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3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4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5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21" documentId="8_{CB3F1B88-BF75-4E14-9535-BCBA03511112}" xr6:coauthVersionLast="47" xr6:coauthVersionMax="47" xr10:uidLastSave="{E191B26D-5889-4F25-AA17-AF35508A40FC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Klasse" sheetId="48" r:id="rId19"/>
    <sheet name="K" sheetId="63" r:id="rId20"/>
    <sheet name="Kjøtt%" sheetId="49" r:id="rId21"/>
    <sheet name="KJ" sheetId="66" r:id="rId22"/>
    <sheet name="Vektgrupper" sheetId="50" r:id="rId23"/>
    <sheet name="V" sheetId="53" r:id="rId24"/>
    <sheet name="Variant" sheetId="47" r:id="rId25"/>
    <sheet name="Va" sheetId="67" r:id="rId26"/>
    <sheet name="Fylker" sheetId="51" r:id="rId27"/>
    <sheet name="F" sheetId="56" r:id="rId28"/>
    <sheet name="Ark2" sheetId="65" state="hidden" r:id="rId29"/>
    <sheet name="Kommune_nummer" sheetId="64" state="hidden" r:id="rId30"/>
    <sheet name="Variant per måned" sheetId="52" r:id="rId31"/>
    <sheet name="RNR" sheetId="69" r:id="rId32"/>
    <sheet name="VPM graf" sheetId="70" r:id="rId33"/>
  </sheets>
  <externalReferences>
    <externalReference r:id="rId34"/>
  </externalReferences>
  <definedNames>
    <definedName name="__123Graph_ADIAGRAM1" localSheetId="13" hidden="1">Uke!#REF!</definedName>
    <definedName name="__123Graph_ADIAGRAM1" localSheetId="27" hidden="1">Uke!#REF!</definedName>
    <definedName name="__123Graph_ADIAGRAM1" localSheetId="26" hidden="1">Uke!#REF!</definedName>
    <definedName name="__123Graph_ADIAGRAM1" localSheetId="20" hidden="1">Uke!#REF!</definedName>
    <definedName name="__123Graph_ADIAGRAM1" localSheetId="18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3" hidden="1">Uke!#REF!</definedName>
    <definedName name="__123Graph_ADIAGRAM1" localSheetId="24" hidden="1">Uke!#REF!</definedName>
    <definedName name="__123Graph_ADIAGRAM1" localSheetId="30" hidden="1">Uke!#REF!</definedName>
    <definedName name="__123Graph_ADIAGRAM1" localSheetId="22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7" hidden="1">Uke!#REF!</definedName>
    <definedName name="__123Graph_ADIAGRAM2" localSheetId="26" hidden="1">Uke!#REF!</definedName>
    <definedName name="__123Graph_ADIAGRAM2" localSheetId="20" hidden="1">Uke!#REF!</definedName>
    <definedName name="__123Graph_ADIAGRAM2" localSheetId="18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3" hidden="1">Uke!#REF!</definedName>
    <definedName name="__123Graph_ADIAGRAM2" localSheetId="24" hidden="1">Uke!#REF!</definedName>
    <definedName name="__123Graph_ADIAGRAM2" localSheetId="30" hidden="1">Uke!#REF!</definedName>
    <definedName name="__123Graph_ADIAGRAM2" localSheetId="22" hidden="1">Uke!#REF!</definedName>
    <definedName name="__123Graph_ADIAGRAM2" localSheetId="2" hidden="1">Uke!#REF!</definedName>
    <definedName name="__123Graph_ADIAGRAM2" hidden="1">Uke!#REF!</definedName>
    <definedName name="__123Graph_ADIAGRAM3" localSheetId="27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3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7" hidden="1">Uke!#REF!</definedName>
    <definedName name="__123Graph_ADIAGRAM4" localSheetId="26" hidden="1">Uke!#REF!</definedName>
    <definedName name="__123Graph_ADIAGRAM4" localSheetId="20" hidden="1">Uke!#REF!</definedName>
    <definedName name="__123Graph_ADIAGRAM4" localSheetId="18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3" hidden="1">Uke!#REF!</definedName>
    <definedName name="__123Graph_ADIAGRAM4" localSheetId="24" hidden="1">Uke!#REF!</definedName>
    <definedName name="__123Graph_ADIAGRAM4" localSheetId="30" hidden="1">Uke!#REF!</definedName>
    <definedName name="__123Graph_ADIAGRAM4" localSheetId="22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7" hidden="1">Uke!#REF!</definedName>
    <definedName name="__123Graph_ADIAGRAM5" localSheetId="26" hidden="1">Uke!#REF!</definedName>
    <definedName name="__123Graph_ADIAGRAM5" localSheetId="20" hidden="1">Uke!#REF!</definedName>
    <definedName name="__123Graph_ADIAGRAM5" localSheetId="18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3" hidden="1">Uke!#REF!</definedName>
    <definedName name="__123Graph_ADIAGRAM5" localSheetId="24" hidden="1">Uke!#REF!</definedName>
    <definedName name="__123Graph_ADIAGRAM5" localSheetId="30" hidden="1">Uke!#REF!</definedName>
    <definedName name="__123Graph_ADIAGRAM5" localSheetId="22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7" hidden="1">Uke!#REF!</definedName>
    <definedName name="__123Graph_BDIAGRAM1" localSheetId="26" hidden="1">Uke!#REF!</definedName>
    <definedName name="__123Graph_BDIAGRAM1" localSheetId="20" hidden="1">Uke!#REF!</definedName>
    <definedName name="__123Graph_BDIAGRAM1" localSheetId="18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3" hidden="1">Uke!#REF!</definedName>
    <definedName name="__123Graph_BDIAGRAM1" localSheetId="24" hidden="1">Uke!#REF!</definedName>
    <definedName name="__123Graph_BDIAGRAM1" localSheetId="30" hidden="1">Uke!#REF!</definedName>
    <definedName name="__123Graph_BDIAGRAM1" localSheetId="22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7" hidden="1">Uke!#REF!</definedName>
    <definedName name="__123Graph_BDIAGRAM2" localSheetId="26" hidden="1">Uke!#REF!</definedName>
    <definedName name="__123Graph_BDIAGRAM2" localSheetId="20" hidden="1">Uke!#REF!</definedName>
    <definedName name="__123Graph_BDIAGRAM2" localSheetId="18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3" hidden="1">Uke!#REF!</definedName>
    <definedName name="__123Graph_BDIAGRAM2" localSheetId="24" hidden="1">Uke!#REF!</definedName>
    <definedName name="__123Graph_BDIAGRAM2" localSheetId="30" hidden="1">Uke!#REF!</definedName>
    <definedName name="__123Graph_BDIAGRAM2" localSheetId="22" hidden="1">Uke!#REF!</definedName>
    <definedName name="__123Graph_BDIAGRAM2" localSheetId="2" hidden="1">Uke!#REF!</definedName>
    <definedName name="__123Graph_BDIAGRAM2" hidden="1">Uke!#REF!</definedName>
    <definedName name="__123Graph_BDIAGRAM3" localSheetId="27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3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7" hidden="1">Uke!#REF!</definedName>
    <definedName name="__123Graph_BDIAGRAM4" localSheetId="26" hidden="1">Uke!#REF!</definedName>
    <definedName name="__123Graph_BDIAGRAM4" localSheetId="20" hidden="1">Uke!#REF!</definedName>
    <definedName name="__123Graph_BDIAGRAM4" localSheetId="18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3" hidden="1">Uke!#REF!</definedName>
    <definedName name="__123Graph_BDIAGRAM4" localSheetId="24" hidden="1">Uke!#REF!</definedName>
    <definedName name="__123Graph_BDIAGRAM4" localSheetId="30" hidden="1">Uke!#REF!</definedName>
    <definedName name="__123Graph_BDIAGRAM4" localSheetId="22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7" hidden="1">Uke!#REF!</definedName>
    <definedName name="__123Graph_CDIAGRAM5" localSheetId="26" hidden="1">Uke!#REF!</definedName>
    <definedName name="__123Graph_CDIAGRAM5" localSheetId="20" hidden="1">Uke!#REF!</definedName>
    <definedName name="__123Graph_CDIAGRAM5" localSheetId="18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3" hidden="1">Uke!#REF!</definedName>
    <definedName name="__123Graph_CDIAGRAM5" localSheetId="24" hidden="1">Uke!#REF!</definedName>
    <definedName name="__123Graph_CDIAGRAM5" localSheetId="30" hidden="1">Uke!#REF!</definedName>
    <definedName name="__123Graph_CDIAGRAM5" localSheetId="22" hidden="1">Uke!#REF!</definedName>
    <definedName name="__123Graph_CDIAGRAM5" localSheetId="2" hidden="1">Uke!#REF!</definedName>
    <definedName name="__123Graph_CDIAGRAM5" hidden="1">Uke!#REF!</definedName>
    <definedName name="__123Graph_XDIAGRAM1" localSheetId="27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3" hidden="1">Uke!#REF!</definedName>
    <definedName name="__123Graph_XDIAGRAM1" localSheetId="2" hidden="1">Uke!#REF!</definedName>
    <definedName name="__123Graph_XDIAGRAM1" hidden="1">Uke!#REF!</definedName>
    <definedName name="__123Graph_XDIAGRAM2" localSheetId="27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3" hidden="1">Uke!#REF!</definedName>
    <definedName name="__123Graph_XDIAGRAM2" localSheetId="2" hidden="1">Uke!#REF!</definedName>
    <definedName name="__123Graph_XDIAGRAM2" hidden="1">Uke!#REF!</definedName>
    <definedName name="__123Graph_XDIAGRAM3" localSheetId="27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3" hidden="1">Uke!#REF!</definedName>
    <definedName name="__123Graph_XDIAGRAM3" localSheetId="2" hidden="1">Uke!#REF!</definedName>
    <definedName name="__123Graph_XDIAGRAM3" hidden="1">Uke!#REF!</definedName>
    <definedName name="__123Graph_XDIAGRAM4" localSheetId="27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3" hidden="1">Uke!#REF!</definedName>
    <definedName name="__123Graph_XDIAGRAM4" localSheetId="2" hidden="1">Uke!#REF!</definedName>
    <definedName name="__123Graph_XDIAGRAM4" hidden="1">Uke!#REF!</definedName>
    <definedName name="__123Graph_XDIAGRAM5" localSheetId="27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3" hidden="1">Uke!#REF!</definedName>
    <definedName name="__123Graph_XDIAGRAM5" localSheetId="2" hidden="1">Uke!#REF!</definedName>
    <definedName name="__123Graph_XDIAGRAM5" hidden="1">Uke!#REF!</definedName>
    <definedName name="a" localSheetId="27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3" hidden="1">Uke!#REF!</definedName>
    <definedName name="a" localSheetId="2" hidden="1">Uke!#REF!</definedName>
    <definedName name="a" hidden="1">Uke!#REF!</definedName>
    <definedName name="Ark1">'Ark1'!$A$1:$AC$2887</definedName>
    <definedName name="BBB" localSheetId="27" hidden="1">Uke!#REF!</definedName>
    <definedName name="BBB" localSheetId="26" hidden="1">Uke!#REF!</definedName>
    <definedName name="BBB" localSheetId="20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3" hidden="1">Uke!#REF!</definedName>
    <definedName name="BBB" localSheetId="30" hidden="1">Uke!#REF!</definedName>
    <definedName name="BBB" localSheetId="22" hidden="1">Uke!#REF!</definedName>
    <definedName name="BBB" localSheetId="2" hidden="1">Uke!#REF!</definedName>
    <definedName name="BBB" hidden="1">Uke!#REF!</definedName>
    <definedName name="BNM" localSheetId="27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3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27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3" hidden="1">Uke!#REF!</definedName>
    <definedName name="cc" localSheetId="2" hidden="1">Uke!#REF!</definedName>
    <definedName name="cc" hidden="1">Uke!#REF!</definedName>
    <definedName name="CFE" localSheetId="27" hidden="1">Uke!#REF!</definedName>
    <definedName name="CFE" localSheetId="26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3" hidden="1">Uke!#REF!</definedName>
    <definedName name="CFE" localSheetId="30" hidden="1">Uke!#REF!</definedName>
    <definedName name="CFE" localSheetId="22" hidden="1">Uke!#REF!</definedName>
    <definedName name="CFE" localSheetId="2" hidden="1">Uke!#REF!</definedName>
    <definedName name="CFE" hidden="1">Uke!#REF!</definedName>
    <definedName name="d" localSheetId="27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3" hidden="1">Uke!#REF!</definedName>
    <definedName name="d" localSheetId="2" hidden="1">Uke!#REF!</definedName>
    <definedName name="d" hidden="1">Uke!#REF!</definedName>
    <definedName name="DDD" localSheetId="27" hidden="1">Uke!#REF!</definedName>
    <definedName name="DDD" localSheetId="26" hidden="1">Uke!#REF!</definedName>
    <definedName name="DDD" localSheetId="20" hidden="1">Uke!#REF!</definedName>
    <definedName name="DDD" localSheetId="18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3" hidden="1">Uke!#REF!</definedName>
    <definedName name="DDD" localSheetId="24" hidden="1">Uke!#REF!</definedName>
    <definedName name="DDD" localSheetId="30" hidden="1">Uke!#REF!</definedName>
    <definedName name="DDD" localSheetId="22" hidden="1">Uke!#REF!</definedName>
    <definedName name="DDD" localSheetId="2" hidden="1">Uke!#REF!</definedName>
    <definedName name="DDD" hidden="1">Uke!#REF!</definedName>
    <definedName name="EEE" localSheetId="27" hidden="1">Uke!#REF!</definedName>
    <definedName name="EEE" localSheetId="26" hidden="1">Uke!#REF!</definedName>
    <definedName name="EEE" localSheetId="20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3" hidden="1">Uke!#REF!</definedName>
    <definedName name="EEE" localSheetId="30" hidden="1">Uke!#REF!</definedName>
    <definedName name="EEE" localSheetId="22" hidden="1">Uke!#REF!</definedName>
    <definedName name="EEE" localSheetId="2" hidden="1">Uke!#REF!</definedName>
    <definedName name="EEE" hidden="1">Uke!#REF!</definedName>
    <definedName name="f" localSheetId="27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3" hidden="1">Uke!#REF!</definedName>
    <definedName name="f" localSheetId="2" hidden="1">Uke!#REF!</definedName>
    <definedName name="f" hidden="1">Uke!#REF!</definedName>
    <definedName name="FF" localSheetId="27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3" hidden="1">Uke!#REF!</definedName>
    <definedName name="FF" localSheetId="2" hidden="1">Uke!#REF!</definedName>
    <definedName name="FF" hidden="1">Uke!#REF!</definedName>
    <definedName name="GGG" localSheetId="27" hidden="1">Uke!#REF!</definedName>
    <definedName name="GGG" localSheetId="26" hidden="1">Uke!#REF!</definedName>
    <definedName name="GGG" localSheetId="20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3" hidden="1">Uke!#REF!</definedName>
    <definedName name="GGG" localSheetId="30" hidden="1">Uke!#REF!</definedName>
    <definedName name="GGG" localSheetId="22" hidden="1">Uke!#REF!</definedName>
    <definedName name="GGG" localSheetId="2" hidden="1">Uke!#REF!</definedName>
    <definedName name="GGG" hidden="1">Uke!#REF!</definedName>
    <definedName name="GH" localSheetId="27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3" hidden="1">Uke!#REF!</definedName>
    <definedName name="GH" localSheetId="2" hidden="1">Uke!#REF!</definedName>
    <definedName name="GH" hidden="1">Uke!#REF!</definedName>
    <definedName name="GI" localSheetId="27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3" hidden="1">Uke!#REF!</definedName>
    <definedName name="GI" localSheetId="2" hidden="1">Uke!#REF!</definedName>
    <definedName name="GI" hidden="1">Uke!#REF!</definedName>
    <definedName name="HG" localSheetId="27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3" hidden="1">Uke!#REF!</definedName>
    <definedName name="HG" localSheetId="2" hidden="1">Uke!#REF!</definedName>
    <definedName name="HG" hidden="1">Uke!#REF!</definedName>
    <definedName name="HT" localSheetId="27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3" hidden="1">Uke!#REF!</definedName>
    <definedName name="HT" localSheetId="2" hidden="1">Uke!#REF!</definedName>
    <definedName name="HT" hidden="1">Uke!#REF!</definedName>
    <definedName name="JHK" localSheetId="27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3" hidden="1">Uke!#REF!</definedName>
    <definedName name="JHK" localSheetId="2" hidden="1">Uke!#REF!</definedName>
    <definedName name="JHK" hidden="1">Uke!#REF!</definedName>
    <definedName name="JLK" localSheetId="27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3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27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3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27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3" hidden="1">Uke!#REF!</definedName>
    <definedName name="JLKJLK" localSheetId="2" hidden="1">Uke!#REF!</definedName>
    <definedName name="JLKJLK" hidden="1">Uke!#REF!</definedName>
    <definedName name="KJH" localSheetId="27" hidden="1">Uke!#REF!</definedName>
    <definedName name="KJH" localSheetId="26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3" hidden="1">Uke!#REF!</definedName>
    <definedName name="KJH" localSheetId="30" hidden="1">Uke!#REF!</definedName>
    <definedName name="KJH" localSheetId="22" hidden="1">Uke!#REF!</definedName>
    <definedName name="KJH" localSheetId="2" hidden="1">Uke!#REF!</definedName>
    <definedName name="KJH" hidden="1">Uke!#REF!</definedName>
    <definedName name="KJHK" localSheetId="27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3" hidden="1">Uke!#REF!</definedName>
    <definedName name="KJHK" localSheetId="2" hidden="1">Uke!#REF!</definedName>
    <definedName name="KJHK" hidden="1">Uke!#REF!</definedName>
    <definedName name="kkk" localSheetId="27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3" hidden="1">Uke!#REF!</definedName>
    <definedName name="kkk" localSheetId="2" hidden="1">Uke!#REF!</definedName>
    <definedName name="kkk" hidden="1">Uke!#REF!</definedName>
    <definedName name="LKH" localSheetId="27" hidden="1">Uke!#REF!</definedName>
    <definedName name="LKH" localSheetId="26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3" hidden="1">Uke!#REF!</definedName>
    <definedName name="LKH" localSheetId="30" hidden="1">Uke!#REF!</definedName>
    <definedName name="LKH" localSheetId="22" hidden="1">Uke!#REF!</definedName>
    <definedName name="LKH" localSheetId="2" hidden="1">Uke!#REF!</definedName>
    <definedName name="LKH" hidden="1">Uke!#REF!</definedName>
    <definedName name="lll" localSheetId="27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3" hidden="1">Uke!#REF!</definedName>
    <definedName name="lll" localSheetId="2" hidden="1">Uke!#REF!</definedName>
    <definedName name="lll" hidden="1">Uke!#REF!</definedName>
    <definedName name="MM" localSheetId="27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3" hidden="1">Uke!#REF!</definedName>
    <definedName name="MM" localSheetId="2" hidden="1">Uke!#REF!</definedName>
    <definedName name="MM" hidden="1">Uke!#REF!</definedName>
    <definedName name="mmm" localSheetId="27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3" hidden="1">Uke!#REF!</definedName>
    <definedName name="mmm" localSheetId="2" hidden="1">Uke!#REF!</definedName>
    <definedName name="mmm" hidden="1">Uke!#REF!</definedName>
    <definedName name="nn" localSheetId="27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3" hidden="1">Uke!#REF!</definedName>
    <definedName name="nn" localSheetId="2" hidden="1">Uke!#REF!</definedName>
    <definedName name="nn" hidden="1">Uke!#REF!</definedName>
    <definedName name="NVN" localSheetId="27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3" hidden="1">Uke!#REF!</definedName>
    <definedName name="NVN" localSheetId="2" hidden="1">Uke!#REF!</definedName>
    <definedName name="NVN" hidden="1">Uke!#REF!</definedName>
    <definedName name="q" localSheetId="27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3" hidden="1">Uke!#REF!</definedName>
    <definedName name="q" localSheetId="2" hidden="1">Uke!#REF!</definedName>
    <definedName name="q" hidden="1">Uke!#REF!</definedName>
    <definedName name="rr" localSheetId="27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3" hidden="1">Uke!#REF!</definedName>
    <definedName name="rr" localSheetId="2" hidden="1">Uke!#REF!</definedName>
    <definedName name="rr" hidden="1">Uke!#REF!</definedName>
    <definedName name="SSS" localSheetId="27" hidden="1">Uke!#REF!</definedName>
    <definedName name="SSS" localSheetId="26" hidden="1">Uke!#REF!</definedName>
    <definedName name="SSS" localSheetId="20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3" hidden="1">Uke!#REF!</definedName>
    <definedName name="SSS" localSheetId="30" hidden="1">Uke!#REF!</definedName>
    <definedName name="SSS" localSheetId="22" hidden="1">Uke!#REF!</definedName>
    <definedName name="SSS" localSheetId="2" hidden="1">Uke!#REF!</definedName>
    <definedName name="SSS" hidden="1">Uke!#REF!</definedName>
    <definedName name="SSSS" localSheetId="27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3" hidden="1">Uke!#REF!</definedName>
    <definedName name="SSSS" localSheetId="2" hidden="1">Uke!#REF!</definedName>
    <definedName name="SSSS" hidden="1">Uke!#REF!</definedName>
    <definedName name="T" localSheetId="27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3" hidden="1">Uke!#REF!</definedName>
    <definedName name="T" localSheetId="2" hidden="1">Uke!#REF!</definedName>
    <definedName name="T" hidden="1">Uke!#REF!</definedName>
    <definedName name="TT" localSheetId="27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3" hidden="1">Uke!#REF!</definedName>
    <definedName name="TT" localSheetId="2" hidden="1">Uke!#REF!</definedName>
    <definedName name="TT" hidden="1">Uke!#REF!</definedName>
    <definedName name="TTT" localSheetId="27" hidden="1">Uke!#REF!</definedName>
    <definedName name="TTT" localSheetId="26" hidden="1">Uke!#REF!</definedName>
    <definedName name="TTT" localSheetId="20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3" hidden="1">Uke!#REF!</definedName>
    <definedName name="TTT" localSheetId="30" hidden="1">Uke!#REF!</definedName>
    <definedName name="TTT" localSheetId="22" hidden="1">Uke!#REF!</definedName>
    <definedName name="TTT" localSheetId="2" hidden="1">Uke!#REF!</definedName>
    <definedName name="TTT" hidden="1">Uke!#REF!</definedName>
    <definedName name="u" localSheetId="27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3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År!$A$3:$V$36</definedName>
    <definedName name="v" localSheetId="27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3" hidden="1">Uke!#REF!</definedName>
    <definedName name="v" localSheetId="2" hidden="1">Uke!#REF!</definedName>
    <definedName name="v" hidden="1">Uke!#REF!</definedName>
    <definedName name="vv" localSheetId="27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3" hidden="1">Uke!#REF!</definedName>
    <definedName name="vv" localSheetId="2" hidden="1">Uke!#REF!</definedName>
    <definedName name="vv" hidden="1">Uke!#REF!</definedName>
    <definedName name="VVV" localSheetId="27" hidden="1">Uke!#REF!</definedName>
    <definedName name="VVV" localSheetId="26" hidden="1">Uke!#REF!</definedName>
    <definedName name="VVV" localSheetId="20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3" hidden="1">Uke!#REF!</definedName>
    <definedName name="VVV" localSheetId="30" hidden="1">Uke!#REF!</definedName>
    <definedName name="VVV" localSheetId="22" hidden="1">Uke!#REF!</definedName>
    <definedName name="VVV" localSheetId="2" hidden="1">Uke!#REF!</definedName>
    <definedName name="VVV" hidden="1">Uke!#REF!</definedName>
    <definedName name="w" localSheetId="27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3" hidden="1">Uke!#REF!</definedName>
    <definedName name="w" localSheetId="2" hidden="1">Uke!#REF!</definedName>
    <definedName name="w" hidden="1">Uke!#REF!</definedName>
    <definedName name="XCV" localSheetId="27" hidden="1">Uke!#REF!</definedName>
    <definedName name="XCV" localSheetId="26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3" hidden="1">Uke!#REF!</definedName>
    <definedName name="XCV" localSheetId="30" hidden="1">Uke!#REF!</definedName>
    <definedName name="XCV" localSheetId="22" hidden="1">Uke!#REF!</definedName>
    <definedName name="XCV" localSheetId="2" hidden="1">Uke!#REF!</definedName>
    <definedName name="XCV" hidden="1">Uke!#REF!</definedName>
    <definedName name="XGXGF" localSheetId="27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3" hidden="1">Uke!#REF!</definedName>
    <definedName name="XGXGF" localSheetId="2" hidden="1">Uke!#REF!</definedName>
    <definedName name="XGXGF" hidden="1">Uke!#REF!</definedName>
    <definedName name="XXX" localSheetId="27" hidden="1">Uke!#REF!</definedName>
    <definedName name="XXX" localSheetId="26" hidden="1">Uke!#REF!</definedName>
    <definedName name="XXX" localSheetId="20" hidden="1">Uke!#REF!</definedName>
    <definedName name="XXX" localSheetId="18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3" hidden="1">Uke!#REF!</definedName>
    <definedName name="XXX" localSheetId="24" hidden="1">Uke!#REF!</definedName>
    <definedName name="XXX" localSheetId="30" hidden="1">Uke!#REF!</definedName>
    <definedName name="XXX" localSheetId="22" hidden="1">Uke!#REF!</definedName>
    <definedName name="XXX" localSheetId="2" hidden="1">Uke!#REF!</definedName>
    <definedName name="XXX" hidden="1">Uke!#REF!</definedName>
    <definedName name="YUT" localSheetId="27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3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27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3" hidden="1">Uke!#REF!</definedName>
    <definedName name="YY" localSheetId="2" hidden="1">Uke!#REF!</definedName>
    <definedName name="YY" hidden="1">Uke!#REF!</definedName>
    <definedName name="YYY" localSheetId="27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3" hidden="1">Uke!#REF!</definedName>
    <definedName name="YYY" localSheetId="2" hidden="1">Uke!#REF!</definedName>
    <definedName name="YYY" hidden="1">Uke!#REF!</definedName>
    <definedName name="YYYY" localSheetId="27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3" hidden="1">Uke!#REF!</definedName>
    <definedName name="YYYY" localSheetId="2" hidden="1">Uke!#REF!</definedName>
    <definedName name="YYYY" hidden="1">Uke!#REF!</definedName>
    <definedName name="zz" localSheetId="27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3" hidden="1">Uke!#REF!</definedName>
    <definedName name="zz" localSheetId="2" hidden="1">Uke!#REF!</definedName>
    <definedName name="zz" hidden="1">Uke!#REF!</definedName>
    <definedName name="øøø" localSheetId="27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3" hidden="1">Uke!#REF!</definedName>
    <definedName name="øøø" localSheetId="2" hidden="1">Uke!#REF!</definedName>
    <definedName name="øøø" hidden="1">Uke!#REF!</definedName>
    <definedName name="aa" localSheetId="27" hidden="1">Uke!#REF!</definedName>
    <definedName name="aa" localSheetId="26" hidden="1">Uke!#REF!</definedName>
    <definedName name="aa" localSheetId="20" hidden="1">Uke!#REF!</definedName>
    <definedName name="aa" localSheetId="18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3" hidden="1">Uke!#REF!</definedName>
    <definedName name="aa" localSheetId="24" hidden="1">Uke!#REF!</definedName>
    <definedName name="aa" localSheetId="30" hidden="1">Uke!#REF!</definedName>
    <definedName name="aa" localSheetId="22" hidden="1">Uke!#REF!</definedName>
    <definedName name="aa" localSheetId="2" hidden="1">Uke!#REF!</definedName>
    <definedName name="aa" hidden="1">Uke!#REF!</definedName>
    <definedName name="aaa" localSheetId="27" hidden="1">Uke!#REF!</definedName>
    <definedName name="aaa" localSheetId="26" hidden="1">Uke!#REF!</definedName>
    <definedName name="aaa" localSheetId="20" hidden="1">Uke!#REF!</definedName>
    <definedName name="aaa" localSheetId="18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3" hidden="1">Uke!#REF!</definedName>
    <definedName name="aaa" localSheetId="30" hidden="1">Uke!#REF!</definedName>
    <definedName name="aaa" localSheetId="2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00" i="57" l="1"/>
  <c r="B11" i="52" l="1"/>
  <c r="C11" i="52" s="1"/>
  <c r="D11" i="52"/>
  <c r="E11" i="52"/>
  <c r="F11" i="52" s="1"/>
  <c r="H11" i="52"/>
  <c r="J11" i="52" s="1"/>
  <c r="B12" i="52"/>
  <c r="C12" i="52" s="1"/>
  <c r="D12" i="52"/>
  <c r="E12" i="52"/>
  <c r="F12" i="52" s="1"/>
  <c r="H12" i="52"/>
  <c r="G12" i="52" s="1"/>
  <c r="B14" i="52"/>
  <c r="C14" i="52" s="1"/>
  <c r="D14" i="52"/>
  <c r="E14" i="52"/>
  <c r="F14" i="52" s="1"/>
  <c r="H14" i="52"/>
  <c r="G14" i="52" s="1"/>
  <c r="B15" i="52"/>
  <c r="C15" i="52" s="1"/>
  <c r="D15" i="52"/>
  <c r="E15" i="52"/>
  <c r="F15" i="52" s="1"/>
  <c r="H15" i="52"/>
  <c r="G15" i="52" s="1"/>
  <c r="B16" i="52"/>
  <c r="C16" i="52" s="1"/>
  <c r="D16" i="52"/>
  <c r="E16" i="52"/>
  <c r="F16" i="52" s="1"/>
  <c r="H16" i="52"/>
  <c r="G16" i="52" s="1"/>
  <c r="B18" i="52"/>
  <c r="C18" i="52" s="1"/>
  <c r="D18" i="52"/>
  <c r="E18" i="52"/>
  <c r="F18" i="52" s="1"/>
  <c r="H18" i="52"/>
  <c r="N18" i="52" s="1"/>
  <c r="B19" i="52"/>
  <c r="C19" i="52" s="1"/>
  <c r="D19" i="52"/>
  <c r="E19" i="52"/>
  <c r="F19" i="52" s="1"/>
  <c r="H19" i="52"/>
  <c r="I19" i="52" s="1"/>
  <c r="B20" i="52"/>
  <c r="C20" i="52" s="1"/>
  <c r="D20" i="52"/>
  <c r="E20" i="52"/>
  <c r="F20" i="52" s="1"/>
  <c r="H20" i="52"/>
  <c r="I20" i="52" s="1"/>
  <c r="B22" i="52"/>
  <c r="C22" i="52" s="1"/>
  <c r="D22" i="52"/>
  <c r="E22" i="52"/>
  <c r="F22" i="52" s="1"/>
  <c r="H22" i="52"/>
  <c r="I22" i="52" s="1"/>
  <c r="B23" i="52"/>
  <c r="C23" i="52" s="1"/>
  <c r="D23" i="52"/>
  <c r="E23" i="52"/>
  <c r="F23" i="52" s="1"/>
  <c r="H23" i="52"/>
  <c r="I23" i="52" s="1"/>
  <c r="B24" i="52"/>
  <c r="C24" i="52" s="1"/>
  <c r="D24" i="52"/>
  <c r="E24" i="52"/>
  <c r="F24" i="52" s="1"/>
  <c r="H24" i="52"/>
  <c r="J24" i="52" s="1"/>
  <c r="B26" i="52"/>
  <c r="C26" i="52" s="1"/>
  <c r="D26" i="52"/>
  <c r="E26" i="52"/>
  <c r="F26" i="52" s="1"/>
  <c r="H26" i="52"/>
  <c r="J26" i="52" s="1"/>
  <c r="B27" i="52"/>
  <c r="C27" i="52" s="1"/>
  <c r="D27" i="52"/>
  <c r="E27" i="52"/>
  <c r="F27" i="52" s="1"/>
  <c r="H27" i="52"/>
  <c r="J27" i="52" s="1"/>
  <c r="B28" i="52"/>
  <c r="C28" i="52" s="1"/>
  <c r="D28" i="52"/>
  <c r="E28" i="52"/>
  <c r="F28" i="52" s="1"/>
  <c r="H28" i="52"/>
  <c r="J28" i="52" s="1"/>
  <c r="B30" i="52"/>
  <c r="C30" i="52" s="1"/>
  <c r="D30" i="52"/>
  <c r="E30" i="52"/>
  <c r="F30" i="52" s="1"/>
  <c r="H30" i="52"/>
  <c r="J30" i="52" s="1"/>
  <c r="B31" i="52"/>
  <c r="C31" i="52" s="1"/>
  <c r="D31" i="52"/>
  <c r="E31" i="52"/>
  <c r="F31" i="52" s="1"/>
  <c r="H31" i="52"/>
  <c r="J31" i="52" s="1"/>
  <c r="B32" i="52"/>
  <c r="C32" i="52" s="1"/>
  <c r="D32" i="52"/>
  <c r="E32" i="52"/>
  <c r="F32" i="52" s="1"/>
  <c r="H32" i="52"/>
  <c r="J32" i="52" s="1"/>
  <c r="B31" i="47"/>
  <c r="C31" i="47"/>
  <c r="D31" i="47" s="1"/>
  <c r="E31" i="47"/>
  <c r="G31" i="47"/>
  <c r="I31" i="47"/>
  <c r="J31" i="47"/>
  <c r="K31" i="47"/>
  <c r="L31" i="47"/>
  <c r="M31" i="47"/>
  <c r="O31" i="47"/>
  <c r="P31" i="47"/>
  <c r="Q31" i="47"/>
  <c r="R31" i="47"/>
  <c r="S31" i="47"/>
  <c r="B32" i="47"/>
  <c r="C32" i="47"/>
  <c r="D32" i="47" s="1"/>
  <c r="E32" i="47"/>
  <c r="G32" i="47"/>
  <c r="I32" i="47"/>
  <c r="J32" i="47"/>
  <c r="K32" i="47"/>
  <c r="L32" i="47"/>
  <c r="M32" i="47"/>
  <c r="O32" i="47"/>
  <c r="P32" i="47"/>
  <c r="Q32" i="47"/>
  <c r="R32" i="47"/>
  <c r="S32" i="47"/>
  <c r="B27" i="47"/>
  <c r="C27" i="47"/>
  <c r="D27" i="47" s="1"/>
  <c r="E27" i="47"/>
  <c r="G27" i="47"/>
  <c r="I27" i="47"/>
  <c r="J27" i="47"/>
  <c r="K27" i="47"/>
  <c r="L27" i="47"/>
  <c r="M27" i="47"/>
  <c r="O27" i="47"/>
  <c r="P27" i="47"/>
  <c r="Q27" i="47"/>
  <c r="R27" i="47"/>
  <c r="S27" i="47"/>
  <c r="B28" i="47"/>
  <c r="C28" i="47"/>
  <c r="D28" i="47" s="1"/>
  <c r="E28" i="47"/>
  <c r="G28" i="47"/>
  <c r="I28" i="47"/>
  <c r="J28" i="47"/>
  <c r="K28" i="47"/>
  <c r="L28" i="47"/>
  <c r="M28" i="47"/>
  <c r="O28" i="47"/>
  <c r="P28" i="47"/>
  <c r="Q28" i="47"/>
  <c r="R28" i="47"/>
  <c r="S28" i="47"/>
  <c r="B23" i="47"/>
  <c r="C23" i="47"/>
  <c r="D23" i="47" s="1"/>
  <c r="E23" i="47"/>
  <c r="G23" i="47"/>
  <c r="I23" i="47"/>
  <c r="J23" i="47"/>
  <c r="K23" i="47"/>
  <c r="L23" i="47"/>
  <c r="M23" i="47"/>
  <c r="O23" i="47"/>
  <c r="P23" i="47"/>
  <c r="Q23" i="47"/>
  <c r="R23" i="47"/>
  <c r="S23" i="47"/>
  <c r="B24" i="47"/>
  <c r="C24" i="47"/>
  <c r="D24" i="47" s="1"/>
  <c r="E24" i="47"/>
  <c r="G24" i="47"/>
  <c r="I24" i="47"/>
  <c r="J24" i="47"/>
  <c r="K24" i="47"/>
  <c r="L24" i="47"/>
  <c r="M24" i="47"/>
  <c r="O24" i="47"/>
  <c r="P24" i="47"/>
  <c r="Q24" i="47"/>
  <c r="R24" i="47"/>
  <c r="S24" i="47"/>
  <c r="B19" i="47"/>
  <c r="C19" i="47"/>
  <c r="D19" i="47" s="1"/>
  <c r="E19" i="47"/>
  <c r="G19" i="47"/>
  <c r="I19" i="47"/>
  <c r="J19" i="47"/>
  <c r="K19" i="47"/>
  <c r="L19" i="47"/>
  <c r="M19" i="47"/>
  <c r="O19" i="47"/>
  <c r="P19" i="47"/>
  <c r="Q19" i="47"/>
  <c r="R19" i="47"/>
  <c r="S19" i="47"/>
  <c r="B20" i="47"/>
  <c r="C20" i="47"/>
  <c r="D20" i="47" s="1"/>
  <c r="E20" i="47"/>
  <c r="G20" i="47"/>
  <c r="I20" i="47"/>
  <c r="J20" i="47"/>
  <c r="K20" i="47"/>
  <c r="L20" i="47"/>
  <c r="M20" i="47"/>
  <c r="O20" i="47"/>
  <c r="P20" i="47"/>
  <c r="Q20" i="47"/>
  <c r="R20" i="47"/>
  <c r="S20" i="47"/>
  <c r="B15" i="47"/>
  <c r="C15" i="47"/>
  <c r="D15" i="47" s="1"/>
  <c r="E15" i="47"/>
  <c r="G15" i="47"/>
  <c r="I15" i="47"/>
  <c r="J15" i="47"/>
  <c r="K15" i="47"/>
  <c r="L15" i="47"/>
  <c r="M15" i="47"/>
  <c r="O15" i="47"/>
  <c r="P15" i="47"/>
  <c r="Q15" i="47"/>
  <c r="R15" i="47"/>
  <c r="S15" i="47"/>
  <c r="B16" i="47"/>
  <c r="C16" i="47"/>
  <c r="D16" i="47" s="1"/>
  <c r="E16" i="47"/>
  <c r="G16" i="47"/>
  <c r="I16" i="47"/>
  <c r="J16" i="47"/>
  <c r="K16" i="47"/>
  <c r="L16" i="47"/>
  <c r="M16" i="47"/>
  <c r="O16" i="47"/>
  <c r="P16" i="47"/>
  <c r="Q16" i="47"/>
  <c r="R16" i="47"/>
  <c r="S16" i="47"/>
  <c r="B11" i="47"/>
  <c r="C11" i="47"/>
  <c r="D11" i="47" s="1"/>
  <c r="E11" i="47"/>
  <c r="G11" i="47"/>
  <c r="I11" i="47"/>
  <c r="J11" i="47"/>
  <c r="K11" i="47"/>
  <c r="L11" i="47"/>
  <c r="M11" i="47"/>
  <c r="O11" i="47"/>
  <c r="P11" i="47"/>
  <c r="Q11" i="47"/>
  <c r="R11" i="47"/>
  <c r="S11" i="47"/>
  <c r="B12" i="47"/>
  <c r="C12" i="47"/>
  <c r="D12" i="47" s="1"/>
  <c r="E12" i="47"/>
  <c r="G12" i="47"/>
  <c r="I12" i="47"/>
  <c r="J12" i="47"/>
  <c r="K12" i="47"/>
  <c r="L12" i="47"/>
  <c r="M12" i="47"/>
  <c r="O12" i="47"/>
  <c r="P12" i="47"/>
  <c r="Q12" i="47"/>
  <c r="R12" i="47"/>
  <c r="S12" i="47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P37" i="51"/>
  <c r="P39" i="51"/>
  <c r="P40" i="51"/>
  <c r="P41" i="51"/>
  <c r="P42" i="51"/>
  <c r="P43" i="51"/>
  <c r="P44" i="51"/>
  <c r="P45" i="51"/>
  <c r="P46" i="51"/>
  <c r="P47" i="51"/>
  <c r="P48" i="51"/>
  <c r="P49" i="51"/>
  <c r="P50" i="51"/>
  <c r="P51" i="51"/>
  <c r="P52" i="51"/>
  <c r="P54" i="51"/>
  <c r="P55" i="51"/>
  <c r="P56" i="51"/>
  <c r="P57" i="51"/>
  <c r="P58" i="51"/>
  <c r="P59" i="51"/>
  <c r="P60" i="51"/>
  <c r="P61" i="51"/>
  <c r="P62" i="51"/>
  <c r="P63" i="51"/>
  <c r="P65" i="51"/>
  <c r="P66" i="51"/>
  <c r="P67" i="51"/>
  <c r="P68" i="51"/>
  <c r="P69" i="51"/>
  <c r="P70" i="51"/>
  <c r="P71" i="51"/>
  <c r="P72" i="51"/>
  <c r="P73" i="51"/>
  <c r="P74" i="51"/>
  <c r="P76" i="51"/>
  <c r="P77" i="51"/>
  <c r="P78" i="51"/>
  <c r="P79" i="51"/>
  <c r="P80" i="51"/>
  <c r="P81" i="51"/>
  <c r="P82" i="51"/>
  <c r="P83" i="51"/>
  <c r="P84" i="51"/>
  <c r="P85" i="51"/>
  <c r="P87" i="51"/>
  <c r="P88" i="51"/>
  <c r="P89" i="51"/>
  <c r="P90" i="51"/>
  <c r="P91" i="51"/>
  <c r="P92" i="51"/>
  <c r="P93" i="51"/>
  <c r="P94" i="51"/>
  <c r="P95" i="51"/>
  <c r="P96" i="51"/>
  <c r="P98" i="51"/>
  <c r="P99" i="51"/>
  <c r="P100" i="51"/>
  <c r="P101" i="51"/>
  <c r="P102" i="51"/>
  <c r="P103" i="51"/>
  <c r="P104" i="51"/>
  <c r="P105" i="51"/>
  <c r="P106" i="51"/>
  <c r="P107" i="51"/>
  <c r="P109" i="51"/>
  <c r="P110" i="51"/>
  <c r="P111" i="51"/>
  <c r="P112" i="51"/>
  <c r="P113" i="51"/>
  <c r="P114" i="51"/>
  <c r="P115" i="51"/>
  <c r="P116" i="51"/>
  <c r="P117" i="51"/>
  <c r="P118" i="51"/>
  <c r="P120" i="51"/>
  <c r="P121" i="51"/>
  <c r="P122" i="51"/>
  <c r="P123" i="51"/>
  <c r="P124" i="51"/>
  <c r="P125" i="51"/>
  <c r="P126" i="51"/>
  <c r="P127" i="51"/>
  <c r="P128" i="51"/>
  <c r="P129" i="51"/>
  <c r="P130" i="51"/>
  <c r="P131" i="51"/>
  <c r="P132" i="51"/>
  <c r="P133" i="51"/>
  <c r="P134" i="51"/>
  <c r="P135" i="51"/>
  <c r="P136" i="51"/>
  <c r="P137" i="51"/>
  <c r="P138" i="51"/>
  <c r="P139" i="51"/>
  <c r="P140" i="51"/>
  <c r="P141" i="51"/>
  <c r="P142" i="51"/>
  <c r="P143" i="51"/>
  <c r="P144" i="51"/>
  <c r="P145" i="51"/>
  <c r="P146" i="51"/>
  <c r="P147" i="51"/>
  <c r="P148" i="51"/>
  <c r="P149" i="51"/>
  <c r="P150" i="51"/>
  <c r="P151" i="51"/>
  <c r="P152" i="51"/>
  <c r="P153" i="51"/>
  <c r="P154" i="51"/>
  <c r="P155" i="51"/>
  <c r="P156" i="51"/>
  <c r="P157" i="51"/>
  <c r="P158" i="51"/>
  <c r="P159" i="51"/>
  <c r="P160" i="51"/>
  <c r="P161" i="51"/>
  <c r="P162" i="51"/>
  <c r="P163" i="51"/>
  <c r="P164" i="51"/>
  <c r="P165" i="51"/>
  <c r="P166" i="51"/>
  <c r="P167" i="51"/>
  <c r="P168" i="51"/>
  <c r="P169" i="51"/>
  <c r="P171" i="51"/>
  <c r="P172" i="51"/>
  <c r="P173" i="51"/>
  <c r="P174" i="51"/>
  <c r="P175" i="51"/>
  <c r="P176" i="51"/>
  <c r="P177" i="51"/>
  <c r="P178" i="51"/>
  <c r="P179" i="51"/>
  <c r="P180" i="51"/>
  <c r="P182" i="51"/>
  <c r="P183" i="51"/>
  <c r="P184" i="51"/>
  <c r="P185" i="51"/>
  <c r="P186" i="51"/>
  <c r="P187" i="51"/>
  <c r="P188" i="51"/>
  <c r="P189" i="51"/>
  <c r="P190" i="51"/>
  <c r="P191" i="51"/>
  <c r="H25" i="51"/>
  <c r="J25" i="51"/>
  <c r="L25" i="51"/>
  <c r="N25" i="51"/>
  <c r="H26" i="51"/>
  <c r="J26" i="51"/>
  <c r="L26" i="51"/>
  <c r="N26" i="51"/>
  <c r="H27" i="51"/>
  <c r="J27" i="51"/>
  <c r="L27" i="51"/>
  <c r="N27" i="51"/>
  <c r="H28" i="51"/>
  <c r="J28" i="51"/>
  <c r="L28" i="51"/>
  <c r="N28" i="51"/>
  <c r="H29" i="51"/>
  <c r="J29" i="51"/>
  <c r="L29" i="51"/>
  <c r="N29" i="51"/>
  <c r="H30" i="51"/>
  <c r="J30" i="51"/>
  <c r="L30" i="51"/>
  <c r="N30" i="51"/>
  <c r="H31" i="51"/>
  <c r="J31" i="51"/>
  <c r="L31" i="51"/>
  <c r="N31" i="51"/>
  <c r="H32" i="51"/>
  <c r="J32" i="51"/>
  <c r="L32" i="51"/>
  <c r="N32" i="51"/>
  <c r="H33" i="51"/>
  <c r="J33" i="51"/>
  <c r="L33" i="51"/>
  <c r="N33" i="51"/>
  <c r="H34" i="51"/>
  <c r="J34" i="51"/>
  <c r="L34" i="51"/>
  <c r="N34" i="51"/>
  <c r="H35" i="51"/>
  <c r="J35" i="51"/>
  <c r="L35" i="51"/>
  <c r="N35" i="51"/>
  <c r="H36" i="51"/>
  <c r="J36" i="51"/>
  <c r="L36" i="51"/>
  <c r="N36" i="51"/>
  <c r="H37" i="51"/>
  <c r="J37" i="51"/>
  <c r="L37" i="51"/>
  <c r="N37" i="51"/>
  <c r="B40" i="51"/>
  <c r="C40" i="51"/>
  <c r="D40" i="51" s="1"/>
  <c r="E40" i="51"/>
  <c r="F40" i="51"/>
  <c r="H40" i="51"/>
  <c r="J40" i="51"/>
  <c r="L40" i="51"/>
  <c r="N40" i="51"/>
  <c r="R40" i="51"/>
  <c r="S40" i="51"/>
  <c r="T40" i="51"/>
  <c r="V40" i="51"/>
  <c r="W40" i="51"/>
  <c r="B41" i="51"/>
  <c r="C41" i="51"/>
  <c r="D41" i="51" s="1"/>
  <c r="E41" i="51"/>
  <c r="F41" i="51"/>
  <c r="H41" i="51"/>
  <c r="J41" i="51"/>
  <c r="L41" i="51"/>
  <c r="N41" i="51"/>
  <c r="R41" i="51"/>
  <c r="S41" i="51"/>
  <c r="T41" i="51"/>
  <c r="V41" i="51"/>
  <c r="W41" i="51"/>
  <c r="B42" i="51"/>
  <c r="C42" i="51"/>
  <c r="D42" i="51" s="1"/>
  <c r="E42" i="51"/>
  <c r="F42" i="51"/>
  <c r="H42" i="51"/>
  <c r="J42" i="51"/>
  <c r="L42" i="51"/>
  <c r="N42" i="51"/>
  <c r="R42" i="51"/>
  <c r="S42" i="51"/>
  <c r="T42" i="51"/>
  <c r="V42" i="51"/>
  <c r="W42" i="51"/>
  <c r="B43" i="51"/>
  <c r="C43" i="51"/>
  <c r="D43" i="51" s="1"/>
  <c r="E43" i="51"/>
  <c r="F43" i="51"/>
  <c r="H43" i="51"/>
  <c r="J43" i="51"/>
  <c r="L43" i="51"/>
  <c r="N43" i="51"/>
  <c r="R43" i="51"/>
  <c r="S43" i="51"/>
  <c r="T43" i="51"/>
  <c r="V43" i="51"/>
  <c r="W43" i="51"/>
  <c r="B44" i="51"/>
  <c r="C44" i="51"/>
  <c r="D44" i="51" s="1"/>
  <c r="E44" i="51"/>
  <c r="F44" i="51"/>
  <c r="H44" i="51"/>
  <c r="J44" i="51"/>
  <c r="L44" i="51"/>
  <c r="N44" i="51"/>
  <c r="R44" i="51"/>
  <c r="S44" i="51"/>
  <c r="T44" i="51"/>
  <c r="V44" i="51"/>
  <c r="W44" i="51"/>
  <c r="B45" i="51"/>
  <c r="C45" i="51"/>
  <c r="D45" i="51" s="1"/>
  <c r="E45" i="51"/>
  <c r="F45" i="51"/>
  <c r="H45" i="51"/>
  <c r="J45" i="51"/>
  <c r="L45" i="51"/>
  <c r="N45" i="51"/>
  <c r="R45" i="51"/>
  <c r="S45" i="51"/>
  <c r="T45" i="51"/>
  <c r="V45" i="51"/>
  <c r="W45" i="51"/>
  <c r="B46" i="51"/>
  <c r="C46" i="51"/>
  <c r="D46" i="51" s="1"/>
  <c r="E46" i="51"/>
  <c r="F46" i="51"/>
  <c r="H46" i="51"/>
  <c r="J46" i="51"/>
  <c r="L46" i="51"/>
  <c r="N46" i="51"/>
  <c r="R46" i="51"/>
  <c r="S46" i="51"/>
  <c r="T46" i="51"/>
  <c r="V46" i="51"/>
  <c r="W46" i="51"/>
  <c r="B47" i="51"/>
  <c r="C47" i="51"/>
  <c r="D47" i="51" s="1"/>
  <c r="E47" i="51"/>
  <c r="F47" i="51"/>
  <c r="H47" i="51"/>
  <c r="J47" i="51"/>
  <c r="L47" i="51"/>
  <c r="N47" i="51"/>
  <c r="R47" i="51"/>
  <c r="S47" i="51"/>
  <c r="T47" i="51"/>
  <c r="V47" i="51"/>
  <c r="W47" i="51"/>
  <c r="B48" i="51"/>
  <c r="C48" i="51"/>
  <c r="D48" i="51" s="1"/>
  <c r="E48" i="51"/>
  <c r="F48" i="51"/>
  <c r="H48" i="51"/>
  <c r="J48" i="51"/>
  <c r="L48" i="51"/>
  <c r="N48" i="51"/>
  <c r="R48" i="51"/>
  <c r="S48" i="51"/>
  <c r="T48" i="51"/>
  <c r="V48" i="51"/>
  <c r="W48" i="51"/>
  <c r="B49" i="51"/>
  <c r="C49" i="51"/>
  <c r="D49" i="51" s="1"/>
  <c r="E49" i="51"/>
  <c r="F49" i="51"/>
  <c r="H49" i="51"/>
  <c r="J49" i="51"/>
  <c r="L49" i="51"/>
  <c r="N49" i="51"/>
  <c r="R49" i="51"/>
  <c r="S49" i="51"/>
  <c r="T49" i="51"/>
  <c r="V49" i="51"/>
  <c r="W49" i="51"/>
  <c r="B50" i="51"/>
  <c r="C50" i="51"/>
  <c r="D50" i="51" s="1"/>
  <c r="E50" i="51"/>
  <c r="F50" i="51"/>
  <c r="H50" i="51"/>
  <c r="J50" i="51"/>
  <c r="L50" i="51"/>
  <c r="N50" i="51"/>
  <c r="R50" i="51"/>
  <c r="S50" i="51"/>
  <c r="T50" i="51"/>
  <c r="V50" i="51"/>
  <c r="W50" i="51"/>
  <c r="B51" i="51"/>
  <c r="C51" i="51"/>
  <c r="D51" i="51" s="1"/>
  <c r="E51" i="51"/>
  <c r="F51" i="51"/>
  <c r="H51" i="51"/>
  <c r="J51" i="51"/>
  <c r="L51" i="51"/>
  <c r="N51" i="51"/>
  <c r="R51" i="51"/>
  <c r="S51" i="51"/>
  <c r="T51" i="51"/>
  <c r="V51" i="51"/>
  <c r="W51" i="51"/>
  <c r="B52" i="51"/>
  <c r="C52" i="51"/>
  <c r="D52" i="51" s="1"/>
  <c r="E52" i="51"/>
  <c r="F52" i="51"/>
  <c r="H52" i="51"/>
  <c r="J52" i="51"/>
  <c r="L52" i="51"/>
  <c r="N52" i="51"/>
  <c r="R52" i="51"/>
  <c r="S52" i="51"/>
  <c r="T52" i="51"/>
  <c r="V52" i="51"/>
  <c r="W52" i="51"/>
  <c r="H10" i="51"/>
  <c r="J10" i="51"/>
  <c r="L10" i="51"/>
  <c r="N10" i="51"/>
  <c r="H11" i="51"/>
  <c r="J11" i="51"/>
  <c r="L11" i="51"/>
  <c r="N11" i="51"/>
  <c r="H12" i="51"/>
  <c r="J12" i="51"/>
  <c r="L12" i="51"/>
  <c r="N12" i="51"/>
  <c r="H13" i="51"/>
  <c r="J13" i="51"/>
  <c r="L13" i="51"/>
  <c r="N13" i="51"/>
  <c r="H14" i="51"/>
  <c r="J14" i="51"/>
  <c r="L14" i="51"/>
  <c r="N14" i="51"/>
  <c r="H15" i="51"/>
  <c r="J15" i="51"/>
  <c r="L15" i="51"/>
  <c r="N15" i="51"/>
  <c r="H16" i="51"/>
  <c r="J16" i="51"/>
  <c r="L16" i="51"/>
  <c r="N16" i="51"/>
  <c r="H17" i="51"/>
  <c r="J17" i="51"/>
  <c r="L17" i="51"/>
  <c r="N17" i="51"/>
  <c r="H18" i="51"/>
  <c r="J18" i="51"/>
  <c r="L18" i="51"/>
  <c r="N18" i="51"/>
  <c r="H19" i="51"/>
  <c r="J19" i="51"/>
  <c r="L19" i="51"/>
  <c r="N19" i="51"/>
  <c r="H20" i="51"/>
  <c r="J20" i="51"/>
  <c r="L20" i="51"/>
  <c r="N20" i="51"/>
  <c r="H21" i="51"/>
  <c r="J21" i="51"/>
  <c r="L21" i="51"/>
  <c r="N21" i="51"/>
  <c r="H22" i="51"/>
  <c r="J22" i="51"/>
  <c r="L22" i="51"/>
  <c r="N22" i="51"/>
  <c r="Q29" i="51" l="1"/>
  <c r="F12" i="47"/>
  <c r="T28" i="47"/>
  <c r="P28" i="52"/>
  <c r="H11" i="47"/>
  <c r="O11" i="52"/>
  <c r="H12" i="47"/>
  <c r="O28" i="51"/>
  <c r="N11" i="47"/>
  <c r="T16" i="47"/>
  <c r="T24" i="47"/>
  <c r="T32" i="47"/>
  <c r="R15" i="52"/>
  <c r="R14" i="52"/>
  <c r="I31" i="52"/>
  <c r="M14" i="52"/>
  <c r="P15" i="52"/>
  <c r="J14" i="52"/>
  <c r="S11" i="52"/>
  <c r="R11" i="52"/>
  <c r="P11" i="52"/>
  <c r="L11" i="52"/>
  <c r="P23" i="52"/>
  <c r="P14" i="52"/>
  <c r="K11" i="52"/>
  <c r="I27" i="52"/>
  <c r="R18" i="52"/>
  <c r="N16" i="52"/>
  <c r="O15" i="52"/>
  <c r="O14" i="52"/>
  <c r="N11" i="52"/>
  <c r="M16" i="52"/>
  <c r="N14" i="52"/>
  <c r="M11" i="52"/>
  <c r="P32" i="52"/>
  <c r="I32" i="52"/>
  <c r="P26" i="52"/>
  <c r="R16" i="52"/>
  <c r="S14" i="52"/>
  <c r="I26" i="52"/>
  <c r="P16" i="52"/>
  <c r="O16" i="52"/>
  <c r="P20" i="52"/>
  <c r="O12" i="52"/>
  <c r="N12" i="52"/>
  <c r="P12" i="52"/>
  <c r="I28" i="52"/>
  <c r="I24" i="52"/>
  <c r="P18" i="52"/>
  <c r="M12" i="52"/>
  <c r="O18" i="52"/>
  <c r="L12" i="52"/>
  <c r="I30" i="52"/>
  <c r="N15" i="52"/>
  <c r="K12" i="52"/>
  <c r="M15" i="52"/>
  <c r="S12" i="52"/>
  <c r="J12" i="52"/>
  <c r="P31" i="52"/>
  <c r="R12" i="52"/>
  <c r="I12" i="52"/>
  <c r="Q12" i="52" s="1"/>
  <c r="P22" i="52"/>
  <c r="O23" i="52"/>
  <c r="O20" i="52"/>
  <c r="O32" i="52"/>
  <c r="G32" i="52"/>
  <c r="O31" i="52"/>
  <c r="G31" i="52"/>
  <c r="O30" i="52"/>
  <c r="G30" i="52"/>
  <c r="O28" i="52"/>
  <c r="G28" i="52"/>
  <c r="O27" i="52"/>
  <c r="G27" i="52"/>
  <c r="Q27" i="52" s="1"/>
  <c r="O26" i="52"/>
  <c r="G26" i="52"/>
  <c r="O24" i="52"/>
  <c r="G24" i="52"/>
  <c r="N23" i="52"/>
  <c r="N22" i="52"/>
  <c r="N20" i="52"/>
  <c r="N19" i="52"/>
  <c r="M18" i="52"/>
  <c r="L16" i="52"/>
  <c r="L15" i="52"/>
  <c r="L14" i="52"/>
  <c r="I11" i="52"/>
  <c r="G22" i="52"/>
  <c r="Q22" i="52" s="1"/>
  <c r="G19" i="52"/>
  <c r="Q19" i="52" s="1"/>
  <c r="N32" i="52"/>
  <c r="N31" i="52"/>
  <c r="N30" i="52"/>
  <c r="N28" i="52"/>
  <c r="N27" i="52"/>
  <c r="N26" i="52"/>
  <c r="N24" i="52"/>
  <c r="M23" i="52"/>
  <c r="M22" i="52"/>
  <c r="M20" i="52"/>
  <c r="M19" i="52"/>
  <c r="L18" i="52"/>
  <c r="S16" i="52"/>
  <c r="K16" i="52"/>
  <c r="S15" i="52"/>
  <c r="K15" i="52"/>
  <c r="K14" i="52"/>
  <c r="P30" i="52"/>
  <c r="O22" i="52"/>
  <c r="O19" i="52"/>
  <c r="M32" i="52"/>
  <c r="M31" i="52"/>
  <c r="M30" i="52"/>
  <c r="M28" i="52"/>
  <c r="M27" i="52"/>
  <c r="M26" i="52"/>
  <c r="M24" i="52"/>
  <c r="L23" i="52"/>
  <c r="L22" i="52"/>
  <c r="L20" i="52"/>
  <c r="L19" i="52"/>
  <c r="K18" i="52"/>
  <c r="J16" i="52"/>
  <c r="J15" i="52"/>
  <c r="G11" i="52"/>
  <c r="L32" i="52"/>
  <c r="L31" i="52"/>
  <c r="L30" i="52"/>
  <c r="L28" i="52"/>
  <c r="L27" i="52"/>
  <c r="L26" i="52"/>
  <c r="L24" i="52"/>
  <c r="K23" i="52"/>
  <c r="S22" i="52"/>
  <c r="K22" i="52"/>
  <c r="S20" i="52"/>
  <c r="K20" i="52"/>
  <c r="S19" i="52"/>
  <c r="K19" i="52"/>
  <c r="S18" i="52"/>
  <c r="I18" i="52"/>
  <c r="I16" i="52"/>
  <c r="Q16" i="52" s="1"/>
  <c r="I15" i="52"/>
  <c r="Q15" i="52" s="1"/>
  <c r="I14" i="52"/>
  <c r="Q14" i="52" s="1"/>
  <c r="S32" i="52"/>
  <c r="K32" i="52"/>
  <c r="S31" i="52"/>
  <c r="K31" i="52"/>
  <c r="S30" i="52"/>
  <c r="K30" i="52"/>
  <c r="S28" i="52"/>
  <c r="K28" i="52"/>
  <c r="S27" i="52"/>
  <c r="K27" i="52"/>
  <c r="S26" i="52"/>
  <c r="K26" i="52"/>
  <c r="S24" i="52"/>
  <c r="K24" i="52"/>
  <c r="S23" i="52"/>
  <c r="J23" i="52"/>
  <c r="R22" i="52"/>
  <c r="J22" i="52"/>
  <c r="R20" i="52"/>
  <c r="J20" i="52"/>
  <c r="R19" i="52"/>
  <c r="J19" i="52"/>
  <c r="P19" i="52"/>
  <c r="P27" i="52"/>
  <c r="P24" i="52"/>
  <c r="G23" i="52"/>
  <c r="Q23" i="52" s="1"/>
  <c r="G20" i="52"/>
  <c r="Q20" i="52" s="1"/>
  <c r="R32" i="52"/>
  <c r="R31" i="52"/>
  <c r="R30" i="52"/>
  <c r="R28" i="52"/>
  <c r="R27" i="52"/>
  <c r="R26" i="52"/>
  <c r="R24" i="52"/>
  <c r="R23" i="52"/>
  <c r="G18" i="52"/>
  <c r="J18" i="52"/>
  <c r="T19" i="47"/>
  <c r="Q19" i="51"/>
  <c r="Q11" i="51"/>
  <c r="N12" i="47"/>
  <c r="Q21" i="51"/>
  <c r="Q13" i="51"/>
  <c r="F11" i="47"/>
  <c r="T20" i="47"/>
  <c r="T27" i="47"/>
  <c r="T15" i="47"/>
  <c r="T23" i="47"/>
  <c r="T31" i="47"/>
  <c r="T12" i="47"/>
  <c r="T11" i="47"/>
  <c r="Q37" i="51"/>
  <c r="Q20" i="51"/>
  <c r="Q12" i="51"/>
  <c r="Q22" i="51"/>
  <c r="O32" i="51"/>
  <c r="K29" i="51"/>
  <c r="U45" i="51"/>
  <c r="K25" i="51"/>
  <c r="U41" i="51"/>
  <c r="Q33" i="51"/>
  <c r="Q25" i="51"/>
  <c r="Q16" i="51"/>
  <c r="U40" i="51"/>
  <c r="Q26" i="51"/>
  <c r="Q17" i="51"/>
  <c r="Q9" i="51"/>
  <c r="Q14" i="51"/>
  <c r="U47" i="51"/>
  <c r="U50" i="51"/>
  <c r="U48" i="51"/>
  <c r="U44" i="51"/>
  <c r="O27" i="51"/>
  <c r="I26" i="51"/>
  <c r="Q15" i="51"/>
  <c r="K33" i="51"/>
  <c r="K31" i="51"/>
  <c r="U43" i="51"/>
  <c r="Q10" i="51"/>
  <c r="U46" i="51"/>
  <c r="U51" i="51"/>
  <c r="U49" i="51"/>
  <c r="Q18" i="51"/>
  <c r="U52" i="51"/>
  <c r="U42" i="51"/>
  <c r="O29" i="51"/>
  <c r="K37" i="51"/>
  <c r="K35" i="51"/>
  <c r="I28" i="51"/>
  <c r="O36" i="51"/>
  <c r="K27" i="51"/>
  <c r="K36" i="51"/>
  <c r="I36" i="51"/>
  <c r="I34" i="51"/>
  <c r="I32" i="51"/>
  <c r="I30" i="51"/>
  <c r="K34" i="51"/>
  <c r="K32" i="51"/>
  <c r="I29" i="51"/>
  <c r="O25" i="51"/>
  <c r="I31" i="51"/>
  <c r="O26" i="51"/>
  <c r="I33" i="51"/>
  <c r="I37" i="51"/>
  <c r="I35" i="51"/>
  <c r="O30" i="51"/>
  <c r="Q27" i="51"/>
  <c r="O33" i="51"/>
  <c r="O31" i="51"/>
  <c r="Q30" i="51"/>
  <c r="Q28" i="51"/>
  <c r="K26" i="51"/>
  <c r="O37" i="51"/>
  <c r="O34" i="51"/>
  <c r="Q31" i="51"/>
  <c r="O35" i="51"/>
  <c r="Q34" i="51"/>
  <c r="Q32" i="51"/>
  <c r="K30" i="51"/>
  <c r="K28" i="51"/>
  <c r="I25" i="51"/>
  <c r="Q36" i="51"/>
  <c r="Q35" i="51"/>
  <c r="I27" i="51"/>
  <c r="O19" i="51"/>
  <c r="K20" i="51"/>
  <c r="I21" i="51"/>
  <c r="I15" i="51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1" i="48"/>
  <c r="C41" i="48"/>
  <c r="D41" i="48" s="1"/>
  <c r="E41" i="48"/>
  <c r="F41" i="48"/>
  <c r="G41" i="48"/>
  <c r="H41" i="48"/>
  <c r="J41" i="48"/>
  <c r="K41" i="48"/>
  <c r="M41" i="48"/>
  <c r="O41" i="48"/>
  <c r="P41" i="48"/>
  <c r="Q41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5" i="48"/>
  <c r="C45" i="48"/>
  <c r="E45" i="48"/>
  <c r="F45" i="48"/>
  <c r="G45" i="48"/>
  <c r="H45" i="48"/>
  <c r="J45" i="48"/>
  <c r="K45" i="48"/>
  <c r="M45" i="48"/>
  <c r="O45" i="48"/>
  <c r="P45" i="48"/>
  <c r="Q45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18" i="48"/>
  <c r="C18" i="48"/>
  <c r="D18" i="48" s="1"/>
  <c r="E18" i="48"/>
  <c r="F18" i="48"/>
  <c r="J18" i="48" s="1"/>
  <c r="B19" i="48"/>
  <c r="C19" i="48"/>
  <c r="D19" i="48" s="1"/>
  <c r="E19" i="48"/>
  <c r="F19" i="48"/>
  <c r="I19" i="48" s="1"/>
  <c r="B20" i="48"/>
  <c r="C20" i="48"/>
  <c r="D20" i="48" s="1"/>
  <c r="E20" i="48"/>
  <c r="F20" i="48"/>
  <c r="B30" i="51"/>
  <c r="C30" i="51"/>
  <c r="D30" i="51" s="1"/>
  <c r="E30" i="51"/>
  <c r="F30" i="51"/>
  <c r="G30" i="51" s="1"/>
  <c r="K15" i="51"/>
  <c r="O15" i="51"/>
  <c r="R30" i="51"/>
  <c r="S30" i="51"/>
  <c r="T30" i="51"/>
  <c r="V30" i="51"/>
  <c r="W30" i="51"/>
  <c r="B31" i="51"/>
  <c r="C31" i="51"/>
  <c r="D31" i="51" s="1"/>
  <c r="E31" i="51"/>
  <c r="F31" i="51"/>
  <c r="G31" i="51" s="1"/>
  <c r="I16" i="51"/>
  <c r="K16" i="51"/>
  <c r="O16" i="51"/>
  <c r="R31" i="51"/>
  <c r="S31" i="51"/>
  <c r="T31" i="51"/>
  <c r="V31" i="51"/>
  <c r="W31" i="51"/>
  <c r="B32" i="51"/>
  <c r="C32" i="51"/>
  <c r="D32" i="51" s="1"/>
  <c r="E32" i="51"/>
  <c r="F32" i="51"/>
  <c r="G32" i="51" s="1"/>
  <c r="I17" i="51"/>
  <c r="K17" i="51"/>
  <c r="O17" i="51"/>
  <c r="R32" i="51"/>
  <c r="S32" i="51"/>
  <c r="T32" i="51"/>
  <c r="V32" i="51"/>
  <c r="W32" i="51"/>
  <c r="B33" i="51"/>
  <c r="C33" i="51"/>
  <c r="D33" i="51" s="1"/>
  <c r="E33" i="51"/>
  <c r="F33" i="51"/>
  <c r="G33" i="51" s="1"/>
  <c r="I18" i="51"/>
  <c r="K18" i="51"/>
  <c r="O18" i="51"/>
  <c r="R33" i="51"/>
  <c r="S33" i="51"/>
  <c r="T33" i="51"/>
  <c r="V33" i="51"/>
  <c r="W33" i="51"/>
  <c r="B34" i="51"/>
  <c r="C34" i="51"/>
  <c r="D34" i="51" s="1"/>
  <c r="E34" i="51"/>
  <c r="F34" i="51"/>
  <c r="G34" i="51" s="1"/>
  <c r="I19" i="51"/>
  <c r="K19" i="51"/>
  <c r="R34" i="51"/>
  <c r="S34" i="51"/>
  <c r="T34" i="51"/>
  <c r="V34" i="51"/>
  <c r="W34" i="51"/>
  <c r="B35" i="51"/>
  <c r="C35" i="51"/>
  <c r="D35" i="51" s="1"/>
  <c r="E35" i="51"/>
  <c r="F35" i="51"/>
  <c r="G35" i="51" s="1"/>
  <c r="I20" i="51"/>
  <c r="O20" i="51"/>
  <c r="R35" i="51"/>
  <c r="S35" i="51"/>
  <c r="T35" i="51"/>
  <c r="V35" i="51"/>
  <c r="W35" i="51"/>
  <c r="B36" i="51"/>
  <c r="C36" i="51"/>
  <c r="D36" i="51" s="1"/>
  <c r="E36" i="51"/>
  <c r="F36" i="51"/>
  <c r="G36" i="51" s="1"/>
  <c r="K21" i="51"/>
  <c r="O21" i="51"/>
  <c r="R36" i="51"/>
  <c r="S36" i="51"/>
  <c r="T36" i="51"/>
  <c r="V36" i="51"/>
  <c r="W36" i="51"/>
  <c r="B37" i="51"/>
  <c r="C37" i="51"/>
  <c r="D37" i="51" s="1"/>
  <c r="E37" i="51"/>
  <c r="F37" i="51"/>
  <c r="G37" i="51" s="1"/>
  <c r="R37" i="51"/>
  <c r="S37" i="51"/>
  <c r="T37" i="51"/>
  <c r="V37" i="51"/>
  <c r="W37" i="51"/>
  <c r="B34" i="48"/>
  <c r="C34" i="48"/>
  <c r="D34" i="48" s="1"/>
  <c r="E34" i="48"/>
  <c r="F34" i="48"/>
  <c r="G34" i="48"/>
  <c r="H34" i="48"/>
  <c r="J34" i="48"/>
  <c r="K34" i="48"/>
  <c r="M34" i="48"/>
  <c r="O34" i="48"/>
  <c r="P34" i="48"/>
  <c r="Q34" i="48"/>
  <c r="B35" i="48"/>
  <c r="C35" i="48"/>
  <c r="D35" i="48" s="1"/>
  <c r="E35" i="48"/>
  <c r="F35" i="48"/>
  <c r="G35" i="48"/>
  <c r="H35" i="48"/>
  <c r="J35" i="48"/>
  <c r="K35" i="48"/>
  <c r="M35" i="48"/>
  <c r="O35" i="48"/>
  <c r="P35" i="48"/>
  <c r="Q35" i="48"/>
  <c r="B22" i="48"/>
  <c r="C22" i="48"/>
  <c r="D22" i="48" s="1"/>
  <c r="E22" i="48"/>
  <c r="F22" i="48"/>
  <c r="G22" i="48"/>
  <c r="H22" i="48"/>
  <c r="J22" i="48"/>
  <c r="K22" i="48"/>
  <c r="M22" i="48"/>
  <c r="O22" i="48"/>
  <c r="P22" i="48"/>
  <c r="Q22" i="48"/>
  <c r="B23" i="48"/>
  <c r="C23" i="48"/>
  <c r="D23" i="48" s="1"/>
  <c r="E23" i="48"/>
  <c r="F23" i="48"/>
  <c r="G23" i="48"/>
  <c r="H23" i="48"/>
  <c r="J23" i="48"/>
  <c r="K23" i="48"/>
  <c r="M23" i="48"/>
  <c r="O23" i="48"/>
  <c r="P23" i="48"/>
  <c r="Q23" i="48"/>
  <c r="B15" i="48"/>
  <c r="C15" i="48"/>
  <c r="D15" i="48" s="1"/>
  <c r="E15" i="48"/>
  <c r="F15" i="48"/>
  <c r="G15" i="48" s="1"/>
  <c r="B16" i="48"/>
  <c r="C16" i="48"/>
  <c r="D16" i="48" s="1"/>
  <c r="E16" i="48"/>
  <c r="F16" i="48"/>
  <c r="G16" i="48" s="1"/>
  <c r="B9" i="51"/>
  <c r="C9" i="51"/>
  <c r="D9" i="51" s="1"/>
  <c r="E9" i="51"/>
  <c r="F9" i="51"/>
  <c r="H9" i="51"/>
  <c r="J9" i="51"/>
  <c r="L9" i="51"/>
  <c r="N9" i="51"/>
  <c r="R9" i="51"/>
  <c r="S9" i="51"/>
  <c r="T9" i="51"/>
  <c r="V9" i="51"/>
  <c r="W9" i="51"/>
  <c r="B10" i="51"/>
  <c r="C10" i="51"/>
  <c r="D10" i="51" s="1"/>
  <c r="E10" i="51"/>
  <c r="F10" i="51"/>
  <c r="R10" i="51"/>
  <c r="S10" i="51"/>
  <c r="T10" i="51"/>
  <c r="V10" i="51"/>
  <c r="W10" i="51"/>
  <c r="B16" i="51"/>
  <c r="C16" i="51"/>
  <c r="D16" i="51" s="1"/>
  <c r="E16" i="51"/>
  <c r="F16" i="51"/>
  <c r="R16" i="51"/>
  <c r="S16" i="51"/>
  <c r="T16" i="51"/>
  <c r="V16" i="51"/>
  <c r="W16" i="51"/>
  <c r="B17" i="51"/>
  <c r="C17" i="51"/>
  <c r="D17" i="51" s="1"/>
  <c r="E17" i="51"/>
  <c r="F17" i="51"/>
  <c r="R17" i="51"/>
  <c r="S17" i="51"/>
  <c r="T17" i="51"/>
  <c r="V17" i="51"/>
  <c r="W17" i="51"/>
  <c r="B18" i="51"/>
  <c r="C18" i="51"/>
  <c r="D18" i="51" s="1"/>
  <c r="E18" i="51"/>
  <c r="F18" i="51"/>
  <c r="R18" i="51"/>
  <c r="S18" i="51"/>
  <c r="T18" i="51"/>
  <c r="V18" i="51"/>
  <c r="W18" i="51"/>
  <c r="B19" i="51"/>
  <c r="C19" i="51"/>
  <c r="D19" i="51" s="1"/>
  <c r="E19" i="51"/>
  <c r="F19" i="51"/>
  <c r="R19" i="51"/>
  <c r="S19" i="51"/>
  <c r="T19" i="51"/>
  <c r="V19" i="51"/>
  <c r="W19" i="51"/>
  <c r="B20" i="51"/>
  <c r="C20" i="51"/>
  <c r="D20" i="51" s="1"/>
  <c r="E20" i="51"/>
  <c r="F20" i="51"/>
  <c r="R20" i="51"/>
  <c r="S20" i="51"/>
  <c r="T20" i="51"/>
  <c r="V20" i="51"/>
  <c r="W20" i="51"/>
  <c r="B21" i="51"/>
  <c r="C21" i="51"/>
  <c r="D21" i="51" s="1"/>
  <c r="E21" i="51"/>
  <c r="F21" i="51"/>
  <c r="R21" i="51"/>
  <c r="S21" i="51"/>
  <c r="T21" i="51"/>
  <c r="V21" i="51"/>
  <c r="W21" i="51"/>
  <c r="B22" i="51"/>
  <c r="C22" i="51"/>
  <c r="D22" i="51" s="1"/>
  <c r="E22" i="51"/>
  <c r="F22" i="51"/>
  <c r="R22" i="51"/>
  <c r="S22" i="51"/>
  <c r="T22" i="51"/>
  <c r="V22" i="51"/>
  <c r="W22" i="51"/>
  <c r="Q31" i="52" l="1"/>
  <c r="Q24" i="52"/>
  <c r="Q26" i="52"/>
  <c r="Q30" i="52"/>
  <c r="Q32" i="52"/>
  <c r="Q28" i="52"/>
  <c r="Q18" i="52"/>
  <c r="Q11" i="52"/>
  <c r="R43" i="48"/>
  <c r="R41" i="48"/>
  <c r="K15" i="48"/>
  <c r="R40" i="48"/>
  <c r="H20" i="48"/>
  <c r="I20" i="48" s="1"/>
  <c r="J16" i="48"/>
  <c r="R42" i="48"/>
  <c r="G19" i="51"/>
  <c r="G21" i="51"/>
  <c r="G17" i="51"/>
  <c r="G22" i="51"/>
  <c r="G16" i="51"/>
  <c r="O22" i="51"/>
  <c r="K22" i="51"/>
  <c r="G20" i="51"/>
  <c r="I22" i="51"/>
  <c r="G18" i="51"/>
  <c r="M15" i="48"/>
  <c r="M16" i="48"/>
  <c r="N16" i="48" s="1"/>
  <c r="J15" i="48"/>
  <c r="R32" i="48"/>
  <c r="K16" i="48"/>
  <c r="L16" i="48" s="1"/>
  <c r="R45" i="48"/>
  <c r="R18" i="48"/>
  <c r="R28" i="48"/>
  <c r="M18" i="48"/>
  <c r="K18" i="48"/>
  <c r="Q18" i="48"/>
  <c r="R20" i="48"/>
  <c r="Q20" i="48"/>
  <c r="P18" i="48"/>
  <c r="P20" i="48"/>
  <c r="O18" i="48"/>
  <c r="O20" i="48"/>
  <c r="N18" i="48"/>
  <c r="R31" i="48"/>
  <c r="M20" i="48"/>
  <c r="N20" i="48" s="1"/>
  <c r="R30" i="48"/>
  <c r="J20" i="48"/>
  <c r="K20" i="48"/>
  <c r="L20" i="48" s="1"/>
  <c r="R19" i="48"/>
  <c r="L18" i="48"/>
  <c r="G20" i="48"/>
  <c r="N19" i="48"/>
  <c r="I18" i="48"/>
  <c r="K19" i="48"/>
  <c r="P19" i="48"/>
  <c r="J19" i="48"/>
  <c r="H19" i="48"/>
  <c r="O19" i="48"/>
  <c r="G19" i="48"/>
  <c r="H18" i="48"/>
  <c r="G18" i="48"/>
  <c r="M19" i="48"/>
  <c r="L19" i="48"/>
  <c r="Q19" i="48"/>
  <c r="U33" i="51"/>
  <c r="U35" i="51"/>
  <c r="U34" i="51"/>
  <c r="U30" i="51"/>
  <c r="U36" i="51"/>
  <c r="R34" i="48"/>
  <c r="U32" i="51"/>
  <c r="U31" i="51"/>
  <c r="U37" i="51"/>
  <c r="U19" i="51"/>
  <c r="U16" i="51"/>
  <c r="U9" i="51"/>
  <c r="R35" i="48"/>
  <c r="R23" i="48"/>
  <c r="U21" i="51"/>
  <c r="R15" i="48"/>
  <c r="R16" i="48"/>
  <c r="R22" i="48"/>
  <c r="Q16" i="48"/>
  <c r="Q15" i="48"/>
  <c r="P16" i="48"/>
  <c r="H16" i="48"/>
  <c r="I16" i="48" s="1"/>
  <c r="P15" i="48"/>
  <c r="H15" i="48"/>
  <c r="O16" i="48"/>
  <c r="O15" i="48"/>
  <c r="U10" i="51"/>
  <c r="U20" i="51"/>
  <c r="U22" i="51"/>
  <c r="U17" i="51"/>
  <c r="U1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Q35" i="2" l="1"/>
  <c r="U35" i="2"/>
  <c r="R35" i="2"/>
  <c r="S35" i="2"/>
  <c r="G35" i="2"/>
  <c r="I35" i="2"/>
  <c r="S34" i="2"/>
  <c r="R34" i="2"/>
  <c r="M35" i="2"/>
  <c r="C35" i="2"/>
  <c r="E35" i="2"/>
  <c r="U34" i="2"/>
  <c r="T35" i="2" l="1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B49" i="46" l="1"/>
  <c r="C49" i="46"/>
  <c r="D49" i="46"/>
  <c r="E49" i="46" s="1"/>
  <c r="F49" i="46"/>
  <c r="G49" i="46"/>
  <c r="H49" i="46"/>
  <c r="I49" i="46"/>
  <c r="J49" i="46"/>
  <c r="L49" i="46"/>
  <c r="O49" i="46"/>
  <c r="Q49" i="46"/>
  <c r="R49" i="46"/>
  <c r="S49" i="46"/>
  <c r="U49" i="46"/>
  <c r="B50" i="46"/>
  <c r="C50" i="46"/>
  <c r="D50" i="46"/>
  <c r="E50" i="46" s="1"/>
  <c r="F50" i="46"/>
  <c r="G50" i="46"/>
  <c r="H50" i="46"/>
  <c r="I50" i="46"/>
  <c r="J50" i="46"/>
  <c r="L50" i="46"/>
  <c r="O50" i="46"/>
  <c r="Q50" i="46"/>
  <c r="R50" i="46"/>
  <c r="S50" i="46"/>
  <c r="U50" i="46"/>
  <c r="B51" i="46"/>
  <c r="C51" i="46"/>
  <c r="D51" i="46"/>
  <c r="E51" i="46" s="1"/>
  <c r="F51" i="46"/>
  <c r="G51" i="46"/>
  <c r="H51" i="46"/>
  <c r="I51" i="46"/>
  <c r="J51" i="46"/>
  <c r="L51" i="46"/>
  <c r="O51" i="46"/>
  <c r="Q51" i="46"/>
  <c r="R51" i="46"/>
  <c r="S51" i="46"/>
  <c r="U51" i="46"/>
  <c r="B52" i="46"/>
  <c r="C52" i="46"/>
  <c r="D52" i="46"/>
  <c r="E52" i="46" s="1"/>
  <c r="F52" i="46"/>
  <c r="G52" i="46"/>
  <c r="H52" i="46"/>
  <c r="I52" i="46"/>
  <c r="J52" i="46"/>
  <c r="L52" i="46"/>
  <c r="O52" i="46"/>
  <c r="Q52" i="46"/>
  <c r="R52" i="46"/>
  <c r="S52" i="46"/>
  <c r="U52" i="46"/>
  <c r="B53" i="46"/>
  <c r="C53" i="46"/>
  <c r="D53" i="46"/>
  <c r="E53" i="46" s="1"/>
  <c r="F53" i="46"/>
  <c r="G53" i="46"/>
  <c r="H53" i="46"/>
  <c r="I53" i="46"/>
  <c r="J53" i="46"/>
  <c r="L53" i="46"/>
  <c r="O53" i="46"/>
  <c r="Q53" i="46"/>
  <c r="R53" i="46"/>
  <c r="S53" i="46"/>
  <c r="U53" i="46"/>
  <c r="B54" i="46"/>
  <c r="C54" i="46"/>
  <c r="D54" i="46"/>
  <c r="E54" i="46" s="1"/>
  <c r="F54" i="46"/>
  <c r="G54" i="46"/>
  <c r="H54" i="46"/>
  <c r="I54" i="46"/>
  <c r="J54" i="46"/>
  <c r="L54" i="46"/>
  <c r="O54" i="46"/>
  <c r="Q54" i="46"/>
  <c r="R54" i="46"/>
  <c r="S54" i="46"/>
  <c r="U54" i="46"/>
  <c r="B55" i="46"/>
  <c r="C55" i="46"/>
  <c r="D55" i="46"/>
  <c r="E55" i="46" s="1"/>
  <c r="F55" i="46"/>
  <c r="G55" i="46"/>
  <c r="H55" i="46"/>
  <c r="I55" i="46"/>
  <c r="J55" i="46"/>
  <c r="L55" i="46"/>
  <c r="O55" i="46"/>
  <c r="Q55" i="46"/>
  <c r="R55" i="46"/>
  <c r="S55" i="46"/>
  <c r="U55" i="46"/>
  <c r="B56" i="46"/>
  <c r="C56" i="46"/>
  <c r="D56" i="46"/>
  <c r="E56" i="46" s="1"/>
  <c r="F56" i="46"/>
  <c r="G56" i="46"/>
  <c r="H56" i="46"/>
  <c r="I56" i="46"/>
  <c r="J56" i="46"/>
  <c r="L56" i="46"/>
  <c r="O56" i="46"/>
  <c r="Q56" i="46"/>
  <c r="R56" i="46"/>
  <c r="S56" i="46"/>
  <c r="U56" i="46"/>
  <c r="B57" i="46"/>
  <c r="C57" i="46"/>
  <c r="D57" i="46"/>
  <c r="E57" i="46" s="1"/>
  <c r="F57" i="46"/>
  <c r="G57" i="46"/>
  <c r="H57" i="46"/>
  <c r="I57" i="46"/>
  <c r="J57" i="46"/>
  <c r="L57" i="46"/>
  <c r="O57" i="46"/>
  <c r="Q57" i="46"/>
  <c r="R57" i="46"/>
  <c r="S57" i="46"/>
  <c r="U57" i="46"/>
  <c r="B58" i="46"/>
  <c r="C58" i="46"/>
  <c r="D58" i="46"/>
  <c r="E58" i="46" s="1"/>
  <c r="F58" i="46"/>
  <c r="G58" i="46"/>
  <c r="H58" i="46"/>
  <c r="I58" i="46"/>
  <c r="J58" i="46"/>
  <c r="L58" i="46"/>
  <c r="O58" i="46"/>
  <c r="Q58" i="46"/>
  <c r="R58" i="46"/>
  <c r="S58" i="46"/>
  <c r="U58" i="46"/>
  <c r="B59" i="46"/>
  <c r="C59" i="46"/>
  <c r="D59" i="46"/>
  <c r="E59" i="46" s="1"/>
  <c r="F59" i="46"/>
  <c r="G59" i="46"/>
  <c r="H59" i="46"/>
  <c r="I59" i="46"/>
  <c r="J59" i="46"/>
  <c r="L59" i="46"/>
  <c r="O59" i="46"/>
  <c r="Q59" i="46"/>
  <c r="R59" i="46"/>
  <c r="S59" i="46"/>
  <c r="U59" i="46"/>
  <c r="B60" i="46"/>
  <c r="C60" i="46"/>
  <c r="D60" i="46"/>
  <c r="E60" i="46" s="1"/>
  <c r="F60" i="46"/>
  <c r="G60" i="46"/>
  <c r="H60" i="46"/>
  <c r="I60" i="46"/>
  <c r="J60" i="46"/>
  <c r="L60" i="46"/>
  <c r="O60" i="46"/>
  <c r="Q60" i="46"/>
  <c r="R60" i="46"/>
  <c r="S60" i="46"/>
  <c r="U60" i="46"/>
  <c r="B61" i="46"/>
  <c r="C61" i="46"/>
  <c r="D61" i="46"/>
  <c r="E61" i="46" s="1"/>
  <c r="F61" i="46"/>
  <c r="G61" i="46"/>
  <c r="H61" i="46"/>
  <c r="I61" i="46"/>
  <c r="J61" i="46"/>
  <c r="L61" i="46"/>
  <c r="O61" i="46"/>
  <c r="Q61" i="46"/>
  <c r="R61" i="46"/>
  <c r="S61" i="46"/>
  <c r="U61" i="46"/>
  <c r="B62" i="46"/>
  <c r="C62" i="46"/>
  <c r="D62" i="46"/>
  <c r="E62" i="46" s="1"/>
  <c r="F62" i="46"/>
  <c r="G62" i="46"/>
  <c r="H62" i="46"/>
  <c r="I62" i="46"/>
  <c r="J62" i="46"/>
  <c r="L62" i="46"/>
  <c r="O62" i="46"/>
  <c r="Q62" i="46"/>
  <c r="R62" i="46"/>
  <c r="S62" i="46"/>
  <c r="U62" i="46"/>
  <c r="B63" i="46"/>
  <c r="C63" i="46"/>
  <c r="D63" i="46"/>
  <c r="E63" i="46" s="1"/>
  <c r="F63" i="46"/>
  <c r="G63" i="46"/>
  <c r="H63" i="46"/>
  <c r="I63" i="46"/>
  <c r="J63" i="46"/>
  <c r="L63" i="46"/>
  <c r="O63" i="46"/>
  <c r="Q63" i="46"/>
  <c r="R63" i="46"/>
  <c r="S63" i="46"/>
  <c r="U63" i="46"/>
  <c r="B64" i="46"/>
  <c r="C64" i="46"/>
  <c r="D64" i="46"/>
  <c r="E64" i="46" s="1"/>
  <c r="F64" i="46"/>
  <c r="G64" i="46"/>
  <c r="H64" i="46"/>
  <c r="I64" i="46"/>
  <c r="J64" i="46"/>
  <c r="L64" i="46"/>
  <c r="O64" i="46"/>
  <c r="Q64" i="46"/>
  <c r="R64" i="46"/>
  <c r="S64" i="46"/>
  <c r="U64" i="46"/>
  <c r="B65" i="46"/>
  <c r="C65" i="46"/>
  <c r="D65" i="46"/>
  <c r="E65" i="46" s="1"/>
  <c r="F65" i="46"/>
  <c r="G65" i="46"/>
  <c r="H65" i="46"/>
  <c r="I65" i="46"/>
  <c r="J65" i="46"/>
  <c r="L65" i="46"/>
  <c r="O65" i="46"/>
  <c r="Q65" i="46"/>
  <c r="R65" i="46"/>
  <c r="S65" i="46"/>
  <c r="U65" i="46"/>
  <c r="B29" i="46"/>
  <c r="C29" i="46"/>
  <c r="D29" i="46"/>
  <c r="E29" i="46" s="1"/>
  <c r="F29" i="46"/>
  <c r="G29" i="46"/>
  <c r="H29" i="46"/>
  <c r="I29" i="46"/>
  <c r="J29" i="46"/>
  <c r="L29" i="46"/>
  <c r="O29" i="46"/>
  <c r="Q29" i="46"/>
  <c r="R29" i="46"/>
  <c r="S29" i="46"/>
  <c r="U29" i="46"/>
  <c r="B30" i="46"/>
  <c r="C30" i="46"/>
  <c r="D30" i="46"/>
  <c r="E30" i="46" s="1"/>
  <c r="F30" i="46"/>
  <c r="G30" i="46"/>
  <c r="H30" i="46"/>
  <c r="I30" i="46"/>
  <c r="J30" i="46"/>
  <c r="L30" i="46"/>
  <c r="O30" i="46"/>
  <c r="Q30" i="46"/>
  <c r="R30" i="46"/>
  <c r="S30" i="46"/>
  <c r="U30" i="46"/>
  <c r="S12" i="16"/>
  <c r="R12" i="16"/>
  <c r="P12" i="16"/>
  <c r="O12" i="16"/>
  <c r="N12" i="16"/>
  <c r="M12" i="16"/>
  <c r="L12" i="16"/>
  <c r="K12" i="16"/>
  <c r="I12" i="16"/>
  <c r="H12" i="16"/>
  <c r="F12" i="16"/>
  <c r="E12" i="16"/>
  <c r="C12" i="16"/>
  <c r="B12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73" i="16"/>
  <c r="C73" i="16"/>
  <c r="E73" i="16"/>
  <c r="F73" i="16"/>
  <c r="H73" i="16"/>
  <c r="I73" i="16"/>
  <c r="K73" i="16"/>
  <c r="L73" i="16"/>
  <c r="M73" i="16"/>
  <c r="N73" i="16"/>
  <c r="O73" i="16"/>
  <c r="P73" i="16"/>
  <c r="R73" i="16"/>
  <c r="S73" i="16"/>
  <c r="B74" i="16"/>
  <c r="C74" i="16"/>
  <c r="E74" i="16"/>
  <c r="F74" i="16"/>
  <c r="H74" i="16"/>
  <c r="I74" i="16"/>
  <c r="K74" i="16"/>
  <c r="L74" i="16"/>
  <c r="M74" i="16"/>
  <c r="N74" i="16"/>
  <c r="O74" i="16"/>
  <c r="P74" i="16"/>
  <c r="R74" i="16"/>
  <c r="S74" i="16"/>
  <c r="S11" i="16"/>
  <c r="R11" i="16"/>
  <c r="P11" i="16"/>
  <c r="O11" i="16"/>
  <c r="N11" i="16"/>
  <c r="M11" i="16"/>
  <c r="L11" i="16"/>
  <c r="K11" i="16"/>
  <c r="I11" i="16"/>
  <c r="H11" i="16"/>
  <c r="F11" i="16"/>
  <c r="E11" i="16"/>
  <c r="C11" i="16"/>
  <c r="B11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33" i="2"/>
  <c r="F33" i="2"/>
  <c r="G34" i="2" s="1"/>
  <c r="H33" i="2"/>
  <c r="I34" i="2" s="1"/>
  <c r="J33" i="2"/>
  <c r="L33" i="2"/>
  <c r="M34" i="2" s="1"/>
  <c r="N33" i="2"/>
  <c r="O33" i="2"/>
  <c r="P33" i="2"/>
  <c r="Q34" i="2" s="1"/>
  <c r="E34" i="2" l="1"/>
  <c r="C34" i="2"/>
  <c r="J74" i="16"/>
  <c r="J12" i="16" s="1"/>
  <c r="J45" i="16"/>
  <c r="J11" i="16" s="1"/>
  <c r="T49" i="46"/>
  <c r="T64" i="46"/>
  <c r="G72" i="16"/>
  <c r="R33" i="2"/>
  <c r="G74" i="16"/>
  <c r="T58" i="46"/>
  <c r="T59" i="46"/>
  <c r="T53" i="46"/>
  <c r="T61" i="46"/>
  <c r="T50" i="46"/>
  <c r="T63" i="46"/>
  <c r="T55" i="46"/>
  <c r="T56" i="46"/>
  <c r="T62" i="46"/>
  <c r="T54" i="46"/>
  <c r="U33" i="2"/>
  <c r="Q71" i="16"/>
  <c r="T65" i="46"/>
  <c r="T57" i="46"/>
  <c r="T51" i="46"/>
  <c r="G73" i="16"/>
  <c r="T30" i="46"/>
  <c r="T60" i="46"/>
  <c r="T52" i="46"/>
  <c r="Q72" i="16"/>
  <c r="G45" i="16"/>
  <c r="Q73" i="16"/>
  <c r="T29" i="46"/>
  <c r="Q74" i="16"/>
  <c r="Q45" i="16"/>
  <c r="Q44" i="16"/>
  <c r="S33" i="2"/>
  <c r="T34" i="2" s="1"/>
  <c r="G14" i="35"/>
  <c r="E14" i="35" s="1"/>
  <c r="S14" i="35"/>
  <c r="U14" i="35" l="1"/>
  <c r="T14" i="35"/>
  <c r="J14" i="35"/>
  <c r="I14" i="35"/>
  <c r="M14" i="35"/>
  <c r="K14" i="35"/>
  <c r="R14" i="35"/>
  <c r="Q14" i="35"/>
  <c r="O14" i="35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G71" i="16" s="1"/>
  <c r="H70" i="16"/>
  <c r="I70" i="16"/>
  <c r="K70" i="16"/>
  <c r="L70" i="16"/>
  <c r="M70" i="16"/>
  <c r="N70" i="16"/>
  <c r="O70" i="16"/>
  <c r="P70" i="16"/>
  <c r="R70" i="16"/>
  <c r="S70" i="16"/>
  <c r="B43" i="16"/>
  <c r="C43" i="16"/>
  <c r="E43" i="16"/>
  <c r="F43" i="16"/>
  <c r="G44" i="16" s="1"/>
  <c r="H43" i="16"/>
  <c r="I43" i="16"/>
  <c r="K43" i="16"/>
  <c r="L43" i="16"/>
  <c r="M43" i="16"/>
  <c r="N43" i="16"/>
  <c r="O43" i="16"/>
  <c r="P43" i="16"/>
  <c r="R43" i="16"/>
  <c r="S43" i="16"/>
  <c r="B32" i="2"/>
  <c r="F32" i="2"/>
  <c r="G33" i="2" s="1"/>
  <c r="H32" i="2"/>
  <c r="I33" i="2" s="1"/>
  <c r="J32" i="2"/>
  <c r="L32" i="2"/>
  <c r="M33" i="2" s="1"/>
  <c r="N32" i="2"/>
  <c r="O32" i="2"/>
  <c r="P32" i="2"/>
  <c r="Q33" i="2" l="1"/>
  <c r="E33" i="2"/>
  <c r="C33" i="2"/>
  <c r="U32" i="2"/>
  <c r="G70" i="16"/>
  <c r="Q43" i="16"/>
  <c r="R32" i="2"/>
  <c r="S32" i="2"/>
  <c r="T33" i="2" s="1"/>
  <c r="Q70" i="16"/>
  <c r="Q69" i="16"/>
  <c r="H4" i="68" l="1"/>
  <c r="S2" i="68" l="1"/>
  <c r="W216" i="68"/>
  <c r="H216" i="68"/>
  <c r="T216" i="68" s="1"/>
  <c r="G216" i="68"/>
  <c r="E216" i="68"/>
  <c r="C216" i="68"/>
  <c r="B216" i="68"/>
  <c r="W215" i="68"/>
  <c r="H215" i="68"/>
  <c r="G215" i="68"/>
  <c r="E215" i="68"/>
  <c r="C215" i="68"/>
  <c r="B215" i="68"/>
  <c r="W214" i="68"/>
  <c r="H214" i="68"/>
  <c r="G214" i="68"/>
  <c r="E214" i="68"/>
  <c r="C214" i="68"/>
  <c r="B214" i="68"/>
  <c r="W213" i="68"/>
  <c r="H213" i="68"/>
  <c r="G213" i="68"/>
  <c r="E213" i="68"/>
  <c r="C213" i="68"/>
  <c r="B213" i="68"/>
  <c r="W212" i="68"/>
  <c r="H212" i="68"/>
  <c r="P212" i="68" s="1"/>
  <c r="G212" i="68"/>
  <c r="E212" i="68"/>
  <c r="C212" i="68"/>
  <c r="B212" i="68"/>
  <c r="W211" i="68"/>
  <c r="H211" i="68"/>
  <c r="G211" i="68"/>
  <c r="E211" i="68"/>
  <c r="C211" i="68"/>
  <c r="B211" i="68"/>
  <c r="W210" i="68"/>
  <c r="H210" i="68"/>
  <c r="G210" i="68"/>
  <c r="E210" i="68"/>
  <c r="C210" i="68"/>
  <c r="B210" i="68"/>
  <c r="W209" i="68"/>
  <c r="H209" i="68"/>
  <c r="O209" i="68" s="1"/>
  <c r="G209" i="68"/>
  <c r="E209" i="68"/>
  <c r="C209" i="68"/>
  <c r="B209" i="68"/>
  <c r="W208" i="68"/>
  <c r="H208" i="68"/>
  <c r="T208" i="68" s="1"/>
  <c r="G208" i="68"/>
  <c r="E208" i="68"/>
  <c r="C208" i="68"/>
  <c r="B208" i="68"/>
  <c r="W207" i="68"/>
  <c r="H207" i="68"/>
  <c r="M207" i="68" s="1"/>
  <c r="G207" i="68"/>
  <c r="E207" i="68"/>
  <c r="C207" i="68"/>
  <c r="B207" i="68"/>
  <c r="W206" i="68"/>
  <c r="H206" i="68"/>
  <c r="S206" i="68" s="1"/>
  <c r="G206" i="68"/>
  <c r="E206" i="68"/>
  <c r="C206" i="68"/>
  <c r="B206" i="68"/>
  <c r="W205" i="68"/>
  <c r="H205" i="68"/>
  <c r="T205" i="68" s="1"/>
  <c r="G205" i="68"/>
  <c r="E205" i="68"/>
  <c r="C205" i="68"/>
  <c r="B205" i="68"/>
  <c r="W203" i="68"/>
  <c r="H203" i="68"/>
  <c r="S203" i="68" s="1"/>
  <c r="G203" i="68"/>
  <c r="E203" i="68"/>
  <c r="C203" i="68"/>
  <c r="B203" i="68"/>
  <c r="W202" i="68"/>
  <c r="H202" i="68"/>
  <c r="G202" i="68"/>
  <c r="E202" i="68"/>
  <c r="C202" i="68"/>
  <c r="B202" i="68"/>
  <c r="W201" i="68"/>
  <c r="H201" i="68"/>
  <c r="R201" i="68" s="1"/>
  <c r="G201" i="68"/>
  <c r="E201" i="68"/>
  <c r="C201" i="68"/>
  <c r="B201" i="68"/>
  <c r="W200" i="68"/>
  <c r="H200" i="68"/>
  <c r="G200" i="68"/>
  <c r="E200" i="68"/>
  <c r="C200" i="68"/>
  <c r="B200" i="68"/>
  <c r="W199" i="68"/>
  <c r="H199" i="68"/>
  <c r="G199" i="68"/>
  <c r="E199" i="68"/>
  <c r="C199" i="68"/>
  <c r="B199" i="68"/>
  <c r="W198" i="68"/>
  <c r="H198" i="68"/>
  <c r="G198" i="68"/>
  <c r="E198" i="68"/>
  <c r="C198" i="68"/>
  <c r="B198" i="68"/>
  <c r="W197" i="68"/>
  <c r="H197" i="68"/>
  <c r="S197" i="68" s="1"/>
  <c r="G197" i="68"/>
  <c r="E197" i="68"/>
  <c r="C197" i="68"/>
  <c r="B197" i="68"/>
  <c r="W196" i="68"/>
  <c r="H196" i="68"/>
  <c r="T196" i="68" s="1"/>
  <c r="G196" i="68"/>
  <c r="E196" i="68"/>
  <c r="C196" i="68"/>
  <c r="B196" i="68"/>
  <c r="W195" i="68"/>
  <c r="H195" i="68"/>
  <c r="G195" i="68"/>
  <c r="E195" i="68"/>
  <c r="C195" i="68"/>
  <c r="B195" i="68"/>
  <c r="W194" i="68"/>
  <c r="H194" i="68"/>
  <c r="T194" i="68" s="1"/>
  <c r="G194" i="68"/>
  <c r="E194" i="68"/>
  <c r="C194" i="68"/>
  <c r="B194" i="68"/>
  <c r="W193" i="68"/>
  <c r="H193" i="68"/>
  <c r="S193" i="68" s="1"/>
  <c r="G193" i="68"/>
  <c r="E193" i="68"/>
  <c r="C193" i="68"/>
  <c r="B193" i="68"/>
  <c r="W192" i="68"/>
  <c r="H192" i="68"/>
  <c r="G192" i="68"/>
  <c r="E192" i="68"/>
  <c r="C192" i="68"/>
  <c r="B192" i="68"/>
  <c r="W190" i="68"/>
  <c r="H190" i="68"/>
  <c r="G190" i="68"/>
  <c r="E190" i="68"/>
  <c r="C190" i="68"/>
  <c r="B190" i="68"/>
  <c r="W189" i="68"/>
  <c r="H189" i="68"/>
  <c r="M189" i="68" s="1"/>
  <c r="G189" i="68"/>
  <c r="E189" i="68"/>
  <c r="C189" i="68"/>
  <c r="B189" i="68"/>
  <c r="W188" i="68"/>
  <c r="H188" i="68"/>
  <c r="S188" i="68" s="1"/>
  <c r="G188" i="68"/>
  <c r="E188" i="68"/>
  <c r="C188" i="68"/>
  <c r="B188" i="68"/>
  <c r="W187" i="68"/>
  <c r="H187" i="68"/>
  <c r="T187" i="68" s="1"/>
  <c r="G187" i="68"/>
  <c r="E187" i="68"/>
  <c r="C187" i="68"/>
  <c r="B187" i="68"/>
  <c r="W186" i="68"/>
  <c r="H186" i="68"/>
  <c r="S186" i="68" s="1"/>
  <c r="G186" i="68"/>
  <c r="E186" i="68"/>
  <c r="C186" i="68"/>
  <c r="B186" i="68"/>
  <c r="W185" i="68"/>
  <c r="H185" i="68"/>
  <c r="S185" i="68" s="1"/>
  <c r="G185" i="68"/>
  <c r="E185" i="68"/>
  <c r="C185" i="68"/>
  <c r="B185" i="68"/>
  <c r="W184" i="68"/>
  <c r="H184" i="68"/>
  <c r="S184" i="68" s="1"/>
  <c r="G184" i="68"/>
  <c r="E184" i="68"/>
  <c r="C184" i="68"/>
  <c r="B184" i="68"/>
  <c r="W183" i="68"/>
  <c r="H183" i="68"/>
  <c r="O183" i="68" s="1"/>
  <c r="G183" i="68"/>
  <c r="E183" i="68"/>
  <c r="C183" i="68"/>
  <c r="B183" i="68"/>
  <c r="W182" i="68"/>
  <c r="H182" i="68"/>
  <c r="S182" i="68" s="1"/>
  <c r="G182" i="68"/>
  <c r="E182" i="68"/>
  <c r="C182" i="68"/>
  <c r="B182" i="68"/>
  <c r="W181" i="68"/>
  <c r="H181" i="68"/>
  <c r="M181" i="68" s="1"/>
  <c r="G181" i="68"/>
  <c r="E181" i="68"/>
  <c r="C181" i="68"/>
  <c r="B181" i="68"/>
  <c r="W180" i="68"/>
  <c r="H180" i="68"/>
  <c r="G180" i="68"/>
  <c r="E180" i="68"/>
  <c r="C180" i="68"/>
  <c r="B180" i="68"/>
  <c r="W179" i="68"/>
  <c r="H179" i="68"/>
  <c r="T179" i="68" s="1"/>
  <c r="G179" i="68"/>
  <c r="E179" i="68"/>
  <c r="C179" i="68"/>
  <c r="B179" i="68"/>
  <c r="W177" i="68"/>
  <c r="H177" i="68"/>
  <c r="S177" i="68" s="1"/>
  <c r="G177" i="68"/>
  <c r="E177" i="68"/>
  <c r="C177" i="68"/>
  <c r="B177" i="68"/>
  <c r="W176" i="68"/>
  <c r="H176" i="68"/>
  <c r="I176" i="68" s="1"/>
  <c r="N176" i="68" s="1"/>
  <c r="G176" i="68"/>
  <c r="E176" i="68"/>
  <c r="C176" i="68"/>
  <c r="B176" i="68"/>
  <c r="W175" i="68"/>
  <c r="H175" i="68"/>
  <c r="R175" i="68" s="1"/>
  <c r="G175" i="68"/>
  <c r="E175" i="68"/>
  <c r="C175" i="68"/>
  <c r="B175" i="68"/>
  <c r="W174" i="68"/>
  <c r="H174" i="68"/>
  <c r="G174" i="68"/>
  <c r="E174" i="68"/>
  <c r="C174" i="68"/>
  <c r="B174" i="68"/>
  <c r="W173" i="68"/>
  <c r="H173" i="68"/>
  <c r="S173" i="68" s="1"/>
  <c r="G173" i="68"/>
  <c r="E173" i="68"/>
  <c r="C173" i="68"/>
  <c r="B173" i="68"/>
  <c r="W172" i="68"/>
  <c r="H172" i="68"/>
  <c r="M172" i="68" s="1"/>
  <c r="G172" i="68"/>
  <c r="E172" i="68"/>
  <c r="C172" i="68"/>
  <c r="B172" i="68"/>
  <c r="W171" i="68"/>
  <c r="H171" i="68"/>
  <c r="S171" i="68" s="1"/>
  <c r="G171" i="68"/>
  <c r="E171" i="68"/>
  <c r="C171" i="68"/>
  <c r="B171" i="68"/>
  <c r="W170" i="68"/>
  <c r="H170" i="68"/>
  <c r="T170" i="68" s="1"/>
  <c r="G170" i="68"/>
  <c r="E170" i="68"/>
  <c r="C170" i="68"/>
  <c r="B170" i="68"/>
  <c r="W169" i="68"/>
  <c r="H169" i="68"/>
  <c r="S169" i="68" s="1"/>
  <c r="G169" i="68"/>
  <c r="E169" i="68"/>
  <c r="C169" i="68"/>
  <c r="B169" i="68"/>
  <c r="W168" i="68"/>
  <c r="H168" i="68"/>
  <c r="S168" i="68" s="1"/>
  <c r="G168" i="68"/>
  <c r="E168" i="68"/>
  <c r="C168" i="68"/>
  <c r="B168" i="68"/>
  <c r="W167" i="68"/>
  <c r="H167" i="68"/>
  <c r="S167" i="68" s="1"/>
  <c r="G167" i="68"/>
  <c r="E167" i="68"/>
  <c r="C167" i="68"/>
  <c r="B167" i="68"/>
  <c r="W166" i="68"/>
  <c r="H166" i="68"/>
  <c r="O166" i="68" s="1"/>
  <c r="G166" i="68"/>
  <c r="E166" i="68"/>
  <c r="C166" i="68"/>
  <c r="B166" i="68"/>
  <c r="W164" i="68"/>
  <c r="H164" i="68"/>
  <c r="G164" i="68"/>
  <c r="E164" i="68"/>
  <c r="C164" i="68"/>
  <c r="B164" i="68"/>
  <c r="W163" i="68"/>
  <c r="H163" i="68"/>
  <c r="G163" i="68"/>
  <c r="E163" i="68"/>
  <c r="C163" i="68"/>
  <c r="B163" i="68"/>
  <c r="W162" i="68"/>
  <c r="H162" i="68"/>
  <c r="G162" i="68"/>
  <c r="E162" i="68"/>
  <c r="C162" i="68"/>
  <c r="B162" i="68"/>
  <c r="W161" i="68"/>
  <c r="H161" i="68"/>
  <c r="T161" i="68" s="1"/>
  <c r="G161" i="68"/>
  <c r="E161" i="68"/>
  <c r="C161" i="68"/>
  <c r="B161" i="68"/>
  <c r="W160" i="68"/>
  <c r="H160" i="68"/>
  <c r="S160" i="68" s="1"/>
  <c r="G160" i="68"/>
  <c r="E160" i="68"/>
  <c r="C160" i="68"/>
  <c r="B160" i="68"/>
  <c r="W159" i="68"/>
  <c r="H159" i="68"/>
  <c r="I159" i="68" s="1"/>
  <c r="N159" i="68" s="1"/>
  <c r="G159" i="68"/>
  <c r="E159" i="68"/>
  <c r="C159" i="68"/>
  <c r="B159" i="68"/>
  <c r="W158" i="68"/>
  <c r="H158" i="68"/>
  <c r="G158" i="68"/>
  <c r="E158" i="68"/>
  <c r="C158" i="68"/>
  <c r="B158" i="68"/>
  <c r="W157" i="68"/>
  <c r="H157" i="68"/>
  <c r="P157" i="68" s="1"/>
  <c r="G157" i="68"/>
  <c r="E157" i="68"/>
  <c r="C157" i="68"/>
  <c r="B157" i="68"/>
  <c r="W156" i="68"/>
  <c r="H156" i="68"/>
  <c r="S156" i="68" s="1"/>
  <c r="G156" i="68"/>
  <c r="E156" i="68"/>
  <c r="C156" i="68"/>
  <c r="B156" i="68"/>
  <c r="W155" i="68"/>
  <c r="H155" i="68"/>
  <c r="M155" i="68" s="1"/>
  <c r="G155" i="68"/>
  <c r="E155" i="68"/>
  <c r="C155" i="68"/>
  <c r="B155" i="68"/>
  <c r="W154" i="68"/>
  <c r="H154" i="68"/>
  <c r="S154" i="68" s="1"/>
  <c r="G154" i="68"/>
  <c r="E154" i="68"/>
  <c r="C154" i="68"/>
  <c r="B154" i="68"/>
  <c r="W153" i="68"/>
  <c r="H153" i="68"/>
  <c r="S153" i="68" s="1"/>
  <c r="G153" i="68"/>
  <c r="E153" i="68"/>
  <c r="C153" i="68"/>
  <c r="B153" i="68"/>
  <c r="W151" i="68"/>
  <c r="H151" i="68"/>
  <c r="G151" i="68"/>
  <c r="E151" i="68"/>
  <c r="C151" i="68"/>
  <c r="B151" i="68"/>
  <c r="W150" i="68"/>
  <c r="H150" i="68"/>
  <c r="T150" i="68" s="1"/>
  <c r="G150" i="68"/>
  <c r="E150" i="68"/>
  <c r="C150" i="68"/>
  <c r="B150" i="68"/>
  <c r="W149" i="68"/>
  <c r="H149" i="68"/>
  <c r="G149" i="68"/>
  <c r="E149" i="68"/>
  <c r="C149" i="68"/>
  <c r="B149" i="68"/>
  <c r="W148" i="68"/>
  <c r="H148" i="68"/>
  <c r="S148" i="68" s="1"/>
  <c r="G148" i="68"/>
  <c r="E148" i="68"/>
  <c r="C148" i="68"/>
  <c r="B148" i="68"/>
  <c r="W147" i="68"/>
  <c r="H147" i="68"/>
  <c r="G147" i="68"/>
  <c r="E147" i="68"/>
  <c r="C147" i="68"/>
  <c r="B147" i="68"/>
  <c r="W146" i="68"/>
  <c r="H146" i="68"/>
  <c r="O146" i="68" s="1"/>
  <c r="G146" i="68"/>
  <c r="E146" i="68"/>
  <c r="C146" i="68"/>
  <c r="B146" i="68"/>
  <c r="W145" i="68"/>
  <c r="H145" i="68"/>
  <c r="P145" i="68" s="1"/>
  <c r="G145" i="68"/>
  <c r="E145" i="68"/>
  <c r="C145" i="68"/>
  <c r="B145" i="68"/>
  <c r="W144" i="68"/>
  <c r="H144" i="68"/>
  <c r="S144" i="68" s="1"/>
  <c r="G144" i="68"/>
  <c r="E144" i="68"/>
  <c r="C144" i="68"/>
  <c r="B144" i="68"/>
  <c r="W143" i="68"/>
  <c r="H143" i="68"/>
  <c r="G143" i="68"/>
  <c r="E143" i="68"/>
  <c r="C143" i="68"/>
  <c r="B143" i="68"/>
  <c r="W142" i="68"/>
  <c r="H142" i="68"/>
  <c r="G142" i="68"/>
  <c r="E142" i="68"/>
  <c r="C142" i="68"/>
  <c r="B142" i="68"/>
  <c r="W141" i="68"/>
  <c r="H141" i="68"/>
  <c r="G141" i="68"/>
  <c r="E141" i="68"/>
  <c r="C141" i="68"/>
  <c r="B141" i="68"/>
  <c r="W140" i="68"/>
  <c r="H140" i="68"/>
  <c r="G140" i="68"/>
  <c r="E140" i="68"/>
  <c r="C140" i="68"/>
  <c r="B140" i="68"/>
  <c r="W138" i="68"/>
  <c r="H138" i="68"/>
  <c r="T138" i="68" s="1"/>
  <c r="G138" i="68"/>
  <c r="E138" i="68"/>
  <c r="C138" i="68"/>
  <c r="B138" i="68"/>
  <c r="W137" i="68"/>
  <c r="H137" i="68"/>
  <c r="T137" i="68" s="1"/>
  <c r="G137" i="68"/>
  <c r="E137" i="68"/>
  <c r="C137" i="68"/>
  <c r="B137" i="68"/>
  <c r="W136" i="68"/>
  <c r="H136" i="68"/>
  <c r="G136" i="68"/>
  <c r="E136" i="68"/>
  <c r="C136" i="68"/>
  <c r="B136" i="68"/>
  <c r="W135" i="68"/>
  <c r="H135" i="68"/>
  <c r="G135" i="68"/>
  <c r="E135" i="68"/>
  <c r="C135" i="68"/>
  <c r="B135" i="68"/>
  <c r="W134" i="68"/>
  <c r="H134" i="68"/>
  <c r="G134" i="68"/>
  <c r="E134" i="68"/>
  <c r="C134" i="68"/>
  <c r="B134" i="68"/>
  <c r="W133" i="68"/>
  <c r="H133" i="68"/>
  <c r="G133" i="68"/>
  <c r="E133" i="68"/>
  <c r="C133" i="68"/>
  <c r="B133" i="68"/>
  <c r="W132" i="68"/>
  <c r="H132" i="68"/>
  <c r="G132" i="68"/>
  <c r="E132" i="68"/>
  <c r="C132" i="68"/>
  <c r="B132" i="68"/>
  <c r="W131" i="68"/>
  <c r="H131" i="68"/>
  <c r="I131" i="68" s="1"/>
  <c r="N131" i="68" s="1"/>
  <c r="G131" i="68"/>
  <c r="E131" i="68"/>
  <c r="C131" i="68"/>
  <c r="B131" i="68"/>
  <c r="W130" i="68"/>
  <c r="H130" i="68"/>
  <c r="T130" i="68" s="1"/>
  <c r="G130" i="68"/>
  <c r="E130" i="68"/>
  <c r="C130" i="68"/>
  <c r="B130" i="68"/>
  <c r="W129" i="68"/>
  <c r="H129" i="68"/>
  <c r="T129" i="68" s="1"/>
  <c r="G129" i="68"/>
  <c r="E129" i="68"/>
  <c r="C129" i="68"/>
  <c r="B129" i="68"/>
  <c r="W128" i="68"/>
  <c r="H128" i="68"/>
  <c r="G128" i="68"/>
  <c r="E128" i="68"/>
  <c r="C128" i="68"/>
  <c r="B128" i="68"/>
  <c r="W127" i="68"/>
  <c r="H127" i="68"/>
  <c r="S127" i="68" s="1"/>
  <c r="G127" i="68"/>
  <c r="E127" i="68"/>
  <c r="C127" i="68"/>
  <c r="B127" i="68"/>
  <c r="W125" i="68"/>
  <c r="H125" i="68"/>
  <c r="S125" i="68" s="1"/>
  <c r="G125" i="68"/>
  <c r="E125" i="68"/>
  <c r="C125" i="68"/>
  <c r="B125" i="68"/>
  <c r="W124" i="68"/>
  <c r="H124" i="68"/>
  <c r="T124" i="68" s="1"/>
  <c r="G124" i="68"/>
  <c r="E124" i="68"/>
  <c r="C124" i="68"/>
  <c r="B124" i="68"/>
  <c r="W123" i="68"/>
  <c r="H123" i="68"/>
  <c r="S123" i="68" s="1"/>
  <c r="G123" i="68"/>
  <c r="E123" i="68"/>
  <c r="C123" i="68"/>
  <c r="B123" i="68"/>
  <c r="W122" i="68"/>
  <c r="H122" i="68"/>
  <c r="M122" i="68" s="1"/>
  <c r="G122" i="68"/>
  <c r="E122" i="68"/>
  <c r="C122" i="68"/>
  <c r="B122" i="68"/>
  <c r="W121" i="68"/>
  <c r="H121" i="68"/>
  <c r="T121" i="68" s="1"/>
  <c r="G121" i="68"/>
  <c r="E121" i="68"/>
  <c r="C121" i="68"/>
  <c r="B121" i="68"/>
  <c r="W120" i="68"/>
  <c r="H120" i="68"/>
  <c r="T120" i="68" s="1"/>
  <c r="G120" i="68"/>
  <c r="E120" i="68"/>
  <c r="C120" i="68"/>
  <c r="B120" i="68"/>
  <c r="W119" i="68"/>
  <c r="H119" i="68"/>
  <c r="S119" i="68" s="1"/>
  <c r="G119" i="68"/>
  <c r="E119" i="68"/>
  <c r="C119" i="68"/>
  <c r="B119" i="68"/>
  <c r="W118" i="68"/>
  <c r="H118" i="68"/>
  <c r="S118" i="68" s="1"/>
  <c r="G118" i="68"/>
  <c r="E118" i="68"/>
  <c r="C118" i="68"/>
  <c r="B118" i="68"/>
  <c r="W117" i="68"/>
  <c r="H117" i="68"/>
  <c r="S117" i="68" s="1"/>
  <c r="G117" i="68"/>
  <c r="E117" i="68"/>
  <c r="C117" i="68"/>
  <c r="B117" i="68"/>
  <c r="W116" i="68"/>
  <c r="H116" i="68"/>
  <c r="T116" i="68" s="1"/>
  <c r="G116" i="68"/>
  <c r="E116" i="68"/>
  <c r="C116" i="68"/>
  <c r="B116" i="68"/>
  <c r="W115" i="68"/>
  <c r="H115" i="68"/>
  <c r="M115" i="68" s="1"/>
  <c r="G115" i="68"/>
  <c r="E115" i="68"/>
  <c r="C115" i="68"/>
  <c r="B115" i="68"/>
  <c r="W114" i="68"/>
  <c r="H114" i="68"/>
  <c r="M114" i="68" s="1"/>
  <c r="G114" i="68"/>
  <c r="E114" i="68"/>
  <c r="C114" i="68"/>
  <c r="B114" i="68"/>
  <c r="W112" i="68"/>
  <c r="H112" i="68"/>
  <c r="T112" i="68" s="1"/>
  <c r="G112" i="68"/>
  <c r="E112" i="68"/>
  <c r="C112" i="68"/>
  <c r="B112" i="68"/>
  <c r="W111" i="68"/>
  <c r="H111" i="68"/>
  <c r="G111" i="68"/>
  <c r="E111" i="68"/>
  <c r="C111" i="68"/>
  <c r="B111" i="68"/>
  <c r="W110" i="68"/>
  <c r="H110" i="68"/>
  <c r="S110" i="68" s="1"/>
  <c r="G110" i="68"/>
  <c r="E110" i="68"/>
  <c r="C110" i="68"/>
  <c r="B110" i="68"/>
  <c r="W109" i="68"/>
  <c r="H109" i="68"/>
  <c r="G109" i="68"/>
  <c r="E109" i="68"/>
  <c r="C109" i="68"/>
  <c r="B109" i="68"/>
  <c r="W108" i="68"/>
  <c r="H108" i="68"/>
  <c r="S108" i="68" s="1"/>
  <c r="G108" i="68"/>
  <c r="E108" i="68"/>
  <c r="C108" i="68"/>
  <c r="B108" i="68"/>
  <c r="W107" i="68"/>
  <c r="H107" i="68"/>
  <c r="G107" i="68"/>
  <c r="E107" i="68"/>
  <c r="C107" i="68"/>
  <c r="B107" i="68"/>
  <c r="W106" i="68"/>
  <c r="H106" i="68"/>
  <c r="S106" i="68" s="1"/>
  <c r="G106" i="68"/>
  <c r="E106" i="68"/>
  <c r="C106" i="68"/>
  <c r="B106" i="68"/>
  <c r="W105" i="68"/>
  <c r="H105" i="68"/>
  <c r="M105" i="68" s="1"/>
  <c r="G105" i="68"/>
  <c r="E105" i="68"/>
  <c r="C105" i="68"/>
  <c r="B105" i="68"/>
  <c r="W104" i="68"/>
  <c r="H104" i="68"/>
  <c r="T104" i="68" s="1"/>
  <c r="G104" i="68"/>
  <c r="E104" i="68"/>
  <c r="C104" i="68"/>
  <c r="B104" i="68"/>
  <c r="W103" i="68"/>
  <c r="H103" i="68"/>
  <c r="T103" i="68" s="1"/>
  <c r="G103" i="68"/>
  <c r="E103" i="68"/>
  <c r="C103" i="68"/>
  <c r="B103" i="68"/>
  <c r="W102" i="68"/>
  <c r="H102" i="68"/>
  <c r="S102" i="68" s="1"/>
  <c r="G102" i="68"/>
  <c r="E102" i="68"/>
  <c r="C102" i="68"/>
  <c r="B102" i="68"/>
  <c r="W101" i="68"/>
  <c r="H101" i="68"/>
  <c r="S101" i="68" s="1"/>
  <c r="G101" i="68"/>
  <c r="E101" i="68"/>
  <c r="C101" i="68"/>
  <c r="B101" i="68"/>
  <c r="W99" i="68"/>
  <c r="H99" i="68"/>
  <c r="S99" i="68" s="1"/>
  <c r="G99" i="68"/>
  <c r="E99" i="68"/>
  <c r="C99" i="68"/>
  <c r="B99" i="68"/>
  <c r="W98" i="68"/>
  <c r="H98" i="68"/>
  <c r="G98" i="68"/>
  <c r="E98" i="68"/>
  <c r="C98" i="68"/>
  <c r="B98" i="68"/>
  <c r="W97" i="68"/>
  <c r="H97" i="68"/>
  <c r="M97" i="68" s="1"/>
  <c r="G97" i="68"/>
  <c r="E97" i="68"/>
  <c r="C97" i="68"/>
  <c r="B97" i="68"/>
  <c r="W96" i="68"/>
  <c r="H96" i="68"/>
  <c r="G96" i="68"/>
  <c r="E96" i="68"/>
  <c r="C96" i="68"/>
  <c r="B96" i="68"/>
  <c r="W95" i="68"/>
  <c r="H95" i="68"/>
  <c r="T95" i="68" s="1"/>
  <c r="G95" i="68"/>
  <c r="E95" i="68"/>
  <c r="C95" i="68"/>
  <c r="B95" i="68"/>
  <c r="W94" i="68"/>
  <c r="H94" i="68"/>
  <c r="T94" i="68" s="1"/>
  <c r="G94" i="68"/>
  <c r="E94" i="68"/>
  <c r="C94" i="68"/>
  <c r="B94" i="68"/>
  <c r="W93" i="68"/>
  <c r="H93" i="68"/>
  <c r="S93" i="68" s="1"/>
  <c r="G93" i="68"/>
  <c r="E93" i="68"/>
  <c r="C93" i="68"/>
  <c r="B93" i="68"/>
  <c r="W92" i="68"/>
  <c r="H92" i="68"/>
  <c r="S92" i="68" s="1"/>
  <c r="G92" i="68"/>
  <c r="E92" i="68"/>
  <c r="C92" i="68"/>
  <c r="B92" i="68"/>
  <c r="W91" i="68"/>
  <c r="H91" i="68"/>
  <c r="S91" i="68" s="1"/>
  <c r="G91" i="68"/>
  <c r="E91" i="68"/>
  <c r="C91" i="68"/>
  <c r="B91" i="68"/>
  <c r="W90" i="68"/>
  <c r="H90" i="68"/>
  <c r="T90" i="68" s="1"/>
  <c r="G90" i="68"/>
  <c r="E90" i="68"/>
  <c r="C90" i="68"/>
  <c r="B90" i="68"/>
  <c r="W89" i="68"/>
  <c r="H89" i="68"/>
  <c r="S89" i="68" s="1"/>
  <c r="G89" i="68"/>
  <c r="E89" i="68"/>
  <c r="C89" i="68"/>
  <c r="B89" i="68"/>
  <c r="W88" i="68"/>
  <c r="H88" i="68"/>
  <c r="G88" i="68"/>
  <c r="E88" i="68"/>
  <c r="C88" i="68"/>
  <c r="B88" i="68"/>
  <c r="W86" i="68"/>
  <c r="H86" i="68"/>
  <c r="T86" i="68" s="1"/>
  <c r="G86" i="68"/>
  <c r="E86" i="68"/>
  <c r="C86" i="68"/>
  <c r="B86" i="68"/>
  <c r="W85" i="68"/>
  <c r="H85" i="68"/>
  <c r="T85" i="68" s="1"/>
  <c r="G85" i="68"/>
  <c r="E85" i="68"/>
  <c r="C85" i="68"/>
  <c r="B85" i="68"/>
  <c r="W84" i="68"/>
  <c r="H84" i="68"/>
  <c r="G84" i="68"/>
  <c r="E84" i="68"/>
  <c r="C84" i="68"/>
  <c r="B84" i="68"/>
  <c r="W83" i="68"/>
  <c r="H83" i="68"/>
  <c r="S83" i="68" s="1"/>
  <c r="G83" i="68"/>
  <c r="E83" i="68"/>
  <c r="C83" i="68"/>
  <c r="B83" i="68"/>
  <c r="W82" i="68"/>
  <c r="H82" i="68"/>
  <c r="S82" i="68" s="1"/>
  <c r="G82" i="68"/>
  <c r="E82" i="68"/>
  <c r="C82" i="68"/>
  <c r="B82" i="68"/>
  <c r="W81" i="68"/>
  <c r="H81" i="68"/>
  <c r="O81" i="68" s="1"/>
  <c r="G81" i="68"/>
  <c r="E81" i="68"/>
  <c r="C81" i="68"/>
  <c r="B81" i="68"/>
  <c r="W80" i="68"/>
  <c r="H80" i="68"/>
  <c r="S80" i="68" s="1"/>
  <c r="G80" i="68"/>
  <c r="E80" i="68"/>
  <c r="C80" i="68"/>
  <c r="B80" i="68"/>
  <c r="W79" i="68"/>
  <c r="H79" i="68"/>
  <c r="M79" i="68" s="1"/>
  <c r="G79" i="68"/>
  <c r="E79" i="68"/>
  <c r="C79" i="68"/>
  <c r="B79" i="68"/>
  <c r="W78" i="68"/>
  <c r="H78" i="68"/>
  <c r="T78" i="68" s="1"/>
  <c r="G78" i="68"/>
  <c r="E78" i="68"/>
  <c r="C78" i="68"/>
  <c r="B78" i="68"/>
  <c r="W77" i="68"/>
  <c r="H77" i="68"/>
  <c r="T77" i="68" s="1"/>
  <c r="G77" i="68"/>
  <c r="E77" i="68"/>
  <c r="C77" i="68"/>
  <c r="B77" i="68"/>
  <c r="W76" i="68"/>
  <c r="H76" i="68"/>
  <c r="S76" i="68" s="1"/>
  <c r="G76" i="68"/>
  <c r="E76" i="68"/>
  <c r="C76" i="68"/>
  <c r="B76" i="68"/>
  <c r="W75" i="68"/>
  <c r="H75" i="68"/>
  <c r="S75" i="68" s="1"/>
  <c r="G75" i="68"/>
  <c r="E75" i="68"/>
  <c r="C75" i="68"/>
  <c r="B75" i="68"/>
  <c r="W73" i="68"/>
  <c r="H73" i="68"/>
  <c r="S73" i="68" s="1"/>
  <c r="G73" i="68"/>
  <c r="E73" i="68"/>
  <c r="C73" i="68"/>
  <c r="B73" i="68"/>
  <c r="W72" i="68"/>
  <c r="H72" i="68"/>
  <c r="M72" i="68" s="1"/>
  <c r="G72" i="68"/>
  <c r="E72" i="68"/>
  <c r="C72" i="68"/>
  <c r="B72" i="68"/>
  <c r="W71" i="68"/>
  <c r="H71" i="68"/>
  <c r="S71" i="68" s="1"/>
  <c r="G71" i="68"/>
  <c r="E71" i="68"/>
  <c r="C71" i="68"/>
  <c r="B71" i="68"/>
  <c r="W70" i="68"/>
  <c r="H70" i="68"/>
  <c r="G70" i="68"/>
  <c r="E70" i="68"/>
  <c r="C70" i="68"/>
  <c r="B70" i="68"/>
  <c r="W69" i="68"/>
  <c r="H69" i="68"/>
  <c r="G69" i="68"/>
  <c r="E69" i="68"/>
  <c r="C69" i="68"/>
  <c r="B69" i="68"/>
  <c r="W68" i="68"/>
  <c r="H68" i="68"/>
  <c r="G68" i="68"/>
  <c r="E68" i="68"/>
  <c r="C68" i="68"/>
  <c r="B68" i="68"/>
  <c r="W67" i="68"/>
  <c r="H67" i="68"/>
  <c r="G67" i="68"/>
  <c r="E67" i="68"/>
  <c r="C67" i="68"/>
  <c r="B67" i="68"/>
  <c r="W66" i="68"/>
  <c r="H66" i="68"/>
  <c r="S66" i="68" s="1"/>
  <c r="G66" i="68"/>
  <c r="E66" i="68"/>
  <c r="C66" i="68"/>
  <c r="B66" i="68"/>
  <c r="W65" i="68"/>
  <c r="H65" i="68"/>
  <c r="S65" i="68" s="1"/>
  <c r="G65" i="68"/>
  <c r="E65" i="68"/>
  <c r="C65" i="68"/>
  <c r="B65" i="68"/>
  <c r="W64" i="68"/>
  <c r="H64" i="68"/>
  <c r="O64" i="68" s="1"/>
  <c r="G64" i="68"/>
  <c r="E64" i="68"/>
  <c r="C64" i="68"/>
  <c r="B64" i="68"/>
  <c r="W63" i="68"/>
  <c r="H63" i="68"/>
  <c r="S63" i="68" s="1"/>
  <c r="G63" i="68"/>
  <c r="E63" i="68"/>
  <c r="C63" i="68"/>
  <c r="B63" i="68"/>
  <c r="W62" i="68"/>
  <c r="H62" i="68"/>
  <c r="M62" i="68" s="1"/>
  <c r="G62" i="68"/>
  <c r="E62" i="68"/>
  <c r="C62" i="68"/>
  <c r="B62" i="68"/>
  <c r="W60" i="68"/>
  <c r="H60" i="68"/>
  <c r="G60" i="68"/>
  <c r="E60" i="68"/>
  <c r="C60" i="68"/>
  <c r="B60" i="68"/>
  <c r="W59" i="68"/>
  <c r="H59" i="68"/>
  <c r="T59" i="68" s="1"/>
  <c r="G59" i="68"/>
  <c r="E59" i="68"/>
  <c r="C59" i="68"/>
  <c r="B59" i="68"/>
  <c r="W58" i="68"/>
  <c r="H58" i="68"/>
  <c r="R58" i="68" s="1"/>
  <c r="G58" i="68"/>
  <c r="E58" i="68"/>
  <c r="C58" i="68"/>
  <c r="B58" i="68"/>
  <c r="W57" i="68"/>
  <c r="H57" i="68"/>
  <c r="S57" i="68" s="1"/>
  <c r="G57" i="68"/>
  <c r="E57" i="68"/>
  <c r="C57" i="68"/>
  <c r="B57" i="68"/>
  <c r="W56" i="68"/>
  <c r="H56" i="68"/>
  <c r="S56" i="68" s="1"/>
  <c r="G56" i="68"/>
  <c r="E56" i="68"/>
  <c r="C56" i="68"/>
  <c r="B56" i="68"/>
  <c r="W55" i="68"/>
  <c r="H55" i="68"/>
  <c r="M55" i="68" s="1"/>
  <c r="G55" i="68"/>
  <c r="E55" i="68"/>
  <c r="C55" i="68"/>
  <c r="B55" i="68"/>
  <c r="W54" i="68"/>
  <c r="H54" i="68"/>
  <c r="S54" i="68" s="1"/>
  <c r="G54" i="68"/>
  <c r="E54" i="68"/>
  <c r="C54" i="68"/>
  <c r="B54" i="68"/>
  <c r="W53" i="68"/>
  <c r="H53" i="68"/>
  <c r="G53" i="68"/>
  <c r="E53" i="68"/>
  <c r="C53" i="68"/>
  <c r="B53" i="68"/>
  <c r="W52" i="68"/>
  <c r="H52" i="68"/>
  <c r="G52" i="68"/>
  <c r="E52" i="68"/>
  <c r="C52" i="68"/>
  <c r="B52" i="68"/>
  <c r="W51" i="68"/>
  <c r="H51" i="68"/>
  <c r="G51" i="68"/>
  <c r="E51" i="68"/>
  <c r="C51" i="68"/>
  <c r="B51" i="68"/>
  <c r="W50" i="68"/>
  <c r="H50" i="68"/>
  <c r="G50" i="68"/>
  <c r="E50" i="68"/>
  <c r="C50" i="68"/>
  <c r="B50" i="68"/>
  <c r="W49" i="68"/>
  <c r="H49" i="68"/>
  <c r="I49" i="68" s="1"/>
  <c r="N49" i="68" s="1"/>
  <c r="G49" i="68"/>
  <c r="E49" i="68"/>
  <c r="C49" i="68"/>
  <c r="B49" i="68"/>
  <c r="W47" i="68"/>
  <c r="H47" i="68"/>
  <c r="R47" i="68" s="1"/>
  <c r="G47" i="68"/>
  <c r="E47" i="68"/>
  <c r="C47" i="68"/>
  <c r="B47" i="68"/>
  <c r="W46" i="68"/>
  <c r="H46" i="68"/>
  <c r="R46" i="68" s="1"/>
  <c r="G46" i="68"/>
  <c r="E46" i="68"/>
  <c r="C46" i="68"/>
  <c r="B46" i="68"/>
  <c r="W45" i="68"/>
  <c r="H45" i="68"/>
  <c r="S45" i="68" s="1"/>
  <c r="G45" i="68"/>
  <c r="E45" i="68"/>
  <c r="C45" i="68"/>
  <c r="B45" i="68"/>
  <c r="W44" i="68"/>
  <c r="H44" i="68"/>
  <c r="P44" i="68" s="1"/>
  <c r="G44" i="68"/>
  <c r="E44" i="68"/>
  <c r="C44" i="68"/>
  <c r="B44" i="68"/>
  <c r="W43" i="68"/>
  <c r="H43" i="68"/>
  <c r="G43" i="68"/>
  <c r="E43" i="68"/>
  <c r="C43" i="68"/>
  <c r="B43" i="68"/>
  <c r="W42" i="68"/>
  <c r="H42" i="68"/>
  <c r="T42" i="68" s="1"/>
  <c r="G42" i="68"/>
  <c r="E42" i="68"/>
  <c r="C42" i="68"/>
  <c r="B42" i="68"/>
  <c r="W41" i="68"/>
  <c r="H41" i="68"/>
  <c r="P41" i="68" s="1"/>
  <c r="G41" i="68"/>
  <c r="E41" i="68"/>
  <c r="C41" i="68"/>
  <c r="B41" i="68"/>
  <c r="W40" i="68"/>
  <c r="H40" i="68"/>
  <c r="O40" i="68" s="1"/>
  <c r="G40" i="68"/>
  <c r="E40" i="68"/>
  <c r="C40" i="68"/>
  <c r="B40" i="68"/>
  <c r="W39" i="68"/>
  <c r="H39" i="68"/>
  <c r="M39" i="68" s="1"/>
  <c r="G39" i="68"/>
  <c r="E39" i="68"/>
  <c r="C39" i="68"/>
  <c r="B39" i="68"/>
  <c r="W38" i="68"/>
  <c r="H38" i="68"/>
  <c r="M38" i="68" s="1"/>
  <c r="G38" i="68"/>
  <c r="E38" i="68"/>
  <c r="C38" i="68"/>
  <c r="B38" i="68"/>
  <c r="W37" i="68"/>
  <c r="H37" i="68"/>
  <c r="S37" i="68" s="1"/>
  <c r="G37" i="68"/>
  <c r="E37" i="68"/>
  <c r="C37" i="68"/>
  <c r="B37" i="68"/>
  <c r="W36" i="68"/>
  <c r="H36" i="68"/>
  <c r="S36" i="68" s="1"/>
  <c r="G36" i="68"/>
  <c r="E36" i="68"/>
  <c r="C36" i="68"/>
  <c r="B36" i="68"/>
  <c r="W34" i="68"/>
  <c r="H34" i="68"/>
  <c r="G34" i="68"/>
  <c r="E34" i="68"/>
  <c r="C34" i="68"/>
  <c r="B34" i="68"/>
  <c r="W33" i="68"/>
  <c r="H33" i="68"/>
  <c r="R33" i="68" s="1"/>
  <c r="G33" i="68"/>
  <c r="E33" i="68"/>
  <c r="C33" i="68"/>
  <c r="B33" i="68"/>
  <c r="W32" i="68"/>
  <c r="H32" i="68"/>
  <c r="P32" i="68" s="1"/>
  <c r="G32" i="68"/>
  <c r="E32" i="68"/>
  <c r="C32" i="68"/>
  <c r="B32" i="68"/>
  <c r="W31" i="68"/>
  <c r="H31" i="68"/>
  <c r="O31" i="68" s="1"/>
  <c r="G31" i="68"/>
  <c r="E31" i="68"/>
  <c r="C31" i="68"/>
  <c r="B31" i="68"/>
  <c r="W30" i="68"/>
  <c r="H30" i="68"/>
  <c r="M30" i="68" s="1"/>
  <c r="G30" i="68"/>
  <c r="E30" i="68"/>
  <c r="C30" i="68"/>
  <c r="B30" i="68"/>
  <c r="W29" i="68"/>
  <c r="H29" i="68"/>
  <c r="G29" i="68"/>
  <c r="E29" i="68"/>
  <c r="C29" i="68"/>
  <c r="B29" i="68"/>
  <c r="W28" i="68"/>
  <c r="H28" i="68"/>
  <c r="S28" i="68" s="1"/>
  <c r="G28" i="68"/>
  <c r="E28" i="68"/>
  <c r="C28" i="68"/>
  <c r="B28" i="68"/>
  <c r="W27" i="68"/>
  <c r="H27" i="68"/>
  <c r="S27" i="68" s="1"/>
  <c r="G27" i="68"/>
  <c r="E27" i="68"/>
  <c r="C27" i="68"/>
  <c r="B27" i="68"/>
  <c r="W26" i="68"/>
  <c r="H26" i="68"/>
  <c r="S26" i="68" s="1"/>
  <c r="G26" i="68"/>
  <c r="E26" i="68"/>
  <c r="C26" i="68"/>
  <c r="B26" i="68"/>
  <c r="W25" i="68"/>
  <c r="H25" i="68"/>
  <c r="R25" i="68" s="1"/>
  <c r="G25" i="68"/>
  <c r="E25" i="68"/>
  <c r="C25" i="68"/>
  <c r="B25" i="68"/>
  <c r="W24" i="68"/>
  <c r="H24" i="68"/>
  <c r="P24" i="68" s="1"/>
  <c r="G24" i="68"/>
  <c r="E24" i="68"/>
  <c r="C24" i="68"/>
  <c r="B24" i="68"/>
  <c r="W23" i="68"/>
  <c r="H23" i="68"/>
  <c r="O23" i="68" s="1"/>
  <c r="G23" i="68"/>
  <c r="E23" i="68"/>
  <c r="C23" i="68"/>
  <c r="B23" i="68"/>
  <c r="W21" i="68"/>
  <c r="H21" i="68"/>
  <c r="M21" i="68" s="1"/>
  <c r="G21" i="68"/>
  <c r="E21" i="68"/>
  <c r="C21" i="68"/>
  <c r="B21" i="68"/>
  <c r="W20" i="68"/>
  <c r="H20" i="68"/>
  <c r="M20" i="68" s="1"/>
  <c r="G20" i="68"/>
  <c r="E20" i="68"/>
  <c r="C20" i="68"/>
  <c r="B20" i="68"/>
  <c r="W19" i="68"/>
  <c r="H19" i="68"/>
  <c r="S19" i="68" s="1"/>
  <c r="G19" i="68"/>
  <c r="E19" i="68"/>
  <c r="C19" i="68"/>
  <c r="B19" i="68"/>
  <c r="W18" i="68"/>
  <c r="H18" i="68"/>
  <c r="S18" i="68" s="1"/>
  <c r="G18" i="68"/>
  <c r="E18" i="68"/>
  <c r="C18" i="68"/>
  <c r="B18" i="68"/>
  <c r="W17" i="68"/>
  <c r="H17" i="68"/>
  <c r="S17" i="68" s="1"/>
  <c r="G17" i="68"/>
  <c r="E17" i="68"/>
  <c r="C17" i="68"/>
  <c r="B17" i="68"/>
  <c r="W16" i="68"/>
  <c r="H16" i="68"/>
  <c r="R16" i="68" s="1"/>
  <c r="G16" i="68"/>
  <c r="E16" i="68"/>
  <c r="C16" i="68"/>
  <c r="B16" i="68"/>
  <c r="W15" i="68"/>
  <c r="H15" i="68"/>
  <c r="P15" i="68" s="1"/>
  <c r="G15" i="68"/>
  <c r="E15" i="68"/>
  <c r="C15" i="68"/>
  <c r="B15" i="68"/>
  <c r="W14" i="68"/>
  <c r="H14" i="68"/>
  <c r="O14" i="68" s="1"/>
  <c r="G14" i="68"/>
  <c r="E14" i="68"/>
  <c r="C14" i="68"/>
  <c r="B14" i="68"/>
  <c r="W13" i="68"/>
  <c r="H13" i="68"/>
  <c r="M13" i="68" s="1"/>
  <c r="G13" i="68"/>
  <c r="E13" i="68"/>
  <c r="C13" i="68"/>
  <c r="B13" i="68"/>
  <c r="W12" i="68"/>
  <c r="H12" i="68"/>
  <c r="M12" i="68" s="1"/>
  <c r="G12" i="68"/>
  <c r="E12" i="68"/>
  <c r="C12" i="68"/>
  <c r="B12" i="68"/>
  <c r="W11" i="68"/>
  <c r="H11" i="68"/>
  <c r="T11" i="68" s="1"/>
  <c r="G11" i="68"/>
  <c r="E11" i="68"/>
  <c r="C11" i="68"/>
  <c r="B11" i="68"/>
  <c r="W10" i="68"/>
  <c r="H10" i="68"/>
  <c r="S10" i="68" s="1"/>
  <c r="G10" i="68"/>
  <c r="E10" i="68"/>
  <c r="C10" i="68"/>
  <c r="B10" i="68"/>
  <c r="D167" i="68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54" i="68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41" i="68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28" i="68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15" i="68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02" i="68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89" i="68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76" i="68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63" i="68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50" i="68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37" i="68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24" i="68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11" i="68"/>
  <c r="D12" i="68" s="1"/>
  <c r="D13" i="68" s="1"/>
  <c r="D14" i="68" s="1"/>
  <c r="D15" i="68" s="1"/>
  <c r="D16" i="68" s="1"/>
  <c r="D17" i="68" s="1"/>
  <c r="D18" i="68" s="1"/>
  <c r="D19" i="68" s="1"/>
  <c r="D20" i="68" s="1"/>
  <c r="M208" i="68" l="1"/>
  <c r="M120" i="68"/>
  <c r="O119" i="68"/>
  <c r="O182" i="68"/>
  <c r="P119" i="68"/>
  <c r="R184" i="68"/>
  <c r="P110" i="68"/>
  <c r="O105" i="68"/>
  <c r="I106" i="68"/>
  <c r="N106" i="68" s="1"/>
  <c r="R119" i="68"/>
  <c r="M156" i="68"/>
  <c r="T105" i="68"/>
  <c r="O106" i="68"/>
  <c r="M116" i="68"/>
  <c r="O156" i="68"/>
  <c r="P156" i="68"/>
  <c r="V49" i="68"/>
  <c r="O63" i="68"/>
  <c r="R94" i="68"/>
  <c r="T154" i="68"/>
  <c r="P183" i="68"/>
  <c r="P63" i="68"/>
  <c r="I119" i="68"/>
  <c r="N119" i="68" s="1"/>
  <c r="T63" i="68"/>
  <c r="I185" i="68"/>
  <c r="N185" i="68" s="1"/>
  <c r="O173" i="68"/>
  <c r="T185" i="68"/>
  <c r="M14" i="68"/>
  <c r="T76" i="68"/>
  <c r="M90" i="68"/>
  <c r="O90" i="68"/>
  <c r="M121" i="68"/>
  <c r="O122" i="68"/>
  <c r="I123" i="68"/>
  <c r="N123" i="68" s="1"/>
  <c r="R182" i="68"/>
  <c r="I194" i="68"/>
  <c r="N194" i="68" s="1"/>
  <c r="M203" i="68"/>
  <c r="P209" i="68"/>
  <c r="T122" i="68"/>
  <c r="O123" i="68"/>
  <c r="M171" i="68"/>
  <c r="R209" i="68"/>
  <c r="M26" i="68"/>
  <c r="M27" i="68"/>
  <c r="T79" i="68"/>
  <c r="P116" i="68"/>
  <c r="T119" i="68"/>
  <c r="P123" i="68"/>
  <c r="O26" i="68"/>
  <c r="O145" i="68"/>
  <c r="I114" i="68"/>
  <c r="N114" i="68" s="1"/>
  <c r="R137" i="68"/>
  <c r="R193" i="68"/>
  <c r="M10" i="68"/>
  <c r="O39" i="68"/>
  <c r="O54" i="68"/>
  <c r="I102" i="68"/>
  <c r="N102" i="68" s="1"/>
  <c r="P106" i="68"/>
  <c r="T114" i="68"/>
  <c r="S176" i="68"/>
  <c r="I177" i="68"/>
  <c r="N177" i="68" s="1"/>
  <c r="P216" i="68"/>
  <c r="I10" i="68"/>
  <c r="N10" i="68" s="1"/>
  <c r="O10" i="68"/>
  <c r="I26" i="68"/>
  <c r="N26" i="68" s="1"/>
  <c r="P54" i="68"/>
  <c r="M71" i="68"/>
  <c r="O80" i="68"/>
  <c r="O102" i="68"/>
  <c r="R106" i="68"/>
  <c r="T176" i="68"/>
  <c r="M28" i="68"/>
  <c r="R54" i="68"/>
  <c r="P71" i="68"/>
  <c r="T80" i="68"/>
  <c r="R102" i="68"/>
  <c r="I110" i="68"/>
  <c r="N110" i="68" s="1"/>
  <c r="O177" i="68"/>
  <c r="I188" i="68"/>
  <c r="N188" i="68" s="1"/>
  <c r="T54" i="68"/>
  <c r="R71" i="68"/>
  <c r="M78" i="68"/>
  <c r="T102" i="68"/>
  <c r="S145" i="68"/>
  <c r="M173" i="68"/>
  <c r="M196" i="68"/>
  <c r="P208" i="68"/>
  <c r="I13" i="68"/>
  <c r="N13" i="68" s="1"/>
  <c r="P14" i="68"/>
  <c r="M19" i="68"/>
  <c r="P26" i="68"/>
  <c r="R90" i="68"/>
  <c r="T145" i="68"/>
  <c r="O188" i="68"/>
  <c r="I206" i="68"/>
  <c r="R18" i="68"/>
  <c r="I36" i="68"/>
  <c r="N36" i="68" s="1"/>
  <c r="I45" i="68"/>
  <c r="N45" i="68" s="1"/>
  <c r="I154" i="68"/>
  <c r="N154" i="68" s="1"/>
  <c r="P155" i="68"/>
  <c r="P166" i="68"/>
  <c r="I171" i="68"/>
  <c r="N171" i="68" s="1"/>
  <c r="P173" i="68"/>
  <c r="T182" i="68"/>
  <c r="R183" i="68"/>
  <c r="T188" i="68"/>
  <c r="T206" i="68"/>
  <c r="S141" i="68"/>
  <c r="R141" i="68"/>
  <c r="I141" i="68"/>
  <c r="N141" i="68" s="1"/>
  <c r="S164" i="68"/>
  <c r="T164" i="68"/>
  <c r="R164" i="68"/>
  <c r="P164" i="68"/>
  <c r="O164" i="68"/>
  <c r="M164" i="68"/>
  <c r="S190" i="68"/>
  <c r="R190" i="68"/>
  <c r="P190" i="68"/>
  <c r="O55" i="68"/>
  <c r="P55" i="68"/>
  <c r="R56" i="68"/>
  <c r="S67" i="68"/>
  <c r="R67" i="68"/>
  <c r="P67" i="68"/>
  <c r="M67" i="68"/>
  <c r="I67" i="68"/>
  <c r="N67" i="68" s="1"/>
  <c r="S151" i="68"/>
  <c r="T151" i="68"/>
  <c r="R151" i="68"/>
  <c r="P151" i="68"/>
  <c r="O151" i="68"/>
  <c r="M151" i="68"/>
  <c r="I151" i="68"/>
  <c r="N151" i="68" s="1"/>
  <c r="I164" i="68"/>
  <c r="N164" i="68" s="1"/>
  <c r="I186" i="68"/>
  <c r="N186" i="68" s="1"/>
  <c r="I189" i="68"/>
  <c r="N189" i="68" s="1"/>
  <c r="M190" i="68"/>
  <c r="M144" i="68"/>
  <c r="I146" i="68"/>
  <c r="N146" i="68" s="1"/>
  <c r="S162" i="68"/>
  <c r="O162" i="68"/>
  <c r="I96" i="68"/>
  <c r="N96" i="68" s="1"/>
  <c r="S84" i="68"/>
  <c r="T84" i="68"/>
  <c r="R84" i="68"/>
  <c r="O84" i="68"/>
  <c r="M103" i="68"/>
  <c r="S128" i="68"/>
  <c r="T128" i="68"/>
  <c r="R128" i="68"/>
  <c r="P128" i="68"/>
  <c r="O128" i="68"/>
  <c r="T133" i="68"/>
  <c r="P133" i="68"/>
  <c r="O133" i="68"/>
  <c r="I162" i="68"/>
  <c r="S199" i="68"/>
  <c r="T199" i="68"/>
  <c r="R199" i="68"/>
  <c r="P199" i="68"/>
  <c r="O199" i="68"/>
  <c r="M199" i="68"/>
  <c r="T213" i="68"/>
  <c r="M213" i="68"/>
  <c r="M214" i="68"/>
  <c r="M140" i="68"/>
  <c r="O140" i="68"/>
  <c r="I140" i="68"/>
  <c r="N140" i="68" s="1"/>
  <c r="M163" i="68"/>
  <c r="I163" i="68"/>
  <c r="N163" i="68" s="1"/>
  <c r="S180" i="68"/>
  <c r="T180" i="68"/>
  <c r="O180" i="68"/>
  <c r="M180" i="68"/>
  <c r="S34" i="68"/>
  <c r="T34" i="68"/>
  <c r="I34" i="68"/>
  <c r="N34" i="68" s="1"/>
  <c r="I128" i="68"/>
  <c r="N128" i="68" s="1"/>
  <c r="M133" i="68"/>
  <c r="S175" i="68"/>
  <c r="I199" i="68"/>
  <c r="S212" i="68"/>
  <c r="T212" i="68"/>
  <c r="M96" i="68"/>
  <c r="T96" i="68"/>
  <c r="T107" i="68"/>
  <c r="R107" i="68"/>
  <c r="O107" i="68"/>
  <c r="M107" i="68"/>
  <c r="M29" i="68"/>
  <c r="T29" i="68"/>
  <c r="O29" i="68"/>
  <c r="P43" i="68"/>
  <c r="M43" i="68"/>
  <c r="R43" i="68"/>
  <c r="O43" i="68"/>
  <c r="I43" i="68"/>
  <c r="N43" i="68" s="1"/>
  <c r="S50" i="68"/>
  <c r="P50" i="68"/>
  <c r="R50" i="68"/>
  <c r="M50" i="68"/>
  <c r="M88" i="68"/>
  <c r="T88" i="68"/>
  <c r="O88" i="68"/>
  <c r="I88" i="68"/>
  <c r="N88" i="68" s="1"/>
  <c r="T111" i="68"/>
  <c r="R111" i="68"/>
  <c r="S132" i="68"/>
  <c r="M132" i="68"/>
  <c r="T142" i="68"/>
  <c r="R142" i="68"/>
  <c r="P142" i="68"/>
  <c r="M142" i="68"/>
  <c r="O174" i="68"/>
  <c r="R174" i="68"/>
  <c r="I50" i="68"/>
  <c r="N50" i="68" s="1"/>
  <c r="T98" i="68"/>
  <c r="P98" i="68"/>
  <c r="M98" i="68"/>
  <c r="S109" i="68"/>
  <c r="M131" i="68"/>
  <c r="T131" i="68"/>
  <c r="O192" i="68"/>
  <c r="P192" i="68"/>
  <c r="I211" i="68"/>
  <c r="N211" i="68" s="1"/>
  <c r="I62" i="68"/>
  <c r="N62" i="68" s="1"/>
  <c r="M86" i="68"/>
  <c r="I89" i="68"/>
  <c r="I93" i="68"/>
  <c r="N93" i="68" s="1"/>
  <c r="T106" i="68"/>
  <c r="R110" i="68"/>
  <c r="R123" i="68"/>
  <c r="M124" i="68"/>
  <c r="S150" i="68"/>
  <c r="I160" i="68"/>
  <c r="N160" i="68" s="1"/>
  <c r="M169" i="68"/>
  <c r="T171" i="68"/>
  <c r="T173" i="68"/>
  <c r="P177" i="68"/>
  <c r="M179" i="68"/>
  <c r="I181" i="68"/>
  <c r="N181" i="68" s="1"/>
  <c r="T12" i="68"/>
  <c r="O13" i="68"/>
  <c r="M23" i="68"/>
  <c r="T26" i="68"/>
  <c r="R27" i="68"/>
  <c r="M36" i="68"/>
  <c r="I38" i="68"/>
  <c r="V38" i="68" s="1"/>
  <c r="P39" i="68"/>
  <c r="S44" i="68"/>
  <c r="O62" i="68"/>
  <c r="I63" i="68"/>
  <c r="N63" i="68" s="1"/>
  <c r="I76" i="68"/>
  <c r="N76" i="68" s="1"/>
  <c r="O79" i="68"/>
  <c r="I80" i="68"/>
  <c r="N80" i="68" s="1"/>
  <c r="M85" i="68"/>
  <c r="O89" i="68"/>
  <c r="P93" i="68"/>
  <c r="T123" i="68"/>
  <c r="O124" i="68"/>
  <c r="R129" i="68"/>
  <c r="S159" i="68"/>
  <c r="T168" i="68"/>
  <c r="T177" i="68"/>
  <c r="M197" i="68"/>
  <c r="P13" i="68"/>
  <c r="R21" i="68"/>
  <c r="P23" i="68"/>
  <c r="R39" i="68"/>
  <c r="P40" i="68"/>
  <c r="R41" i="68"/>
  <c r="M45" i="68"/>
  <c r="I54" i="68"/>
  <c r="N54" i="68" s="1"/>
  <c r="T62" i="68"/>
  <c r="O76" i="68"/>
  <c r="P89" i="68"/>
  <c r="R93" i="68"/>
  <c r="R124" i="68"/>
  <c r="O181" i="68"/>
  <c r="R13" i="68"/>
  <c r="O20" i="68"/>
  <c r="O36" i="68"/>
  <c r="T39" i="68"/>
  <c r="R40" i="68"/>
  <c r="O45" i="68"/>
  <c r="M54" i="68"/>
  <c r="I58" i="68"/>
  <c r="N58" i="68" s="1"/>
  <c r="R59" i="68"/>
  <c r="P64" i="68"/>
  <c r="I71" i="68"/>
  <c r="N71" i="68" s="1"/>
  <c r="P76" i="68"/>
  <c r="M77" i="68"/>
  <c r="P80" i="68"/>
  <c r="P81" i="68"/>
  <c r="R89" i="68"/>
  <c r="I105" i="68"/>
  <c r="I122" i="68"/>
  <c r="N122" i="68" s="1"/>
  <c r="P148" i="68"/>
  <c r="M154" i="68"/>
  <c r="O155" i="68"/>
  <c r="I156" i="68"/>
  <c r="N156" i="68" s="1"/>
  <c r="R166" i="68"/>
  <c r="P181" i="68"/>
  <c r="I182" i="68"/>
  <c r="N182" i="68" s="1"/>
  <c r="O216" i="68"/>
  <c r="T13" i="68"/>
  <c r="P36" i="68"/>
  <c r="P45" i="68"/>
  <c r="T89" i="68"/>
  <c r="T181" i="68"/>
  <c r="I17" i="68"/>
  <c r="N17" i="68" s="1"/>
  <c r="O18" i="68"/>
  <c r="T21" i="68"/>
  <c r="R24" i="68"/>
  <c r="T27" i="68"/>
  <c r="I30" i="68"/>
  <c r="N30" i="68" s="1"/>
  <c r="T44" i="68"/>
  <c r="T51" i="68"/>
  <c r="R51" i="68"/>
  <c r="M51" i="68"/>
  <c r="I57" i="68"/>
  <c r="N57" i="68" s="1"/>
  <c r="S147" i="68"/>
  <c r="T147" i="68"/>
  <c r="R147" i="68"/>
  <c r="P147" i="68"/>
  <c r="O147" i="68"/>
  <c r="M147" i="68"/>
  <c r="I147" i="68"/>
  <c r="S195" i="68"/>
  <c r="T195" i="68"/>
  <c r="R195" i="68"/>
  <c r="P195" i="68"/>
  <c r="O195" i="68"/>
  <c r="M195" i="68"/>
  <c r="I195" i="68"/>
  <c r="N195" i="68" s="1"/>
  <c r="P18" i="68"/>
  <c r="I20" i="68"/>
  <c r="R23" i="68"/>
  <c r="I27" i="68"/>
  <c r="N27" i="68" s="1"/>
  <c r="M40" i="68"/>
  <c r="M17" i="68"/>
  <c r="O30" i="68"/>
  <c r="O200" i="68"/>
  <c r="R200" i="68"/>
  <c r="P200" i="68"/>
  <c r="R15" i="68"/>
  <c r="O17" i="68"/>
  <c r="T18" i="68"/>
  <c r="I21" i="68"/>
  <c r="N21" i="68" s="1"/>
  <c r="P30" i="68"/>
  <c r="M70" i="68"/>
  <c r="T70" i="68"/>
  <c r="O70" i="68"/>
  <c r="T52" i="68"/>
  <c r="M52" i="68"/>
  <c r="P10" i="68"/>
  <c r="I12" i="68"/>
  <c r="R14" i="68"/>
  <c r="P17" i="68"/>
  <c r="I18" i="68"/>
  <c r="T20" i="68"/>
  <c r="R30" i="68"/>
  <c r="M31" i="68"/>
  <c r="M34" i="68"/>
  <c r="R36" i="68"/>
  <c r="M37" i="68"/>
  <c r="S43" i="68"/>
  <c r="I44" i="68"/>
  <c r="N44" i="68" s="1"/>
  <c r="R45" i="68"/>
  <c r="P46" i="68"/>
  <c r="I70" i="68"/>
  <c r="O72" i="68"/>
  <c r="R72" i="68"/>
  <c r="P72" i="68"/>
  <c r="S97" i="68"/>
  <c r="I97" i="68"/>
  <c r="N97" i="68" s="1"/>
  <c r="T97" i="68"/>
  <c r="R97" i="68"/>
  <c r="P97" i="68"/>
  <c r="O97" i="68"/>
  <c r="M104" i="68"/>
  <c r="S215" i="68"/>
  <c r="T215" i="68"/>
  <c r="P215" i="68"/>
  <c r="O215" i="68"/>
  <c r="M215" i="68"/>
  <c r="I215" i="68"/>
  <c r="N215" i="68" s="1"/>
  <c r="R10" i="68"/>
  <c r="M11" i="68"/>
  <c r="T17" i="68"/>
  <c r="O21" i="68"/>
  <c r="O27" i="68"/>
  <c r="T30" i="68"/>
  <c r="P31" i="68"/>
  <c r="R32" i="68"/>
  <c r="O34" i="68"/>
  <c r="T36" i="68"/>
  <c r="O38" i="68"/>
  <c r="I39" i="68"/>
  <c r="T43" i="68"/>
  <c r="T45" i="68"/>
  <c r="M53" i="68"/>
  <c r="T53" i="68"/>
  <c r="O53" i="68"/>
  <c r="T69" i="68"/>
  <c r="M69" i="68"/>
  <c r="S136" i="68"/>
  <c r="T136" i="68"/>
  <c r="R136" i="68"/>
  <c r="P136" i="68"/>
  <c r="O136" i="68"/>
  <c r="I136" i="68"/>
  <c r="M198" i="68"/>
  <c r="T198" i="68"/>
  <c r="P198" i="68"/>
  <c r="O198" i="68"/>
  <c r="I198" i="68"/>
  <c r="N198" i="68" s="1"/>
  <c r="T10" i="68"/>
  <c r="O12" i="68"/>
  <c r="M18" i="68"/>
  <c r="P21" i="68"/>
  <c r="P27" i="68"/>
  <c r="I29" i="68"/>
  <c r="R31" i="68"/>
  <c r="P34" i="68"/>
  <c r="T38" i="68"/>
  <c r="I53" i="68"/>
  <c r="S58" i="68"/>
  <c r="T58" i="68"/>
  <c r="P58" i="68"/>
  <c r="O58" i="68"/>
  <c r="M58" i="68"/>
  <c r="T60" i="68"/>
  <c r="M60" i="68"/>
  <c r="T68" i="68"/>
  <c r="R68" i="68"/>
  <c r="M68" i="68"/>
  <c r="S115" i="68"/>
  <c r="I115" i="68"/>
  <c r="N115" i="68" s="1"/>
  <c r="T115" i="68"/>
  <c r="R115" i="68"/>
  <c r="P115" i="68"/>
  <c r="O115" i="68"/>
  <c r="T50" i="68"/>
  <c r="R55" i="68"/>
  <c r="M63" i="68"/>
  <c r="T67" i="68"/>
  <c r="T71" i="68"/>
  <c r="M76" i="68"/>
  <c r="M80" i="68"/>
  <c r="R85" i="68"/>
  <c r="P90" i="68"/>
  <c r="O93" i="68"/>
  <c r="R103" i="68"/>
  <c r="P107" i="68"/>
  <c r="O110" i="68"/>
  <c r="R120" i="68"/>
  <c r="P124" i="68"/>
  <c r="O132" i="68"/>
  <c r="T140" i="68"/>
  <c r="P146" i="68"/>
  <c r="R156" i="68"/>
  <c r="T159" i="68"/>
  <c r="T162" i="68"/>
  <c r="O169" i="68"/>
  <c r="O172" i="68"/>
  <c r="M177" i="68"/>
  <c r="T190" i="68"/>
  <c r="R192" i="68"/>
  <c r="S194" i="68"/>
  <c r="O197" i="68"/>
  <c r="O203" i="68"/>
  <c r="O207" i="68"/>
  <c r="O214" i="68"/>
  <c r="R216" i="68"/>
  <c r="P132" i="68"/>
  <c r="M141" i="68"/>
  <c r="S146" i="68"/>
  <c r="O154" i="68"/>
  <c r="I155" i="68"/>
  <c r="N155" i="68" s="1"/>
  <c r="T156" i="68"/>
  <c r="M160" i="68"/>
  <c r="P169" i="68"/>
  <c r="P172" i="68"/>
  <c r="I173" i="68"/>
  <c r="M186" i="68"/>
  <c r="T197" i="68"/>
  <c r="P203" i="68"/>
  <c r="P207" i="68"/>
  <c r="I208" i="68"/>
  <c r="I212" i="68"/>
  <c r="T214" i="68"/>
  <c r="I84" i="68"/>
  <c r="N84" i="68" s="1"/>
  <c r="R132" i="68"/>
  <c r="O141" i="68"/>
  <c r="O160" i="68"/>
  <c r="O163" i="68"/>
  <c r="R169" i="68"/>
  <c r="T172" i="68"/>
  <c r="O186" i="68"/>
  <c r="O189" i="68"/>
  <c r="R203" i="68"/>
  <c r="T207" i="68"/>
  <c r="R63" i="68"/>
  <c r="M64" i="68"/>
  <c r="R76" i="68"/>
  <c r="I79" i="68"/>
  <c r="N79" i="68" s="1"/>
  <c r="R80" i="68"/>
  <c r="M81" i="68"/>
  <c r="M89" i="68"/>
  <c r="T93" i="68"/>
  <c r="M94" i="68"/>
  <c r="M95" i="68"/>
  <c r="O98" i="68"/>
  <c r="M106" i="68"/>
  <c r="T110" i="68"/>
  <c r="M111" i="68"/>
  <c r="M112" i="68"/>
  <c r="O116" i="68"/>
  <c r="M123" i="68"/>
  <c r="M129" i="68"/>
  <c r="M130" i="68"/>
  <c r="T132" i="68"/>
  <c r="P141" i="68"/>
  <c r="M145" i="68"/>
  <c r="P160" i="68"/>
  <c r="P163" i="68"/>
  <c r="T169" i="68"/>
  <c r="M170" i="68"/>
  <c r="R177" i="68"/>
  <c r="I180" i="68"/>
  <c r="N180" i="68" s="1"/>
  <c r="M182" i="68"/>
  <c r="P186" i="68"/>
  <c r="P189" i="68"/>
  <c r="I190" i="68"/>
  <c r="N190" i="68" s="1"/>
  <c r="T203" i="68"/>
  <c r="M205" i="68"/>
  <c r="M206" i="68"/>
  <c r="O208" i="68"/>
  <c r="M212" i="68"/>
  <c r="R160" i="68"/>
  <c r="R186" i="68"/>
  <c r="T189" i="68"/>
  <c r="O50" i="68"/>
  <c r="M59" i="68"/>
  <c r="R64" i="68"/>
  <c r="O67" i="68"/>
  <c r="O71" i="68"/>
  <c r="R77" i="68"/>
  <c r="R81" i="68"/>
  <c r="P84" i="68"/>
  <c r="O96" i="68"/>
  <c r="R98" i="68"/>
  <c r="P102" i="68"/>
  <c r="O114" i="68"/>
  <c r="R116" i="68"/>
  <c r="O131" i="68"/>
  <c r="I132" i="68"/>
  <c r="R133" i="68"/>
  <c r="M137" i="68"/>
  <c r="M138" i="68"/>
  <c r="T141" i="68"/>
  <c r="O142" i="68"/>
  <c r="R145" i="68"/>
  <c r="T160" i="68"/>
  <c r="M161" i="68"/>
  <c r="M162" i="68"/>
  <c r="I169" i="68"/>
  <c r="N169" i="68" s="1"/>
  <c r="O171" i="68"/>
  <c r="I172" i="68"/>
  <c r="R173" i="68"/>
  <c r="P174" i="68"/>
  <c r="P182" i="68"/>
  <c r="T186" i="68"/>
  <c r="M187" i="68"/>
  <c r="M188" i="68"/>
  <c r="O190" i="68"/>
  <c r="I197" i="68"/>
  <c r="N197" i="68" s="1"/>
  <c r="I203" i="68"/>
  <c r="N203" i="68" s="1"/>
  <c r="O206" i="68"/>
  <c r="I207" i="68"/>
  <c r="R208" i="68"/>
  <c r="R212" i="68"/>
  <c r="I214" i="68"/>
  <c r="N214" i="68" s="1"/>
  <c r="M216" i="68"/>
  <c r="S15" i="68"/>
  <c r="I25" i="68"/>
  <c r="N25" i="68" s="1"/>
  <c r="S32" i="68"/>
  <c r="S41" i="68"/>
  <c r="O11" i="68"/>
  <c r="P12" i="68"/>
  <c r="S14" i="68"/>
  <c r="I15" i="68"/>
  <c r="N15" i="68" s="1"/>
  <c r="T15" i="68"/>
  <c r="O19" i="68"/>
  <c r="P20" i="68"/>
  <c r="S23" i="68"/>
  <c r="I24" i="68"/>
  <c r="N24" i="68" s="1"/>
  <c r="T24" i="68"/>
  <c r="O28" i="68"/>
  <c r="P29" i="68"/>
  <c r="S31" i="68"/>
  <c r="I32" i="68"/>
  <c r="N32" i="68" s="1"/>
  <c r="T32" i="68"/>
  <c r="O37" i="68"/>
  <c r="P38" i="68"/>
  <c r="S40" i="68"/>
  <c r="I41" i="68"/>
  <c r="N41" i="68" s="1"/>
  <c r="T41" i="68"/>
  <c r="P65" i="68"/>
  <c r="O65" i="68"/>
  <c r="M65" i="68"/>
  <c r="T65" i="68"/>
  <c r="I65" i="68"/>
  <c r="N65" i="68" s="1"/>
  <c r="R66" i="68"/>
  <c r="P66" i="68"/>
  <c r="O66" i="68"/>
  <c r="M66" i="68"/>
  <c r="P73" i="68"/>
  <c r="O73" i="68"/>
  <c r="M73" i="68"/>
  <c r="T73" i="68"/>
  <c r="I73" i="68"/>
  <c r="N73" i="68" s="1"/>
  <c r="R75" i="68"/>
  <c r="P75" i="68"/>
  <c r="O75" i="68"/>
  <c r="M75" i="68"/>
  <c r="P82" i="68"/>
  <c r="O82" i="68"/>
  <c r="M82" i="68"/>
  <c r="T82" i="68"/>
  <c r="I82" i="68"/>
  <c r="N82" i="68" s="1"/>
  <c r="R83" i="68"/>
  <c r="P83" i="68"/>
  <c r="O83" i="68"/>
  <c r="M83" i="68"/>
  <c r="P91" i="68"/>
  <c r="O91" i="68"/>
  <c r="M91" i="68"/>
  <c r="T91" i="68"/>
  <c r="I91" i="68"/>
  <c r="R92" i="68"/>
  <c r="P92" i="68"/>
  <c r="O92" i="68"/>
  <c r="M92" i="68"/>
  <c r="P99" i="68"/>
  <c r="O99" i="68"/>
  <c r="M99" i="68"/>
  <c r="T99" i="68"/>
  <c r="I99" i="68"/>
  <c r="R101" i="68"/>
  <c r="P101" i="68"/>
  <c r="O101" i="68"/>
  <c r="M101" i="68"/>
  <c r="P108" i="68"/>
  <c r="O108" i="68"/>
  <c r="M108" i="68"/>
  <c r="T108" i="68"/>
  <c r="I108" i="68"/>
  <c r="R109" i="68"/>
  <c r="P109" i="68"/>
  <c r="O109" i="68"/>
  <c r="M109" i="68"/>
  <c r="P117" i="68"/>
  <c r="O117" i="68"/>
  <c r="M117" i="68"/>
  <c r="T117" i="68"/>
  <c r="I117" i="68"/>
  <c r="N117" i="68" s="1"/>
  <c r="R118" i="68"/>
  <c r="P118" i="68"/>
  <c r="O118" i="68"/>
  <c r="M118" i="68"/>
  <c r="P125" i="68"/>
  <c r="O125" i="68"/>
  <c r="M125" i="68"/>
  <c r="T125" i="68"/>
  <c r="I125" i="68"/>
  <c r="R127" i="68"/>
  <c r="P127" i="68"/>
  <c r="O127" i="68"/>
  <c r="M127" i="68"/>
  <c r="P134" i="68"/>
  <c r="O134" i="68"/>
  <c r="M134" i="68"/>
  <c r="T134" i="68"/>
  <c r="I134" i="68"/>
  <c r="N134" i="68" s="1"/>
  <c r="R135" i="68"/>
  <c r="P135" i="68"/>
  <c r="O135" i="68"/>
  <c r="M135" i="68"/>
  <c r="S143" i="68"/>
  <c r="R143" i="68"/>
  <c r="P143" i="68"/>
  <c r="O143" i="68"/>
  <c r="M143" i="68"/>
  <c r="I143" i="68"/>
  <c r="P149" i="68"/>
  <c r="M149" i="68"/>
  <c r="T149" i="68"/>
  <c r="S149" i="68"/>
  <c r="R149" i="68"/>
  <c r="O149" i="68"/>
  <c r="I149" i="68"/>
  <c r="N149" i="68" s="1"/>
  <c r="S25" i="68"/>
  <c r="T16" i="68"/>
  <c r="S24" i="68"/>
  <c r="P11" i="68"/>
  <c r="R12" i="68"/>
  <c r="S13" i="68"/>
  <c r="I14" i="68"/>
  <c r="T14" i="68"/>
  <c r="M16" i="68"/>
  <c r="P19" i="68"/>
  <c r="R20" i="68"/>
  <c r="S21" i="68"/>
  <c r="I23" i="68"/>
  <c r="T23" i="68"/>
  <c r="M25" i="68"/>
  <c r="P28" i="68"/>
  <c r="R29" i="68"/>
  <c r="S30" i="68"/>
  <c r="I31" i="68"/>
  <c r="T31" i="68"/>
  <c r="M33" i="68"/>
  <c r="P37" i="68"/>
  <c r="R38" i="68"/>
  <c r="S39" i="68"/>
  <c r="I40" i="68"/>
  <c r="N40" i="68" s="1"/>
  <c r="T40" i="68"/>
  <c r="M42" i="68"/>
  <c r="R44" i="68"/>
  <c r="M44" i="68"/>
  <c r="P56" i="68"/>
  <c r="O56" i="68"/>
  <c r="M56" i="68"/>
  <c r="T56" i="68"/>
  <c r="I56" i="68"/>
  <c r="N56" i="68" s="1"/>
  <c r="R57" i="68"/>
  <c r="P57" i="68"/>
  <c r="O57" i="68"/>
  <c r="M57" i="68"/>
  <c r="R65" i="68"/>
  <c r="I66" i="68"/>
  <c r="N66" i="68" s="1"/>
  <c r="R73" i="68"/>
  <c r="I75" i="68"/>
  <c r="N75" i="68" s="1"/>
  <c r="R82" i="68"/>
  <c r="I83" i="68"/>
  <c r="N83" i="68" s="1"/>
  <c r="R91" i="68"/>
  <c r="I92" i="68"/>
  <c r="N92" i="68" s="1"/>
  <c r="R99" i="68"/>
  <c r="I101" i="68"/>
  <c r="R108" i="68"/>
  <c r="I109" i="68"/>
  <c r="N109" i="68" s="1"/>
  <c r="R117" i="68"/>
  <c r="I118" i="68"/>
  <c r="R125" i="68"/>
  <c r="I127" i="68"/>
  <c r="N127" i="68" s="1"/>
  <c r="R134" i="68"/>
  <c r="I135" i="68"/>
  <c r="T143" i="68"/>
  <c r="R211" i="68"/>
  <c r="P211" i="68"/>
  <c r="O211" i="68"/>
  <c r="M211" i="68"/>
  <c r="T211" i="68"/>
  <c r="S211" i="68"/>
  <c r="S42" i="68"/>
  <c r="T47" i="68"/>
  <c r="I47" i="68"/>
  <c r="P47" i="68"/>
  <c r="O47" i="68"/>
  <c r="R11" i="68"/>
  <c r="S12" i="68"/>
  <c r="M15" i="68"/>
  <c r="R19" i="68"/>
  <c r="S20" i="68"/>
  <c r="M24" i="68"/>
  <c r="R28" i="68"/>
  <c r="S29" i="68"/>
  <c r="M32" i="68"/>
  <c r="R37" i="68"/>
  <c r="S38" i="68"/>
  <c r="M41" i="68"/>
  <c r="S47" i="68"/>
  <c r="R49" i="68"/>
  <c r="P49" i="68"/>
  <c r="O49" i="68"/>
  <c r="M49" i="68"/>
  <c r="S134" i="68"/>
  <c r="S135" i="68"/>
  <c r="P210" i="68"/>
  <c r="O210" i="68"/>
  <c r="M210" i="68"/>
  <c r="T210" i="68"/>
  <c r="I210" i="68"/>
  <c r="S210" i="68"/>
  <c r="T66" i="68"/>
  <c r="T75" i="68"/>
  <c r="T83" i="68"/>
  <c r="T92" i="68"/>
  <c r="T101" i="68"/>
  <c r="T109" i="68"/>
  <c r="T118" i="68"/>
  <c r="T127" i="68"/>
  <c r="T135" i="68"/>
  <c r="R210" i="68"/>
  <c r="S33" i="68"/>
  <c r="T25" i="68"/>
  <c r="I33" i="68"/>
  <c r="I42" i="68"/>
  <c r="N42" i="68" s="1"/>
  <c r="M47" i="68"/>
  <c r="S11" i="68"/>
  <c r="O16" i="68"/>
  <c r="O33" i="68"/>
  <c r="O42" i="68"/>
  <c r="I11" i="68"/>
  <c r="N11" i="68" s="1"/>
  <c r="O15" i="68"/>
  <c r="P16" i="68"/>
  <c r="R17" i="68"/>
  <c r="I19" i="68"/>
  <c r="N19" i="68" s="1"/>
  <c r="T19" i="68"/>
  <c r="O24" i="68"/>
  <c r="P25" i="68"/>
  <c r="R26" i="68"/>
  <c r="I28" i="68"/>
  <c r="N28" i="68" s="1"/>
  <c r="T28" i="68"/>
  <c r="O32" i="68"/>
  <c r="P33" i="68"/>
  <c r="R34" i="68"/>
  <c r="I37" i="68"/>
  <c r="N37" i="68" s="1"/>
  <c r="T37" i="68"/>
  <c r="O41" i="68"/>
  <c r="P42" i="68"/>
  <c r="S49" i="68"/>
  <c r="T57" i="68"/>
  <c r="P158" i="68"/>
  <c r="O158" i="68"/>
  <c r="M158" i="68"/>
  <c r="T158" i="68"/>
  <c r="S158" i="68"/>
  <c r="R158" i="68"/>
  <c r="I158" i="68"/>
  <c r="N158" i="68" s="1"/>
  <c r="R202" i="68"/>
  <c r="P202" i="68"/>
  <c r="O202" i="68"/>
  <c r="M202" i="68"/>
  <c r="T202" i="68"/>
  <c r="S202" i="68"/>
  <c r="S16" i="68"/>
  <c r="I16" i="68"/>
  <c r="N16" i="68" s="1"/>
  <c r="T33" i="68"/>
  <c r="O25" i="68"/>
  <c r="T46" i="68"/>
  <c r="I46" i="68"/>
  <c r="N46" i="68" s="1"/>
  <c r="S46" i="68"/>
  <c r="O46" i="68"/>
  <c r="R42" i="68"/>
  <c r="O44" i="68"/>
  <c r="M46" i="68"/>
  <c r="T49" i="68"/>
  <c r="O157" i="68"/>
  <c r="M157" i="68"/>
  <c r="T157" i="68"/>
  <c r="I157" i="68"/>
  <c r="N157" i="68" s="1"/>
  <c r="S157" i="68"/>
  <c r="R157" i="68"/>
  <c r="P201" i="68"/>
  <c r="O201" i="68"/>
  <c r="M201" i="68"/>
  <c r="T201" i="68"/>
  <c r="I201" i="68"/>
  <c r="S201" i="68"/>
  <c r="I202" i="68"/>
  <c r="O52" i="68"/>
  <c r="P53" i="68"/>
  <c r="S55" i="68"/>
  <c r="O60" i="68"/>
  <c r="P62" i="68"/>
  <c r="S64" i="68"/>
  <c r="O69" i="68"/>
  <c r="P70" i="68"/>
  <c r="S72" i="68"/>
  <c r="O78" i="68"/>
  <c r="P79" i="68"/>
  <c r="S81" i="68"/>
  <c r="M84" i="68"/>
  <c r="O86" i="68"/>
  <c r="P88" i="68"/>
  <c r="S90" i="68"/>
  <c r="M93" i="68"/>
  <c r="O95" i="68"/>
  <c r="P96" i="68"/>
  <c r="S98" i="68"/>
  <c r="M102" i="68"/>
  <c r="O104" i="68"/>
  <c r="P105" i="68"/>
  <c r="S107" i="68"/>
  <c r="M110" i="68"/>
  <c r="O112" i="68"/>
  <c r="P114" i="68"/>
  <c r="S116" i="68"/>
  <c r="M119" i="68"/>
  <c r="O121" i="68"/>
  <c r="P122" i="68"/>
  <c r="S124" i="68"/>
  <c r="M128" i="68"/>
  <c r="O130" i="68"/>
  <c r="P131" i="68"/>
  <c r="S133" i="68"/>
  <c r="M136" i="68"/>
  <c r="O138" i="68"/>
  <c r="P140" i="68"/>
  <c r="S142" i="68"/>
  <c r="P144" i="68"/>
  <c r="R148" i="68"/>
  <c r="O51" i="68"/>
  <c r="P52" i="68"/>
  <c r="R53" i="68"/>
  <c r="I55" i="68"/>
  <c r="N55" i="68" s="1"/>
  <c r="T55" i="68"/>
  <c r="O59" i="68"/>
  <c r="P60" i="68"/>
  <c r="R62" i="68"/>
  <c r="I64" i="68"/>
  <c r="N64" i="68" s="1"/>
  <c r="T64" i="68"/>
  <c r="O68" i="68"/>
  <c r="P69" i="68"/>
  <c r="R70" i="68"/>
  <c r="I72" i="68"/>
  <c r="N72" i="68" s="1"/>
  <c r="T72" i="68"/>
  <c r="O77" i="68"/>
  <c r="P78" i="68"/>
  <c r="R79" i="68"/>
  <c r="I81" i="68"/>
  <c r="N81" i="68" s="1"/>
  <c r="T81" i="68"/>
  <c r="O85" i="68"/>
  <c r="P86" i="68"/>
  <c r="R88" i="68"/>
  <c r="I90" i="68"/>
  <c r="O94" i="68"/>
  <c r="P95" i="68"/>
  <c r="R96" i="68"/>
  <c r="I98" i="68"/>
  <c r="O103" i="68"/>
  <c r="P104" i="68"/>
  <c r="R105" i="68"/>
  <c r="I107" i="68"/>
  <c r="N107" i="68" s="1"/>
  <c r="O111" i="68"/>
  <c r="P112" i="68"/>
  <c r="R114" i="68"/>
  <c r="I116" i="68"/>
  <c r="O120" i="68"/>
  <c r="P121" i="68"/>
  <c r="R122" i="68"/>
  <c r="I124" i="68"/>
  <c r="O129" i="68"/>
  <c r="P130" i="68"/>
  <c r="R131" i="68"/>
  <c r="I133" i="68"/>
  <c r="N133" i="68" s="1"/>
  <c r="O137" i="68"/>
  <c r="P138" i="68"/>
  <c r="R140" i="68"/>
  <c r="I142" i="68"/>
  <c r="N142" i="68" s="1"/>
  <c r="R144" i="68"/>
  <c r="I145" i="68"/>
  <c r="R159" i="68"/>
  <c r="P159" i="68"/>
  <c r="O159" i="68"/>
  <c r="M159" i="68"/>
  <c r="P51" i="68"/>
  <c r="R52" i="68"/>
  <c r="S53" i="68"/>
  <c r="P59" i="68"/>
  <c r="R60" i="68"/>
  <c r="S62" i="68"/>
  <c r="P68" i="68"/>
  <c r="R69" i="68"/>
  <c r="S70" i="68"/>
  <c r="P77" i="68"/>
  <c r="R78" i="68"/>
  <c r="S79" i="68"/>
  <c r="P85" i="68"/>
  <c r="R86" i="68"/>
  <c r="S88" i="68"/>
  <c r="P94" i="68"/>
  <c r="R95" i="68"/>
  <c r="S96" i="68"/>
  <c r="P103" i="68"/>
  <c r="R104" i="68"/>
  <c r="S105" i="68"/>
  <c r="P111" i="68"/>
  <c r="R112" i="68"/>
  <c r="S114" i="68"/>
  <c r="P120" i="68"/>
  <c r="R121" i="68"/>
  <c r="S122" i="68"/>
  <c r="P129" i="68"/>
  <c r="R130" i="68"/>
  <c r="S131" i="68"/>
  <c r="P137" i="68"/>
  <c r="R138" i="68"/>
  <c r="S140" i="68"/>
  <c r="R150" i="68"/>
  <c r="O150" i="68"/>
  <c r="M150" i="68"/>
  <c r="T153" i="68"/>
  <c r="I153" i="68"/>
  <c r="R153" i="68"/>
  <c r="P153" i="68"/>
  <c r="O153" i="68"/>
  <c r="P167" i="68"/>
  <c r="O167" i="68"/>
  <c r="M167" i="68"/>
  <c r="T167" i="68"/>
  <c r="I167" i="68"/>
  <c r="N167" i="68" s="1"/>
  <c r="R168" i="68"/>
  <c r="P168" i="68"/>
  <c r="O168" i="68"/>
  <c r="M168" i="68"/>
  <c r="S52" i="68"/>
  <c r="S60" i="68"/>
  <c r="S69" i="68"/>
  <c r="S78" i="68"/>
  <c r="S86" i="68"/>
  <c r="S95" i="68"/>
  <c r="S104" i="68"/>
  <c r="S112" i="68"/>
  <c r="S121" i="68"/>
  <c r="S130" i="68"/>
  <c r="S138" i="68"/>
  <c r="I150" i="68"/>
  <c r="R167" i="68"/>
  <c r="I168" i="68"/>
  <c r="N168" i="68" s="1"/>
  <c r="P175" i="68"/>
  <c r="O175" i="68"/>
  <c r="M175" i="68"/>
  <c r="T175" i="68"/>
  <c r="I175" i="68"/>
  <c r="N175" i="68" s="1"/>
  <c r="R176" i="68"/>
  <c r="P176" i="68"/>
  <c r="O176" i="68"/>
  <c r="M176" i="68"/>
  <c r="S51" i="68"/>
  <c r="I52" i="68"/>
  <c r="S59" i="68"/>
  <c r="I60" i="68"/>
  <c r="S68" i="68"/>
  <c r="I69" i="68"/>
  <c r="S77" i="68"/>
  <c r="I78" i="68"/>
  <c r="N78" i="68" s="1"/>
  <c r="S85" i="68"/>
  <c r="I86" i="68"/>
  <c r="S94" i="68"/>
  <c r="I95" i="68"/>
  <c r="S103" i="68"/>
  <c r="I104" i="68"/>
  <c r="N104" i="68" s="1"/>
  <c r="S111" i="68"/>
  <c r="I112" i="68"/>
  <c r="N112" i="68" s="1"/>
  <c r="S120" i="68"/>
  <c r="I121" i="68"/>
  <c r="S129" i="68"/>
  <c r="I130" i="68"/>
  <c r="N130" i="68" s="1"/>
  <c r="S137" i="68"/>
  <c r="I138" i="68"/>
  <c r="N138" i="68" s="1"/>
  <c r="T144" i="68"/>
  <c r="I144" i="68"/>
  <c r="O144" i="68"/>
  <c r="M153" i="68"/>
  <c r="P184" i="68"/>
  <c r="O184" i="68"/>
  <c r="M184" i="68"/>
  <c r="T184" i="68"/>
  <c r="I184" i="68"/>
  <c r="N184" i="68" s="1"/>
  <c r="R185" i="68"/>
  <c r="P185" i="68"/>
  <c r="O185" i="68"/>
  <c r="M185" i="68"/>
  <c r="I51" i="68"/>
  <c r="I59" i="68"/>
  <c r="I68" i="68"/>
  <c r="N68" i="68" s="1"/>
  <c r="I77" i="68"/>
  <c r="I85" i="68"/>
  <c r="I94" i="68"/>
  <c r="N94" i="68" s="1"/>
  <c r="I103" i="68"/>
  <c r="N103" i="68" s="1"/>
  <c r="I111" i="68"/>
  <c r="N111" i="68" s="1"/>
  <c r="I120" i="68"/>
  <c r="N120" i="68" s="1"/>
  <c r="I129" i="68"/>
  <c r="I137" i="68"/>
  <c r="N137" i="68" s="1"/>
  <c r="M146" i="68"/>
  <c r="T146" i="68"/>
  <c r="R146" i="68"/>
  <c r="O148" i="68"/>
  <c r="M148" i="68"/>
  <c r="T148" i="68"/>
  <c r="I148" i="68"/>
  <c r="N148" i="68" s="1"/>
  <c r="P150" i="68"/>
  <c r="P193" i="68"/>
  <c r="O193" i="68"/>
  <c r="M193" i="68"/>
  <c r="T193" i="68"/>
  <c r="I193" i="68"/>
  <c r="N193" i="68" s="1"/>
  <c r="R194" i="68"/>
  <c r="P194" i="68"/>
  <c r="O194" i="68"/>
  <c r="M194" i="68"/>
  <c r="S166" i="68"/>
  <c r="S174" i="68"/>
  <c r="S183" i="68"/>
  <c r="S192" i="68"/>
  <c r="S200" i="68"/>
  <c r="S209" i="68"/>
  <c r="P154" i="68"/>
  <c r="R155" i="68"/>
  <c r="O161" i="68"/>
  <c r="P162" i="68"/>
  <c r="R163" i="68"/>
  <c r="I166" i="68"/>
  <c r="T166" i="68"/>
  <c r="O170" i="68"/>
  <c r="P171" i="68"/>
  <c r="R172" i="68"/>
  <c r="I174" i="68"/>
  <c r="T174" i="68"/>
  <c r="O179" i="68"/>
  <c r="P180" i="68"/>
  <c r="R181" i="68"/>
  <c r="I183" i="68"/>
  <c r="N183" i="68" s="1"/>
  <c r="T183" i="68"/>
  <c r="O187" i="68"/>
  <c r="P188" i="68"/>
  <c r="R189" i="68"/>
  <c r="I192" i="68"/>
  <c r="N192" i="68" s="1"/>
  <c r="T192" i="68"/>
  <c r="O196" i="68"/>
  <c r="P197" i="68"/>
  <c r="R198" i="68"/>
  <c r="I200" i="68"/>
  <c r="T200" i="68"/>
  <c r="O205" i="68"/>
  <c r="P206" i="68"/>
  <c r="R207" i="68"/>
  <c r="S208" i="68"/>
  <c r="I209" i="68"/>
  <c r="T209" i="68"/>
  <c r="O213" i="68"/>
  <c r="P214" i="68"/>
  <c r="R215" i="68"/>
  <c r="S216" i="68"/>
  <c r="R154" i="68"/>
  <c r="S155" i="68"/>
  <c r="P161" i="68"/>
  <c r="R162" i="68"/>
  <c r="S163" i="68"/>
  <c r="P170" i="68"/>
  <c r="R171" i="68"/>
  <c r="S172" i="68"/>
  <c r="P179" i="68"/>
  <c r="R180" i="68"/>
  <c r="S181" i="68"/>
  <c r="P187" i="68"/>
  <c r="R188" i="68"/>
  <c r="S189" i="68"/>
  <c r="P196" i="68"/>
  <c r="R197" i="68"/>
  <c r="S198" i="68"/>
  <c r="P205" i="68"/>
  <c r="R206" i="68"/>
  <c r="S207" i="68"/>
  <c r="O212" i="68"/>
  <c r="P213" i="68"/>
  <c r="R214" i="68"/>
  <c r="I216" i="68"/>
  <c r="T155" i="68"/>
  <c r="R161" i="68"/>
  <c r="T163" i="68"/>
  <c r="M166" i="68"/>
  <c r="R170" i="68"/>
  <c r="M174" i="68"/>
  <c r="R179" i="68"/>
  <c r="M183" i="68"/>
  <c r="R187" i="68"/>
  <c r="M192" i="68"/>
  <c r="R196" i="68"/>
  <c r="M200" i="68"/>
  <c r="R205" i="68"/>
  <c r="M209" i="68"/>
  <c r="R213" i="68"/>
  <c r="S214" i="68"/>
  <c r="S161" i="68"/>
  <c r="S170" i="68"/>
  <c r="S179" i="68"/>
  <c r="S187" i="68"/>
  <c r="S196" i="68"/>
  <c r="S205" i="68"/>
  <c r="S213" i="68"/>
  <c r="I161" i="68"/>
  <c r="I170" i="68"/>
  <c r="I179" i="68"/>
  <c r="N179" i="68" s="1"/>
  <c r="I187" i="68"/>
  <c r="N187" i="68" s="1"/>
  <c r="I196" i="68"/>
  <c r="I205" i="68"/>
  <c r="I213" i="68"/>
  <c r="T4" i="68"/>
  <c r="V131" i="68"/>
  <c r="V176" i="68"/>
  <c r="V188" i="68"/>
  <c r="V181" i="68" l="1"/>
  <c r="V115" i="68"/>
  <c r="V177" i="68"/>
  <c r="V189" i="68"/>
  <c r="V112" i="68"/>
  <c r="V187" i="68"/>
  <c r="V30" i="68"/>
  <c r="V185" i="68"/>
  <c r="V72" i="68"/>
  <c r="V128" i="68"/>
  <c r="V110" i="68"/>
  <c r="V190" i="68"/>
  <c r="V36" i="68"/>
  <c r="V45" i="68"/>
  <c r="V81" i="68"/>
  <c r="V138" i="68"/>
  <c r="V93" i="68"/>
  <c r="V114" i="68"/>
  <c r="V137" i="68"/>
  <c r="V106" i="68"/>
  <c r="V182" i="68"/>
  <c r="V66" i="68"/>
  <c r="V34" i="68"/>
  <c r="V32" i="68"/>
  <c r="V203" i="68"/>
  <c r="V134" i="68"/>
  <c r="V111" i="68"/>
  <c r="V193" i="68"/>
  <c r="V149" i="68"/>
  <c r="V21" i="68"/>
  <c r="V26" i="68"/>
  <c r="V73" i="68"/>
  <c r="V164" i="68"/>
  <c r="V151" i="68"/>
  <c r="V58" i="68"/>
  <c r="V197" i="68"/>
  <c r="V130" i="68"/>
  <c r="V63" i="68"/>
  <c r="V76" i="68"/>
  <c r="V158" i="68"/>
  <c r="V215" i="68"/>
  <c r="V16" i="68"/>
  <c r="V163" i="68"/>
  <c r="V46" i="68"/>
  <c r="V68" i="68"/>
  <c r="V44" i="68"/>
  <c r="V56" i="68"/>
  <c r="V78" i="68"/>
  <c r="V140" i="68"/>
  <c r="V19" i="68"/>
  <c r="V79" i="68"/>
  <c r="V186" i="68"/>
  <c r="V142" i="68"/>
  <c r="V146" i="68"/>
  <c r="V123" i="68"/>
  <c r="V10" i="68"/>
  <c r="V37" i="68"/>
  <c r="V175" i="68"/>
  <c r="V54" i="68"/>
  <c r="V94" i="68"/>
  <c r="V183" i="68"/>
  <c r="V15" i="68"/>
  <c r="V84" i="68"/>
  <c r="V155" i="68"/>
  <c r="V40" i="68"/>
  <c r="V179" i="68"/>
  <c r="V71" i="68"/>
  <c r="V83" i="68"/>
  <c r="V168" i="68"/>
  <c r="V214" i="68"/>
  <c r="N162" i="68"/>
  <c r="V162" i="68"/>
  <c r="V97" i="68"/>
  <c r="N136" i="68"/>
  <c r="V136" i="68"/>
  <c r="V122" i="68"/>
  <c r="V211" i="68"/>
  <c r="V120" i="68"/>
  <c r="N18" i="68"/>
  <c r="V18" i="68"/>
  <c r="V171" i="68"/>
  <c r="V148" i="68"/>
  <c r="V75" i="68"/>
  <c r="N70" i="68"/>
  <c r="V70" i="68"/>
  <c r="V119" i="68"/>
  <c r="V96" i="68"/>
  <c r="V109" i="68"/>
  <c r="V57" i="68"/>
  <c r="V50" i="68"/>
  <c r="V141" i="68"/>
  <c r="V25" i="68"/>
  <c r="V27" i="68"/>
  <c r="V160" i="68"/>
  <c r="V127" i="68"/>
  <c r="N38" i="68"/>
  <c r="V88" i="68"/>
  <c r="V92" i="68"/>
  <c r="V41" i="68"/>
  <c r="N206" i="68"/>
  <c r="V206" i="68"/>
  <c r="N105" i="68"/>
  <c r="V105" i="68"/>
  <c r="N89" i="68"/>
  <c r="V89" i="68"/>
  <c r="V43" i="68"/>
  <c r="V169" i="68"/>
  <c r="N199" i="68"/>
  <c r="V199" i="68"/>
  <c r="N53" i="68"/>
  <c r="V53" i="68"/>
  <c r="N132" i="68"/>
  <c r="V132" i="68"/>
  <c r="N172" i="68"/>
  <c r="V172" i="68"/>
  <c r="N29" i="68"/>
  <c r="V29" i="68"/>
  <c r="N39" i="68"/>
  <c r="V39" i="68"/>
  <c r="N208" i="68"/>
  <c r="V208" i="68"/>
  <c r="V12" i="68"/>
  <c r="N12" i="68"/>
  <c r="V20" i="68"/>
  <c r="N20" i="68"/>
  <c r="N147" i="68"/>
  <c r="V147" i="68"/>
  <c r="V55" i="68"/>
  <c r="N173" i="68"/>
  <c r="V173" i="68"/>
  <c r="V133" i="68"/>
  <c r="V207" i="68"/>
  <c r="N207" i="68"/>
  <c r="N212" i="68"/>
  <c r="V212" i="68"/>
  <c r="V192" i="68"/>
  <c r="N213" i="68"/>
  <c r="V213" i="68"/>
  <c r="V95" i="68"/>
  <c r="N95" i="68"/>
  <c r="N150" i="68"/>
  <c r="V150" i="68"/>
  <c r="N145" i="68"/>
  <c r="V145" i="68"/>
  <c r="V33" i="68"/>
  <c r="N33" i="68"/>
  <c r="N210" i="68"/>
  <c r="V210" i="68"/>
  <c r="N99" i="68"/>
  <c r="V99" i="68"/>
  <c r="N108" i="68"/>
  <c r="V108" i="68"/>
  <c r="N205" i="68"/>
  <c r="V205" i="68"/>
  <c r="N174" i="68"/>
  <c r="V174" i="68"/>
  <c r="N85" i="68"/>
  <c r="V85" i="68"/>
  <c r="V60" i="68"/>
  <c r="N60" i="68"/>
  <c r="N202" i="68"/>
  <c r="V202" i="68"/>
  <c r="N91" i="68"/>
  <c r="V91" i="68"/>
  <c r="V11" i="68"/>
  <c r="N196" i="68"/>
  <c r="V196" i="68"/>
  <c r="N200" i="68"/>
  <c r="V200" i="68"/>
  <c r="N77" i="68"/>
  <c r="V77" i="68"/>
  <c r="N121" i="68"/>
  <c r="V121" i="68"/>
  <c r="N86" i="68"/>
  <c r="V86" i="68"/>
  <c r="N124" i="68"/>
  <c r="V124" i="68"/>
  <c r="N90" i="68"/>
  <c r="V90" i="68"/>
  <c r="N14" i="68"/>
  <c r="V14" i="68"/>
  <c r="N143" i="68"/>
  <c r="V143" i="68"/>
  <c r="V24" i="68"/>
  <c r="N153" i="68"/>
  <c r="V153" i="68"/>
  <c r="N201" i="68"/>
  <c r="V201" i="68"/>
  <c r="N135" i="68"/>
  <c r="V135" i="68"/>
  <c r="N101" i="68"/>
  <c r="V101" i="68"/>
  <c r="V47" i="68"/>
  <c r="N47" i="68"/>
  <c r="N209" i="68"/>
  <c r="V209" i="68"/>
  <c r="N129" i="68"/>
  <c r="V129" i="68"/>
  <c r="N59" i="68"/>
  <c r="V59" i="68"/>
  <c r="V144" i="68"/>
  <c r="N144" i="68"/>
  <c r="N52" i="68"/>
  <c r="V52" i="68"/>
  <c r="N23" i="68"/>
  <c r="V23" i="68"/>
  <c r="N216" i="68"/>
  <c r="V216" i="68"/>
  <c r="N170" i="68"/>
  <c r="V170" i="68"/>
  <c r="N51" i="68"/>
  <c r="V51" i="68"/>
  <c r="N125" i="68"/>
  <c r="V125" i="68"/>
  <c r="N118" i="68"/>
  <c r="V118" i="68"/>
  <c r="N161" i="68"/>
  <c r="V161" i="68"/>
  <c r="N166" i="68"/>
  <c r="V166" i="68"/>
  <c r="N69" i="68"/>
  <c r="V69" i="68"/>
  <c r="N116" i="68"/>
  <c r="V116" i="68"/>
  <c r="N98" i="68"/>
  <c r="V98" i="68"/>
  <c r="V42" i="68"/>
  <c r="N31" i="68"/>
  <c r="V31" i="68"/>
  <c r="V154" i="68"/>
  <c r="V80" i="68"/>
  <c r="V62" i="68"/>
  <c r="V102" i="68"/>
  <c r="V17" i="68"/>
  <c r="V180" i="68"/>
  <c r="V198" i="68"/>
  <c r="V104" i="68"/>
  <c r="V67" i="68"/>
  <c r="V103" i="68"/>
  <c r="V117" i="68"/>
  <c r="V159" i="68"/>
  <c r="V167" i="68"/>
  <c r="V64" i="68"/>
  <c r="V107" i="68"/>
  <c r="V28" i="68"/>
  <c r="V194" i="68"/>
  <c r="V195" i="68"/>
  <c r="V13" i="68"/>
  <c r="V82" i="68"/>
  <c r="V156" i="68"/>
  <c r="V65" i="68"/>
  <c r="V184" i="68"/>
  <c r="V157" i="68"/>
  <c r="D10" i="52" l="1"/>
  <c r="B66" i="16" l="1"/>
  <c r="C66" i="16"/>
  <c r="E66" i="16"/>
  <c r="F66" i="16"/>
  <c r="H66" i="16"/>
  <c r="I66" i="16"/>
  <c r="K66" i="16"/>
  <c r="L66" i="16"/>
  <c r="M66" i="16"/>
  <c r="N66" i="16"/>
  <c r="O66" i="16"/>
  <c r="P66" i="16"/>
  <c r="R66" i="16"/>
  <c r="S66" i="16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69" i="16" s="1"/>
  <c r="H68" i="16"/>
  <c r="I68" i="16"/>
  <c r="K68" i="16"/>
  <c r="L68" i="16"/>
  <c r="M68" i="16"/>
  <c r="N68" i="16"/>
  <c r="O68" i="16"/>
  <c r="P68" i="16"/>
  <c r="R68" i="16"/>
  <c r="S68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G43" i="16" s="1"/>
  <c r="H42" i="16"/>
  <c r="I42" i="16"/>
  <c r="K42" i="16"/>
  <c r="L42" i="16"/>
  <c r="M42" i="16"/>
  <c r="N42" i="16"/>
  <c r="O42" i="16"/>
  <c r="P42" i="16"/>
  <c r="R42" i="16"/>
  <c r="S42" i="16"/>
  <c r="B31" i="2"/>
  <c r="F31" i="2"/>
  <c r="G32" i="2" s="1"/>
  <c r="H31" i="2"/>
  <c r="I32" i="2" s="1"/>
  <c r="J31" i="2"/>
  <c r="L31" i="2"/>
  <c r="M32" i="2" s="1"/>
  <c r="N31" i="2"/>
  <c r="O31" i="2"/>
  <c r="P31" i="2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Q32" i="2" l="1"/>
  <c r="U31" i="2"/>
  <c r="AP32" i="2"/>
  <c r="C32" i="2"/>
  <c r="E32" i="2"/>
  <c r="M5" i="16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Q93" i="61"/>
  <c r="G67" i="16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P16" i="54"/>
  <c r="Q42" i="16"/>
  <c r="S31" i="2"/>
  <c r="T32" i="2" s="1"/>
  <c r="R31" i="2"/>
  <c r="Q41" i="16"/>
  <c r="G68" i="16"/>
  <c r="Q68" i="16"/>
  <c r="Q67" i="16"/>
  <c r="Q66" i="16"/>
  <c r="G42" i="16"/>
  <c r="B59" i="1"/>
  <c r="C59" i="1"/>
  <c r="E59" i="1"/>
  <c r="H59" i="1"/>
  <c r="I59" i="1"/>
  <c r="B60" i="1"/>
  <c r="C60" i="1"/>
  <c r="E60" i="1"/>
  <c r="D60" i="1" s="1"/>
  <c r="R60" i="1" s="1"/>
  <c r="H60" i="1"/>
  <c r="I60" i="1"/>
  <c r="AP33" i="2" l="1"/>
  <c r="P76" i="54"/>
  <c r="O60" i="1"/>
  <c r="Q60" i="1"/>
  <c r="G60" i="1"/>
  <c r="S60" i="1"/>
  <c r="M60" i="1"/>
  <c r="P60" i="1"/>
  <c r="K60" i="1"/>
  <c r="Q59" i="1"/>
  <c r="M59" i="1"/>
  <c r="D59" i="1"/>
  <c r="R59" i="1" s="1"/>
  <c r="P59" i="1"/>
  <c r="G59" i="1"/>
  <c r="S59" i="1"/>
  <c r="O59" i="1"/>
  <c r="K59" i="1"/>
  <c r="B53" i="1"/>
  <c r="C53" i="1"/>
  <c r="E53" i="1"/>
  <c r="D53" i="1" s="1"/>
  <c r="R53" i="1" s="1"/>
  <c r="H53" i="1"/>
  <c r="I53" i="1"/>
  <c r="B54" i="1"/>
  <c r="C54" i="1"/>
  <c r="E54" i="1"/>
  <c r="D54" i="1" s="1"/>
  <c r="R54" i="1" s="1"/>
  <c r="H54" i="1"/>
  <c r="I54" i="1"/>
  <c r="B55" i="1"/>
  <c r="C55" i="1"/>
  <c r="E55" i="1"/>
  <c r="H55" i="1"/>
  <c r="I55" i="1"/>
  <c r="B56" i="1"/>
  <c r="C56" i="1"/>
  <c r="E56" i="1"/>
  <c r="G56" i="1" s="1"/>
  <c r="H56" i="1"/>
  <c r="I56" i="1"/>
  <c r="B57" i="1"/>
  <c r="C57" i="1"/>
  <c r="E57" i="1"/>
  <c r="H57" i="1"/>
  <c r="I57" i="1"/>
  <c r="B58" i="1"/>
  <c r="C58" i="1"/>
  <c r="E58" i="1"/>
  <c r="G58" i="1" s="1"/>
  <c r="H58" i="1"/>
  <c r="I58" i="1"/>
  <c r="AP34" i="2" l="1"/>
  <c r="AP35" i="2" s="1"/>
  <c r="O44" i="54" s="1"/>
  <c r="M53" i="1"/>
  <c r="T53" i="1" s="1"/>
  <c r="G53" i="1"/>
  <c r="K53" i="1"/>
  <c r="M56" i="1"/>
  <c r="T56" i="1" s="1"/>
  <c r="M58" i="1"/>
  <c r="T58" i="1" s="1"/>
  <c r="P58" i="1"/>
  <c r="M54" i="1"/>
  <c r="T54" i="1" s="1"/>
  <c r="Q56" i="1"/>
  <c r="S53" i="1"/>
  <c r="P56" i="1"/>
  <c r="Q53" i="1"/>
  <c r="T60" i="1"/>
  <c r="T59" i="1"/>
  <c r="Q54" i="1"/>
  <c r="P53" i="1"/>
  <c r="P54" i="1"/>
  <c r="G54" i="1"/>
  <c r="O53" i="1"/>
  <c r="D58" i="1"/>
  <c r="R58" i="1" s="1"/>
  <c r="Q58" i="1"/>
  <c r="D56" i="1"/>
  <c r="R56" i="1" s="1"/>
  <c r="S58" i="1"/>
  <c r="O58" i="1"/>
  <c r="K58" i="1"/>
  <c r="Q57" i="1"/>
  <c r="M57" i="1"/>
  <c r="D57" i="1"/>
  <c r="R57" i="1" s="1"/>
  <c r="S56" i="1"/>
  <c r="O56" i="1"/>
  <c r="K56" i="1"/>
  <c r="Q55" i="1"/>
  <c r="M55" i="1"/>
  <c r="D55" i="1"/>
  <c r="R55" i="1" s="1"/>
  <c r="S54" i="1"/>
  <c r="O54" i="1"/>
  <c r="K54" i="1"/>
  <c r="P57" i="1"/>
  <c r="G57" i="1"/>
  <c r="P55" i="1"/>
  <c r="G55" i="1"/>
  <c r="S57" i="1"/>
  <c r="O57" i="1"/>
  <c r="K57" i="1"/>
  <c r="S55" i="1"/>
  <c r="O55" i="1"/>
  <c r="K55" i="1"/>
  <c r="B52" i="1"/>
  <c r="C52" i="1"/>
  <c r="E52" i="1"/>
  <c r="H52" i="1"/>
  <c r="I52" i="1"/>
  <c r="T57" i="1" l="1"/>
  <c r="T55" i="1"/>
  <c r="Q52" i="1"/>
  <c r="M52" i="1"/>
  <c r="T52" i="1" s="1"/>
  <c r="D52" i="1"/>
  <c r="R52" i="1" s="1"/>
  <c r="P52" i="1"/>
  <c r="G52" i="1"/>
  <c r="S52" i="1"/>
  <c r="O52" i="1"/>
  <c r="K52" i="1"/>
  <c r="B46" i="1" l="1"/>
  <c r="C46" i="1"/>
  <c r="E46" i="1"/>
  <c r="D46" i="1" s="1"/>
  <c r="R46" i="1" s="1"/>
  <c r="H46" i="1"/>
  <c r="I46" i="1"/>
  <c r="B47" i="1"/>
  <c r="C47" i="1"/>
  <c r="E47" i="1"/>
  <c r="H47" i="1"/>
  <c r="I47" i="1"/>
  <c r="B48" i="1"/>
  <c r="C48" i="1"/>
  <c r="E48" i="1"/>
  <c r="D48" i="1" s="1"/>
  <c r="R48" i="1" s="1"/>
  <c r="H48" i="1"/>
  <c r="I48" i="1"/>
  <c r="B49" i="1"/>
  <c r="C49" i="1"/>
  <c r="E49" i="1"/>
  <c r="H49" i="1"/>
  <c r="I49" i="1"/>
  <c r="B50" i="1"/>
  <c r="C50" i="1"/>
  <c r="E50" i="1"/>
  <c r="S50" i="1" s="1"/>
  <c r="H50" i="1"/>
  <c r="I50" i="1"/>
  <c r="B51" i="1"/>
  <c r="C51" i="1"/>
  <c r="E51" i="1"/>
  <c r="H51" i="1"/>
  <c r="I51" i="1"/>
  <c r="P50" i="1" l="1"/>
  <c r="O50" i="1"/>
  <c r="G50" i="1"/>
  <c r="S46" i="1"/>
  <c r="P48" i="1"/>
  <c r="K46" i="1"/>
  <c r="P46" i="1"/>
  <c r="K51" i="1"/>
  <c r="O48" i="1"/>
  <c r="G48" i="1"/>
  <c r="O46" i="1"/>
  <c r="D50" i="1"/>
  <c r="R50" i="1" s="1"/>
  <c r="K50" i="1"/>
  <c r="S48" i="1"/>
  <c r="K48" i="1"/>
  <c r="G46" i="1"/>
  <c r="Q51" i="1"/>
  <c r="M51" i="1"/>
  <c r="T51" i="1" s="1"/>
  <c r="D51" i="1"/>
  <c r="R51" i="1" s="1"/>
  <c r="Q49" i="1"/>
  <c r="M49" i="1"/>
  <c r="T49" i="1" s="1"/>
  <c r="D49" i="1"/>
  <c r="R49" i="1" s="1"/>
  <c r="Q47" i="1"/>
  <c r="M47" i="1"/>
  <c r="T47" i="1" s="1"/>
  <c r="D47" i="1"/>
  <c r="R47" i="1" s="1"/>
  <c r="P51" i="1"/>
  <c r="G51" i="1"/>
  <c r="P49" i="1"/>
  <c r="G49" i="1"/>
  <c r="P47" i="1"/>
  <c r="G47" i="1"/>
  <c r="S51" i="1"/>
  <c r="O51" i="1"/>
  <c r="Q50" i="1"/>
  <c r="M50" i="1"/>
  <c r="S49" i="1"/>
  <c r="O49" i="1"/>
  <c r="K49" i="1"/>
  <c r="Q48" i="1"/>
  <c r="M48" i="1"/>
  <c r="S47" i="1"/>
  <c r="O47" i="1"/>
  <c r="K47" i="1"/>
  <c r="Q46" i="1"/>
  <c r="M46" i="1"/>
  <c r="B10" i="1"/>
  <c r="C10" i="1"/>
  <c r="E10" i="1"/>
  <c r="D10" i="1" s="1"/>
  <c r="H10" i="1"/>
  <c r="I10" i="1"/>
  <c r="B11" i="1"/>
  <c r="C11" i="1"/>
  <c r="E11" i="1"/>
  <c r="D11" i="1" s="1"/>
  <c r="R11" i="1" s="1"/>
  <c r="H11" i="1"/>
  <c r="I11" i="1"/>
  <c r="B12" i="1"/>
  <c r="C12" i="1"/>
  <c r="E12" i="1"/>
  <c r="D12" i="1" s="1"/>
  <c r="R12" i="1" s="1"/>
  <c r="H12" i="1"/>
  <c r="I12" i="1"/>
  <c r="B13" i="1"/>
  <c r="C13" i="1"/>
  <c r="E13" i="1"/>
  <c r="P13" i="1" s="1"/>
  <c r="H13" i="1"/>
  <c r="I13" i="1"/>
  <c r="B14" i="1"/>
  <c r="C14" i="1"/>
  <c r="E14" i="1"/>
  <c r="Q14" i="1" s="1"/>
  <c r="H14" i="1"/>
  <c r="I14" i="1"/>
  <c r="B15" i="1"/>
  <c r="C15" i="1"/>
  <c r="E15" i="1"/>
  <c r="Q15" i="1" s="1"/>
  <c r="H15" i="1"/>
  <c r="I15" i="1"/>
  <c r="B16" i="1"/>
  <c r="C16" i="1"/>
  <c r="E16" i="1"/>
  <c r="D16" i="1" s="1"/>
  <c r="R16" i="1" s="1"/>
  <c r="H16" i="1"/>
  <c r="I16" i="1"/>
  <c r="B17" i="1"/>
  <c r="C17" i="1"/>
  <c r="E17" i="1"/>
  <c r="D17" i="1" s="1"/>
  <c r="R17" i="1" s="1"/>
  <c r="H17" i="1"/>
  <c r="I17" i="1"/>
  <c r="B18" i="1"/>
  <c r="C18" i="1"/>
  <c r="E18" i="1"/>
  <c r="D18" i="1" s="1"/>
  <c r="H18" i="1"/>
  <c r="I18" i="1"/>
  <c r="B19" i="1"/>
  <c r="C19" i="1"/>
  <c r="E19" i="1"/>
  <c r="D19" i="1" s="1"/>
  <c r="R19" i="1" s="1"/>
  <c r="H19" i="1"/>
  <c r="I19" i="1"/>
  <c r="B20" i="1"/>
  <c r="C20" i="1"/>
  <c r="E20" i="1"/>
  <c r="Q20" i="1" s="1"/>
  <c r="H20" i="1"/>
  <c r="I20" i="1"/>
  <c r="B21" i="1"/>
  <c r="C21" i="1"/>
  <c r="E21" i="1"/>
  <c r="D21" i="1" s="1"/>
  <c r="R21" i="1" s="1"/>
  <c r="H21" i="1"/>
  <c r="I21" i="1"/>
  <c r="B22" i="1"/>
  <c r="C22" i="1"/>
  <c r="E22" i="1"/>
  <c r="Q22" i="1" s="1"/>
  <c r="H22" i="1"/>
  <c r="I22" i="1"/>
  <c r="B23" i="1"/>
  <c r="C23" i="1"/>
  <c r="E23" i="1"/>
  <c r="K23" i="1" s="1"/>
  <c r="H23" i="1"/>
  <c r="I23" i="1"/>
  <c r="B24" i="1"/>
  <c r="C24" i="1"/>
  <c r="E24" i="1"/>
  <c r="G24" i="1" s="1"/>
  <c r="H24" i="1"/>
  <c r="I24" i="1"/>
  <c r="B25" i="1"/>
  <c r="C25" i="1"/>
  <c r="E25" i="1"/>
  <c r="G25" i="1" s="1"/>
  <c r="H25" i="1"/>
  <c r="I25" i="1"/>
  <c r="B26" i="1"/>
  <c r="C26" i="1"/>
  <c r="E26" i="1"/>
  <c r="H26" i="1"/>
  <c r="I26" i="1"/>
  <c r="B27" i="1"/>
  <c r="C27" i="1"/>
  <c r="E27" i="1"/>
  <c r="G27" i="1" s="1"/>
  <c r="H27" i="1"/>
  <c r="I27" i="1"/>
  <c r="B28" i="1"/>
  <c r="C28" i="1"/>
  <c r="E28" i="1"/>
  <c r="G28" i="1" s="1"/>
  <c r="H28" i="1"/>
  <c r="I28" i="1"/>
  <c r="B29" i="1"/>
  <c r="C29" i="1"/>
  <c r="E29" i="1"/>
  <c r="G29" i="1" s="1"/>
  <c r="H29" i="1"/>
  <c r="I29" i="1"/>
  <c r="B30" i="1"/>
  <c r="C30" i="1"/>
  <c r="E30" i="1"/>
  <c r="G30" i="1" s="1"/>
  <c r="H30" i="1"/>
  <c r="I30" i="1"/>
  <c r="B31" i="1"/>
  <c r="C31" i="1"/>
  <c r="E31" i="1"/>
  <c r="P31" i="1" s="1"/>
  <c r="H31" i="1"/>
  <c r="I31" i="1"/>
  <c r="B32" i="1"/>
  <c r="C32" i="1"/>
  <c r="E32" i="1"/>
  <c r="G32" i="1" s="1"/>
  <c r="H32" i="1"/>
  <c r="I32" i="1"/>
  <c r="B33" i="1"/>
  <c r="C33" i="1"/>
  <c r="E33" i="1"/>
  <c r="O33" i="1" s="1"/>
  <c r="H33" i="1"/>
  <c r="I33" i="1"/>
  <c r="B34" i="1"/>
  <c r="C34" i="1"/>
  <c r="E34" i="1"/>
  <c r="Q34" i="1" s="1"/>
  <c r="H34" i="1"/>
  <c r="I34" i="1"/>
  <c r="B35" i="1"/>
  <c r="C35" i="1"/>
  <c r="E35" i="1"/>
  <c r="G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R37" i="1" s="1"/>
  <c r="H37" i="1"/>
  <c r="I37" i="1"/>
  <c r="B38" i="1"/>
  <c r="C38" i="1"/>
  <c r="E38" i="1"/>
  <c r="G38" i="1" s="1"/>
  <c r="H38" i="1"/>
  <c r="I38" i="1"/>
  <c r="B39" i="1"/>
  <c r="C39" i="1"/>
  <c r="E39" i="1"/>
  <c r="G39" i="1" s="1"/>
  <c r="H39" i="1"/>
  <c r="I39" i="1"/>
  <c r="B40" i="1"/>
  <c r="C40" i="1"/>
  <c r="E40" i="1"/>
  <c r="G40" i="1" s="1"/>
  <c r="H40" i="1"/>
  <c r="I40" i="1"/>
  <c r="O19" i="1" l="1"/>
  <c r="M15" i="1"/>
  <c r="T15" i="1" s="1"/>
  <c r="Q12" i="1"/>
  <c r="M37" i="1"/>
  <c r="T37" i="1" s="1"/>
  <c r="T50" i="1"/>
  <c r="T46" i="1"/>
  <c r="T48" i="1"/>
  <c r="S35" i="1"/>
  <c r="S37" i="1"/>
  <c r="P35" i="1"/>
  <c r="Q37" i="1"/>
  <c r="O27" i="1"/>
  <c r="O37" i="1"/>
  <c r="G37" i="1"/>
  <c r="O29" i="1"/>
  <c r="P23" i="1"/>
  <c r="Q16" i="1"/>
  <c r="M39" i="1"/>
  <c r="T39" i="1" s="1"/>
  <c r="M30" i="1"/>
  <c r="T30" i="1" s="1"/>
  <c r="P21" i="1"/>
  <c r="O40" i="1"/>
  <c r="O15" i="1"/>
  <c r="G15" i="1"/>
  <c r="P29" i="1"/>
  <c r="O38" i="1"/>
  <c r="O31" i="1"/>
  <c r="M24" i="1"/>
  <c r="T24" i="1" s="1"/>
  <c r="P19" i="1"/>
  <c r="G19" i="1"/>
  <c r="S15" i="1"/>
  <c r="D15" i="1"/>
  <c r="R15" i="1" s="1"/>
  <c r="K40" i="1"/>
  <c r="M28" i="1"/>
  <c r="T28" i="1" s="1"/>
  <c r="P27" i="1"/>
  <c r="K38" i="1"/>
  <c r="K31" i="1"/>
  <c r="D28" i="1"/>
  <c r="R28" i="1" s="1"/>
  <c r="O25" i="1"/>
  <c r="K21" i="1"/>
  <c r="M16" i="1"/>
  <c r="T16" i="1" s="1"/>
  <c r="O11" i="1"/>
  <c r="S39" i="1"/>
  <c r="Q39" i="1"/>
  <c r="Q36" i="1"/>
  <c r="K35" i="1"/>
  <c r="Q28" i="1"/>
  <c r="P17" i="1"/>
  <c r="M32" i="1"/>
  <c r="T32" i="1" s="1"/>
  <c r="D39" i="1"/>
  <c r="R39" i="1" s="1"/>
  <c r="O39" i="1"/>
  <c r="Q32" i="1"/>
  <c r="P28" i="1"/>
  <c r="Q24" i="1"/>
  <c r="S21" i="1"/>
  <c r="M36" i="1"/>
  <c r="T36" i="1" s="1"/>
  <c r="P36" i="1"/>
  <c r="D36" i="1"/>
  <c r="R36" i="1" s="1"/>
  <c r="O17" i="1"/>
  <c r="O13" i="1"/>
  <c r="D13" i="1"/>
  <c r="R13" i="1" s="1"/>
  <c r="M12" i="1"/>
  <c r="S11" i="1"/>
  <c r="P39" i="1"/>
  <c r="K39" i="1"/>
  <c r="P37" i="1"/>
  <c r="K37" i="1"/>
  <c r="O36" i="1"/>
  <c r="O35" i="1"/>
  <c r="Q30" i="1"/>
  <c r="K29" i="1"/>
  <c r="S27" i="1"/>
  <c r="K27" i="1"/>
  <c r="O23" i="1"/>
  <c r="O21" i="1"/>
  <c r="S19" i="1"/>
  <c r="K19" i="1"/>
  <c r="G17" i="1"/>
  <c r="P15" i="1"/>
  <c r="K15" i="1"/>
  <c r="S13" i="1"/>
  <c r="M13" i="1"/>
  <c r="G13" i="1"/>
  <c r="Q11" i="1"/>
  <c r="G11" i="1"/>
  <c r="M11" i="1"/>
  <c r="S40" i="1"/>
  <c r="S38" i="1"/>
  <c r="S36" i="1"/>
  <c r="G21" i="1"/>
  <c r="S17" i="1"/>
  <c r="K17" i="1"/>
  <c r="Q13" i="1"/>
  <c r="K13" i="1"/>
  <c r="P11" i="1"/>
  <c r="K11" i="1"/>
  <c r="K34" i="1"/>
  <c r="O34" i="1"/>
  <c r="S34" i="1"/>
  <c r="Q26" i="1"/>
  <c r="P26" i="1"/>
  <c r="D26" i="1"/>
  <c r="R26" i="1" s="1"/>
  <c r="S25" i="1"/>
  <c r="K24" i="1"/>
  <c r="O24" i="1"/>
  <c r="S24" i="1"/>
  <c r="D23" i="1"/>
  <c r="R23" i="1" s="1"/>
  <c r="M23" i="1"/>
  <c r="T23" i="1" s="1"/>
  <c r="Q23" i="1"/>
  <c r="K20" i="1"/>
  <c r="O20" i="1"/>
  <c r="S20" i="1"/>
  <c r="G20" i="1"/>
  <c r="P20" i="1"/>
  <c r="M18" i="1"/>
  <c r="K14" i="1"/>
  <c r="O14" i="1"/>
  <c r="S14" i="1"/>
  <c r="G14" i="1"/>
  <c r="P14" i="1"/>
  <c r="M10" i="1"/>
  <c r="T10" i="1" s="1"/>
  <c r="D33" i="1"/>
  <c r="R33" i="1" s="1"/>
  <c r="M33" i="1"/>
  <c r="T33" i="1" s="1"/>
  <c r="Q33" i="1"/>
  <c r="K18" i="1"/>
  <c r="O18" i="1"/>
  <c r="S18" i="1"/>
  <c r="G18" i="1"/>
  <c r="P18" i="1"/>
  <c r="K10" i="1"/>
  <c r="O10" i="1"/>
  <c r="S10" i="1"/>
  <c r="G10" i="1"/>
  <c r="P10" i="1"/>
  <c r="P34" i="1"/>
  <c r="D34" i="1"/>
  <c r="R34" i="1" s="1"/>
  <c r="S33" i="1"/>
  <c r="K32" i="1"/>
  <c r="O32" i="1"/>
  <c r="S32" i="1"/>
  <c r="D31" i="1"/>
  <c r="R31" i="1" s="1"/>
  <c r="M31" i="1"/>
  <c r="T31" i="1" s="1"/>
  <c r="Q31" i="1"/>
  <c r="Q40" i="1"/>
  <c r="M40" i="1"/>
  <c r="T40" i="1" s="1"/>
  <c r="D40" i="1"/>
  <c r="R40" i="1" s="1"/>
  <c r="G33" i="1"/>
  <c r="P32" i="1"/>
  <c r="D32" i="1"/>
  <c r="R32" i="1" s="1"/>
  <c r="K30" i="1"/>
  <c r="O30" i="1"/>
  <c r="S30" i="1"/>
  <c r="D29" i="1"/>
  <c r="R29" i="1" s="1"/>
  <c r="M29" i="1"/>
  <c r="T29" i="1" s="1"/>
  <c r="Q29" i="1"/>
  <c r="P24" i="1"/>
  <c r="D24" i="1"/>
  <c r="R24" i="1" s="1"/>
  <c r="S23" i="1"/>
  <c r="K22" i="1"/>
  <c r="O22" i="1"/>
  <c r="S22" i="1"/>
  <c r="G22" i="1"/>
  <c r="P22" i="1"/>
  <c r="M20" i="1"/>
  <c r="D20" i="1"/>
  <c r="R20" i="1" s="1"/>
  <c r="R18" i="1"/>
  <c r="M14" i="1"/>
  <c r="D14" i="1"/>
  <c r="R14" i="1" s="1"/>
  <c r="R10" i="1"/>
  <c r="K26" i="1"/>
  <c r="O26" i="1"/>
  <c r="S26" i="1"/>
  <c r="D25" i="1"/>
  <c r="R25" i="1" s="1"/>
  <c r="M25" i="1"/>
  <c r="T25" i="1" s="1"/>
  <c r="Q25" i="1"/>
  <c r="Q38" i="1"/>
  <c r="M38" i="1"/>
  <c r="D38" i="1"/>
  <c r="R38" i="1" s="1"/>
  <c r="S31" i="1"/>
  <c r="P40" i="1"/>
  <c r="P38" i="1"/>
  <c r="K36" i="1"/>
  <c r="D35" i="1"/>
  <c r="R35" i="1" s="1"/>
  <c r="M35" i="1"/>
  <c r="Q35" i="1"/>
  <c r="M34" i="1"/>
  <c r="T34" i="1" s="1"/>
  <c r="G34" i="1"/>
  <c r="P33" i="1"/>
  <c r="K33" i="1"/>
  <c r="G31" i="1"/>
  <c r="P30" i="1"/>
  <c r="D30" i="1"/>
  <c r="R30" i="1" s="1"/>
  <c r="S29" i="1"/>
  <c r="K28" i="1"/>
  <c r="O28" i="1"/>
  <c r="S28" i="1"/>
  <c r="D27" i="1"/>
  <c r="R27" i="1" s="1"/>
  <c r="M27" i="1"/>
  <c r="Q27" i="1"/>
  <c r="M26" i="1"/>
  <c r="T26" i="1" s="1"/>
  <c r="G26" i="1"/>
  <c r="P25" i="1"/>
  <c r="K25" i="1"/>
  <c r="G23" i="1"/>
  <c r="M22" i="1"/>
  <c r="D22" i="1"/>
  <c r="R22" i="1" s="1"/>
  <c r="Q18" i="1"/>
  <c r="K16" i="1"/>
  <c r="O16" i="1"/>
  <c r="S16" i="1"/>
  <c r="G16" i="1"/>
  <c r="P16" i="1"/>
  <c r="K12" i="1"/>
  <c r="O12" i="1"/>
  <c r="S12" i="1"/>
  <c r="G12" i="1"/>
  <c r="P12" i="1"/>
  <c r="Q10" i="1"/>
  <c r="Q21" i="1"/>
  <c r="M21" i="1"/>
  <c r="Q19" i="1"/>
  <c r="M19" i="1"/>
  <c r="Q17" i="1"/>
  <c r="M17" i="1"/>
  <c r="T11" i="1" l="1"/>
  <c r="T12" i="1"/>
  <c r="T18" i="1"/>
  <c r="T13" i="1"/>
  <c r="T27" i="1"/>
  <c r="T35" i="1"/>
  <c r="T38" i="1"/>
  <c r="T22" i="1"/>
  <c r="T19" i="1"/>
  <c r="T17" i="1"/>
  <c r="T21" i="1"/>
  <c r="T14" i="1"/>
  <c r="T20" i="1"/>
  <c r="G10" i="46"/>
  <c r="F10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F20" i="46" l="1"/>
  <c r="T20" i="46" s="1"/>
  <c r="I27" i="46"/>
  <c r="F26" i="46"/>
  <c r="T26" i="46" s="1"/>
  <c r="L17" i="46"/>
  <c r="F24" i="46"/>
  <c r="T24" i="46" s="1"/>
  <c r="F16" i="46"/>
  <c r="T16" i="46" s="1"/>
  <c r="F12" i="46"/>
  <c r="T12" i="46" s="1"/>
  <c r="H11" i="46"/>
  <c r="F18" i="46"/>
  <c r="T18" i="46" s="1"/>
  <c r="I23" i="46"/>
  <c r="L15" i="46"/>
  <c r="S25" i="46"/>
  <c r="F22" i="46"/>
  <c r="T22" i="46" s="1"/>
  <c r="F14" i="46"/>
  <c r="P14" i="46"/>
  <c r="H14" i="46"/>
  <c r="M14" i="46"/>
  <c r="O19" i="46"/>
  <c r="I21" i="46"/>
  <c r="I13" i="46"/>
  <c r="Q15" i="46"/>
  <c r="I15" i="46"/>
  <c r="L20" i="46"/>
  <c r="S17" i="46"/>
  <c r="Q22" i="46"/>
  <c r="U15" i="46"/>
  <c r="Q17" i="46"/>
  <c r="U16" i="46"/>
  <c r="O17" i="46"/>
  <c r="Q16" i="46"/>
  <c r="S15" i="46"/>
  <c r="Q14" i="46"/>
  <c r="I17" i="46"/>
  <c r="L16" i="46"/>
  <c r="O21" i="46"/>
  <c r="S19" i="46"/>
  <c r="S13" i="46"/>
  <c r="U22" i="46"/>
  <c r="I19" i="46"/>
  <c r="Q13" i="46"/>
  <c r="U10" i="46"/>
  <c r="O23" i="46"/>
  <c r="L14" i="46"/>
  <c r="U27" i="46"/>
  <c r="L23" i="46"/>
  <c r="Q23" i="46"/>
  <c r="S27" i="46"/>
  <c r="U25" i="46"/>
  <c r="U23" i="46"/>
  <c r="O27" i="46"/>
  <c r="I25" i="46"/>
  <c r="S23" i="46"/>
  <c r="Q20" i="46"/>
  <c r="Q19" i="46"/>
  <c r="U17" i="46"/>
  <c r="L12" i="46"/>
  <c r="U24" i="46"/>
  <c r="U18" i="46"/>
  <c r="O13" i="46"/>
  <c r="U12" i="46"/>
  <c r="U11" i="46"/>
  <c r="L11" i="46"/>
  <c r="M11" i="46" s="1"/>
  <c r="Q10" i="46"/>
  <c r="Q11" i="46"/>
  <c r="O11" i="46"/>
  <c r="P11" i="46" s="1"/>
  <c r="O25" i="46"/>
  <c r="Q24" i="46"/>
  <c r="S21" i="46"/>
  <c r="U20" i="46"/>
  <c r="U19" i="46"/>
  <c r="L19" i="46"/>
  <c r="Q18" i="46"/>
  <c r="O15" i="46"/>
  <c r="U14" i="46"/>
  <c r="U13" i="46"/>
  <c r="L13" i="46"/>
  <c r="Q12" i="46"/>
  <c r="S11" i="46"/>
  <c r="I11" i="46"/>
  <c r="L10" i="46"/>
  <c r="L22" i="46"/>
  <c r="Q27" i="46"/>
  <c r="L27" i="46"/>
  <c r="S26" i="46"/>
  <c r="O26" i="46"/>
  <c r="I26" i="46"/>
  <c r="Q25" i="46"/>
  <c r="L25" i="46"/>
  <c r="S24" i="46"/>
  <c r="I24" i="46"/>
  <c r="O22" i="46"/>
  <c r="I22" i="46"/>
  <c r="U21" i="46"/>
  <c r="Q21" i="46"/>
  <c r="L21" i="46"/>
  <c r="S20" i="46"/>
  <c r="O20" i="46"/>
  <c r="I20" i="46"/>
  <c r="S18" i="46"/>
  <c r="O18" i="46"/>
  <c r="I18" i="46"/>
  <c r="S16" i="46"/>
  <c r="O16" i="46"/>
  <c r="I16" i="46"/>
  <c r="S14" i="46"/>
  <c r="O14" i="46"/>
  <c r="I14" i="46"/>
  <c r="S12" i="46"/>
  <c r="O12" i="46"/>
  <c r="I12" i="46"/>
  <c r="S10" i="46"/>
  <c r="O10" i="46"/>
  <c r="I10" i="46"/>
  <c r="U26" i="46"/>
  <c r="Q26" i="46"/>
  <c r="O24" i="46"/>
  <c r="S22" i="46"/>
  <c r="J27" i="46"/>
  <c r="F27" i="46"/>
  <c r="T27" i="46" s="1"/>
  <c r="R26" i="46"/>
  <c r="J25" i="46"/>
  <c r="F25" i="46"/>
  <c r="T25" i="46" s="1"/>
  <c r="R24" i="46"/>
  <c r="J23" i="46"/>
  <c r="F23" i="46"/>
  <c r="T23" i="46" s="1"/>
  <c r="R22" i="46"/>
  <c r="J21" i="46"/>
  <c r="F21" i="46"/>
  <c r="T21" i="46" s="1"/>
  <c r="R20" i="46"/>
  <c r="J19" i="46"/>
  <c r="F19" i="46"/>
  <c r="T19" i="46" s="1"/>
  <c r="R18" i="46"/>
  <c r="J17" i="46"/>
  <c r="F17" i="46"/>
  <c r="T17" i="46" s="1"/>
  <c r="R16" i="46"/>
  <c r="J15" i="46"/>
  <c r="F15" i="46"/>
  <c r="T15" i="46" s="1"/>
  <c r="R14" i="46"/>
  <c r="J13" i="46"/>
  <c r="F13" i="46"/>
  <c r="T13" i="46" s="1"/>
  <c r="R12" i="46"/>
  <c r="J11" i="46"/>
  <c r="F11" i="46"/>
  <c r="T11" i="46" s="1"/>
  <c r="R10" i="46"/>
  <c r="L26" i="46"/>
  <c r="L24" i="46"/>
  <c r="L18" i="46"/>
  <c r="R27" i="46"/>
  <c r="J26" i="46"/>
  <c r="R25" i="46"/>
  <c r="J24" i="46"/>
  <c r="R23" i="46"/>
  <c r="J22" i="46"/>
  <c r="R21" i="46"/>
  <c r="J20" i="46"/>
  <c r="R19" i="46"/>
  <c r="J18" i="46"/>
  <c r="R17" i="46"/>
  <c r="J16" i="46"/>
  <c r="R15" i="46"/>
  <c r="T14" i="46"/>
  <c r="J14" i="46"/>
  <c r="R13" i="46"/>
  <c r="J12" i="46"/>
  <c r="R11" i="46"/>
  <c r="T10" i="46"/>
  <c r="J10" i="46"/>
  <c r="G21" i="44" l="1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6" i="16" s="1"/>
  <c r="H65" i="16"/>
  <c r="I65" i="16"/>
  <c r="K65" i="16"/>
  <c r="L65" i="16"/>
  <c r="M65" i="16"/>
  <c r="N65" i="16"/>
  <c r="O65" i="16"/>
  <c r="P65" i="16"/>
  <c r="R65" i="16"/>
  <c r="S65" i="16"/>
  <c r="B30" i="2"/>
  <c r="F30" i="2"/>
  <c r="G31" i="2" s="1"/>
  <c r="H30" i="2"/>
  <c r="I31" i="2" s="1"/>
  <c r="J30" i="2"/>
  <c r="L30" i="2"/>
  <c r="M31" i="2" s="1"/>
  <c r="N30" i="2"/>
  <c r="O30" i="2"/>
  <c r="P30" i="2"/>
  <c r="Q31" i="2" l="1"/>
  <c r="U30" i="2"/>
  <c r="C31" i="2"/>
  <c r="E31" i="2"/>
  <c r="U21" i="44"/>
  <c r="J12" i="44"/>
  <c r="O12" i="44"/>
  <c r="H17" i="44"/>
  <c r="H15" i="44"/>
  <c r="H13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89" i="44"/>
  <c r="U12" i="44"/>
  <c r="U179" i="44"/>
  <c r="U177" i="44"/>
  <c r="U173" i="44"/>
  <c r="U157" i="44"/>
  <c r="U156" i="44"/>
  <c r="U155" i="44"/>
  <c r="U146" i="44"/>
  <c r="U97" i="44"/>
  <c r="U95" i="44"/>
  <c r="U93" i="44"/>
  <c r="U162" i="44"/>
  <c r="U130" i="44"/>
  <c r="U18" i="44"/>
  <c r="U172" i="44"/>
  <c r="U171" i="44"/>
  <c r="U169" i="44"/>
  <c r="U90" i="44"/>
  <c r="G65" i="16"/>
  <c r="Q18" i="44"/>
  <c r="Q17" i="44"/>
  <c r="Q16" i="44"/>
  <c r="Q15" i="44"/>
  <c r="Q14" i="44"/>
  <c r="Q13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G64" i="16"/>
  <c r="O18" i="44"/>
  <c r="U165" i="44"/>
  <c r="U153" i="44"/>
  <c r="U150" i="44"/>
  <c r="U149" i="44"/>
  <c r="U148" i="44"/>
  <c r="U147" i="44"/>
  <c r="U72" i="44"/>
  <c r="U66" i="44"/>
  <c r="U64" i="44"/>
  <c r="U44" i="44"/>
  <c r="Q63" i="16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Q65" i="16"/>
  <c r="Q64" i="16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S30" i="2"/>
  <c r="T31" i="2" s="1"/>
  <c r="R30" i="2"/>
  <c r="B118" i="1" l="1"/>
  <c r="C118" i="1"/>
  <c r="D118" i="1"/>
  <c r="E118" i="1"/>
  <c r="G118" i="1"/>
  <c r="H118" i="1"/>
  <c r="I118" i="1"/>
  <c r="K118" i="1"/>
  <c r="M118" i="1"/>
  <c r="O118" i="1"/>
  <c r="P118" i="1"/>
  <c r="Q118" i="1"/>
  <c r="S118" i="1"/>
  <c r="B119" i="1"/>
  <c r="C119" i="1"/>
  <c r="D119" i="1"/>
  <c r="E119" i="1"/>
  <c r="G119" i="1"/>
  <c r="H119" i="1"/>
  <c r="I119" i="1"/>
  <c r="K119" i="1"/>
  <c r="M119" i="1"/>
  <c r="O119" i="1"/>
  <c r="P119" i="1"/>
  <c r="Q119" i="1"/>
  <c r="S119" i="1"/>
  <c r="B120" i="1"/>
  <c r="C120" i="1"/>
  <c r="D120" i="1"/>
  <c r="E120" i="1"/>
  <c r="G120" i="1"/>
  <c r="H120" i="1"/>
  <c r="I120" i="1"/>
  <c r="K120" i="1"/>
  <c r="M120" i="1"/>
  <c r="O120" i="1"/>
  <c r="P120" i="1"/>
  <c r="Q120" i="1"/>
  <c r="S120" i="1"/>
  <c r="B121" i="1"/>
  <c r="C121" i="1"/>
  <c r="D121" i="1"/>
  <c r="E121" i="1"/>
  <c r="G121" i="1"/>
  <c r="H121" i="1"/>
  <c r="I121" i="1"/>
  <c r="K121" i="1"/>
  <c r="M121" i="1"/>
  <c r="O121" i="1"/>
  <c r="P121" i="1"/>
  <c r="Q121" i="1"/>
  <c r="S121" i="1"/>
  <c r="B122" i="1"/>
  <c r="C122" i="1"/>
  <c r="D122" i="1"/>
  <c r="E122" i="1"/>
  <c r="G122" i="1"/>
  <c r="H122" i="1"/>
  <c r="I122" i="1"/>
  <c r="K122" i="1"/>
  <c r="M122" i="1"/>
  <c r="O122" i="1"/>
  <c r="P122" i="1"/>
  <c r="Q122" i="1"/>
  <c r="S122" i="1"/>
  <c r="B123" i="1"/>
  <c r="C123" i="1"/>
  <c r="D123" i="1"/>
  <c r="E123" i="1"/>
  <c r="G123" i="1"/>
  <c r="H123" i="1"/>
  <c r="I123" i="1"/>
  <c r="K123" i="1"/>
  <c r="M123" i="1"/>
  <c r="O123" i="1"/>
  <c r="P123" i="1"/>
  <c r="Q123" i="1"/>
  <c r="S123" i="1"/>
  <c r="B124" i="1"/>
  <c r="C124" i="1"/>
  <c r="D124" i="1"/>
  <c r="E124" i="1"/>
  <c r="G124" i="1"/>
  <c r="H124" i="1"/>
  <c r="I124" i="1"/>
  <c r="K124" i="1"/>
  <c r="M124" i="1"/>
  <c r="O124" i="1"/>
  <c r="P124" i="1"/>
  <c r="Q124" i="1"/>
  <c r="S124" i="1"/>
  <c r="B125" i="1"/>
  <c r="C125" i="1"/>
  <c r="D125" i="1"/>
  <c r="E125" i="1"/>
  <c r="G125" i="1"/>
  <c r="H125" i="1"/>
  <c r="I125" i="1"/>
  <c r="K125" i="1"/>
  <c r="M125" i="1"/>
  <c r="O125" i="1"/>
  <c r="P125" i="1"/>
  <c r="Q125" i="1"/>
  <c r="S125" i="1"/>
  <c r="B126" i="1"/>
  <c r="C126" i="1"/>
  <c r="D126" i="1"/>
  <c r="E126" i="1"/>
  <c r="G126" i="1"/>
  <c r="H126" i="1"/>
  <c r="I126" i="1"/>
  <c r="K126" i="1"/>
  <c r="M126" i="1"/>
  <c r="O126" i="1"/>
  <c r="P126" i="1"/>
  <c r="Q126" i="1"/>
  <c r="S126" i="1"/>
  <c r="B127" i="1"/>
  <c r="C127" i="1"/>
  <c r="D127" i="1"/>
  <c r="E127" i="1"/>
  <c r="G127" i="1"/>
  <c r="H127" i="1"/>
  <c r="I127" i="1"/>
  <c r="K127" i="1"/>
  <c r="M127" i="1"/>
  <c r="O127" i="1"/>
  <c r="P127" i="1"/>
  <c r="Q127" i="1"/>
  <c r="S127" i="1"/>
  <c r="B128" i="1"/>
  <c r="C128" i="1"/>
  <c r="D128" i="1"/>
  <c r="E128" i="1"/>
  <c r="G128" i="1"/>
  <c r="H128" i="1"/>
  <c r="I128" i="1"/>
  <c r="K128" i="1"/>
  <c r="M128" i="1"/>
  <c r="O128" i="1"/>
  <c r="P128" i="1"/>
  <c r="Q128" i="1"/>
  <c r="S128" i="1"/>
  <c r="B129" i="1"/>
  <c r="C129" i="1"/>
  <c r="D129" i="1"/>
  <c r="E129" i="1"/>
  <c r="G129" i="1"/>
  <c r="H129" i="1"/>
  <c r="I129" i="1"/>
  <c r="K129" i="1"/>
  <c r="M129" i="1"/>
  <c r="O129" i="1"/>
  <c r="P129" i="1"/>
  <c r="Q129" i="1"/>
  <c r="S129" i="1"/>
  <c r="B130" i="1"/>
  <c r="C130" i="1"/>
  <c r="D130" i="1"/>
  <c r="E130" i="1"/>
  <c r="G130" i="1"/>
  <c r="H130" i="1"/>
  <c r="I130" i="1"/>
  <c r="K130" i="1"/>
  <c r="M130" i="1"/>
  <c r="O130" i="1"/>
  <c r="P130" i="1"/>
  <c r="Q130" i="1"/>
  <c r="S130" i="1"/>
  <c r="B131" i="1"/>
  <c r="C131" i="1"/>
  <c r="D131" i="1"/>
  <c r="E131" i="1"/>
  <c r="G131" i="1"/>
  <c r="H131" i="1"/>
  <c r="I131" i="1"/>
  <c r="K131" i="1"/>
  <c r="M131" i="1"/>
  <c r="O131" i="1"/>
  <c r="P131" i="1"/>
  <c r="Q131" i="1"/>
  <c r="S131" i="1"/>
  <c r="B132" i="1"/>
  <c r="C132" i="1"/>
  <c r="D132" i="1"/>
  <c r="E132" i="1"/>
  <c r="G132" i="1"/>
  <c r="H132" i="1"/>
  <c r="I132" i="1"/>
  <c r="K132" i="1"/>
  <c r="M132" i="1"/>
  <c r="O132" i="1"/>
  <c r="P132" i="1"/>
  <c r="Q132" i="1"/>
  <c r="S132" i="1"/>
  <c r="B133" i="1"/>
  <c r="C133" i="1"/>
  <c r="D133" i="1"/>
  <c r="E133" i="1"/>
  <c r="G133" i="1"/>
  <c r="H133" i="1"/>
  <c r="I133" i="1"/>
  <c r="K133" i="1"/>
  <c r="M133" i="1"/>
  <c r="O133" i="1"/>
  <c r="P133" i="1"/>
  <c r="Q133" i="1"/>
  <c r="S133" i="1"/>
  <c r="B134" i="1"/>
  <c r="C134" i="1"/>
  <c r="D134" i="1"/>
  <c r="E134" i="1"/>
  <c r="G134" i="1"/>
  <c r="H134" i="1"/>
  <c r="I134" i="1"/>
  <c r="K134" i="1"/>
  <c r="M134" i="1"/>
  <c r="O134" i="1"/>
  <c r="P134" i="1"/>
  <c r="Q134" i="1"/>
  <c r="S134" i="1"/>
  <c r="B135" i="1"/>
  <c r="C135" i="1"/>
  <c r="D135" i="1"/>
  <c r="E135" i="1"/>
  <c r="G135" i="1"/>
  <c r="H135" i="1"/>
  <c r="I135" i="1"/>
  <c r="K135" i="1"/>
  <c r="M135" i="1"/>
  <c r="O135" i="1"/>
  <c r="P135" i="1"/>
  <c r="Q135" i="1"/>
  <c r="S135" i="1"/>
  <c r="B136" i="1"/>
  <c r="C136" i="1"/>
  <c r="D136" i="1"/>
  <c r="E136" i="1"/>
  <c r="G136" i="1"/>
  <c r="H136" i="1"/>
  <c r="I136" i="1"/>
  <c r="K136" i="1"/>
  <c r="M136" i="1"/>
  <c r="O136" i="1"/>
  <c r="P136" i="1"/>
  <c r="Q136" i="1"/>
  <c r="S136" i="1"/>
  <c r="B137" i="1"/>
  <c r="C137" i="1"/>
  <c r="D137" i="1"/>
  <c r="E137" i="1"/>
  <c r="G137" i="1"/>
  <c r="H137" i="1"/>
  <c r="I137" i="1"/>
  <c r="K137" i="1"/>
  <c r="M137" i="1"/>
  <c r="O137" i="1"/>
  <c r="P137" i="1"/>
  <c r="Q137" i="1"/>
  <c r="S137" i="1"/>
  <c r="B138" i="1"/>
  <c r="C138" i="1"/>
  <c r="D138" i="1"/>
  <c r="E138" i="1"/>
  <c r="G138" i="1"/>
  <c r="H138" i="1"/>
  <c r="I138" i="1"/>
  <c r="K138" i="1"/>
  <c r="M138" i="1"/>
  <c r="O138" i="1"/>
  <c r="P138" i="1"/>
  <c r="Q138" i="1"/>
  <c r="S138" i="1"/>
  <c r="B139" i="1"/>
  <c r="C139" i="1"/>
  <c r="D139" i="1"/>
  <c r="E139" i="1"/>
  <c r="G139" i="1"/>
  <c r="H139" i="1"/>
  <c r="I139" i="1"/>
  <c r="K139" i="1"/>
  <c r="M139" i="1"/>
  <c r="O139" i="1"/>
  <c r="P139" i="1"/>
  <c r="Q139" i="1"/>
  <c r="S139" i="1"/>
  <c r="B140" i="1"/>
  <c r="C140" i="1"/>
  <c r="D140" i="1"/>
  <c r="E140" i="1"/>
  <c r="G140" i="1"/>
  <c r="H140" i="1"/>
  <c r="I140" i="1"/>
  <c r="K140" i="1"/>
  <c r="M140" i="1"/>
  <c r="O140" i="1"/>
  <c r="P140" i="1"/>
  <c r="Q140" i="1"/>
  <c r="S140" i="1"/>
  <c r="B141" i="1"/>
  <c r="C141" i="1"/>
  <c r="D141" i="1"/>
  <c r="E141" i="1"/>
  <c r="G141" i="1"/>
  <c r="H141" i="1"/>
  <c r="I141" i="1"/>
  <c r="K141" i="1"/>
  <c r="M141" i="1"/>
  <c r="O141" i="1"/>
  <c r="P141" i="1"/>
  <c r="Q141" i="1"/>
  <c r="S141" i="1"/>
  <c r="B142" i="1"/>
  <c r="C142" i="1"/>
  <c r="D142" i="1"/>
  <c r="E142" i="1"/>
  <c r="G142" i="1"/>
  <c r="H142" i="1"/>
  <c r="I142" i="1"/>
  <c r="K142" i="1"/>
  <c r="M142" i="1"/>
  <c r="O142" i="1"/>
  <c r="P142" i="1"/>
  <c r="Q142" i="1"/>
  <c r="S142" i="1"/>
  <c r="B143" i="1"/>
  <c r="C143" i="1"/>
  <c r="D143" i="1"/>
  <c r="E143" i="1"/>
  <c r="G143" i="1"/>
  <c r="H143" i="1"/>
  <c r="I143" i="1"/>
  <c r="K143" i="1"/>
  <c r="M143" i="1"/>
  <c r="O143" i="1"/>
  <c r="P143" i="1"/>
  <c r="Q143" i="1"/>
  <c r="S143" i="1"/>
  <c r="B144" i="1"/>
  <c r="C144" i="1"/>
  <c r="D144" i="1"/>
  <c r="E144" i="1"/>
  <c r="G144" i="1"/>
  <c r="H144" i="1"/>
  <c r="I144" i="1"/>
  <c r="K144" i="1"/>
  <c r="M144" i="1"/>
  <c r="O144" i="1"/>
  <c r="P144" i="1"/>
  <c r="Q144" i="1"/>
  <c r="S144" i="1"/>
  <c r="B145" i="1"/>
  <c r="C145" i="1"/>
  <c r="D145" i="1"/>
  <c r="E145" i="1"/>
  <c r="G145" i="1"/>
  <c r="H145" i="1"/>
  <c r="I145" i="1"/>
  <c r="K145" i="1"/>
  <c r="M145" i="1"/>
  <c r="O145" i="1"/>
  <c r="P145" i="1"/>
  <c r="Q145" i="1"/>
  <c r="S145" i="1"/>
  <c r="B146" i="1"/>
  <c r="C146" i="1"/>
  <c r="D146" i="1"/>
  <c r="E146" i="1"/>
  <c r="G146" i="1"/>
  <c r="H146" i="1"/>
  <c r="I146" i="1"/>
  <c r="K146" i="1"/>
  <c r="M146" i="1"/>
  <c r="O146" i="1"/>
  <c r="P146" i="1"/>
  <c r="Q146" i="1"/>
  <c r="S146" i="1"/>
  <c r="B147" i="1"/>
  <c r="C147" i="1"/>
  <c r="D147" i="1"/>
  <c r="E147" i="1"/>
  <c r="G147" i="1"/>
  <c r="H147" i="1"/>
  <c r="I147" i="1"/>
  <c r="K147" i="1"/>
  <c r="M147" i="1"/>
  <c r="O147" i="1"/>
  <c r="P147" i="1"/>
  <c r="Q147" i="1"/>
  <c r="S147" i="1"/>
  <c r="B148" i="1"/>
  <c r="C148" i="1"/>
  <c r="D148" i="1"/>
  <c r="E148" i="1"/>
  <c r="G148" i="1"/>
  <c r="H148" i="1"/>
  <c r="I148" i="1"/>
  <c r="K148" i="1"/>
  <c r="M148" i="1"/>
  <c r="O148" i="1"/>
  <c r="P148" i="1"/>
  <c r="Q148" i="1"/>
  <c r="S148" i="1"/>
  <c r="B149" i="1"/>
  <c r="C149" i="1"/>
  <c r="D149" i="1"/>
  <c r="E149" i="1"/>
  <c r="G149" i="1"/>
  <c r="H149" i="1"/>
  <c r="I149" i="1"/>
  <c r="K149" i="1"/>
  <c r="M149" i="1"/>
  <c r="O149" i="1"/>
  <c r="P149" i="1"/>
  <c r="Q149" i="1"/>
  <c r="S149" i="1"/>
  <c r="B150" i="1"/>
  <c r="C150" i="1"/>
  <c r="D150" i="1"/>
  <c r="E150" i="1"/>
  <c r="G150" i="1"/>
  <c r="H150" i="1"/>
  <c r="I150" i="1"/>
  <c r="K150" i="1"/>
  <c r="M150" i="1"/>
  <c r="O150" i="1"/>
  <c r="P150" i="1"/>
  <c r="Q150" i="1"/>
  <c r="S150" i="1"/>
  <c r="B151" i="1"/>
  <c r="C151" i="1"/>
  <c r="D151" i="1"/>
  <c r="E151" i="1"/>
  <c r="G151" i="1"/>
  <c r="H151" i="1"/>
  <c r="I151" i="1"/>
  <c r="K151" i="1"/>
  <c r="M151" i="1"/>
  <c r="O151" i="1"/>
  <c r="P151" i="1"/>
  <c r="Q151" i="1"/>
  <c r="S151" i="1"/>
  <c r="B152" i="1"/>
  <c r="C152" i="1"/>
  <c r="D152" i="1"/>
  <c r="E152" i="1"/>
  <c r="G152" i="1"/>
  <c r="H152" i="1"/>
  <c r="I152" i="1"/>
  <c r="K152" i="1"/>
  <c r="M152" i="1"/>
  <c r="O152" i="1"/>
  <c r="P152" i="1"/>
  <c r="Q152" i="1"/>
  <c r="S152" i="1"/>
  <c r="B153" i="1"/>
  <c r="C153" i="1"/>
  <c r="D153" i="1"/>
  <c r="E153" i="1"/>
  <c r="G153" i="1"/>
  <c r="H153" i="1"/>
  <c r="I153" i="1"/>
  <c r="K153" i="1"/>
  <c r="M153" i="1"/>
  <c r="O153" i="1"/>
  <c r="P153" i="1"/>
  <c r="Q153" i="1"/>
  <c r="S153" i="1"/>
  <c r="B154" i="1"/>
  <c r="C154" i="1"/>
  <c r="D154" i="1"/>
  <c r="E154" i="1"/>
  <c r="G154" i="1"/>
  <c r="H154" i="1"/>
  <c r="I154" i="1"/>
  <c r="K154" i="1"/>
  <c r="M154" i="1"/>
  <c r="O154" i="1"/>
  <c r="P154" i="1"/>
  <c r="Q154" i="1"/>
  <c r="S154" i="1"/>
  <c r="B155" i="1"/>
  <c r="C155" i="1"/>
  <c r="D155" i="1"/>
  <c r="E155" i="1"/>
  <c r="G155" i="1"/>
  <c r="H155" i="1"/>
  <c r="I155" i="1"/>
  <c r="K155" i="1"/>
  <c r="M155" i="1"/>
  <c r="O155" i="1"/>
  <c r="P155" i="1"/>
  <c r="Q155" i="1"/>
  <c r="S155" i="1"/>
  <c r="B156" i="1"/>
  <c r="C156" i="1"/>
  <c r="D156" i="1"/>
  <c r="E156" i="1"/>
  <c r="G156" i="1"/>
  <c r="H156" i="1"/>
  <c r="I156" i="1"/>
  <c r="K156" i="1"/>
  <c r="M156" i="1"/>
  <c r="O156" i="1"/>
  <c r="P156" i="1"/>
  <c r="Q156" i="1"/>
  <c r="S156" i="1"/>
  <c r="B157" i="1"/>
  <c r="C157" i="1"/>
  <c r="D157" i="1"/>
  <c r="E157" i="1"/>
  <c r="G157" i="1"/>
  <c r="H157" i="1"/>
  <c r="I157" i="1"/>
  <c r="K157" i="1"/>
  <c r="M157" i="1"/>
  <c r="O157" i="1"/>
  <c r="P157" i="1"/>
  <c r="Q157" i="1"/>
  <c r="S157" i="1"/>
  <c r="B158" i="1"/>
  <c r="C158" i="1"/>
  <c r="D158" i="1"/>
  <c r="E158" i="1"/>
  <c r="G158" i="1"/>
  <c r="H158" i="1"/>
  <c r="I158" i="1"/>
  <c r="K158" i="1"/>
  <c r="M158" i="1"/>
  <c r="O158" i="1"/>
  <c r="P158" i="1"/>
  <c r="Q158" i="1"/>
  <c r="S158" i="1"/>
  <c r="B159" i="1"/>
  <c r="C159" i="1"/>
  <c r="D159" i="1"/>
  <c r="E159" i="1"/>
  <c r="G159" i="1"/>
  <c r="H159" i="1"/>
  <c r="I159" i="1"/>
  <c r="K159" i="1"/>
  <c r="M159" i="1"/>
  <c r="O159" i="1"/>
  <c r="P159" i="1"/>
  <c r="Q159" i="1"/>
  <c r="S159" i="1"/>
  <c r="B160" i="1"/>
  <c r="C160" i="1"/>
  <c r="D160" i="1"/>
  <c r="E160" i="1"/>
  <c r="G160" i="1"/>
  <c r="H160" i="1"/>
  <c r="I160" i="1"/>
  <c r="K160" i="1"/>
  <c r="M160" i="1"/>
  <c r="O160" i="1"/>
  <c r="P160" i="1"/>
  <c r="Q160" i="1"/>
  <c r="S160" i="1"/>
  <c r="B161" i="1"/>
  <c r="C161" i="1"/>
  <c r="D161" i="1"/>
  <c r="E161" i="1"/>
  <c r="G161" i="1"/>
  <c r="H161" i="1"/>
  <c r="I161" i="1"/>
  <c r="K161" i="1"/>
  <c r="M161" i="1"/>
  <c r="O161" i="1"/>
  <c r="P161" i="1"/>
  <c r="Q161" i="1"/>
  <c r="S161" i="1"/>
  <c r="B162" i="1"/>
  <c r="C162" i="1"/>
  <c r="D162" i="1"/>
  <c r="E162" i="1"/>
  <c r="G162" i="1"/>
  <c r="H162" i="1"/>
  <c r="I162" i="1"/>
  <c r="K162" i="1"/>
  <c r="M162" i="1"/>
  <c r="O162" i="1"/>
  <c r="P162" i="1"/>
  <c r="Q162" i="1"/>
  <c r="S162" i="1"/>
  <c r="B163" i="1"/>
  <c r="C163" i="1"/>
  <c r="D163" i="1"/>
  <c r="E163" i="1"/>
  <c r="G163" i="1"/>
  <c r="H163" i="1"/>
  <c r="I163" i="1"/>
  <c r="K163" i="1"/>
  <c r="M163" i="1"/>
  <c r="O163" i="1"/>
  <c r="P163" i="1"/>
  <c r="Q163" i="1"/>
  <c r="S163" i="1"/>
  <c r="B164" i="1"/>
  <c r="C164" i="1"/>
  <c r="D164" i="1"/>
  <c r="E164" i="1"/>
  <c r="G164" i="1"/>
  <c r="H164" i="1"/>
  <c r="I164" i="1"/>
  <c r="K164" i="1"/>
  <c r="M164" i="1"/>
  <c r="O164" i="1"/>
  <c r="P164" i="1"/>
  <c r="Q164" i="1"/>
  <c r="S164" i="1"/>
  <c r="B165" i="1"/>
  <c r="C165" i="1"/>
  <c r="D165" i="1"/>
  <c r="E165" i="1"/>
  <c r="G165" i="1"/>
  <c r="H165" i="1"/>
  <c r="I165" i="1"/>
  <c r="K165" i="1"/>
  <c r="M165" i="1"/>
  <c r="O165" i="1"/>
  <c r="P165" i="1"/>
  <c r="Q165" i="1"/>
  <c r="S165" i="1"/>
  <c r="B166" i="1"/>
  <c r="C166" i="1"/>
  <c r="D166" i="1"/>
  <c r="E166" i="1"/>
  <c r="G166" i="1"/>
  <c r="H166" i="1"/>
  <c r="I166" i="1"/>
  <c r="K166" i="1"/>
  <c r="M166" i="1"/>
  <c r="O166" i="1"/>
  <c r="P166" i="1"/>
  <c r="Q166" i="1"/>
  <c r="S166" i="1"/>
  <c r="B167" i="1"/>
  <c r="C167" i="1"/>
  <c r="D167" i="1"/>
  <c r="E167" i="1"/>
  <c r="G167" i="1"/>
  <c r="H167" i="1"/>
  <c r="I167" i="1"/>
  <c r="K167" i="1"/>
  <c r="M167" i="1"/>
  <c r="O167" i="1"/>
  <c r="P167" i="1"/>
  <c r="Q167" i="1"/>
  <c r="S167" i="1"/>
  <c r="B168" i="1"/>
  <c r="C168" i="1"/>
  <c r="D168" i="1"/>
  <c r="E168" i="1"/>
  <c r="G168" i="1"/>
  <c r="H168" i="1"/>
  <c r="I168" i="1"/>
  <c r="K168" i="1"/>
  <c r="M168" i="1"/>
  <c r="O168" i="1"/>
  <c r="P168" i="1"/>
  <c r="Q168" i="1"/>
  <c r="S168" i="1"/>
  <c r="S117" i="1"/>
  <c r="Q117" i="1"/>
  <c r="P117" i="1"/>
  <c r="O117" i="1"/>
  <c r="M117" i="1"/>
  <c r="K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K115" i="1"/>
  <c r="M115" i="1"/>
  <c r="O115" i="1"/>
  <c r="P115" i="1"/>
  <c r="Q115" i="1"/>
  <c r="S115" i="1"/>
  <c r="B65" i="1"/>
  <c r="C65" i="1"/>
  <c r="D65" i="1"/>
  <c r="E65" i="1"/>
  <c r="F11" i="1" s="1"/>
  <c r="G65" i="1"/>
  <c r="H65" i="1"/>
  <c r="I65" i="1"/>
  <c r="K65" i="1"/>
  <c r="L11" i="1" s="1"/>
  <c r="M65" i="1"/>
  <c r="N11" i="1" s="1"/>
  <c r="O65" i="1"/>
  <c r="P65" i="1"/>
  <c r="Q65" i="1"/>
  <c r="S65" i="1"/>
  <c r="B66" i="1"/>
  <c r="C66" i="1"/>
  <c r="D66" i="1"/>
  <c r="E66" i="1"/>
  <c r="F12" i="1" s="1"/>
  <c r="G66" i="1"/>
  <c r="H66" i="1"/>
  <c r="I66" i="1"/>
  <c r="K66" i="1"/>
  <c r="L12" i="1" s="1"/>
  <c r="M66" i="1"/>
  <c r="N12" i="1" s="1"/>
  <c r="O66" i="1"/>
  <c r="P66" i="1"/>
  <c r="Q66" i="1"/>
  <c r="S66" i="1"/>
  <c r="B67" i="1"/>
  <c r="C67" i="1"/>
  <c r="D67" i="1"/>
  <c r="E67" i="1"/>
  <c r="F13" i="1" s="1"/>
  <c r="G67" i="1"/>
  <c r="H67" i="1"/>
  <c r="I67" i="1"/>
  <c r="K67" i="1"/>
  <c r="L13" i="1" s="1"/>
  <c r="M67" i="1"/>
  <c r="N13" i="1" s="1"/>
  <c r="O67" i="1"/>
  <c r="P67" i="1"/>
  <c r="Q67" i="1"/>
  <c r="S67" i="1"/>
  <c r="B68" i="1"/>
  <c r="C68" i="1"/>
  <c r="D68" i="1"/>
  <c r="E68" i="1"/>
  <c r="F14" i="1" s="1"/>
  <c r="G68" i="1"/>
  <c r="H68" i="1"/>
  <c r="I68" i="1"/>
  <c r="K68" i="1"/>
  <c r="L14" i="1" s="1"/>
  <c r="M68" i="1"/>
  <c r="N14" i="1" s="1"/>
  <c r="O68" i="1"/>
  <c r="P68" i="1"/>
  <c r="Q68" i="1"/>
  <c r="S68" i="1"/>
  <c r="B69" i="1"/>
  <c r="C69" i="1"/>
  <c r="D69" i="1"/>
  <c r="E69" i="1"/>
  <c r="F15" i="1" s="1"/>
  <c r="G69" i="1"/>
  <c r="H69" i="1"/>
  <c r="I69" i="1"/>
  <c r="K69" i="1"/>
  <c r="L15" i="1" s="1"/>
  <c r="M69" i="1"/>
  <c r="N15" i="1" s="1"/>
  <c r="O69" i="1"/>
  <c r="P69" i="1"/>
  <c r="Q69" i="1"/>
  <c r="S69" i="1"/>
  <c r="B70" i="1"/>
  <c r="C70" i="1"/>
  <c r="D70" i="1"/>
  <c r="E70" i="1"/>
  <c r="F16" i="1" s="1"/>
  <c r="G70" i="1"/>
  <c r="H70" i="1"/>
  <c r="I70" i="1"/>
  <c r="K70" i="1"/>
  <c r="L16" i="1" s="1"/>
  <c r="M70" i="1"/>
  <c r="N16" i="1" s="1"/>
  <c r="O70" i="1"/>
  <c r="P70" i="1"/>
  <c r="Q70" i="1"/>
  <c r="S70" i="1"/>
  <c r="B71" i="1"/>
  <c r="C71" i="1"/>
  <c r="D71" i="1"/>
  <c r="E71" i="1"/>
  <c r="F17" i="1" s="1"/>
  <c r="G71" i="1"/>
  <c r="H71" i="1"/>
  <c r="I71" i="1"/>
  <c r="K71" i="1"/>
  <c r="L17" i="1" s="1"/>
  <c r="M71" i="1"/>
  <c r="N17" i="1" s="1"/>
  <c r="O71" i="1"/>
  <c r="P71" i="1"/>
  <c r="Q71" i="1"/>
  <c r="S71" i="1"/>
  <c r="B72" i="1"/>
  <c r="C72" i="1"/>
  <c r="D72" i="1"/>
  <c r="E72" i="1"/>
  <c r="F18" i="1" s="1"/>
  <c r="G72" i="1"/>
  <c r="H72" i="1"/>
  <c r="I72" i="1"/>
  <c r="K72" i="1"/>
  <c r="L18" i="1" s="1"/>
  <c r="M72" i="1"/>
  <c r="N18" i="1" s="1"/>
  <c r="O72" i="1"/>
  <c r="P72" i="1"/>
  <c r="Q72" i="1"/>
  <c r="S72" i="1"/>
  <c r="B73" i="1"/>
  <c r="C73" i="1"/>
  <c r="D73" i="1"/>
  <c r="E73" i="1"/>
  <c r="F19" i="1" s="1"/>
  <c r="G73" i="1"/>
  <c r="H73" i="1"/>
  <c r="I73" i="1"/>
  <c r="K73" i="1"/>
  <c r="L19" i="1" s="1"/>
  <c r="M73" i="1"/>
  <c r="N19" i="1" s="1"/>
  <c r="O73" i="1"/>
  <c r="P73" i="1"/>
  <c r="Q73" i="1"/>
  <c r="S73" i="1"/>
  <c r="B74" i="1"/>
  <c r="C74" i="1"/>
  <c r="D74" i="1"/>
  <c r="E74" i="1"/>
  <c r="F20" i="1" s="1"/>
  <c r="G74" i="1"/>
  <c r="H74" i="1"/>
  <c r="I74" i="1"/>
  <c r="K74" i="1"/>
  <c r="L20" i="1" s="1"/>
  <c r="M74" i="1"/>
  <c r="N20" i="1" s="1"/>
  <c r="O74" i="1"/>
  <c r="P74" i="1"/>
  <c r="Q74" i="1"/>
  <c r="S74" i="1"/>
  <c r="B75" i="1"/>
  <c r="C75" i="1"/>
  <c r="D75" i="1"/>
  <c r="E75" i="1"/>
  <c r="F21" i="1" s="1"/>
  <c r="G75" i="1"/>
  <c r="H75" i="1"/>
  <c r="I75" i="1"/>
  <c r="K75" i="1"/>
  <c r="L21" i="1" s="1"/>
  <c r="M75" i="1"/>
  <c r="N21" i="1" s="1"/>
  <c r="O75" i="1"/>
  <c r="P75" i="1"/>
  <c r="Q75" i="1"/>
  <c r="S75" i="1"/>
  <c r="B76" i="1"/>
  <c r="C76" i="1"/>
  <c r="D76" i="1"/>
  <c r="E76" i="1"/>
  <c r="F22" i="1" s="1"/>
  <c r="G76" i="1"/>
  <c r="H76" i="1"/>
  <c r="I76" i="1"/>
  <c r="K76" i="1"/>
  <c r="L22" i="1" s="1"/>
  <c r="M76" i="1"/>
  <c r="N22" i="1" s="1"/>
  <c r="O76" i="1"/>
  <c r="P76" i="1"/>
  <c r="Q76" i="1"/>
  <c r="S76" i="1"/>
  <c r="B77" i="1"/>
  <c r="C77" i="1"/>
  <c r="D77" i="1"/>
  <c r="E77" i="1"/>
  <c r="F23" i="1" s="1"/>
  <c r="G77" i="1"/>
  <c r="H77" i="1"/>
  <c r="I77" i="1"/>
  <c r="K77" i="1"/>
  <c r="L23" i="1" s="1"/>
  <c r="M77" i="1"/>
  <c r="N23" i="1" s="1"/>
  <c r="O77" i="1"/>
  <c r="P77" i="1"/>
  <c r="Q77" i="1"/>
  <c r="S77" i="1"/>
  <c r="B78" i="1"/>
  <c r="C78" i="1"/>
  <c r="D78" i="1"/>
  <c r="E78" i="1"/>
  <c r="F24" i="1" s="1"/>
  <c r="G78" i="1"/>
  <c r="H78" i="1"/>
  <c r="I78" i="1"/>
  <c r="K78" i="1"/>
  <c r="L24" i="1" s="1"/>
  <c r="M78" i="1"/>
  <c r="N24" i="1" s="1"/>
  <c r="O78" i="1"/>
  <c r="P78" i="1"/>
  <c r="Q78" i="1"/>
  <c r="S78" i="1"/>
  <c r="B79" i="1"/>
  <c r="C79" i="1"/>
  <c r="D79" i="1"/>
  <c r="E79" i="1"/>
  <c r="F25" i="1" s="1"/>
  <c r="G79" i="1"/>
  <c r="H79" i="1"/>
  <c r="I79" i="1"/>
  <c r="K79" i="1"/>
  <c r="L25" i="1" s="1"/>
  <c r="M79" i="1"/>
  <c r="N25" i="1" s="1"/>
  <c r="O79" i="1"/>
  <c r="P79" i="1"/>
  <c r="Q79" i="1"/>
  <c r="S79" i="1"/>
  <c r="B80" i="1"/>
  <c r="C80" i="1"/>
  <c r="D80" i="1"/>
  <c r="E80" i="1"/>
  <c r="F26" i="1" s="1"/>
  <c r="G80" i="1"/>
  <c r="H80" i="1"/>
  <c r="I80" i="1"/>
  <c r="K80" i="1"/>
  <c r="L26" i="1" s="1"/>
  <c r="M80" i="1"/>
  <c r="N26" i="1" s="1"/>
  <c r="O80" i="1"/>
  <c r="P80" i="1"/>
  <c r="Q80" i="1"/>
  <c r="S80" i="1"/>
  <c r="B81" i="1"/>
  <c r="C81" i="1"/>
  <c r="D81" i="1"/>
  <c r="E81" i="1"/>
  <c r="F27" i="1" s="1"/>
  <c r="G81" i="1"/>
  <c r="H81" i="1"/>
  <c r="I81" i="1"/>
  <c r="K81" i="1"/>
  <c r="L27" i="1" s="1"/>
  <c r="M81" i="1"/>
  <c r="N27" i="1" s="1"/>
  <c r="O81" i="1"/>
  <c r="P81" i="1"/>
  <c r="Q81" i="1"/>
  <c r="S81" i="1"/>
  <c r="B82" i="1"/>
  <c r="C82" i="1"/>
  <c r="D82" i="1"/>
  <c r="E82" i="1"/>
  <c r="F28" i="1" s="1"/>
  <c r="G82" i="1"/>
  <c r="H82" i="1"/>
  <c r="I82" i="1"/>
  <c r="K82" i="1"/>
  <c r="L28" i="1" s="1"/>
  <c r="M82" i="1"/>
  <c r="N28" i="1" s="1"/>
  <c r="O82" i="1"/>
  <c r="P82" i="1"/>
  <c r="Q82" i="1"/>
  <c r="S82" i="1"/>
  <c r="B83" i="1"/>
  <c r="C83" i="1"/>
  <c r="D83" i="1"/>
  <c r="E83" i="1"/>
  <c r="F29" i="1" s="1"/>
  <c r="G83" i="1"/>
  <c r="H83" i="1"/>
  <c r="I83" i="1"/>
  <c r="K83" i="1"/>
  <c r="L29" i="1" s="1"/>
  <c r="M83" i="1"/>
  <c r="N29" i="1" s="1"/>
  <c r="O83" i="1"/>
  <c r="P83" i="1"/>
  <c r="Q83" i="1"/>
  <c r="S83" i="1"/>
  <c r="B84" i="1"/>
  <c r="C84" i="1"/>
  <c r="D84" i="1"/>
  <c r="E84" i="1"/>
  <c r="F30" i="1" s="1"/>
  <c r="G84" i="1"/>
  <c r="H84" i="1"/>
  <c r="I84" i="1"/>
  <c r="K84" i="1"/>
  <c r="L30" i="1" s="1"/>
  <c r="M84" i="1"/>
  <c r="N30" i="1" s="1"/>
  <c r="O84" i="1"/>
  <c r="P84" i="1"/>
  <c r="Q84" i="1"/>
  <c r="S84" i="1"/>
  <c r="B85" i="1"/>
  <c r="C85" i="1"/>
  <c r="D85" i="1"/>
  <c r="E85" i="1"/>
  <c r="F31" i="1" s="1"/>
  <c r="G85" i="1"/>
  <c r="H85" i="1"/>
  <c r="I85" i="1"/>
  <c r="K85" i="1"/>
  <c r="L31" i="1" s="1"/>
  <c r="M85" i="1"/>
  <c r="N31" i="1" s="1"/>
  <c r="O85" i="1"/>
  <c r="P85" i="1"/>
  <c r="Q85" i="1"/>
  <c r="S85" i="1"/>
  <c r="B86" i="1"/>
  <c r="C86" i="1"/>
  <c r="D86" i="1"/>
  <c r="E86" i="1"/>
  <c r="F32" i="1" s="1"/>
  <c r="G86" i="1"/>
  <c r="H86" i="1"/>
  <c r="I86" i="1"/>
  <c r="K86" i="1"/>
  <c r="L32" i="1" s="1"/>
  <c r="M86" i="1"/>
  <c r="N32" i="1" s="1"/>
  <c r="O86" i="1"/>
  <c r="P86" i="1"/>
  <c r="Q86" i="1"/>
  <c r="S86" i="1"/>
  <c r="B87" i="1"/>
  <c r="C87" i="1"/>
  <c r="D87" i="1"/>
  <c r="E87" i="1"/>
  <c r="F33" i="1" s="1"/>
  <c r="G87" i="1"/>
  <c r="H87" i="1"/>
  <c r="I87" i="1"/>
  <c r="K87" i="1"/>
  <c r="L33" i="1" s="1"/>
  <c r="M87" i="1"/>
  <c r="N33" i="1" s="1"/>
  <c r="O87" i="1"/>
  <c r="P87" i="1"/>
  <c r="Q87" i="1"/>
  <c r="S87" i="1"/>
  <c r="B88" i="1"/>
  <c r="C88" i="1"/>
  <c r="D88" i="1"/>
  <c r="E88" i="1"/>
  <c r="F34" i="1" s="1"/>
  <c r="G88" i="1"/>
  <c r="H88" i="1"/>
  <c r="I88" i="1"/>
  <c r="K88" i="1"/>
  <c r="L34" i="1" s="1"/>
  <c r="M88" i="1"/>
  <c r="N34" i="1" s="1"/>
  <c r="O88" i="1"/>
  <c r="P88" i="1"/>
  <c r="Q88" i="1"/>
  <c r="S88" i="1"/>
  <c r="B89" i="1"/>
  <c r="C89" i="1"/>
  <c r="D89" i="1"/>
  <c r="E89" i="1"/>
  <c r="F35" i="1" s="1"/>
  <c r="G89" i="1"/>
  <c r="H89" i="1"/>
  <c r="I89" i="1"/>
  <c r="K89" i="1"/>
  <c r="L35" i="1" s="1"/>
  <c r="M89" i="1"/>
  <c r="N35" i="1" s="1"/>
  <c r="O89" i="1"/>
  <c r="P89" i="1"/>
  <c r="Q89" i="1"/>
  <c r="S89" i="1"/>
  <c r="B90" i="1"/>
  <c r="C90" i="1"/>
  <c r="D90" i="1"/>
  <c r="E90" i="1"/>
  <c r="F36" i="1" s="1"/>
  <c r="G90" i="1"/>
  <c r="H90" i="1"/>
  <c r="I90" i="1"/>
  <c r="K90" i="1"/>
  <c r="L36" i="1" s="1"/>
  <c r="M90" i="1"/>
  <c r="N36" i="1" s="1"/>
  <c r="O90" i="1"/>
  <c r="P90" i="1"/>
  <c r="Q90" i="1"/>
  <c r="S90" i="1"/>
  <c r="B91" i="1"/>
  <c r="C91" i="1"/>
  <c r="D91" i="1"/>
  <c r="E91" i="1"/>
  <c r="F37" i="1" s="1"/>
  <c r="G91" i="1"/>
  <c r="H91" i="1"/>
  <c r="I91" i="1"/>
  <c r="K91" i="1"/>
  <c r="L37" i="1" s="1"/>
  <c r="M91" i="1"/>
  <c r="N37" i="1" s="1"/>
  <c r="O91" i="1"/>
  <c r="P91" i="1"/>
  <c r="Q91" i="1"/>
  <c r="S91" i="1"/>
  <c r="B92" i="1"/>
  <c r="C92" i="1"/>
  <c r="D92" i="1"/>
  <c r="E92" i="1"/>
  <c r="F38" i="1" s="1"/>
  <c r="G92" i="1"/>
  <c r="H92" i="1"/>
  <c r="I92" i="1"/>
  <c r="K92" i="1"/>
  <c r="L38" i="1" s="1"/>
  <c r="M92" i="1"/>
  <c r="N38" i="1" s="1"/>
  <c r="O92" i="1"/>
  <c r="P92" i="1"/>
  <c r="Q92" i="1"/>
  <c r="S92" i="1"/>
  <c r="B93" i="1"/>
  <c r="C93" i="1"/>
  <c r="D93" i="1"/>
  <c r="E93" i="1"/>
  <c r="F39" i="1" s="1"/>
  <c r="G93" i="1"/>
  <c r="H93" i="1"/>
  <c r="I93" i="1"/>
  <c r="K93" i="1"/>
  <c r="L39" i="1" s="1"/>
  <c r="M93" i="1"/>
  <c r="N39" i="1" s="1"/>
  <c r="O93" i="1"/>
  <c r="P93" i="1"/>
  <c r="Q93" i="1"/>
  <c r="S93" i="1"/>
  <c r="B94" i="1"/>
  <c r="C94" i="1"/>
  <c r="D94" i="1"/>
  <c r="E94" i="1"/>
  <c r="F40" i="1" s="1"/>
  <c r="G94" i="1"/>
  <c r="H94" i="1"/>
  <c r="I94" i="1"/>
  <c r="K94" i="1"/>
  <c r="L40" i="1" s="1"/>
  <c r="M94" i="1"/>
  <c r="N40" i="1" s="1"/>
  <c r="O94" i="1"/>
  <c r="P94" i="1"/>
  <c r="Q94" i="1"/>
  <c r="S94" i="1"/>
  <c r="B95" i="1"/>
  <c r="C95" i="1"/>
  <c r="D95" i="1"/>
  <c r="E95" i="1"/>
  <c r="G95" i="1"/>
  <c r="H95" i="1"/>
  <c r="I95" i="1"/>
  <c r="K95" i="1"/>
  <c r="M95" i="1"/>
  <c r="O95" i="1"/>
  <c r="P95" i="1"/>
  <c r="Q95" i="1"/>
  <c r="S95" i="1"/>
  <c r="B96" i="1"/>
  <c r="C96" i="1"/>
  <c r="D96" i="1"/>
  <c r="E96" i="1"/>
  <c r="G96" i="1"/>
  <c r="H96" i="1"/>
  <c r="I96" i="1"/>
  <c r="K96" i="1"/>
  <c r="M96" i="1"/>
  <c r="O96" i="1"/>
  <c r="P96" i="1"/>
  <c r="Q96" i="1"/>
  <c r="S96" i="1"/>
  <c r="B97" i="1"/>
  <c r="C97" i="1"/>
  <c r="D97" i="1"/>
  <c r="E97" i="1"/>
  <c r="G97" i="1"/>
  <c r="H97" i="1"/>
  <c r="I97" i="1"/>
  <c r="K97" i="1"/>
  <c r="M97" i="1"/>
  <c r="O97" i="1"/>
  <c r="P97" i="1"/>
  <c r="Q97" i="1"/>
  <c r="S97" i="1"/>
  <c r="B98" i="1"/>
  <c r="C98" i="1"/>
  <c r="D98" i="1"/>
  <c r="E98" i="1"/>
  <c r="G98" i="1"/>
  <c r="H98" i="1"/>
  <c r="I98" i="1"/>
  <c r="K98" i="1"/>
  <c r="M98" i="1"/>
  <c r="O98" i="1"/>
  <c r="P98" i="1"/>
  <c r="Q98" i="1"/>
  <c r="S98" i="1"/>
  <c r="B99" i="1"/>
  <c r="C99" i="1"/>
  <c r="D99" i="1"/>
  <c r="E99" i="1"/>
  <c r="G99" i="1"/>
  <c r="H99" i="1"/>
  <c r="I99" i="1"/>
  <c r="K99" i="1"/>
  <c r="M99" i="1"/>
  <c r="O99" i="1"/>
  <c r="P99" i="1"/>
  <c r="Q99" i="1"/>
  <c r="S99" i="1"/>
  <c r="B100" i="1"/>
  <c r="C100" i="1"/>
  <c r="D100" i="1"/>
  <c r="E100" i="1"/>
  <c r="F46" i="1" s="1"/>
  <c r="G100" i="1"/>
  <c r="H100" i="1"/>
  <c r="I100" i="1"/>
  <c r="K100" i="1"/>
  <c r="L46" i="1" s="1"/>
  <c r="M100" i="1"/>
  <c r="N46" i="1" s="1"/>
  <c r="O100" i="1"/>
  <c r="P100" i="1"/>
  <c r="Q100" i="1"/>
  <c r="S100" i="1"/>
  <c r="B101" i="1"/>
  <c r="C101" i="1"/>
  <c r="D101" i="1"/>
  <c r="E101" i="1"/>
  <c r="F47" i="1" s="1"/>
  <c r="G101" i="1"/>
  <c r="H101" i="1"/>
  <c r="I101" i="1"/>
  <c r="K101" i="1"/>
  <c r="L47" i="1" s="1"/>
  <c r="M101" i="1"/>
  <c r="N47" i="1" s="1"/>
  <c r="O101" i="1"/>
  <c r="P101" i="1"/>
  <c r="Q101" i="1"/>
  <c r="S101" i="1"/>
  <c r="B102" i="1"/>
  <c r="C102" i="1"/>
  <c r="D102" i="1"/>
  <c r="E102" i="1"/>
  <c r="F48" i="1" s="1"/>
  <c r="G102" i="1"/>
  <c r="H102" i="1"/>
  <c r="I102" i="1"/>
  <c r="K102" i="1"/>
  <c r="L48" i="1" s="1"/>
  <c r="M102" i="1"/>
  <c r="N48" i="1" s="1"/>
  <c r="O102" i="1"/>
  <c r="P102" i="1"/>
  <c r="Q102" i="1"/>
  <c r="S102" i="1"/>
  <c r="B103" i="1"/>
  <c r="C103" i="1"/>
  <c r="D103" i="1"/>
  <c r="E103" i="1"/>
  <c r="F49" i="1" s="1"/>
  <c r="G103" i="1"/>
  <c r="H103" i="1"/>
  <c r="I103" i="1"/>
  <c r="K103" i="1"/>
  <c r="L49" i="1" s="1"/>
  <c r="M103" i="1"/>
  <c r="N49" i="1" s="1"/>
  <c r="O103" i="1"/>
  <c r="P103" i="1"/>
  <c r="Q103" i="1"/>
  <c r="S103" i="1"/>
  <c r="B104" i="1"/>
  <c r="C104" i="1"/>
  <c r="D104" i="1"/>
  <c r="E104" i="1"/>
  <c r="F50" i="1" s="1"/>
  <c r="G104" i="1"/>
  <c r="H104" i="1"/>
  <c r="I104" i="1"/>
  <c r="K104" i="1"/>
  <c r="L50" i="1" s="1"/>
  <c r="M104" i="1"/>
  <c r="N50" i="1" s="1"/>
  <c r="O104" i="1"/>
  <c r="P104" i="1"/>
  <c r="Q104" i="1"/>
  <c r="S104" i="1"/>
  <c r="B105" i="1"/>
  <c r="C105" i="1"/>
  <c r="D105" i="1"/>
  <c r="E105" i="1"/>
  <c r="F51" i="1" s="1"/>
  <c r="G105" i="1"/>
  <c r="H105" i="1"/>
  <c r="I105" i="1"/>
  <c r="K105" i="1"/>
  <c r="L51" i="1" s="1"/>
  <c r="M105" i="1"/>
  <c r="N51" i="1" s="1"/>
  <c r="O105" i="1"/>
  <c r="P105" i="1"/>
  <c r="Q105" i="1"/>
  <c r="S105" i="1"/>
  <c r="B106" i="1"/>
  <c r="C106" i="1"/>
  <c r="D106" i="1"/>
  <c r="E106" i="1"/>
  <c r="F52" i="1" s="1"/>
  <c r="G106" i="1"/>
  <c r="H106" i="1"/>
  <c r="I106" i="1"/>
  <c r="K106" i="1"/>
  <c r="L52" i="1" s="1"/>
  <c r="M106" i="1"/>
  <c r="N52" i="1" s="1"/>
  <c r="O106" i="1"/>
  <c r="P106" i="1"/>
  <c r="Q106" i="1"/>
  <c r="S106" i="1"/>
  <c r="B107" i="1"/>
  <c r="C107" i="1"/>
  <c r="D107" i="1"/>
  <c r="E107" i="1"/>
  <c r="F53" i="1" s="1"/>
  <c r="G107" i="1"/>
  <c r="H107" i="1"/>
  <c r="I107" i="1"/>
  <c r="K107" i="1"/>
  <c r="L53" i="1" s="1"/>
  <c r="M107" i="1"/>
  <c r="N53" i="1" s="1"/>
  <c r="O107" i="1"/>
  <c r="P107" i="1"/>
  <c r="Q107" i="1"/>
  <c r="S107" i="1"/>
  <c r="B108" i="1"/>
  <c r="C108" i="1"/>
  <c r="D108" i="1"/>
  <c r="E108" i="1"/>
  <c r="F54" i="1" s="1"/>
  <c r="G108" i="1"/>
  <c r="H108" i="1"/>
  <c r="I108" i="1"/>
  <c r="K108" i="1"/>
  <c r="L54" i="1" s="1"/>
  <c r="M108" i="1"/>
  <c r="N54" i="1" s="1"/>
  <c r="O108" i="1"/>
  <c r="P108" i="1"/>
  <c r="Q108" i="1"/>
  <c r="S108" i="1"/>
  <c r="B109" i="1"/>
  <c r="C109" i="1"/>
  <c r="D109" i="1"/>
  <c r="E109" i="1"/>
  <c r="F55" i="1" s="1"/>
  <c r="G109" i="1"/>
  <c r="H109" i="1"/>
  <c r="I109" i="1"/>
  <c r="K109" i="1"/>
  <c r="L55" i="1" s="1"/>
  <c r="M109" i="1"/>
  <c r="N55" i="1" s="1"/>
  <c r="O109" i="1"/>
  <c r="P109" i="1"/>
  <c r="Q109" i="1"/>
  <c r="S109" i="1"/>
  <c r="B110" i="1"/>
  <c r="C110" i="1"/>
  <c r="D110" i="1"/>
  <c r="E110" i="1"/>
  <c r="F56" i="1" s="1"/>
  <c r="G110" i="1"/>
  <c r="H110" i="1"/>
  <c r="I110" i="1"/>
  <c r="K110" i="1"/>
  <c r="L56" i="1" s="1"/>
  <c r="M110" i="1"/>
  <c r="N56" i="1" s="1"/>
  <c r="O110" i="1"/>
  <c r="P110" i="1"/>
  <c r="Q110" i="1"/>
  <c r="S110" i="1"/>
  <c r="B111" i="1"/>
  <c r="C111" i="1"/>
  <c r="D111" i="1"/>
  <c r="E111" i="1"/>
  <c r="F57" i="1" s="1"/>
  <c r="G111" i="1"/>
  <c r="H111" i="1"/>
  <c r="I111" i="1"/>
  <c r="K111" i="1"/>
  <c r="L57" i="1" s="1"/>
  <c r="M111" i="1"/>
  <c r="N57" i="1" s="1"/>
  <c r="O111" i="1"/>
  <c r="P111" i="1"/>
  <c r="Q111" i="1"/>
  <c r="S111" i="1"/>
  <c r="B112" i="1"/>
  <c r="C112" i="1"/>
  <c r="D112" i="1"/>
  <c r="E112" i="1"/>
  <c r="F58" i="1" s="1"/>
  <c r="G112" i="1"/>
  <c r="H112" i="1"/>
  <c r="I112" i="1"/>
  <c r="K112" i="1"/>
  <c r="L58" i="1" s="1"/>
  <c r="M112" i="1"/>
  <c r="N58" i="1" s="1"/>
  <c r="O112" i="1"/>
  <c r="P112" i="1"/>
  <c r="Q112" i="1"/>
  <c r="S112" i="1"/>
  <c r="B113" i="1"/>
  <c r="C113" i="1"/>
  <c r="D113" i="1"/>
  <c r="E113" i="1"/>
  <c r="F59" i="1" s="1"/>
  <c r="G113" i="1"/>
  <c r="H113" i="1"/>
  <c r="I113" i="1"/>
  <c r="K113" i="1"/>
  <c r="L59" i="1" s="1"/>
  <c r="M113" i="1"/>
  <c r="N59" i="1" s="1"/>
  <c r="O113" i="1"/>
  <c r="P113" i="1"/>
  <c r="Q113" i="1"/>
  <c r="S113" i="1"/>
  <c r="B114" i="1"/>
  <c r="C114" i="1"/>
  <c r="D114" i="1"/>
  <c r="E114" i="1"/>
  <c r="F60" i="1" s="1"/>
  <c r="G114" i="1"/>
  <c r="H114" i="1"/>
  <c r="I114" i="1"/>
  <c r="K114" i="1"/>
  <c r="L60" i="1" s="1"/>
  <c r="M114" i="1"/>
  <c r="N60" i="1" s="1"/>
  <c r="O114" i="1"/>
  <c r="P114" i="1"/>
  <c r="Q114" i="1"/>
  <c r="S114" i="1"/>
  <c r="S64" i="1"/>
  <c r="Q64" i="1"/>
  <c r="P64" i="1"/>
  <c r="O64" i="1"/>
  <c r="M64" i="1"/>
  <c r="N10" i="1" s="1"/>
  <c r="K64" i="1"/>
  <c r="L10" i="1" s="1"/>
  <c r="I64" i="1"/>
  <c r="H64" i="1"/>
  <c r="G64" i="1"/>
  <c r="E64" i="1"/>
  <c r="F10" i="1" s="1"/>
  <c r="D64" i="1"/>
  <c r="C64" i="1"/>
  <c r="B64" i="1"/>
  <c r="B41" i="1"/>
  <c r="C41" i="1"/>
  <c r="E41" i="1"/>
  <c r="S41" i="1" s="1"/>
  <c r="H41" i="1"/>
  <c r="I41" i="1"/>
  <c r="B42" i="1"/>
  <c r="C42" i="1"/>
  <c r="E42" i="1"/>
  <c r="H42" i="1"/>
  <c r="I42" i="1"/>
  <c r="B43" i="1"/>
  <c r="C43" i="1"/>
  <c r="E43" i="1"/>
  <c r="G43" i="1" s="1"/>
  <c r="H43" i="1"/>
  <c r="I43" i="1"/>
  <c r="B44" i="1"/>
  <c r="C44" i="1"/>
  <c r="E44" i="1"/>
  <c r="D44" i="1" s="1"/>
  <c r="H44" i="1"/>
  <c r="I44" i="1"/>
  <c r="B45" i="1"/>
  <c r="C45" i="1"/>
  <c r="E45" i="1"/>
  <c r="H45" i="1"/>
  <c r="I45" i="1"/>
  <c r="B61" i="1"/>
  <c r="C61" i="1"/>
  <c r="E61" i="1"/>
  <c r="K61" i="1" s="1"/>
  <c r="H61" i="1"/>
  <c r="I61" i="1"/>
  <c r="R143" i="1" l="1"/>
  <c r="R127" i="1"/>
  <c r="R163" i="1"/>
  <c r="R151" i="1"/>
  <c r="R147" i="1"/>
  <c r="R74" i="1"/>
  <c r="R88" i="1"/>
  <c r="R80" i="1"/>
  <c r="R165" i="1"/>
  <c r="R67" i="1"/>
  <c r="R134" i="1"/>
  <c r="R111" i="1"/>
  <c r="R95" i="1"/>
  <c r="R157" i="1"/>
  <c r="R91" i="1"/>
  <c r="R167" i="1"/>
  <c r="R135" i="1"/>
  <c r="S61" i="1"/>
  <c r="R104" i="1"/>
  <c r="R85" i="1"/>
  <c r="R123" i="1"/>
  <c r="R119" i="1"/>
  <c r="R158" i="1"/>
  <c r="R155" i="1"/>
  <c r="R146" i="1"/>
  <c r="R66" i="1"/>
  <c r="R131" i="1"/>
  <c r="R90" i="1"/>
  <c r="R76" i="1"/>
  <c r="R72" i="1"/>
  <c r="R115" i="1"/>
  <c r="R152" i="1"/>
  <c r="R149" i="1"/>
  <c r="R145" i="1"/>
  <c r="R141" i="1"/>
  <c r="R137" i="1"/>
  <c r="R129" i="1"/>
  <c r="K44" i="1"/>
  <c r="L44" i="1" s="1"/>
  <c r="Q42" i="1"/>
  <c r="R100" i="1"/>
  <c r="R96" i="1"/>
  <c r="R92" i="1"/>
  <c r="R159" i="1"/>
  <c r="R153" i="1"/>
  <c r="R133" i="1"/>
  <c r="R109" i="1"/>
  <c r="R98" i="1"/>
  <c r="R77" i="1"/>
  <c r="R161" i="1"/>
  <c r="R139" i="1"/>
  <c r="R132" i="1"/>
  <c r="R122" i="1"/>
  <c r="R118" i="1"/>
  <c r="R101" i="1"/>
  <c r="R93" i="1"/>
  <c r="R87" i="1"/>
  <c r="R166" i="1"/>
  <c r="R160" i="1"/>
  <c r="R154" i="1"/>
  <c r="R138" i="1"/>
  <c r="R125" i="1"/>
  <c r="R121" i="1"/>
  <c r="P44" i="1"/>
  <c r="K43" i="1"/>
  <c r="L43" i="1" s="1"/>
  <c r="P42" i="1"/>
  <c r="K41" i="1"/>
  <c r="L41" i="1" s="1"/>
  <c r="O44" i="1"/>
  <c r="F44" i="1"/>
  <c r="S43" i="1"/>
  <c r="R112" i="1"/>
  <c r="R108" i="1"/>
  <c r="R107" i="1"/>
  <c r="R84" i="1"/>
  <c r="R83" i="1"/>
  <c r="O43" i="1"/>
  <c r="R114" i="1"/>
  <c r="R106" i="1"/>
  <c r="R103" i="1"/>
  <c r="R99" i="1"/>
  <c r="R82" i="1"/>
  <c r="R79" i="1"/>
  <c r="R75" i="1"/>
  <c r="R69" i="1"/>
  <c r="R164" i="1"/>
  <c r="R150" i="1"/>
  <c r="R142" i="1"/>
  <c r="R136" i="1"/>
  <c r="R128" i="1"/>
  <c r="R126" i="1"/>
  <c r="R168" i="1"/>
  <c r="R144" i="1"/>
  <c r="R120" i="1"/>
  <c r="S44" i="1"/>
  <c r="F43" i="1"/>
  <c r="R162" i="1"/>
  <c r="R130" i="1"/>
  <c r="R44" i="1"/>
  <c r="G44" i="1"/>
  <c r="R102" i="1"/>
  <c r="R86" i="1"/>
  <c r="R70" i="1"/>
  <c r="R156" i="1"/>
  <c r="R148" i="1"/>
  <c r="R140" i="1"/>
  <c r="R124" i="1"/>
  <c r="G45" i="1"/>
  <c r="O45" i="1"/>
  <c r="G61" i="1"/>
  <c r="F61" i="1"/>
  <c r="O61" i="1"/>
  <c r="S45" i="1"/>
  <c r="F42" i="1"/>
  <c r="G42" i="1"/>
  <c r="O42" i="1"/>
  <c r="S42" i="1"/>
  <c r="K45" i="1"/>
  <c r="L45" i="1" s="1"/>
  <c r="F45" i="1"/>
  <c r="M42" i="1"/>
  <c r="T42" i="1" s="1"/>
  <c r="D42" i="1"/>
  <c r="R42" i="1" s="1"/>
  <c r="G41" i="1"/>
  <c r="F41" i="1"/>
  <c r="O41" i="1"/>
  <c r="R110" i="1"/>
  <c r="R94" i="1"/>
  <c r="R78" i="1"/>
  <c r="R68" i="1"/>
  <c r="R71" i="1"/>
  <c r="Q44" i="1"/>
  <c r="M44" i="1"/>
  <c r="N44" i="1" s="1"/>
  <c r="R113" i="1"/>
  <c r="R105" i="1"/>
  <c r="R97" i="1"/>
  <c r="R89" i="1"/>
  <c r="R81" i="1"/>
  <c r="R73" i="1"/>
  <c r="R65" i="1"/>
  <c r="L61" i="1"/>
  <c r="Q61" i="1"/>
  <c r="M61" i="1"/>
  <c r="N61" i="1" s="1"/>
  <c r="D61" i="1"/>
  <c r="R61" i="1" s="1"/>
  <c r="Q45" i="1"/>
  <c r="M45" i="1"/>
  <c r="N45" i="1" s="1"/>
  <c r="D45" i="1"/>
  <c r="R45" i="1" s="1"/>
  <c r="Q43" i="1"/>
  <c r="M43" i="1"/>
  <c r="N43" i="1" s="1"/>
  <c r="D43" i="1"/>
  <c r="R43" i="1" s="1"/>
  <c r="K42" i="1"/>
  <c r="L42" i="1" s="1"/>
  <c r="Q41" i="1"/>
  <c r="M41" i="1"/>
  <c r="T41" i="1" s="1"/>
  <c r="D41" i="1"/>
  <c r="R41" i="1" s="1"/>
  <c r="P61" i="1"/>
  <c r="P45" i="1"/>
  <c r="P43" i="1"/>
  <c r="P41" i="1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B29" i="2"/>
  <c r="F29" i="2"/>
  <c r="G30" i="2" s="1"/>
  <c r="H29" i="2"/>
  <c r="I30" i="2" s="1"/>
  <c r="J29" i="2"/>
  <c r="L29" i="2"/>
  <c r="M30" i="2" s="1"/>
  <c r="N29" i="2"/>
  <c r="O29" i="2"/>
  <c r="P29" i="2"/>
  <c r="Q30" i="2" l="1"/>
  <c r="U29" i="2"/>
  <c r="E30" i="2"/>
  <c r="C30" i="2"/>
  <c r="T61" i="1"/>
  <c r="T45" i="1"/>
  <c r="T44" i="1"/>
  <c r="T43" i="1"/>
  <c r="N41" i="1"/>
  <c r="N42" i="1"/>
  <c r="R29" i="2"/>
  <c r="G12" i="16"/>
  <c r="S29" i="2"/>
  <c r="T30" i="2" s="1"/>
  <c r="G11" i="16"/>
  <c r="Q40" i="16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B38" i="46" l="1"/>
  <c r="C38" i="46"/>
  <c r="D38" i="46"/>
  <c r="E38" i="46" s="1"/>
  <c r="F38" i="46"/>
  <c r="G38" i="46"/>
  <c r="H19" i="46" s="1"/>
  <c r="H38" i="46"/>
  <c r="I38" i="46"/>
  <c r="J38" i="46"/>
  <c r="L38" i="46"/>
  <c r="M19" i="46" s="1"/>
  <c r="O38" i="46"/>
  <c r="P19" i="46" s="1"/>
  <c r="Q38" i="46"/>
  <c r="R38" i="46"/>
  <c r="S38" i="46"/>
  <c r="U38" i="46"/>
  <c r="B39" i="46"/>
  <c r="C39" i="46"/>
  <c r="D39" i="46"/>
  <c r="E39" i="46" s="1"/>
  <c r="F39" i="46"/>
  <c r="G39" i="46"/>
  <c r="H20" i="46" s="1"/>
  <c r="H39" i="46"/>
  <c r="I39" i="46"/>
  <c r="J39" i="46"/>
  <c r="L39" i="46"/>
  <c r="M20" i="46" s="1"/>
  <c r="O39" i="46"/>
  <c r="P20" i="46" s="1"/>
  <c r="Q39" i="46"/>
  <c r="R39" i="46"/>
  <c r="S39" i="46"/>
  <c r="U39" i="46"/>
  <c r="B40" i="46"/>
  <c r="C40" i="46"/>
  <c r="D40" i="46"/>
  <c r="E40" i="46" s="1"/>
  <c r="F40" i="46"/>
  <c r="G40" i="46"/>
  <c r="H21" i="46" s="1"/>
  <c r="H40" i="46"/>
  <c r="I40" i="46"/>
  <c r="J40" i="46"/>
  <c r="L40" i="46"/>
  <c r="M21" i="46" s="1"/>
  <c r="O40" i="46"/>
  <c r="P21" i="46" s="1"/>
  <c r="Q40" i="46"/>
  <c r="R40" i="46"/>
  <c r="S40" i="46"/>
  <c r="U40" i="46"/>
  <c r="B41" i="46"/>
  <c r="C41" i="46"/>
  <c r="D41" i="46"/>
  <c r="E41" i="46" s="1"/>
  <c r="F41" i="46"/>
  <c r="G41" i="46"/>
  <c r="H22" i="46" s="1"/>
  <c r="H41" i="46"/>
  <c r="I41" i="46"/>
  <c r="J41" i="46"/>
  <c r="L41" i="46"/>
  <c r="M22" i="46" s="1"/>
  <c r="O41" i="46"/>
  <c r="P22" i="46" s="1"/>
  <c r="Q41" i="46"/>
  <c r="R41" i="46"/>
  <c r="S41" i="46"/>
  <c r="U41" i="46"/>
  <c r="B42" i="46"/>
  <c r="C42" i="46"/>
  <c r="D42" i="46"/>
  <c r="E42" i="46" s="1"/>
  <c r="F42" i="46"/>
  <c r="G42" i="46"/>
  <c r="H23" i="46" s="1"/>
  <c r="H42" i="46"/>
  <c r="I42" i="46"/>
  <c r="J42" i="46"/>
  <c r="L42" i="46"/>
  <c r="M23" i="46" s="1"/>
  <c r="O42" i="46"/>
  <c r="P23" i="46" s="1"/>
  <c r="Q42" i="46"/>
  <c r="R42" i="46"/>
  <c r="S42" i="46"/>
  <c r="U42" i="46"/>
  <c r="B43" i="46"/>
  <c r="C43" i="46"/>
  <c r="D43" i="46"/>
  <c r="E43" i="46" s="1"/>
  <c r="F43" i="46"/>
  <c r="G43" i="46"/>
  <c r="H24" i="46" s="1"/>
  <c r="H43" i="46"/>
  <c r="I43" i="46"/>
  <c r="J43" i="46"/>
  <c r="L43" i="46"/>
  <c r="M24" i="46" s="1"/>
  <c r="O43" i="46"/>
  <c r="P24" i="46" s="1"/>
  <c r="Q43" i="46"/>
  <c r="R43" i="46"/>
  <c r="S43" i="46"/>
  <c r="U43" i="46"/>
  <c r="B44" i="46"/>
  <c r="C44" i="46"/>
  <c r="D44" i="46"/>
  <c r="E44" i="46" s="1"/>
  <c r="F44" i="46"/>
  <c r="G44" i="46"/>
  <c r="H25" i="46" s="1"/>
  <c r="H44" i="46"/>
  <c r="I44" i="46"/>
  <c r="J44" i="46"/>
  <c r="L44" i="46"/>
  <c r="M25" i="46" s="1"/>
  <c r="O44" i="46"/>
  <c r="P25" i="46" s="1"/>
  <c r="Q44" i="46"/>
  <c r="R44" i="46"/>
  <c r="S44" i="46"/>
  <c r="U44" i="46"/>
  <c r="B45" i="46"/>
  <c r="C45" i="46"/>
  <c r="D45" i="46"/>
  <c r="E45" i="46" s="1"/>
  <c r="F45" i="46"/>
  <c r="G45" i="46"/>
  <c r="H26" i="46" s="1"/>
  <c r="H45" i="46"/>
  <c r="I45" i="46"/>
  <c r="J45" i="46"/>
  <c r="L45" i="46"/>
  <c r="M26" i="46" s="1"/>
  <c r="O45" i="46"/>
  <c r="P26" i="46" s="1"/>
  <c r="Q45" i="46"/>
  <c r="R45" i="46"/>
  <c r="S45" i="46"/>
  <c r="U45" i="46"/>
  <c r="B46" i="46"/>
  <c r="C46" i="46"/>
  <c r="D46" i="46"/>
  <c r="E46" i="46" s="1"/>
  <c r="F46" i="46"/>
  <c r="G46" i="46"/>
  <c r="H27" i="46" s="1"/>
  <c r="H46" i="46"/>
  <c r="I46" i="46"/>
  <c r="J46" i="46"/>
  <c r="L46" i="46"/>
  <c r="M27" i="46" s="1"/>
  <c r="O46" i="46"/>
  <c r="P27" i="46" s="1"/>
  <c r="Q46" i="46"/>
  <c r="R46" i="46"/>
  <c r="S46" i="46"/>
  <c r="U46" i="46"/>
  <c r="B48" i="46"/>
  <c r="C48" i="46"/>
  <c r="D48" i="46"/>
  <c r="E48" i="46" s="1"/>
  <c r="F48" i="46"/>
  <c r="G48" i="46"/>
  <c r="H48" i="46"/>
  <c r="I48" i="46"/>
  <c r="J48" i="46"/>
  <c r="L48" i="46"/>
  <c r="O48" i="46"/>
  <c r="Q48" i="46"/>
  <c r="R48" i="46"/>
  <c r="S48" i="46"/>
  <c r="U48" i="46"/>
  <c r="T38" i="46" l="1"/>
  <c r="T46" i="46"/>
  <c r="T42" i="46"/>
  <c r="T41" i="46"/>
  <c r="T40" i="46"/>
  <c r="T39" i="46"/>
  <c r="T45" i="46"/>
  <c r="T48" i="46"/>
  <c r="T44" i="46"/>
  <c r="T43" i="46"/>
  <c r="P2" i="6"/>
  <c r="P28" i="2" l="1"/>
  <c r="W191" i="51"/>
  <c r="V191" i="51"/>
  <c r="T191" i="51"/>
  <c r="S191" i="51"/>
  <c r="R191" i="51"/>
  <c r="N191" i="51"/>
  <c r="L191" i="51"/>
  <c r="J191" i="51"/>
  <c r="H191" i="51"/>
  <c r="F191" i="51"/>
  <c r="E191" i="51"/>
  <c r="C191" i="51"/>
  <c r="D191" i="51" s="1"/>
  <c r="B191" i="51"/>
  <c r="W190" i="51"/>
  <c r="V190" i="51"/>
  <c r="T190" i="51"/>
  <c r="S190" i="51"/>
  <c r="R190" i="51"/>
  <c r="N190" i="51"/>
  <c r="L190" i="51"/>
  <c r="J190" i="51"/>
  <c r="H190" i="51"/>
  <c r="F190" i="51"/>
  <c r="E190" i="51"/>
  <c r="C190" i="51"/>
  <c r="D190" i="51" s="1"/>
  <c r="B190" i="51"/>
  <c r="W189" i="51"/>
  <c r="V189" i="51"/>
  <c r="T189" i="51"/>
  <c r="S189" i="51"/>
  <c r="R189" i="51"/>
  <c r="N189" i="51"/>
  <c r="L189" i="51"/>
  <c r="J189" i="51"/>
  <c r="H189" i="51"/>
  <c r="F189" i="51"/>
  <c r="E189" i="51"/>
  <c r="C189" i="51"/>
  <c r="D189" i="51" s="1"/>
  <c r="B189" i="51"/>
  <c r="W188" i="51"/>
  <c r="V188" i="51"/>
  <c r="T188" i="51"/>
  <c r="S188" i="51"/>
  <c r="R188" i="51"/>
  <c r="N188" i="51"/>
  <c r="L188" i="51"/>
  <c r="J188" i="51"/>
  <c r="H188" i="51"/>
  <c r="F188" i="51"/>
  <c r="E188" i="51"/>
  <c r="C188" i="51"/>
  <c r="D188" i="51" s="1"/>
  <c r="B188" i="51"/>
  <c r="W187" i="51"/>
  <c r="V187" i="51"/>
  <c r="T187" i="51"/>
  <c r="S187" i="51"/>
  <c r="R187" i="51"/>
  <c r="N187" i="51"/>
  <c r="L187" i="51"/>
  <c r="J187" i="51"/>
  <c r="H187" i="51"/>
  <c r="F187" i="51"/>
  <c r="E187" i="51"/>
  <c r="C187" i="51"/>
  <c r="D187" i="51" s="1"/>
  <c r="B187" i="51"/>
  <c r="W186" i="51"/>
  <c r="V186" i="51"/>
  <c r="T186" i="51"/>
  <c r="S186" i="51"/>
  <c r="R186" i="51"/>
  <c r="N186" i="51"/>
  <c r="L186" i="51"/>
  <c r="J186" i="51"/>
  <c r="H186" i="51"/>
  <c r="F186" i="51"/>
  <c r="E186" i="51"/>
  <c r="C186" i="51"/>
  <c r="D186" i="51" s="1"/>
  <c r="B186" i="51"/>
  <c r="W185" i="51"/>
  <c r="V185" i="51"/>
  <c r="T185" i="51"/>
  <c r="S185" i="51"/>
  <c r="R185" i="51"/>
  <c r="N185" i="51"/>
  <c r="L185" i="51"/>
  <c r="J185" i="51"/>
  <c r="H185" i="51"/>
  <c r="F185" i="51"/>
  <c r="E185" i="51"/>
  <c r="C185" i="51"/>
  <c r="D185" i="51" s="1"/>
  <c r="B185" i="51"/>
  <c r="W184" i="51"/>
  <c r="V184" i="51"/>
  <c r="T184" i="51"/>
  <c r="S184" i="51"/>
  <c r="R184" i="51"/>
  <c r="N184" i="51"/>
  <c r="L184" i="51"/>
  <c r="J184" i="51"/>
  <c r="H184" i="51"/>
  <c r="F184" i="51"/>
  <c r="E184" i="51"/>
  <c r="C184" i="51"/>
  <c r="D184" i="51" s="1"/>
  <c r="B184" i="51"/>
  <c r="W183" i="51"/>
  <c r="V183" i="51"/>
  <c r="T183" i="51"/>
  <c r="S183" i="51"/>
  <c r="R183" i="51"/>
  <c r="N183" i="51"/>
  <c r="L183" i="51"/>
  <c r="J183" i="51"/>
  <c r="H183" i="51"/>
  <c r="F183" i="51"/>
  <c r="E183" i="51"/>
  <c r="C183" i="51"/>
  <c r="D183" i="51" s="1"/>
  <c r="B183" i="51"/>
  <c r="W182" i="51"/>
  <c r="V182" i="51"/>
  <c r="T182" i="51"/>
  <c r="S182" i="51"/>
  <c r="R182" i="51"/>
  <c r="N182" i="51"/>
  <c r="L182" i="51"/>
  <c r="J182" i="51"/>
  <c r="H182" i="51"/>
  <c r="F182" i="51"/>
  <c r="E182" i="51"/>
  <c r="C182" i="51"/>
  <c r="D182" i="51" s="1"/>
  <c r="B182" i="51"/>
  <c r="W180" i="51"/>
  <c r="V180" i="51"/>
  <c r="T180" i="51"/>
  <c r="S180" i="51"/>
  <c r="R180" i="51"/>
  <c r="N180" i="51"/>
  <c r="L180" i="51"/>
  <c r="J180" i="51"/>
  <c r="H180" i="51"/>
  <c r="F180" i="51"/>
  <c r="E180" i="51"/>
  <c r="C180" i="51"/>
  <c r="D180" i="51" s="1"/>
  <c r="B180" i="51"/>
  <c r="W179" i="51"/>
  <c r="V179" i="51"/>
  <c r="T179" i="51"/>
  <c r="S179" i="51"/>
  <c r="R179" i="51"/>
  <c r="N179" i="51"/>
  <c r="L179" i="51"/>
  <c r="J179" i="51"/>
  <c r="H179" i="51"/>
  <c r="F179" i="51"/>
  <c r="E179" i="51"/>
  <c r="C179" i="51"/>
  <c r="D179" i="51" s="1"/>
  <c r="B179" i="51"/>
  <c r="W178" i="51"/>
  <c r="V178" i="51"/>
  <c r="T178" i="51"/>
  <c r="S178" i="51"/>
  <c r="R178" i="51"/>
  <c r="N178" i="51"/>
  <c r="L178" i="51"/>
  <c r="J178" i="51"/>
  <c r="H178" i="51"/>
  <c r="F178" i="51"/>
  <c r="E178" i="51"/>
  <c r="C178" i="51"/>
  <c r="D178" i="51" s="1"/>
  <c r="B178" i="51"/>
  <c r="W177" i="51"/>
  <c r="V177" i="51"/>
  <c r="T177" i="51"/>
  <c r="S177" i="51"/>
  <c r="R177" i="51"/>
  <c r="N177" i="51"/>
  <c r="L177" i="51"/>
  <c r="J177" i="51"/>
  <c r="H177" i="51"/>
  <c r="F177" i="51"/>
  <c r="E177" i="51"/>
  <c r="C177" i="51"/>
  <c r="D177" i="51" s="1"/>
  <c r="B177" i="51"/>
  <c r="W176" i="51"/>
  <c r="V176" i="51"/>
  <c r="T176" i="51"/>
  <c r="S176" i="51"/>
  <c r="R176" i="51"/>
  <c r="N176" i="51"/>
  <c r="L176" i="51"/>
  <c r="J176" i="51"/>
  <c r="H176" i="51"/>
  <c r="F176" i="51"/>
  <c r="E176" i="51"/>
  <c r="C176" i="51"/>
  <c r="D176" i="51" s="1"/>
  <c r="B176" i="51"/>
  <c r="W175" i="51"/>
  <c r="V175" i="51"/>
  <c r="T175" i="51"/>
  <c r="S175" i="51"/>
  <c r="R175" i="51"/>
  <c r="N175" i="51"/>
  <c r="L175" i="51"/>
  <c r="J175" i="51"/>
  <c r="H175" i="51"/>
  <c r="F175" i="51"/>
  <c r="E175" i="51"/>
  <c r="C175" i="51"/>
  <c r="D175" i="51" s="1"/>
  <c r="B175" i="51"/>
  <c r="W174" i="51"/>
  <c r="V174" i="51"/>
  <c r="T174" i="51"/>
  <c r="S174" i="51"/>
  <c r="R174" i="51"/>
  <c r="N174" i="51"/>
  <c r="L174" i="51"/>
  <c r="J174" i="51"/>
  <c r="H174" i="51"/>
  <c r="F174" i="51"/>
  <c r="E174" i="51"/>
  <c r="C174" i="51"/>
  <c r="D174" i="51" s="1"/>
  <c r="B174" i="51"/>
  <c r="W173" i="51"/>
  <c r="V173" i="51"/>
  <c r="T173" i="51"/>
  <c r="S173" i="51"/>
  <c r="R173" i="51"/>
  <c r="N173" i="51"/>
  <c r="L173" i="51"/>
  <c r="J173" i="51"/>
  <c r="H173" i="51"/>
  <c r="F173" i="51"/>
  <c r="E173" i="51"/>
  <c r="C173" i="51"/>
  <c r="D173" i="51" s="1"/>
  <c r="B173" i="51"/>
  <c r="W172" i="51"/>
  <c r="V172" i="51"/>
  <c r="T172" i="51"/>
  <c r="S172" i="51"/>
  <c r="R172" i="51"/>
  <c r="N172" i="51"/>
  <c r="L172" i="51"/>
  <c r="J172" i="51"/>
  <c r="H172" i="51"/>
  <c r="F172" i="51"/>
  <c r="E172" i="51"/>
  <c r="C172" i="51"/>
  <c r="D172" i="51" s="1"/>
  <c r="B172" i="51"/>
  <c r="W171" i="51"/>
  <c r="V171" i="51"/>
  <c r="T171" i="51"/>
  <c r="S171" i="51"/>
  <c r="R171" i="51"/>
  <c r="N171" i="51"/>
  <c r="L171" i="51"/>
  <c r="J171" i="51"/>
  <c r="H171" i="51"/>
  <c r="F171" i="51"/>
  <c r="E171" i="51"/>
  <c r="C171" i="51"/>
  <c r="D171" i="51" s="1"/>
  <c r="B171" i="51"/>
  <c r="W169" i="51"/>
  <c r="V169" i="51"/>
  <c r="T169" i="51"/>
  <c r="S169" i="51"/>
  <c r="R169" i="51"/>
  <c r="N169" i="51"/>
  <c r="L169" i="51"/>
  <c r="J169" i="51"/>
  <c r="H169" i="51"/>
  <c r="F169" i="51"/>
  <c r="E169" i="51"/>
  <c r="C169" i="51"/>
  <c r="D169" i="51" s="1"/>
  <c r="B169" i="51"/>
  <c r="W168" i="51"/>
  <c r="V168" i="51"/>
  <c r="T168" i="51"/>
  <c r="S168" i="51"/>
  <c r="R168" i="51"/>
  <c r="N168" i="51"/>
  <c r="L168" i="51"/>
  <c r="J168" i="51"/>
  <c r="H168" i="51"/>
  <c r="F168" i="51"/>
  <c r="E168" i="51"/>
  <c r="C168" i="51"/>
  <c r="D168" i="51" s="1"/>
  <c r="B168" i="51"/>
  <c r="W167" i="51"/>
  <c r="V167" i="51"/>
  <c r="T167" i="51"/>
  <c r="S167" i="51"/>
  <c r="R167" i="51"/>
  <c r="N167" i="51"/>
  <c r="L167" i="51"/>
  <c r="J167" i="51"/>
  <c r="H167" i="51"/>
  <c r="F167" i="51"/>
  <c r="E167" i="51"/>
  <c r="C167" i="51"/>
  <c r="D167" i="51" s="1"/>
  <c r="B167" i="51"/>
  <c r="W166" i="51"/>
  <c r="V166" i="51"/>
  <c r="T166" i="51"/>
  <c r="S166" i="51"/>
  <c r="R166" i="51"/>
  <c r="N166" i="51"/>
  <c r="L166" i="51"/>
  <c r="J166" i="51"/>
  <c r="H166" i="51"/>
  <c r="F166" i="51"/>
  <c r="E166" i="51"/>
  <c r="C166" i="51"/>
  <c r="D166" i="51" s="1"/>
  <c r="B166" i="51"/>
  <c r="W165" i="51"/>
  <c r="V165" i="51"/>
  <c r="T165" i="51"/>
  <c r="S165" i="51"/>
  <c r="R165" i="51"/>
  <c r="N165" i="51"/>
  <c r="L165" i="51"/>
  <c r="J165" i="51"/>
  <c r="H165" i="51"/>
  <c r="F165" i="51"/>
  <c r="E165" i="51"/>
  <c r="C165" i="51"/>
  <c r="D165" i="51" s="1"/>
  <c r="B165" i="51"/>
  <c r="W164" i="51"/>
  <c r="V164" i="51"/>
  <c r="T164" i="51"/>
  <c r="S164" i="51"/>
  <c r="R164" i="51"/>
  <c r="N164" i="51"/>
  <c r="L164" i="51"/>
  <c r="J164" i="51"/>
  <c r="H164" i="51"/>
  <c r="F164" i="51"/>
  <c r="E164" i="51"/>
  <c r="C164" i="51"/>
  <c r="D164" i="51" s="1"/>
  <c r="B164" i="51"/>
  <c r="W163" i="51"/>
  <c r="V163" i="51"/>
  <c r="T163" i="51"/>
  <c r="S163" i="51"/>
  <c r="R163" i="51"/>
  <c r="N163" i="51"/>
  <c r="L163" i="51"/>
  <c r="J163" i="51"/>
  <c r="H163" i="51"/>
  <c r="F163" i="51"/>
  <c r="E163" i="51"/>
  <c r="C163" i="51"/>
  <c r="D163" i="51" s="1"/>
  <c r="B163" i="51"/>
  <c r="W162" i="51"/>
  <c r="V162" i="51"/>
  <c r="T162" i="51"/>
  <c r="S162" i="51"/>
  <c r="R162" i="51"/>
  <c r="N162" i="51"/>
  <c r="L162" i="51"/>
  <c r="J162" i="51"/>
  <c r="H162" i="51"/>
  <c r="F162" i="51"/>
  <c r="E162" i="51"/>
  <c r="C162" i="51"/>
  <c r="D162" i="51" s="1"/>
  <c r="B162" i="51"/>
  <c r="W161" i="51"/>
  <c r="V161" i="51"/>
  <c r="T161" i="51"/>
  <c r="S161" i="51"/>
  <c r="R161" i="51"/>
  <c r="N161" i="51"/>
  <c r="L161" i="51"/>
  <c r="J161" i="51"/>
  <c r="H161" i="51"/>
  <c r="F161" i="51"/>
  <c r="E161" i="51"/>
  <c r="C161" i="51"/>
  <c r="D161" i="51" s="1"/>
  <c r="B161" i="51"/>
  <c r="W160" i="51"/>
  <c r="V160" i="51"/>
  <c r="T160" i="51"/>
  <c r="S160" i="51"/>
  <c r="R160" i="51"/>
  <c r="N160" i="51"/>
  <c r="L160" i="51"/>
  <c r="J160" i="51"/>
  <c r="H160" i="51"/>
  <c r="F160" i="51"/>
  <c r="E160" i="51"/>
  <c r="C160" i="51"/>
  <c r="D160" i="51" s="1"/>
  <c r="B160" i="51"/>
  <c r="W159" i="51"/>
  <c r="V159" i="51"/>
  <c r="T159" i="51"/>
  <c r="S159" i="51"/>
  <c r="R159" i="51"/>
  <c r="N159" i="51"/>
  <c r="L159" i="51"/>
  <c r="J159" i="51"/>
  <c r="H159" i="51"/>
  <c r="F159" i="51"/>
  <c r="E159" i="51"/>
  <c r="C159" i="51"/>
  <c r="D159" i="51" s="1"/>
  <c r="B159" i="51"/>
  <c r="W158" i="51"/>
  <c r="V158" i="51"/>
  <c r="T158" i="51"/>
  <c r="S158" i="51"/>
  <c r="R158" i="51"/>
  <c r="N158" i="51"/>
  <c r="L158" i="51"/>
  <c r="J158" i="51"/>
  <c r="H158" i="51"/>
  <c r="F158" i="51"/>
  <c r="E158" i="51"/>
  <c r="C158" i="51"/>
  <c r="D158" i="51" s="1"/>
  <c r="B158" i="51"/>
  <c r="W157" i="51"/>
  <c r="V157" i="51"/>
  <c r="T157" i="51"/>
  <c r="S157" i="51"/>
  <c r="R157" i="51"/>
  <c r="N157" i="51"/>
  <c r="L157" i="51"/>
  <c r="J157" i="51"/>
  <c r="H157" i="51"/>
  <c r="F157" i="51"/>
  <c r="E157" i="51"/>
  <c r="C157" i="51"/>
  <c r="D157" i="51" s="1"/>
  <c r="B157" i="51"/>
  <c r="W156" i="51"/>
  <c r="V156" i="51"/>
  <c r="T156" i="51"/>
  <c r="S156" i="51"/>
  <c r="R156" i="51"/>
  <c r="N156" i="51"/>
  <c r="L156" i="51"/>
  <c r="J156" i="51"/>
  <c r="H156" i="51"/>
  <c r="F156" i="51"/>
  <c r="E156" i="51"/>
  <c r="C156" i="51"/>
  <c r="D156" i="51" s="1"/>
  <c r="B156" i="51"/>
  <c r="W155" i="51"/>
  <c r="V155" i="51"/>
  <c r="T155" i="51"/>
  <c r="S155" i="51"/>
  <c r="R155" i="51"/>
  <c r="N155" i="51"/>
  <c r="L155" i="51"/>
  <c r="J155" i="51"/>
  <c r="H155" i="51"/>
  <c r="F155" i="51"/>
  <c r="E155" i="51"/>
  <c r="C155" i="51"/>
  <c r="D155" i="51" s="1"/>
  <c r="B155" i="51"/>
  <c r="W154" i="51"/>
  <c r="V154" i="51"/>
  <c r="T154" i="51"/>
  <c r="S154" i="51"/>
  <c r="R154" i="51"/>
  <c r="N154" i="51"/>
  <c r="L154" i="51"/>
  <c r="J154" i="51"/>
  <c r="H154" i="51"/>
  <c r="F154" i="51"/>
  <c r="E154" i="51"/>
  <c r="C154" i="51"/>
  <c r="D154" i="51" s="1"/>
  <c r="B154" i="51"/>
  <c r="W153" i="51"/>
  <c r="V153" i="51"/>
  <c r="T153" i="51"/>
  <c r="S153" i="51"/>
  <c r="R153" i="51"/>
  <c r="N153" i="51"/>
  <c r="L153" i="51"/>
  <c r="J153" i="51"/>
  <c r="H153" i="51"/>
  <c r="F153" i="51"/>
  <c r="E153" i="51"/>
  <c r="C153" i="51"/>
  <c r="D153" i="51" s="1"/>
  <c r="B153" i="51"/>
  <c r="W152" i="51"/>
  <c r="V152" i="51"/>
  <c r="T152" i="51"/>
  <c r="S152" i="51"/>
  <c r="R152" i="51"/>
  <c r="N152" i="51"/>
  <c r="L152" i="51"/>
  <c r="J152" i="51"/>
  <c r="H152" i="51"/>
  <c r="F152" i="51"/>
  <c r="E152" i="51"/>
  <c r="C152" i="51"/>
  <c r="D152" i="51" s="1"/>
  <c r="B152" i="51"/>
  <c r="W151" i="51"/>
  <c r="V151" i="51"/>
  <c r="T151" i="51"/>
  <c r="S151" i="51"/>
  <c r="R151" i="51"/>
  <c r="N151" i="51"/>
  <c r="L151" i="51"/>
  <c r="J151" i="51"/>
  <c r="H151" i="51"/>
  <c r="F151" i="51"/>
  <c r="E151" i="51"/>
  <c r="C151" i="51"/>
  <c r="D151" i="51" s="1"/>
  <c r="B151" i="51"/>
  <c r="W150" i="51"/>
  <c r="V150" i="51"/>
  <c r="T150" i="51"/>
  <c r="S150" i="51"/>
  <c r="R150" i="51"/>
  <c r="N150" i="51"/>
  <c r="L150" i="51"/>
  <c r="J150" i="51"/>
  <c r="H150" i="51"/>
  <c r="F150" i="51"/>
  <c r="E150" i="51"/>
  <c r="C150" i="51"/>
  <c r="D150" i="51" s="1"/>
  <c r="B150" i="51"/>
  <c r="W149" i="51"/>
  <c r="V149" i="51"/>
  <c r="T149" i="51"/>
  <c r="S149" i="51"/>
  <c r="R149" i="51"/>
  <c r="N149" i="51"/>
  <c r="L149" i="51"/>
  <c r="J149" i="51"/>
  <c r="H149" i="51"/>
  <c r="F149" i="51"/>
  <c r="E149" i="51"/>
  <c r="C149" i="51"/>
  <c r="D149" i="51" s="1"/>
  <c r="B149" i="51"/>
  <c r="W148" i="51"/>
  <c r="V148" i="51"/>
  <c r="T148" i="51"/>
  <c r="S148" i="51"/>
  <c r="R148" i="51"/>
  <c r="N148" i="51"/>
  <c r="L148" i="51"/>
  <c r="J148" i="51"/>
  <c r="H148" i="51"/>
  <c r="F148" i="51"/>
  <c r="E148" i="51"/>
  <c r="C148" i="51"/>
  <c r="D148" i="51" s="1"/>
  <c r="B148" i="51"/>
  <c r="W147" i="51"/>
  <c r="V147" i="51"/>
  <c r="T147" i="51"/>
  <c r="S147" i="51"/>
  <c r="R147" i="51"/>
  <c r="N147" i="51"/>
  <c r="L147" i="51"/>
  <c r="J147" i="51"/>
  <c r="H147" i="51"/>
  <c r="F147" i="51"/>
  <c r="E147" i="51"/>
  <c r="C147" i="51"/>
  <c r="D147" i="51" s="1"/>
  <c r="B147" i="51"/>
  <c r="W146" i="51"/>
  <c r="V146" i="51"/>
  <c r="T146" i="51"/>
  <c r="S146" i="51"/>
  <c r="R146" i="51"/>
  <c r="N146" i="51"/>
  <c r="L146" i="51"/>
  <c r="J146" i="51"/>
  <c r="H146" i="51"/>
  <c r="F146" i="51"/>
  <c r="E146" i="51"/>
  <c r="C146" i="51"/>
  <c r="D146" i="51" s="1"/>
  <c r="B146" i="51"/>
  <c r="W145" i="51"/>
  <c r="V145" i="51"/>
  <c r="T145" i="51"/>
  <c r="S145" i="51"/>
  <c r="R145" i="51"/>
  <c r="N145" i="51"/>
  <c r="L145" i="51"/>
  <c r="J145" i="51"/>
  <c r="H145" i="51"/>
  <c r="F145" i="51"/>
  <c r="E145" i="51"/>
  <c r="C145" i="51"/>
  <c r="D145" i="51" s="1"/>
  <c r="B145" i="51"/>
  <c r="W144" i="51"/>
  <c r="V144" i="51"/>
  <c r="T144" i="51"/>
  <c r="S144" i="51"/>
  <c r="R144" i="51"/>
  <c r="N144" i="51"/>
  <c r="L144" i="51"/>
  <c r="J144" i="51"/>
  <c r="H144" i="51"/>
  <c r="F144" i="51"/>
  <c r="E144" i="51"/>
  <c r="C144" i="51"/>
  <c r="D144" i="51" s="1"/>
  <c r="B144" i="51"/>
  <c r="W143" i="51"/>
  <c r="V143" i="51"/>
  <c r="T143" i="51"/>
  <c r="S143" i="51"/>
  <c r="R143" i="51"/>
  <c r="N143" i="51"/>
  <c r="L143" i="51"/>
  <c r="J143" i="51"/>
  <c r="H143" i="51"/>
  <c r="F143" i="51"/>
  <c r="E143" i="51"/>
  <c r="C143" i="51"/>
  <c r="D143" i="51" s="1"/>
  <c r="B143" i="51"/>
  <c r="W142" i="51"/>
  <c r="V142" i="51"/>
  <c r="T142" i="51"/>
  <c r="S142" i="51"/>
  <c r="R142" i="51"/>
  <c r="N142" i="51"/>
  <c r="L142" i="51"/>
  <c r="J142" i="51"/>
  <c r="H142" i="51"/>
  <c r="F142" i="51"/>
  <c r="E142" i="51"/>
  <c r="C142" i="51"/>
  <c r="D142" i="51" s="1"/>
  <c r="B142" i="51"/>
  <c r="W141" i="51"/>
  <c r="V141" i="51"/>
  <c r="T141" i="51"/>
  <c r="S141" i="51"/>
  <c r="R141" i="51"/>
  <c r="N141" i="51"/>
  <c r="L141" i="51"/>
  <c r="J141" i="51"/>
  <c r="H141" i="51"/>
  <c r="F141" i="51"/>
  <c r="E141" i="51"/>
  <c r="C141" i="51"/>
  <c r="D141" i="51" s="1"/>
  <c r="B141" i="51"/>
  <c r="W140" i="51"/>
  <c r="V140" i="51"/>
  <c r="T140" i="51"/>
  <c r="S140" i="51"/>
  <c r="R140" i="51"/>
  <c r="N140" i="51"/>
  <c r="L140" i="51"/>
  <c r="J140" i="51"/>
  <c r="H140" i="51"/>
  <c r="F140" i="51"/>
  <c r="E140" i="51"/>
  <c r="C140" i="51"/>
  <c r="D140" i="51" s="1"/>
  <c r="B140" i="51"/>
  <c r="W139" i="51"/>
  <c r="V139" i="51"/>
  <c r="T139" i="51"/>
  <c r="S139" i="51"/>
  <c r="R139" i="51"/>
  <c r="N139" i="51"/>
  <c r="L139" i="51"/>
  <c r="J139" i="51"/>
  <c r="H139" i="51"/>
  <c r="F139" i="51"/>
  <c r="E139" i="51"/>
  <c r="C139" i="51"/>
  <c r="D139" i="51" s="1"/>
  <c r="B139" i="51"/>
  <c r="W138" i="51"/>
  <c r="V138" i="51"/>
  <c r="T138" i="51"/>
  <c r="S138" i="51"/>
  <c r="R138" i="51"/>
  <c r="N138" i="51"/>
  <c r="L138" i="51"/>
  <c r="J138" i="51"/>
  <c r="H138" i="51"/>
  <c r="F138" i="51"/>
  <c r="E138" i="51"/>
  <c r="C138" i="51"/>
  <c r="D138" i="51" s="1"/>
  <c r="B138" i="51"/>
  <c r="W137" i="51"/>
  <c r="V137" i="51"/>
  <c r="T137" i="51"/>
  <c r="S137" i="51"/>
  <c r="R137" i="51"/>
  <c r="N137" i="51"/>
  <c r="L137" i="51"/>
  <c r="J137" i="51"/>
  <c r="H137" i="51"/>
  <c r="F137" i="51"/>
  <c r="E137" i="51"/>
  <c r="C137" i="51"/>
  <c r="D137" i="51" s="1"/>
  <c r="B137" i="51"/>
  <c r="W136" i="51"/>
  <c r="V136" i="51"/>
  <c r="T136" i="51"/>
  <c r="S136" i="51"/>
  <c r="R136" i="51"/>
  <c r="N136" i="51"/>
  <c r="L136" i="51"/>
  <c r="J136" i="51"/>
  <c r="H136" i="51"/>
  <c r="F136" i="51"/>
  <c r="E136" i="51"/>
  <c r="C136" i="51"/>
  <c r="D136" i="51" s="1"/>
  <c r="B136" i="51"/>
  <c r="W135" i="51"/>
  <c r="V135" i="51"/>
  <c r="T135" i="51"/>
  <c r="S135" i="51"/>
  <c r="R135" i="51"/>
  <c r="N135" i="51"/>
  <c r="L135" i="51"/>
  <c r="J135" i="51"/>
  <c r="H135" i="51"/>
  <c r="F135" i="51"/>
  <c r="E135" i="51"/>
  <c r="C135" i="51"/>
  <c r="D135" i="51" s="1"/>
  <c r="B135" i="51"/>
  <c r="W134" i="51"/>
  <c r="V134" i="51"/>
  <c r="T134" i="51"/>
  <c r="S134" i="51"/>
  <c r="R134" i="51"/>
  <c r="N134" i="51"/>
  <c r="L134" i="51"/>
  <c r="J134" i="51"/>
  <c r="H134" i="51"/>
  <c r="F134" i="51"/>
  <c r="E134" i="51"/>
  <c r="C134" i="51"/>
  <c r="D134" i="51" s="1"/>
  <c r="B134" i="51"/>
  <c r="W133" i="51"/>
  <c r="V133" i="51"/>
  <c r="T133" i="51"/>
  <c r="S133" i="51"/>
  <c r="R133" i="51"/>
  <c r="N133" i="51"/>
  <c r="L133" i="51"/>
  <c r="J133" i="51"/>
  <c r="H133" i="51"/>
  <c r="F133" i="51"/>
  <c r="E133" i="51"/>
  <c r="C133" i="51"/>
  <c r="D133" i="51" s="1"/>
  <c r="B133" i="51"/>
  <c r="W132" i="51"/>
  <c r="V132" i="51"/>
  <c r="T132" i="51"/>
  <c r="S132" i="51"/>
  <c r="R132" i="51"/>
  <c r="N132" i="51"/>
  <c r="L132" i="51"/>
  <c r="J132" i="51"/>
  <c r="H132" i="51"/>
  <c r="F132" i="51"/>
  <c r="E132" i="51"/>
  <c r="C132" i="51"/>
  <c r="D132" i="51" s="1"/>
  <c r="B132" i="51"/>
  <c r="W131" i="51"/>
  <c r="V131" i="51"/>
  <c r="T131" i="51"/>
  <c r="S131" i="51"/>
  <c r="R131" i="51"/>
  <c r="N131" i="51"/>
  <c r="L131" i="51"/>
  <c r="J131" i="51"/>
  <c r="H131" i="51"/>
  <c r="F131" i="51"/>
  <c r="E131" i="51"/>
  <c r="C131" i="51"/>
  <c r="D131" i="51" s="1"/>
  <c r="B131" i="51"/>
  <c r="W130" i="51"/>
  <c r="V130" i="51"/>
  <c r="T130" i="51"/>
  <c r="S130" i="51"/>
  <c r="R130" i="51"/>
  <c r="N130" i="51"/>
  <c r="L130" i="51"/>
  <c r="J130" i="51"/>
  <c r="H130" i="51"/>
  <c r="F130" i="51"/>
  <c r="E130" i="51"/>
  <c r="C130" i="51"/>
  <c r="D130" i="51" s="1"/>
  <c r="B130" i="51"/>
  <c r="W129" i="51"/>
  <c r="V129" i="51"/>
  <c r="T129" i="51"/>
  <c r="S129" i="51"/>
  <c r="R129" i="51"/>
  <c r="N129" i="51"/>
  <c r="L129" i="51"/>
  <c r="J129" i="51"/>
  <c r="H129" i="51"/>
  <c r="F129" i="51"/>
  <c r="E129" i="51"/>
  <c r="C129" i="51"/>
  <c r="D129" i="51" s="1"/>
  <c r="B129" i="51"/>
  <c r="W128" i="51"/>
  <c r="V128" i="51"/>
  <c r="T128" i="51"/>
  <c r="S128" i="51"/>
  <c r="R128" i="51"/>
  <c r="N128" i="51"/>
  <c r="L128" i="51"/>
  <c r="J128" i="51"/>
  <c r="H128" i="51"/>
  <c r="F128" i="51"/>
  <c r="E128" i="51"/>
  <c r="C128" i="51"/>
  <c r="D128" i="51" s="1"/>
  <c r="B128" i="51"/>
  <c r="W127" i="51"/>
  <c r="V127" i="51"/>
  <c r="T127" i="51"/>
  <c r="S127" i="51"/>
  <c r="R127" i="51"/>
  <c r="N127" i="51"/>
  <c r="L127" i="51"/>
  <c r="J127" i="51"/>
  <c r="H127" i="51"/>
  <c r="F127" i="51"/>
  <c r="E127" i="51"/>
  <c r="C127" i="51"/>
  <c r="D127" i="51" s="1"/>
  <c r="B127" i="51"/>
  <c r="W126" i="51"/>
  <c r="V126" i="51"/>
  <c r="T126" i="51"/>
  <c r="S126" i="51"/>
  <c r="R126" i="51"/>
  <c r="N126" i="51"/>
  <c r="L126" i="51"/>
  <c r="J126" i="51"/>
  <c r="H126" i="51"/>
  <c r="F126" i="51"/>
  <c r="E126" i="51"/>
  <c r="C126" i="51"/>
  <c r="D126" i="51" s="1"/>
  <c r="B126" i="51"/>
  <c r="W125" i="51"/>
  <c r="V125" i="51"/>
  <c r="T125" i="51"/>
  <c r="S125" i="51"/>
  <c r="R125" i="51"/>
  <c r="N125" i="51"/>
  <c r="L125" i="51"/>
  <c r="J125" i="51"/>
  <c r="H125" i="51"/>
  <c r="F125" i="51"/>
  <c r="E125" i="51"/>
  <c r="C125" i="51"/>
  <c r="D125" i="51" s="1"/>
  <c r="B125" i="51"/>
  <c r="W124" i="51"/>
  <c r="V124" i="51"/>
  <c r="T124" i="51"/>
  <c r="S124" i="51"/>
  <c r="R124" i="51"/>
  <c r="N124" i="51"/>
  <c r="L124" i="51"/>
  <c r="J124" i="51"/>
  <c r="H124" i="51"/>
  <c r="F124" i="51"/>
  <c r="E124" i="51"/>
  <c r="C124" i="51"/>
  <c r="D124" i="51" s="1"/>
  <c r="B124" i="51"/>
  <c r="W123" i="51"/>
  <c r="V123" i="51"/>
  <c r="T123" i="51"/>
  <c r="S123" i="51"/>
  <c r="R123" i="51"/>
  <c r="N123" i="51"/>
  <c r="L123" i="51"/>
  <c r="J123" i="51"/>
  <c r="H123" i="51"/>
  <c r="F123" i="51"/>
  <c r="E123" i="51"/>
  <c r="C123" i="51"/>
  <c r="D123" i="51" s="1"/>
  <c r="B123" i="51"/>
  <c r="W122" i="51"/>
  <c r="V122" i="51"/>
  <c r="T122" i="51"/>
  <c r="S122" i="51"/>
  <c r="R122" i="51"/>
  <c r="N122" i="51"/>
  <c r="L122" i="51"/>
  <c r="J122" i="51"/>
  <c r="H122" i="51"/>
  <c r="F122" i="51"/>
  <c r="E122" i="51"/>
  <c r="C122" i="51"/>
  <c r="D122" i="51" s="1"/>
  <c r="B122" i="51"/>
  <c r="W121" i="51"/>
  <c r="V121" i="51"/>
  <c r="T121" i="51"/>
  <c r="S121" i="51"/>
  <c r="R121" i="51"/>
  <c r="N121" i="51"/>
  <c r="L121" i="51"/>
  <c r="J121" i="51"/>
  <c r="H121" i="51"/>
  <c r="F121" i="51"/>
  <c r="E121" i="51"/>
  <c r="C121" i="51"/>
  <c r="D121" i="51" s="1"/>
  <c r="B121" i="51"/>
  <c r="W120" i="51"/>
  <c r="V120" i="51"/>
  <c r="T120" i="51"/>
  <c r="S120" i="51"/>
  <c r="R120" i="51"/>
  <c r="N120" i="51"/>
  <c r="L120" i="51"/>
  <c r="J120" i="51"/>
  <c r="H120" i="51"/>
  <c r="F120" i="51"/>
  <c r="E120" i="51"/>
  <c r="C120" i="51"/>
  <c r="D120" i="51" s="1"/>
  <c r="B120" i="51"/>
  <c r="W118" i="51"/>
  <c r="V118" i="51"/>
  <c r="T118" i="51"/>
  <c r="S118" i="51"/>
  <c r="R118" i="51"/>
  <c r="N118" i="51"/>
  <c r="L118" i="51"/>
  <c r="J118" i="51"/>
  <c r="H118" i="51"/>
  <c r="F118" i="51"/>
  <c r="E118" i="51"/>
  <c r="C118" i="51"/>
  <c r="D118" i="51" s="1"/>
  <c r="B118" i="51"/>
  <c r="W117" i="51"/>
  <c r="V117" i="51"/>
  <c r="T117" i="51"/>
  <c r="S117" i="51"/>
  <c r="R117" i="51"/>
  <c r="N117" i="51"/>
  <c r="L117" i="51"/>
  <c r="J117" i="51"/>
  <c r="H117" i="51"/>
  <c r="F117" i="51"/>
  <c r="E117" i="51"/>
  <c r="C117" i="51"/>
  <c r="D117" i="51" s="1"/>
  <c r="B117" i="51"/>
  <c r="W116" i="51"/>
  <c r="V116" i="51"/>
  <c r="T116" i="51"/>
  <c r="S116" i="51"/>
  <c r="R116" i="51"/>
  <c r="N116" i="51"/>
  <c r="L116" i="51"/>
  <c r="J116" i="51"/>
  <c r="H116" i="51"/>
  <c r="F116" i="51"/>
  <c r="E116" i="51"/>
  <c r="C116" i="51"/>
  <c r="D116" i="51" s="1"/>
  <c r="B116" i="51"/>
  <c r="W115" i="51"/>
  <c r="V115" i="51"/>
  <c r="T115" i="51"/>
  <c r="S115" i="51"/>
  <c r="R115" i="51"/>
  <c r="N115" i="51"/>
  <c r="L115" i="51"/>
  <c r="J115" i="51"/>
  <c r="H115" i="51"/>
  <c r="F115" i="51"/>
  <c r="E115" i="51"/>
  <c r="C115" i="51"/>
  <c r="D115" i="51" s="1"/>
  <c r="B115" i="51"/>
  <c r="W114" i="51"/>
  <c r="V114" i="51"/>
  <c r="T114" i="51"/>
  <c r="S114" i="51"/>
  <c r="R114" i="51"/>
  <c r="N114" i="51"/>
  <c r="L114" i="51"/>
  <c r="J114" i="51"/>
  <c r="H114" i="51"/>
  <c r="F114" i="51"/>
  <c r="E114" i="51"/>
  <c r="C114" i="51"/>
  <c r="D114" i="51" s="1"/>
  <c r="B114" i="51"/>
  <c r="W113" i="51"/>
  <c r="V113" i="51"/>
  <c r="T113" i="51"/>
  <c r="S113" i="51"/>
  <c r="R113" i="51"/>
  <c r="N113" i="51"/>
  <c r="L113" i="51"/>
  <c r="J113" i="51"/>
  <c r="H113" i="51"/>
  <c r="F113" i="51"/>
  <c r="E113" i="51"/>
  <c r="C113" i="51"/>
  <c r="D113" i="51" s="1"/>
  <c r="B113" i="51"/>
  <c r="W112" i="51"/>
  <c r="V112" i="51"/>
  <c r="T112" i="51"/>
  <c r="S112" i="51"/>
  <c r="R112" i="51"/>
  <c r="N112" i="51"/>
  <c r="L112" i="51"/>
  <c r="J112" i="51"/>
  <c r="H112" i="51"/>
  <c r="F112" i="51"/>
  <c r="E112" i="51"/>
  <c r="C112" i="51"/>
  <c r="D112" i="51" s="1"/>
  <c r="B112" i="51"/>
  <c r="W111" i="51"/>
  <c r="V111" i="51"/>
  <c r="T111" i="51"/>
  <c r="S111" i="51"/>
  <c r="R111" i="51"/>
  <c r="N111" i="51"/>
  <c r="L111" i="51"/>
  <c r="J111" i="51"/>
  <c r="H111" i="51"/>
  <c r="F111" i="51"/>
  <c r="E111" i="51"/>
  <c r="C111" i="51"/>
  <c r="D111" i="51" s="1"/>
  <c r="B111" i="51"/>
  <c r="W110" i="51"/>
  <c r="V110" i="51"/>
  <c r="T110" i="51"/>
  <c r="S110" i="51"/>
  <c r="R110" i="51"/>
  <c r="N110" i="51"/>
  <c r="L110" i="51"/>
  <c r="J110" i="51"/>
  <c r="H110" i="51"/>
  <c r="F110" i="51"/>
  <c r="E110" i="51"/>
  <c r="C110" i="51"/>
  <c r="D110" i="51" s="1"/>
  <c r="B110" i="51"/>
  <c r="W109" i="51"/>
  <c r="V109" i="51"/>
  <c r="T109" i="51"/>
  <c r="S109" i="51"/>
  <c r="R109" i="51"/>
  <c r="N109" i="51"/>
  <c r="L109" i="51"/>
  <c r="J109" i="51"/>
  <c r="H109" i="51"/>
  <c r="F109" i="51"/>
  <c r="E109" i="51"/>
  <c r="C109" i="51"/>
  <c r="D109" i="51" s="1"/>
  <c r="B109" i="51"/>
  <c r="W107" i="51"/>
  <c r="V107" i="51"/>
  <c r="T107" i="51"/>
  <c r="S107" i="51"/>
  <c r="R107" i="51"/>
  <c r="N107" i="51"/>
  <c r="L107" i="51"/>
  <c r="J107" i="51"/>
  <c r="H107" i="51"/>
  <c r="F107" i="51"/>
  <c r="E107" i="51"/>
  <c r="C107" i="51"/>
  <c r="D107" i="51" s="1"/>
  <c r="B107" i="51"/>
  <c r="W106" i="51"/>
  <c r="V106" i="51"/>
  <c r="T106" i="51"/>
  <c r="S106" i="51"/>
  <c r="R106" i="51"/>
  <c r="N106" i="51"/>
  <c r="L106" i="51"/>
  <c r="J106" i="51"/>
  <c r="H106" i="51"/>
  <c r="F106" i="51"/>
  <c r="E106" i="51"/>
  <c r="C106" i="51"/>
  <c r="D106" i="51" s="1"/>
  <c r="B106" i="51"/>
  <c r="W105" i="51"/>
  <c r="V105" i="51"/>
  <c r="T105" i="51"/>
  <c r="S105" i="51"/>
  <c r="R105" i="51"/>
  <c r="N105" i="51"/>
  <c r="L105" i="51"/>
  <c r="J105" i="51"/>
  <c r="H105" i="51"/>
  <c r="F105" i="51"/>
  <c r="E105" i="51"/>
  <c r="C105" i="51"/>
  <c r="D105" i="51" s="1"/>
  <c r="B105" i="51"/>
  <c r="W104" i="51"/>
  <c r="V104" i="51"/>
  <c r="T104" i="51"/>
  <c r="S104" i="51"/>
  <c r="R104" i="51"/>
  <c r="N104" i="51"/>
  <c r="L104" i="51"/>
  <c r="J104" i="51"/>
  <c r="H104" i="51"/>
  <c r="F104" i="51"/>
  <c r="E104" i="51"/>
  <c r="C104" i="51"/>
  <c r="D104" i="51" s="1"/>
  <c r="B104" i="51"/>
  <c r="W103" i="51"/>
  <c r="V103" i="51"/>
  <c r="T103" i="51"/>
  <c r="S103" i="51"/>
  <c r="R103" i="51"/>
  <c r="N103" i="51"/>
  <c r="L103" i="51"/>
  <c r="J103" i="51"/>
  <c r="H103" i="51"/>
  <c r="F103" i="51"/>
  <c r="E103" i="51"/>
  <c r="C103" i="51"/>
  <c r="D103" i="51" s="1"/>
  <c r="B103" i="51"/>
  <c r="W102" i="51"/>
  <c r="V102" i="51"/>
  <c r="T102" i="51"/>
  <c r="S102" i="51"/>
  <c r="R102" i="51"/>
  <c r="N102" i="51"/>
  <c r="L102" i="51"/>
  <c r="J102" i="51"/>
  <c r="H102" i="51"/>
  <c r="F102" i="51"/>
  <c r="E102" i="51"/>
  <c r="C102" i="51"/>
  <c r="D102" i="51" s="1"/>
  <c r="B102" i="51"/>
  <c r="W101" i="51"/>
  <c r="V101" i="51"/>
  <c r="T101" i="51"/>
  <c r="S101" i="51"/>
  <c r="R101" i="51"/>
  <c r="N101" i="51"/>
  <c r="L101" i="51"/>
  <c r="J101" i="51"/>
  <c r="H101" i="51"/>
  <c r="F101" i="51"/>
  <c r="E101" i="51"/>
  <c r="C101" i="51"/>
  <c r="D101" i="51" s="1"/>
  <c r="B101" i="51"/>
  <c r="W100" i="51"/>
  <c r="V100" i="51"/>
  <c r="T100" i="51"/>
  <c r="S100" i="51"/>
  <c r="R100" i="51"/>
  <c r="N100" i="51"/>
  <c r="L100" i="51"/>
  <c r="J100" i="51"/>
  <c r="H100" i="51"/>
  <c r="F100" i="51"/>
  <c r="E100" i="51"/>
  <c r="C100" i="51"/>
  <c r="D100" i="51" s="1"/>
  <c r="B100" i="51"/>
  <c r="W99" i="51"/>
  <c r="V99" i="51"/>
  <c r="T99" i="51"/>
  <c r="S99" i="51"/>
  <c r="R99" i="51"/>
  <c r="N99" i="51"/>
  <c r="L99" i="51"/>
  <c r="J99" i="51"/>
  <c r="H99" i="51"/>
  <c r="F99" i="51"/>
  <c r="E99" i="51"/>
  <c r="C99" i="51"/>
  <c r="D99" i="51" s="1"/>
  <c r="B99" i="51"/>
  <c r="W98" i="51"/>
  <c r="V98" i="51"/>
  <c r="T98" i="51"/>
  <c r="S98" i="51"/>
  <c r="R98" i="51"/>
  <c r="N98" i="51"/>
  <c r="L98" i="51"/>
  <c r="J98" i="51"/>
  <c r="H98" i="51"/>
  <c r="F98" i="51"/>
  <c r="E98" i="51"/>
  <c r="C98" i="51"/>
  <c r="D98" i="51" s="1"/>
  <c r="B98" i="51"/>
  <c r="W96" i="51"/>
  <c r="V96" i="51"/>
  <c r="T96" i="51"/>
  <c r="S96" i="51"/>
  <c r="R96" i="51"/>
  <c r="N96" i="51"/>
  <c r="L96" i="51"/>
  <c r="J96" i="51"/>
  <c r="H96" i="51"/>
  <c r="F96" i="51"/>
  <c r="E96" i="51"/>
  <c r="C96" i="51"/>
  <c r="D96" i="51" s="1"/>
  <c r="B96" i="51"/>
  <c r="W95" i="51"/>
  <c r="V95" i="51"/>
  <c r="T95" i="51"/>
  <c r="S95" i="51"/>
  <c r="R95" i="51"/>
  <c r="N95" i="51"/>
  <c r="L95" i="51"/>
  <c r="J95" i="51"/>
  <c r="H95" i="51"/>
  <c r="F95" i="51"/>
  <c r="E95" i="51"/>
  <c r="C95" i="51"/>
  <c r="D95" i="51" s="1"/>
  <c r="B95" i="51"/>
  <c r="W94" i="51"/>
  <c r="V94" i="51"/>
  <c r="T94" i="51"/>
  <c r="S94" i="51"/>
  <c r="R94" i="51"/>
  <c r="N94" i="51"/>
  <c r="L94" i="51"/>
  <c r="J94" i="51"/>
  <c r="H94" i="51"/>
  <c r="F94" i="51"/>
  <c r="E94" i="51"/>
  <c r="C94" i="51"/>
  <c r="D94" i="51" s="1"/>
  <c r="B94" i="51"/>
  <c r="W93" i="51"/>
  <c r="V93" i="51"/>
  <c r="T93" i="51"/>
  <c r="S93" i="51"/>
  <c r="R93" i="51"/>
  <c r="N93" i="51"/>
  <c r="L93" i="51"/>
  <c r="J93" i="51"/>
  <c r="H93" i="51"/>
  <c r="F93" i="51"/>
  <c r="E93" i="51"/>
  <c r="C93" i="51"/>
  <c r="D93" i="51" s="1"/>
  <c r="B93" i="51"/>
  <c r="W92" i="51"/>
  <c r="V92" i="51"/>
  <c r="T92" i="51"/>
  <c r="S92" i="51"/>
  <c r="R92" i="51"/>
  <c r="N92" i="51"/>
  <c r="L92" i="51"/>
  <c r="J92" i="51"/>
  <c r="H92" i="51"/>
  <c r="F92" i="51"/>
  <c r="E92" i="51"/>
  <c r="C92" i="51"/>
  <c r="D92" i="51" s="1"/>
  <c r="B92" i="51"/>
  <c r="W91" i="51"/>
  <c r="V91" i="51"/>
  <c r="T91" i="51"/>
  <c r="S91" i="51"/>
  <c r="R91" i="51"/>
  <c r="N91" i="51"/>
  <c r="L91" i="51"/>
  <c r="J91" i="51"/>
  <c r="H91" i="51"/>
  <c r="F91" i="51"/>
  <c r="E91" i="51"/>
  <c r="C91" i="51"/>
  <c r="D91" i="51" s="1"/>
  <c r="B91" i="51"/>
  <c r="W90" i="51"/>
  <c r="V90" i="51"/>
  <c r="T90" i="51"/>
  <c r="S90" i="51"/>
  <c r="R90" i="51"/>
  <c r="N90" i="51"/>
  <c r="L90" i="51"/>
  <c r="J90" i="51"/>
  <c r="H90" i="51"/>
  <c r="F90" i="51"/>
  <c r="E90" i="51"/>
  <c r="C90" i="51"/>
  <c r="D90" i="51" s="1"/>
  <c r="B90" i="51"/>
  <c r="W89" i="51"/>
  <c r="V89" i="51"/>
  <c r="T89" i="51"/>
  <c r="S89" i="51"/>
  <c r="R89" i="51"/>
  <c r="N89" i="51"/>
  <c r="L89" i="51"/>
  <c r="J89" i="51"/>
  <c r="H89" i="51"/>
  <c r="F89" i="51"/>
  <c r="E89" i="51"/>
  <c r="C89" i="51"/>
  <c r="D89" i="51" s="1"/>
  <c r="B89" i="51"/>
  <c r="W88" i="51"/>
  <c r="V88" i="51"/>
  <c r="T88" i="51"/>
  <c r="S88" i="51"/>
  <c r="R88" i="51"/>
  <c r="N88" i="51"/>
  <c r="L88" i="51"/>
  <c r="J88" i="51"/>
  <c r="H88" i="51"/>
  <c r="F88" i="51"/>
  <c r="E88" i="51"/>
  <c r="C88" i="51"/>
  <c r="D88" i="51" s="1"/>
  <c r="B88" i="51"/>
  <c r="W87" i="51"/>
  <c r="V87" i="51"/>
  <c r="T87" i="51"/>
  <c r="S87" i="51"/>
  <c r="R87" i="51"/>
  <c r="N87" i="51"/>
  <c r="L87" i="51"/>
  <c r="J87" i="51"/>
  <c r="H87" i="51"/>
  <c r="F87" i="51"/>
  <c r="E87" i="51"/>
  <c r="C87" i="51"/>
  <c r="D87" i="51" s="1"/>
  <c r="B87" i="51"/>
  <c r="W85" i="51"/>
  <c r="V85" i="51"/>
  <c r="T85" i="51"/>
  <c r="S85" i="51"/>
  <c r="R85" i="51"/>
  <c r="N85" i="51"/>
  <c r="L85" i="51"/>
  <c r="J85" i="51"/>
  <c r="H85" i="51"/>
  <c r="F85" i="51"/>
  <c r="E85" i="51"/>
  <c r="C85" i="51"/>
  <c r="D85" i="51" s="1"/>
  <c r="B85" i="51"/>
  <c r="W84" i="51"/>
  <c r="V84" i="51"/>
  <c r="T84" i="51"/>
  <c r="S84" i="51"/>
  <c r="R84" i="51"/>
  <c r="N84" i="51"/>
  <c r="L84" i="51"/>
  <c r="J84" i="51"/>
  <c r="H84" i="51"/>
  <c r="F84" i="51"/>
  <c r="E84" i="51"/>
  <c r="C84" i="51"/>
  <c r="D84" i="51" s="1"/>
  <c r="B84" i="51"/>
  <c r="W83" i="51"/>
  <c r="V83" i="51"/>
  <c r="T83" i="51"/>
  <c r="S83" i="51"/>
  <c r="R83" i="51"/>
  <c r="N83" i="51"/>
  <c r="L83" i="51"/>
  <c r="J83" i="51"/>
  <c r="H83" i="51"/>
  <c r="F83" i="51"/>
  <c r="E83" i="51"/>
  <c r="C83" i="51"/>
  <c r="D83" i="51" s="1"/>
  <c r="B83" i="51"/>
  <c r="W82" i="51"/>
  <c r="V82" i="51"/>
  <c r="T82" i="51"/>
  <c r="S82" i="51"/>
  <c r="R82" i="51"/>
  <c r="N82" i="51"/>
  <c r="L82" i="51"/>
  <c r="J82" i="51"/>
  <c r="H82" i="51"/>
  <c r="F82" i="51"/>
  <c r="E82" i="51"/>
  <c r="C82" i="51"/>
  <c r="D82" i="51" s="1"/>
  <c r="B82" i="51"/>
  <c r="W81" i="51"/>
  <c r="V81" i="51"/>
  <c r="T81" i="51"/>
  <c r="S81" i="51"/>
  <c r="R81" i="51"/>
  <c r="N81" i="51"/>
  <c r="L81" i="51"/>
  <c r="J81" i="51"/>
  <c r="H81" i="51"/>
  <c r="F81" i="51"/>
  <c r="E81" i="51"/>
  <c r="C81" i="51"/>
  <c r="D81" i="51" s="1"/>
  <c r="B81" i="51"/>
  <c r="W80" i="51"/>
  <c r="V80" i="51"/>
  <c r="T80" i="51"/>
  <c r="S80" i="51"/>
  <c r="R80" i="51"/>
  <c r="N80" i="51"/>
  <c r="L80" i="51"/>
  <c r="J80" i="51"/>
  <c r="H80" i="51"/>
  <c r="F80" i="51"/>
  <c r="E80" i="51"/>
  <c r="C80" i="51"/>
  <c r="D80" i="51" s="1"/>
  <c r="B80" i="51"/>
  <c r="W79" i="51"/>
  <c r="V79" i="51"/>
  <c r="T79" i="51"/>
  <c r="S79" i="51"/>
  <c r="R79" i="51"/>
  <c r="N79" i="51"/>
  <c r="L79" i="51"/>
  <c r="J79" i="51"/>
  <c r="H79" i="51"/>
  <c r="F79" i="51"/>
  <c r="E79" i="51"/>
  <c r="C79" i="51"/>
  <c r="D79" i="51" s="1"/>
  <c r="B79" i="51"/>
  <c r="W78" i="51"/>
  <c r="V78" i="51"/>
  <c r="T78" i="51"/>
  <c r="S78" i="51"/>
  <c r="R78" i="51"/>
  <c r="N78" i="51"/>
  <c r="L78" i="51"/>
  <c r="J78" i="51"/>
  <c r="H78" i="51"/>
  <c r="F78" i="51"/>
  <c r="E78" i="51"/>
  <c r="C78" i="51"/>
  <c r="D78" i="51" s="1"/>
  <c r="B78" i="51"/>
  <c r="W77" i="51"/>
  <c r="V77" i="51"/>
  <c r="T77" i="51"/>
  <c r="S77" i="51"/>
  <c r="R77" i="51"/>
  <c r="N77" i="51"/>
  <c r="L77" i="51"/>
  <c r="J77" i="51"/>
  <c r="H77" i="51"/>
  <c r="F77" i="51"/>
  <c r="E77" i="51"/>
  <c r="C77" i="51"/>
  <c r="D77" i="51" s="1"/>
  <c r="B77" i="51"/>
  <c r="W76" i="51"/>
  <c r="V76" i="51"/>
  <c r="T76" i="51"/>
  <c r="S76" i="51"/>
  <c r="R76" i="51"/>
  <c r="N76" i="51"/>
  <c r="L76" i="51"/>
  <c r="J76" i="51"/>
  <c r="H76" i="51"/>
  <c r="F76" i="51"/>
  <c r="E76" i="51"/>
  <c r="C76" i="51"/>
  <c r="D76" i="51" s="1"/>
  <c r="B76" i="51"/>
  <c r="W74" i="51"/>
  <c r="V74" i="51"/>
  <c r="T74" i="51"/>
  <c r="S74" i="51"/>
  <c r="R74" i="51"/>
  <c r="N74" i="51"/>
  <c r="L74" i="51"/>
  <c r="J74" i="51"/>
  <c r="H74" i="51"/>
  <c r="F74" i="51"/>
  <c r="E74" i="51"/>
  <c r="C74" i="51"/>
  <c r="D74" i="51" s="1"/>
  <c r="B74" i="51"/>
  <c r="W73" i="51"/>
  <c r="V73" i="51"/>
  <c r="T73" i="51"/>
  <c r="S73" i="51"/>
  <c r="R73" i="51"/>
  <c r="N73" i="51"/>
  <c r="L73" i="51"/>
  <c r="J73" i="51"/>
  <c r="H73" i="51"/>
  <c r="F73" i="51"/>
  <c r="E73" i="51"/>
  <c r="C73" i="51"/>
  <c r="D73" i="51" s="1"/>
  <c r="B73" i="51"/>
  <c r="W72" i="51"/>
  <c r="V72" i="51"/>
  <c r="T72" i="51"/>
  <c r="S72" i="51"/>
  <c r="R72" i="51"/>
  <c r="N72" i="51"/>
  <c r="L72" i="51"/>
  <c r="J72" i="51"/>
  <c r="H72" i="51"/>
  <c r="F72" i="51"/>
  <c r="E72" i="51"/>
  <c r="C72" i="51"/>
  <c r="D72" i="51" s="1"/>
  <c r="B72" i="51"/>
  <c r="W71" i="51"/>
  <c r="V71" i="51"/>
  <c r="T71" i="51"/>
  <c r="S71" i="51"/>
  <c r="R71" i="51"/>
  <c r="N71" i="51"/>
  <c r="L71" i="51"/>
  <c r="J71" i="51"/>
  <c r="H71" i="51"/>
  <c r="F71" i="51"/>
  <c r="E71" i="51"/>
  <c r="C71" i="51"/>
  <c r="D71" i="51" s="1"/>
  <c r="B71" i="51"/>
  <c r="W70" i="51"/>
  <c r="V70" i="51"/>
  <c r="T70" i="51"/>
  <c r="S70" i="51"/>
  <c r="R70" i="51"/>
  <c r="N70" i="51"/>
  <c r="L70" i="51"/>
  <c r="J70" i="51"/>
  <c r="H70" i="51"/>
  <c r="F70" i="51"/>
  <c r="E70" i="51"/>
  <c r="C70" i="51"/>
  <c r="D70" i="51" s="1"/>
  <c r="B70" i="51"/>
  <c r="W69" i="51"/>
  <c r="V69" i="51"/>
  <c r="T69" i="51"/>
  <c r="S69" i="51"/>
  <c r="R69" i="51"/>
  <c r="N69" i="51"/>
  <c r="L69" i="51"/>
  <c r="J69" i="51"/>
  <c r="H69" i="51"/>
  <c r="F69" i="51"/>
  <c r="E69" i="51"/>
  <c r="C69" i="51"/>
  <c r="D69" i="51" s="1"/>
  <c r="B69" i="51"/>
  <c r="W68" i="51"/>
  <c r="V68" i="51"/>
  <c r="T68" i="51"/>
  <c r="S68" i="51"/>
  <c r="R68" i="51"/>
  <c r="N68" i="51"/>
  <c r="L68" i="51"/>
  <c r="J68" i="51"/>
  <c r="H68" i="51"/>
  <c r="F68" i="51"/>
  <c r="E68" i="51"/>
  <c r="C68" i="51"/>
  <c r="D68" i="51" s="1"/>
  <c r="B68" i="51"/>
  <c r="W67" i="51"/>
  <c r="V67" i="51"/>
  <c r="T67" i="51"/>
  <c r="S67" i="51"/>
  <c r="R67" i="51"/>
  <c r="N67" i="51"/>
  <c r="L67" i="51"/>
  <c r="J67" i="51"/>
  <c r="H67" i="51"/>
  <c r="F67" i="51"/>
  <c r="E67" i="51"/>
  <c r="C67" i="51"/>
  <c r="D67" i="51" s="1"/>
  <c r="B67" i="51"/>
  <c r="W66" i="51"/>
  <c r="V66" i="51"/>
  <c r="T66" i="51"/>
  <c r="S66" i="51"/>
  <c r="R66" i="51"/>
  <c r="N66" i="51"/>
  <c r="L66" i="51"/>
  <c r="J66" i="51"/>
  <c r="H66" i="51"/>
  <c r="F66" i="51"/>
  <c r="E66" i="51"/>
  <c r="C66" i="51"/>
  <c r="D66" i="51" s="1"/>
  <c r="B66" i="51"/>
  <c r="W65" i="51"/>
  <c r="V65" i="51"/>
  <c r="T65" i="51"/>
  <c r="S65" i="51"/>
  <c r="R65" i="51"/>
  <c r="N65" i="51"/>
  <c r="L65" i="51"/>
  <c r="J65" i="51"/>
  <c r="H65" i="51"/>
  <c r="F65" i="51"/>
  <c r="E65" i="51"/>
  <c r="C65" i="51"/>
  <c r="D65" i="51" s="1"/>
  <c r="B65" i="51"/>
  <c r="W63" i="51"/>
  <c r="V63" i="51"/>
  <c r="T63" i="51"/>
  <c r="S63" i="51"/>
  <c r="R63" i="51"/>
  <c r="N63" i="51"/>
  <c r="L63" i="51"/>
  <c r="J63" i="51"/>
  <c r="H63" i="51"/>
  <c r="F63" i="51"/>
  <c r="E63" i="51"/>
  <c r="C63" i="51"/>
  <c r="D63" i="51" s="1"/>
  <c r="B63" i="51"/>
  <c r="W62" i="51"/>
  <c r="V62" i="51"/>
  <c r="T62" i="51"/>
  <c r="S62" i="51"/>
  <c r="R62" i="51"/>
  <c r="N62" i="51"/>
  <c r="L62" i="51"/>
  <c r="J62" i="51"/>
  <c r="H62" i="51"/>
  <c r="F62" i="51"/>
  <c r="E62" i="51"/>
  <c r="C62" i="51"/>
  <c r="D62" i="51" s="1"/>
  <c r="B62" i="51"/>
  <c r="W61" i="51"/>
  <c r="V61" i="51"/>
  <c r="T61" i="51"/>
  <c r="S61" i="51"/>
  <c r="R61" i="51"/>
  <c r="N61" i="51"/>
  <c r="L61" i="51"/>
  <c r="J61" i="51"/>
  <c r="H61" i="51"/>
  <c r="F61" i="51"/>
  <c r="E61" i="51"/>
  <c r="C61" i="51"/>
  <c r="D61" i="51" s="1"/>
  <c r="B61" i="51"/>
  <c r="W60" i="51"/>
  <c r="V60" i="51"/>
  <c r="T60" i="51"/>
  <c r="S60" i="51"/>
  <c r="R60" i="51"/>
  <c r="N60" i="51"/>
  <c r="L60" i="51"/>
  <c r="J60" i="51"/>
  <c r="H60" i="51"/>
  <c r="F60" i="51"/>
  <c r="E60" i="51"/>
  <c r="C60" i="51"/>
  <c r="D60" i="51" s="1"/>
  <c r="B60" i="51"/>
  <c r="W59" i="51"/>
  <c r="V59" i="51"/>
  <c r="T59" i="51"/>
  <c r="S59" i="51"/>
  <c r="R59" i="51"/>
  <c r="N59" i="51"/>
  <c r="L59" i="51"/>
  <c r="J59" i="51"/>
  <c r="H59" i="51"/>
  <c r="F59" i="51"/>
  <c r="E59" i="51"/>
  <c r="C59" i="51"/>
  <c r="D59" i="51" s="1"/>
  <c r="B59" i="51"/>
  <c r="W58" i="51"/>
  <c r="V58" i="51"/>
  <c r="T58" i="51"/>
  <c r="S58" i="51"/>
  <c r="R58" i="51"/>
  <c r="N58" i="51"/>
  <c r="L58" i="51"/>
  <c r="J58" i="51"/>
  <c r="H58" i="51"/>
  <c r="F58" i="51"/>
  <c r="E58" i="51"/>
  <c r="C58" i="51"/>
  <c r="D58" i="51" s="1"/>
  <c r="B58" i="51"/>
  <c r="W57" i="51"/>
  <c r="V57" i="51"/>
  <c r="T57" i="51"/>
  <c r="S57" i="51"/>
  <c r="R57" i="51"/>
  <c r="N57" i="51"/>
  <c r="L57" i="51"/>
  <c r="J57" i="51"/>
  <c r="H57" i="51"/>
  <c r="F57" i="51"/>
  <c r="E57" i="51"/>
  <c r="C57" i="51"/>
  <c r="D57" i="51" s="1"/>
  <c r="B57" i="51"/>
  <c r="W56" i="51"/>
  <c r="V56" i="51"/>
  <c r="T56" i="51"/>
  <c r="S56" i="51"/>
  <c r="R56" i="51"/>
  <c r="N56" i="51"/>
  <c r="L56" i="51"/>
  <c r="J56" i="51"/>
  <c r="H56" i="51"/>
  <c r="F56" i="51"/>
  <c r="E56" i="51"/>
  <c r="C56" i="51"/>
  <c r="D56" i="51" s="1"/>
  <c r="B56" i="51"/>
  <c r="W55" i="51"/>
  <c r="V55" i="51"/>
  <c r="T55" i="51"/>
  <c r="S55" i="51"/>
  <c r="R55" i="51"/>
  <c r="N55" i="51"/>
  <c r="L55" i="51"/>
  <c r="J55" i="51"/>
  <c r="H55" i="51"/>
  <c r="F55" i="51"/>
  <c r="E55" i="51"/>
  <c r="C55" i="51"/>
  <c r="D55" i="51" s="1"/>
  <c r="B55" i="51"/>
  <c r="W54" i="51"/>
  <c r="V54" i="51"/>
  <c r="T54" i="51"/>
  <c r="S54" i="51"/>
  <c r="R54" i="51"/>
  <c r="N54" i="51"/>
  <c r="L54" i="51"/>
  <c r="J54" i="51"/>
  <c r="H54" i="51"/>
  <c r="F54" i="51"/>
  <c r="E54" i="51"/>
  <c r="C54" i="51"/>
  <c r="D54" i="51" s="1"/>
  <c r="B54" i="51"/>
  <c r="W39" i="51"/>
  <c r="V39" i="51"/>
  <c r="T39" i="51"/>
  <c r="S39" i="51"/>
  <c r="R39" i="51"/>
  <c r="N39" i="51"/>
  <c r="L39" i="51"/>
  <c r="J39" i="51"/>
  <c r="H39" i="51"/>
  <c r="F39" i="51"/>
  <c r="E39" i="51"/>
  <c r="C39" i="51"/>
  <c r="D39" i="51" s="1"/>
  <c r="B39" i="51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G63" i="16" s="1"/>
  <c r="H62" i="16"/>
  <c r="I62" i="16"/>
  <c r="K62" i="16"/>
  <c r="L62" i="16"/>
  <c r="M62" i="16"/>
  <c r="N62" i="16"/>
  <c r="O62" i="16"/>
  <c r="P62" i="16"/>
  <c r="R62" i="16"/>
  <c r="S62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28" i="2"/>
  <c r="F28" i="2"/>
  <c r="G29" i="2" s="1"/>
  <c r="H28" i="2"/>
  <c r="I29" i="2" s="1"/>
  <c r="J28" i="2"/>
  <c r="L28" i="2"/>
  <c r="M29" i="2" s="1"/>
  <c r="N28" i="2"/>
  <c r="O28" i="2"/>
  <c r="Q29" i="2" l="1"/>
  <c r="U28" i="2"/>
  <c r="E29" i="2"/>
  <c r="C29" i="2"/>
  <c r="Q11" i="16"/>
  <c r="Q62" i="16"/>
  <c r="G62" i="16"/>
  <c r="R28" i="2"/>
  <c r="U111" i="51"/>
  <c r="U113" i="51"/>
  <c r="U120" i="51"/>
  <c r="U122" i="51"/>
  <c r="U124" i="51"/>
  <c r="U160" i="51"/>
  <c r="U186" i="51"/>
  <c r="U58" i="51"/>
  <c r="U60" i="51"/>
  <c r="U62" i="51"/>
  <c r="U100" i="51"/>
  <c r="U102" i="51"/>
  <c r="U115" i="51"/>
  <c r="U137" i="51"/>
  <c r="U145" i="51"/>
  <c r="U174" i="51"/>
  <c r="U178" i="51"/>
  <c r="U183" i="51"/>
  <c r="U187" i="51"/>
  <c r="U189" i="51"/>
  <c r="U191" i="51"/>
  <c r="U188" i="51"/>
  <c r="U190" i="51"/>
  <c r="U153" i="51"/>
  <c r="U155" i="51"/>
  <c r="U161" i="51"/>
  <c r="U165" i="51"/>
  <c r="U167" i="51"/>
  <c r="U172" i="51"/>
  <c r="U176" i="51"/>
  <c r="U180" i="51"/>
  <c r="U185" i="51"/>
  <c r="U134" i="51"/>
  <c r="U136" i="51"/>
  <c r="U142" i="51"/>
  <c r="U144" i="51"/>
  <c r="U162" i="51"/>
  <c r="U166" i="51"/>
  <c r="U168" i="51"/>
  <c r="U171" i="51"/>
  <c r="U173" i="51"/>
  <c r="U177" i="51"/>
  <c r="U182" i="51"/>
  <c r="U184" i="51"/>
  <c r="U179" i="51"/>
  <c r="U146" i="51"/>
  <c r="U150" i="51"/>
  <c r="U152" i="51"/>
  <c r="U164" i="51"/>
  <c r="U133" i="51"/>
  <c r="U139" i="51"/>
  <c r="U141" i="51"/>
  <c r="U147" i="51"/>
  <c r="U157" i="51"/>
  <c r="U163" i="51"/>
  <c r="U169" i="51"/>
  <c r="U175" i="51"/>
  <c r="U112" i="51"/>
  <c r="U114" i="51"/>
  <c r="U116" i="51"/>
  <c r="U121" i="51"/>
  <c r="U125" i="51"/>
  <c r="U127" i="51"/>
  <c r="U129" i="51"/>
  <c r="U138" i="51"/>
  <c r="U149" i="51"/>
  <c r="U151" i="51"/>
  <c r="U159" i="51"/>
  <c r="U79" i="51"/>
  <c r="U154" i="51"/>
  <c r="U156" i="51"/>
  <c r="U158" i="51"/>
  <c r="U81" i="51"/>
  <c r="U85" i="51"/>
  <c r="U88" i="51"/>
  <c r="U101" i="51"/>
  <c r="U103" i="51"/>
  <c r="U105" i="51"/>
  <c r="U128" i="51"/>
  <c r="U130" i="51"/>
  <c r="U132" i="51"/>
  <c r="U135" i="51"/>
  <c r="U140" i="51"/>
  <c r="U143" i="51"/>
  <c r="U148" i="51"/>
  <c r="U98" i="51"/>
  <c r="U57" i="51"/>
  <c r="U66" i="51"/>
  <c r="U70" i="51"/>
  <c r="U72" i="51"/>
  <c r="U74" i="51"/>
  <c r="U77" i="51"/>
  <c r="U107" i="51"/>
  <c r="U110" i="51"/>
  <c r="U117" i="51"/>
  <c r="U123" i="51"/>
  <c r="U126" i="51"/>
  <c r="U131" i="51"/>
  <c r="U65" i="51"/>
  <c r="U67" i="51"/>
  <c r="U69" i="51"/>
  <c r="U71" i="51"/>
  <c r="U73" i="51"/>
  <c r="U76" i="51"/>
  <c r="U78" i="51"/>
  <c r="U90" i="51"/>
  <c r="U96" i="51"/>
  <c r="U106" i="51"/>
  <c r="U109" i="51"/>
  <c r="U118" i="51"/>
  <c r="U80" i="51"/>
  <c r="U82" i="51"/>
  <c r="U84" i="51"/>
  <c r="U87" i="51"/>
  <c r="U83" i="51"/>
  <c r="U89" i="51"/>
  <c r="U91" i="51"/>
  <c r="U95" i="51"/>
  <c r="U99" i="51"/>
  <c r="U104" i="51"/>
  <c r="U92" i="51"/>
  <c r="U94" i="51"/>
  <c r="U93" i="51"/>
  <c r="U59" i="51"/>
  <c r="U61" i="51"/>
  <c r="U63" i="51"/>
  <c r="U68" i="51"/>
  <c r="U54" i="51"/>
  <c r="U56" i="51"/>
  <c r="U39" i="51"/>
  <c r="U55" i="51"/>
  <c r="S28" i="2"/>
  <c r="T29" i="2" s="1"/>
  <c r="G61" i="16"/>
  <c r="Q60" i="16"/>
  <c r="Q12" i="16"/>
  <c r="Q61" i="16"/>
  <c r="G39" i="16"/>
  <c r="Q39" i="16"/>
  <c r="Q38" i="16"/>
  <c r="AS389" i="53" l="1"/>
  <c r="AR389" i="53"/>
  <c r="AQ389" i="53"/>
  <c r="AP389" i="53"/>
  <c r="AO389" i="53"/>
  <c r="AN389" i="53"/>
  <c r="AM389" i="53"/>
  <c r="AK389" i="53"/>
  <c r="AJ389" i="53"/>
  <c r="AS388" i="53"/>
  <c r="AR388" i="53"/>
  <c r="AQ388" i="53"/>
  <c r="AP388" i="53"/>
  <c r="AO388" i="53"/>
  <c r="AN388" i="53"/>
  <c r="AM388" i="53"/>
  <c r="AK388" i="53"/>
  <c r="AJ388" i="53"/>
  <c r="AS387" i="53"/>
  <c r="AR387" i="53"/>
  <c r="AQ387" i="53"/>
  <c r="AP387" i="53"/>
  <c r="AO387" i="53"/>
  <c r="AN387" i="53"/>
  <c r="AM387" i="53"/>
  <c r="AK387" i="53"/>
  <c r="AJ387" i="53"/>
  <c r="AS386" i="53"/>
  <c r="AR386" i="53"/>
  <c r="AQ386" i="53"/>
  <c r="AP386" i="53"/>
  <c r="AO386" i="53"/>
  <c r="AN386" i="53"/>
  <c r="AM386" i="53"/>
  <c r="AK386" i="53"/>
  <c r="AJ386" i="53"/>
  <c r="AS385" i="53"/>
  <c r="AR385" i="53"/>
  <c r="AQ385" i="53"/>
  <c r="AP385" i="53"/>
  <c r="AO385" i="53"/>
  <c r="AN385" i="53"/>
  <c r="AM385" i="53"/>
  <c r="AK385" i="53"/>
  <c r="AJ385" i="53"/>
  <c r="AS384" i="53"/>
  <c r="AR384" i="53"/>
  <c r="AQ384" i="53"/>
  <c r="AP384" i="53"/>
  <c r="AO384" i="53"/>
  <c r="AN384" i="53"/>
  <c r="AM384" i="53"/>
  <c r="AK384" i="53"/>
  <c r="AJ384" i="53"/>
  <c r="AS383" i="53"/>
  <c r="AR383" i="53"/>
  <c r="AQ383" i="53"/>
  <c r="AP383" i="53"/>
  <c r="AO383" i="53"/>
  <c r="AN383" i="53"/>
  <c r="AM383" i="53"/>
  <c r="AK383" i="53"/>
  <c r="AJ383" i="53"/>
  <c r="AS382" i="53"/>
  <c r="AR382" i="53"/>
  <c r="AQ382" i="53"/>
  <c r="AP382" i="53"/>
  <c r="AO382" i="53"/>
  <c r="AN382" i="53"/>
  <c r="AM382" i="53"/>
  <c r="AK382" i="53"/>
  <c r="AJ382" i="53"/>
  <c r="AS381" i="53"/>
  <c r="AR381" i="53"/>
  <c r="AQ381" i="53"/>
  <c r="AP381" i="53"/>
  <c r="AO381" i="53"/>
  <c r="AN381" i="53"/>
  <c r="AM381" i="53"/>
  <c r="AK381" i="53"/>
  <c r="AJ381" i="53"/>
  <c r="AS380" i="53"/>
  <c r="AR380" i="53"/>
  <c r="AQ380" i="53"/>
  <c r="AP380" i="53"/>
  <c r="AO380" i="53"/>
  <c r="AN380" i="53"/>
  <c r="AM380" i="53"/>
  <c r="AK380" i="53"/>
  <c r="AJ380" i="53"/>
  <c r="AS379" i="53"/>
  <c r="AR379" i="53"/>
  <c r="AQ379" i="53"/>
  <c r="AP379" i="53"/>
  <c r="AO379" i="53"/>
  <c r="AN379" i="53"/>
  <c r="AM379" i="53"/>
  <c r="AK379" i="53"/>
  <c r="AJ379" i="53"/>
  <c r="AS378" i="53"/>
  <c r="AR378" i="53"/>
  <c r="AQ378" i="53"/>
  <c r="AP378" i="53"/>
  <c r="AO378" i="53"/>
  <c r="AN378" i="53"/>
  <c r="AM378" i="53"/>
  <c r="AK378" i="53"/>
  <c r="AJ378" i="53"/>
  <c r="AS377" i="53"/>
  <c r="AR377" i="53"/>
  <c r="AQ377" i="53"/>
  <c r="AP377" i="53"/>
  <c r="AO377" i="53"/>
  <c r="AN377" i="53"/>
  <c r="AM377" i="53"/>
  <c r="AK377" i="53"/>
  <c r="AJ377" i="53"/>
  <c r="AS376" i="53"/>
  <c r="AR376" i="53"/>
  <c r="AQ376" i="53"/>
  <c r="AP376" i="53"/>
  <c r="AO376" i="53"/>
  <c r="AN376" i="53"/>
  <c r="AM376" i="53"/>
  <c r="AK376" i="53"/>
  <c r="AJ376" i="53"/>
  <c r="AS375" i="53"/>
  <c r="AR375" i="53"/>
  <c r="AQ375" i="53"/>
  <c r="AP375" i="53"/>
  <c r="AO375" i="53"/>
  <c r="AN375" i="53"/>
  <c r="AM375" i="53"/>
  <c r="AK375" i="53"/>
  <c r="AJ375" i="53"/>
  <c r="AS374" i="53"/>
  <c r="AR374" i="53"/>
  <c r="AQ374" i="53"/>
  <c r="AP374" i="53"/>
  <c r="AO374" i="53"/>
  <c r="AN374" i="53"/>
  <c r="AM374" i="53"/>
  <c r="AK374" i="53"/>
  <c r="AJ374" i="53"/>
  <c r="AS373" i="53"/>
  <c r="AR373" i="53"/>
  <c r="AQ373" i="53"/>
  <c r="AP373" i="53"/>
  <c r="AO373" i="53"/>
  <c r="AN373" i="53"/>
  <c r="AM373" i="53"/>
  <c r="AK373" i="53"/>
  <c r="AJ373" i="53"/>
  <c r="AS372" i="53"/>
  <c r="AR372" i="53"/>
  <c r="AQ372" i="53"/>
  <c r="AP372" i="53"/>
  <c r="AO372" i="53"/>
  <c r="AN372" i="53"/>
  <c r="AM372" i="53"/>
  <c r="AK372" i="53"/>
  <c r="AJ372" i="53"/>
  <c r="AS371" i="53"/>
  <c r="AR371" i="53"/>
  <c r="AQ371" i="53"/>
  <c r="AP371" i="53"/>
  <c r="AO371" i="53"/>
  <c r="AN371" i="53"/>
  <c r="AM371" i="53"/>
  <c r="AK371" i="53"/>
  <c r="AJ371" i="53"/>
  <c r="AS370" i="53"/>
  <c r="AR370" i="53"/>
  <c r="AQ370" i="53"/>
  <c r="AP370" i="53"/>
  <c r="AO370" i="53"/>
  <c r="AN370" i="53"/>
  <c r="AM370" i="53"/>
  <c r="AK370" i="53"/>
  <c r="AJ370" i="53"/>
  <c r="AS369" i="53"/>
  <c r="AR369" i="53"/>
  <c r="AQ369" i="53"/>
  <c r="AP369" i="53"/>
  <c r="AO369" i="53"/>
  <c r="AN369" i="53"/>
  <c r="AM369" i="53"/>
  <c r="AK369" i="53"/>
  <c r="AJ369" i="53"/>
  <c r="AS368" i="53"/>
  <c r="AR368" i="53"/>
  <c r="AQ368" i="53"/>
  <c r="AP368" i="53"/>
  <c r="AO368" i="53"/>
  <c r="AN368" i="53"/>
  <c r="AM368" i="53"/>
  <c r="AK368" i="53"/>
  <c r="AJ368" i="53"/>
  <c r="AS367" i="53"/>
  <c r="AR367" i="53"/>
  <c r="AQ367" i="53"/>
  <c r="AP367" i="53"/>
  <c r="AO367" i="53"/>
  <c r="AN367" i="53"/>
  <c r="AM367" i="53"/>
  <c r="AK367" i="53"/>
  <c r="AJ367" i="53"/>
  <c r="AS366" i="53"/>
  <c r="AR366" i="53"/>
  <c r="AQ366" i="53"/>
  <c r="AP366" i="53"/>
  <c r="AO366" i="53"/>
  <c r="AN366" i="53"/>
  <c r="AM366" i="53"/>
  <c r="AK366" i="53"/>
  <c r="AJ366" i="53"/>
  <c r="AS365" i="53"/>
  <c r="AR365" i="53"/>
  <c r="AQ365" i="53"/>
  <c r="AP365" i="53"/>
  <c r="AO365" i="53"/>
  <c r="AN365" i="53"/>
  <c r="AM365" i="53"/>
  <c r="AK365" i="53"/>
  <c r="AJ365" i="53"/>
  <c r="AS364" i="53"/>
  <c r="AR364" i="53"/>
  <c r="AQ364" i="53"/>
  <c r="AP364" i="53"/>
  <c r="AO364" i="53"/>
  <c r="AN364" i="53"/>
  <c r="AM364" i="53"/>
  <c r="AK364" i="53"/>
  <c r="AJ364" i="53"/>
  <c r="AS363" i="53"/>
  <c r="AR363" i="53"/>
  <c r="AQ363" i="53"/>
  <c r="AP363" i="53"/>
  <c r="AO363" i="53"/>
  <c r="AN363" i="53"/>
  <c r="AM363" i="53"/>
  <c r="AK363" i="53"/>
  <c r="AJ363" i="53"/>
  <c r="AS362" i="53"/>
  <c r="AR362" i="53"/>
  <c r="AQ362" i="53"/>
  <c r="AP362" i="53"/>
  <c r="AO362" i="53"/>
  <c r="AN362" i="53"/>
  <c r="AM362" i="53"/>
  <c r="AK362" i="53"/>
  <c r="AJ362" i="53"/>
  <c r="AS361" i="53"/>
  <c r="AR361" i="53"/>
  <c r="AQ361" i="53"/>
  <c r="AP361" i="53"/>
  <c r="AO361" i="53"/>
  <c r="AN361" i="53"/>
  <c r="AM361" i="53"/>
  <c r="AK361" i="53"/>
  <c r="AJ361" i="53"/>
  <c r="AS360" i="53"/>
  <c r="AR360" i="53"/>
  <c r="AQ360" i="53"/>
  <c r="AP360" i="53"/>
  <c r="AO360" i="53"/>
  <c r="AN360" i="53"/>
  <c r="AM360" i="53"/>
  <c r="AK360" i="53"/>
  <c r="AJ360" i="53"/>
  <c r="AS359" i="53"/>
  <c r="AR359" i="53"/>
  <c r="AQ359" i="53"/>
  <c r="AP359" i="53"/>
  <c r="AO359" i="53"/>
  <c r="AN359" i="53"/>
  <c r="AM359" i="53"/>
  <c r="AK359" i="53"/>
  <c r="AJ359" i="53"/>
  <c r="AS358" i="53"/>
  <c r="AR358" i="53"/>
  <c r="AQ358" i="53"/>
  <c r="AP358" i="53"/>
  <c r="AO358" i="53"/>
  <c r="AN358" i="53"/>
  <c r="AM358" i="53"/>
  <c r="AK358" i="53"/>
  <c r="AJ358" i="53"/>
  <c r="AS357" i="53"/>
  <c r="AR357" i="53"/>
  <c r="AQ357" i="53"/>
  <c r="AP357" i="53"/>
  <c r="AO357" i="53"/>
  <c r="AN357" i="53"/>
  <c r="AM357" i="53"/>
  <c r="AK357" i="53"/>
  <c r="AJ357" i="53"/>
  <c r="AS356" i="53"/>
  <c r="AR356" i="53"/>
  <c r="AQ356" i="53"/>
  <c r="AP356" i="53"/>
  <c r="AO356" i="53"/>
  <c r="AN356" i="53"/>
  <c r="AM356" i="53"/>
  <c r="AK356" i="53"/>
  <c r="AJ356" i="53"/>
  <c r="AS355" i="53"/>
  <c r="AR355" i="53"/>
  <c r="AQ355" i="53"/>
  <c r="AP355" i="53"/>
  <c r="AO355" i="53"/>
  <c r="AN355" i="53"/>
  <c r="AM355" i="53"/>
  <c r="AK355" i="53"/>
  <c r="AJ355" i="53"/>
  <c r="AS354" i="53"/>
  <c r="AR354" i="53"/>
  <c r="AQ354" i="53"/>
  <c r="AP354" i="53"/>
  <c r="AO354" i="53"/>
  <c r="AN354" i="53"/>
  <c r="AM354" i="53"/>
  <c r="AK354" i="53"/>
  <c r="AJ354" i="53"/>
  <c r="AS353" i="53"/>
  <c r="AR353" i="53"/>
  <c r="AQ353" i="53"/>
  <c r="AP353" i="53"/>
  <c r="AO353" i="53"/>
  <c r="AN353" i="53"/>
  <c r="AM353" i="53"/>
  <c r="AK353" i="53"/>
  <c r="AJ353" i="53"/>
  <c r="AS352" i="53"/>
  <c r="AR352" i="53"/>
  <c r="AQ352" i="53"/>
  <c r="AP352" i="53"/>
  <c r="AO352" i="53"/>
  <c r="AN352" i="53"/>
  <c r="AM352" i="53"/>
  <c r="AK352" i="53"/>
  <c r="AJ352" i="53"/>
  <c r="AS351" i="53"/>
  <c r="AR351" i="53"/>
  <c r="AQ351" i="53"/>
  <c r="AP351" i="53"/>
  <c r="AO351" i="53"/>
  <c r="AN351" i="53"/>
  <c r="AM351" i="53"/>
  <c r="AK351" i="53"/>
  <c r="AJ351" i="53"/>
  <c r="AS350" i="53"/>
  <c r="AR350" i="53"/>
  <c r="AQ350" i="53"/>
  <c r="AP350" i="53"/>
  <c r="AO350" i="53"/>
  <c r="AN350" i="53"/>
  <c r="AM350" i="53"/>
  <c r="AK350" i="53"/>
  <c r="AJ350" i="53"/>
  <c r="AS349" i="53"/>
  <c r="AR349" i="53"/>
  <c r="AQ349" i="53"/>
  <c r="AP349" i="53"/>
  <c r="AO349" i="53"/>
  <c r="AN349" i="53"/>
  <c r="AM349" i="53"/>
  <c r="AK349" i="53"/>
  <c r="AJ349" i="53"/>
  <c r="AS348" i="53"/>
  <c r="AR348" i="53"/>
  <c r="AQ348" i="53"/>
  <c r="AP348" i="53"/>
  <c r="AO348" i="53"/>
  <c r="AN348" i="53"/>
  <c r="AM348" i="53"/>
  <c r="AK348" i="53"/>
  <c r="AJ348" i="53"/>
  <c r="AS347" i="53"/>
  <c r="AR347" i="53"/>
  <c r="AQ347" i="53"/>
  <c r="AP347" i="53"/>
  <c r="AO347" i="53"/>
  <c r="AN347" i="53"/>
  <c r="AM347" i="53"/>
  <c r="AK347" i="53"/>
  <c r="AJ347" i="53"/>
  <c r="AS346" i="53"/>
  <c r="AR346" i="53"/>
  <c r="AQ346" i="53"/>
  <c r="AP346" i="53"/>
  <c r="AO346" i="53"/>
  <c r="AN346" i="53"/>
  <c r="AM346" i="53"/>
  <c r="AK346" i="53"/>
  <c r="AJ346" i="53"/>
  <c r="AS345" i="53"/>
  <c r="AR345" i="53"/>
  <c r="AQ345" i="53"/>
  <c r="AP345" i="53"/>
  <c r="AO345" i="53"/>
  <c r="AN345" i="53"/>
  <c r="AM345" i="53"/>
  <c r="AK345" i="53"/>
  <c r="AJ345" i="53"/>
  <c r="AS344" i="53"/>
  <c r="AR344" i="53"/>
  <c r="AQ344" i="53"/>
  <c r="AP344" i="53"/>
  <c r="AO344" i="53"/>
  <c r="AN344" i="53"/>
  <c r="AM344" i="53"/>
  <c r="AK344" i="53"/>
  <c r="AJ344" i="53"/>
  <c r="AS343" i="53"/>
  <c r="AR343" i="53"/>
  <c r="AQ343" i="53"/>
  <c r="AP343" i="53"/>
  <c r="AO343" i="53"/>
  <c r="AN343" i="53"/>
  <c r="AM343" i="53"/>
  <c r="AK343" i="53"/>
  <c r="AJ343" i="53"/>
  <c r="AS342" i="53"/>
  <c r="AR342" i="53"/>
  <c r="AQ342" i="53"/>
  <c r="AP342" i="53"/>
  <c r="AO342" i="53"/>
  <c r="AN342" i="53"/>
  <c r="AM342" i="53"/>
  <c r="AK342" i="53"/>
  <c r="AJ342" i="53"/>
  <c r="AS341" i="53"/>
  <c r="AR341" i="53"/>
  <c r="AQ341" i="53"/>
  <c r="AP341" i="53"/>
  <c r="AO341" i="53"/>
  <c r="AN341" i="53"/>
  <c r="AM341" i="53"/>
  <c r="AK341" i="53"/>
  <c r="AJ341" i="53"/>
  <c r="AS340" i="53"/>
  <c r="AR340" i="53"/>
  <c r="AQ340" i="53"/>
  <c r="AP340" i="53"/>
  <c r="AO340" i="53"/>
  <c r="AN340" i="53"/>
  <c r="AM340" i="53"/>
  <c r="AK340" i="53"/>
  <c r="AJ340" i="53"/>
  <c r="AS339" i="53"/>
  <c r="AR339" i="53"/>
  <c r="AQ339" i="53"/>
  <c r="AP339" i="53"/>
  <c r="AO339" i="53"/>
  <c r="AN339" i="53"/>
  <c r="AM339" i="53"/>
  <c r="AK339" i="53"/>
  <c r="AJ339" i="53"/>
  <c r="AS338" i="53"/>
  <c r="AR338" i="53"/>
  <c r="AQ338" i="53"/>
  <c r="AP338" i="53"/>
  <c r="AO338" i="53"/>
  <c r="AN338" i="53"/>
  <c r="AM338" i="53"/>
  <c r="AK338" i="53"/>
  <c r="AJ338" i="53"/>
  <c r="AS337" i="53"/>
  <c r="AR337" i="53"/>
  <c r="AQ337" i="53"/>
  <c r="AP337" i="53"/>
  <c r="AO337" i="53"/>
  <c r="AN337" i="53"/>
  <c r="AM337" i="53"/>
  <c r="AK337" i="53"/>
  <c r="AJ337" i="53"/>
  <c r="AS336" i="53"/>
  <c r="AR336" i="53"/>
  <c r="AQ336" i="53"/>
  <c r="AP336" i="53"/>
  <c r="AO336" i="53"/>
  <c r="AN336" i="53"/>
  <c r="AM336" i="53"/>
  <c r="AK336" i="53"/>
  <c r="AJ336" i="53"/>
  <c r="AS335" i="53"/>
  <c r="AR335" i="53"/>
  <c r="AQ335" i="53"/>
  <c r="AP335" i="53"/>
  <c r="AO335" i="53"/>
  <c r="AN335" i="53"/>
  <c r="AM335" i="53"/>
  <c r="AK335" i="53"/>
  <c r="AJ335" i="53"/>
  <c r="AS334" i="53"/>
  <c r="AR334" i="53"/>
  <c r="AQ334" i="53"/>
  <c r="AP334" i="53"/>
  <c r="AO334" i="53"/>
  <c r="AN334" i="53"/>
  <c r="AM334" i="53"/>
  <c r="AK334" i="53"/>
  <c r="AJ334" i="53"/>
  <c r="AS333" i="53"/>
  <c r="AR333" i="53"/>
  <c r="AQ333" i="53"/>
  <c r="AP333" i="53"/>
  <c r="AO333" i="53"/>
  <c r="AN333" i="53"/>
  <c r="AM333" i="53"/>
  <c r="AK333" i="53"/>
  <c r="AJ333" i="53"/>
  <c r="AS332" i="53"/>
  <c r="AR332" i="53"/>
  <c r="AQ332" i="53"/>
  <c r="AP332" i="53"/>
  <c r="AO332" i="53"/>
  <c r="AN332" i="53"/>
  <c r="AM332" i="53"/>
  <c r="AK332" i="53"/>
  <c r="AJ332" i="53"/>
  <c r="AS331" i="53"/>
  <c r="AR331" i="53"/>
  <c r="AQ331" i="53"/>
  <c r="AP331" i="53"/>
  <c r="AO331" i="53"/>
  <c r="AN331" i="53"/>
  <c r="AM331" i="53"/>
  <c r="AK331" i="53"/>
  <c r="AJ331" i="53"/>
  <c r="AS330" i="53"/>
  <c r="AR330" i="53"/>
  <c r="AQ330" i="53"/>
  <c r="AP330" i="53"/>
  <c r="AO330" i="53"/>
  <c r="AN330" i="53"/>
  <c r="AM330" i="53"/>
  <c r="AK330" i="53"/>
  <c r="AJ330" i="53"/>
  <c r="AS329" i="53"/>
  <c r="AR329" i="53"/>
  <c r="AQ329" i="53"/>
  <c r="AP329" i="53"/>
  <c r="AO329" i="53"/>
  <c r="AN329" i="53"/>
  <c r="AM329" i="53"/>
  <c r="AK329" i="53"/>
  <c r="AJ329" i="53"/>
  <c r="AS328" i="53"/>
  <c r="AR328" i="53"/>
  <c r="AQ328" i="53"/>
  <c r="AP328" i="53"/>
  <c r="AO328" i="53"/>
  <c r="AN328" i="53"/>
  <c r="AM328" i="53"/>
  <c r="AK328" i="53"/>
  <c r="AJ328" i="53"/>
  <c r="AS327" i="53"/>
  <c r="AR327" i="53"/>
  <c r="AQ327" i="53"/>
  <c r="AP327" i="53"/>
  <c r="AO327" i="53"/>
  <c r="AN327" i="53"/>
  <c r="AM327" i="53"/>
  <c r="AK327" i="53"/>
  <c r="AJ327" i="53"/>
  <c r="AS326" i="53"/>
  <c r="AR326" i="53"/>
  <c r="AQ326" i="53"/>
  <c r="AP326" i="53"/>
  <c r="AO326" i="53"/>
  <c r="AN326" i="53"/>
  <c r="AM326" i="53"/>
  <c r="AK326" i="53"/>
  <c r="AJ326" i="53"/>
  <c r="AS325" i="53"/>
  <c r="AR325" i="53"/>
  <c r="AQ325" i="53"/>
  <c r="AP325" i="53"/>
  <c r="AO325" i="53"/>
  <c r="AN325" i="53"/>
  <c r="AM325" i="53"/>
  <c r="AK325" i="53"/>
  <c r="AJ325" i="53"/>
  <c r="AS324" i="53"/>
  <c r="AR324" i="53"/>
  <c r="AQ324" i="53"/>
  <c r="AP324" i="53"/>
  <c r="AO324" i="53"/>
  <c r="AN324" i="53"/>
  <c r="AM324" i="53"/>
  <c r="AK324" i="53"/>
  <c r="AJ324" i="53"/>
  <c r="AS323" i="53"/>
  <c r="AR323" i="53"/>
  <c r="AQ323" i="53"/>
  <c r="AP323" i="53"/>
  <c r="AO323" i="53"/>
  <c r="AN323" i="53"/>
  <c r="AM323" i="53"/>
  <c r="AK323" i="53"/>
  <c r="AJ323" i="53"/>
  <c r="AS322" i="53"/>
  <c r="AR322" i="53"/>
  <c r="AQ322" i="53"/>
  <c r="AP322" i="53"/>
  <c r="AO322" i="53"/>
  <c r="AN322" i="53"/>
  <c r="AM322" i="53"/>
  <c r="AK322" i="53"/>
  <c r="AJ322" i="53"/>
  <c r="AS321" i="53"/>
  <c r="AR321" i="53"/>
  <c r="AQ321" i="53"/>
  <c r="AP321" i="53"/>
  <c r="AO321" i="53"/>
  <c r="AN321" i="53"/>
  <c r="AM321" i="53"/>
  <c r="AK321" i="53"/>
  <c r="AJ321" i="53"/>
  <c r="AS320" i="53"/>
  <c r="AR320" i="53"/>
  <c r="AQ320" i="53"/>
  <c r="AP320" i="53"/>
  <c r="AO320" i="53"/>
  <c r="AN320" i="53"/>
  <c r="AM320" i="53"/>
  <c r="AK320" i="53"/>
  <c r="AJ320" i="53"/>
  <c r="AS319" i="53"/>
  <c r="AR319" i="53"/>
  <c r="AQ319" i="53"/>
  <c r="AP319" i="53"/>
  <c r="AO319" i="53"/>
  <c r="AN319" i="53"/>
  <c r="AM319" i="53"/>
  <c r="AK319" i="53"/>
  <c r="AJ319" i="53"/>
  <c r="AS318" i="53"/>
  <c r="AR318" i="53"/>
  <c r="AQ318" i="53"/>
  <c r="AP318" i="53"/>
  <c r="AO318" i="53"/>
  <c r="AN318" i="53"/>
  <c r="AM318" i="53"/>
  <c r="AK318" i="53"/>
  <c r="AJ318" i="53"/>
  <c r="AS317" i="53"/>
  <c r="AR317" i="53"/>
  <c r="AQ317" i="53"/>
  <c r="AP317" i="53"/>
  <c r="AO317" i="53"/>
  <c r="AN317" i="53"/>
  <c r="AM317" i="53"/>
  <c r="AK317" i="53"/>
  <c r="AJ317" i="53"/>
  <c r="AS316" i="53"/>
  <c r="AR316" i="53"/>
  <c r="AQ316" i="53"/>
  <c r="AP316" i="53"/>
  <c r="AO316" i="53"/>
  <c r="AN316" i="53"/>
  <c r="AM316" i="53"/>
  <c r="AK316" i="53"/>
  <c r="AJ316" i="53"/>
  <c r="AS315" i="53"/>
  <c r="AR315" i="53"/>
  <c r="AQ315" i="53"/>
  <c r="AP315" i="53"/>
  <c r="AO315" i="53"/>
  <c r="AN315" i="53"/>
  <c r="AM315" i="53"/>
  <c r="AK315" i="53"/>
  <c r="AJ315" i="53"/>
  <c r="AS314" i="53"/>
  <c r="AR314" i="53"/>
  <c r="AQ314" i="53"/>
  <c r="AP314" i="53"/>
  <c r="AO314" i="53"/>
  <c r="AN314" i="53"/>
  <c r="AM314" i="53"/>
  <c r="AK314" i="53"/>
  <c r="AJ314" i="53"/>
  <c r="AS313" i="53"/>
  <c r="AR313" i="53"/>
  <c r="AQ313" i="53"/>
  <c r="AP313" i="53"/>
  <c r="AO313" i="53"/>
  <c r="AN313" i="53"/>
  <c r="AM313" i="53"/>
  <c r="AK313" i="53"/>
  <c r="AJ313" i="53"/>
  <c r="AS312" i="53"/>
  <c r="AR312" i="53"/>
  <c r="AQ312" i="53"/>
  <c r="AP312" i="53"/>
  <c r="AO312" i="53"/>
  <c r="AN312" i="53"/>
  <c r="AM312" i="53"/>
  <c r="AK312" i="53"/>
  <c r="AJ312" i="53"/>
  <c r="AS311" i="53"/>
  <c r="AR311" i="53"/>
  <c r="AQ311" i="53"/>
  <c r="AP311" i="53"/>
  <c r="AO311" i="53"/>
  <c r="AN311" i="53"/>
  <c r="AM311" i="53"/>
  <c r="AK311" i="53"/>
  <c r="AJ311" i="53"/>
  <c r="AS310" i="53"/>
  <c r="AR310" i="53"/>
  <c r="AQ310" i="53"/>
  <c r="AP310" i="53"/>
  <c r="AO310" i="53"/>
  <c r="AN310" i="53"/>
  <c r="AM310" i="53"/>
  <c r="AK310" i="53"/>
  <c r="AJ310" i="53"/>
  <c r="AS309" i="53"/>
  <c r="AR309" i="53"/>
  <c r="AQ309" i="53"/>
  <c r="AP309" i="53"/>
  <c r="AO309" i="53"/>
  <c r="AN309" i="53"/>
  <c r="AM309" i="53"/>
  <c r="AK309" i="53"/>
  <c r="AJ309" i="53"/>
  <c r="AS308" i="53"/>
  <c r="AR308" i="53"/>
  <c r="AQ308" i="53"/>
  <c r="AP308" i="53"/>
  <c r="AO308" i="53"/>
  <c r="AN308" i="53"/>
  <c r="AM308" i="53"/>
  <c r="AK308" i="53"/>
  <c r="AJ308" i="53"/>
  <c r="AS307" i="53"/>
  <c r="AR307" i="53"/>
  <c r="AQ307" i="53"/>
  <c r="AP307" i="53"/>
  <c r="AO307" i="53"/>
  <c r="AN307" i="53"/>
  <c r="AM307" i="53"/>
  <c r="AK307" i="53"/>
  <c r="AJ307" i="53"/>
  <c r="AS306" i="53"/>
  <c r="AR306" i="53"/>
  <c r="AQ306" i="53"/>
  <c r="AP306" i="53"/>
  <c r="AO306" i="53"/>
  <c r="AN306" i="53"/>
  <c r="AM306" i="53"/>
  <c r="AK306" i="53"/>
  <c r="AJ306" i="53"/>
  <c r="AS305" i="53"/>
  <c r="AR305" i="53"/>
  <c r="AQ305" i="53"/>
  <c r="AP305" i="53"/>
  <c r="AO305" i="53"/>
  <c r="AN305" i="53"/>
  <c r="AM305" i="53"/>
  <c r="AK305" i="53"/>
  <c r="AJ305" i="53"/>
  <c r="AS304" i="53"/>
  <c r="AR304" i="53"/>
  <c r="AQ304" i="53"/>
  <c r="AP304" i="53"/>
  <c r="AO304" i="53"/>
  <c r="AN304" i="53"/>
  <c r="AM304" i="53"/>
  <c r="AK304" i="53"/>
  <c r="AJ304" i="53"/>
  <c r="AS303" i="53"/>
  <c r="AR303" i="53"/>
  <c r="AQ303" i="53"/>
  <c r="AP303" i="53"/>
  <c r="AO303" i="53"/>
  <c r="AN303" i="53"/>
  <c r="AM303" i="53"/>
  <c r="AK303" i="53"/>
  <c r="AJ303" i="53"/>
  <c r="AS302" i="53"/>
  <c r="AR302" i="53"/>
  <c r="AQ302" i="53"/>
  <c r="AP302" i="53"/>
  <c r="AO302" i="53"/>
  <c r="AN302" i="53"/>
  <c r="AM302" i="53"/>
  <c r="AK302" i="53"/>
  <c r="AJ302" i="53"/>
  <c r="AS301" i="53"/>
  <c r="AR301" i="53"/>
  <c r="AQ301" i="53"/>
  <c r="AP301" i="53"/>
  <c r="AO301" i="53"/>
  <c r="AN301" i="53"/>
  <c r="AM301" i="53"/>
  <c r="AK301" i="53"/>
  <c r="AJ301" i="53"/>
  <c r="AS300" i="53"/>
  <c r="AR300" i="53"/>
  <c r="AQ300" i="53"/>
  <c r="AP300" i="53"/>
  <c r="AO300" i="53"/>
  <c r="AN300" i="53"/>
  <c r="AM300" i="53"/>
  <c r="AK300" i="53"/>
  <c r="AJ300" i="53"/>
  <c r="AS299" i="53"/>
  <c r="AR299" i="53"/>
  <c r="AQ299" i="53"/>
  <c r="AP299" i="53"/>
  <c r="AO299" i="53"/>
  <c r="AN299" i="53"/>
  <c r="AM299" i="53"/>
  <c r="AK299" i="53"/>
  <c r="AJ299" i="53"/>
  <c r="AS298" i="53"/>
  <c r="AR298" i="53"/>
  <c r="AQ298" i="53"/>
  <c r="AP298" i="53"/>
  <c r="AO298" i="53"/>
  <c r="AN298" i="53"/>
  <c r="AM298" i="53"/>
  <c r="AK298" i="53"/>
  <c r="AJ298" i="53"/>
  <c r="AS297" i="53"/>
  <c r="AR297" i="53"/>
  <c r="AQ297" i="53"/>
  <c r="AP297" i="53"/>
  <c r="AO297" i="53"/>
  <c r="AN297" i="53"/>
  <c r="AM297" i="53"/>
  <c r="AK297" i="53"/>
  <c r="AJ297" i="53"/>
  <c r="AS296" i="53"/>
  <c r="AR296" i="53"/>
  <c r="AQ296" i="53"/>
  <c r="AP296" i="53"/>
  <c r="AO296" i="53"/>
  <c r="AN296" i="53"/>
  <c r="AM296" i="53"/>
  <c r="AK296" i="53"/>
  <c r="AJ296" i="53"/>
  <c r="AS295" i="53"/>
  <c r="AR295" i="53"/>
  <c r="AQ295" i="53"/>
  <c r="AP295" i="53"/>
  <c r="AO295" i="53"/>
  <c r="AN295" i="53"/>
  <c r="AM295" i="53"/>
  <c r="AK295" i="53"/>
  <c r="AJ295" i="53"/>
  <c r="AS294" i="53"/>
  <c r="AR294" i="53"/>
  <c r="AQ294" i="53"/>
  <c r="AP294" i="53"/>
  <c r="AO294" i="53"/>
  <c r="AN294" i="53"/>
  <c r="AM294" i="53"/>
  <c r="AK294" i="53"/>
  <c r="AJ294" i="53"/>
  <c r="AS293" i="53"/>
  <c r="AR293" i="53"/>
  <c r="AQ293" i="53"/>
  <c r="AP293" i="53"/>
  <c r="AO293" i="53"/>
  <c r="AN293" i="53"/>
  <c r="AM293" i="53"/>
  <c r="AK293" i="53"/>
  <c r="AJ293" i="53"/>
  <c r="AS292" i="53"/>
  <c r="AR292" i="53"/>
  <c r="AQ292" i="53"/>
  <c r="AP292" i="53"/>
  <c r="AO292" i="53"/>
  <c r="AN292" i="53"/>
  <c r="AM292" i="53"/>
  <c r="AK292" i="53"/>
  <c r="AJ292" i="53"/>
  <c r="AS291" i="53"/>
  <c r="AR291" i="53"/>
  <c r="AQ291" i="53"/>
  <c r="AP291" i="53"/>
  <c r="AO291" i="53"/>
  <c r="AN291" i="53"/>
  <c r="AM291" i="53"/>
  <c r="AK291" i="53"/>
  <c r="AJ291" i="53"/>
  <c r="AS290" i="53"/>
  <c r="AR290" i="53"/>
  <c r="AQ290" i="53"/>
  <c r="AP290" i="53"/>
  <c r="AO290" i="53"/>
  <c r="AN290" i="53"/>
  <c r="AM290" i="53"/>
  <c r="AK290" i="53"/>
  <c r="AJ290" i="53"/>
  <c r="AS289" i="53"/>
  <c r="AR289" i="53"/>
  <c r="AQ289" i="53"/>
  <c r="AP289" i="53"/>
  <c r="AO289" i="53"/>
  <c r="AN289" i="53"/>
  <c r="AM289" i="53"/>
  <c r="AK289" i="53"/>
  <c r="AJ289" i="53"/>
  <c r="AS288" i="53"/>
  <c r="AR288" i="53"/>
  <c r="AQ288" i="53"/>
  <c r="AP288" i="53"/>
  <c r="AO288" i="53"/>
  <c r="AN288" i="53"/>
  <c r="AM288" i="53"/>
  <c r="AK288" i="53"/>
  <c r="AJ288" i="53"/>
  <c r="AS287" i="53"/>
  <c r="AR287" i="53"/>
  <c r="AQ287" i="53"/>
  <c r="AP287" i="53"/>
  <c r="AO287" i="53"/>
  <c r="AN287" i="53"/>
  <c r="AM287" i="53"/>
  <c r="AK287" i="53"/>
  <c r="AJ287" i="53"/>
  <c r="AS286" i="53"/>
  <c r="AR286" i="53"/>
  <c r="AQ286" i="53"/>
  <c r="AP286" i="53"/>
  <c r="AO286" i="53"/>
  <c r="AN286" i="53"/>
  <c r="AM286" i="53"/>
  <c r="AK286" i="53"/>
  <c r="AJ286" i="53"/>
  <c r="AS285" i="53"/>
  <c r="AR285" i="53"/>
  <c r="AQ285" i="53"/>
  <c r="AP285" i="53"/>
  <c r="AO285" i="53"/>
  <c r="AN285" i="53"/>
  <c r="AM285" i="53"/>
  <c r="AK285" i="53"/>
  <c r="AJ285" i="53"/>
  <c r="AS284" i="53"/>
  <c r="AR284" i="53"/>
  <c r="AQ284" i="53"/>
  <c r="AP284" i="53"/>
  <c r="AO284" i="53"/>
  <c r="AN284" i="53"/>
  <c r="AM284" i="53"/>
  <c r="AK284" i="53"/>
  <c r="AJ284" i="53"/>
  <c r="AS283" i="53"/>
  <c r="AR283" i="53"/>
  <c r="AQ283" i="53"/>
  <c r="AP283" i="53"/>
  <c r="AO283" i="53"/>
  <c r="AN283" i="53"/>
  <c r="AM283" i="53"/>
  <c r="AK283" i="53"/>
  <c r="AJ283" i="53"/>
  <c r="AS282" i="53"/>
  <c r="AR282" i="53"/>
  <c r="AQ282" i="53"/>
  <c r="AP282" i="53"/>
  <c r="AO282" i="53"/>
  <c r="AN282" i="53"/>
  <c r="AM282" i="53"/>
  <c r="AK282" i="53"/>
  <c r="AJ282" i="53"/>
  <c r="AS281" i="53"/>
  <c r="AR281" i="53"/>
  <c r="AQ281" i="53"/>
  <c r="AP281" i="53"/>
  <c r="AO281" i="53"/>
  <c r="AN281" i="53"/>
  <c r="AM281" i="53"/>
  <c r="AK281" i="53"/>
  <c r="AJ281" i="53"/>
  <c r="AS280" i="53"/>
  <c r="AR280" i="53"/>
  <c r="AQ280" i="53"/>
  <c r="AP280" i="53"/>
  <c r="AO280" i="53"/>
  <c r="AN280" i="53"/>
  <c r="AM280" i="53"/>
  <c r="AK280" i="53"/>
  <c r="AJ280" i="53"/>
  <c r="AS279" i="53"/>
  <c r="AR279" i="53"/>
  <c r="AQ279" i="53"/>
  <c r="AP279" i="53"/>
  <c r="AO279" i="53"/>
  <c r="AN279" i="53"/>
  <c r="AM279" i="53"/>
  <c r="AK279" i="53"/>
  <c r="AJ279" i="53"/>
  <c r="AS278" i="53"/>
  <c r="AR278" i="53"/>
  <c r="AQ278" i="53"/>
  <c r="AP278" i="53"/>
  <c r="AO278" i="53"/>
  <c r="AN278" i="53"/>
  <c r="AM278" i="53"/>
  <c r="AK278" i="53"/>
  <c r="AJ278" i="53"/>
  <c r="AS277" i="53"/>
  <c r="AR277" i="53"/>
  <c r="AQ277" i="53"/>
  <c r="AP277" i="53"/>
  <c r="AO277" i="53"/>
  <c r="AN277" i="53"/>
  <c r="AM277" i="53"/>
  <c r="AK277" i="53"/>
  <c r="AJ277" i="53"/>
  <c r="AS276" i="53"/>
  <c r="AR276" i="53"/>
  <c r="AQ276" i="53"/>
  <c r="AP276" i="53"/>
  <c r="AO276" i="53"/>
  <c r="AN276" i="53"/>
  <c r="AM276" i="53"/>
  <c r="AK276" i="53"/>
  <c r="AJ276" i="53"/>
  <c r="AS275" i="53"/>
  <c r="AR275" i="53"/>
  <c r="AQ275" i="53"/>
  <c r="AP275" i="53"/>
  <c r="AO275" i="53"/>
  <c r="AN275" i="53"/>
  <c r="AM275" i="53"/>
  <c r="AK275" i="53"/>
  <c r="AJ275" i="53"/>
  <c r="AS274" i="53"/>
  <c r="AR274" i="53"/>
  <c r="AQ274" i="53"/>
  <c r="AP274" i="53"/>
  <c r="AO274" i="53"/>
  <c r="AN274" i="53"/>
  <c r="AM274" i="53"/>
  <c r="AK274" i="53"/>
  <c r="AJ274" i="53"/>
  <c r="AS273" i="53"/>
  <c r="AR273" i="53"/>
  <c r="AQ273" i="53"/>
  <c r="AP273" i="53"/>
  <c r="AO273" i="53"/>
  <c r="AN273" i="53"/>
  <c r="AM273" i="53"/>
  <c r="AK273" i="53"/>
  <c r="AJ273" i="53"/>
  <c r="AS272" i="53"/>
  <c r="AR272" i="53"/>
  <c r="AQ272" i="53"/>
  <c r="AP272" i="53"/>
  <c r="AO272" i="53"/>
  <c r="AN272" i="53"/>
  <c r="AM272" i="53"/>
  <c r="AK272" i="53"/>
  <c r="AJ272" i="53"/>
  <c r="AS271" i="53"/>
  <c r="AR271" i="53"/>
  <c r="AQ271" i="53"/>
  <c r="AP271" i="53"/>
  <c r="AO271" i="53"/>
  <c r="AN271" i="53"/>
  <c r="AM271" i="53"/>
  <c r="AK271" i="53"/>
  <c r="AJ271" i="53"/>
  <c r="AS270" i="53"/>
  <c r="AR270" i="53"/>
  <c r="AQ270" i="53"/>
  <c r="AP270" i="53"/>
  <c r="AO270" i="53"/>
  <c r="AN270" i="53"/>
  <c r="AM270" i="53"/>
  <c r="AK270" i="53"/>
  <c r="AJ270" i="53"/>
  <c r="AS269" i="53"/>
  <c r="AR269" i="53"/>
  <c r="AQ269" i="53"/>
  <c r="AP269" i="53"/>
  <c r="AO269" i="53"/>
  <c r="AN269" i="53"/>
  <c r="AM269" i="53"/>
  <c r="AK269" i="53"/>
  <c r="AJ269" i="53"/>
  <c r="AS268" i="53"/>
  <c r="AR268" i="53"/>
  <c r="AQ268" i="53"/>
  <c r="AP268" i="53"/>
  <c r="AO268" i="53"/>
  <c r="AN268" i="53"/>
  <c r="AM268" i="53"/>
  <c r="AK268" i="53"/>
  <c r="AJ268" i="53"/>
  <c r="AS267" i="53"/>
  <c r="AR267" i="53"/>
  <c r="AQ267" i="53"/>
  <c r="AP267" i="53"/>
  <c r="AO267" i="53"/>
  <c r="AN267" i="53"/>
  <c r="AM267" i="53"/>
  <c r="AK267" i="53"/>
  <c r="AJ267" i="53"/>
  <c r="AS266" i="53"/>
  <c r="AR266" i="53"/>
  <c r="AQ266" i="53"/>
  <c r="AP266" i="53"/>
  <c r="AO266" i="53"/>
  <c r="AN266" i="53"/>
  <c r="AM266" i="53"/>
  <c r="AK266" i="53"/>
  <c r="AJ266" i="53"/>
  <c r="AS265" i="53"/>
  <c r="AR265" i="53"/>
  <c r="AQ265" i="53"/>
  <c r="AP265" i="53"/>
  <c r="AO265" i="53"/>
  <c r="AN265" i="53"/>
  <c r="AM265" i="53"/>
  <c r="AK265" i="53"/>
  <c r="AJ265" i="53"/>
  <c r="AS264" i="53"/>
  <c r="AR264" i="53"/>
  <c r="AQ264" i="53"/>
  <c r="AP264" i="53"/>
  <c r="AO264" i="53"/>
  <c r="AN264" i="53"/>
  <c r="AM264" i="53"/>
  <c r="AK264" i="53"/>
  <c r="AJ264" i="53"/>
  <c r="AS263" i="53"/>
  <c r="AR263" i="53"/>
  <c r="AQ263" i="53"/>
  <c r="AP263" i="53"/>
  <c r="AO263" i="53"/>
  <c r="AN263" i="53"/>
  <c r="AM263" i="53"/>
  <c r="AK263" i="53"/>
  <c r="AJ263" i="53"/>
  <c r="AS262" i="53"/>
  <c r="AR262" i="53"/>
  <c r="AQ262" i="53"/>
  <c r="AP262" i="53"/>
  <c r="AO262" i="53"/>
  <c r="AN262" i="53"/>
  <c r="AM262" i="53"/>
  <c r="AK262" i="53"/>
  <c r="AJ262" i="53"/>
  <c r="AS261" i="53"/>
  <c r="AR261" i="53"/>
  <c r="AQ261" i="53"/>
  <c r="AP261" i="53"/>
  <c r="AO261" i="53"/>
  <c r="AN261" i="53"/>
  <c r="AM261" i="53"/>
  <c r="AK261" i="53"/>
  <c r="AJ261" i="53"/>
  <c r="AS260" i="53"/>
  <c r="AR260" i="53"/>
  <c r="AQ260" i="53"/>
  <c r="AP260" i="53"/>
  <c r="AO260" i="53"/>
  <c r="AN260" i="53"/>
  <c r="AM260" i="53"/>
  <c r="AK260" i="53"/>
  <c r="AJ260" i="53"/>
  <c r="AS259" i="53"/>
  <c r="AR259" i="53"/>
  <c r="AQ259" i="53"/>
  <c r="AP259" i="53"/>
  <c r="AO259" i="53"/>
  <c r="AN259" i="53"/>
  <c r="AM259" i="53"/>
  <c r="AK259" i="53"/>
  <c r="AJ259" i="53"/>
  <c r="AS258" i="53"/>
  <c r="AR258" i="53"/>
  <c r="AQ258" i="53"/>
  <c r="AP258" i="53"/>
  <c r="AO258" i="53"/>
  <c r="AN258" i="53"/>
  <c r="AM258" i="53"/>
  <c r="AK258" i="53"/>
  <c r="AJ258" i="53"/>
  <c r="AS257" i="53"/>
  <c r="AR257" i="53"/>
  <c r="AQ257" i="53"/>
  <c r="AP257" i="53"/>
  <c r="AO257" i="53"/>
  <c r="AN257" i="53"/>
  <c r="AM257" i="53"/>
  <c r="AK257" i="53"/>
  <c r="AJ257" i="53"/>
  <c r="AS256" i="53"/>
  <c r="AR256" i="53"/>
  <c r="AQ256" i="53"/>
  <c r="AP256" i="53"/>
  <c r="AO256" i="53"/>
  <c r="AN256" i="53"/>
  <c r="AM256" i="53"/>
  <c r="AK256" i="53"/>
  <c r="AJ256" i="53"/>
  <c r="AS255" i="53"/>
  <c r="AR255" i="53"/>
  <c r="AQ255" i="53"/>
  <c r="AP255" i="53"/>
  <c r="AO255" i="53"/>
  <c r="AN255" i="53"/>
  <c r="AM255" i="53"/>
  <c r="AK255" i="53"/>
  <c r="AJ255" i="53"/>
  <c r="AS254" i="53"/>
  <c r="AR254" i="53"/>
  <c r="AQ254" i="53"/>
  <c r="AP254" i="53"/>
  <c r="AO254" i="53"/>
  <c r="AN254" i="53"/>
  <c r="AM254" i="53"/>
  <c r="AK254" i="53"/>
  <c r="AJ254" i="53"/>
  <c r="AS253" i="53"/>
  <c r="AR253" i="53"/>
  <c r="AQ253" i="53"/>
  <c r="AP253" i="53"/>
  <c r="AO253" i="53"/>
  <c r="AN253" i="53"/>
  <c r="AM253" i="53"/>
  <c r="AK253" i="53"/>
  <c r="AJ253" i="53"/>
  <c r="AS252" i="53"/>
  <c r="AR252" i="53"/>
  <c r="AQ252" i="53"/>
  <c r="AP252" i="53"/>
  <c r="AO252" i="53"/>
  <c r="AN252" i="53"/>
  <c r="AM252" i="53"/>
  <c r="AK252" i="53"/>
  <c r="AJ252" i="53"/>
  <c r="AS251" i="53"/>
  <c r="AR251" i="53"/>
  <c r="AQ251" i="53"/>
  <c r="AP251" i="53"/>
  <c r="AO251" i="53"/>
  <c r="AN251" i="53"/>
  <c r="AM251" i="53"/>
  <c r="AK251" i="53"/>
  <c r="AJ251" i="53"/>
  <c r="AS250" i="53"/>
  <c r="AR250" i="53"/>
  <c r="AQ250" i="53"/>
  <c r="AP250" i="53"/>
  <c r="AO250" i="53"/>
  <c r="AN250" i="53"/>
  <c r="AM250" i="53"/>
  <c r="AK250" i="53"/>
  <c r="AJ250" i="53"/>
  <c r="AS249" i="53"/>
  <c r="AR249" i="53"/>
  <c r="AQ249" i="53"/>
  <c r="AP249" i="53"/>
  <c r="AO249" i="53"/>
  <c r="AN249" i="53"/>
  <c r="AM249" i="53"/>
  <c r="AK249" i="53"/>
  <c r="AJ249" i="53"/>
  <c r="AS248" i="53"/>
  <c r="AR248" i="53"/>
  <c r="AQ248" i="53"/>
  <c r="AP248" i="53"/>
  <c r="AO248" i="53"/>
  <c r="AN248" i="53"/>
  <c r="AM248" i="53"/>
  <c r="AK248" i="53"/>
  <c r="AJ248" i="53"/>
  <c r="AS247" i="53"/>
  <c r="AR247" i="53"/>
  <c r="AQ247" i="53"/>
  <c r="AP247" i="53"/>
  <c r="AO247" i="53"/>
  <c r="AN247" i="53"/>
  <c r="AM247" i="53"/>
  <c r="AK247" i="53"/>
  <c r="AJ247" i="53"/>
  <c r="AS246" i="53"/>
  <c r="AR246" i="53"/>
  <c r="AQ246" i="53"/>
  <c r="AP246" i="53"/>
  <c r="AO246" i="53"/>
  <c r="AN246" i="53"/>
  <c r="AM246" i="53"/>
  <c r="AK246" i="53"/>
  <c r="AJ246" i="53"/>
  <c r="AS245" i="53"/>
  <c r="AR245" i="53"/>
  <c r="AQ245" i="53"/>
  <c r="AP245" i="53"/>
  <c r="AO245" i="53"/>
  <c r="AN245" i="53"/>
  <c r="AM245" i="53"/>
  <c r="AK245" i="53"/>
  <c r="AJ245" i="53"/>
  <c r="AS244" i="53"/>
  <c r="AR244" i="53"/>
  <c r="AQ244" i="53"/>
  <c r="AP244" i="53"/>
  <c r="AO244" i="53"/>
  <c r="AN244" i="53"/>
  <c r="AM244" i="53"/>
  <c r="AK244" i="53"/>
  <c r="AJ244" i="53"/>
  <c r="AS243" i="53"/>
  <c r="AR243" i="53"/>
  <c r="AQ243" i="53"/>
  <c r="AP243" i="53"/>
  <c r="AO243" i="53"/>
  <c r="AN243" i="53"/>
  <c r="AM243" i="53"/>
  <c r="AK243" i="53"/>
  <c r="AJ243" i="53"/>
  <c r="AS242" i="53"/>
  <c r="AR242" i="53"/>
  <c r="AQ242" i="53"/>
  <c r="AP242" i="53"/>
  <c r="AO242" i="53"/>
  <c r="AN242" i="53"/>
  <c r="AM242" i="53"/>
  <c r="AK242" i="53"/>
  <c r="AJ242" i="53"/>
  <c r="AS241" i="53"/>
  <c r="AR241" i="53"/>
  <c r="AQ241" i="53"/>
  <c r="AP241" i="53"/>
  <c r="AO241" i="53"/>
  <c r="AN241" i="53"/>
  <c r="AM241" i="53"/>
  <c r="AK241" i="53"/>
  <c r="AJ241" i="53"/>
  <c r="AS240" i="53"/>
  <c r="AR240" i="53"/>
  <c r="AQ240" i="53"/>
  <c r="AP240" i="53"/>
  <c r="AO240" i="53"/>
  <c r="AN240" i="53"/>
  <c r="AM240" i="53"/>
  <c r="AK240" i="53"/>
  <c r="AJ240" i="53"/>
  <c r="AS239" i="53"/>
  <c r="AR239" i="53"/>
  <c r="AQ239" i="53"/>
  <c r="AP239" i="53"/>
  <c r="AO239" i="53"/>
  <c r="AN239" i="53"/>
  <c r="AM239" i="53"/>
  <c r="AK239" i="53"/>
  <c r="AJ239" i="53"/>
  <c r="AS238" i="53"/>
  <c r="AR238" i="53"/>
  <c r="AQ238" i="53"/>
  <c r="AP238" i="53"/>
  <c r="AO238" i="53"/>
  <c r="AN238" i="53"/>
  <c r="AM238" i="53"/>
  <c r="AK238" i="53"/>
  <c r="AJ238" i="53"/>
  <c r="AS237" i="53"/>
  <c r="AR237" i="53"/>
  <c r="AQ237" i="53"/>
  <c r="AP237" i="53"/>
  <c r="AO237" i="53"/>
  <c r="AN237" i="53"/>
  <c r="AM237" i="53"/>
  <c r="AK237" i="53"/>
  <c r="AJ237" i="53"/>
  <c r="AS236" i="53"/>
  <c r="AR236" i="53"/>
  <c r="AQ236" i="53"/>
  <c r="AP236" i="53"/>
  <c r="AO236" i="53"/>
  <c r="AN236" i="53"/>
  <c r="AM236" i="53"/>
  <c r="AK236" i="53"/>
  <c r="AJ236" i="53"/>
  <c r="AS235" i="53"/>
  <c r="AR235" i="53"/>
  <c r="AQ235" i="53"/>
  <c r="AP235" i="53"/>
  <c r="AO235" i="53"/>
  <c r="AN235" i="53"/>
  <c r="AM235" i="53"/>
  <c r="AK235" i="53"/>
  <c r="AJ235" i="53"/>
  <c r="AS234" i="53"/>
  <c r="AR234" i="53"/>
  <c r="AQ234" i="53"/>
  <c r="AP234" i="53"/>
  <c r="AO234" i="53"/>
  <c r="AN234" i="53"/>
  <c r="AM234" i="53"/>
  <c r="AK234" i="53"/>
  <c r="AJ234" i="53"/>
  <c r="AS233" i="53"/>
  <c r="AR233" i="53"/>
  <c r="AQ233" i="53"/>
  <c r="AP233" i="53"/>
  <c r="AO233" i="53"/>
  <c r="AN233" i="53"/>
  <c r="AM233" i="53"/>
  <c r="AK233" i="53"/>
  <c r="AJ233" i="53"/>
  <c r="AS232" i="53"/>
  <c r="AR232" i="53"/>
  <c r="AQ232" i="53"/>
  <c r="AP232" i="53"/>
  <c r="AO232" i="53"/>
  <c r="AN232" i="53"/>
  <c r="AM232" i="53"/>
  <c r="AK232" i="53"/>
  <c r="AJ232" i="53"/>
  <c r="AS231" i="53"/>
  <c r="AR231" i="53"/>
  <c r="AQ231" i="53"/>
  <c r="AP231" i="53"/>
  <c r="AO231" i="53"/>
  <c r="AN231" i="53"/>
  <c r="AM231" i="53"/>
  <c r="AK231" i="53"/>
  <c r="AJ231" i="53"/>
  <c r="AS230" i="53"/>
  <c r="AR230" i="53"/>
  <c r="AQ230" i="53"/>
  <c r="AP230" i="53"/>
  <c r="AO230" i="53"/>
  <c r="AN230" i="53"/>
  <c r="AM230" i="53"/>
  <c r="AK230" i="53"/>
  <c r="AJ230" i="53"/>
  <c r="AS229" i="53"/>
  <c r="AR229" i="53"/>
  <c r="AQ229" i="53"/>
  <c r="AP229" i="53"/>
  <c r="AO229" i="53"/>
  <c r="AN229" i="53"/>
  <c r="AM229" i="53"/>
  <c r="AK229" i="53"/>
  <c r="AJ229" i="53"/>
  <c r="AS228" i="53"/>
  <c r="AR228" i="53"/>
  <c r="AQ228" i="53"/>
  <c r="AP228" i="53"/>
  <c r="AO228" i="53"/>
  <c r="AN228" i="53"/>
  <c r="AM228" i="53"/>
  <c r="AK228" i="53"/>
  <c r="AJ228" i="53"/>
  <c r="AS227" i="53"/>
  <c r="AR227" i="53"/>
  <c r="AQ227" i="53"/>
  <c r="AP227" i="53"/>
  <c r="AO227" i="53"/>
  <c r="AN227" i="53"/>
  <c r="AM227" i="53"/>
  <c r="AK227" i="53"/>
  <c r="AJ227" i="53"/>
  <c r="AS226" i="53"/>
  <c r="AR226" i="53"/>
  <c r="AQ226" i="53"/>
  <c r="AP226" i="53"/>
  <c r="AO226" i="53"/>
  <c r="AN226" i="53"/>
  <c r="AM226" i="53"/>
  <c r="AK226" i="53"/>
  <c r="AJ226" i="53"/>
  <c r="AS225" i="53"/>
  <c r="AR225" i="53"/>
  <c r="AQ225" i="53"/>
  <c r="AP225" i="53"/>
  <c r="AO225" i="53"/>
  <c r="AN225" i="53"/>
  <c r="AM225" i="53"/>
  <c r="AK225" i="53"/>
  <c r="AJ225" i="53"/>
  <c r="AS224" i="53"/>
  <c r="AR224" i="53"/>
  <c r="AQ224" i="53"/>
  <c r="AP224" i="53"/>
  <c r="AO224" i="53"/>
  <c r="AN224" i="53"/>
  <c r="AM224" i="53"/>
  <c r="AK224" i="53"/>
  <c r="AJ224" i="53"/>
  <c r="AS223" i="53"/>
  <c r="AR223" i="53"/>
  <c r="AQ223" i="53"/>
  <c r="AP223" i="53"/>
  <c r="AO223" i="53"/>
  <c r="AN223" i="53"/>
  <c r="AM223" i="53"/>
  <c r="AK223" i="53"/>
  <c r="AJ223" i="53"/>
  <c r="AS222" i="53"/>
  <c r="AR222" i="53"/>
  <c r="AQ222" i="53"/>
  <c r="AP222" i="53"/>
  <c r="AO222" i="53"/>
  <c r="AN222" i="53"/>
  <c r="AM222" i="53"/>
  <c r="AK222" i="53"/>
  <c r="AJ222" i="53"/>
  <c r="AS221" i="53"/>
  <c r="AR221" i="53"/>
  <c r="AQ221" i="53"/>
  <c r="AP221" i="53"/>
  <c r="AO221" i="53"/>
  <c r="AN221" i="53"/>
  <c r="AM221" i="53"/>
  <c r="AK221" i="53"/>
  <c r="AJ221" i="53"/>
  <c r="AS220" i="53"/>
  <c r="AR220" i="53"/>
  <c r="AQ220" i="53"/>
  <c r="AP220" i="53"/>
  <c r="AO220" i="53"/>
  <c r="AN220" i="53"/>
  <c r="AM220" i="53"/>
  <c r="AK220" i="53"/>
  <c r="AJ220" i="53"/>
  <c r="AS219" i="53"/>
  <c r="AR219" i="53"/>
  <c r="AQ219" i="53"/>
  <c r="AP219" i="53"/>
  <c r="AO219" i="53"/>
  <c r="AN219" i="53"/>
  <c r="AM219" i="53"/>
  <c r="AK219" i="53"/>
  <c r="AJ219" i="53"/>
  <c r="AS218" i="53"/>
  <c r="AR218" i="53"/>
  <c r="AQ218" i="53"/>
  <c r="AP218" i="53"/>
  <c r="AO218" i="53"/>
  <c r="AN218" i="53"/>
  <c r="AM218" i="53"/>
  <c r="AK218" i="53"/>
  <c r="AJ218" i="53"/>
  <c r="AS217" i="53"/>
  <c r="AR217" i="53"/>
  <c r="AQ217" i="53"/>
  <c r="AP217" i="53"/>
  <c r="AO217" i="53"/>
  <c r="AN217" i="53"/>
  <c r="AM217" i="53"/>
  <c r="AK217" i="53"/>
  <c r="AJ217" i="53"/>
  <c r="AS216" i="53"/>
  <c r="AR216" i="53"/>
  <c r="AQ216" i="53"/>
  <c r="AP216" i="53"/>
  <c r="AO216" i="53"/>
  <c r="AN216" i="53"/>
  <c r="AM216" i="53"/>
  <c r="AK216" i="53"/>
  <c r="AJ216" i="53"/>
  <c r="AS215" i="53"/>
  <c r="AR215" i="53"/>
  <c r="AQ215" i="53"/>
  <c r="AP215" i="53"/>
  <c r="AO215" i="53"/>
  <c r="AN215" i="53"/>
  <c r="AM215" i="53"/>
  <c r="AK215" i="53"/>
  <c r="AJ215" i="53"/>
  <c r="AS214" i="53"/>
  <c r="AR214" i="53"/>
  <c r="AQ214" i="53"/>
  <c r="AP214" i="53"/>
  <c r="AO214" i="53"/>
  <c r="AN214" i="53"/>
  <c r="AM214" i="53"/>
  <c r="AK214" i="53"/>
  <c r="AJ214" i="53"/>
  <c r="AS213" i="53"/>
  <c r="AR213" i="53"/>
  <c r="AQ213" i="53"/>
  <c r="AP213" i="53"/>
  <c r="AO213" i="53"/>
  <c r="AN213" i="53"/>
  <c r="AM213" i="53"/>
  <c r="AK213" i="53"/>
  <c r="AJ213" i="53"/>
  <c r="AS212" i="53"/>
  <c r="AR212" i="53"/>
  <c r="AQ212" i="53"/>
  <c r="AP212" i="53"/>
  <c r="AO212" i="53"/>
  <c r="AN212" i="53"/>
  <c r="AM212" i="53"/>
  <c r="AK212" i="53"/>
  <c r="AJ212" i="53"/>
  <c r="AS211" i="53"/>
  <c r="AR211" i="53"/>
  <c r="AQ211" i="53"/>
  <c r="AP211" i="53"/>
  <c r="AO211" i="53"/>
  <c r="AN211" i="53"/>
  <c r="AM211" i="53"/>
  <c r="AK211" i="53"/>
  <c r="AJ211" i="53"/>
  <c r="AS210" i="53"/>
  <c r="AR210" i="53"/>
  <c r="AQ210" i="53"/>
  <c r="AP210" i="53"/>
  <c r="AO210" i="53"/>
  <c r="AN210" i="53"/>
  <c r="AM210" i="53"/>
  <c r="AK210" i="53"/>
  <c r="AJ210" i="53"/>
  <c r="AS209" i="53"/>
  <c r="AR209" i="53"/>
  <c r="AQ209" i="53"/>
  <c r="AP209" i="53"/>
  <c r="AO209" i="53"/>
  <c r="AN209" i="53"/>
  <c r="AM209" i="53"/>
  <c r="AK209" i="53"/>
  <c r="AJ209" i="53"/>
  <c r="AS208" i="53"/>
  <c r="AR208" i="53"/>
  <c r="AQ208" i="53"/>
  <c r="AP208" i="53"/>
  <c r="AO208" i="53"/>
  <c r="AN208" i="53"/>
  <c r="AM208" i="53"/>
  <c r="AK208" i="53"/>
  <c r="AJ208" i="53"/>
  <c r="AS207" i="53"/>
  <c r="AR207" i="53"/>
  <c r="AQ207" i="53"/>
  <c r="AP207" i="53"/>
  <c r="AO207" i="53"/>
  <c r="AN207" i="53"/>
  <c r="AM207" i="53"/>
  <c r="AK207" i="53"/>
  <c r="AJ207" i="53"/>
  <c r="AS206" i="53"/>
  <c r="AR206" i="53"/>
  <c r="AQ206" i="53"/>
  <c r="AP206" i="53"/>
  <c r="AO206" i="53"/>
  <c r="AN206" i="53"/>
  <c r="AM206" i="53"/>
  <c r="AK206" i="53"/>
  <c r="AJ206" i="53"/>
  <c r="AS205" i="53"/>
  <c r="AR205" i="53"/>
  <c r="AQ205" i="53"/>
  <c r="AP205" i="53"/>
  <c r="AO205" i="53"/>
  <c r="AN205" i="53"/>
  <c r="AM205" i="53"/>
  <c r="AK205" i="53"/>
  <c r="AJ205" i="53"/>
  <c r="AS204" i="53"/>
  <c r="AR204" i="53"/>
  <c r="AQ204" i="53"/>
  <c r="AP204" i="53"/>
  <c r="AO204" i="53"/>
  <c r="AN204" i="53"/>
  <c r="AM204" i="53"/>
  <c r="AK204" i="53"/>
  <c r="AJ204" i="53"/>
  <c r="AS203" i="53"/>
  <c r="AR203" i="53"/>
  <c r="AQ203" i="53"/>
  <c r="AP203" i="53"/>
  <c r="AO203" i="53"/>
  <c r="AN203" i="53"/>
  <c r="AM203" i="53"/>
  <c r="AK203" i="53"/>
  <c r="AJ203" i="53"/>
  <c r="AS202" i="53"/>
  <c r="AR202" i="53"/>
  <c r="AQ202" i="53"/>
  <c r="AP202" i="53"/>
  <c r="AO202" i="53"/>
  <c r="AN202" i="53"/>
  <c r="AM202" i="53"/>
  <c r="AK202" i="53"/>
  <c r="AJ202" i="53"/>
  <c r="AS201" i="53"/>
  <c r="AR201" i="53"/>
  <c r="AQ201" i="53"/>
  <c r="AP201" i="53"/>
  <c r="AO201" i="53"/>
  <c r="AN201" i="53"/>
  <c r="AM201" i="53"/>
  <c r="AK201" i="53"/>
  <c r="AJ201" i="53"/>
  <c r="AS200" i="53"/>
  <c r="AR200" i="53"/>
  <c r="AQ200" i="53"/>
  <c r="AP200" i="53"/>
  <c r="AO200" i="53"/>
  <c r="AN200" i="53"/>
  <c r="AM200" i="53"/>
  <c r="AK200" i="53"/>
  <c r="AJ200" i="53"/>
  <c r="AS199" i="53"/>
  <c r="AR199" i="53"/>
  <c r="AQ199" i="53"/>
  <c r="AP199" i="53"/>
  <c r="AO199" i="53"/>
  <c r="AN199" i="53"/>
  <c r="AM199" i="53"/>
  <c r="AK199" i="53"/>
  <c r="AJ199" i="53"/>
  <c r="AS198" i="53"/>
  <c r="AR198" i="53"/>
  <c r="AQ198" i="53"/>
  <c r="AP198" i="53"/>
  <c r="AO198" i="53"/>
  <c r="AN198" i="53"/>
  <c r="AM198" i="53"/>
  <c r="AK198" i="53"/>
  <c r="AJ198" i="53"/>
  <c r="AS197" i="53"/>
  <c r="AR197" i="53"/>
  <c r="AQ197" i="53"/>
  <c r="AP197" i="53"/>
  <c r="AO197" i="53"/>
  <c r="AN197" i="53"/>
  <c r="AM197" i="53"/>
  <c r="AK197" i="53"/>
  <c r="AJ197" i="53"/>
  <c r="AS196" i="53"/>
  <c r="AR196" i="53"/>
  <c r="AQ196" i="53"/>
  <c r="AP196" i="53"/>
  <c r="AO196" i="53"/>
  <c r="AN196" i="53"/>
  <c r="AM196" i="53"/>
  <c r="AK196" i="53"/>
  <c r="AJ196" i="53"/>
  <c r="AS195" i="53"/>
  <c r="AR195" i="53"/>
  <c r="AQ195" i="53"/>
  <c r="AP195" i="53"/>
  <c r="AO195" i="53"/>
  <c r="AN195" i="53"/>
  <c r="AM195" i="53"/>
  <c r="AK195" i="53"/>
  <c r="AJ195" i="53"/>
  <c r="AS194" i="53"/>
  <c r="AR194" i="53"/>
  <c r="AQ194" i="53"/>
  <c r="AP194" i="53"/>
  <c r="AO194" i="53"/>
  <c r="AN194" i="53"/>
  <c r="AM194" i="53"/>
  <c r="AK194" i="53"/>
  <c r="AJ194" i="53"/>
  <c r="AS193" i="53"/>
  <c r="AR193" i="53"/>
  <c r="AQ193" i="53"/>
  <c r="AP193" i="53"/>
  <c r="AO193" i="53"/>
  <c r="AN193" i="53"/>
  <c r="AM193" i="53"/>
  <c r="AK193" i="53"/>
  <c r="AJ193" i="53"/>
  <c r="AS192" i="53"/>
  <c r="AR192" i="53"/>
  <c r="AQ192" i="53"/>
  <c r="AP192" i="53"/>
  <c r="AO192" i="53"/>
  <c r="AN192" i="53"/>
  <c r="AM192" i="53"/>
  <c r="AK192" i="53"/>
  <c r="AJ192" i="53"/>
  <c r="AS191" i="53"/>
  <c r="AR191" i="53"/>
  <c r="AQ191" i="53"/>
  <c r="AP191" i="53"/>
  <c r="AO191" i="53"/>
  <c r="AN191" i="53"/>
  <c r="AM191" i="53"/>
  <c r="AK191" i="53"/>
  <c r="AJ191" i="53"/>
  <c r="AS190" i="53"/>
  <c r="AR190" i="53"/>
  <c r="AQ190" i="53"/>
  <c r="AP190" i="53"/>
  <c r="AO190" i="53"/>
  <c r="AN190" i="53"/>
  <c r="AM190" i="53"/>
  <c r="AK190" i="53"/>
  <c r="AJ190" i="53"/>
  <c r="AS189" i="53"/>
  <c r="AR189" i="53"/>
  <c r="AQ189" i="53"/>
  <c r="AP189" i="53"/>
  <c r="AO189" i="53"/>
  <c r="AN189" i="53"/>
  <c r="AM189" i="53"/>
  <c r="AK189" i="53"/>
  <c r="AJ189" i="53"/>
  <c r="AS188" i="53"/>
  <c r="AR188" i="53"/>
  <c r="AQ188" i="53"/>
  <c r="AP188" i="53"/>
  <c r="AO188" i="53"/>
  <c r="AN188" i="53"/>
  <c r="AM188" i="53"/>
  <c r="AK188" i="53"/>
  <c r="AJ188" i="53"/>
  <c r="AS187" i="53"/>
  <c r="AR187" i="53"/>
  <c r="AQ187" i="53"/>
  <c r="AP187" i="53"/>
  <c r="AO187" i="53"/>
  <c r="AN187" i="53"/>
  <c r="AM187" i="53"/>
  <c r="AK187" i="53"/>
  <c r="AJ187" i="53"/>
  <c r="AS186" i="53"/>
  <c r="AR186" i="53"/>
  <c r="AQ186" i="53"/>
  <c r="AP186" i="53"/>
  <c r="AO186" i="53"/>
  <c r="AN186" i="53"/>
  <c r="AM186" i="53"/>
  <c r="AK186" i="53"/>
  <c r="AJ186" i="53"/>
  <c r="AS185" i="53"/>
  <c r="AR185" i="53"/>
  <c r="AQ185" i="53"/>
  <c r="AP185" i="53"/>
  <c r="AO185" i="53"/>
  <c r="AN185" i="53"/>
  <c r="AM185" i="53"/>
  <c r="AK185" i="53"/>
  <c r="AJ185" i="53"/>
  <c r="AS184" i="53"/>
  <c r="AR184" i="53"/>
  <c r="AQ184" i="53"/>
  <c r="AP184" i="53"/>
  <c r="AO184" i="53"/>
  <c r="AN184" i="53"/>
  <c r="AM184" i="53"/>
  <c r="AK184" i="53"/>
  <c r="AJ184" i="53"/>
  <c r="AS183" i="53"/>
  <c r="AR183" i="53"/>
  <c r="AQ183" i="53"/>
  <c r="AP183" i="53"/>
  <c r="AO183" i="53"/>
  <c r="AN183" i="53"/>
  <c r="AM183" i="53"/>
  <c r="AK183" i="53"/>
  <c r="AJ183" i="53"/>
  <c r="AS182" i="53"/>
  <c r="AR182" i="53"/>
  <c r="AQ182" i="53"/>
  <c r="AP182" i="53"/>
  <c r="AO182" i="53"/>
  <c r="AN182" i="53"/>
  <c r="AM182" i="53"/>
  <c r="AK182" i="53"/>
  <c r="AJ182" i="53"/>
  <c r="AS181" i="53"/>
  <c r="AR181" i="53"/>
  <c r="AQ181" i="53"/>
  <c r="AP181" i="53"/>
  <c r="AO181" i="53"/>
  <c r="AN181" i="53"/>
  <c r="AM181" i="53"/>
  <c r="AK181" i="53"/>
  <c r="AJ181" i="53"/>
  <c r="AS180" i="53"/>
  <c r="AR180" i="53"/>
  <c r="AQ180" i="53"/>
  <c r="AP180" i="53"/>
  <c r="AO180" i="53"/>
  <c r="AN180" i="53"/>
  <c r="AM180" i="53"/>
  <c r="AK180" i="53"/>
  <c r="AJ180" i="53"/>
  <c r="AS179" i="53"/>
  <c r="AR179" i="53"/>
  <c r="AQ179" i="53"/>
  <c r="AP179" i="53"/>
  <c r="AO179" i="53"/>
  <c r="AN179" i="53"/>
  <c r="AM179" i="53"/>
  <c r="AK179" i="53"/>
  <c r="AJ179" i="53"/>
  <c r="AS178" i="53"/>
  <c r="AR178" i="53"/>
  <c r="AQ178" i="53"/>
  <c r="AP178" i="53"/>
  <c r="AO178" i="53"/>
  <c r="AN178" i="53"/>
  <c r="AM178" i="53"/>
  <c r="AK178" i="53"/>
  <c r="AJ178" i="53"/>
  <c r="AS177" i="53"/>
  <c r="AR177" i="53"/>
  <c r="AQ177" i="53"/>
  <c r="AP177" i="53"/>
  <c r="AO177" i="53"/>
  <c r="AN177" i="53"/>
  <c r="AM177" i="53"/>
  <c r="AK177" i="53"/>
  <c r="AJ177" i="53"/>
  <c r="AS176" i="53"/>
  <c r="AR176" i="53"/>
  <c r="AQ176" i="53"/>
  <c r="AP176" i="53"/>
  <c r="AO176" i="53"/>
  <c r="AN176" i="53"/>
  <c r="AM176" i="53"/>
  <c r="AK176" i="53"/>
  <c r="AJ176" i="53"/>
  <c r="AS175" i="53"/>
  <c r="AR175" i="53"/>
  <c r="AQ175" i="53"/>
  <c r="AP175" i="53"/>
  <c r="AO175" i="53"/>
  <c r="AN175" i="53"/>
  <c r="AM175" i="53"/>
  <c r="AK175" i="53"/>
  <c r="AJ175" i="53"/>
  <c r="AS174" i="53"/>
  <c r="AR174" i="53"/>
  <c r="AQ174" i="53"/>
  <c r="AP174" i="53"/>
  <c r="AO174" i="53"/>
  <c r="AN174" i="53"/>
  <c r="AM174" i="53"/>
  <c r="AK174" i="53"/>
  <c r="AJ174" i="53"/>
  <c r="AS173" i="53"/>
  <c r="AR173" i="53"/>
  <c r="AQ173" i="53"/>
  <c r="AP173" i="53"/>
  <c r="AO173" i="53"/>
  <c r="AN173" i="53"/>
  <c r="AM173" i="53"/>
  <c r="AK173" i="53"/>
  <c r="AJ173" i="53"/>
  <c r="AS172" i="53"/>
  <c r="AR172" i="53"/>
  <c r="AQ172" i="53"/>
  <c r="AP172" i="53"/>
  <c r="AO172" i="53"/>
  <c r="AN172" i="53"/>
  <c r="AM172" i="53"/>
  <c r="AK172" i="53"/>
  <c r="AJ172" i="53"/>
  <c r="AS171" i="53"/>
  <c r="AR171" i="53"/>
  <c r="AQ171" i="53"/>
  <c r="AP171" i="53"/>
  <c r="AO171" i="53"/>
  <c r="AN171" i="53"/>
  <c r="AM171" i="53"/>
  <c r="AK171" i="53"/>
  <c r="AJ171" i="53"/>
  <c r="AS170" i="53"/>
  <c r="AR170" i="53"/>
  <c r="AQ170" i="53"/>
  <c r="AP170" i="53"/>
  <c r="AO170" i="53"/>
  <c r="AN170" i="53"/>
  <c r="AM170" i="53"/>
  <c r="AK170" i="53"/>
  <c r="AJ170" i="53"/>
  <c r="AS169" i="53"/>
  <c r="AR169" i="53"/>
  <c r="AQ169" i="53"/>
  <c r="AP169" i="53"/>
  <c r="AO169" i="53"/>
  <c r="AN169" i="53"/>
  <c r="AM169" i="53"/>
  <c r="AK169" i="53"/>
  <c r="AJ169" i="53"/>
  <c r="AS168" i="53"/>
  <c r="AR168" i="53"/>
  <c r="AQ168" i="53"/>
  <c r="AP168" i="53"/>
  <c r="AO168" i="53"/>
  <c r="AN168" i="53"/>
  <c r="AM168" i="53"/>
  <c r="AK168" i="53"/>
  <c r="AJ168" i="53"/>
  <c r="AS167" i="53"/>
  <c r="AR167" i="53"/>
  <c r="AQ167" i="53"/>
  <c r="AP167" i="53"/>
  <c r="AO167" i="53"/>
  <c r="AN167" i="53"/>
  <c r="AM167" i="53"/>
  <c r="AK167" i="53"/>
  <c r="AJ167" i="53"/>
  <c r="AS166" i="53"/>
  <c r="AR166" i="53"/>
  <c r="AQ166" i="53"/>
  <c r="AP166" i="53"/>
  <c r="AO166" i="53"/>
  <c r="AN166" i="53"/>
  <c r="AM166" i="53"/>
  <c r="AK166" i="53"/>
  <c r="AJ166" i="53"/>
  <c r="AS165" i="53"/>
  <c r="AR165" i="53"/>
  <c r="AQ165" i="53"/>
  <c r="AP165" i="53"/>
  <c r="AO165" i="53"/>
  <c r="AN165" i="53"/>
  <c r="AM165" i="53"/>
  <c r="AK165" i="53"/>
  <c r="AJ165" i="53"/>
  <c r="AS164" i="53"/>
  <c r="AR164" i="53"/>
  <c r="AQ164" i="53"/>
  <c r="AP164" i="53"/>
  <c r="AO164" i="53"/>
  <c r="AN164" i="53"/>
  <c r="AM164" i="53"/>
  <c r="AK164" i="53"/>
  <c r="AJ164" i="53"/>
  <c r="AS163" i="53"/>
  <c r="AR163" i="53"/>
  <c r="AQ163" i="53"/>
  <c r="AP163" i="53"/>
  <c r="AO163" i="53"/>
  <c r="AN163" i="53"/>
  <c r="AM163" i="53"/>
  <c r="AK163" i="53"/>
  <c r="AJ163" i="53"/>
  <c r="AS162" i="53"/>
  <c r="AR162" i="53"/>
  <c r="AQ162" i="53"/>
  <c r="AP162" i="53"/>
  <c r="AO162" i="53"/>
  <c r="AN162" i="53"/>
  <c r="AM162" i="53"/>
  <c r="AK162" i="53"/>
  <c r="AJ162" i="53"/>
  <c r="AS161" i="53"/>
  <c r="AR161" i="53"/>
  <c r="AQ161" i="53"/>
  <c r="AP161" i="53"/>
  <c r="AO161" i="53"/>
  <c r="AN161" i="53"/>
  <c r="AM161" i="53"/>
  <c r="AK161" i="53"/>
  <c r="AJ161" i="53"/>
  <c r="AS160" i="53"/>
  <c r="AR160" i="53"/>
  <c r="AQ160" i="53"/>
  <c r="AP160" i="53"/>
  <c r="AO160" i="53"/>
  <c r="AN160" i="53"/>
  <c r="AM160" i="53"/>
  <c r="AK160" i="53"/>
  <c r="AJ160" i="53"/>
  <c r="AS159" i="53"/>
  <c r="AR159" i="53"/>
  <c r="AQ159" i="53"/>
  <c r="AP159" i="53"/>
  <c r="AO159" i="53"/>
  <c r="AN159" i="53"/>
  <c r="AM159" i="53"/>
  <c r="AK159" i="53"/>
  <c r="AJ159" i="53"/>
  <c r="AS158" i="53"/>
  <c r="AR158" i="53"/>
  <c r="AQ158" i="53"/>
  <c r="AP158" i="53"/>
  <c r="AO158" i="53"/>
  <c r="AN158" i="53"/>
  <c r="AM158" i="53"/>
  <c r="AK158" i="53"/>
  <c r="AJ158" i="53"/>
  <c r="AS157" i="53"/>
  <c r="AR157" i="53"/>
  <c r="AQ157" i="53"/>
  <c r="AP157" i="53"/>
  <c r="AO157" i="53"/>
  <c r="AN157" i="53"/>
  <c r="AM157" i="53"/>
  <c r="AK157" i="53"/>
  <c r="AJ157" i="53"/>
  <c r="AS156" i="53"/>
  <c r="AR156" i="53"/>
  <c r="AQ156" i="53"/>
  <c r="AP156" i="53"/>
  <c r="AO156" i="53"/>
  <c r="AN156" i="53"/>
  <c r="AM156" i="53"/>
  <c r="AK156" i="53"/>
  <c r="AJ156" i="53"/>
  <c r="AS155" i="53"/>
  <c r="AR155" i="53"/>
  <c r="AQ155" i="53"/>
  <c r="AP155" i="53"/>
  <c r="AO155" i="53"/>
  <c r="AN155" i="53"/>
  <c r="AM155" i="53"/>
  <c r="AK155" i="53"/>
  <c r="AJ155" i="53"/>
  <c r="AS154" i="53"/>
  <c r="AR154" i="53"/>
  <c r="AQ154" i="53"/>
  <c r="AP154" i="53"/>
  <c r="AO154" i="53"/>
  <c r="AN154" i="53"/>
  <c r="AM154" i="53"/>
  <c r="AK154" i="53"/>
  <c r="AJ154" i="53"/>
  <c r="AS153" i="53"/>
  <c r="AR153" i="53"/>
  <c r="AQ153" i="53"/>
  <c r="AP153" i="53"/>
  <c r="AO153" i="53"/>
  <c r="AN153" i="53"/>
  <c r="AM153" i="53"/>
  <c r="AK153" i="53"/>
  <c r="AJ153" i="53"/>
  <c r="AS152" i="53"/>
  <c r="AR152" i="53"/>
  <c r="AQ152" i="53"/>
  <c r="AP152" i="53"/>
  <c r="AO152" i="53"/>
  <c r="AN152" i="53"/>
  <c r="AM152" i="53"/>
  <c r="AK152" i="53"/>
  <c r="AJ152" i="53"/>
  <c r="AS151" i="53"/>
  <c r="AR151" i="53"/>
  <c r="AQ151" i="53"/>
  <c r="AP151" i="53"/>
  <c r="AO151" i="53"/>
  <c r="AN151" i="53"/>
  <c r="AM151" i="53"/>
  <c r="AK151" i="53"/>
  <c r="AJ151" i="53"/>
  <c r="AS150" i="53"/>
  <c r="AR150" i="53"/>
  <c r="AQ150" i="53"/>
  <c r="AP150" i="53"/>
  <c r="AO150" i="53"/>
  <c r="AN150" i="53"/>
  <c r="AM150" i="53"/>
  <c r="AK150" i="53"/>
  <c r="AJ150" i="53"/>
  <c r="AS149" i="53"/>
  <c r="AR149" i="53"/>
  <c r="AQ149" i="53"/>
  <c r="AP149" i="53"/>
  <c r="AO149" i="53"/>
  <c r="AN149" i="53"/>
  <c r="AM149" i="53"/>
  <c r="AK149" i="53"/>
  <c r="AJ149" i="53"/>
  <c r="AS148" i="53"/>
  <c r="AR148" i="53"/>
  <c r="AQ148" i="53"/>
  <c r="AP148" i="53"/>
  <c r="AO148" i="53"/>
  <c r="AN148" i="53"/>
  <c r="AM148" i="53"/>
  <c r="AK148" i="53"/>
  <c r="AJ148" i="53"/>
  <c r="AS147" i="53"/>
  <c r="AR147" i="53"/>
  <c r="AQ147" i="53"/>
  <c r="AP147" i="53"/>
  <c r="AO147" i="53"/>
  <c r="AN147" i="53"/>
  <c r="AM147" i="53"/>
  <c r="AK147" i="53"/>
  <c r="AJ147" i="53"/>
  <c r="AS146" i="53"/>
  <c r="AR146" i="53"/>
  <c r="AQ146" i="53"/>
  <c r="AP146" i="53"/>
  <c r="AO146" i="53"/>
  <c r="AN146" i="53"/>
  <c r="AM146" i="53"/>
  <c r="AK146" i="53"/>
  <c r="AJ146" i="53"/>
  <c r="AS145" i="53"/>
  <c r="AR145" i="53"/>
  <c r="AQ145" i="53"/>
  <c r="AP145" i="53"/>
  <c r="AO145" i="53"/>
  <c r="AN145" i="53"/>
  <c r="AM145" i="53"/>
  <c r="AK145" i="53"/>
  <c r="AJ145" i="53"/>
  <c r="AS144" i="53"/>
  <c r="AR144" i="53"/>
  <c r="AQ144" i="53"/>
  <c r="AP144" i="53"/>
  <c r="AO144" i="53"/>
  <c r="AN144" i="53"/>
  <c r="AM144" i="53"/>
  <c r="AK144" i="53"/>
  <c r="AJ144" i="53"/>
  <c r="AS143" i="53"/>
  <c r="AR143" i="53"/>
  <c r="AQ143" i="53"/>
  <c r="AP143" i="53"/>
  <c r="AO143" i="53"/>
  <c r="AN143" i="53"/>
  <c r="AM143" i="53"/>
  <c r="AK143" i="53"/>
  <c r="AJ143" i="53"/>
  <c r="AS142" i="53"/>
  <c r="AR142" i="53"/>
  <c r="AQ142" i="53"/>
  <c r="AP142" i="53"/>
  <c r="AO142" i="53"/>
  <c r="AN142" i="53"/>
  <c r="AM142" i="53"/>
  <c r="AK142" i="53"/>
  <c r="AJ142" i="53"/>
  <c r="AS141" i="53"/>
  <c r="AR141" i="53"/>
  <c r="AQ141" i="53"/>
  <c r="AP141" i="53"/>
  <c r="AO141" i="53"/>
  <c r="AN141" i="53"/>
  <c r="AM141" i="53"/>
  <c r="AK141" i="53"/>
  <c r="AJ141" i="53"/>
  <c r="AS140" i="53"/>
  <c r="AR140" i="53"/>
  <c r="AQ140" i="53"/>
  <c r="AP140" i="53"/>
  <c r="AO140" i="53"/>
  <c r="AN140" i="53"/>
  <c r="AM140" i="53"/>
  <c r="AK140" i="53"/>
  <c r="AJ140" i="53"/>
  <c r="AS139" i="53"/>
  <c r="AR139" i="53"/>
  <c r="AQ139" i="53"/>
  <c r="AP139" i="53"/>
  <c r="AO139" i="53"/>
  <c r="AN139" i="53"/>
  <c r="AM139" i="53"/>
  <c r="AK139" i="53"/>
  <c r="AJ139" i="53"/>
  <c r="AS138" i="53"/>
  <c r="AR138" i="53"/>
  <c r="AQ138" i="53"/>
  <c r="AP138" i="53"/>
  <c r="AO138" i="53"/>
  <c r="AN138" i="53"/>
  <c r="AM138" i="53"/>
  <c r="AK138" i="53"/>
  <c r="AJ138" i="53"/>
  <c r="AS137" i="53"/>
  <c r="AR137" i="53"/>
  <c r="AQ137" i="53"/>
  <c r="AP137" i="53"/>
  <c r="AO137" i="53"/>
  <c r="AN137" i="53"/>
  <c r="AM137" i="53"/>
  <c r="AK137" i="53"/>
  <c r="AJ137" i="53"/>
  <c r="AS136" i="53"/>
  <c r="AR136" i="53"/>
  <c r="AQ136" i="53"/>
  <c r="AP136" i="53"/>
  <c r="AO136" i="53"/>
  <c r="AN136" i="53"/>
  <c r="AM136" i="53"/>
  <c r="AK136" i="53"/>
  <c r="AJ136" i="53"/>
  <c r="AS135" i="53"/>
  <c r="AR135" i="53"/>
  <c r="AQ135" i="53"/>
  <c r="AP135" i="53"/>
  <c r="AO135" i="53"/>
  <c r="AN135" i="53"/>
  <c r="AM135" i="53"/>
  <c r="AK135" i="53"/>
  <c r="AJ135" i="53"/>
  <c r="AS134" i="53"/>
  <c r="AR134" i="53"/>
  <c r="AQ134" i="53"/>
  <c r="AP134" i="53"/>
  <c r="AO134" i="53"/>
  <c r="AN134" i="53"/>
  <c r="AM134" i="53"/>
  <c r="AK134" i="53"/>
  <c r="AJ134" i="53"/>
  <c r="AS133" i="53"/>
  <c r="AR133" i="53"/>
  <c r="AQ133" i="53"/>
  <c r="AP133" i="53"/>
  <c r="AO133" i="53"/>
  <c r="AN133" i="53"/>
  <c r="AM133" i="53"/>
  <c r="AK133" i="53"/>
  <c r="AJ133" i="53"/>
  <c r="AS132" i="53"/>
  <c r="AR132" i="53"/>
  <c r="AQ132" i="53"/>
  <c r="AP132" i="53"/>
  <c r="AO132" i="53"/>
  <c r="AN132" i="53"/>
  <c r="AM132" i="53"/>
  <c r="AK132" i="53"/>
  <c r="AJ132" i="53"/>
  <c r="AS131" i="53"/>
  <c r="AR131" i="53"/>
  <c r="AQ131" i="53"/>
  <c r="AP131" i="53"/>
  <c r="AO131" i="53"/>
  <c r="AN131" i="53"/>
  <c r="AM131" i="53"/>
  <c r="AK131" i="53"/>
  <c r="AJ131" i="53"/>
  <c r="AS130" i="53"/>
  <c r="AR130" i="53"/>
  <c r="AQ130" i="53"/>
  <c r="AP130" i="53"/>
  <c r="AO130" i="53"/>
  <c r="AN130" i="53"/>
  <c r="AM130" i="53"/>
  <c r="AK130" i="53"/>
  <c r="AJ130" i="53"/>
  <c r="AS129" i="53"/>
  <c r="AR129" i="53"/>
  <c r="AQ129" i="53"/>
  <c r="AP129" i="53"/>
  <c r="AO129" i="53"/>
  <c r="AN129" i="53"/>
  <c r="AM129" i="53"/>
  <c r="AK129" i="53"/>
  <c r="AJ129" i="53"/>
  <c r="AS128" i="53"/>
  <c r="AR128" i="53"/>
  <c r="AQ128" i="53"/>
  <c r="AP128" i="53"/>
  <c r="AO128" i="53"/>
  <c r="AN128" i="53"/>
  <c r="AM128" i="53"/>
  <c r="AK128" i="53"/>
  <c r="AJ128" i="53"/>
  <c r="AS127" i="53"/>
  <c r="AR127" i="53"/>
  <c r="AQ127" i="53"/>
  <c r="AP127" i="53"/>
  <c r="AO127" i="53"/>
  <c r="AN127" i="53"/>
  <c r="AM127" i="53"/>
  <c r="AK127" i="53"/>
  <c r="AJ127" i="53"/>
  <c r="AS126" i="53"/>
  <c r="AR126" i="53"/>
  <c r="AQ126" i="53"/>
  <c r="AP126" i="53"/>
  <c r="AO126" i="53"/>
  <c r="AN126" i="53"/>
  <c r="AM126" i="53"/>
  <c r="AK126" i="53"/>
  <c r="AJ126" i="53"/>
  <c r="AS125" i="53"/>
  <c r="AR125" i="53"/>
  <c r="AQ125" i="53"/>
  <c r="AP125" i="53"/>
  <c r="AO125" i="53"/>
  <c r="AN125" i="53"/>
  <c r="AM125" i="53"/>
  <c r="AK125" i="53"/>
  <c r="AJ125" i="53"/>
  <c r="AS124" i="53"/>
  <c r="AR124" i="53"/>
  <c r="AQ124" i="53"/>
  <c r="AP124" i="53"/>
  <c r="AO124" i="53"/>
  <c r="AN124" i="53"/>
  <c r="AM124" i="53"/>
  <c r="AK124" i="53"/>
  <c r="AJ124" i="53"/>
  <c r="AS123" i="53"/>
  <c r="AR123" i="53"/>
  <c r="AQ123" i="53"/>
  <c r="AP123" i="53"/>
  <c r="AO123" i="53"/>
  <c r="AN123" i="53"/>
  <c r="AM123" i="53"/>
  <c r="AK123" i="53"/>
  <c r="AJ123" i="53"/>
  <c r="AS122" i="53"/>
  <c r="AR122" i="53"/>
  <c r="AQ122" i="53"/>
  <c r="AP122" i="53"/>
  <c r="AO122" i="53"/>
  <c r="AN122" i="53"/>
  <c r="AM122" i="53"/>
  <c r="AK122" i="53"/>
  <c r="AJ122" i="53"/>
  <c r="AS121" i="53"/>
  <c r="AR121" i="53"/>
  <c r="AQ121" i="53"/>
  <c r="AP121" i="53"/>
  <c r="AO121" i="53"/>
  <c r="AN121" i="53"/>
  <c r="AM121" i="53"/>
  <c r="AK121" i="53"/>
  <c r="AJ121" i="53"/>
  <c r="AS120" i="53"/>
  <c r="AR120" i="53"/>
  <c r="AQ120" i="53"/>
  <c r="AP120" i="53"/>
  <c r="AO120" i="53"/>
  <c r="AN120" i="53"/>
  <c r="AM120" i="53"/>
  <c r="AK120" i="53"/>
  <c r="AJ120" i="53"/>
  <c r="AS119" i="53"/>
  <c r="AR119" i="53"/>
  <c r="AQ119" i="53"/>
  <c r="AP119" i="53"/>
  <c r="AO119" i="53"/>
  <c r="AN119" i="53"/>
  <c r="AM119" i="53"/>
  <c r="AK119" i="53"/>
  <c r="AJ119" i="53"/>
  <c r="AS118" i="53"/>
  <c r="AR118" i="53"/>
  <c r="AQ118" i="53"/>
  <c r="AP118" i="53"/>
  <c r="AO118" i="53"/>
  <c r="AN118" i="53"/>
  <c r="AM118" i="53"/>
  <c r="AK118" i="53"/>
  <c r="AJ118" i="53"/>
  <c r="AS117" i="53"/>
  <c r="AR117" i="53"/>
  <c r="AQ117" i="53"/>
  <c r="AP117" i="53"/>
  <c r="AO117" i="53"/>
  <c r="AN117" i="53"/>
  <c r="AM117" i="53"/>
  <c r="AK117" i="53"/>
  <c r="AJ117" i="53"/>
  <c r="AS116" i="53"/>
  <c r="AR116" i="53"/>
  <c r="AQ116" i="53"/>
  <c r="AP116" i="53"/>
  <c r="AO116" i="53"/>
  <c r="AN116" i="53"/>
  <c r="AM116" i="53"/>
  <c r="AK116" i="53"/>
  <c r="AJ116" i="53"/>
  <c r="AS115" i="53"/>
  <c r="AR115" i="53"/>
  <c r="AQ115" i="53"/>
  <c r="AP115" i="53"/>
  <c r="AO115" i="53"/>
  <c r="AN115" i="53"/>
  <c r="AM115" i="53"/>
  <c r="AK115" i="53"/>
  <c r="AJ115" i="53"/>
  <c r="AS114" i="53"/>
  <c r="AR114" i="53"/>
  <c r="AQ114" i="53"/>
  <c r="AP114" i="53"/>
  <c r="AO114" i="53"/>
  <c r="AN114" i="53"/>
  <c r="AM114" i="53"/>
  <c r="AK114" i="53"/>
  <c r="AJ114" i="53"/>
  <c r="AS113" i="53"/>
  <c r="AR113" i="53"/>
  <c r="AQ113" i="53"/>
  <c r="AP113" i="53"/>
  <c r="AO113" i="53"/>
  <c r="AN113" i="53"/>
  <c r="AM113" i="53"/>
  <c r="AK113" i="53"/>
  <c r="AJ113" i="53"/>
  <c r="AS112" i="53"/>
  <c r="AR112" i="53"/>
  <c r="AQ112" i="53"/>
  <c r="AP112" i="53"/>
  <c r="AO112" i="53"/>
  <c r="AN112" i="53"/>
  <c r="AM112" i="53"/>
  <c r="AK112" i="53"/>
  <c r="AJ112" i="53"/>
  <c r="AS111" i="53"/>
  <c r="AR111" i="53"/>
  <c r="AQ111" i="53"/>
  <c r="AP111" i="53"/>
  <c r="AO111" i="53"/>
  <c r="AN111" i="53"/>
  <c r="AM111" i="53"/>
  <c r="AK111" i="53"/>
  <c r="AJ111" i="53"/>
  <c r="AS110" i="53"/>
  <c r="AR110" i="53"/>
  <c r="AQ110" i="53"/>
  <c r="AP110" i="53"/>
  <c r="AO110" i="53"/>
  <c r="AN110" i="53"/>
  <c r="AM110" i="53"/>
  <c r="AK110" i="53"/>
  <c r="AJ110" i="53"/>
  <c r="AS109" i="53"/>
  <c r="AR109" i="53"/>
  <c r="AQ109" i="53"/>
  <c r="AP109" i="53"/>
  <c r="AO109" i="53"/>
  <c r="AN109" i="53"/>
  <c r="AM109" i="53"/>
  <c r="AK109" i="53"/>
  <c r="AJ109" i="53"/>
  <c r="AS108" i="53"/>
  <c r="AR108" i="53"/>
  <c r="AQ108" i="53"/>
  <c r="AP108" i="53"/>
  <c r="AO108" i="53"/>
  <c r="AN108" i="53"/>
  <c r="AM108" i="53"/>
  <c r="AK108" i="53"/>
  <c r="AJ108" i="53"/>
  <c r="AS107" i="53"/>
  <c r="AR107" i="53"/>
  <c r="AQ107" i="53"/>
  <c r="AP107" i="53"/>
  <c r="AO107" i="53"/>
  <c r="AN107" i="53"/>
  <c r="AM107" i="53"/>
  <c r="AK107" i="53"/>
  <c r="AJ107" i="53"/>
  <c r="AS106" i="53"/>
  <c r="AR106" i="53"/>
  <c r="AQ106" i="53"/>
  <c r="AP106" i="53"/>
  <c r="AO106" i="53"/>
  <c r="AN106" i="53"/>
  <c r="AM106" i="53"/>
  <c r="AK106" i="53"/>
  <c r="AJ106" i="53"/>
  <c r="AS105" i="53"/>
  <c r="AR105" i="53"/>
  <c r="AQ105" i="53"/>
  <c r="AP105" i="53"/>
  <c r="AO105" i="53"/>
  <c r="AN105" i="53"/>
  <c r="AM105" i="53"/>
  <c r="AK105" i="53"/>
  <c r="AJ105" i="53"/>
  <c r="AS104" i="53"/>
  <c r="AR104" i="53"/>
  <c r="AQ104" i="53"/>
  <c r="AP104" i="53"/>
  <c r="AO104" i="53"/>
  <c r="AN104" i="53"/>
  <c r="AM104" i="53"/>
  <c r="AK104" i="53"/>
  <c r="AJ104" i="53"/>
  <c r="AS103" i="53"/>
  <c r="AR103" i="53"/>
  <c r="AQ103" i="53"/>
  <c r="AP103" i="53"/>
  <c r="AO103" i="53"/>
  <c r="AN103" i="53"/>
  <c r="AM103" i="53"/>
  <c r="AK103" i="53"/>
  <c r="AJ103" i="53"/>
  <c r="AS102" i="53"/>
  <c r="AR102" i="53"/>
  <c r="AQ102" i="53"/>
  <c r="AP102" i="53"/>
  <c r="AO102" i="53"/>
  <c r="AN102" i="53"/>
  <c r="AM102" i="53"/>
  <c r="AK102" i="53"/>
  <c r="AJ102" i="53"/>
  <c r="AS101" i="53"/>
  <c r="AR101" i="53"/>
  <c r="AQ101" i="53"/>
  <c r="AP101" i="53"/>
  <c r="AO101" i="53"/>
  <c r="AN101" i="53"/>
  <c r="AM101" i="53"/>
  <c r="AK101" i="53"/>
  <c r="AJ101" i="53"/>
  <c r="AS100" i="53"/>
  <c r="AR100" i="53"/>
  <c r="AQ100" i="53"/>
  <c r="AP100" i="53"/>
  <c r="AO100" i="53"/>
  <c r="AN100" i="53"/>
  <c r="AM100" i="53"/>
  <c r="AK100" i="53"/>
  <c r="AJ100" i="53"/>
  <c r="AS99" i="53"/>
  <c r="AR99" i="53"/>
  <c r="AQ99" i="53"/>
  <c r="AP99" i="53"/>
  <c r="AO99" i="53"/>
  <c r="AN99" i="53"/>
  <c r="AM99" i="53"/>
  <c r="AK99" i="53"/>
  <c r="AJ99" i="53"/>
  <c r="AS98" i="53"/>
  <c r="AR98" i="53"/>
  <c r="AQ98" i="53"/>
  <c r="AP98" i="53"/>
  <c r="AO98" i="53"/>
  <c r="AN98" i="53"/>
  <c r="AM98" i="53"/>
  <c r="AK98" i="53"/>
  <c r="AJ98" i="53"/>
  <c r="AS97" i="53"/>
  <c r="AR97" i="53"/>
  <c r="AQ97" i="53"/>
  <c r="AP97" i="53"/>
  <c r="AO97" i="53"/>
  <c r="AN97" i="53"/>
  <c r="AM97" i="53"/>
  <c r="AK97" i="53"/>
  <c r="AJ97" i="53"/>
  <c r="AS96" i="53"/>
  <c r="AR96" i="53"/>
  <c r="AQ96" i="53"/>
  <c r="AP96" i="53"/>
  <c r="AO96" i="53"/>
  <c r="AN96" i="53"/>
  <c r="AM96" i="53"/>
  <c r="AK96" i="53"/>
  <c r="AJ96" i="53"/>
  <c r="AS95" i="53"/>
  <c r="AR95" i="53"/>
  <c r="AQ95" i="53"/>
  <c r="AP95" i="53"/>
  <c r="AO95" i="53"/>
  <c r="AN95" i="53"/>
  <c r="AM95" i="53"/>
  <c r="AK95" i="53"/>
  <c r="AJ95" i="53"/>
  <c r="AS94" i="53"/>
  <c r="AR94" i="53"/>
  <c r="AQ94" i="53"/>
  <c r="AP94" i="53"/>
  <c r="AO94" i="53"/>
  <c r="AN94" i="53"/>
  <c r="AM94" i="53"/>
  <c r="AK94" i="53"/>
  <c r="AJ94" i="53"/>
  <c r="AS93" i="53"/>
  <c r="AR93" i="53"/>
  <c r="AQ93" i="53"/>
  <c r="AP93" i="53"/>
  <c r="AO93" i="53"/>
  <c r="AN93" i="53"/>
  <c r="AM93" i="53"/>
  <c r="AK93" i="53"/>
  <c r="AJ93" i="53"/>
  <c r="AS92" i="53"/>
  <c r="AR92" i="53"/>
  <c r="AQ92" i="53"/>
  <c r="AP92" i="53"/>
  <c r="AO92" i="53"/>
  <c r="AN92" i="53"/>
  <c r="AM92" i="53"/>
  <c r="AK92" i="53"/>
  <c r="AJ92" i="53"/>
  <c r="AS91" i="53"/>
  <c r="AR91" i="53"/>
  <c r="AQ91" i="53"/>
  <c r="AP91" i="53"/>
  <c r="AO91" i="53"/>
  <c r="AN91" i="53"/>
  <c r="AM91" i="53"/>
  <c r="AK91" i="53"/>
  <c r="AJ91" i="53"/>
  <c r="AS90" i="53"/>
  <c r="AR90" i="53"/>
  <c r="AQ90" i="53"/>
  <c r="AP90" i="53"/>
  <c r="AO90" i="53"/>
  <c r="AN90" i="53"/>
  <c r="AM90" i="53"/>
  <c r="AK90" i="53"/>
  <c r="AJ90" i="53"/>
  <c r="AS89" i="53"/>
  <c r="AR89" i="53"/>
  <c r="AQ89" i="53"/>
  <c r="AP89" i="53"/>
  <c r="AO89" i="53"/>
  <c r="AN89" i="53"/>
  <c r="AM89" i="53"/>
  <c r="AK89" i="53"/>
  <c r="AJ89" i="53"/>
  <c r="AS88" i="53"/>
  <c r="AR88" i="53"/>
  <c r="AQ88" i="53"/>
  <c r="AP88" i="53"/>
  <c r="AO88" i="53"/>
  <c r="AN88" i="53"/>
  <c r="AM88" i="53"/>
  <c r="AK88" i="53"/>
  <c r="AJ88" i="53"/>
  <c r="AS87" i="53"/>
  <c r="AR87" i="53"/>
  <c r="AQ87" i="53"/>
  <c r="AP87" i="53"/>
  <c r="AO87" i="53"/>
  <c r="AN87" i="53"/>
  <c r="AM87" i="53"/>
  <c r="AK87" i="53"/>
  <c r="AJ87" i="53"/>
  <c r="AS86" i="53"/>
  <c r="AR86" i="53"/>
  <c r="AQ86" i="53"/>
  <c r="AP86" i="53"/>
  <c r="AO86" i="53"/>
  <c r="AN86" i="53"/>
  <c r="AM86" i="53"/>
  <c r="AK86" i="53"/>
  <c r="AJ86" i="53"/>
  <c r="AS85" i="53"/>
  <c r="AR85" i="53"/>
  <c r="AQ85" i="53"/>
  <c r="AP85" i="53"/>
  <c r="AO85" i="53"/>
  <c r="AN85" i="53"/>
  <c r="AM85" i="53"/>
  <c r="AK85" i="53"/>
  <c r="AJ85" i="53"/>
  <c r="AS84" i="53"/>
  <c r="AR84" i="53"/>
  <c r="AQ84" i="53"/>
  <c r="AP84" i="53"/>
  <c r="AO84" i="53"/>
  <c r="AN84" i="53"/>
  <c r="AM84" i="53"/>
  <c r="AK84" i="53"/>
  <c r="AJ84" i="53"/>
  <c r="AS83" i="53"/>
  <c r="AR83" i="53"/>
  <c r="AQ83" i="53"/>
  <c r="AP83" i="53"/>
  <c r="AO83" i="53"/>
  <c r="AN83" i="53"/>
  <c r="AM83" i="53"/>
  <c r="AK83" i="53"/>
  <c r="AJ83" i="53"/>
  <c r="AS82" i="53"/>
  <c r="AR82" i="53"/>
  <c r="AQ82" i="53"/>
  <c r="AP82" i="53"/>
  <c r="AO82" i="53"/>
  <c r="AN82" i="53"/>
  <c r="AM82" i="53"/>
  <c r="AK82" i="53"/>
  <c r="AJ82" i="53"/>
  <c r="AS81" i="53"/>
  <c r="AR81" i="53"/>
  <c r="AQ81" i="53"/>
  <c r="AP81" i="53"/>
  <c r="AO81" i="53"/>
  <c r="AN81" i="53"/>
  <c r="AM81" i="53"/>
  <c r="AK81" i="53"/>
  <c r="AJ81" i="53"/>
  <c r="AS80" i="53"/>
  <c r="AR80" i="53"/>
  <c r="AQ80" i="53"/>
  <c r="AP80" i="53"/>
  <c r="AO80" i="53"/>
  <c r="AN80" i="53"/>
  <c r="AM80" i="53"/>
  <c r="AK80" i="53"/>
  <c r="AJ80" i="53"/>
  <c r="AS79" i="53"/>
  <c r="AR79" i="53"/>
  <c r="AQ79" i="53"/>
  <c r="AP79" i="53"/>
  <c r="AO79" i="53"/>
  <c r="AN79" i="53"/>
  <c r="AM79" i="53"/>
  <c r="AK79" i="53"/>
  <c r="AJ79" i="53"/>
  <c r="AS78" i="53"/>
  <c r="AR78" i="53"/>
  <c r="AQ78" i="53"/>
  <c r="AP78" i="53"/>
  <c r="AO78" i="53"/>
  <c r="AN78" i="53"/>
  <c r="AM78" i="53"/>
  <c r="AK78" i="53"/>
  <c r="AJ78" i="53"/>
  <c r="AS77" i="53"/>
  <c r="AR77" i="53"/>
  <c r="AQ77" i="53"/>
  <c r="AP77" i="53"/>
  <c r="AO77" i="53"/>
  <c r="AN77" i="53"/>
  <c r="AM77" i="53"/>
  <c r="AK77" i="53"/>
  <c r="AJ77" i="53"/>
  <c r="AS76" i="53"/>
  <c r="AR76" i="53"/>
  <c r="AQ76" i="53"/>
  <c r="AP76" i="53"/>
  <c r="AO76" i="53"/>
  <c r="AN76" i="53"/>
  <c r="AM76" i="53"/>
  <c r="AK76" i="53"/>
  <c r="AJ76" i="53"/>
  <c r="AS75" i="53"/>
  <c r="AR75" i="53"/>
  <c r="AQ75" i="53"/>
  <c r="AP75" i="53"/>
  <c r="AO75" i="53"/>
  <c r="AN75" i="53"/>
  <c r="AM75" i="53"/>
  <c r="AK75" i="53"/>
  <c r="AJ75" i="53"/>
  <c r="AS74" i="53"/>
  <c r="AR74" i="53"/>
  <c r="AQ74" i="53"/>
  <c r="AP74" i="53"/>
  <c r="AO74" i="53"/>
  <c r="AN74" i="53"/>
  <c r="AM74" i="53"/>
  <c r="AK74" i="53"/>
  <c r="AJ74" i="53"/>
  <c r="AS73" i="53"/>
  <c r="AR73" i="53"/>
  <c r="AQ73" i="53"/>
  <c r="AP73" i="53"/>
  <c r="AO73" i="53"/>
  <c r="AN73" i="53"/>
  <c r="AM73" i="53"/>
  <c r="AK73" i="53"/>
  <c r="AJ73" i="53"/>
  <c r="AS72" i="53"/>
  <c r="AR72" i="53"/>
  <c r="AQ72" i="53"/>
  <c r="AP72" i="53"/>
  <c r="AO72" i="53"/>
  <c r="AN72" i="53"/>
  <c r="AM72" i="53"/>
  <c r="AK72" i="53"/>
  <c r="AJ72" i="53"/>
  <c r="AS71" i="53"/>
  <c r="AR71" i="53"/>
  <c r="AQ71" i="53"/>
  <c r="AP71" i="53"/>
  <c r="AO71" i="53"/>
  <c r="AN71" i="53"/>
  <c r="AM71" i="53"/>
  <c r="AK71" i="53"/>
  <c r="AJ71" i="53"/>
  <c r="AS70" i="53"/>
  <c r="AR70" i="53"/>
  <c r="AQ70" i="53"/>
  <c r="AP70" i="53"/>
  <c r="AO70" i="53"/>
  <c r="AN70" i="53"/>
  <c r="AM70" i="53"/>
  <c r="AK70" i="53"/>
  <c r="AJ70" i="53"/>
  <c r="AS69" i="53"/>
  <c r="AR69" i="53"/>
  <c r="AQ69" i="53"/>
  <c r="AP69" i="53"/>
  <c r="AO69" i="53"/>
  <c r="AN69" i="53"/>
  <c r="AM69" i="53"/>
  <c r="AK69" i="53"/>
  <c r="AJ69" i="53"/>
  <c r="AS68" i="53"/>
  <c r="AR68" i="53"/>
  <c r="AQ68" i="53"/>
  <c r="AP68" i="53"/>
  <c r="AO68" i="53"/>
  <c r="AN68" i="53"/>
  <c r="AM68" i="53"/>
  <c r="AK68" i="53"/>
  <c r="AJ68" i="53"/>
  <c r="AS67" i="53"/>
  <c r="AR67" i="53"/>
  <c r="AQ67" i="53"/>
  <c r="AP67" i="53"/>
  <c r="AO67" i="53"/>
  <c r="AN67" i="53"/>
  <c r="AM67" i="53"/>
  <c r="AK67" i="53"/>
  <c r="AJ67" i="53"/>
  <c r="AS66" i="53"/>
  <c r="AR66" i="53"/>
  <c r="AQ66" i="53"/>
  <c r="AP66" i="53"/>
  <c r="AO66" i="53"/>
  <c r="AN66" i="53"/>
  <c r="AM66" i="53"/>
  <c r="AK66" i="53"/>
  <c r="AJ66" i="53"/>
  <c r="AS65" i="53"/>
  <c r="AR65" i="53"/>
  <c r="AQ65" i="53"/>
  <c r="AP65" i="53"/>
  <c r="AO65" i="53"/>
  <c r="AN65" i="53"/>
  <c r="AM65" i="53"/>
  <c r="AK65" i="53"/>
  <c r="AJ65" i="53"/>
  <c r="AS64" i="53"/>
  <c r="AR64" i="53"/>
  <c r="AQ64" i="53"/>
  <c r="AP64" i="53"/>
  <c r="AO64" i="53"/>
  <c r="AN64" i="53"/>
  <c r="AM64" i="53"/>
  <c r="AK64" i="53"/>
  <c r="AJ64" i="53"/>
  <c r="AS63" i="53"/>
  <c r="AR63" i="53"/>
  <c r="AQ63" i="53"/>
  <c r="AP63" i="53"/>
  <c r="AO63" i="53"/>
  <c r="AN63" i="53"/>
  <c r="AM63" i="53"/>
  <c r="AK63" i="53"/>
  <c r="AJ63" i="53"/>
  <c r="AS62" i="53"/>
  <c r="AR62" i="53"/>
  <c r="AQ62" i="53"/>
  <c r="AP62" i="53"/>
  <c r="AO62" i="53"/>
  <c r="AN62" i="53"/>
  <c r="AM62" i="53"/>
  <c r="AK62" i="53"/>
  <c r="AJ62" i="53"/>
  <c r="AS61" i="53"/>
  <c r="AR61" i="53"/>
  <c r="AQ61" i="53"/>
  <c r="AP61" i="53"/>
  <c r="AO61" i="53"/>
  <c r="AN61" i="53"/>
  <c r="AM61" i="53"/>
  <c r="AK61" i="53"/>
  <c r="AJ61" i="53"/>
  <c r="AS60" i="53"/>
  <c r="AR60" i="53"/>
  <c r="AQ60" i="53"/>
  <c r="AP60" i="53"/>
  <c r="AO60" i="53"/>
  <c r="AN60" i="53"/>
  <c r="AM60" i="53"/>
  <c r="AK60" i="53"/>
  <c r="AJ60" i="53"/>
  <c r="AS59" i="53"/>
  <c r="AR59" i="53"/>
  <c r="AQ59" i="53"/>
  <c r="AP59" i="53"/>
  <c r="AO59" i="53"/>
  <c r="AN59" i="53"/>
  <c r="AM59" i="53"/>
  <c r="AK59" i="53"/>
  <c r="AJ59" i="53"/>
  <c r="AS58" i="53"/>
  <c r="AR58" i="53"/>
  <c r="AQ58" i="53"/>
  <c r="AP58" i="53"/>
  <c r="AO58" i="53"/>
  <c r="AN58" i="53"/>
  <c r="AM58" i="53"/>
  <c r="AK58" i="53"/>
  <c r="AJ58" i="53"/>
  <c r="AS57" i="53"/>
  <c r="AR57" i="53"/>
  <c r="AQ57" i="53"/>
  <c r="AP57" i="53"/>
  <c r="AO57" i="53"/>
  <c r="AN57" i="53"/>
  <c r="AM57" i="53"/>
  <c r="AK57" i="53"/>
  <c r="AJ57" i="53"/>
  <c r="AS56" i="53"/>
  <c r="AR56" i="53"/>
  <c r="AQ56" i="53"/>
  <c r="AP56" i="53"/>
  <c r="AO56" i="53"/>
  <c r="AN56" i="53"/>
  <c r="AM56" i="53"/>
  <c r="AK56" i="53"/>
  <c r="AJ56" i="53"/>
  <c r="AS55" i="53"/>
  <c r="AR55" i="53"/>
  <c r="AQ55" i="53"/>
  <c r="AP55" i="53"/>
  <c r="AO55" i="53"/>
  <c r="AN55" i="53"/>
  <c r="AM55" i="53"/>
  <c r="AK55" i="53"/>
  <c r="AJ55" i="53"/>
  <c r="AS54" i="53"/>
  <c r="AR54" i="53"/>
  <c r="AQ54" i="53"/>
  <c r="AP54" i="53"/>
  <c r="AO54" i="53"/>
  <c r="AN54" i="53"/>
  <c r="AM54" i="53"/>
  <c r="AK54" i="53"/>
  <c r="AJ54" i="53"/>
  <c r="AS53" i="53"/>
  <c r="AR53" i="53"/>
  <c r="AQ53" i="53"/>
  <c r="AP53" i="53"/>
  <c r="AO53" i="53"/>
  <c r="AN53" i="53"/>
  <c r="AM53" i="53"/>
  <c r="AK53" i="53"/>
  <c r="AJ53" i="53"/>
  <c r="AS52" i="53"/>
  <c r="AR52" i="53"/>
  <c r="AQ52" i="53"/>
  <c r="AP52" i="53"/>
  <c r="AO52" i="53"/>
  <c r="AN52" i="53"/>
  <c r="AM52" i="53"/>
  <c r="AK52" i="53"/>
  <c r="AJ52" i="53"/>
  <c r="AS51" i="53"/>
  <c r="AR51" i="53"/>
  <c r="AQ51" i="53"/>
  <c r="AP51" i="53"/>
  <c r="AO51" i="53"/>
  <c r="AN51" i="53"/>
  <c r="AM51" i="53"/>
  <c r="AK51" i="53"/>
  <c r="AJ51" i="53"/>
  <c r="AS50" i="53"/>
  <c r="AR50" i="53"/>
  <c r="AQ50" i="53"/>
  <c r="AP50" i="53"/>
  <c r="AO50" i="53"/>
  <c r="AN50" i="53"/>
  <c r="AM50" i="53"/>
  <c r="AK50" i="53"/>
  <c r="AJ50" i="53"/>
  <c r="AS49" i="53"/>
  <c r="AR49" i="53"/>
  <c r="AQ49" i="53"/>
  <c r="AP49" i="53"/>
  <c r="AO49" i="53"/>
  <c r="AN49" i="53"/>
  <c r="AM49" i="53"/>
  <c r="AK49" i="53"/>
  <c r="AJ49" i="53"/>
  <c r="AS48" i="53"/>
  <c r="AR48" i="53"/>
  <c r="AQ48" i="53"/>
  <c r="AP48" i="53"/>
  <c r="AO48" i="53"/>
  <c r="AN48" i="53"/>
  <c r="AM48" i="53"/>
  <c r="AK48" i="53"/>
  <c r="AJ48" i="53"/>
  <c r="AS47" i="53"/>
  <c r="AR47" i="53"/>
  <c r="AQ47" i="53"/>
  <c r="AP47" i="53"/>
  <c r="AO47" i="53"/>
  <c r="AN47" i="53"/>
  <c r="AM47" i="53"/>
  <c r="AK47" i="53"/>
  <c r="AJ47" i="53"/>
  <c r="AS46" i="53"/>
  <c r="AR46" i="53"/>
  <c r="AQ46" i="53"/>
  <c r="AP46" i="53"/>
  <c r="AO46" i="53"/>
  <c r="AN46" i="53"/>
  <c r="AM46" i="53"/>
  <c r="AK46" i="53"/>
  <c r="AJ46" i="53"/>
  <c r="AS45" i="53"/>
  <c r="AR45" i="53"/>
  <c r="AQ45" i="53"/>
  <c r="AP45" i="53"/>
  <c r="AO45" i="53"/>
  <c r="AN45" i="53"/>
  <c r="AM45" i="53"/>
  <c r="AK45" i="53"/>
  <c r="AJ45" i="53"/>
  <c r="AS44" i="53"/>
  <c r="AR44" i="53"/>
  <c r="AQ44" i="53"/>
  <c r="AP44" i="53"/>
  <c r="AO44" i="53"/>
  <c r="AN44" i="53"/>
  <c r="AM44" i="53"/>
  <c r="AK44" i="53"/>
  <c r="AJ44" i="53"/>
  <c r="AS43" i="53"/>
  <c r="AR43" i="53"/>
  <c r="AQ43" i="53"/>
  <c r="AP43" i="53"/>
  <c r="AO43" i="53"/>
  <c r="AN43" i="53"/>
  <c r="AM43" i="53"/>
  <c r="AK43" i="53"/>
  <c r="AJ43" i="53"/>
  <c r="AS42" i="53"/>
  <c r="AR42" i="53"/>
  <c r="AQ42" i="53"/>
  <c r="AP42" i="53"/>
  <c r="AO42" i="53"/>
  <c r="AN42" i="53"/>
  <c r="AM42" i="53"/>
  <c r="AK42" i="53"/>
  <c r="AJ42" i="53"/>
  <c r="AS41" i="53"/>
  <c r="AR41" i="53"/>
  <c r="AQ41" i="53"/>
  <c r="AP41" i="53"/>
  <c r="AO41" i="53"/>
  <c r="AN41" i="53"/>
  <c r="AM41" i="53"/>
  <c r="AK41" i="53"/>
  <c r="AJ41" i="53"/>
  <c r="AS40" i="53"/>
  <c r="AR40" i="53"/>
  <c r="AQ40" i="53"/>
  <c r="AP40" i="53"/>
  <c r="AO40" i="53"/>
  <c r="AN40" i="53"/>
  <c r="AM40" i="53"/>
  <c r="AK40" i="53"/>
  <c r="AJ40" i="53"/>
  <c r="AS39" i="53"/>
  <c r="AR39" i="53"/>
  <c r="AQ39" i="53"/>
  <c r="AP39" i="53"/>
  <c r="AO39" i="53"/>
  <c r="AN39" i="53"/>
  <c r="AM39" i="53"/>
  <c r="AK39" i="53"/>
  <c r="AJ39" i="53"/>
  <c r="AS38" i="53"/>
  <c r="AR38" i="53"/>
  <c r="AQ38" i="53"/>
  <c r="AP38" i="53"/>
  <c r="AO38" i="53"/>
  <c r="AN38" i="53"/>
  <c r="AM38" i="53"/>
  <c r="AK38" i="53"/>
  <c r="AJ38" i="53"/>
  <c r="AS37" i="53"/>
  <c r="AR37" i="53"/>
  <c r="AQ37" i="53"/>
  <c r="AP37" i="53"/>
  <c r="AO37" i="53"/>
  <c r="AN37" i="53"/>
  <c r="AM37" i="53"/>
  <c r="AK37" i="53"/>
  <c r="AJ37" i="53"/>
  <c r="AS36" i="53"/>
  <c r="AR36" i="53"/>
  <c r="AQ36" i="53"/>
  <c r="AP36" i="53"/>
  <c r="AO36" i="53"/>
  <c r="AN36" i="53"/>
  <c r="AM36" i="53"/>
  <c r="AK36" i="53"/>
  <c r="AJ36" i="53"/>
  <c r="AS35" i="53"/>
  <c r="AR35" i="53"/>
  <c r="AQ35" i="53"/>
  <c r="AP35" i="53"/>
  <c r="AO35" i="53"/>
  <c r="AN35" i="53"/>
  <c r="AM35" i="53"/>
  <c r="AK35" i="53"/>
  <c r="AJ35" i="53"/>
  <c r="AS34" i="53"/>
  <c r="AR34" i="53"/>
  <c r="AQ34" i="53"/>
  <c r="AP34" i="53"/>
  <c r="AO34" i="53"/>
  <c r="AN34" i="53"/>
  <c r="AM34" i="53"/>
  <c r="AK34" i="53"/>
  <c r="AJ34" i="53"/>
  <c r="AS33" i="53"/>
  <c r="AR33" i="53"/>
  <c r="AQ33" i="53"/>
  <c r="AP33" i="53"/>
  <c r="AO33" i="53"/>
  <c r="AN33" i="53"/>
  <c r="AM33" i="53"/>
  <c r="AK33" i="53"/>
  <c r="AJ33" i="53"/>
  <c r="AS32" i="53"/>
  <c r="AR32" i="53"/>
  <c r="AQ32" i="53"/>
  <c r="AP32" i="53"/>
  <c r="AO32" i="53"/>
  <c r="AN32" i="53"/>
  <c r="AM32" i="53"/>
  <c r="AK32" i="53"/>
  <c r="AJ32" i="53"/>
  <c r="AS31" i="53"/>
  <c r="AR31" i="53"/>
  <c r="AQ31" i="53"/>
  <c r="AP31" i="53"/>
  <c r="AO31" i="53"/>
  <c r="AN31" i="53"/>
  <c r="AM31" i="53"/>
  <c r="AK31" i="53"/>
  <c r="AJ31" i="53"/>
  <c r="AS30" i="53"/>
  <c r="AR30" i="53"/>
  <c r="AQ30" i="53"/>
  <c r="AP30" i="53"/>
  <c r="AO30" i="53"/>
  <c r="AN30" i="53"/>
  <c r="AM30" i="53"/>
  <c r="AK30" i="53"/>
  <c r="AJ30" i="53"/>
  <c r="AS29" i="53"/>
  <c r="AR29" i="53"/>
  <c r="AQ29" i="53"/>
  <c r="AP29" i="53"/>
  <c r="AO29" i="53"/>
  <c r="AN29" i="53"/>
  <c r="AM29" i="53"/>
  <c r="AK29" i="53"/>
  <c r="AJ29" i="53"/>
  <c r="AS28" i="53"/>
  <c r="AR28" i="53"/>
  <c r="AQ28" i="53"/>
  <c r="AP28" i="53"/>
  <c r="AO28" i="53"/>
  <c r="AN28" i="53"/>
  <c r="AM28" i="53"/>
  <c r="AK28" i="53"/>
  <c r="AJ28" i="53"/>
  <c r="AS27" i="53"/>
  <c r="AR27" i="53"/>
  <c r="AQ27" i="53"/>
  <c r="AP27" i="53"/>
  <c r="AO27" i="53"/>
  <c r="AN27" i="53"/>
  <c r="AM27" i="53"/>
  <c r="AK27" i="53"/>
  <c r="AJ27" i="53"/>
  <c r="AS26" i="53"/>
  <c r="AR26" i="53"/>
  <c r="AQ26" i="53"/>
  <c r="AP26" i="53"/>
  <c r="AO26" i="53"/>
  <c r="AN26" i="53"/>
  <c r="AM26" i="53"/>
  <c r="AK26" i="53"/>
  <c r="AJ26" i="53"/>
  <c r="AS25" i="53"/>
  <c r="AR25" i="53"/>
  <c r="AQ25" i="53"/>
  <c r="AP25" i="53"/>
  <c r="AO25" i="53"/>
  <c r="AN25" i="53"/>
  <c r="AM25" i="53"/>
  <c r="AK25" i="53"/>
  <c r="AJ25" i="53"/>
  <c r="AS24" i="53"/>
  <c r="AR24" i="53"/>
  <c r="AQ24" i="53"/>
  <c r="AP24" i="53"/>
  <c r="AO24" i="53"/>
  <c r="AN24" i="53"/>
  <c r="AM24" i="53"/>
  <c r="AK24" i="53"/>
  <c r="AJ24" i="53"/>
  <c r="AS23" i="53"/>
  <c r="AR23" i="53"/>
  <c r="AQ23" i="53"/>
  <c r="AP23" i="53"/>
  <c r="AO23" i="53"/>
  <c r="AN23" i="53"/>
  <c r="AM23" i="53"/>
  <c r="AK23" i="53"/>
  <c r="AJ23" i="53"/>
  <c r="AS22" i="53"/>
  <c r="AR22" i="53"/>
  <c r="AQ22" i="53"/>
  <c r="AP22" i="53"/>
  <c r="AO22" i="53"/>
  <c r="AN22" i="53"/>
  <c r="AM22" i="53"/>
  <c r="AK22" i="53"/>
  <c r="AJ22" i="53"/>
  <c r="AS21" i="53"/>
  <c r="AR21" i="53"/>
  <c r="AQ21" i="53"/>
  <c r="AP21" i="53"/>
  <c r="AO21" i="53"/>
  <c r="AN21" i="53"/>
  <c r="AM21" i="53"/>
  <c r="AK21" i="53"/>
  <c r="AJ21" i="53"/>
  <c r="AS20" i="53"/>
  <c r="AR20" i="53"/>
  <c r="AQ20" i="53"/>
  <c r="AP20" i="53"/>
  <c r="AO20" i="53"/>
  <c r="AN20" i="53"/>
  <c r="AM20" i="53"/>
  <c r="AK20" i="53"/>
  <c r="AJ20" i="53"/>
  <c r="AS19" i="53"/>
  <c r="AR19" i="53"/>
  <c r="AQ19" i="53"/>
  <c r="AP19" i="53"/>
  <c r="AO19" i="53"/>
  <c r="AN19" i="53"/>
  <c r="AM19" i="53"/>
  <c r="AK19" i="53"/>
  <c r="AJ19" i="53"/>
  <c r="AS18" i="53"/>
  <c r="AR18" i="53"/>
  <c r="AQ18" i="53"/>
  <c r="AP18" i="53"/>
  <c r="AO18" i="53"/>
  <c r="AN18" i="53"/>
  <c r="AM18" i="53"/>
  <c r="AK18" i="53"/>
  <c r="AJ18" i="53"/>
  <c r="AS17" i="53"/>
  <c r="AR17" i="53"/>
  <c r="AQ17" i="53"/>
  <c r="AP17" i="53"/>
  <c r="AO17" i="53"/>
  <c r="AN17" i="53"/>
  <c r="AM17" i="53"/>
  <c r="AK17" i="53"/>
  <c r="AJ17" i="53"/>
  <c r="AS16" i="53"/>
  <c r="AR16" i="53"/>
  <c r="AQ16" i="53"/>
  <c r="AP16" i="53"/>
  <c r="AO16" i="53"/>
  <c r="AN16" i="53"/>
  <c r="AM16" i="53"/>
  <c r="AK16" i="53"/>
  <c r="AJ16" i="53"/>
  <c r="AS15" i="53"/>
  <c r="AR15" i="53"/>
  <c r="AQ15" i="53"/>
  <c r="AP15" i="53"/>
  <c r="AO15" i="53"/>
  <c r="AN15" i="53"/>
  <c r="AM15" i="53"/>
  <c r="AK15" i="53"/>
  <c r="AJ15" i="53"/>
  <c r="AS14" i="53"/>
  <c r="AR14" i="53"/>
  <c r="AQ14" i="53"/>
  <c r="AP14" i="53"/>
  <c r="AO14" i="53"/>
  <c r="AN14" i="53"/>
  <c r="AM14" i="53"/>
  <c r="AK14" i="53"/>
  <c r="AJ14" i="53"/>
  <c r="AS13" i="53"/>
  <c r="AR13" i="53"/>
  <c r="AQ13" i="53"/>
  <c r="AP13" i="53"/>
  <c r="AO13" i="53"/>
  <c r="AN13" i="53"/>
  <c r="AM13" i="53"/>
  <c r="AK13" i="53"/>
  <c r="AJ13" i="53"/>
  <c r="AS12" i="53"/>
  <c r="AR12" i="53"/>
  <c r="AQ12" i="53"/>
  <c r="AP12" i="53"/>
  <c r="AO12" i="53"/>
  <c r="AN12" i="53"/>
  <c r="AM12" i="53"/>
  <c r="AK12" i="53"/>
  <c r="AJ12" i="53"/>
  <c r="AN5" i="53"/>
  <c r="AQ2" i="53"/>
  <c r="AT51" i="53" l="1"/>
  <c r="AT48" i="53"/>
  <c r="AT320" i="53"/>
  <c r="AT356" i="53"/>
  <c r="AT360" i="53"/>
  <c r="AT364" i="53"/>
  <c r="AT357" i="53"/>
  <c r="AT365" i="53"/>
  <c r="AT128" i="53"/>
  <c r="AT377" i="53"/>
  <c r="AT372" i="53"/>
  <c r="AT120" i="53"/>
  <c r="AT324" i="53"/>
  <c r="AT332" i="53"/>
  <c r="AT368" i="53"/>
  <c r="AT346" i="53"/>
  <c r="AT354" i="53"/>
  <c r="AT387" i="53"/>
  <c r="AT351" i="53"/>
  <c r="AT355" i="53"/>
  <c r="AT363" i="53"/>
  <c r="AT150" i="53"/>
  <c r="AT323" i="53"/>
  <c r="AT367" i="53"/>
  <c r="AT62" i="53"/>
  <c r="AT78" i="53"/>
  <c r="AT117" i="53"/>
  <c r="AT125" i="53"/>
  <c r="AT85" i="53"/>
  <c r="AT105" i="53"/>
  <c r="AT129" i="53"/>
  <c r="AT306" i="53"/>
  <c r="AT329" i="53"/>
  <c r="AT107" i="53"/>
  <c r="AT115" i="53"/>
  <c r="AT163" i="53"/>
  <c r="AT171" i="53"/>
  <c r="AT331" i="53"/>
  <c r="AT339" i="53"/>
  <c r="AT371" i="53"/>
  <c r="AT373" i="53"/>
  <c r="AT34" i="53"/>
  <c r="AT38" i="53"/>
  <c r="AT42" i="53"/>
  <c r="AT46" i="53"/>
  <c r="AT50" i="53"/>
  <c r="AT54" i="53"/>
  <c r="AT58" i="53"/>
  <c r="AT25" i="53"/>
  <c r="AT28" i="53"/>
  <c r="AT31" i="53"/>
  <c r="AT32" i="53"/>
  <c r="AT159" i="53"/>
  <c r="AT175" i="53"/>
  <c r="AT179" i="53"/>
  <c r="AT187" i="53"/>
  <c r="AT195" i="53"/>
  <c r="AT211" i="53"/>
  <c r="AT219" i="53"/>
  <c r="AT223" i="53"/>
  <c r="AT228" i="53"/>
  <c r="AT232" i="53"/>
  <c r="AT235" i="53"/>
  <c r="AT243" i="53"/>
  <c r="AT247" i="53"/>
  <c r="AT251" i="53"/>
  <c r="AT255" i="53"/>
  <c r="AT260" i="53"/>
  <c r="AT264" i="53"/>
  <c r="AT267" i="53"/>
  <c r="AT268" i="53"/>
  <c r="AT275" i="53"/>
  <c r="AT276" i="53"/>
  <c r="AT284" i="53"/>
  <c r="AT292" i="53"/>
  <c r="AT296" i="53"/>
  <c r="AT308" i="53"/>
  <c r="AT312" i="53"/>
  <c r="AT316" i="53"/>
  <c r="AT319" i="53"/>
  <c r="AT335" i="53"/>
  <c r="AT336" i="53"/>
  <c r="AT340" i="53"/>
  <c r="AT348" i="53"/>
  <c r="AT30" i="53"/>
  <c r="AT61" i="53"/>
  <c r="AT65" i="53"/>
  <c r="AT69" i="53"/>
  <c r="AT89" i="53"/>
  <c r="AT97" i="53"/>
  <c r="AT109" i="53"/>
  <c r="AT113" i="53"/>
  <c r="AT137" i="53"/>
  <c r="AT145" i="53"/>
  <c r="AT149" i="53"/>
  <c r="AT161" i="53"/>
  <c r="AT165" i="53"/>
  <c r="AT169" i="53"/>
  <c r="AT177" i="53"/>
  <c r="AT185" i="53"/>
  <c r="AT189" i="53"/>
  <c r="AT193" i="53"/>
  <c r="AT201" i="53"/>
  <c r="AT209" i="53"/>
  <c r="AT213" i="53"/>
  <c r="AT217" i="53"/>
  <c r="AT221" i="53"/>
  <c r="AT225" i="53"/>
  <c r="AT233" i="53"/>
  <c r="AT234" i="53"/>
  <c r="AT241" i="53"/>
  <c r="AT242" i="53"/>
  <c r="AT249" i="53"/>
  <c r="AT250" i="53"/>
  <c r="AT261" i="53"/>
  <c r="AT265" i="53"/>
  <c r="AT269" i="53"/>
  <c r="AT277" i="53"/>
  <c r="AT281" i="53"/>
  <c r="AT289" i="53"/>
  <c r="AT293" i="53"/>
  <c r="AT301" i="53"/>
  <c r="AT305" i="53"/>
  <c r="AT309" i="53"/>
  <c r="AT313" i="53"/>
  <c r="AT314" i="53"/>
  <c r="AT322" i="53"/>
  <c r="AT330" i="53"/>
  <c r="AT333" i="53"/>
  <c r="AT337" i="53"/>
  <c r="AT341" i="53"/>
  <c r="AT345" i="53"/>
  <c r="AT353" i="53"/>
  <c r="AT369" i="53"/>
  <c r="AT73" i="53"/>
  <c r="AT282" i="53"/>
  <c r="AT317" i="53"/>
  <c r="AT35" i="53"/>
  <c r="AT126" i="53"/>
  <c r="AT12" i="53"/>
  <c r="AT22" i="53"/>
  <c r="AT29" i="53"/>
  <c r="AT119" i="53"/>
  <c r="AT203" i="53"/>
  <c r="AT287" i="53"/>
  <c r="AT299" i="53"/>
  <c r="AT56" i="53"/>
  <c r="AT64" i="53"/>
  <c r="AT72" i="53"/>
  <c r="AT77" i="53"/>
  <c r="AT80" i="53"/>
  <c r="AT88" i="53"/>
  <c r="AT96" i="53"/>
  <c r="AT112" i="53"/>
  <c r="AT133" i="53"/>
  <c r="AT136" i="53"/>
  <c r="AT141" i="53"/>
  <c r="AT144" i="53"/>
  <c r="AT160" i="53"/>
  <c r="AT168" i="53"/>
  <c r="AT173" i="53"/>
  <c r="AT176" i="53"/>
  <c r="AT181" i="53"/>
  <c r="AT184" i="53"/>
  <c r="AT192" i="53"/>
  <c r="AT200" i="53"/>
  <c r="AT205" i="53"/>
  <c r="AT208" i="53"/>
  <c r="AT224" i="53"/>
  <c r="AT245" i="53"/>
  <c r="AT253" i="53"/>
  <c r="AT325" i="53"/>
  <c r="AT18" i="53"/>
  <c r="AT121" i="53"/>
  <c r="AT378" i="53"/>
  <c r="AT389" i="53"/>
  <c r="AT86" i="53"/>
  <c r="AT102" i="53"/>
  <c r="AT158" i="53"/>
  <c r="AT166" i="53"/>
  <c r="AT174" i="53"/>
  <c r="AT182" i="53"/>
  <c r="AT190" i="53"/>
  <c r="AT214" i="53"/>
  <c r="AT222" i="53"/>
  <c r="AT227" i="53"/>
  <c r="AT259" i="53"/>
  <c r="AT283" i="53"/>
  <c r="AT291" i="53"/>
  <c r="AT307" i="53"/>
  <c r="AT315" i="53"/>
  <c r="AT347" i="53"/>
  <c r="AT44" i="53"/>
  <c r="AT47" i="53"/>
  <c r="AT55" i="53"/>
  <c r="AT59" i="53"/>
  <c r="AT67" i="53"/>
  <c r="AT71" i="53"/>
  <c r="AT75" i="53"/>
  <c r="AT79" i="53"/>
  <c r="AT83" i="53"/>
  <c r="AT87" i="53"/>
  <c r="AT91" i="53"/>
  <c r="AT95" i="53"/>
  <c r="AT99" i="53"/>
  <c r="AT123" i="53"/>
  <c r="AT127" i="53"/>
  <c r="AT131" i="53"/>
  <c r="AT139" i="53"/>
  <c r="AT143" i="53"/>
  <c r="AT147" i="53"/>
  <c r="AT151" i="53"/>
  <c r="AT155" i="53"/>
  <c r="AT376" i="53"/>
  <c r="AT379" i="53"/>
  <c r="AT388" i="53"/>
  <c r="AT17" i="53"/>
  <c r="AT94" i="53"/>
  <c r="AT237" i="53"/>
  <c r="AT244" i="53"/>
  <c r="AT266" i="53"/>
  <c r="AT280" i="53"/>
  <c r="AT297" i="53"/>
  <c r="AT298" i="53"/>
  <c r="AT344" i="53"/>
  <c r="AT361" i="53"/>
  <c r="AT362" i="53"/>
  <c r="AT21" i="53"/>
  <c r="AT26" i="53"/>
  <c r="AT43" i="53"/>
  <c r="AT49" i="53"/>
  <c r="AT70" i="53"/>
  <c r="AT81" i="53"/>
  <c r="AT134" i="53"/>
  <c r="AT191" i="53"/>
  <c r="AT198" i="53"/>
  <c r="AT252" i="53"/>
  <c r="AT256" i="53"/>
  <c r="AT273" i="53"/>
  <c r="AT274" i="53"/>
  <c r="AT288" i="53"/>
  <c r="AT338" i="53"/>
  <c r="AT352" i="53"/>
  <c r="AT370" i="53"/>
  <c r="AT380" i="53"/>
  <c r="AT383" i="53"/>
  <c r="AT384" i="53"/>
  <c r="AT103" i="53"/>
  <c r="AT110" i="53"/>
  <c r="AT142" i="53"/>
  <c r="AT153" i="53"/>
  <c r="AT206" i="53"/>
  <c r="AT93" i="53"/>
  <c r="AT101" i="53"/>
  <c r="AT104" i="53"/>
  <c r="AT111" i="53"/>
  <c r="AT118" i="53"/>
  <c r="AT157" i="53"/>
  <c r="AT197" i="53"/>
  <c r="AT207" i="53"/>
  <c r="AT226" i="53"/>
  <c r="AT229" i="53"/>
  <c r="AT236" i="53"/>
  <c r="AT239" i="53"/>
  <c r="AT257" i="53"/>
  <c r="AT258" i="53"/>
  <c r="AT271" i="53"/>
  <c r="AT272" i="53"/>
  <c r="AT285" i="53"/>
  <c r="AT290" i="53"/>
  <c r="AT300" i="53"/>
  <c r="AT303" i="53"/>
  <c r="AT304" i="53"/>
  <c r="AT321" i="53"/>
  <c r="AT349" i="53"/>
  <c r="AT381" i="53"/>
  <c r="AT385" i="53"/>
  <c r="AT386" i="53"/>
  <c r="AT14" i="53"/>
  <c r="AT15" i="53"/>
  <c r="AT36" i="53"/>
  <c r="AT39" i="53"/>
  <c r="AT40" i="53"/>
  <c r="AT53" i="53"/>
  <c r="AT63" i="53"/>
  <c r="AT135" i="53"/>
  <c r="AT167" i="53"/>
  <c r="AT199" i="53"/>
  <c r="AT231" i="53"/>
  <c r="AT263" i="53"/>
  <c r="AT295" i="53"/>
  <c r="AT327" i="53"/>
  <c r="AT359" i="53"/>
  <c r="AT19" i="53"/>
  <c r="AT183" i="53"/>
  <c r="AT215" i="53"/>
  <c r="AT279" i="53"/>
  <c r="AT311" i="53"/>
  <c r="AT343" i="53"/>
  <c r="AT375" i="53"/>
  <c r="AT148" i="53"/>
  <c r="AT156" i="53"/>
  <c r="AT164" i="53"/>
  <c r="AT172" i="53"/>
  <c r="AT180" i="53"/>
  <c r="AT188" i="53"/>
  <c r="AT196" i="53"/>
  <c r="AT204" i="53"/>
  <c r="AT212" i="53"/>
  <c r="AT220" i="53"/>
  <c r="AT16" i="53"/>
  <c r="AT20" i="53"/>
  <c r="AT24" i="53"/>
  <c r="AT57" i="53"/>
  <c r="AT74" i="53"/>
  <c r="AT82" i="53"/>
  <c r="AT90" i="53"/>
  <c r="AT146" i="53"/>
  <c r="AT154" i="53"/>
  <c r="AT162" i="53"/>
  <c r="AT170" i="53"/>
  <c r="AT178" i="53"/>
  <c r="AT186" i="53"/>
  <c r="AT194" i="53"/>
  <c r="AT202" i="53"/>
  <c r="AT210" i="53"/>
  <c r="AT218" i="53"/>
  <c r="AT240" i="53"/>
  <c r="AT248" i="53"/>
  <c r="AT328" i="53"/>
  <c r="AT23" i="53"/>
  <c r="AT27" i="53"/>
  <c r="AT152" i="53"/>
  <c r="AT216" i="53"/>
  <c r="AT230" i="53"/>
  <c r="AT238" i="53"/>
  <c r="AT246" i="53"/>
  <c r="AT254" i="53"/>
  <c r="AT262" i="53"/>
  <c r="AT270" i="53"/>
  <c r="AT278" i="53"/>
  <c r="AT286" i="53"/>
  <c r="AT294" i="53"/>
  <c r="AT302" i="53"/>
  <c r="AT310" i="53"/>
  <c r="AT318" i="53"/>
  <c r="AT326" i="53"/>
  <c r="AT334" i="53"/>
  <c r="AT342" i="53"/>
  <c r="AT350" i="53"/>
  <c r="AT358" i="53"/>
  <c r="AT366" i="53"/>
  <c r="AT374" i="53"/>
  <c r="AT382" i="53"/>
  <c r="AT13" i="53"/>
  <c r="AT33" i="53"/>
  <c r="AT37" i="53"/>
  <c r="AT41" i="53"/>
  <c r="AT45" i="53"/>
  <c r="AT52" i="53"/>
  <c r="AT60" i="53"/>
  <c r="AT68" i="53"/>
  <c r="AT76" i="53"/>
  <c r="AT84" i="53"/>
  <c r="AT92" i="53"/>
  <c r="AT100" i="53"/>
  <c r="AT108" i="53"/>
  <c r="AT116" i="53"/>
  <c r="AT124" i="53"/>
  <c r="AT132" i="53"/>
  <c r="AT140" i="53"/>
  <c r="AT66" i="53"/>
  <c r="AT98" i="53"/>
  <c r="AT106" i="53"/>
  <c r="AT114" i="53"/>
  <c r="AT122" i="53"/>
  <c r="AT130" i="53"/>
  <c r="AT138" i="53"/>
  <c r="G10" i="35"/>
  <c r="S11" i="35"/>
  <c r="S12" i="35"/>
  <c r="S13" i="35"/>
  <c r="S15" i="35"/>
  <c r="S16" i="35"/>
  <c r="S17" i="35"/>
  <c r="S18" i="35"/>
  <c r="S19" i="35"/>
  <c r="S20" i="35"/>
  <c r="S21" i="35"/>
  <c r="K205" i="68" l="1"/>
  <c r="K36" i="68"/>
  <c r="K88" i="68"/>
  <c r="K10" i="68"/>
  <c r="K166" i="68"/>
  <c r="K114" i="68"/>
  <c r="K140" i="68"/>
  <c r="K23" i="68"/>
  <c r="K179" i="68"/>
  <c r="K101" i="68"/>
  <c r="K192" i="68"/>
  <c r="K75" i="68"/>
  <c r="K127" i="68"/>
  <c r="K62" i="68"/>
  <c r="K153" i="68"/>
  <c r="K49" i="68"/>
  <c r="E10" i="35"/>
  <c r="Q10" i="35"/>
  <c r="S10" i="35"/>
  <c r="K3" i="45" l="1"/>
  <c r="B172" i="48" l="1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Q28" i="2" l="1"/>
  <c r="U27" i="2"/>
  <c r="E28" i="2"/>
  <c r="C28" i="2"/>
  <c r="R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S27" i="2"/>
  <c r="T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K14" i="51"/>
  <c r="K13" i="51"/>
  <c r="K12" i="51"/>
  <c r="K11" i="51"/>
  <c r="K10" i="51"/>
  <c r="L24" i="51"/>
  <c r="J24" i="51"/>
  <c r="K9" i="51" l="1"/>
  <c r="K24" i="51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U100" i="6" l="1"/>
  <c r="U102" i="6"/>
  <c r="U101" i="6"/>
  <c r="U99" i="6"/>
  <c r="N73" i="45" l="1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H10" i="52" l="1"/>
  <c r="E10" i="52"/>
  <c r="F10" i="52" s="1"/>
  <c r="B10" i="52"/>
  <c r="C10" i="52" s="1"/>
  <c r="F5" i="52"/>
  <c r="O2" i="52"/>
  <c r="N10" i="52" l="1"/>
  <c r="K10" i="52"/>
  <c r="P10" i="52"/>
  <c r="S10" i="52"/>
  <c r="J10" i="52"/>
  <c r="M10" i="52"/>
  <c r="L10" i="52"/>
  <c r="I10" i="52"/>
  <c r="R10" i="52"/>
  <c r="G10" i="52"/>
  <c r="O10" i="52"/>
  <c r="B11" i="51"/>
  <c r="C11" i="51"/>
  <c r="D11" i="51" s="1"/>
  <c r="E11" i="51"/>
  <c r="F11" i="51"/>
  <c r="V11" i="51"/>
  <c r="W11" i="51"/>
  <c r="R11" i="51"/>
  <c r="S11" i="51"/>
  <c r="T11" i="51"/>
  <c r="B12" i="51"/>
  <c r="C12" i="51"/>
  <c r="D12" i="51" s="1"/>
  <c r="E12" i="51"/>
  <c r="F12" i="51"/>
  <c r="V12" i="51"/>
  <c r="W12" i="51"/>
  <c r="R12" i="51"/>
  <c r="S12" i="51"/>
  <c r="T12" i="51"/>
  <c r="B13" i="51"/>
  <c r="C13" i="51"/>
  <c r="D13" i="51" s="1"/>
  <c r="E13" i="51"/>
  <c r="F13" i="51"/>
  <c r="V13" i="51"/>
  <c r="W13" i="51"/>
  <c r="R13" i="51"/>
  <c r="S13" i="51"/>
  <c r="T13" i="51"/>
  <c r="B14" i="51"/>
  <c r="C14" i="51"/>
  <c r="D14" i="51" s="1"/>
  <c r="E14" i="51"/>
  <c r="F14" i="51"/>
  <c r="V14" i="51"/>
  <c r="W14" i="51"/>
  <c r="R14" i="51"/>
  <c r="S14" i="51"/>
  <c r="T14" i="51"/>
  <c r="B15" i="51"/>
  <c r="C15" i="51"/>
  <c r="D15" i="51" s="1"/>
  <c r="E15" i="51"/>
  <c r="F15" i="51"/>
  <c r="G15" i="51" s="1"/>
  <c r="V15" i="51"/>
  <c r="W15" i="51"/>
  <c r="R15" i="51"/>
  <c r="S15" i="51"/>
  <c r="T15" i="51"/>
  <c r="B24" i="51"/>
  <c r="C24" i="51"/>
  <c r="D24" i="51" s="1"/>
  <c r="E24" i="51"/>
  <c r="F24" i="51"/>
  <c r="H24" i="51"/>
  <c r="V24" i="51"/>
  <c r="W24" i="51"/>
  <c r="N24" i="51"/>
  <c r="R24" i="51"/>
  <c r="S24" i="51"/>
  <c r="T24" i="51"/>
  <c r="B25" i="51"/>
  <c r="C25" i="51"/>
  <c r="D25" i="51" s="1"/>
  <c r="E25" i="51"/>
  <c r="F25" i="51"/>
  <c r="I10" i="51"/>
  <c r="V25" i="51"/>
  <c r="W25" i="51"/>
  <c r="O10" i="51"/>
  <c r="R25" i="51"/>
  <c r="S25" i="51"/>
  <c r="T25" i="51"/>
  <c r="B26" i="51"/>
  <c r="C26" i="51"/>
  <c r="D26" i="51" s="1"/>
  <c r="E26" i="51"/>
  <c r="F26" i="51"/>
  <c r="G26" i="51" s="1"/>
  <c r="I11" i="51"/>
  <c r="V26" i="51"/>
  <c r="W26" i="51"/>
  <c r="O11" i="51"/>
  <c r="R26" i="51"/>
  <c r="S26" i="51"/>
  <c r="T26" i="51"/>
  <c r="B27" i="51"/>
  <c r="C27" i="51"/>
  <c r="D27" i="51" s="1"/>
  <c r="E27" i="51"/>
  <c r="F27" i="51"/>
  <c r="G27" i="51" s="1"/>
  <c r="I12" i="51"/>
  <c r="V27" i="51"/>
  <c r="W27" i="51"/>
  <c r="O12" i="51"/>
  <c r="R27" i="51"/>
  <c r="S27" i="51"/>
  <c r="T27" i="51"/>
  <c r="B28" i="51"/>
  <c r="C28" i="51"/>
  <c r="D28" i="51" s="1"/>
  <c r="E28" i="51"/>
  <c r="F28" i="51"/>
  <c r="G28" i="51" s="1"/>
  <c r="I13" i="51"/>
  <c r="V28" i="51"/>
  <c r="W28" i="51"/>
  <c r="O13" i="51"/>
  <c r="R28" i="51"/>
  <c r="S28" i="51"/>
  <c r="T28" i="51"/>
  <c r="B29" i="51"/>
  <c r="C29" i="51"/>
  <c r="D29" i="51" s="1"/>
  <c r="E29" i="51"/>
  <c r="F29" i="51"/>
  <c r="G29" i="51" s="1"/>
  <c r="I14" i="51"/>
  <c r="V29" i="51"/>
  <c r="W29" i="51"/>
  <c r="O14" i="51"/>
  <c r="R29" i="51"/>
  <c r="S29" i="51"/>
  <c r="T29" i="51"/>
  <c r="F4" i="51"/>
  <c r="J2" i="51"/>
  <c r="K79" i="47"/>
  <c r="J79" i="47"/>
  <c r="S79" i="47"/>
  <c r="R79" i="47"/>
  <c r="Q79" i="47"/>
  <c r="P79" i="47"/>
  <c r="O79" i="47"/>
  <c r="M79" i="47"/>
  <c r="L79" i="47"/>
  <c r="I79" i="47"/>
  <c r="G79" i="47"/>
  <c r="E79" i="47"/>
  <c r="C79" i="47"/>
  <c r="D79" i="47" s="1"/>
  <c r="B79" i="47"/>
  <c r="K78" i="47"/>
  <c r="J78" i="47"/>
  <c r="S78" i="47"/>
  <c r="R78" i="47"/>
  <c r="Q78" i="47"/>
  <c r="P78" i="47"/>
  <c r="O78" i="47"/>
  <c r="M78" i="47"/>
  <c r="L78" i="47"/>
  <c r="I78" i="47"/>
  <c r="G78" i="47"/>
  <c r="E78" i="47"/>
  <c r="C78" i="47"/>
  <c r="D78" i="47" s="1"/>
  <c r="B78" i="47"/>
  <c r="K77" i="47"/>
  <c r="J77" i="47"/>
  <c r="S77" i="47"/>
  <c r="R77" i="47"/>
  <c r="Q77" i="47"/>
  <c r="P77" i="47"/>
  <c r="O77" i="47"/>
  <c r="M77" i="47"/>
  <c r="L77" i="47"/>
  <c r="I77" i="47"/>
  <c r="G77" i="47"/>
  <c r="E77" i="47"/>
  <c r="C77" i="47"/>
  <c r="D77" i="47" s="1"/>
  <c r="B77" i="47"/>
  <c r="K76" i="47"/>
  <c r="J76" i="47"/>
  <c r="S76" i="47"/>
  <c r="R76" i="47"/>
  <c r="Q76" i="47"/>
  <c r="P76" i="47"/>
  <c r="O76" i="47"/>
  <c r="M76" i="47"/>
  <c r="L76" i="47"/>
  <c r="I76" i="47"/>
  <c r="G76" i="47"/>
  <c r="E76" i="47"/>
  <c r="C76" i="47"/>
  <c r="D76" i="47" s="1"/>
  <c r="B76" i="47"/>
  <c r="K75" i="47"/>
  <c r="J75" i="47"/>
  <c r="S75" i="47"/>
  <c r="R75" i="47"/>
  <c r="Q75" i="47"/>
  <c r="P75" i="47"/>
  <c r="O75" i="47"/>
  <c r="M75" i="47"/>
  <c r="L75" i="47"/>
  <c r="I75" i="47"/>
  <c r="G75" i="47"/>
  <c r="E75" i="47"/>
  <c r="C75" i="47"/>
  <c r="D75" i="47" s="1"/>
  <c r="B75" i="47"/>
  <c r="K74" i="47"/>
  <c r="J74" i="47"/>
  <c r="S74" i="47"/>
  <c r="R74" i="47"/>
  <c r="Q74" i="47"/>
  <c r="P74" i="47"/>
  <c r="O74" i="47"/>
  <c r="M74" i="47"/>
  <c r="L74" i="47"/>
  <c r="I74" i="47"/>
  <c r="G74" i="47"/>
  <c r="E74" i="47"/>
  <c r="C74" i="47"/>
  <c r="D74" i="47" s="1"/>
  <c r="B74" i="47"/>
  <c r="K73" i="47"/>
  <c r="J73" i="47"/>
  <c r="S73" i="47"/>
  <c r="R73" i="47"/>
  <c r="Q73" i="47"/>
  <c r="P73" i="47"/>
  <c r="O73" i="47"/>
  <c r="M73" i="47"/>
  <c r="L73" i="47"/>
  <c r="I73" i="47"/>
  <c r="G73" i="47"/>
  <c r="E73" i="47"/>
  <c r="C73" i="47"/>
  <c r="D73" i="47" s="1"/>
  <c r="B73" i="47"/>
  <c r="K72" i="47"/>
  <c r="J72" i="47"/>
  <c r="S72" i="47"/>
  <c r="R72" i="47"/>
  <c r="Q72" i="47"/>
  <c r="P72" i="47"/>
  <c r="O72" i="47"/>
  <c r="M72" i="47"/>
  <c r="L72" i="47"/>
  <c r="I72" i="47"/>
  <c r="G72" i="47"/>
  <c r="E72" i="47"/>
  <c r="C72" i="47"/>
  <c r="D72" i="47" s="1"/>
  <c r="B72" i="47"/>
  <c r="K71" i="47"/>
  <c r="J71" i="47"/>
  <c r="S71" i="47"/>
  <c r="R71" i="47"/>
  <c r="Q71" i="47"/>
  <c r="P71" i="47"/>
  <c r="O71" i="47"/>
  <c r="M71" i="47"/>
  <c r="L71" i="47"/>
  <c r="I71" i="47"/>
  <c r="G71" i="47"/>
  <c r="E71" i="47"/>
  <c r="C71" i="47"/>
  <c r="D71" i="47" s="1"/>
  <c r="B71" i="47"/>
  <c r="K70" i="47"/>
  <c r="J70" i="47"/>
  <c r="S70" i="47"/>
  <c r="R70" i="47"/>
  <c r="Q70" i="47"/>
  <c r="P70" i="47"/>
  <c r="O70" i="47"/>
  <c r="M70" i="47"/>
  <c r="L70" i="47"/>
  <c r="I70" i="47"/>
  <c r="G70" i="47"/>
  <c r="E70" i="47"/>
  <c r="C70" i="47"/>
  <c r="D70" i="47" s="1"/>
  <c r="B70" i="47"/>
  <c r="K69" i="47"/>
  <c r="J69" i="47"/>
  <c r="S69" i="47"/>
  <c r="R69" i="47"/>
  <c r="Q69" i="47"/>
  <c r="P69" i="47"/>
  <c r="O69" i="47"/>
  <c r="M69" i="47"/>
  <c r="L69" i="47"/>
  <c r="I69" i="47"/>
  <c r="G69" i="47"/>
  <c r="E69" i="47"/>
  <c r="C69" i="47"/>
  <c r="D69" i="47" s="1"/>
  <c r="B69" i="47"/>
  <c r="K68" i="47"/>
  <c r="J68" i="47"/>
  <c r="S68" i="47"/>
  <c r="R68" i="47"/>
  <c r="Q68" i="47"/>
  <c r="P68" i="47"/>
  <c r="O68" i="47"/>
  <c r="M68" i="47"/>
  <c r="L68" i="47"/>
  <c r="I68" i="47"/>
  <c r="G68" i="47"/>
  <c r="E68" i="47"/>
  <c r="C68" i="47"/>
  <c r="D68" i="47" s="1"/>
  <c r="B68" i="47"/>
  <c r="K67" i="47"/>
  <c r="J67" i="47"/>
  <c r="S67" i="47"/>
  <c r="R67" i="47"/>
  <c r="Q67" i="47"/>
  <c r="P67" i="47"/>
  <c r="O67" i="47"/>
  <c r="M67" i="47"/>
  <c r="L67" i="47"/>
  <c r="I67" i="47"/>
  <c r="G67" i="47"/>
  <c r="E67" i="47"/>
  <c r="C67" i="47"/>
  <c r="D67" i="47" s="1"/>
  <c r="B67" i="47"/>
  <c r="K66" i="47"/>
  <c r="J66" i="47"/>
  <c r="S66" i="47"/>
  <c r="R66" i="47"/>
  <c r="Q66" i="47"/>
  <c r="P66" i="47"/>
  <c r="O66" i="47"/>
  <c r="M66" i="47"/>
  <c r="L66" i="47"/>
  <c r="I66" i="47"/>
  <c r="G66" i="47"/>
  <c r="E66" i="47"/>
  <c r="C66" i="47"/>
  <c r="D66" i="47" s="1"/>
  <c r="B66" i="47"/>
  <c r="K65" i="47"/>
  <c r="J65" i="47"/>
  <c r="S65" i="47"/>
  <c r="R65" i="47"/>
  <c r="Q65" i="47"/>
  <c r="P65" i="47"/>
  <c r="O65" i="47"/>
  <c r="M65" i="47"/>
  <c r="L65" i="47"/>
  <c r="I65" i="47"/>
  <c r="G65" i="47"/>
  <c r="E65" i="47"/>
  <c r="C65" i="47"/>
  <c r="D65" i="47" s="1"/>
  <c r="B65" i="47"/>
  <c r="K64" i="47"/>
  <c r="J64" i="47"/>
  <c r="S64" i="47"/>
  <c r="R64" i="47"/>
  <c r="Q64" i="47"/>
  <c r="P64" i="47"/>
  <c r="O64" i="47"/>
  <c r="M64" i="47"/>
  <c r="L64" i="47"/>
  <c r="I64" i="47"/>
  <c r="G64" i="47"/>
  <c r="E64" i="47"/>
  <c r="C64" i="47"/>
  <c r="D64" i="47" s="1"/>
  <c r="B64" i="47"/>
  <c r="K63" i="47"/>
  <c r="J63" i="47"/>
  <c r="S63" i="47"/>
  <c r="R63" i="47"/>
  <c r="Q63" i="47"/>
  <c r="P63" i="47"/>
  <c r="O63" i="47"/>
  <c r="M63" i="47"/>
  <c r="L63" i="47"/>
  <c r="I63" i="47"/>
  <c r="G63" i="47"/>
  <c r="E63" i="47"/>
  <c r="C63" i="47"/>
  <c r="D63" i="47" s="1"/>
  <c r="B63" i="47"/>
  <c r="K62" i="47"/>
  <c r="J62" i="47"/>
  <c r="S62" i="47"/>
  <c r="R62" i="47"/>
  <c r="Q62" i="47"/>
  <c r="P62" i="47"/>
  <c r="O62" i="47"/>
  <c r="M62" i="47"/>
  <c r="L62" i="47"/>
  <c r="I62" i="47"/>
  <c r="G62" i="47"/>
  <c r="E62" i="47"/>
  <c r="C62" i="47"/>
  <c r="D62" i="47" s="1"/>
  <c r="B62" i="47"/>
  <c r="K61" i="47"/>
  <c r="J61" i="47"/>
  <c r="S61" i="47"/>
  <c r="R61" i="47"/>
  <c r="Q61" i="47"/>
  <c r="P61" i="47"/>
  <c r="O61" i="47"/>
  <c r="M61" i="47"/>
  <c r="L61" i="47"/>
  <c r="I61" i="47"/>
  <c r="G61" i="47"/>
  <c r="E61" i="47"/>
  <c r="C61" i="47"/>
  <c r="D61" i="47" s="1"/>
  <c r="B61" i="47"/>
  <c r="K60" i="47"/>
  <c r="J60" i="47"/>
  <c r="S60" i="47"/>
  <c r="R60" i="47"/>
  <c r="Q60" i="47"/>
  <c r="P60" i="47"/>
  <c r="O60" i="47"/>
  <c r="M60" i="47"/>
  <c r="L60" i="47"/>
  <c r="I60" i="47"/>
  <c r="G60" i="47"/>
  <c r="E60" i="47"/>
  <c r="C60" i="47"/>
  <c r="D60" i="47" s="1"/>
  <c r="B60" i="47"/>
  <c r="K59" i="47"/>
  <c r="J59" i="47"/>
  <c r="S59" i="47"/>
  <c r="R59" i="47"/>
  <c r="Q59" i="47"/>
  <c r="P59" i="47"/>
  <c r="O59" i="47"/>
  <c r="M59" i="47"/>
  <c r="L59" i="47"/>
  <c r="I59" i="47"/>
  <c r="G59" i="47"/>
  <c r="E59" i="47"/>
  <c r="C59" i="47"/>
  <c r="D59" i="47" s="1"/>
  <c r="B59" i="47"/>
  <c r="K58" i="47"/>
  <c r="J58" i="47"/>
  <c r="S58" i="47"/>
  <c r="R58" i="47"/>
  <c r="Q58" i="47"/>
  <c r="P58" i="47"/>
  <c r="O58" i="47"/>
  <c r="M58" i="47"/>
  <c r="L58" i="47"/>
  <c r="I58" i="47"/>
  <c r="G58" i="47"/>
  <c r="E58" i="47"/>
  <c r="C58" i="47"/>
  <c r="D58" i="47" s="1"/>
  <c r="B58" i="47"/>
  <c r="K57" i="47"/>
  <c r="J57" i="47"/>
  <c r="S57" i="47"/>
  <c r="R57" i="47"/>
  <c r="Q57" i="47"/>
  <c r="P57" i="47"/>
  <c r="O57" i="47"/>
  <c r="M57" i="47"/>
  <c r="L57" i="47"/>
  <c r="I57" i="47"/>
  <c r="G57" i="47"/>
  <c r="E57" i="47"/>
  <c r="C57" i="47"/>
  <c r="D57" i="47" s="1"/>
  <c r="B57" i="47"/>
  <c r="K56" i="47"/>
  <c r="J56" i="47"/>
  <c r="S56" i="47"/>
  <c r="R56" i="47"/>
  <c r="Q56" i="47"/>
  <c r="P56" i="47"/>
  <c r="O56" i="47"/>
  <c r="M56" i="47"/>
  <c r="L56" i="47"/>
  <c r="I56" i="47"/>
  <c r="G56" i="47"/>
  <c r="E56" i="47"/>
  <c r="C56" i="47"/>
  <c r="D56" i="47" s="1"/>
  <c r="B56" i="47"/>
  <c r="K55" i="47"/>
  <c r="J55" i="47"/>
  <c r="S55" i="47"/>
  <c r="R55" i="47"/>
  <c r="Q55" i="47"/>
  <c r="P55" i="47"/>
  <c r="O55" i="47"/>
  <c r="M55" i="47"/>
  <c r="L55" i="47"/>
  <c r="I55" i="47"/>
  <c r="G55" i="47"/>
  <c r="E55" i="47"/>
  <c r="C55" i="47"/>
  <c r="D55" i="47" s="1"/>
  <c r="B55" i="47"/>
  <c r="K54" i="47"/>
  <c r="J54" i="47"/>
  <c r="S54" i="47"/>
  <c r="R54" i="47"/>
  <c r="Q54" i="47"/>
  <c r="P54" i="47"/>
  <c r="O54" i="47"/>
  <c r="M54" i="47"/>
  <c r="L54" i="47"/>
  <c r="I54" i="47"/>
  <c r="G54" i="47"/>
  <c r="E54" i="47"/>
  <c r="C54" i="47"/>
  <c r="D54" i="47" s="1"/>
  <c r="B54" i="47"/>
  <c r="K53" i="47"/>
  <c r="J53" i="47"/>
  <c r="S53" i="47"/>
  <c r="R53" i="47"/>
  <c r="Q53" i="47"/>
  <c r="P53" i="47"/>
  <c r="O53" i="47"/>
  <c r="M53" i="47"/>
  <c r="L53" i="47"/>
  <c r="I53" i="47"/>
  <c r="G53" i="47"/>
  <c r="E53" i="47"/>
  <c r="C53" i="47"/>
  <c r="D53" i="47" s="1"/>
  <c r="B53" i="47"/>
  <c r="K52" i="47"/>
  <c r="J52" i="47"/>
  <c r="S52" i="47"/>
  <c r="R52" i="47"/>
  <c r="Q52" i="47"/>
  <c r="P52" i="47"/>
  <c r="O52" i="47"/>
  <c r="M52" i="47"/>
  <c r="L52" i="47"/>
  <c r="I52" i="47"/>
  <c r="G52" i="47"/>
  <c r="E52" i="47"/>
  <c r="C52" i="47"/>
  <c r="D52" i="47" s="1"/>
  <c r="B52" i="47"/>
  <c r="K51" i="47"/>
  <c r="J51" i="47"/>
  <c r="S51" i="47"/>
  <c r="R51" i="47"/>
  <c r="Q51" i="47"/>
  <c r="P51" i="47"/>
  <c r="O51" i="47"/>
  <c r="M51" i="47"/>
  <c r="L51" i="47"/>
  <c r="I51" i="47"/>
  <c r="G51" i="47"/>
  <c r="E51" i="47"/>
  <c r="C51" i="47"/>
  <c r="D51" i="47" s="1"/>
  <c r="B51" i="47"/>
  <c r="K50" i="47"/>
  <c r="J50" i="47"/>
  <c r="S50" i="47"/>
  <c r="R50" i="47"/>
  <c r="Q50" i="47"/>
  <c r="P50" i="47"/>
  <c r="O50" i="47"/>
  <c r="M50" i="47"/>
  <c r="L50" i="47"/>
  <c r="I50" i="47"/>
  <c r="G50" i="47"/>
  <c r="E50" i="47"/>
  <c r="C50" i="47"/>
  <c r="D50" i="47" s="1"/>
  <c r="B50" i="47"/>
  <c r="K49" i="47"/>
  <c r="J49" i="47"/>
  <c r="S49" i="47"/>
  <c r="R49" i="47"/>
  <c r="Q49" i="47"/>
  <c r="P49" i="47"/>
  <c r="O49" i="47"/>
  <c r="M49" i="47"/>
  <c r="L49" i="47"/>
  <c r="I49" i="47"/>
  <c r="G49" i="47"/>
  <c r="E49" i="47"/>
  <c r="C49" i="47"/>
  <c r="D49" i="47" s="1"/>
  <c r="B49" i="47"/>
  <c r="K48" i="47"/>
  <c r="J48" i="47"/>
  <c r="S48" i="47"/>
  <c r="R48" i="47"/>
  <c r="Q48" i="47"/>
  <c r="P48" i="47"/>
  <c r="O48" i="47"/>
  <c r="M48" i="47"/>
  <c r="L48" i="47"/>
  <c r="I48" i="47"/>
  <c r="G48" i="47"/>
  <c r="E48" i="47"/>
  <c r="C48" i="47"/>
  <c r="D48" i="47" s="1"/>
  <c r="B48" i="47"/>
  <c r="K47" i="47"/>
  <c r="J47" i="47"/>
  <c r="S47" i="47"/>
  <c r="R47" i="47"/>
  <c r="Q47" i="47"/>
  <c r="P47" i="47"/>
  <c r="O47" i="47"/>
  <c r="M47" i="47"/>
  <c r="L47" i="47"/>
  <c r="I47" i="47"/>
  <c r="G47" i="47"/>
  <c r="E47" i="47"/>
  <c r="C47" i="47"/>
  <c r="D47" i="47" s="1"/>
  <c r="B47" i="47"/>
  <c r="K46" i="47"/>
  <c r="J46" i="47"/>
  <c r="S46" i="47"/>
  <c r="R46" i="47"/>
  <c r="Q46" i="47"/>
  <c r="P46" i="47"/>
  <c r="O46" i="47"/>
  <c r="M46" i="47"/>
  <c r="L46" i="47"/>
  <c r="I46" i="47"/>
  <c r="G46" i="47"/>
  <c r="E46" i="47"/>
  <c r="C46" i="47"/>
  <c r="D46" i="47" s="1"/>
  <c r="B46" i="47"/>
  <c r="K45" i="47"/>
  <c r="J45" i="47"/>
  <c r="S45" i="47"/>
  <c r="R45" i="47"/>
  <c r="Q45" i="47"/>
  <c r="P45" i="47"/>
  <c r="O45" i="47"/>
  <c r="M45" i="47"/>
  <c r="L45" i="47"/>
  <c r="I45" i="47"/>
  <c r="G45" i="47"/>
  <c r="E45" i="47"/>
  <c r="C45" i="47"/>
  <c r="D45" i="47" s="1"/>
  <c r="B45" i="47"/>
  <c r="K44" i="47"/>
  <c r="J44" i="47"/>
  <c r="S44" i="47"/>
  <c r="R44" i="47"/>
  <c r="Q44" i="47"/>
  <c r="P44" i="47"/>
  <c r="O44" i="47"/>
  <c r="M44" i="47"/>
  <c r="L44" i="47"/>
  <c r="I44" i="47"/>
  <c r="G44" i="47"/>
  <c r="E44" i="47"/>
  <c r="C44" i="47"/>
  <c r="D44" i="47" s="1"/>
  <c r="B44" i="47"/>
  <c r="K43" i="47"/>
  <c r="J43" i="47"/>
  <c r="S43" i="47"/>
  <c r="R43" i="47"/>
  <c r="Q43" i="47"/>
  <c r="P43" i="47"/>
  <c r="O43" i="47"/>
  <c r="M43" i="47"/>
  <c r="L43" i="47"/>
  <c r="I43" i="47"/>
  <c r="G43" i="47"/>
  <c r="E43" i="47"/>
  <c r="C43" i="47"/>
  <c r="D43" i="47" s="1"/>
  <c r="B43" i="47"/>
  <c r="K41" i="47"/>
  <c r="J41" i="47"/>
  <c r="S41" i="47"/>
  <c r="R41" i="47"/>
  <c r="Q41" i="47"/>
  <c r="P41" i="47"/>
  <c r="O41" i="47"/>
  <c r="M41" i="47"/>
  <c r="L41" i="47"/>
  <c r="I41" i="47"/>
  <c r="G41" i="47"/>
  <c r="E41" i="47"/>
  <c r="C41" i="47"/>
  <c r="D41" i="47" s="1"/>
  <c r="B41" i="47"/>
  <c r="K40" i="47"/>
  <c r="J40" i="47"/>
  <c r="S40" i="47"/>
  <c r="R40" i="47"/>
  <c r="Q40" i="47"/>
  <c r="P40" i="47"/>
  <c r="O40" i="47"/>
  <c r="M40" i="47"/>
  <c r="L40" i="47"/>
  <c r="I40" i="47"/>
  <c r="G40" i="47"/>
  <c r="E40" i="47"/>
  <c r="C40" i="47"/>
  <c r="D40" i="47" s="1"/>
  <c r="B40" i="47"/>
  <c r="K39" i="47"/>
  <c r="J39" i="47"/>
  <c r="S39" i="47"/>
  <c r="R39" i="47"/>
  <c r="Q39" i="47"/>
  <c r="P39" i="47"/>
  <c r="O39" i="47"/>
  <c r="M39" i="47"/>
  <c r="L39" i="47"/>
  <c r="I39" i="47"/>
  <c r="G39" i="47"/>
  <c r="E39" i="47"/>
  <c r="C39" i="47"/>
  <c r="D39" i="47" s="1"/>
  <c r="B39" i="47"/>
  <c r="K37" i="47"/>
  <c r="J37" i="47"/>
  <c r="S37" i="47"/>
  <c r="R37" i="47"/>
  <c r="Q37" i="47"/>
  <c r="P37" i="47"/>
  <c r="O37" i="47"/>
  <c r="M37" i="47"/>
  <c r="L37" i="47"/>
  <c r="I37" i="47"/>
  <c r="G37" i="47"/>
  <c r="E37" i="47"/>
  <c r="C37" i="47"/>
  <c r="D37" i="47" s="1"/>
  <c r="B37" i="47"/>
  <c r="K36" i="47"/>
  <c r="J36" i="47"/>
  <c r="S36" i="47"/>
  <c r="R36" i="47"/>
  <c r="Q36" i="47"/>
  <c r="P36" i="47"/>
  <c r="O36" i="47"/>
  <c r="M36" i="47"/>
  <c r="L36" i="47"/>
  <c r="I36" i="47"/>
  <c r="G36" i="47"/>
  <c r="E36" i="47"/>
  <c r="C36" i="47"/>
  <c r="D36" i="47" s="1"/>
  <c r="B36" i="47"/>
  <c r="K35" i="47"/>
  <c r="J35" i="47"/>
  <c r="S35" i="47"/>
  <c r="R35" i="47"/>
  <c r="Q35" i="47"/>
  <c r="P35" i="47"/>
  <c r="O35" i="47"/>
  <c r="M35" i="47"/>
  <c r="L35" i="47"/>
  <c r="I35" i="47"/>
  <c r="G35" i="47"/>
  <c r="E35" i="47"/>
  <c r="C35" i="47"/>
  <c r="D35" i="47" s="1"/>
  <c r="B35" i="47"/>
  <c r="K33" i="47"/>
  <c r="J33" i="47"/>
  <c r="S33" i="47"/>
  <c r="R33" i="47"/>
  <c r="Q33" i="47"/>
  <c r="P33" i="47"/>
  <c r="O33" i="47"/>
  <c r="M33" i="47"/>
  <c r="L33" i="47"/>
  <c r="I33" i="47"/>
  <c r="G33" i="47"/>
  <c r="E33" i="47"/>
  <c r="C33" i="47"/>
  <c r="D33" i="47" s="1"/>
  <c r="B33" i="47"/>
  <c r="K29" i="47"/>
  <c r="J29" i="47"/>
  <c r="S29" i="47"/>
  <c r="R29" i="47"/>
  <c r="Q29" i="47"/>
  <c r="P29" i="47"/>
  <c r="O29" i="47"/>
  <c r="M29" i="47"/>
  <c r="L29" i="47"/>
  <c r="I29" i="47"/>
  <c r="G29" i="47"/>
  <c r="E29" i="47"/>
  <c r="C29" i="47"/>
  <c r="D29" i="47" s="1"/>
  <c r="B29" i="47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D25" i="47" s="1"/>
  <c r="B25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D21" i="47" s="1"/>
  <c r="B21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D17" i="47" s="1"/>
  <c r="B17" i="47"/>
  <c r="B13" i="47"/>
  <c r="C13" i="47"/>
  <c r="D13" i="47" s="1"/>
  <c r="E13" i="47"/>
  <c r="G13" i="47"/>
  <c r="I13" i="47"/>
  <c r="L13" i="47"/>
  <c r="M13" i="47"/>
  <c r="O13" i="47"/>
  <c r="P13" i="47"/>
  <c r="Q13" i="47"/>
  <c r="R13" i="47"/>
  <c r="S13" i="47"/>
  <c r="J13" i="47"/>
  <c r="K13" i="47"/>
  <c r="O2" i="47"/>
  <c r="S390" i="50"/>
  <c r="R390" i="50"/>
  <c r="P390" i="50"/>
  <c r="O390" i="50"/>
  <c r="M390" i="50"/>
  <c r="L390" i="50"/>
  <c r="J390" i="50"/>
  <c r="I390" i="50"/>
  <c r="G390" i="50"/>
  <c r="E390" i="50"/>
  <c r="C390" i="50"/>
  <c r="B390" i="50"/>
  <c r="S389" i="50"/>
  <c r="R389" i="50"/>
  <c r="P389" i="50"/>
  <c r="O389" i="50"/>
  <c r="M389" i="50"/>
  <c r="L389" i="50"/>
  <c r="J389" i="50"/>
  <c r="I389" i="50"/>
  <c r="G389" i="50"/>
  <c r="E389" i="50"/>
  <c r="C389" i="50"/>
  <c r="B389" i="50"/>
  <c r="S388" i="50"/>
  <c r="R388" i="50"/>
  <c r="P388" i="50"/>
  <c r="O388" i="50"/>
  <c r="M388" i="50"/>
  <c r="L388" i="50"/>
  <c r="J388" i="50"/>
  <c r="I388" i="50"/>
  <c r="G388" i="50"/>
  <c r="E388" i="50"/>
  <c r="C388" i="50"/>
  <c r="B388" i="50"/>
  <c r="S387" i="50"/>
  <c r="R387" i="50"/>
  <c r="P387" i="50"/>
  <c r="O387" i="50"/>
  <c r="M387" i="50"/>
  <c r="L387" i="50"/>
  <c r="J387" i="50"/>
  <c r="I387" i="50"/>
  <c r="G387" i="50"/>
  <c r="E387" i="50"/>
  <c r="C387" i="50"/>
  <c r="B387" i="50"/>
  <c r="S386" i="50"/>
  <c r="R386" i="50"/>
  <c r="P386" i="50"/>
  <c r="O386" i="50"/>
  <c r="M386" i="50"/>
  <c r="L386" i="50"/>
  <c r="J386" i="50"/>
  <c r="I386" i="50"/>
  <c r="G386" i="50"/>
  <c r="E386" i="50"/>
  <c r="C386" i="50"/>
  <c r="B386" i="50"/>
  <c r="S385" i="50"/>
  <c r="R385" i="50"/>
  <c r="P385" i="50"/>
  <c r="O385" i="50"/>
  <c r="M385" i="50"/>
  <c r="L385" i="50"/>
  <c r="J385" i="50"/>
  <c r="I385" i="50"/>
  <c r="G385" i="50"/>
  <c r="E385" i="50"/>
  <c r="C385" i="50"/>
  <c r="B385" i="50"/>
  <c r="S384" i="50"/>
  <c r="R384" i="50"/>
  <c r="P384" i="50"/>
  <c r="O384" i="50"/>
  <c r="M384" i="50"/>
  <c r="L384" i="50"/>
  <c r="J384" i="50"/>
  <c r="I384" i="50"/>
  <c r="G384" i="50"/>
  <c r="E384" i="50"/>
  <c r="C384" i="50"/>
  <c r="B384" i="50"/>
  <c r="S383" i="50"/>
  <c r="R383" i="50"/>
  <c r="P383" i="50"/>
  <c r="O383" i="50"/>
  <c r="M383" i="50"/>
  <c r="L383" i="50"/>
  <c r="J383" i="50"/>
  <c r="I383" i="50"/>
  <c r="G383" i="50"/>
  <c r="E383" i="50"/>
  <c r="C383" i="50"/>
  <c r="B383" i="50"/>
  <c r="S382" i="50"/>
  <c r="R382" i="50"/>
  <c r="P382" i="50"/>
  <c r="O382" i="50"/>
  <c r="M382" i="50"/>
  <c r="L382" i="50"/>
  <c r="J382" i="50"/>
  <c r="I382" i="50"/>
  <c r="G382" i="50"/>
  <c r="E382" i="50"/>
  <c r="C382" i="50"/>
  <c r="B382" i="50"/>
  <c r="S381" i="50"/>
  <c r="R381" i="50"/>
  <c r="P381" i="50"/>
  <c r="O381" i="50"/>
  <c r="M381" i="50"/>
  <c r="L381" i="50"/>
  <c r="J381" i="50"/>
  <c r="I381" i="50"/>
  <c r="G381" i="50"/>
  <c r="E381" i="50"/>
  <c r="C381" i="50"/>
  <c r="B381" i="50"/>
  <c r="S380" i="50"/>
  <c r="R380" i="50"/>
  <c r="P380" i="50"/>
  <c r="O380" i="50"/>
  <c r="M380" i="50"/>
  <c r="L380" i="50"/>
  <c r="J380" i="50"/>
  <c r="I380" i="50"/>
  <c r="G380" i="50"/>
  <c r="E380" i="50"/>
  <c r="C380" i="50"/>
  <c r="B380" i="50"/>
  <c r="S379" i="50"/>
  <c r="R379" i="50"/>
  <c r="P379" i="50"/>
  <c r="O379" i="50"/>
  <c r="M379" i="50"/>
  <c r="L379" i="50"/>
  <c r="J379" i="50"/>
  <c r="I379" i="50"/>
  <c r="G379" i="50"/>
  <c r="E379" i="50"/>
  <c r="C379" i="50"/>
  <c r="B379" i="50"/>
  <c r="S378" i="50"/>
  <c r="R378" i="50"/>
  <c r="P378" i="50"/>
  <c r="O378" i="50"/>
  <c r="M378" i="50"/>
  <c r="L378" i="50"/>
  <c r="J378" i="50"/>
  <c r="I378" i="50"/>
  <c r="G378" i="50"/>
  <c r="E378" i="50"/>
  <c r="C378" i="50"/>
  <c r="B378" i="50"/>
  <c r="S377" i="50"/>
  <c r="R377" i="50"/>
  <c r="P377" i="50"/>
  <c r="O377" i="50"/>
  <c r="M377" i="50"/>
  <c r="L377" i="50"/>
  <c r="J377" i="50"/>
  <c r="I377" i="50"/>
  <c r="G377" i="50"/>
  <c r="E377" i="50"/>
  <c r="C377" i="50"/>
  <c r="B377" i="50"/>
  <c r="S376" i="50"/>
  <c r="R376" i="50"/>
  <c r="P376" i="50"/>
  <c r="O376" i="50"/>
  <c r="M376" i="50"/>
  <c r="L376" i="50"/>
  <c r="J376" i="50"/>
  <c r="I376" i="50"/>
  <c r="G376" i="50"/>
  <c r="E376" i="50"/>
  <c r="C376" i="50"/>
  <c r="B376" i="50"/>
  <c r="S375" i="50"/>
  <c r="R375" i="50"/>
  <c r="P375" i="50"/>
  <c r="O375" i="50"/>
  <c r="M375" i="50"/>
  <c r="L375" i="50"/>
  <c r="J375" i="50"/>
  <c r="I375" i="50"/>
  <c r="G375" i="50"/>
  <c r="E375" i="50"/>
  <c r="C375" i="50"/>
  <c r="B375" i="50"/>
  <c r="S374" i="50"/>
  <c r="R374" i="50"/>
  <c r="P374" i="50"/>
  <c r="O374" i="50"/>
  <c r="M374" i="50"/>
  <c r="L374" i="50"/>
  <c r="J374" i="50"/>
  <c r="I374" i="50"/>
  <c r="G374" i="50"/>
  <c r="E374" i="50"/>
  <c r="C374" i="50"/>
  <c r="B374" i="50"/>
  <c r="S373" i="50"/>
  <c r="R373" i="50"/>
  <c r="P373" i="50"/>
  <c r="O373" i="50"/>
  <c r="M373" i="50"/>
  <c r="L373" i="50"/>
  <c r="J373" i="50"/>
  <c r="I373" i="50"/>
  <c r="G373" i="50"/>
  <c r="E373" i="50"/>
  <c r="C373" i="50"/>
  <c r="B373" i="50"/>
  <c r="S372" i="50"/>
  <c r="R372" i="50"/>
  <c r="P372" i="50"/>
  <c r="O372" i="50"/>
  <c r="M372" i="50"/>
  <c r="L372" i="50"/>
  <c r="J372" i="50"/>
  <c r="I372" i="50"/>
  <c r="G372" i="50"/>
  <c r="E372" i="50"/>
  <c r="C372" i="50"/>
  <c r="B372" i="50"/>
  <c r="S371" i="50"/>
  <c r="R371" i="50"/>
  <c r="P371" i="50"/>
  <c r="O371" i="50"/>
  <c r="M371" i="50"/>
  <c r="L371" i="50"/>
  <c r="J371" i="50"/>
  <c r="I371" i="50"/>
  <c r="G371" i="50"/>
  <c r="E371" i="50"/>
  <c r="C371" i="50"/>
  <c r="B371" i="50"/>
  <c r="S370" i="50"/>
  <c r="R370" i="50"/>
  <c r="P370" i="50"/>
  <c r="O370" i="50"/>
  <c r="M370" i="50"/>
  <c r="L370" i="50"/>
  <c r="J370" i="50"/>
  <c r="I370" i="50"/>
  <c r="G370" i="50"/>
  <c r="E370" i="50"/>
  <c r="C370" i="50"/>
  <c r="B370" i="50"/>
  <c r="S369" i="50"/>
  <c r="R369" i="50"/>
  <c r="P369" i="50"/>
  <c r="O369" i="50"/>
  <c r="M369" i="50"/>
  <c r="L369" i="50"/>
  <c r="J369" i="50"/>
  <c r="I369" i="50"/>
  <c r="G369" i="50"/>
  <c r="E369" i="50"/>
  <c r="C369" i="50"/>
  <c r="B369" i="50"/>
  <c r="S368" i="50"/>
  <c r="R368" i="50"/>
  <c r="P368" i="50"/>
  <c r="O368" i="50"/>
  <c r="M368" i="50"/>
  <c r="L368" i="50"/>
  <c r="J368" i="50"/>
  <c r="I368" i="50"/>
  <c r="G368" i="50"/>
  <c r="E368" i="50"/>
  <c r="C368" i="50"/>
  <c r="B368" i="50"/>
  <c r="S367" i="50"/>
  <c r="R367" i="50"/>
  <c r="P367" i="50"/>
  <c r="O367" i="50"/>
  <c r="M367" i="50"/>
  <c r="L367" i="50"/>
  <c r="J367" i="50"/>
  <c r="I367" i="50"/>
  <c r="G367" i="50"/>
  <c r="E367" i="50"/>
  <c r="C367" i="50"/>
  <c r="B367" i="50"/>
  <c r="S366" i="50"/>
  <c r="R366" i="50"/>
  <c r="P366" i="50"/>
  <c r="O366" i="50"/>
  <c r="M366" i="50"/>
  <c r="L366" i="50"/>
  <c r="J366" i="50"/>
  <c r="I366" i="50"/>
  <c r="G366" i="50"/>
  <c r="E366" i="50"/>
  <c r="C366" i="50"/>
  <c r="B366" i="50"/>
  <c r="S365" i="50"/>
  <c r="R365" i="50"/>
  <c r="P365" i="50"/>
  <c r="O365" i="50"/>
  <c r="M365" i="50"/>
  <c r="L365" i="50"/>
  <c r="J365" i="50"/>
  <c r="I365" i="50"/>
  <c r="G365" i="50"/>
  <c r="E365" i="50"/>
  <c r="C365" i="50"/>
  <c r="B365" i="50"/>
  <c r="S364" i="50"/>
  <c r="R364" i="50"/>
  <c r="P364" i="50"/>
  <c r="O364" i="50"/>
  <c r="M364" i="50"/>
  <c r="L364" i="50"/>
  <c r="J364" i="50"/>
  <c r="I364" i="50"/>
  <c r="G364" i="50"/>
  <c r="E364" i="50"/>
  <c r="C364" i="50"/>
  <c r="B364" i="50"/>
  <c r="S363" i="50"/>
  <c r="R363" i="50"/>
  <c r="P363" i="50"/>
  <c r="O363" i="50"/>
  <c r="M363" i="50"/>
  <c r="L363" i="50"/>
  <c r="J363" i="50"/>
  <c r="I363" i="50"/>
  <c r="G363" i="50"/>
  <c r="E363" i="50"/>
  <c r="C363" i="50"/>
  <c r="B363" i="50"/>
  <c r="S362" i="50"/>
  <c r="R362" i="50"/>
  <c r="P362" i="50"/>
  <c r="O362" i="50"/>
  <c r="M362" i="50"/>
  <c r="L362" i="50"/>
  <c r="J362" i="50"/>
  <c r="I362" i="50"/>
  <c r="G362" i="50"/>
  <c r="E362" i="50"/>
  <c r="C362" i="50"/>
  <c r="B362" i="50"/>
  <c r="S361" i="50"/>
  <c r="R361" i="50"/>
  <c r="P361" i="50"/>
  <c r="O361" i="50"/>
  <c r="M361" i="50"/>
  <c r="L361" i="50"/>
  <c r="J361" i="50"/>
  <c r="I361" i="50"/>
  <c r="G361" i="50"/>
  <c r="E361" i="50"/>
  <c r="C361" i="50"/>
  <c r="B361" i="50"/>
  <c r="S360" i="50"/>
  <c r="R360" i="50"/>
  <c r="P360" i="50"/>
  <c r="O360" i="50"/>
  <c r="M360" i="50"/>
  <c r="L360" i="50"/>
  <c r="J360" i="50"/>
  <c r="I360" i="50"/>
  <c r="G360" i="50"/>
  <c r="E360" i="50"/>
  <c r="C360" i="50"/>
  <c r="B360" i="50"/>
  <c r="S359" i="50"/>
  <c r="R359" i="50"/>
  <c r="P359" i="50"/>
  <c r="O359" i="50"/>
  <c r="M359" i="50"/>
  <c r="L359" i="50"/>
  <c r="J359" i="50"/>
  <c r="I359" i="50"/>
  <c r="G359" i="50"/>
  <c r="E359" i="50"/>
  <c r="C359" i="50"/>
  <c r="B359" i="50"/>
  <c r="S358" i="50"/>
  <c r="R358" i="50"/>
  <c r="P358" i="50"/>
  <c r="O358" i="50"/>
  <c r="M358" i="50"/>
  <c r="L358" i="50"/>
  <c r="J358" i="50"/>
  <c r="I358" i="50"/>
  <c r="G358" i="50"/>
  <c r="E358" i="50"/>
  <c r="C358" i="50"/>
  <c r="B358" i="50"/>
  <c r="S357" i="50"/>
  <c r="R357" i="50"/>
  <c r="P357" i="50"/>
  <c r="O357" i="50"/>
  <c r="M357" i="50"/>
  <c r="L357" i="50"/>
  <c r="J357" i="50"/>
  <c r="I357" i="50"/>
  <c r="G357" i="50"/>
  <c r="E357" i="50"/>
  <c r="C357" i="50"/>
  <c r="B357" i="50"/>
  <c r="S356" i="50"/>
  <c r="R356" i="50"/>
  <c r="P356" i="50"/>
  <c r="O356" i="50"/>
  <c r="M356" i="50"/>
  <c r="L356" i="50"/>
  <c r="J356" i="50"/>
  <c r="I356" i="50"/>
  <c r="G356" i="50"/>
  <c r="E356" i="50"/>
  <c r="C356" i="50"/>
  <c r="B356" i="50"/>
  <c r="S355" i="50"/>
  <c r="R355" i="50"/>
  <c r="P355" i="50"/>
  <c r="O355" i="50"/>
  <c r="M355" i="50"/>
  <c r="L355" i="50"/>
  <c r="J355" i="50"/>
  <c r="I355" i="50"/>
  <c r="G355" i="50"/>
  <c r="E355" i="50"/>
  <c r="C355" i="50"/>
  <c r="B355" i="50"/>
  <c r="S354" i="50"/>
  <c r="R354" i="50"/>
  <c r="P354" i="50"/>
  <c r="O354" i="50"/>
  <c r="M354" i="50"/>
  <c r="L354" i="50"/>
  <c r="J354" i="50"/>
  <c r="I354" i="50"/>
  <c r="G354" i="50"/>
  <c r="E354" i="50"/>
  <c r="C354" i="50"/>
  <c r="B354" i="50"/>
  <c r="S353" i="50"/>
  <c r="R353" i="50"/>
  <c r="P353" i="50"/>
  <c r="O353" i="50"/>
  <c r="M353" i="50"/>
  <c r="L353" i="50"/>
  <c r="J353" i="50"/>
  <c r="I353" i="50"/>
  <c r="G353" i="50"/>
  <c r="E353" i="50"/>
  <c r="C353" i="50"/>
  <c r="B353" i="50"/>
  <c r="S352" i="50"/>
  <c r="R352" i="50"/>
  <c r="P352" i="50"/>
  <c r="O352" i="50"/>
  <c r="M352" i="50"/>
  <c r="L352" i="50"/>
  <c r="J352" i="50"/>
  <c r="I352" i="50"/>
  <c r="G352" i="50"/>
  <c r="E352" i="50"/>
  <c r="C352" i="50"/>
  <c r="B352" i="50"/>
  <c r="S351" i="50"/>
  <c r="R351" i="50"/>
  <c r="P351" i="50"/>
  <c r="O351" i="50"/>
  <c r="M351" i="50"/>
  <c r="L351" i="50"/>
  <c r="J351" i="50"/>
  <c r="I351" i="50"/>
  <c r="G351" i="50"/>
  <c r="E351" i="50"/>
  <c r="C351" i="50"/>
  <c r="B351" i="50"/>
  <c r="S350" i="50"/>
  <c r="R350" i="50"/>
  <c r="P350" i="50"/>
  <c r="O350" i="50"/>
  <c r="M350" i="50"/>
  <c r="L350" i="50"/>
  <c r="J350" i="50"/>
  <c r="I350" i="50"/>
  <c r="G350" i="50"/>
  <c r="E350" i="50"/>
  <c r="C350" i="50"/>
  <c r="B350" i="50"/>
  <c r="S349" i="50"/>
  <c r="R349" i="50"/>
  <c r="P349" i="50"/>
  <c r="O349" i="50"/>
  <c r="M349" i="50"/>
  <c r="L349" i="50"/>
  <c r="J349" i="50"/>
  <c r="I349" i="50"/>
  <c r="G349" i="50"/>
  <c r="E349" i="50"/>
  <c r="C349" i="50"/>
  <c r="B349" i="50"/>
  <c r="S348" i="50"/>
  <c r="R348" i="50"/>
  <c r="P348" i="50"/>
  <c r="O348" i="50"/>
  <c r="M348" i="50"/>
  <c r="L348" i="50"/>
  <c r="J348" i="50"/>
  <c r="I348" i="50"/>
  <c r="G348" i="50"/>
  <c r="E348" i="50"/>
  <c r="C348" i="50"/>
  <c r="B348" i="50"/>
  <c r="S347" i="50"/>
  <c r="R347" i="50"/>
  <c r="P347" i="50"/>
  <c r="O347" i="50"/>
  <c r="M347" i="50"/>
  <c r="L347" i="50"/>
  <c r="J347" i="50"/>
  <c r="I347" i="50"/>
  <c r="G347" i="50"/>
  <c r="E347" i="50"/>
  <c r="C347" i="50"/>
  <c r="B347" i="50"/>
  <c r="S346" i="50"/>
  <c r="R346" i="50"/>
  <c r="P346" i="50"/>
  <c r="O346" i="50"/>
  <c r="M346" i="50"/>
  <c r="L346" i="50"/>
  <c r="J346" i="50"/>
  <c r="I346" i="50"/>
  <c r="G346" i="50"/>
  <c r="E346" i="50"/>
  <c r="C346" i="50"/>
  <c r="B346" i="50"/>
  <c r="S345" i="50"/>
  <c r="R345" i="50"/>
  <c r="P345" i="50"/>
  <c r="O345" i="50"/>
  <c r="M345" i="50"/>
  <c r="L345" i="50"/>
  <c r="J345" i="50"/>
  <c r="I345" i="50"/>
  <c r="G345" i="50"/>
  <c r="E345" i="50"/>
  <c r="C345" i="50"/>
  <c r="B345" i="50"/>
  <c r="S344" i="50"/>
  <c r="R344" i="50"/>
  <c r="P344" i="50"/>
  <c r="O344" i="50"/>
  <c r="M344" i="50"/>
  <c r="L344" i="50"/>
  <c r="J344" i="50"/>
  <c r="I344" i="50"/>
  <c r="G344" i="50"/>
  <c r="E344" i="50"/>
  <c r="C344" i="50"/>
  <c r="B344" i="50"/>
  <c r="S343" i="50"/>
  <c r="R343" i="50"/>
  <c r="P343" i="50"/>
  <c r="O343" i="50"/>
  <c r="M343" i="50"/>
  <c r="L343" i="50"/>
  <c r="J343" i="50"/>
  <c r="I343" i="50"/>
  <c r="G343" i="50"/>
  <c r="E343" i="50"/>
  <c r="C343" i="50"/>
  <c r="B343" i="50"/>
  <c r="S342" i="50"/>
  <c r="R342" i="50"/>
  <c r="P342" i="50"/>
  <c r="O342" i="50"/>
  <c r="M342" i="50"/>
  <c r="L342" i="50"/>
  <c r="J342" i="50"/>
  <c r="I342" i="50"/>
  <c r="G342" i="50"/>
  <c r="E342" i="50"/>
  <c r="C342" i="50"/>
  <c r="B342" i="50"/>
  <c r="S341" i="50"/>
  <c r="R341" i="50"/>
  <c r="P341" i="50"/>
  <c r="O341" i="50"/>
  <c r="M341" i="50"/>
  <c r="L341" i="50"/>
  <c r="J341" i="50"/>
  <c r="I341" i="50"/>
  <c r="G341" i="50"/>
  <c r="E341" i="50"/>
  <c r="C341" i="50"/>
  <c r="B341" i="50"/>
  <c r="S340" i="50"/>
  <c r="R340" i="50"/>
  <c r="P340" i="50"/>
  <c r="O340" i="50"/>
  <c r="M340" i="50"/>
  <c r="L340" i="50"/>
  <c r="J340" i="50"/>
  <c r="I340" i="50"/>
  <c r="G340" i="50"/>
  <c r="E340" i="50"/>
  <c r="C340" i="50"/>
  <c r="B340" i="50"/>
  <c r="S339" i="50"/>
  <c r="R339" i="50"/>
  <c r="P339" i="50"/>
  <c r="O339" i="50"/>
  <c r="M339" i="50"/>
  <c r="L339" i="50"/>
  <c r="J339" i="50"/>
  <c r="I339" i="50"/>
  <c r="G339" i="50"/>
  <c r="E339" i="50"/>
  <c r="C339" i="50"/>
  <c r="B339" i="50"/>
  <c r="S338" i="50"/>
  <c r="R338" i="50"/>
  <c r="P338" i="50"/>
  <c r="O338" i="50"/>
  <c r="M338" i="50"/>
  <c r="L338" i="50"/>
  <c r="J338" i="50"/>
  <c r="I338" i="50"/>
  <c r="G338" i="50"/>
  <c r="E338" i="50"/>
  <c r="C338" i="50"/>
  <c r="B338" i="50"/>
  <c r="S337" i="50"/>
  <c r="R337" i="50"/>
  <c r="P337" i="50"/>
  <c r="O337" i="50"/>
  <c r="M337" i="50"/>
  <c r="L337" i="50"/>
  <c r="J337" i="50"/>
  <c r="I337" i="50"/>
  <c r="G337" i="50"/>
  <c r="E337" i="50"/>
  <c r="C337" i="50"/>
  <c r="B337" i="50"/>
  <c r="S336" i="50"/>
  <c r="R336" i="50"/>
  <c r="P336" i="50"/>
  <c r="O336" i="50"/>
  <c r="M336" i="50"/>
  <c r="L336" i="50"/>
  <c r="J336" i="50"/>
  <c r="I336" i="50"/>
  <c r="G336" i="50"/>
  <c r="E336" i="50"/>
  <c r="C336" i="50"/>
  <c r="B336" i="50"/>
  <c r="S335" i="50"/>
  <c r="R335" i="50"/>
  <c r="P335" i="50"/>
  <c r="O335" i="50"/>
  <c r="M335" i="50"/>
  <c r="L335" i="50"/>
  <c r="J335" i="50"/>
  <c r="I335" i="50"/>
  <c r="G335" i="50"/>
  <c r="E335" i="50"/>
  <c r="C335" i="50"/>
  <c r="B335" i="50"/>
  <c r="S334" i="50"/>
  <c r="R334" i="50"/>
  <c r="P334" i="50"/>
  <c r="O334" i="50"/>
  <c r="M334" i="50"/>
  <c r="L334" i="50"/>
  <c r="J334" i="50"/>
  <c r="I334" i="50"/>
  <c r="G334" i="50"/>
  <c r="E334" i="50"/>
  <c r="C334" i="50"/>
  <c r="B334" i="50"/>
  <c r="S333" i="50"/>
  <c r="R333" i="50"/>
  <c r="P333" i="50"/>
  <c r="O333" i="50"/>
  <c r="M333" i="50"/>
  <c r="L333" i="50"/>
  <c r="J333" i="50"/>
  <c r="I333" i="50"/>
  <c r="G333" i="50"/>
  <c r="E333" i="50"/>
  <c r="C333" i="50"/>
  <c r="B333" i="50"/>
  <c r="S332" i="50"/>
  <c r="R332" i="50"/>
  <c r="P332" i="50"/>
  <c r="O332" i="50"/>
  <c r="M332" i="50"/>
  <c r="L332" i="50"/>
  <c r="J332" i="50"/>
  <c r="I332" i="50"/>
  <c r="G332" i="50"/>
  <c r="E332" i="50"/>
  <c r="C332" i="50"/>
  <c r="B332" i="50"/>
  <c r="S331" i="50"/>
  <c r="R331" i="50"/>
  <c r="P331" i="50"/>
  <c r="O331" i="50"/>
  <c r="M331" i="50"/>
  <c r="L331" i="50"/>
  <c r="J331" i="50"/>
  <c r="I331" i="50"/>
  <c r="G331" i="50"/>
  <c r="E331" i="50"/>
  <c r="C331" i="50"/>
  <c r="B331" i="50"/>
  <c r="S330" i="50"/>
  <c r="R330" i="50"/>
  <c r="P330" i="50"/>
  <c r="O330" i="50"/>
  <c r="M330" i="50"/>
  <c r="L330" i="50"/>
  <c r="J330" i="50"/>
  <c r="I330" i="50"/>
  <c r="G330" i="50"/>
  <c r="E330" i="50"/>
  <c r="C330" i="50"/>
  <c r="B330" i="50"/>
  <c r="S329" i="50"/>
  <c r="R329" i="50"/>
  <c r="P329" i="50"/>
  <c r="O329" i="50"/>
  <c r="M329" i="50"/>
  <c r="L329" i="50"/>
  <c r="J329" i="50"/>
  <c r="I329" i="50"/>
  <c r="G329" i="50"/>
  <c r="E329" i="50"/>
  <c r="C329" i="50"/>
  <c r="B329" i="50"/>
  <c r="S328" i="50"/>
  <c r="R328" i="50"/>
  <c r="P328" i="50"/>
  <c r="O328" i="50"/>
  <c r="M328" i="50"/>
  <c r="L328" i="50"/>
  <c r="J328" i="50"/>
  <c r="I328" i="50"/>
  <c r="G328" i="50"/>
  <c r="E328" i="50"/>
  <c r="C328" i="50"/>
  <c r="B328" i="50"/>
  <c r="S327" i="50"/>
  <c r="R327" i="50"/>
  <c r="P327" i="50"/>
  <c r="O327" i="50"/>
  <c r="M327" i="50"/>
  <c r="L327" i="50"/>
  <c r="J327" i="50"/>
  <c r="I327" i="50"/>
  <c r="G327" i="50"/>
  <c r="E327" i="50"/>
  <c r="C327" i="50"/>
  <c r="B327" i="50"/>
  <c r="S326" i="50"/>
  <c r="R326" i="50"/>
  <c r="P326" i="50"/>
  <c r="O326" i="50"/>
  <c r="M326" i="50"/>
  <c r="L326" i="50"/>
  <c r="J326" i="50"/>
  <c r="I326" i="50"/>
  <c r="G326" i="50"/>
  <c r="E326" i="50"/>
  <c r="C326" i="50"/>
  <c r="B326" i="50"/>
  <c r="S325" i="50"/>
  <c r="R325" i="50"/>
  <c r="P325" i="50"/>
  <c r="O325" i="50"/>
  <c r="M325" i="50"/>
  <c r="L325" i="50"/>
  <c r="J325" i="50"/>
  <c r="I325" i="50"/>
  <c r="G325" i="50"/>
  <c r="E325" i="50"/>
  <c r="C325" i="50"/>
  <c r="B325" i="50"/>
  <c r="S324" i="50"/>
  <c r="R324" i="50"/>
  <c r="P324" i="50"/>
  <c r="O324" i="50"/>
  <c r="M324" i="50"/>
  <c r="L324" i="50"/>
  <c r="J324" i="50"/>
  <c r="I324" i="50"/>
  <c r="G324" i="50"/>
  <c r="E324" i="50"/>
  <c r="C324" i="50"/>
  <c r="B324" i="50"/>
  <c r="S323" i="50"/>
  <c r="R323" i="50"/>
  <c r="P323" i="50"/>
  <c r="O323" i="50"/>
  <c r="M323" i="50"/>
  <c r="L323" i="50"/>
  <c r="J323" i="50"/>
  <c r="I323" i="50"/>
  <c r="G323" i="50"/>
  <c r="E323" i="50"/>
  <c r="C323" i="50"/>
  <c r="B323" i="50"/>
  <c r="S322" i="50"/>
  <c r="R322" i="50"/>
  <c r="P322" i="50"/>
  <c r="O322" i="50"/>
  <c r="M322" i="50"/>
  <c r="L322" i="50"/>
  <c r="J322" i="50"/>
  <c r="I322" i="50"/>
  <c r="G322" i="50"/>
  <c r="E322" i="50"/>
  <c r="C322" i="50"/>
  <c r="B322" i="50"/>
  <c r="S321" i="50"/>
  <c r="R321" i="50"/>
  <c r="P321" i="50"/>
  <c r="O321" i="50"/>
  <c r="M321" i="50"/>
  <c r="L321" i="50"/>
  <c r="J321" i="50"/>
  <c r="I321" i="50"/>
  <c r="G321" i="50"/>
  <c r="E321" i="50"/>
  <c r="C321" i="50"/>
  <c r="B321" i="50"/>
  <c r="S320" i="50"/>
  <c r="R320" i="50"/>
  <c r="P320" i="50"/>
  <c r="O320" i="50"/>
  <c r="M320" i="50"/>
  <c r="L320" i="50"/>
  <c r="J320" i="50"/>
  <c r="I320" i="50"/>
  <c r="G320" i="50"/>
  <c r="E320" i="50"/>
  <c r="C320" i="50"/>
  <c r="B320" i="50"/>
  <c r="S319" i="50"/>
  <c r="R319" i="50"/>
  <c r="P319" i="50"/>
  <c r="O319" i="50"/>
  <c r="M319" i="50"/>
  <c r="L319" i="50"/>
  <c r="J319" i="50"/>
  <c r="I319" i="50"/>
  <c r="G319" i="50"/>
  <c r="E319" i="50"/>
  <c r="C319" i="50"/>
  <c r="B319" i="50"/>
  <c r="S318" i="50"/>
  <c r="R318" i="50"/>
  <c r="P318" i="50"/>
  <c r="O318" i="50"/>
  <c r="M318" i="50"/>
  <c r="L318" i="50"/>
  <c r="J318" i="50"/>
  <c r="I318" i="50"/>
  <c r="G318" i="50"/>
  <c r="E318" i="50"/>
  <c r="C318" i="50"/>
  <c r="B318" i="50"/>
  <c r="S317" i="50"/>
  <c r="R317" i="50"/>
  <c r="P317" i="50"/>
  <c r="O317" i="50"/>
  <c r="M317" i="50"/>
  <c r="L317" i="50"/>
  <c r="J317" i="50"/>
  <c r="I317" i="50"/>
  <c r="G317" i="50"/>
  <c r="E317" i="50"/>
  <c r="C317" i="50"/>
  <c r="B317" i="50"/>
  <c r="S316" i="50"/>
  <c r="R316" i="50"/>
  <c r="P316" i="50"/>
  <c r="O316" i="50"/>
  <c r="M316" i="50"/>
  <c r="L316" i="50"/>
  <c r="J316" i="50"/>
  <c r="I316" i="50"/>
  <c r="G316" i="50"/>
  <c r="E316" i="50"/>
  <c r="C316" i="50"/>
  <c r="B316" i="50"/>
  <c r="S315" i="50"/>
  <c r="R315" i="50"/>
  <c r="P315" i="50"/>
  <c r="O315" i="50"/>
  <c r="M315" i="50"/>
  <c r="L315" i="50"/>
  <c r="J315" i="50"/>
  <c r="I315" i="50"/>
  <c r="G315" i="50"/>
  <c r="E315" i="50"/>
  <c r="C315" i="50"/>
  <c r="B315" i="50"/>
  <c r="S314" i="50"/>
  <c r="R314" i="50"/>
  <c r="P314" i="50"/>
  <c r="O314" i="50"/>
  <c r="M314" i="50"/>
  <c r="L314" i="50"/>
  <c r="J314" i="50"/>
  <c r="I314" i="50"/>
  <c r="G314" i="50"/>
  <c r="E314" i="50"/>
  <c r="C314" i="50"/>
  <c r="B314" i="50"/>
  <c r="S313" i="50"/>
  <c r="R313" i="50"/>
  <c r="P313" i="50"/>
  <c r="O313" i="50"/>
  <c r="M313" i="50"/>
  <c r="L313" i="50"/>
  <c r="J313" i="50"/>
  <c r="I313" i="50"/>
  <c r="G313" i="50"/>
  <c r="E313" i="50"/>
  <c r="C313" i="50"/>
  <c r="B313" i="50"/>
  <c r="S312" i="50"/>
  <c r="R312" i="50"/>
  <c r="P312" i="50"/>
  <c r="O312" i="50"/>
  <c r="M312" i="50"/>
  <c r="L312" i="50"/>
  <c r="J312" i="50"/>
  <c r="I312" i="50"/>
  <c r="G312" i="50"/>
  <c r="E312" i="50"/>
  <c r="C312" i="50"/>
  <c r="B312" i="50"/>
  <c r="S311" i="50"/>
  <c r="R311" i="50"/>
  <c r="P311" i="50"/>
  <c r="O311" i="50"/>
  <c r="M311" i="50"/>
  <c r="L311" i="50"/>
  <c r="J311" i="50"/>
  <c r="I311" i="50"/>
  <c r="G311" i="50"/>
  <c r="E311" i="50"/>
  <c r="C311" i="50"/>
  <c r="B311" i="50"/>
  <c r="S310" i="50"/>
  <c r="R310" i="50"/>
  <c r="P310" i="50"/>
  <c r="O310" i="50"/>
  <c r="M310" i="50"/>
  <c r="L310" i="50"/>
  <c r="J310" i="50"/>
  <c r="I310" i="50"/>
  <c r="G310" i="50"/>
  <c r="E310" i="50"/>
  <c r="C310" i="50"/>
  <c r="B310" i="50"/>
  <c r="S309" i="50"/>
  <c r="R309" i="50"/>
  <c r="P309" i="50"/>
  <c r="O309" i="50"/>
  <c r="M309" i="50"/>
  <c r="L309" i="50"/>
  <c r="J309" i="50"/>
  <c r="I309" i="50"/>
  <c r="G309" i="50"/>
  <c r="E309" i="50"/>
  <c r="C309" i="50"/>
  <c r="B309" i="50"/>
  <c r="S308" i="50"/>
  <c r="R308" i="50"/>
  <c r="P308" i="50"/>
  <c r="O308" i="50"/>
  <c r="M308" i="50"/>
  <c r="L308" i="50"/>
  <c r="J308" i="50"/>
  <c r="I308" i="50"/>
  <c r="G308" i="50"/>
  <c r="E308" i="50"/>
  <c r="C308" i="50"/>
  <c r="B308" i="50"/>
  <c r="S307" i="50"/>
  <c r="R307" i="50"/>
  <c r="P307" i="50"/>
  <c r="O307" i="50"/>
  <c r="M307" i="50"/>
  <c r="L307" i="50"/>
  <c r="J307" i="50"/>
  <c r="I307" i="50"/>
  <c r="G307" i="50"/>
  <c r="E307" i="50"/>
  <c r="C307" i="50"/>
  <c r="B307" i="50"/>
  <c r="S306" i="50"/>
  <c r="R306" i="50"/>
  <c r="P306" i="50"/>
  <c r="O306" i="50"/>
  <c r="M306" i="50"/>
  <c r="L306" i="50"/>
  <c r="J306" i="50"/>
  <c r="I306" i="50"/>
  <c r="G306" i="50"/>
  <c r="E306" i="50"/>
  <c r="C306" i="50"/>
  <c r="B306" i="50"/>
  <c r="S305" i="50"/>
  <c r="R305" i="50"/>
  <c r="P305" i="50"/>
  <c r="O305" i="50"/>
  <c r="M305" i="50"/>
  <c r="L305" i="50"/>
  <c r="J305" i="50"/>
  <c r="I305" i="50"/>
  <c r="G305" i="50"/>
  <c r="E305" i="50"/>
  <c r="C305" i="50"/>
  <c r="B305" i="50"/>
  <c r="S304" i="50"/>
  <c r="R304" i="50"/>
  <c r="P304" i="50"/>
  <c r="O304" i="50"/>
  <c r="M304" i="50"/>
  <c r="L304" i="50"/>
  <c r="J304" i="50"/>
  <c r="I304" i="50"/>
  <c r="G304" i="50"/>
  <c r="E304" i="50"/>
  <c r="C304" i="50"/>
  <c r="B304" i="50"/>
  <c r="S303" i="50"/>
  <c r="R303" i="50"/>
  <c r="P303" i="50"/>
  <c r="O303" i="50"/>
  <c r="M303" i="50"/>
  <c r="L303" i="50"/>
  <c r="J303" i="50"/>
  <c r="I303" i="50"/>
  <c r="G303" i="50"/>
  <c r="E303" i="50"/>
  <c r="C303" i="50"/>
  <c r="B303" i="50"/>
  <c r="S302" i="50"/>
  <c r="R302" i="50"/>
  <c r="P302" i="50"/>
  <c r="O302" i="50"/>
  <c r="M302" i="50"/>
  <c r="L302" i="50"/>
  <c r="J302" i="50"/>
  <c r="I302" i="50"/>
  <c r="G302" i="50"/>
  <c r="E302" i="50"/>
  <c r="C302" i="50"/>
  <c r="B302" i="50"/>
  <c r="S301" i="50"/>
  <c r="R301" i="50"/>
  <c r="P301" i="50"/>
  <c r="O301" i="50"/>
  <c r="M301" i="50"/>
  <c r="L301" i="50"/>
  <c r="J301" i="50"/>
  <c r="I301" i="50"/>
  <c r="G301" i="50"/>
  <c r="E301" i="50"/>
  <c r="C301" i="50"/>
  <c r="B301" i="50"/>
  <c r="S300" i="50"/>
  <c r="R300" i="50"/>
  <c r="P300" i="50"/>
  <c r="O300" i="50"/>
  <c r="M300" i="50"/>
  <c r="L300" i="50"/>
  <c r="J300" i="50"/>
  <c r="I300" i="50"/>
  <c r="G300" i="50"/>
  <c r="E300" i="50"/>
  <c r="C300" i="50"/>
  <c r="B300" i="50"/>
  <c r="S299" i="50"/>
  <c r="R299" i="50"/>
  <c r="P299" i="50"/>
  <c r="O299" i="50"/>
  <c r="M299" i="50"/>
  <c r="L299" i="50"/>
  <c r="J299" i="50"/>
  <c r="I299" i="50"/>
  <c r="G299" i="50"/>
  <c r="E299" i="50"/>
  <c r="C299" i="50"/>
  <c r="B299" i="50"/>
  <c r="S298" i="50"/>
  <c r="R298" i="50"/>
  <c r="P298" i="50"/>
  <c r="O298" i="50"/>
  <c r="M298" i="50"/>
  <c r="L298" i="50"/>
  <c r="J298" i="50"/>
  <c r="I298" i="50"/>
  <c r="G298" i="50"/>
  <c r="E298" i="50"/>
  <c r="C298" i="50"/>
  <c r="B298" i="50"/>
  <c r="S297" i="50"/>
  <c r="R297" i="50"/>
  <c r="P297" i="50"/>
  <c r="O297" i="50"/>
  <c r="M297" i="50"/>
  <c r="L297" i="50"/>
  <c r="J297" i="50"/>
  <c r="I297" i="50"/>
  <c r="G297" i="50"/>
  <c r="E297" i="50"/>
  <c r="C297" i="50"/>
  <c r="B297" i="50"/>
  <c r="S296" i="50"/>
  <c r="R296" i="50"/>
  <c r="P296" i="50"/>
  <c r="O296" i="50"/>
  <c r="M296" i="50"/>
  <c r="L296" i="50"/>
  <c r="J296" i="50"/>
  <c r="I296" i="50"/>
  <c r="G296" i="50"/>
  <c r="E296" i="50"/>
  <c r="C296" i="50"/>
  <c r="B296" i="50"/>
  <c r="S295" i="50"/>
  <c r="R295" i="50"/>
  <c r="P295" i="50"/>
  <c r="O295" i="50"/>
  <c r="M295" i="50"/>
  <c r="L295" i="50"/>
  <c r="J295" i="50"/>
  <c r="I295" i="50"/>
  <c r="G295" i="50"/>
  <c r="E295" i="50"/>
  <c r="C295" i="50"/>
  <c r="B295" i="50"/>
  <c r="S294" i="50"/>
  <c r="R294" i="50"/>
  <c r="P294" i="50"/>
  <c r="O294" i="50"/>
  <c r="M294" i="50"/>
  <c r="L294" i="50"/>
  <c r="J294" i="50"/>
  <c r="I294" i="50"/>
  <c r="G294" i="50"/>
  <c r="E294" i="50"/>
  <c r="C294" i="50"/>
  <c r="B294" i="50"/>
  <c r="S293" i="50"/>
  <c r="R293" i="50"/>
  <c r="P293" i="50"/>
  <c r="O293" i="50"/>
  <c r="M293" i="50"/>
  <c r="L293" i="50"/>
  <c r="J293" i="50"/>
  <c r="I293" i="50"/>
  <c r="G293" i="50"/>
  <c r="E293" i="50"/>
  <c r="C293" i="50"/>
  <c r="B293" i="50"/>
  <c r="S292" i="50"/>
  <c r="R292" i="50"/>
  <c r="P292" i="50"/>
  <c r="O292" i="50"/>
  <c r="M292" i="50"/>
  <c r="L292" i="50"/>
  <c r="J292" i="50"/>
  <c r="I292" i="50"/>
  <c r="G292" i="50"/>
  <c r="E292" i="50"/>
  <c r="C292" i="50"/>
  <c r="B292" i="50"/>
  <c r="S291" i="50"/>
  <c r="R291" i="50"/>
  <c r="P291" i="50"/>
  <c r="O291" i="50"/>
  <c r="M291" i="50"/>
  <c r="L291" i="50"/>
  <c r="J291" i="50"/>
  <c r="I291" i="50"/>
  <c r="G291" i="50"/>
  <c r="E291" i="50"/>
  <c r="C291" i="50"/>
  <c r="B291" i="50"/>
  <c r="S290" i="50"/>
  <c r="R290" i="50"/>
  <c r="P290" i="50"/>
  <c r="O290" i="50"/>
  <c r="M290" i="50"/>
  <c r="L290" i="50"/>
  <c r="J290" i="50"/>
  <c r="I290" i="50"/>
  <c r="G290" i="50"/>
  <c r="E290" i="50"/>
  <c r="C290" i="50"/>
  <c r="B290" i="50"/>
  <c r="S289" i="50"/>
  <c r="R289" i="50"/>
  <c r="P289" i="50"/>
  <c r="O289" i="50"/>
  <c r="M289" i="50"/>
  <c r="L289" i="50"/>
  <c r="J289" i="50"/>
  <c r="I289" i="50"/>
  <c r="G289" i="50"/>
  <c r="E289" i="50"/>
  <c r="C289" i="50"/>
  <c r="B289" i="50"/>
  <c r="S288" i="50"/>
  <c r="R288" i="50"/>
  <c r="P288" i="50"/>
  <c r="O288" i="50"/>
  <c r="M288" i="50"/>
  <c r="L288" i="50"/>
  <c r="J288" i="50"/>
  <c r="I288" i="50"/>
  <c r="G288" i="50"/>
  <c r="E288" i="50"/>
  <c r="C288" i="50"/>
  <c r="B288" i="50"/>
  <c r="S287" i="50"/>
  <c r="R287" i="50"/>
  <c r="P287" i="50"/>
  <c r="O287" i="50"/>
  <c r="M287" i="50"/>
  <c r="L287" i="50"/>
  <c r="J287" i="50"/>
  <c r="I287" i="50"/>
  <c r="G287" i="50"/>
  <c r="E287" i="50"/>
  <c r="C287" i="50"/>
  <c r="B287" i="50"/>
  <c r="S286" i="50"/>
  <c r="R286" i="50"/>
  <c r="P286" i="50"/>
  <c r="O286" i="50"/>
  <c r="M286" i="50"/>
  <c r="L286" i="50"/>
  <c r="J286" i="50"/>
  <c r="I286" i="50"/>
  <c r="G286" i="50"/>
  <c r="E286" i="50"/>
  <c r="C286" i="50"/>
  <c r="B286" i="50"/>
  <c r="S285" i="50"/>
  <c r="R285" i="50"/>
  <c r="P285" i="50"/>
  <c r="O285" i="50"/>
  <c r="M285" i="50"/>
  <c r="L285" i="50"/>
  <c r="J285" i="50"/>
  <c r="I285" i="50"/>
  <c r="G285" i="50"/>
  <c r="E285" i="50"/>
  <c r="C285" i="50"/>
  <c r="B285" i="50"/>
  <c r="S284" i="50"/>
  <c r="R284" i="50"/>
  <c r="P284" i="50"/>
  <c r="O284" i="50"/>
  <c r="M284" i="50"/>
  <c r="L284" i="50"/>
  <c r="J284" i="50"/>
  <c r="I284" i="50"/>
  <c r="G284" i="50"/>
  <c r="E284" i="50"/>
  <c r="C284" i="50"/>
  <c r="B284" i="50"/>
  <c r="S283" i="50"/>
  <c r="R283" i="50"/>
  <c r="P283" i="50"/>
  <c r="O283" i="50"/>
  <c r="M283" i="50"/>
  <c r="L283" i="50"/>
  <c r="J283" i="50"/>
  <c r="I283" i="50"/>
  <c r="G283" i="50"/>
  <c r="E283" i="50"/>
  <c r="C283" i="50"/>
  <c r="B283" i="50"/>
  <c r="S282" i="50"/>
  <c r="R282" i="50"/>
  <c r="P282" i="50"/>
  <c r="O282" i="50"/>
  <c r="M282" i="50"/>
  <c r="L282" i="50"/>
  <c r="J282" i="50"/>
  <c r="I282" i="50"/>
  <c r="G282" i="50"/>
  <c r="E282" i="50"/>
  <c r="C282" i="50"/>
  <c r="B282" i="50"/>
  <c r="S281" i="50"/>
  <c r="R281" i="50"/>
  <c r="P281" i="50"/>
  <c r="O281" i="50"/>
  <c r="M281" i="50"/>
  <c r="L281" i="50"/>
  <c r="J281" i="50"/>
  <c r="I281" i="50"/>
  <c r="G281" i="50"/>
  <c r="E281" i="50"/>
  <c r="C281" i="50"/>
  <c r="B281" i="50"/>
  <c r="S280" i="50"/>
  <c r="R280" i="50"/>
  <c r="P280" i="50"/>
  <c r="O280" i="50"/>
  <c r="M280" i="50"/>
  <c r="L280" i="50"/>
  <c r="J280" i="50"/>
  <c r="I280" i="50"/>
  <c r="G280" i="50"/>
  <c r="E280" i="50"/>
  <c r="C280" i="50"/>
  <c r="B280" i="50"/>
  <c r="S279" i="50"/>
  <c r="R279" i="50"/>
  <c r="P279" i="50"/>
  <c r="O279" i="50"/>
  <c r="M279" i="50"/>
  <c r="L279" i="50"/>
  <c r="J279" i="50"/>
  <c r="I279" i="50"/>
  <c r="G279" i="50"/>
  <c r="E279" i="50"/>
  <c r="C279" i="50"/>
  <c r="B279" i="50"/>
  <c r="S278" i="50"/>
  <c r="R278" i="50"/>
  <c r="P278" i="50"/>
  <c r="O278" i="50"/>
  <c r="M278" i="50"/>
  <c r="L278" i="50"/>
  <c r="J278" i="50"/>
  <c r="I278" i="50"/>
  <c r="G278" i="50"/>
  <c r="E278" i="50"/>
  <c r="C278" i="50"/>
  <c r="B278" i="50"/>
  <c r="S277" i="50"/>
  <c r="R277" i="50"/>
  <c r="P277" i="50"/>
  <c r="O277" i="50"/>
  <c r="M277" i="50"/>
  <c r="L277" i="50"/>
  <c r="J277" i="50"/>
  <c r="I277" i="50"/>
  <c r="G277" i="50"/>
  <c r="E277" i="50"/>
  <c r="C277" i="50"/>
  <c r="B277" i="50"/>
  <c r="S276" i="50"/>
  <c r="R276" i="50"/>
  <c r="P276" i="50"/>
  <c r="O276" i="50"/>
  <c r="M276" i="50"/>
  <c r="L276" i="50"/>
  <c r="J276" i="50"/>
  <c r="I276" i="50"/>
  <c r="G276" i="50"/>
  <c r="E276" i="50"/>
  <c r="C276" i="50"/>
  <c r="B276" i="50"/>
  <c r="S275" i="50"/>
  <c r="R275" i="50"/>
  <c r="P275" i="50"/>
  <c r="O275" i="50"/>
  <c r="M275" i="50"/>
  <c r="L275" i="50"/>
  <c r="J275" i="50"/>
  <c r="I275" i="50"/>
  <c r="G275" i="50"/>
  <c r="E275" i="50"/>
  <c r="C275" i="50"/>
  <c r="B275" i="50"/>
  <c r="S274" i="50"/>
  <c r="R274" i="50"/>
  <c r="P274" i="50"/>
  <c r="O274" i="50"/>
  <c r="M274" i="50"/>
  <c r="L274" i="50"/>
  <c r="J274" i="50"/>
  <c r="I274" i="50"/>
  <c r="G274" i="50"/>
  <c r="E274" i="50"/>
  <c r="C274" i="50"/>
  <c r="B274" i="50"/>
  <c r="S273" i="50"/>
  <c r="R273" i="50"/>
  <c r="P273" i="50"/>
  <c r="O273" i="50"/>
  <c r="M273" i="50"/>
  <c r="L273" i="50"/>
  <c r="J273" i="50"/>
  <c r="I273" i="50"/>
  <c r="G273" i="50"/>
  <c r="E273" i="50"/>
  <c r="C273" i="50"/>
  <c r="B273" i="50"/>
  <c r="S272" i="50"/>
  <c r="R272" i="50"/>
  <c r="P272" i="50"/>
  <c r="O272" i="50"/>
  <c r="M272" i="50"/>
  <c r="L272" i="50"/>
  <c r="J272" i="50"/>
  <c r="I272" i="50"/>
  <c r="G272" i="50"/>
  <c r="E272" i="50"/>
  <c r="C272" i="50"/>
  <c r="B272" i="50"/>
  <c r="S271" i="50"/>
  <c r="R271" i="50"/>
  <c r="P271" i="50"/>
  <c r="O271" i="50"/>
  <c r="M271" i="50"/>
  <c r="L271" i="50"/>
  <c r="J271" i="50"/>
  <c r="I271" i="50"/>
  <c r="G271" i="50"/>
  <c r="E271" i="50"/>
  <c r="C271" i="50"/>
  <c r="B271" i="50"/>
  <c r="S270" i="50"/>
  <c r="R270" i="50"/>
  <c r="P270" i="50"/>
  <c r="O270" i="50"/>
  <c r="M270" i="50"/>
  <c r="L270" i="50"/>
  <c r="J270" i="50"/>
  <c r="I270" i="50"/>
  <c r="G270" i="50"/>
  <c r="E270" i="50"/>
  <c r="C270" i="50"/>
  <c r="B270" i="50"/>
  <c r="S269" i="50"/>
  <c r="R269" i="50"/>
  <c r="P269" i="50"/>
  <c r="O269" i="50"/>
  <c r="M269" i="50"/>
  <c r="L269" i="50"/>
  <c r="J269" i="50"/>
  <c r="I269" i="50"/>
  <c r="G269" i="50"/>
  <c r="E269" i="50"/>
  <c r="C269" i="50"/>
  <c r="B269" i="50"/>
  <c r="S268" i="50"/>
  <c r="R268" i="50"/>
  <c r="P268" i="50"/>
  <c r="O268" i="50"/>
  <c r="M268" i="50"/>
  <c r="L268" i="50"/>
  <c r="J268" i="50"/>
  <c r="I268" i="50"/>
  <c r="G268" i="50"/>
  <c r="E268" i="50"/>
  <c r="C268" i="50"/>
  <c r="B268" i="50"/>
  <c r="S267" i="50"/>
  <c r="R267" i="50"/>
  <c r="P267" i="50"/>
  <c r="O267" i="50"/>
  <c r="M267" i="50"/>
  <c r="L267" i="50"/>
  <c r="J267" i="50"/>
  <c r="I267" i="50"/>
  <c r="G267" i="50"/>
  <c r="E267" i="50"/>
  <c r="C267" i="50"/>
  <c r="B267" i="50"/>
  <c r="S266" i="50"/>
  <c r="R266" i="50"/>
  <c r="P266" i="50"/>
  <c r="O266" i="50"/>
  <c r="M266" i="50"/>
  <c r="L266" i="50"/>
  <c r="J266" i="50"/>
  <c r="I266" i="50"/>
  <c r="G266" i="50"/>
  <c r="E266" i="50"/>
  <c r="C266" i="50"/>
  <c r="B266" i="50"/>
  <c r="S265" i="50"/>
  <c r="R265" i="50"/>
  <c r="P265" i="50"/>
  <c r="O265" i="50"/>
  <c r="M265" i="50"/>
  <c r="L265" i="50"/>
  <c r="J265" i="50"/>
  <c r="I265" i="50"/>
  <c r="G265" i="50"/>
  <c r="E265" i="50"/>
  <c r="C265" i="50"/>
  <c r="B265" i="50"/>
  <c r="S264" i="50"/>
  <c r="R264" i="50"/>
  <c r="P264" i="50"/>
  <c r="O264" i="50"/>
  <c r="M264" i="50"/>
  <c r="L264" i="50"/>
  <c r="J264" i="50"/>
  <c r="I264" i="50"/>
  <c r="G264" i="50"/>
  <c r="E264" i="50"/>
  <c r="C264" i="50"/>
  <c r="B264" i="50"/>
  <c r="S263" i="50"/>
  <c r="R263" i="50"/>
  <c r="P263" i="50"/>
  <c r="O263" i="50"/>
  <c r="M263" i="50"/>
  <c r="L263" i="50"/>
  <c r="J263" i="50"/>
  <c r="I263" i="50"/>
  <c r="G263" i="50"/>
  <c r="E263" i="50"/>
  <c r="C263" i="50"/>
  <c r="B263" i="50"/>
  <c r="S262" i="50"/>
  <c r="R262" i="50"/>
  <c r="P262" i="50"/>
  <c r="O262" i="50"/>
  <c r="M262" i="50"/>
  <c r="L262" i="50"/>
  <c r="J262" i="50"/>
  <c r="I262" i="50"/>
  <c r="G262" i="50"/>
  <c r="E262" i="50"/>
  <c r="C262" i="50"/>
  <c r="B262" i="50"/>
  <c r="S261" i="50"/>
  <c r="R261" i="50"/>
  <c r="P261" i="50"/>
  <c r="O261" i="50"/>
  <c r="M261" i="50"/>
  <c r="L261" i="50"/>
  <c r="J261" i="50"/>
  <c r="I261" i="50"/>
  <c r="G261" i="50"/>
  <c r="E261" i="50"/>
  <c r="C261" i="50"/>
  <c r="B261" i="50"/>
  <c r="S260" i="50"/>
  <c r="R260" i="50"/>
  <c r="P260" i="50"/>
  <c r="O260" i="50"/>
  <c r="M260" i="50"/>
  <c r="L260" i="50"/>
  <c r="J260" i="50"/>
  <c r="I260" i="50"/>
  <c r="G260" i="50"/>
  <c r="E260" i="50"/>
  <c r="C260" i="50"/>
  <c r="B260" i="50"/>
  <c r="S259" i="50"/>
  <c r="R259" i="50"/>
  <c r="P259" i="50"/>
  <c r="O259" i="50"/>
  <c r="M259" i="50"/>
  <c r="L259" i="50"/>
  <c r="J259" i="50"/>
  <c r="I259" i="50"/>
  <c r="G259" i="50"/>
  <c r="E259" i="50"/>
  <c r="C259" i="50"/>
  <c r="B259" i="50"/>
  <c r="S258" i="50"/>
  <c r="R258" i="50"/>
  <c r="P258" i="50"/>
  <c r="O258" i="50"/>
  <c r="M258" i="50"/>
  <c r="L258" i="50"/>
  <c r="J258" i="50"/>
  <c r="I258" i="50"/>
  <c r="G258" i="50"/>
  <c r="E258" i="50"/>
  <c r="C258" i="50"/>
  <c r="B258" i="50"/>
  <c r="S257" i="50"/>
  <c r="R257" i="50"/>
  <c r="P257" i="50"/>
  <c r="O257" i="50"/>
  <c r="M257" i="50"/>
  <c r="L257" i="50"/>
  <c r="J257" i="50"/>
  <c r="I257" i="50"/>
  <c r="G257" i="50"/>
  <c r="E257" i="50"/>
  <c r="C257" i="50"/>
  <c r="B257" i="50"/>
  <c r="S256" i="50"/>
  <c r="R256" i="50"/>
  <c r="P256" i="50"/>
  <c r="O256" i="50"/>
  <c r="M256" i="50"/>
  <c r="L256" i="50"/>
  <c r="J256" i="50"/>
  <c r="I256" i="50"/>
  <c r="G256" i="50"/>
  <c r="E256" i="50"/>
  <c r="C256" i="50"/>
  <c r="B256" i="50"/>
  <c r="S255" i="50"/>
  <c r="R255" i="50"/>
  <c r="P255" i="50"/>
  <c r="O255" i="50"/>
  <c r="M255" i="50"/>
  <c r="L255" i="50"/>
  <c r="J255" i="50"/>
  <c r="I255" i="50"/>
  <c r="G255" i="50"/>
  <c r="E255" i="50"/>
  <c r="C255" i="50"/>
  <c r="B255" i="50"/>
  <c r="S254" i="50"/>
  <c r="R254" i="50"/>
  <c r="P254" i="50"/>
  <c r="O254" i="50"/>
  <c r="M254" i="50"/>
  <c r="L254" i="50"/>
  <c r="J254" i="50"/>
  <c r="I254" i="50"/>
  <c r="G254" i="50"/>
  <c r="E254" i="50"/>
  <c r="C254" i="50"/>
  <c r="B254" i="50"/>
  <c r="S253" i="50"/>
  <c r="R253" i="50"/>
  <c r="P253" i="50"/>
  <c r="O253" i="50"/>
  <c r="M253" i="50"/>
  <c r="L253" i="50"/>
  <c r="J253" i="50"/>
  <c r="I253" i="50"/>
  <c r="G253" i="50"/>
  <c r="E253" i="50"/>
  <c r="C253" i="50"/>
  <c r="B253" i="50"/>
  <c r="S252" i="50"/>
  <c r="R252" i="50"/>
  <c r="P252" i="50"/>
  <c r="O252" i="50"/>
  <c r="M252" i="50"/>
  <c r="L252" i="50"/>
  <c r="J252" i="50"/>
  <c r="I252" i="50"/>
  <c r="G252" i="50"/>
  <c r="E252" i="50"/>
  <c r="C252" i="50"/>
  <c r="B252" i="50"/>
  <c r="S251" i="50"/>
  <c r="R251" i="50"/>
  <c r="P251" i="50"/>
  <c r="O251" i="50"/>
  <c r="M251" i="50"/>
  <c r="L251" i="50"/>
  <c r="J251" i="50"/>
  <c r="I251" i="50"/>
  <c r="G251" i="50"/>
  <c r="E251" i="50"/>
  <c r="C251" i="50"/>
  <c r="B251" i="50"/>
  <c r="S250" i="50"/>
  <c r="R250" i="50"/>
  <c r="P250" i="50"/>
  <c r="O250" i="50"/>
  <c r="M250" i="50"/>
  <c r="L250" i="50"/>
  <c r="J250" i="50"/>
  <c r="I250" i="50"/>
  <c r="G250" i="50"/>
  <c r="E250" i="50"/>
  <c r="C250" i="50"/>
  <c r="B250" i="50"/>
  <c r="S249" i="50"/>
  <c r="R249" i="50"/>
  <c r="P249" i="50"/>
  <c r="O249" i="50"/>
  <c r="M249" i="50"/>
  <c r="L249" i="50"/>
  <c r="J249" i="50"/>
  <c r="I249" i="50"/>
  <c r="G249" i="50"/>
  <c r="E249" i="50"/>
  <c r="C249" i="50"/>
  <c r="B249" i="50"/>
  <c r="S248" i="50"/>
  <c r="R248" i="50"/>
  <c r="P248" i="50"/>
  <c r="O248" i="50"/>
  <c r="M248" i="50"/>
  <c r="L248" i="50"/>
  <c r="J248" i="50"/>
  <c r="I248" i="50"/>
  <c r="G248" i="50"/>
  <c r="E248" i="50"/>
  <c r="C248" i="50"/>
  <c r="B248" i="50"/>
  <c r="S247" i="50"/>
  <c r="R247" i="50"/>
  <c r="P247" i="50"/>
  <c r="O247" i="50"/>
  <c r="M247" i="50"/>
  <c r="L247" i="50"/>
  <c r="J247" i="50"/>
  <c r="I247" i="50"/>
  <c r="G247" i="50"/>
  <c r="E247" i="50"/>
  <c r="C247" i="50"/>
  <c r="B247" i="50"/>
  <c r="S246" i="50"/>
  <c r="R246" i="50"/>
  <c r="P246" i="50"/>
  <c r="O246" i="50"/>
  <c r="M246" i="50"/>
  <c r="L246" i="50"/>
  <c r="J246" i="50"/>
  <c r="I246" i="50"/>
  <c r="G246" i="50"/>
  <c r="E246" i="50"/>
  <c r="C246" i="50"/>
  <c r="B246" i="50"/>
  <c r="S245" i="50"/>
  <c r="R245" i="50"/>
  <c r="P245" i="50"/>
  <c r="O245" i="50"/>
  <c r="M245" i="50"/>
  <c r="L245" i="50"/>
  <c r="J245" i="50"/>
  <c r="I245" i="50"/>
  <c r="G245" i="50"/>
  <c r="E245" i="50"/>
  <c r="C245" i="50"/>
  <c r="B245" i="50"/>
  <c r="S244" i="50"/>
  <c r="R244" i="50"/>
  <c r="P244" i="50"/>
  <c r="O244" i="50"/>
  <c r="M244" i="50"/>
  <c r="L244" i="50"/>
  <c r="J244" i="50"/>
  <c r="I244" i="50"/>
  <c r="G244" i="50"/>
  <c r="E244" i="50"/>
  <c r="C244" i="50"/>
  <c r="B244" i="50"/>
  <c r="S243" i="50"/>
  <c r="R243" i="50"/>
  <c r="P243" i="50"/>
  <c r="O243" i="50"/>
  <c r="M243" i="50"/>
  <c r="L243" i="50"/>
  <c r="J243" i="50"/>
  <c r="I243" i="50"/>
  <c r="G243" i="50"/>
  <c r="E243" i="50"/>
  <c r="C243" i="50"/>
  <c r="B243" i="50"/>
  <c r="S242" i="50"/>
  <c r="R242" i="50"/>
  <c r="P242" i="50"/>
  <c r="O242" i="50"/>
  <c r="M242" i="50"/>
  <c r="L242" i="50"/>
  <c r="J242" i="50"/>
  <c r="I242" i="50"/>
  <c r="G242" i="50"/>
  <c r="E242" i="50"/>
  <c r="C242" i="50"/>
  <c r="B242" i="50"/>
  <c r="S241" i="50"/>
  <c r="R241" i="50"/>
  <c r="P241" i="50"/>
  <c r="O241" i="50"/>
  <c r="M241" i="50"/>
  <c r="L241" i="50"/>
  <c r="J241" i="50"/>
  <c r="I241" i="50"/>
  <c r="G241" i="50"/>
  <c r="E241" i="50"/>
  <c r="C241" i="50"/>
  <c r="B241" i="50"/>
  <c r="S240" i="50"/>
  <c r="R240" i="50"/>
  <c r="P240" i="50"/>
  <c r="O240" i="50"/>
  <c r="M240" i="50"/>
  <c r="L240" i="50"/>
  <c r="J240" i="50"/>
  <c r="I240" i="50"/>
  <c r="G240" i="50"/>
  <c r="E240" i="50"/>
  <c r="C240" i="50"/>
  <c r="B240" i="50"/>
  <c r="S239" i="50"/>
  <c r="R239" i="50"/>
  <c r="P239" i="50"/>
  <c r="O239" i="50"/>
  <c r="M239" i="50"/>
  <c r="L239" i="50"/>
  <c r="J239" i="50"/>
  <c r="I239" i="50"/>
  <c r="G239" i="50"/>
  <c r="E239" i="50"/>
  <c r="C239" i="50"/>
  <c r="B239" i="50"/>
  <c r="S238" i="50"/>
  <c r="R238" i="50"/>
  <c r="P238" i="50"/>
  <c r="O238" i="50"/>
  <c r="M238" i="50"/>
  <c r="L238" i="50"/>
  <c r="J238" i="50"/>
  <c r="I238" i="50"/>
  <c r="G238" i="50"/>
  <c r="E238" i="50"/>
  <c r="C238" i="50"/>
  <c r="B238" i="50"/>
  <c r="S237" i="50"/>
  <c r="R237" i="50"/>
  <c r="P237" i="50"/>
  <c r="O237" i="50"/>
  <c r="M237" i="50"/>
  <c r="L237" i="50"/>
  <c r="J237" i="50"/>
  <c r="I237" i="50"/>
  <c r="G237" i="50"/>
  <c r="E237" i="50"/>
  <c r="C237" i="50"/>
  <c r="B237" i="50"/>
  <c r="S236" i="50"/>
  <c r="R236" i="50"/>
  <c r="P236" i="50"/>
  <c r="O236" i="50"/>
  <c r="M236" i="50"/>
  <c r="L236" i="50"/>
  <c r="J236" i="50"/>
  <c r="I236" i="50"/>
  <c r="G236" i="50"/>
  <c r="E236" i="50"/>
  <c r="C236" i="50"/>
  <c r="B236" i="50"/>
  <c r="S235" i="50"/>
  <c r="R235" i="50"/>
  <c r="P235" i="50"/>
  <c r="O235" i="50"/>
  <c r="M235" i="50"/>
  <c r="L235" i="50"/>
  <c r="J235" i="50"/>
  <c r="I235" i="50"/>
  <c r="G235" i="50"/>
  <c r="E235" i="50"/>
  <c r="C235" i="50"/>
  <c r="B235" i="50"/>
  <c r="S234" i="50"/>
  <c r="R234" i="50"/>
  <c r="P234" i="50"/>
  <c r="O234" i="50"/>
  <c r="M234" i="50"/>
  <c r="L234" i="50"/>
  <c r="J234" i="50"/>
  <c r="I234" i="50"/>
  <c r="G234" i="50"/>
  <c r="E234" i="50"/>
  <c r="C234" i="50"/>
  <c r="B234" i="50"/>
  <c r="S233" i="50"/>
  <c r="R233" i="50"/>
  <c r="P233" i="50"/>
  <c r="O233" i="50"/>
  <c r="M233" i="50"/>
  <c r="L233" i="50"/>
  <c r="J233" i="50"/>
  <c r="I233" i="50"/>
  <c r="G233" i="50"/>
  <c r="E233" i="50"/>
  <c r="C233" i="50"/>
  <c r="B233" i="50"/>
  <c r="S232" i="50"/>
  <c r="R232" i="50"/>
  <c r="P232" i="50"/>
  <c r="O232" i="50"/>
  <c r="M232" i="50"/>
  <c r="L232" i="50"/>
  <c r="J232" i="50"/>
  <c r="I232" i="50"/>
  <c r="G232" i="50"/>
  <c r="E232" i="50"/>
  <c r="C232" i="50"/>
  <c r="B232" i="50"/>
  <c r="S231" i="50"/>
  <c r="R231" i="50"/>
  <c r="P231" i="50"/>
  <c r="O231" i="50"/>
  <c r="M231" i="50"/>
  <c r="L231" i="50"/>
  <c r="J231" i="50"/>
  <c r="I231" i="50"/>
  <c r="G231" i="50"/>
  <c r="E231" i="50"/>
  <c r="C231" i="50"/>
  <c r="B231" i="50"/>
  <c r="S230" i="50"/>
  <c r="R230" i="50"/>
  <c r="P230" i="50"/>
  <c r="O230" i="50"/>
  <c r="M230" i="50"/>
  <c r="L230" i="50"/>
  <c r="J230" i="50"/>
  <c r="I230" i="50"/>
  <c r="G230" i="50"/>
  <c r="E230" i="50"/>
  <c r="C230" i="50"/>
  <c r="B230" i="50"/>
  <c r="S229" i="50"/>
  <c r="R229" i="50"/>
  <c r="P229" i="50"/>
  <c r="O229" i="50"/>
  <c r="M229" i="50"/>
  <c r="L229" i="50"/>
  <c r="J229" i="50"/>
  <c r="I229" i="50"/>
  <c r="G229" i="50"/>
  <c r="E229" i="50"/>
  <c r="C229" i="50"/>
  <c r="B229" i="50"/>
  <c r="S228" i="50"/>
  <c r="R228" i="50"/>
  <c r="P228" i="50"/>
  <c r="O228" i="50"/>
  <c r="M228" i="50"/>
  <c r="L228" i="50"/>
  <c r="J228" i="50"/>
  <c r="I228" i="50"/>
  <c r="G228" i="50"/>
  <c r="E228" i="50"/>
  <c r="C228" i="50"/>
  <c r="B228" i="50"/>
  <c r="S227" i="50"/>
  <c r="R227" i="50"/>
  <c r="P227" i="50"/>
  <c r="O227" i="50"/>
  <c r="M227" i="50"/>
  <c r="L227" i="50"/>
  <c r="J227" i="50"/>
  <c r="I227" i="50"/>
  <c r="G227" i="50"/>
  <c r="E227" i="50"/>
  <c r="C227" i="50"/>
  <c r="B227" i="50"/>
  <c r="S226" i="50"/>
  <c r="R226" i="50"/>
  <c r="P226" i="50"/>
  <c r="O226" i="50"/>
  <c r="M226" i="50"/>
  <c r="L226" i="50"/>
  <c r="J226" i="50"/>
  <c r="I226" i="50"/>
  <c r="G226" i="50"/>
  <c r="E226" i="50"/>
  <c r="C226" i="50"/>
  <c r="B226" i="50"/>
  <c r="S225" i="50"/>
  <c r="R225" i="50"/>
  <c r="P225" i="50"/>
  <c r="O225" i="50"/>
  <c r="M225" i="50"/>
  <c r="L225" i="50"/>
  <c r="J225" i="50"/>
  <c r="I225" i="50"/>
  <c r="G225" i="50"/>
  <c r="E225" i="50"/>
  <c r="C225" i="50"/>
  <c r="B225" i="50"/>
  <c r="S224" i="50"/>
  <c r="R224" i="50"/>
  <c r="P224" i="50"/>
  <c r="O224" i="50"/>
  <c r="M224" i="50"/>
  <c r="L224" i="50"/>
  <c r="J224" i="50"/>
  <c r="I224" i="50"/>
  <c r="G224" i="50"/>
  <c r="E224" i="50"/>
  <c r="C224" i="50"/>
  <c r="B224" i="50"/>
  <c r="S223" i="50"/>
  <c r="R223" i="50"/>
  <c r="P223" i="50"/>
  <c r="O223" i="50"/>
  <c r="M223" i="50"/>
  <c r="L223" i="50"/>
  <c r="J223" i="50"/>
  <c r="I223" i="50"/>
  <c r="G223" i="50"/>
  <c r="E223" i="50"/>
  <c r="C223" i="50"/>
  <c r="B223" i="50"/>
  <c r="S222" i="50"/>
  <c r="R222" i="50"/>
  <c r="P222" i="50"/>
  <c r="O222" i="50"/>
  <c r="M222" i="50"/>
  <c r="L222" i="50"/>
  <c r="J222" i="50"/>
  <c r="I222" i="50"/>
  <c r="G222" i="50"/>
  <c r="E222" i="50"/>
  <c r="C222" i="50"/>
  <c r="B222" i="50"/>
  <c r="S221" i="50"/>
  <c r="R221" i="50"/>
  <c r="P221" i="50"/>
  <c r="O221" i="50"/>
  <c r="M221" i="50"/>
  <c r="L221" i="50"/>
  <c r="J221" i="50"/>
  <c r="I221" i="50"/>
  <c r="G221" i="50"/>
  <c r="E221" i="50"/>
  <c r="C221" i="50"/>
  <c r="B221" i="50"/>
  <c r="S220" i="50"/>
  <c r="R220" i="50"/>
  <c r="P220" i="50"/>
  <c r="O220" i="50"/>
  <c r="M220" i="50"/>
  <c r="L220" i="50"/>
  <c r="J220" i="50"/>
  <c r="I220" i="50"/>
  <c r="G220" i="50"/>
  <c r="E220" i="50"/>
  <c r="C220" i="50"/>
  <c r="B220" i="50"/>
  <c r="S219" i="50"/>
  <c r="R219" i="50"/>
  <c r="P219" i="50"/>
  <c r="O219" i="50"/>
  <c r="M219" i="50"/>
  <c r="L219" i="50"/>
  <c r="J219" i="50"/>
  <c r="I219" i="50"/>
  <c r="G219" i="50"/>
  <c r="E219" i="50"/>
  <c r="C219" i="50"/>
  <c r="B219" i="50"/>
  <c r="S218" i="50"/>
  <c r="R218" i="50"/>
  <c r="P218" i="50"/>
  <c r="O218" i="50"/>
  <c r="M218" i="50"/>
  <c r="L218" i="50"/>
  <c r="J218" i="50"/>
  <c r="I218" i="50"/>
  <c r="G218" i="50"/>
  <c r="E218" i="50"/>
  <c r="C218" i="50"/>
  <c r="B218" i="50"/>
  <c r="S217" i="50"/>
  <c r="R217" i="50"/>
  <c r="P217" i="50"/>
  <c r="O217" i="50"/>
  <c r="M217" i="50"/>
  <c r="L217" i="50"/>
  <c r="J217" i="50"/>
  <c r="I217" i="50"/>
  <c r="G217" i="50"/>
  <c r="E217" i="50"/>
  <c r="C217" i="50"/>
  <c r="B217" i="50"/>
  <c r="S216" i="50"/>
  <c r="R216" i="50"/>
  <c r="P216" i="50"/>
  <c r="O216" i="50"/>
  <c r="M216" i="50"/>
  <c r="L216" i="50"/>
  <c r="J216" i="50"/>
  <c r="I216" i="50"/>
  <c r="G216" i="50"/>
  <c r="E216" i="50"/>
  <c r="C216" i="50"/>
  <c r="B216" i="50"/>
  <c r="S215" i="50"/>
  <c r="R215" i="50"/>
  <c r="P215" i="50"/>
  <c r="O215" i="50"/>
  <c r="M215" i="50"/>
  <c r="L215" i="50"/>
  <c r="J215" i="50"/>
  <c r="I215" i="50"/>
  <c r="G215" i="50"/>
  <c r="E215" i="50"/>
  <c r="C215" i="50"/>
  <c r="B215" i="50"/>
  <c r="S214" i="50"/>
  <c r="R214" i="50"/>
  <c r="P214" i="50"/>
  <c r="O214" i="50"/>
  <c r="M214" i="50"/>
  <c r="L214" i="50"/>
  <c r="J214" i="50"/>
  <c r="I214" i="50"/>
  <c r="G214" i="50"/>
  <c r="E214" i="50"/>
  <c r="C214" i="50"/>
  <c r="B214" i="50"/>
  <c r="S213" i="50"/>
  <c r="R213" i="50"/>
  <c r="P213" i="50"/>
  <c r="O213" i="50"/>
  <c r="M213" i="50"/>
  <c r="L213" i="50"/>
  <c r="J213" i="50"/>
  <c r="I213" i="50"/>
  <c r="G213" i="50"/>
  <c r="E213" i="50"/>
  <c r="C213" i="50"/>
  <c r="B213" i="50"/>
  <c r="S212" i="50"/>
  <c r="R212" i="50"/>
  <c r="P212" i="50"/>
  <c r="O212" i="50"/>
  <c r="M212" i="50"/>
  <c r="L212" i="50"/>
  <c r="J212" i="50"/>
  <c r="I212" i="50"/>
  <c r="G212" i="50"/>
  <c r="E212" i="50"/>
  <c r="C212" i="50"/>
  <c r="B212" i="50"/>
  <c r="S211" i="50"/>
  <c r="R211" i="50"/>
  <c r="P211" i="50"/>
  <c r="O211" i="50"/>
  <c r="M211" i="50"/>
  <c r="L211" i="50"/>
  <c r="J211" i="50"/>
  <c r="I211" i="50"/>
  <c r="G211" i="50"/>
  <c r="E211" i="50"/>
  <c r="C211" i="50"/>
  <c r="B211" i="50"/>
  <c r="S210" i="50"/>
  <c r="R210" i="50"/>
  <c r="P210" i="50"/>
  <c r="O210" i="50"/>
  <c r="M210" i="50"/>
  <c r="L210" i="50"/>
  <c r="J210" i="50"/>
  <c r="I210" i="50"/>
  <c r="G210" i="50"/>
  <c r="E210" i="50"/>
  <c r="C210" i="50"/>
  <c r="B210" i="50"/>
  <c r="S209" i="50"/>
  <c r="R209" i="50"/>
  <c r="P209" i="50"/>
  <c r="O209" i="50"/>
  <c r="M209" i="50"/>
  <c r="L209" i="50"/>
  <c r="J209" i="50"/>
  <c r="I209" i="50"/>
  <c r="G209" i="50"/>
  <c r="E209" i="50"/>
  <c r="C209" i="50"/>
  <c r="B209" i="50"/>
  <c r="S208" i="50"/>
  <c r="R208" i="50"/>
  <c r="P208" i="50"/>
  <c r="O208" i="50"/>
  <c r="M208" i="50"/>
  <c r="L208" i="50"/>
  <c r="J208" i="50"/>
  <c r="I208" i="50"/>
  <c r="G208" i="50"/>
  <c r="E208" i="50"/>
  <c r="C208" i="50"/>
  <c r="B208" i="50"/>
  <c r="S207" i="50"/>
  <c r="R207" i="50"/>
  <c r="P207" i="50"/>
  <c r="O207" i="50"/>
  <c r="M207" i="50"/>
  <c r="L207" i="50"/>
  <c r="J207" i="50"/>
  <c r="I207" i="50"/>
  <c r="G207" i="50"/>
  <c r="E207" i="50"/>
  <c r="C207" i="50"/>
  <c r="B207" i="50"/>
  <c r="S206" i="50"/>
  <c r="R206" i="50"/>
  <c r="P206" i="50"/>
  <c r="O206" i="50"/>
  <c r="M206" i="50"/>
  <c r="L206" i="50"/>
  <c r="J206" i="50"/>
  <c r="I206" i="50"/>
  <c r="G206" i="50"/>
  <c r="E206" i="50"/>
  <c r="C206" i="50"/>
  <c r="B206" i="50"/>
  <c r="S205" i="50"/>
  <c r="R205" i="50"/>
  <c r="P205" i="50"/>
  <c r="O205" i="50"/>
  <c r="M205" i="50"/>
  <c r="L205" i="50"/>
  <c r="J205" i="50"/>
  <c r="I205" i="50"/>
  <c r="G205" i="50"/>
  <c r="E205" i="50"/>
  <c r="C205" i="50"/>
  <c r="B205" i="50"/>
  <c r="S204" i="50"/>
  <c r="R204" i="50"/>
  <c r="P204" i="50"/>
  <c r="O204" i="50"/>
  <c r="M204" i="50"/>
  <c r="L204" i="50"/>
  <c r="J204" i="50"/>
  <c r="I204" i="50"/>
  <c r="G204" i="50"/>
  <c r="E204" i="50"/>
  <c r="C204" i="50"/>
  <c r="B204" i="50"/>
  <c r="S203" i="50"/>
  <c r="R203" i="50"/>
  <c r="P203" i="50"/>
  <c r="O203" i="50"/>
  <c r="M203" i="50"/>
  <c r="L203" i="50"/>
  <c r="J203" i="50"/>
  <c r="I203" i="50"/>
  <c r="G203" i="50"/>
  <c r="E203" i="50"/>
  <c r="C203" i="50"/>
  <c r="B203" i="50"/>
  <c r="S202" i="50"/>
  <c r="R202" i="50"/>
  <c r="P202" i="50"/>
  <c r="O202" i="50"/>
  <c r="M202" i="50"/>
  <c r="L202" i="50"/>
  <c r="J202" i="50"/>
  <c r="I202" i="50"/>
  <c r="G202" i="50"/>
  <c r="E202" i="50"/>
  <c r="C202" i="50"/>
  <c r="B202" i="50"/>
  <c r="S201" i="50"/>
  <c r="R201" i="50"/>
  <c r="P201" i="50"/>
  <c r="O201" i="50"/>
  <c r="M201" i="50"/>
  <c r="L201" i="50"/>
  <c r="J201" i="50"/>
  <c r="I201" i="50"/>
  <c r="G201" i="50"/>
  <c r="E201" i="50"/>
  <c r="C201" i="50"/>
  <c r="B201" i="50"/>
  <c r="S200" i="50"/>
  <c r="R200" i="50"/>
  <c r="P200" i="50"/>
  <c r="O200" i="50"/>
  <c r="M200" i="50"/>
  <c r="L200" i="50"/>
  <c r="J200" i="50"/>
  <c r="I200" i="50"/>
  <c r="G200" i="50"/>
  <c r="E200" i="50"/>
  <c r="C200" i="50"/>
  <c r="B200" i="50"/>
  <c r="S199" i="50"/>
  <c r="R199" i="50"/>
  <c r="P199" i="50"/>
  <c r="O199" i="50"/>
  <c r="M199" i="50"/>
  <c r="L199" i="50"/>
  <c r="J199" i="50"/>
  <c r="I199" i="50"/>
  <c r="G199" i="50"/>
  <c r="E199" i="50"/>
  <c r="C199" i="50"/>
  <c r="B199" i="50"/>
  <c r="S198" i="50"/>
  <c r="R198" i="50"/>
  <c r="P198" i="50"/>
  <c r="O198" i="50"/>
  <c r="M198" i="50"/>
  <c r="L198" i="50"/>
  <c r="J198" i="50"/>
  <c r="I198" i="50"/>
  <c r="G198" i="50"/>
  <c r="E198" i="50"/>
  <c r="C198" i="50"/>
  <c r="B198" i="50"/>
  <c r="S197" i="50"/>
  <c r="R197" i="50"/>
  <c r="P197" i="50"/>
  <c r="O197" i="50"/>
  <c r="M197" i="50"/>
  <c r="L197" i="50"/>
  <c r="J197" i="50"/>
  <c r="I197" i="50"/>
  <c r="G197" i="50"/>
  <c r="E197" i="50"/>
  <c r="C197" i="50"/>
  <c r="B197" i="50"/>
  <c r="S196" i="50"/>
  <c r="R196" i="50"/>
  <c r="P196" i="50"/>
  <c r="O196" i="50"/>
  <c r="M196" i="50"/>
  <c r="L196" i="50"/>
  <c r="J196" i="50"/>
  <c r="I196" i="50"/>
  <c r="G196" i="50"/>
  <c r="E196" i="50"/>
  <c r="C196" i="50"/>
  <c r="B196" i="50"/>
  <c r="S195" i="50"/>
  <c r="R195" i="50"/>
  <c r="P195" i="50"/>
  <c r="O195" i="50"/>
  <c r="M195" i="50"/>
  <c r="L195" i="50"/>
  <c r="J195" i="50"/>
  <c r="I195" i="50"/>
  <c r="G195" i="50"/>
  <c r="E195" i="50"/>
  <c r="C195" i="50"/>
  <c r="B195" i="50"/>
  <c r="S194" i="50"/>
  <c r="R194" i="50"/>
  <c r="P194" i="50"/>
  <c r="O194" i="50"/>
  <c r="M194" i="50"/>
  <c r="L194" i="50"/>
  <c r="J194" i="50"/>
  <c r="I194" i="50"/>
  <c r="G194" i="50"/>
  <c r="E194" i="50"/>
  <c r="C194" i="50"/>
  <c r="B194" i="50"/>
  <c r="S193" i="50"/>
  <c r="R193" i="50"/>
  <c r="P193" i="50"/>
  <c r="O193" i="50"/>
  <c r="M193" i="50"/>
  <c r="L193" i="50"/>
  <c r="J193" i="50"/>
  <c r="I193" i="50"/>
  <c r="G193" i="50"/>
  <c r="E193" i="50"/>
  <c r="C193" i="50"/>
  <c r="B193" i="50"/>
  <c r="S192" i="50"/>
  <c r="R192" i="50"/>
  <c r="P192" i="50"/>
  <c r="O192" i="50"/>
  <c r="M192" i="50"/>
  <c r="L192" i="50"/>
  <c r="J192" i="50"/>
  <c r="I192" i="50"/>
  <c r="G192" i="50"/>
  <c r="E192" i="50"/>
  <c r="C192" i="50"/>
  <c r="B192" i="50"/>
  <c r="S191" i="50"/>
  <c r="R191" i="50"/>
  <c r="P191" i="50"/>
  <c r="O191" i="50"/>
  <c r="M191" i="50"/>
  <c r="L191" i="50"/>
  <c r="J191" i="50"/>
  <c r="I191" i="50"/>
  <c r="G191" i="50"/>
  <c r="E191" i="50"/>
  <c r="C191" i="50"/>
  <c r="B191" i="50"/>
  <c r="S190" i="50"/>
  <c r="R190" i="50"/>
  <c r="P190" i="50"/>
  <c r="O190" i="50"/>
  <c r="M190" i="50"/>
  <c r="L190" i="50"/>
  <c r="J190" i="50"/>
  <c r="I190" i="50"/>
  <c r="G190" i="50"/>
  <c r="E190" i="50"/>
  <c r="C190" i="50"/>
  <c r="B190" i="50"/>
  <c r="S189" i="50"/>
  <c r="R189" i="50"/>
  <c r="P189" i="50"/>
  <c r="O189" i="50"/>
  <c r="M189" i="50"/>
  <c r="L189" i="50"/>
  <c r="J189" i="50"/>
  <c r="I189" i="50"/>
  <c r="G189" i="50"/>
  <c r="E189" i="50"/>
  <c r="C189" i="50"/>
  <c r="B189" i="50"/>
  <c r="S188" i="50"/>
  <c r="R188" i="50"/>
  <c r="P188" i="50"/>
  <c r="O188" i="50"/>
  <c r="M188" i="50"/>
  <c r="L188" i="50"/>
  <c r="J188" i="50"/>
  <c r="I188" i="50"/>
  <c r="G188" i="50"/>
  <c r="E188" i="50"/>
  <c r="C188" i="50"/>
  <c r="B188" i="50"/>
  <c r="S187" i="50"/>
  <c r="R187" i="50"/>
  <c r="P187" i="50"/>
  <c r="O187" i="50"/>
  <c r="M187" i="50"/>
  <c r="L187" i="50"/>
  <c r="J187" i="50"/>
  <c r="I187" i="50"/>
  <c r="G187" i="50"/>
  <c r="E187" i="50"/>
  <c r="C187" i="50"/>
  <c r="B187" i="50"/>
  <c r="S186" i="50"/>
  <c r="R186" i="50"/>
  <c r="P186" i="50"/>
  <c r="O186" i="50"/>
  <c r="M186" i="50"/>
  <c r="L186" i="50"/>
  <c r="J186" i="50"/>
  <c r="I186" i="50"/>
  <c r="G186" i="50"/>
  <c r="E186" i="50"/>
  <c r="C186" i="50"/>
  <c r="B186" i="50"/>
  <c r="S185" i="50"/>
  <c r="R185" i="50"/>
  <c r="P185" i="50"/>
  <c r="O185" i="50"/>
  <c r="M185" i="50"/>
  <c r="L185" i="50"/>
  <c r="J185" i="50"/>
  <c r="I185" i="50"/>
  <c r="G185" i="50"/>
  <c r="E185" i="50"/>
  <c r="C185" i="50"/>
  <c r="B185" i="50"/>
  <c r="S184" i="50"/>
  <c r="R184" i="50"/>
  <c r="P184" i="50"/>
  <c r="O184" i="50"/>
  <c r="M184" i="50"/>
  <c r="L184" i="50"/>
  <c r="J184" i="50"/>
  <c r="I184" i="50"/>
  <c r="G184" i="50"/>
  <c r="E184" i="50"/>
  <c r="C184" i="50"/>
  <c r="B184" i="50"/>
  <c r="S183" i="50"/>
  <c r="R183" i="50"/>
  <c r="P183" i="50"/>
  <c r="O183" i="50"/>
  <c r="M183" i="50"/>
  <c r="L183" i="50"/>
  <c r="J183" i="50"/>
  <c r="I183" i="50"/>
  <c r="G183" i="50"/>
  <c r="E183" i="50"/>
  <c r="C183" i="50"/>
  <c r="B183" i="50"/>
  <c r="S182" i="50"/>
  <c r="R182" i="50"/>
  <c r="P182" i="50"/>
  <c r="O182" i="50"/>
  <c r="M182" i="50"/>
  <c r="L182" i="50"/>
  <c r="J182" i="50"/>
  <c r="I182" i="50"/>
  <c r="G182" i="50"/>
  <c r="E182" i="50"/>
  <c r="C182" i="50"/>
  <c r="B182" i="50"/>
  <c r="S181" i="50"/>
  <c r="R181" i="50"/>
  <c r="P181" i="50"/>
  <c r="O181" i="50"/>
  <c r="M181" i="50"/>
  <c r="L181" i="50"/>
  <c r="J181" i="50"/>
  <c r="I181" i="50"/>
  <c r="G181" i="50"/>
  <c r="E181" i="50"/>
  <c r="C181" i="50"/>
  <c r="B181" i="50"/>
  <c r="S180" i="50"/>
  <c r="R180" i="50"/>
  <c r="P180" i="50"/>
  <c r="O180" i="50"/>
  <c r="M180" i="50"/>
  <c r="L180" i="50"/>
  <c r="J180" i="50"/>
  <c r="I180" i="50"/>
  <c r="G180" i="50"/>
  <c r="E180" i="50"/>
  <c r="C180" i="50"/>
  <c r="B180" i="50"/>
  <c r="S179" i="50"/>
  <c r="R179" i="50"/>
  <c r="P179" i="50"/>
  <c r="O179" i="50"/>
  <c r="M179" i="50"/>
  <c r="L179" i="50"/>
  <c r="J179" i="50"/>
  <c r="I179" i="50"/>
  <c r="G179" i="50"/>
  <c r="E179" i="50"/>
  <c r="C179" i="50"/>
  <c r="B179" i="50"/>
  <c r="S178" i="50"/>
  <c r="R178" i="50"/>
  <c r="P178" i="50"/>
  <c r="O178" i="50"/>
  <c r="M178" i="50"/>
  <c r="L178" i="50"/>
  <c r="J178" i="50"/>
  <c r="I178" i="50"/>
  <c r="G178" i="50"/>
  <c r="E178" i="50"/>
  <c r="C178" i="50"/>
  <c r="B178" i="50"/>
  <c r="S177" i="50"/>
  <c r="R177" i="50"/>
  <c r="P177" i="50"/>
  <c r="O177" i="50"/>
  <c r="M177" i="50"/>
  <c r="L177" i="50"/>
  <c r="J177" i="50"/>
  <c r="I177" i="50"/>
  <c r="G177" i="50"/>
  <c r="E177" i="50"/>
  <c r="C177" i="50"/>
  <c r="B177" i="50"/>
  <c r="S176" i="50"/>
  <c r="R176" i="50"/>
  <c r="P176" i="50"/>
  <c r="O176" i="50"/>
  <c r="M176" i="50"/>
  <c r="L176" i="50"/>
  <c r="J176" i="50"/>
  <c r="I176" i="50"/>
  <c r="G176" i="50"/>
  <c r="E176" i="50"/>
  <c r="C176" i="50"/>
  <c r="B176" i="50"/>
  <c r="S175" i="50"/>
  <c r="R175" i="50"/>
  <c r="P175" i="50"/>
  <c r="O175" i="50"/>
  <c r="M175" i="50"/>
  <c r="L175" i="50"/>
  <c r="J175" i="50"/>
  <c r="I175" i="50"/>
  <c r="G175" i="50"/>
  <c r="E175" i="50"/>
  <c r="C175" i="50"/>
  <c r="B175" i="50"/>
  <c r="S174" i="50"/>
  <c r="R174" i="50"/>
  <c r="P174" i="50"/>
  <c r="O174" i="50"/>
  <c r="M174" i="50"/>
  <c r="L174" i="50"/>
  <c r="J174" i="50"/>
  <c r="I174" i="50"/>
  <c r="G174" i="50"/>
  <c r="E174" i="50"/>
  <c r="C174" i="50"/>
  <c r="B174" i="50"/>
  <c r="S173" i="50"/>
  <c r="R173" i="50"/>
  <c r="P173" i="50"/>
  <c r="O173" i="50"/>
  <c r="M173" i="50"/>
  <c r="L173" i="50"/>
  <c r="J173" i="50"/>
  <c r="I173" i="50"/>
  <c r="G173" i="50"/>
  <c r="E173" i="50"/>
  <c r="C173" i="50"/>
  <c r="B173" i="50"/>
  <c r="S172" i="50"/>
  <c r="R172" i="50"/>
  <c r="P172" i="50"/>
  <c r="O172" i="50"/>
  <c r="M172" i="50"/>
  <c r="L172" i="50"/>
  <c r="J172" i="50"/>
  <c r="I172" i="50"/>
  <c r="G172" i="50"/>
  <c r="E172" i="50"/>
  <c r="C172" i="50"/>
  <c r="B172" i="50"/>
  <c r="S171" i="50"/>
  <c r="R171" i="50"/>
  <c r="P171" i="50"/>
  <c r="O171" i="50"/>
  <c r="M171" i="50"/>
  <c r="L171" i="50"/>
  <c r="J171" i="50"/>
  <c r="I171" i="50"/>
  <c r="G171" i="50"/>
  <c r="E171" i="50"/>
  <c r="C171" i="50"/>
  <c r="B171" i="50"/>
  <c r="S170" i="50"/>
  <c r="R170" i="50"/>
  <c r="P170" i="50"/>
  <c r="O170" i="50"/>
  <c r="M170" i="50"/>
  <c r="L170" i="50"/>
  <c r="J170" i="50"/>
  <c r="I170" i="50"/>
  <c r="G170" i="50"/>
  <c r="E170" i="50"/>
  <c r="C170" i="50"/>
  <c r="B170" i="50"/>
  <c r="S169" i="50"/>
  <c r="R169" i="50"/>
  <c r="P169" i="50"/>
  <c r="O169" i="50"/>
  <c r="M169" i="50"/>
  <c r="L169" i="50"/>
  <c r="J169" i="50"/>
  <c r="I169" i="50"/>
  <c r="G169" i="50"/>
  <c r="E169" i="50"/>
  <c r="C169" i="50"/>
  <c r="B169" i="50"/>
  <c r="S168" i="50"/>
  <c r="R168" i="50"/>
  <c r="P168" i="50"/>
  <c r="O168" i="50"/>
  <c r="M168" i="50"/>
  <c r="L168" i="50"/>
  <c r="J168" i="50"/>
  <c r="I168" i="50"/>
  <c r="G168" i="50"/>
  <c r="E168" i="50"/>
  <c r="C168" i="50"/>
  <c r="B168" i="50"/>
  <c r="S167" i="50"/>
  <c r="R167" i="50"/>
  <c r="P167" i="50"/>
  <c r="O167" i="50"/>
  <c r="M167" i="50"/>
  <c r="L167" i="50"/>
  <c r="J167" i="50"/>
  <c r="I167" i="50"/>
  <c r="G167" i="50"/>
  <c r="E167" i="50"/>
  <c r="C167" i="50"/>
  <c r="B167" i="50"/>
  <c r="S166" i="50"/>
  <c r="R166" i="50"/>
  <c r="P166" i="50"/>
  <c r="O166" i="50"/>
  <c r="M166" i="50"/>
  <c r="L166" i="50"/>
  <c r="J166" i="50"/>
  <c r="I166" i="50"/>
  <c r="G166" i="50"/>
  <c r="E166" i="50"/>
  <c r="C166" i="50"/>
  <c r="B166" i="50"/>
  <c r="S165" i="50"/>
  <c r="R165" i="50"/>
  <c r="P165" i="50"/>
  <c r="O165" i="50"/>
  <c r="M165" i="50"/>
  <c r="L165" i="50"/>
  <c r="J165" i="50"/>
  <c r="I165" i="50"/>
  <c r="G165" i="50"/>
  <c r="E165" i="50"/>
  <c r="C165" i="50"/>
  <c r="B165" i="50"/>
  <c r="S164" i="50"/>
  <c r="R164" i="50"/>
  <c r="P164" i="50"/>
  <c r="O164" i="50"/>
  <c r="M164" i="50"/>
  <c r="L164" i="50"/>
  <c r="J164" i="50"/>
  <c r="I164" i="50"/>
  <c r="G164" i="50"/>
  <c r="E164" i="50"/>
  <c r="C164" i="50"/>
  <c r="B164" i="50"/>
  <c r="S163" i="50"/>
  <c r="R163" i="50"/>
  <c r="P163" i="50"/>
  <c r="O163" i="50"/>
  <c r="M163" i="50"/>
  <c r="L163" i="50"/>
  <c r="J163" i="50"/>
  <c r="I163" i="50"/>
  <c r="G163" i="50"/>
  <c r="E163" i="50"/>
  <c r="C163" i="50"/>
  <c r="B163" i="50"/>
  <c r="S162" i="50"/>
  <c r="R162" i="50"/>
  <c r="P162" i="50"/>
  <c r="O162" i="50"/>
  <c r="M162" i="50"/>
  <c r="L162" i="50"/>
  <c r="J162" i="50"/>
  <c r="I162" i="50"/>
  <c r="G162" i="50"/>
  <c r="E162" i="50"/>
  <c r="C162" i="50"/>
  <c r="B162" i="50"/>
  <c r="S161" i="50"/>
  <c r="R161" i="50"/>
  <c r="P161" i="50"/>
  <c r="O161" i="50"/>
  <c r="M161" i="50"/>
  <c r="L161" i="50"/>
  <c r="J161" i="50"/>
  <c r="I161" i="50"/>
  <c r="G161" i="50"/>
  <c r="E161" i="50"/>
  <c r="C161" i="50"/>
  <c r="B161" i="50"/>
  <c r="S160" i="50"/>
  <c r="R160" i="50"/>
  <c r="P160" i="50"/>
  <c r="O160" i="50"/>
  <c r="M160" i="50"/>
  <c r="L160" i="50"/>
  <c r="J160" i="50"/>
  <c r="I160" i="50"/>
  <c r="G160" i="50"/>
  <c r="E160" i="50"/>
  <c r="C160" i="50"/>
  <c r="B160" i="50"/>
  <c r="S159" i="50"/>
  <c r="R159" i="50"/>
  <c r="P159" i="50"/>
  <c r="O159" i="50"/>
  <c r="M159" i="50"/>
  <c r="L159" i="50"/>
  <c r="J159" i="50"/>
  <c r="I159" i="50"/>
  <c r="G159" i="50"/>
  <c r="E159" i="50"/>
  <c r="C159" i="50"/>
  <c r="B159" i="50"/>
  <c r="S158" i="50"/>
  <c r="R158" i="50"/>
  <c r="P158" i="50"/>
  <c r="O158" i="50"/>
  <c r="M158" i="50"/>
  <c r="L158" i="50"/>
  <c r="J158" i="50"/>
  <c r="I158" i="50"/>
  <c r="G158" i="50"/>
  <c r="E158" i="50"/>
  <c r="C158" i="50"/>
  <c r="B158" i="50"/>
  <c r="S157" i="50"/>
  <c r="R157" i="50"/>
  <c r="P157" i="50"/>
  <c r="O157" i="50"/>
  <c r="M157" i="50"/>
  <c r="L157" i="50"/>
  <c r="J157" i="50"/>
  <c r="I157" i="50"/>
  <c r="G157" i="50"/>
  <c r="E157" i="50"/>
  <c r="C157" i="50"/>
  <c r="B157" i="50"/>
  <c r="S156" i="50"/>
  <c r="R156" i="50"/>
  <c r="P156" i="50"/>
  <c r="O156" i="50"/>
  <c r="M156" i="50"/>
  <c r="L156" i="50"/>
  <c r="J156" i="50"/>
  <c r="I156" i="50"/>
  <c r="G156" i="50"/>
  <c r="E156" i="50"/>
  <c r="C156" i="50"/>
  <c r="B156" i="50"/>
  <c r="S155" i="50"/>
  <c r="R155" i="50"/>
  <c r="P155" i="50"/>
  <c r="O155" i="50"/>
  <c r="M155" i="50"/>
  <c r="L155" i="50"/>
  <c r="J155" i="50"/>
  <c r="I155" i="50"/>
  <c r="G155" i="50"/>
  <c r="E155" i="50"/>
  <c r="C155" i="50"/>
  <c r="B155" i="50"/>
  <c r="S154" i="50"/>
  <c r="R154" i="50"/>
  <c r="P154" i="50"/>
  <c r="O154" i="50"/>
  <c r="M154" i="50"/>
  <c r="L154" i="50"/>
  <c r="J154" i="50"/>
  <c r="I154" i="50"/>
  <c r="G154" i="50"/>
  <c r="E154" i="50"/>
  <c r="C154" i="50"/>
  <c r="B154" i="50"/>
  <c r="S153" i="50"/>
  <c r="R153" i="50"/>
  <c r="P153" i="50"/>
  <c r="O153" i="50"/>
  <c r="M153" i="50"/>
  <c r="L153" i="50"/>
  <c r="J153" i="50"/>
  <c r="I153" i="50"/>
  <c r="G153" i="50"/>
  <c r="E153" i="50"/>
  <c r="C153" i="50"/>
  <c r="B153" i="50"/>
  <c r="S152" i="50"/>
  <c r="R152" i="50"/>
  <c r="P152" i="50"/>
  <c r="O152" i="50"/>
  <c r="M152" i="50"/>
  <c r="L152" i="50"/>
  <c r="J152" i="50"/>
  <c r="I152" i="50"/>
  <c r="G152" i="50"/>
  <c r="E152" i="50"/>
  <c r="C152" i="50"/>
  <c r="B152" i="50"/>
  <c r="S151" i="50"/>
  <c r="R151" i="50"/>
  <c r="P151" i="50"/>
  <c r="O151" i="50"/>
  <c r="M151" i="50"/>
  <c r="L151" i="50"/>
  <c r="J151" i="50"/>
  <c r="I151" i="50"/>
  <c r="G151" i="50"/>
  <c r="E151" i="50"/>
  <c r="C151" i="50"/>
  <c r="B151" i="50"/>
  <c r="S150" i="50"/>
  <c r="R150" i="50"/>
  <c r="P150" i="50"/>
  <c r="O150" i="50"/>
  <c r="M150" i="50"/>
  <c r="L150" i="50"/>
  <c r="J150" i="50"/>
  <c r="I150" i="50"/>
  <c r="G150" i="50"/>
  <c r="E150" i="50"/>
  <c r="C150" i="50"/>
  <c r="B150" i="50"/>
  <c r="S149" i="50"/>
  <c r="R149" i="50"/>
  <c r="P149" i="50"/>
  <c r="O149" i="50"/>
  <c r="M149" i="50"/>
  <c r="L149" i="50"/>
  <c r="J149" i="50"/>
  <c r="I149" i="50"/>
  <c r="G149" i="50"/>
  <c r="E149" i="50"/>
  <c r="C149" i="50"/>
  <c r="B149" i="50"/>
  <c r="S148" i="50"/>
  <c r="R148" i="50"/>
  <c r="P148" i="50"/>
  <c r="O148" i="50"/>
  <c r="M148" i="50"/>
  <c r="L148" i="50"/>
  <c r="J148" i="50"/>
  <c r="I148" i="50"/>
  <c r="G148" i="50"/>
  <c r="E148" i="50"/>
  <c r="C148" i="50"/>
  <c r="B148" i="50"/>
  <c r="S147" i="50"/>
  <c r="R147" i="50"/>
  <c r="P147" i="50"/>
  <c r="O147" i="50"/>
  <c r="M147" i="50"/>
  <c r="L147" i="50"/>
  <c r="J147" i="50"/>
  <c r="I147" i="50"/>
  <c r="G147" i="50"/>
  <c r="E147" i="50"/>
  <c r="C147" i="50"/>
  <c r="B147" i="50"/>
  <c r="S146" i="50"/>
  <c r="R146" i="50"/>
  <c r="P146" i="50"/>
  <c r="O146" i="50"/>
  <c r="M146" i="50"/>
  <c r="L146" i="50"/>
  <c r="J146" i="50"/>
  <c r="I146" i="50"/>
  <c r="G146" i="50"/>
  <c r="E146" i="50"/>
  <c r="C146" i="50"/>
  <c r="B146" i="50"/>
  <c r="S145" i="50"/>
  <c r="R145" i="50"/>
  <c r="P145" i="50"/>
  <c r="O145" i="50"/>
  <c r="M145" i="50"/>
  <c r="L145" i="50"/>
  <c r="J145" i="50"/>
  <c r="I145" i="50"/>
  <c r="G145" i="50"/>
  <c r="E145" i="50"/>
  <c r="C145" i="50"/>
  <c r="B145" i="50"/>
  <c r="S144" i="50"/>
  <c r="R144" i="50"/>
  <c r="P144" i="50"/>
  <c r="O144" i="50"/>
  <c r="M144" i="50"/>
  <c r="L144" i="50"/>
  <c r="J144" i="50"/>
  <c r="I144" i="50"/>
  <c r="G144" i="50"/>
  <c r="E144" i="50"/>
  <c r="C144" i="50"/>
  <c r="B144" i="50"/>
  <c r="S143" i="50"/>
  <c r="R143" i="50"/>
  <c r="P143" i="50"/>
  <c r="O143" i="50"/>
  <c r="M143" i="50"/>
  <c r="L143" i="50"/>
  <c r="J143" i="50"/>
  <c r="I143" i="50"/>
  <c r="G143" i="50"/>
  <c r="E143" i="50"/>
  <c r="C143" i="50"/>
  <c r="B143" i="50"/>
  <c r="S142" i="50"/>
  <c r="R142" i="50"/>
  <c r="P142" i="50"/>
  <c r="O142" i="50"/>
  <c r="M142" i="50"/>
  <c r="L142" i="50"/>
  <c r="J142" i="50"/>
  <c r="I142" i="50"/>
  <c r="G142" i="50"/>
  <c r="E142" i="50"/>
  <c r="C142" i="50"/>
  <c r="B142" i="50"/>
  <c r="S141" i="50"/>
  <c r="R141" i="50"/>
  <c r="P141" i="50"/>
  <c r="O141" i="50"/>
  <c r="M141" i="50"/>
  <c r="L141" i="50"/>
  <c r="J141" i="50"/>
  <c r="I141" i="50"/>
  <c r="G141" i="50"/>
  <c r="E141" i="50"/>
  <c r="C141" i="50"/>
  <c r="B141" i="50"/>
  <c r="S140" i="50"/>
  <c r="R140" i="50"/>
  <c r="P140" i="50"/>
  <c r="O140" i="50"/>
  <c r="M140" i="50"/>
  <c r="L140" i="50"/>
  <c r="J140" i="50"/>
  <c r="I140" i="50"/>
  <c r="G140" i="50"/>
  <c r="E140" i="50"/>
  <c r="C140" i="50"/>
  <c r="B140" i="50"/>
  <c r="S139" i="50"/>
  <c r="R139" i="50"/>
  <c r="P139" i="50"/>
  <c r="O139" i="50"/>
  <c r="M139" i="50"/>
  <c r="L139" i="50"/>
  <c r="J139" i="50"/>
  <c r="I139" i="50"/>
  <c r="G139" i="50"/>
  <c r="E139" i="50"/>
  <c r="C139" i="50"/>
  <c r="B139" i="50"/>
  <c r="S138" i="50"/>
  <c r="R138" i="50"/>
  <c r="P138" i="50"/>
  <c r="O138" i="50"/>
  <c r="M138" i="50"/>
  <c r="L138" i="50"/>
  <c r="J138" i="50"/>
  <c r="I138" i="50"/>
  <c r="G138" i="50"/>
  <c r="E138" i="50"/>
  <c r="C138" i="50"/>
  <c r="B138" i="50"/>
  <c r="S137" i="50"/>
  <c r="R137" i="50"/>
  <c r="P137" i="50"/>
  <c r="O137" i="50"/>
  <c r="M137" i="50"/>
  <c r="L137" i="50"/>
  <c r="J137" i="50"/>
  <c r="I137" i="50"/>
  <c r="G137" i="50"/>
  <c r="E137" i="50"/>
  <c r="C137" i="50"/>
  <c r="B137" i="50"/>
  <c r="S136" i="50"/>
  <c r="R136" i="50"/>
  <c r="P136" i="50"/>
  <c r="O136" i="50"/>
  <c r="M136" i="50"/>
  <c r="L136" i="50"/>
  <c r="J136" i="50"/>
  <c r="I136" i="50"/>
  <c r="G136" i="50"/>
  <c r="E136" i="50"/>
  <c r="C136" i="50"/>
  <c r="B136" i="50"/>
  <c r="S135" i="50"/>
  <c r="R135" i="50"/>
  <c r="P135" i="50"/>
  <c r="O135" i="50"/>
  <c r="M135" i="50"/>
  <c r="L135" i="50"/>
  <c r="J135" i="50"/>
  <c r="I135" i="50"/>
  <c r="G135" i="50"/>
  <c r="E135" i="50"/>
  <c r="C135" i="50"/>
  <c r="B135" i="50"/>
  <c r="S134" i="50"/>
  <c r="R134" i="50"/>
  <c r="P134" i="50"/>
  <c r="O134" i="50"/>
  <c r="M134" i="50"/>
  <c r="L134" i="50"/>
  <c r="J134" i="50"/>
  <c r="I134" i="50"/>
  <c r="G134" i="50"/>
  <c r="E134" i="50"/>
  <c r="C134" i="50"/>
  <c r="B134" i="50"/>
  <c r="S133" i="50"/>
  <c r="R133" i="50"/>
  <c r="P133" i="50"/>
  <c r="O133" i="50"/>
  <c r="M133" i="50"/>
  <c r="L133" i="50"/>
  <c r="J133" i="50"/>
  <c r="I133" i="50"/>
  <c r="G133" i="50"/>
  <c r="E133" i="50"/>
  <c r="C133" i="50"/>
  <c r="B133" i="50"/>
  <c r="S132" i="50"/>
  <c r="R132" i="50"/>
  <c r="P132" i="50"/>
  <c r="O132" i="50"/>
  <c r="M132" i="50"/>
  <c r="L132" i="50"/>
  <c r="J132" i="50"/>
  <c r="I132" i="50"/>
  <c r="G132" i="50"/>
  <c r="E132" i="50"/>
  <c r="C132" i="50"/>
  <c r="B132" i="50"/>
  <c r="S131" i="50"/>
  <c r="R131" i="50"/>
  <c r="P131" i="50"/>
  <c r="O131" i="50"/>
  <c r="M131" i="50"/>
  <c r="L131" i="50"/>
  <c r="J131" i="50"/>
  <c r="I131" i="50"/>
  <c r="G131" i="50"/>
  <c r="E131" i="50"/>
  <c r="C131" i="50"/>
  <c r="B131" i="50"/>
  <c r="S130" i="50"/>
  <c r="R130" i="50"/>
  <c r="P130" i="50"/>
  <c r="O130" i="50"/>
  <c r="M130" i="50"/>
  <c r="L130" i="50"/>
  <c r="J130" i="50"/>
  <c r="I130" i="50"/>
  <c r="G130" i="50"/>
  <c r="E130" i="50"/>
  <c r="C130" i="50"/>
  <c r="B130" i="50"/>
  <c r="S129" i="50"/>
  <c r="R129" i="50"/>
  <c r="P129" i="50"/>
  <c r="O129" i="50"/>
  <c r="M129" i="50"/>
  <c r="L129" i="50"/>
  <c r="J129" i="50"/>
  <c r="I129" i="50"/>
  <c r="G129" i="50"/>
  <c r="E129" i="50"/>
  <c r="C129" i="50"/>
  <c r="B129" i="50"/>
  <c r="S128" i="50"/>
  <c r="R128" i="50"/>
  <c r="P128" i="50"/>
  <c r="O128" i="50"/>
  <c r="M128" i="50"/>
  <c r="L128" i="50"/>
  <c r="J128" i="50"/>
  <c r="I128" i="50"/>
  <c r="G128" i="50"/>
  <c r="E128" i="50"/>
  <c r="C128" i="50"/>
  <c r="B128" i="50"/>
  <c r="S127" i="50"/>
  <c r="R127" i="50"/>
  <c r="P127" i="50"/>
  <c r="O127" i="50"/>
  <c r="M127" i="50"/>
  <c r="L127" i="50"/>
  <c r="J127" i="50"/>
  <c r="I127" i="50"/>
  <c r="G127" i="50"/>
  <c r="E127" i="50"/>
  <c r="C127" i="50"/>
  <c r="B127" i="50"/>
  <c r="S126" i="50"/>
  <c r="R126" i="50"/>
  <c r="P126" i="50"/>
  <c r="O126" i="50"/>
  <c r="M126" i="50"/>
  <c r="L126" i="50"/>
  <c r="J126" i="50"/>
  <c r="I126" i="50"/>
  <c r="G126" i="50"/>
  <c r="E126" i="50"/>
  <c r="C126" i="50"/>
  <c r="B126" i="50"/>
  <c r="S125" i="50"/>
  <c r="R125" i="50"/>
  <c r="P125" i="50"/>
  <c r="O125" i="50"/>
  <c r="M125" i="50"/>
  <c r="L125" i="50"/>
  <c r="J125" i="50"/>
  <c r="I125" i="50"/>
  <c r="G125" i="50"/>
  <c r="E125" i="50"/>
  <c r="C125" i="50"/>
  <c r="B125" i="50"/>
  <c r="S124" i="50"/>
  <c r="R124" i="50"/>
  <c r="P124" i="50"/>
  <c r="O124" i="50"/>
  <c r="M124" i="50"/>
  <c r="L124" i="50"/>
  <c r="J124" i="50"/>
  <c r="I124" i="50"/>
  <c r="G124" i="50"/>
  <c r="E124" i="50"/>
  <c r="C124" i="50"/>
  <c r="B124" i="50"/>
  <c r="S123" i="50"/>
  <c r="R123" i="50"/>
  <c r="P123" i="50"/>
  <c r="O123" i="50"/>
  <c r="M123" i="50"/>
  <c r="L123" i="50"/>
  <c r="J123" i="50"/>
  <c r="I123" i="50"/>
  <c r="G123" i="50"/>
  <c r="E123" i="50"/>
  <c r="C123" i="50"/>
  <c r="B123" i="50"/>
  <c r="S122" i="50"/>
  <c r="R122" i="50"/>
  <c r="P122" i="50"/>
  <c r="O122" i="50"/>
  <c r="M122" i="50"/>
  <c r="L122" i="50"/>
  <c r="J122" i="50"/>
  <c r="I122" i="50"/>
  <c r="G122" i="50"/>
  <c r="E122" i="50"/>
  <c r="C122" i="50"/>
  <c r="B122" i="50"/>
  <c r="S121" i="50"/>
  <c r="R121" i="50"/>
  <c r="P121" i="50"/>
  <c r="O121" i="50"/>
  <c r="M121" i="50"/>
  <c r="L121" i="50"/>
  <c r="J121" i="50"/>
  <c r="I121" i="50"/>
  <c r="G121" i="50"/>
  <c r="E121" i="50"/>
  <c r="C121" i="50"/>
  <c r="B121" i="50"/>
  <c r="S120" i="50"/>
  <c r="R120" i="50"/>
  <c r="P120" i="50"/>
  <c r="O120" i="50"/>
  <c r="M120" i="50"/>
  <c r="L120" i="50"/>
  <c r="J120" i="50"/>
  <c r="I120" i="50"/>
  <c r="G120" i="50"/>
  <c r="E120" i="50"/>
  <c r="C120" i="50"/>
  <c r="B120" i="50"/>
  <c r="S119" i="50"/>
  <c r="R119" i="50"/>
  <c r="P119" i="50"/>
  <c r="O119" i="50"/>
  <c r="M119" i="50"/>
  <c r="L119" i="50"/>
  <c r="J119" i="50"/>
  <c r="I119" i="50"/>
  <c r="G119" i="50"/>
  <c r="E119" i="50"/>
  <c r="C119" i="50"/>
  <c r="B119" i="50"/>
  <c r="S118" i="50"/>
  <c r="R118" i="50"/>
  <c r="P118" i="50"/>
  <c r="O118" i="50"/>
  <c r="M118" i="50"/>
  <c r="L118" i="50"/>
  <c r="J118" i="50"/>
  <c r="I118" i="50"/>
  <c r="G118" i="50"/>
  <c r="E118" i="50"/>
  <c r="C118" i="50"/>
  <c r="B118" i="50"/>
  <c r="S117" i="50"/>
  <c r="R117" i="50"/>
  <c r="P117" i="50"/>
  <c r="O117" i="50"/>
  <c r="M117" i="50"/>
  <c r="L117" i="50"/>
  <c r="J117" i="50"/>
  <c r="I117" i="50"/>
  <c r="G117" i="50"/>
  <c r="E117" i="50"/>
  <c r="C117" i="50"/>
  <c r="B117" i="50"/>
  <c r="S116" i="50"/>
  <c r="R116" i="50"/>
  <c r="P116" i="50"/>
  <c r="O116" i="50"/>
  <c r="M116" i="50"/>
  <c r="L116" i="50"/>
  <c r="J116" i="50"/>
  <c r="I116" i="50"/>
  <c r="G116" i="50"/>
  <c r="E116" i="50"/>
  <c r="C116" i="50"/>
  <c r="B116" i="50"/>
  <c r="S115" i="50"/>
  <c r="R115" i="50"/>
  <c r="P115" i="50"/>
  <c r="O115" i="50"/>
  <c r="M115" i="50"/>
  <c r="L115" i="50"/>
  <c r="J115" i="50"/>
  <c r="I115" i="50"/>
  <c r="G115" i="50"/>
  <c r="E115" i="50"/>
  <c r="C115" i="50"/>
  <c r="B115" i="50"/>
  <c r="S114" i="50"/>
  <c r="R114" i="50"/>
  <c r="P114" i="50"/>
  <c r="O114" i="50"/>
  <c r="M114" i="50"/>
  <c r="L114" i="50"/>
  <c r="J114" i="50"/>
  <c r="I114" i="50"/>
  <c r="G114" i="50"/>
  <c r="E114" i="50"/>
  <c r="C114" i="50"/>
  <c r="B114" i="50"/>
  <c r="S113" i="50"/>
  <c r="R113" i="50"/>
  <c r="P113" i="50"/>
  <c r="O113" i="50"/>
  <c r="M113" i="50"/>
  <c r="L113" i="50"/>
  <c r="J113" i="50"/>
  <c r="I113" i="50"/>
  <c r="G113" i="50"/>
  <c r="E113" i="50"/>
  <c r="C113" i="50"/>
  <c r="B113" i="50"/>
  <c r="S112" i="50"/>
  <c r="R112" i="50"/>
  <c r="P112" i="50"/>
  <c r="O112" i="50"/>
  <c r="M112" i="50"/>
  <c r="L112" i="50"/>
  <c r="J112" i="50"/>
  <c r="I112" i="50"/>
  <c r="G112" i="50"/>
  <c r="E112" i="50"/>
  <c r="C112" i="50"/>
  <c r="B112" i="50"/>
  <c r="S111" i="50"/>
  <c r="R111" i="50"/>
  <c r="P111" i="50"/>
  <c r="O111" i="50"/>
  <c r="M111" i="50"/>
  <c r="L111" i="50"/>
  <c r="J111" i="50"/>
  <c r="I111" i="50"/>
  <c r="G111" i="50"/>
  <c r="E111" i="50"/>
  <c r="C111" i="50"/>
  <c r="B111" i="50"/>
  <c r="S110" i="50"/>
  <c r="R110" i="50"/>
  <c r="P110" i="50"/>
  <c r="O110" i="50"/>
  <c r="M110" i="50"/>
  <c r="L110" i="50"/>
  <c r="J110" i="50"/>
  <c r="I110" i="50"/>
  <c r="G110" i="50"/>
  <c r="E110" i="50"/>
  <c r="C110" i="50"/>
  <c r="B110" i="50"/>
  <c r="S109" i="50"/>
  <c r="R109" i="50"/>
  <c r="P109" i="50"/>
  <c r="O109" i="50"/>
  <c r="M109" i="50"/>
  <c r="L109" i="50"/>
  <c r="J109" i="50"/>
  <c r="I109" i="50"/>
  <c r="G109" i="50"/>
  <c r="E109" i="50"/>
  <c r="C109" i="50"/>
  <c r="B109" i="50"/>
  <c r="S108" i="50"/>
  <c r="R108" i="50"/>
  <c r="P108" i="50"/>
  <c r="O108" i="50"/>
  <c r="M108" i="50"/>
  <c r="L108" i="50"/>
  <c r="J108" i="50"/>
  <c r="I108" i="50"/>
  <c r="G108" i="50"/>
  <c r="E108" i="50"/>
  <c r="C108" i="50"/>
  <c r="B108" i="50"/>
  <c r="S107" i="50"/>
  <c r="R107" i="50"/>
  <c r="P107" i="50"/>
  <c r="O107" i="50"/>
  <c r="M107" i="50"/>
  <c r="L107" i="50"/>
  <c r="J107" i="50"/>
  <c r="I107" i="50"/>
  <c r="G107" i="50"/>
  <c r="E107" i="50"/>
  <c r="C107" i="50"/>
  <c r="B107" i="50"/>
  <c r="S106" i="50"/>
  <c r="R106" i="50"/>
  <c r="P106" i="50"/>
  <c r="O106" i="50"/>
  <c r="M106" i="50"/>
  <c r="L106" i="50"/>
  <c r="J106" i="50"/>
  <c r="I106" i="50"/>
  <c r="G106" i="50"/>
  <c r="E106" i="50"/>
  <c r="C106" i="50"/>
  <c r="B106" i="50"/>
  <c r="S105" i="50"/>
  <c r="R105" i="50"/>
  <c r="P105" i="50"/>
  <c r="O105" i="50"/>
  <c r="M105" i="50"/>
  <c r="L105" i="50"/>
  <c r="J105" i="50"/>
  <c r="I105" i="50"/>
  <c r="G105" i="50"/>
  <c r="E105" i="50"/>
  <c r="C105" i="50"/>
  <c r="B105" i="50"/>
  <c r="S104" i="50"/>
  <c r="R104" i="50"/>
  <c r="P104" i="50"/>
  <c r="O104" i="50"/>
  <c r="M104" i="50"/>
  <c r="L104" i="50"/>
  <c r="J104" i="50"/>
  <c r="I104" i="50"/>
  <c r="G104" i="50"/>
  <c r="E104" i="50"/>
  <c r="C104" i="50"/>
  <c r="B104" i="50"/>
  <c r="S103" i="50"/>
  <c r="R103" i="50"/>
  <c r="P103" i="50"/>
  <c r="O103" i="50"/>
  <c r="M103" i="50"/>
  <c r="L103" i="50"/>
  <c r="J103" i="50"/>
  <c r="I103" i="50"/>
  <c r="G103" i="50"/>
  <c r="E103" i="50"/>
  <c r="C103" i="50"/>
  <c r="B103" i="50"/>
  <c r="S102" i="50"/>
  <c r="R102" i="50"/>
  <c r="P102" i="50"/>
  <c r="O102" i="50"/>
  <c r="M102" i="50"/>
  <c r="L102" i="50"/>
  <c r="J102" i="50"/>
  <c r="I102" i="50"/>
  <c r="G102" i="50"/>
  <c r="E102" i="50"/>
  <c r="C102" i="50"/>
  <c r="B102" i="50"/>
  <c r="S101" i="50"/>
  <c r="R101" i="50"/>
  <c r="P101" i="50"/>
  <c r="O101" i="50"/>
  <c r="M101" i="50"/>
  <c r="L101" i="50"/>
  <c r="J101" i="50"/>
  <c r="I101" i="50"/>
  <c r="G101" i="50"/>
  <c r="E101" i="50"/>
  <c r="C101" i="50"/>
  <c r="B101" i="50"/>
  <c r="S100" i="50"/>
  <c r="R100" i="50"/>
  <c r="P100" i="50"/>
  <c r="O100" i="50"/>
  <c r="M100" i="50"/>
  <c r="L100" i="50"/>
  <c r="J100" i="50"/>
  <c r="I100" i="50"/>
  <c r="G100" i="50"/>
  <c r="E100" i="50"/>
  <c r="C100" i="50"/>
  <c r="B100" i="50"/>
  <c r="S99" i="50"/>
  <c r="R99" i="50"/>
  <c r="P99" i="50"/>
  <c r="O99" i="50"/>
  <c r="M99" i="50"/>
  <c r="L99" i="50"/>
  <c r="J99" i="50"/>
  <c r="I99" i="50"/>
  <c r="G99" i="50"/>
  <c r="E99" i="50"/>
  <c r="C99" i="50"/>
  <c r="B99" i="50"/>
  <c r="S98" i="50"/>
  <c r="R98" i="50"/>
  <c r="P98" i="50"/>
  <c r="O98" i="50"/>
  <c r="M98" i="50"/>
  <c r="L98" i="50"/>
  <c r="J98" i="50"/>
  <c r="I98" i="50"/>
  <c r="G98" i="50"/>
  <c r="E98" i="50"/>
  <c r="C98" i="50"/>
  <c r="B98" i="50"/>
  <c r="S97" i="50"/>
  <c r="R97" i="50"/>
  <c r="P97" i="50"/>
  <c r="O97" i="50"/>
  <c r="M97" i="50"/>
  <c r="L97" i="50"/>
  <c r="J97" i="50"/>
  <c r="I97" i="50"/>
  <c r="G97" i="50"/>
  <c r="E97" i="50"/>
  <c r="C97" i="50"/>
  <c r="B97" i="50"/>
  <c r="S96" i="50"/>
  <c r="R96" i="50"/>
  <c r="P96" i="50"/>
  <c r="O96" i="50"/>
  <c r="M96" i="50"/>
  <c r="L96" i="50"/>
  <c r="J96" i="50"/>
  <c r="I96" i="50"/>
  <c r="G96" i="50"/>
  <c r="E96" i="50"/>
  <c r="C96" i="50"/>
  <c r="B96" i="50"/>
  <c r="S95" i="50"/>
  <c r="R95" i="50"/>
  <c r="P95" i="50"/>
  <c r="O95" i="50"/>
  <c r="M95" i="50"/>
  <c r="L95" i="50"/>
  <c r="J95" i="50"/>
  <c r="I95" i="50"/>
  <c r="G95" i="50"/>
  <c r="E95" i="50"/>
  <c r="C95" i="50"/>
  <c r="B95" i="50"/>
  <c r="S94" i="50"/>
  <c r="R94" i="50"/>
  <c r="P94" i="50"/>
  <c r="O94" i="50"/>
  <c r="M94" i="50"/>
  <c r="L94" i="50"/>
  <c r="J94" i="50"/>
  <c r="I94" i="50"/>
  <c r="G94" i="50"/>
  <c r="E94" i="50"/>
  <c r="C94" i="50"/>
  <c r="B94" i="50"/>
  <c r="S93" i="50"/>
  <c r="R93" i="50"/>
  <c r="P93" i="50"/>
  <c r="O93" i="50"/>
  <c r="M93" i="50"/>
  <c r="L93" i="50"/>
  <c r="J93" i="50"/>
  <c r="I93" i="50"/>
  <c r="G93" i="50"/>
  <c r="E93" i="50"/>
  <c r="C93" i="50"/>
  <c r="B93" i="50"/>
  <c r="S92" i="50"/>
  <c r="R92" i="50"/>
  <c r="P92" i="50"/>
  <c r="O92" i="50"/>
  <c r="M92" i="50"/>
  <c r="L92" i="50"/>
  <c r="J92" i="50"/>
  <c r="I92" i="50"/>
  <c r="G92" i="50"/>
  <c r="E92" i="50"/>
  <c r="C92" i="50"/>
  <c r="B92" i="50"/>
  <c r="S91" i="50"/>
  <c r="R91" i="50"/>
  <c r="P91" i="50"/>
  <c r="O91" i="50"/>
  <c r="M91" i="50"/>
  <c r="L91" i="50"/>
  <c r="J91" i="50"/>
  <c r="I91" i="50"/>
  <c r="G91" i="50"/>
  <c r="E91" i="50"/>
  <c r="C91" i="50"/>
  <c r="B91" i="50"/>
  <c r="S90" i="50"/>
  <c r="R90" i="50"/>
  <c r="P90" i="50"/>
  <c r="O90" i="50"/>
  <c r="M90" i="50"/>
  <c r="L90" i="50"/>
  <c r="J90" i="50"/>
  <c r="I90" i="50"/>
  <c r="G90" i="50"/>
  <c r="E90" i="50"/>
  <c r="C90" i="50"/>
  <c r="B90" i="50"/>
  <c r="S89" i="50"/>
  <c r="R89" i="50"/>
  <c r="P89" i="50"/>
  <c r="O89" i="50"/>
  <c r="M89" i="50"/>
  <c r="L89" i="50"/>
  <c r="J89" i="50"/>
  <c r="I89" i="50"/>
  <c r="G89" i="50"/>
  <c r="E89" i="50"/>
  <c r="C89" i="50"/>
  <c r="B89" i="50"/>
  <c r="S88" i="50"/>
  <c r="R88" i="50"/>
  <c r="P88" i="50"/>
  <c r="O88" i="50"/>
  <c r="M88" i="50"/>
  <c r="L88" i="50"/>
  <c r="J88" i="50"/>
  <c r="I88" i="50"/>
  <c r="G88" i="50"/>
  <c r="E88" i="50"/>
  <c r="C88" i="50"/>
  <c r="B88" i="50"/>
  <c r="S87" i="50"/>
  <c r="R87" i="50"/>
  <c r="P87" i="50"/>
  <c r="O87" i="50"/>
  <c r="M87" i="50"/>
  <c r="L87" i="50"/>
  <c r="J87" i="50"/>
  <c r="I87" i="50"/>
  <c r="G87" i="50"/>
  <c r="E87" i="50"/>
  <c r="C87" i="50"/>
  <c r="B87" i="50"/>
  <c r="S86" i="50"/>
  <c r="R86" i="50"/>
  <c r="P86" i="50"/>
  <c r="O86" i="50"/>
  <c r="M86" i="50"/>
  <c r="L86" i="50"/>
  <c r="J86" i="50"/>
  <c r="I86" i="50"/>
  <c r="G86" i="50"/>
  <c r="E86" i="50"/>
  <c r="C86" i="50"/>
  <c r="B86" i="50"/>
  <c r="S85" i="50"/>
  <c r="R85" i="50"/>
  <c r="P85" i="50"/>
  <c r="O85" i="50"/>
  <c r="M85" i="50"/>
  <c r="L85" i="50"/>
  <c r="J85" i="50"/>
  <c r="I85" i="50"/>
  <c r="G85" i="50"/>
  <c r="E85" i="50"/>
  <c r="C85" i="50"/>
  <c r="B85" i="50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J46" i="49"/>
  <c r="I46" i="49"/>
  <c r="H46" i="49"/>
  <c r="G46" i="49"/>
  <c r="F46" i="49"/>
  <c r="E46" i="49"/>
  <c r="D46" i="49"/>
  <c r="C46" i="49"/>
  <c r="B46" i="49"/>
  <c r="P5" i="47" l="1"/>
  <c r="H13" i="47"/>
  <c r="F13" i="47"/>
  <c r="N13" i="47"/>
  <c r="G11" i="51"/>
  <c r="I9" i="51"/>
  <c r="I24" i="51"/>
  <c r="G9" i="51"/>
  <c r="G24" i="51"/>
  <c r="Q24" i="51"/>
  <c r="O9" i="51"/>
  <c r="O24" i="51"/>
  <c r="G10" i="51"/>
  <c r="G25" i="51"/>
  <c r="G14" i="51"/>
  <c r="G13" i="51"/>
  <c r="G12" i="51"/>
  <c r="T4" i="51"/>
  <c r="Q10" i="52"/>
  <c r="K83" i="49"/>
  <c r="K85" i="49"/>
  <c r="K87" i="49"/>
  <c r="K89" i="49"/>
  <c r="K91" i="49"/>
  <c r="K93" i="49"/>
  <c r="K95" i="49"/>
  <c r="K223" i="49"/>
  <c r="K533" i="49"/>
  <c r="K535" i="49"/>
  <c r="K717" i="49"/>
  <c r="K725" i="49"/>
  <c r="K729" i="49"/>
  <c r="K731" i="49"/>
  <c r="K721" i="49"/>
  <c r="K81" i="49"/>
  <c r="L226" i="49"/>
  <c r="L96" i="49"/>
  <c r="K96" i="49"/>
  <c r="K98" i="49"/>
  <c r="L100" i="49"/>
  <c r="K100" i="49"/>
  <c r="K102" i="49"/>
  <c r="L104" i="49"/>
  <c r="K104" i="49"/>
  <c r="K106" i="49"/>
  <c r="L108" i="49"/>
  <c r="K108" i="49"/>
  <c r="K110" i="49"/>
  <c r="L112" i="49"/>
  <c r="K112" i="49"/>
  <c r="K114" i="49"/>
  <c r="L116" i="49"/>
  <c r="K116" i="49"/>
  <c r="K118" i="49"/>
  <c r="L120" i="49"/>
  <c r="K120" i="49"/>
  <c r="K122" i="49"/>
  <c r="L124" i="49"/>
  <c r="K124" i="49"/>
  <c r="K126" i="49"/>
  <c r="L128" i="49"/>
  <c r="K128" i="49"/>
  <c r="K130" i="49"/>
  <c r="L132" i="49"/>
  <c r="K132" i="49"/>
  <c r="K134" i="49"/>
  <c r="L136" i="49"/>
  <c r="K136" i="49"/>
  <c r="K138" i="49"/>
  <c r="L140" i="49"/>
  <c r="K140" i="49"/>
  <c r="K142" i="49"/>
  <c r="L144" i="49"/>
  <c r="K144" i="49"/>
  <c r="K146" i="49"/>
  <c r="L148" i="49"/>
  <c r="K148" i="49"/>
  <c r="K150" i="49"/>
  <c r="L152" i="49"/>
  <c r="K152" i="49"/>
  <c r="K154" i="49"/>
  <c r="L156" i="49"/>
  <c r="K156" i="49"/>
  <c r="K158" i="49"/>
  <c r="L160" i="49"/>
  <c r="K160" i="49"/>
  <c r="K162" i="49"/>
  <c r="L164" i="49"/>
  <c r="K164" i="49"/>
  <c r="K166" i="49"/>
  <c r="L168" i="49"/>
  <c r="K168" i="49"/>
  <c r="K170" i="49"/>
  <c r="L172" i="49"/>
  <c r="K172" i="49"/>
  <c r="K174" i="49"/>
  <c r="L176" i="49"/>
  <c r="K176" i="49"/>
  <c r="K178" i="49"/>
  <c r="L180" i="49"/>
  <c r="K182" i="49"/>
  <c r="L184" i="49"/>
  <c r="L204" i="49"/>
  <c r="L208" i="49"/>
  <c r="L212" i="49"/>
  <c r="L216" i="49"/>
  <c r="L220" i="49"/>
  <c r="L224" i="49"/>
  <c r="L256" i="49"/>
  <c r="L272" i="49"/>
  <c r="K296" i="49"/>
  <c r="K180" i="49"/>
  <c r="K184" i="49"/>
  <c r="K226" i="49"/>
  <c r="L81" i="49"/>
  <c r="L85" i="49"/>
  <c r="L89" i="49"/>
  <c r="L93" i="49"/>
  <c r="L533" i="49"/>
  <c r="L541" i="49"/>
  <c r="L545" i="49"/>
  <c r="L549" i="49"/>
  <c r="L553" i="49"/>
  <c r="L557" i="49"/>
  <c r="L561" i="49"/>
  <c r="L565" i="49"/>
  <c r="L569" i="49"/>
  <c r="L573" i="49"/>
  <c r="L577" i="49"/>
  <c r="L581" i="49"/>
  <c r="L593" i="49"/>
  <c r="L597" i="49"/>
  <c r="L601" i="49"/>
  <c r="L621" i="49"/>
  <c r="L625" i="49"/>
  <c r="L629" i="49"/>
  <c r="L633" i="49"/>
  <c r="L637" i="49"/>
  <c r="L641" i="49"/>
  <c r="L645" i="49"/>
  <c r="L649" i="49"/>
  <c r="L653" i="49"/>
  <c r="L657" i="49"/>
  <c r="L661" i="49"/>
  <c r="L665" i="49"/>
  <c r="L669" i="49"/>
  <c r="L673" i="49"/>
  <c r="L677" i="49"/>
  <c r="L681" i="49"/>
  <c r="L685" i="49"/>
  <c r="L689" i="49"/>
  <c r="L693" i="49"/>
  <c r="L697" i="49"/>
  <c r="L701" i="49"/>
  <c r="L705" i="49"/>
  <c r="L709" i="49"/>
  <c r="L713" i="49"/>
  <c r="L717" i="49"/>
  <c r="L721" i="49"/>
  <c r="L725" i="49"/>
  <c r="L729" i="49"/>
  <c r="T210" i="50"/>
  <c r="T330" i="50"/>
  <c r="L95" i="49"/>
  <c r="L255" i="49"/>
  <c r="L294" i="49"/>
  <c r="L422" i="49"/>
  <c r="L426" i="49"/>
  <c r="L430" i="49"/>
  <c r="L438" i="49"/>
  <c r="L442" i="49"/>
  <c r="L446" i="49"/>
  <c r="L458" i="49"/>
  <c r="L462" i="49"/>
  <c r="L466" i="49"/>
  <c r="L506" i="49"/>
  <c r="L510" i="49"/>
  <c r="L514" i="49"/>
  <c r="L522" i="49"/>
  <c r="L526" i="49"/>
  <c r="L530" i="49"/>
  <c r="L711" i="49"/>
  <c r="L715" i="49"/>
  <c r="L719" i="49"/>
  <c r="L723" i="49"/>
  <c r="L727" i="49"/>
  <c r="L731" i="49"/>
  <c r="T150" i="50"/>
  <c r="L332" i="49"/>
  <c r="L396" i="49"/>
  <c r="L400" i="49"/>
  <c r="L480" i="49"/>
  <c r="L512" i="49"/>
  <c r="L528" i="49"/>
  <c r="L532" i="49"/>
  <c r="L50" i="49"/>
  <c r="L54" i="49"/>
  <c r="L58" i="49"/>
  <c r="L62" i="49"/>
  <c r="L66" i="49"/>
  <c r="L70" i="49"/>
  <c r="L268" i="49"/>
  <c r="L287" i="49"/>
  <c r="L415" i="49"/>
  <c r="L447" i="49"/>
  <c r="L467" i="49"/>
  <c r="L499" i="49"/>
  <c r="L531" i="49"/>
  <c r="T351" i="50"/>
  <c r="L47" i="49"/>
  <c r="L55" i="49"/>
  <c r="L59" i="49"/>
  <c r="L63" i="49"/>
  <c r="L67" i="49"/>
  <c r="L71" i="49"/>
  <c r="L75" i="49"/>
  <c r="L98" i="49"/>
  <c r="L106" i="49"/>
  <c r="L110" i="49"/>
  <c r="L114" i="49"/>
  <c r="L118" i="49"/>
  <c r="L126" i="49"/>
  <c r="L142" i="49"/>
  <c r="L150" i="49"/>
  <c r="L154" i="49"/>
  <c r="L158" i="49"/>
  <c r="L162" i="49"/>
  <c r="L170" i="49"/>
  <c r="L174" i="49"/>
  <c r="L186" i="49"/>
  <c r="L246" i="49"/>
  <c r="L257" i="49"/>
  <c r="L265" i="49"/>
  <c r="K269" i="49"/>
  <c r="K271" i="49"/>
  <c r="K274" i="49"/>
  <c r="K276" i="49"/>
  <c r="L280" i="49"/>
  <c r="K290" i="49"/>
  <c r="L292" i="49"/>
  <c r="K294" i="49"/>
  <c r="L320" i="49"/>
  <c r="L336" i="49"/>
  <c r="L344" i="49"/>
  <c r="L352" i="49"/>
  <c r="L384" i="49"/>
  <c r="K402" i="49"/>
  <c r="K404" i="49"/>
  <c r="K406" i="49"/>
  <c r="L408" i="49"/>
  <c r="L416" i="49"/>
  <c r="K418" i="49"/>
  <c r="L51" i="49"/>
  <c r="L79" i="49"/>
  <c r="L102" i="49"/>
  <c r="L122" i="49"/>
  <c r="L130" i="49"/>
  <c r="L134" i="49"/>
  <c r="L138" i="49"/>
  <c r="L146" i="49"/>
  <c r="L166" i="49"/>
  <c r="L178" i="49"/>
  <c r="L182" i="49"/>
  <c r="L250" i="49"/>
  <c r="L254" i="49"/>
  <c r="K257" i="49"/>
  <c r="K259" i="49"/>
  <c r="L269" i="49"/>
  <c r="L276" i="49"/>
  <c r="K278" i="49"/>
  <c r="K280" i="49"/>
  <c r="L288" i="49"/>
  <c r="K292" i="49"/>
  <c r="L296" i="49"/>
  <c r="L304" i="49"/>
  <c r="L340" i="49"/>
  <c r="L404" i="49"/>
  <c r="K408" i="49"/>
  <c r="L227" i="49"/>
  <c r="K229" i="49"/>
  <c r="L236" i="49"/>
  <c r="L252" i="49"/>
  <c r="L271" i="49"/>
  <c r="K273" i="49"/>
  <c r="K275" i="49"/>
  <c r="K285" i="49"/>
  <c r="K287" i="49"/>
  <c r="L321" i="49"/>
  <c r="L329" i="49"/>
  <c r="L333" i="49"/>
  <c r="L420" i="49"/>
  <c r="K420" i="49"/>
  <c r="K422" i="49"/>
  <c r="L424" i="49"/>
  <c r="K424" i="49"/>
  <c r="L432" i="49"/>
  <c r="L468" i="49"/>
  <c r="L484" i="49"/>
  <c r="L298" i="49"/>
  <c r="L310" i="49"/>
  <c r="L314" i="49"/>
  <c r="L318" i="49"/>
  <c r="L319" i="49"/>
  <c r="L351" i="49"/>
  <c r="L358" i="49"/>
  <c r="L362" i="49"/>
  <c r="L366" i="49"/>
  <c r="L374" i="49"/>
  <c r="L378" i="49"/>
  <c r="L382" i="49"/>
  <c r="L383" i="49"/>
  <c r="L385" i="49"/>
  <c r="K385" i="49"/>
  <c r="K387" i="49"/>
  <c r="L393" i="49"/>
  <c r="L397" i="49"/>
  <c r="K397" i="49"/>
  <c r="K399" i="49"/>
  <c r="K401" i="49"/>
  <c r="K403" i="49"/>
  <c r="K413" i="49"/>
  <c r="K415" i="49"/>
  <c r="L469" i="49"/>
  <c r="L477" i="49"/>
  <c r="L481" i="49"/>
  <c r="L716" i="49"/>
  <c r="L720" i="49"/>
  <c r="L724" i="49"/>
  <c r="L728" i="49"/>
  <c r="L732" i="49"/>
  <c r="L736" i="49"/>
  <c r="L740" i="49"/>
  <c r="L744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T169" i="50"/>
  <c r="T185" i="50"/>
  <c r="T201" i="50"/>
  <c r="K713" i="49"/>
  <c r="K733" i="49"/>
  <c r="L737" i="49"/>
  <c r="K737" i="49"/>
  <c r="L741" i="49"/>
  <c r="K741" i="49"/>
  <c r="L745" i="49"/>
  <c r="K745" i="49"/>
  <c r="T142" i="50"/>
  <c r="T155" i="50"/>
  <c r="T163" i="50"/>
  <c r="T319" i="50"/>
  <c r="L209" i="49"/>
  <c r="L217" i="49"/>
  <c r="L221" i="49"/>
  <c r="L231" i="49"/>
  <c r="L305" i="49"/>
  <c r="L313" i="49"/>
  <c r="L317" i="49"/>
  <c r="L324" i="49"/>
  <c r="L328" i="49"/>
  <c r="L364" i="49"/>
  <c r="L380" i="49"/>
  <c r="L399" i="49"/>
  <c r="L433" i="49"/>
  <c r="L441" i="49"/>
  <c r="L445" i="49"/>
  <c r="L449" i="49"/>
  <c r="L453" i="49"/>
  <c r="L461" i="49"/>
  <c r="L465" i="49"/>
  <c r="L472" i="49"/>
  <c r="L476" i="49"/>
  <c r="K734" i="49"/>
  <c r="L190" i="49"/>
  <c r="L194" i="49"/>
  <c r="L198" i="49"/>
  <c r="K225" i="49"/>
  <c r="K228" i="49"/>
  <c r="K230" i="49"/>
  <c r="K232" i="49"/>
  <c r="L302" i="49"/>
  <c r="K321" i="49"/>
  <c r="K323" i="49"/>
  <c r="K333" i="49"/>
  <c r="K335" i="49"/>
  <c r="K338" i="49"/>
  <c r="K340" i="49"/>
  <c r="K342" i="49"/>
  <c r="K344" i="49"/>
  <c r="K354" i="49"/>
  <c r="K356" i="49"/>
  <c r="K358" i="49"/>
  <c r="K360" i="49"/>
  <c r="K448" i="49"/>
  <c r="K469" i="49"/>
  <c r="K471" i="49"/>
  <c r="K481" i="49"/>
  <c r="K483" i="49"/>
  <c r="K486" i="49"/>
  <c r="L488" i="49"/>
  <c r="K488" i="49"/>
  <c r="K490" i="49"/>
  <c r="L492" i="49"/>
  <c r="K492" i="49"/>
  <c r="L500" i="49"/>
  <c r="K502" i="49"/>
  <c r="K504" i="49"/>
  <c r="K506" i="49"/>
  <c r="K508" i="49"/>
  <c r="T145" i="50"/>
  <c r="L48" i="49"/>
  <c r="L52" i="49"/>
  <c r="L56" i="49"/>
  <c r="L60" i="49"/>
  <c r="L64" i="49"/>
  <c r="L68" i="49"/>
  <c r="L72" i="49"/>
  <c r="L76" i="49"/>
  <c r="L80" i="49"/>
  <c r="K82" i="49"/>
  <c r="L84" i="49"/>
  <c r="K84" i="49"/>
  <c r="K86" i="49"/>
  <c r="L88" i="49"/>
  <c r="K88" i="49"/>
  <c r="K90" i="49"/>
  <c r="L92" i="49"/>
  <c r="K92" i="49"/>
  <c r="K94" i="49"/>
  <c r="L203" i="49"/>
  <c r="K203" i="49"/>
  <c r="L241" i="49"/>
  <c r="L249" i="49"/>
  <c r="L253" i="49"/>
  <c r="L260" i="49"/>
  <c r="L264" i="49"/>
  <c r="L316" i="49"/>
  <c r="L335" i="49"/>
  <c r="K337" i="49"/>
  <c r="K339" i="49"/>
  <c r="K349" i="49"/>
  <c r="K351" i="49"/>
  <c r="L369" i="49"/>
  <c r="L377" i="49"/>
  <c r="L381" i="49"/>
  <c r="L388" i="49"/>
  <c r="L392" i="49"/>
  <c r="L444" i="49"/>
  <c r="L464" i="49"/>
  <c r="L483" i="49"/>
  <c r="K485" i="49"/>
  <c r="K487" i="49"/>
  <c r="K497" i="49"/>
  <c r="K499" i="49"/>
  <c r="L517" i="49"/>
  <c r="L525" i="49"/>
  <c r="L529" i="49"/>
  <c r="L536" i="49"/>
  <c r="L540" i="49"/>
  <c r="L712" i="49"/>
  <c r="L262" i="49"/>
  <c r="L266" i="49"/>
  <c r="L270" i="49"/>
  <c r="L281" i="49"/>
  <c r="L394" i="49"/>
  <c r="L398" i="49"/>
  <c r="L273" i="49"/>
  <c r="L401" i="49"/>
  <c r="L225" i="49"/>
  <c r="L228" i="49"/>
  <c r="L232" i="49"/>
  <c r="L240" i="49"/>
  <c r="L356" i="49"/>
  <c r="L360" i="49"/>
  <c r="L368" i="49"/>
  <c r="L504" i="49"/>
  <c r="L508" i="49"/>
  <c r="L516" i="49"/>
  <c r="L285" i="49"/>
  <c r="L390" i="49"/>
  <c r="L409" i="49"/>
  <c r="L413" i="49"/>
  <c r="L188" i="49"/>
  <c r="L192" i="49"/>
  <c r="L196" i="49"/>
  <c r="L200" i="49"/>
  <c r="L211" i="49"/>
  <c r="L300" i="49"/>
  <c r="L326" i="49"/>
  <c r="L330" i="49"/>
  <c r="L334" i="49"/>
  <c r="L337" i="49"/>
  <c r="L345" i="49"/>
  <c r="L349" i="49"/>
  <c r="L428" i="49"/>
  <c r="L474" i="49"/>
  <c r="L478" i="49"/>
  <c r="L482" i="49"/>
  <c r="L485" i="49"/>
  <c r="L493" i="49"/>
  <c r="L497" i="49"/>
  <c r="L538" i="49"/>
  <c r="L710" i="49"/>
  <c r="L714" i="49"/>
  <c r="L722" i="49"/>
  <c r="T171" i="50"/>
  <c r="T343" i="50"/>
  <c r="K209" i="49"/>
  <c r="L210" i="49"/>
  <c r="K212" i="49"/>
  <c r="K214" i="49"/>
  <c r="K216" i="49"/>
  <c r="L239" i="49"/>
  <c r="K241" i="49"/>
  <c r="L242" i="49"/>
  <c r="K243" i="49"/>
  <c r="K253" i="49"/>
  <c r="K255" i="49"/>
  <c r="K258" i="49"/>
  <c r="K260" i="49"/>
  <c r="K262" i="49"/>
  <c r="K264" i="49"/>
  <c r="L284" i="49"/>
  <c r="L303" i="49"/>
  <c r="K305" i="49"/>
  <c r="K307" i="49"/>
  <c r="K317" i="49"/>
  <c r="K319" i="49"/>
  <c r="K322" i="49"/>
  <c r="K324" i="49"/>
  <c r="K326" i="49"/>
  <c r="K328" i="49"/>
  <c r="L348" i="49"/>
  <c r="L367" i="49"/>
  <c r="K369" i="49"/>
  <c r="K371" i="49"/>
  <c r="K381" i="49"/>
  <c r="K383" i="49"/>
  <c r="K386" i="49"/>
  <c r="K388" i="49"/>
  <c r="K390" i="49"/>
  <c r="K392" i="49"/>
  <c r="L412" i="49"/>
  <c r="L431" i="49"/>
  <c r="K433" i="49"/>
  <c r="K435" i="49"/>
  <c r="K445" i="49"/>
  <c r="K447" i="49"/>
  <c r="K449" i="49"/>
  <c r="K451" i="49"/>
  <c r="K453" i="49"/>
  <c r="K455" i="49"/>
  <c r="K465" i="49"/>
  <c r="K467" i="49"/>
  <c r="K470" i="49"/>
  <c r="K472" i="49"/>
  <c r="K474" i="49"/>
  <c r="K476" i="49"/>
  <c r="L496" i="49"/>
  <c r="L515" i="49"/>
  <c r="K517" i="49"/>
  <c r="K519" i="49"/>
  <c r="K529" i="49"/>
  <c r="K531" i="49"/>
  <c r="K534" i="49"/>
  <c r="K536" i="49"/>
  <c r="K538" i="49"/>
  <c r="K540" i="49"/>
  <c r="K736" i="49"/>
  <c r="K738" i="49"/>
  <c r="K740" i="49"/>
  <c r="K742" i="49"/>
  <c r="K744" i="49"/>
  <c r="T190" i="50"/>
  <c r="T206" i="50"/>
  <c r="L718" i="49"/>
  <c r="L726" i="49"/>
  <c r="L730" i="49"/>
  <c r="L734" i="49"/>
  <c r="L46" i="49"/>
  <c r="K46" i="49"/>
  <c r="L185" i="49"/>
  <c r="L189" i="49"/>
  <c r="L193" i="49"/>
  <c r="L197" i="49"/>
  <c r="L201" i="49"/>
  <c r="L205" i="49"/>
  <c r="K207" i="49"/>
  <c r="K210" i="49"/>
  <c r="K213" i="49"/>
  <c r="L215" i="49"/>
  <c r="L219" i="49"/>
  <c r="K219" i="49"/>
  <c r="L233" i="49"/>
  <c r="L237" i="49"/>
  <c r="K237" i="49"/>
  <c r="K239" i="49"/>
  <c r="K242" i="49"/>
  <c r="L244" i="49"/>
  <c r="K244" i="49"/>
  <c r="K246" i="49"/>
  <c r="L248" i="49"/>
  <c r="K248" i="49"/>
  <c r="L278" i="49"/>
  <c r="L282" i="49"/>
  <c r="L286" i="49"/>
  <c r="L289" i="49"/>
  <c r="K289" i="49"/>
  <c r="K291" i="49"/>
  <c r="L297" i="49"/>
  <c r="L301" i="49"/>
  <c r="K301" i="49"/>
  <c r="K303" i="49"/>
  <c r="K306" i="49"/>
  <c r="L308" i="49"/>
  <c r="K308" i="49"/>
  <c r="K310" i="49"/>
  <c r="L312" i="49"/>
  <c r="K312" i="49"/>
  <c r="L342" i="49"/>
  <c r="L346" i="49"/>
  <c r="L350" i="49"/>
  <c r="L353" i="49"/>
  <c r="K353" i="49"/>
  <c r="K355" i="49"/>
  <c r="L361" i="49"/>
  <c r="L365" i="49"/>
  <c r="K365" i="49"/>
  <c r="K367" i="49"/>
  <c r="K370" i="49"/>
  <c r="L372" i="49"/>
  <c r="K372" i="49"/>
  <c r="K374" i="49"/>
  <c r="L376" i="49"/>
  <c r="K376" i="49"/>
  <c r="L406" i="49"/>
  <c r="L410" i="49"/>
  <c r="L414" i="49"/>
  <c r="L417" i="49"/>
  <c r="K417" i="49"/>
  <c r="K419" i="49"/>
  <c r="L425" i="49"/>
  <c r="L429" i="49"/>
  <c r="K429" i="49"/>
  <c r="K431" i="49"/>
  <c r="K434" i="49"/>
  <c r="L436" i="49"/>
  <c r="K436" i="49"/>
  <c r="K438" i="49"/>
  <c r="L440" i="49"/>
  <c r="K440" i="49"/>
  <c r="L448" i="49"/>
  <c r="K452" i="49"/>
  <c r="K454" i="49"/>
  <c r="L456" i="49"/>
  <c r="K458" i="49"/>
  <c r="L460" i="49"/>
  <c r="K460" i="49"/>
  <c r="L490" i="49"/>
  <c r="L494" i="49"/>
  <c r="L498" i="49"/>
  <c r="L501" i="49"/>
  <c r="K501" i="49"/>
  <c r="K503" i="49"/>
  <c r="L509" i="49"/>
  <c r="L513" i="49"/>
  <c r="K513" i="49"/>
  <c r="K515" i="49"/>
  <c r="K518" i="49"/>
  <c r="L520" i="49"/>
  <c r="K520" i="49"/>
  <c r="K522" i="49"/>
  <c r="L524" i="49"/>
  <c r="K524" i="49"/>
  <c r="K543" i="49"/>
  <c r="K545" i="49"/>
  <c r="L547" i="49"/>
  <c r="K547" i="49"/>
  <c r="K549" i="49"/>
  <c r="K551" i="49"/>
  <c r="K553" i="49"/>
  <c r="L555" i="49"/>
  <c r="K555" i="49"/>
  <c r="K557" i="49"/>
  <c r="K559" i="49"/>
  <c r="K561" i="49"/>
  <c r="L563" i="49"/>
  <c r="K563" i="49"/>
  <c r="K565" i="49"/>
  <c r="K567" i="49"/>
  <c r="K569" i="49"/>
  <c r="L571" i="49"/>
  <c r="K571" i="49"/>
  <c r="K573" i="49"/>
  <c r="K575" i="49"/>
  <c r="K577" i="49"/>
  <c r="L579" i="49"/>
  <c r="K579" i="49"/>
  <c r="K581" i="49"/>
  <c r="K583" i="49"/>
  <c r="K585" i="49"/>
  <c r="L587" i="49"/>
  <c r="K587" i="49"/>
  <c r="K589" i="49"/>
  <c r="K591" i="49"/>
  <c r="K593" i="49"/>
  <c r="L595" i="49"/>
  <c r="K595" i="49"/>
  <c r="K597" i="49"/>
  <c r="K599" i="49"/>
  <c r="K601" i="49"/>
  <c r="L603" i="49"/>
  <c r="K603" i="49"/>
  <c r="K605" i="49"/>
  <c r="K607" i="49"/>
  <c r="K609" i="49"/>
  <c r="L611" i="49"/>
  <c r="K611" i="49"/>
  <c r="K613" i="49"/>
  <c r="K615" i="49"/>
  <c r="K617" i="49"/>
  <c r="L619" i="49"/>
  <c r="K619" i="49"/>
  <c r="K621" i="49"/>
  <c r="K623" i="49"/>
  <c r="K625" i="49"/>
  <c r="L627" i="49"/>
  <c r="K627" i="49"/>
  <c r="K629" i="49"/>
  <c r="K631" i="49"/>
  <c r="K633" i="49"/>
  <c r="L635" i="49"/>
  <c r="K635" i="49"/>
  <c r="K637" i="49"/>
  <c r="K639" i="49"/>
  <c r="K641" i="49"/>
  <c r="L643" i="49"/>
  <c r="K643" i="49"/>
  <c r="K645" i="49"/>
  <c r="K647" i="49"/>
  <c r="K649" i="49"/>
  <c r="L651" i="49"/>
  <c r="K651" i="49"/>
  <c r="K653" i="49"/>
  <c r="K655" i="49"/>
  <c r="K657" i="49"/>
  <c r="L659" i="49"/>
  <c r="K659" i="49"/>
  <c r="K661" i="49"/>
  <c r="K663" i="49"/>
  <c r="K665" i="49"/>
  <c r="L667" i="49"/>
  <c r="K667" i="49"/>
  <c r="K669" i="49"/>
  <c r="K671" i="49"/>
  <c r="K673" i="49"/>
  <c r="L675" i="49"/>
  <c r="K675" i="49"/>
  <c r="K677" i="49"/>
  <c r="K679" i="49"/>
  <c r="K681" i="49"/>
  <c r="L683" i="49"/>
  <c r="K683" i="49"/>
  <c r="K685" i="49"/>
  <c r="K687" i="49"/>
  <c r="K689" i="49"/>
  <c r="L691" i="49"/>
  <c r="K691" i="49"/>
  <c r="K693" i="49"/>
  <c r="K695" i="49"/>
  <c r="K697" i="49"/>
  <c r="K699" i="49"/>
  <c r="K701" i="49"/>
  <c r="K703" i="49"/>
  <c r="K705" i="49"/>
  <c r="K707" i="49"/>
  <c r="K709" i="49"/>
  <c r="T148" i="50"/>
  <c r="T212" i="50"/>
  <c r="T216" i="50"/>
  <c r="T220" i="50"/>
  <c r="T224" i="50"/>
  <c r="T228" i="50"/>
  <c r="T232" i="50"/>
  <c r="T236" i="50"/>
  <c r="T240" i="50"/>
  <c r="T244" i="50"/>
  <c r="T248" i="50"/>
  <c r="T252" i="50"/>
  <c r="T256" i="50"/>
  <c r="T260" i="50"/>
  <c r="T264" i="50"/>
  <c r="T268" i="50"/>
  <c r="T272" i="50"/>
  <c r="T276" i="50"/>
  <c r="T280" i="50"/>
  <c r="T284" i="50"/>
  <c r="T288" i="50"/>
  <c r="T292" i="50"/>
  <c r="T296" i="50"/>
  <c r="T300" i="50"/>
  <c r="T304" i="50"/>
  <c r="T308" i="50"/>
  <c r="T312" i="50"/>
  <c r="T316" i="50"/>
  <c r="T332" i="50"/>
  <c r="L49" i="49"/>
  <c r="L53" i="49"/>
  <c r="L57" i="49"/>
  <c r="L61" i="49"/>
  <c r="L65" i="49"/>
  <c r="L69" i="49"/>
  <c r="L73" i="49"/>
  <c r="L77" i="49"/>
  <c r="L187" i="49"/>
  <c r="L191" i="49"/>
  <c r="L195" i="49"/>
  <c r="L199" i="49"/>
  <c r="L206" i="49"/>
  <c r="L222" i="49"/>
  <c r="L235" i="49"/>
  <c r="L238" i="49"/>
  <c r="L251" i="49"/>
  <c r="L267" i="49"/>
  <c r="L283" i="49"/>
  <c r="L299" i="49"/>
  <c r="L315" i="49"/>
  <c r="L331" i="49"/>
  <c r="L347" i="49"/>
  <c r="L363" i="49"/>
  <c r="L379" i="49"/>
  <c r="L395" i="49"/>
  <c r="L411" i="49"/>
  <c r="L427" i="49"/>
  <c r="L443" i="49"/>
  <c r="L463" i="49"/>
  <c r="L479" i="49"/>
  <c r="L495" i="49"/>
  <c r="L511" i="49"/>
  <c r="L527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L74" i="49"/>
  <c r="K74" i="49"/>
  <c r="K76" i="49"/>
  <c r="L78" i="49"/>
  <c r="K78" i="49"/>
  <c r="K80" i="49"/>
  <c r="L82" i="49"/>
  <c r="L83" i="49"/>
  <c r="L86" i="49"/>
  <c r="L87" i="49"/>
  <c r="L90" i="49"/>
  <c r="L91" i="49"/>
  <c r="L94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1" i="49"/>
  <c r="K183" i="49"/>
  <c r="K186" i="49"/>
  <c r="K188" i="49"/>
  <c r="K190" i="49"/>
  <c r="K192" i="49"/>
  <c r="K194" i="49"/>
  <c r="K196" i="49"/>
  <c r="K198" i="49"/>
  <c r="K200" i="49"/>
  <c r="K202" i="49"/>
  <c r="K205" i="49"/>
  <c r="L207" i="49"/>
  <c r="L213" i="49"/>
  <c r="L214" i="49"/>
  <c r="K215" i="49"/>
  <c r="K218" i="49"/>
  <c r="K221" i="49"/>
  <c r="L223" i="49"/>
  <c r="L229" i="49"/>
  <c r="L230" i="49"/>
  <c r="K231" i="49"/>
  <c r="K234" i="49"/>
  <c r="K236" i="49"/>
  <c r="L243" i="49"/>
  <c r="L245" i="49"/>
  <c r="K245" i="49"/>
  <c r="K247" i="49"/>
  <c r="K250" i="49"/>
  <c r="K252" i="49"/>
  <c r="L258" i="49"/>
  <c r="L259" i="49"/>
  <c r="L261" i="49"/>
  <c r="K261" i="49"/>
  <c r="K263" i="49"/>
  <c r="K266" i="49"/>
  <c r="K268" i="49"/>
  <c r="L274" i="49"/>
  <c r="L275" i="49"/>
  <c r="L277" i="49"/>
  <c r="K277" i="49"/>
  <c r="K279" i="49"/>
  <c r="K282" i="49"/>
  <c r="K284" i="49"/>
  <c r="L290" i="49"/>
  <c r="L291" i="49"/>
  <c r="L293" i="49"/>
  <c r="K293" i="49"/>
  <c r="K295" i="49"/>
  <c r="K298" i="49"/>
  <c r="K300" i="49"/>
  <c r="L306" i="49"/>
  <c r="L307" i="49"/>
  <c r="L309" i="49"/>
  <c r="K309" i="49"/>
  <c r="K311" i="49"/>
  <c r="K314" i="49"/>
  <c r="K316" i="49"/>
  <c r="L322" i="49"/>
  <c r="L323" i="49"/>
  <c r="L325" i="49"/>
  <c r="K325" i="49"/>
  <c r="K327" i="49"/>
  <c r="K330" i="49"/>
  <c r="K332" i="49"/>
  <c r="L338" i="49"/>
  <c r="L339" i="49"/>
  <c r="L341" i="49"/>
  <c r="K341" i="49"/>
  <c r="K343" i="49"/>
  <c r="K346" i="49"/>
  <c r="K348" i="49"/>
  <c r="L354" i="49"/>
  <c r="L355" i="49"/>
  <c r="L357" i="49"/>
  <c r="K357" i="49"/>
  <c r="K359" i="49"/>
  <c r="K362" i="49"/>
  <c r="K364" i="49"/>
  <c r="L370" i="49"/>
  <c r="L371" i="49"/>
  <c r="L373" i="49"/>
  <c r="K373" i="49"/>
  <c r="K375" i="49"/>
  <c r="K378" i="49"/>
  <c r="K380" i="49"/>
  <c r="L386" i="49"/>
  <c r="L387" i="49"/>
  <c r="L389" i="49"/>
  <c r="K389" i="49"/>
  <c r="K391" i="49"/>
  <c r="K394" i="49"/>
  <c r="K396" i="49"/>
  <c r="L402" i="49"/>
  <c r="L403" i="49"/>
  <c r="L405" i="49"/>
  <c r="K405" i="49"/>
  <c r="K407" i="49"/>
  <c r="K410" i="49"/>
  <c r="K412" i="49"/>
  <c r="L418" i="49"/>
  <c r="L419" i="49"/>
  <c r="L421" i="49"/>
  <c r="K421" i="49"/>
  <c r="K423" i="49"/>
  <c r="K426" i="49"/>
  <c r="K428" i="49"/>
  <c r="L434" i="49"/>
  <c r="L435" i="49"/>
  <c r="L437" i="49"/>
  <c r="K437" i="49"/>
  <c r="K439" i="49"/>
  <c r="K442" i="49"/>
  <c r="K444" i="49"/>
  <c r="L450" i="49"/>
  <c r="K450" i="49"/>
  <c r="L451" i="49"/>
  <c r="L454" i="49"/>
  <c r="L455" i="49"/>
  <c r="L457" i="49"/>
  <c r="K457" i="49"/>
  <c r="K459" i="49"/>
  <c r="K462" i="49"/>
  <c r="K464" i="49"/>
  <c r="L470" i="49"/>
  <c r="L471" i="49"/>
  <c r="L473" i="49"/>
  <c r="K473" i="49"/>
  <c r="K475" i="49"/>
  <c r="K478" i="49"/>
  <c r="K480" i="49"/>
  <c r="L486" i="49"/>
  <c r="L487" i="49"/>
  <c r="L489" i="49"/>
  <c r="K489" i="49"/>
  <c r="K491" i="49"/>
  <c r="K494" i="49"/>
  <c r="K496" i="49"/>
  <c r="L502" i="49"/>
  <c r="L503" i="49"/>
  <c r="L505" i="49"/>
  <c r="K505" i="49"/>
  <c r="K507" i="49"/>
  <c r="K510" i="49"/>
  <c r="K512" i="49"/>
  <c r="L518" i="49"/>
  <c r="L519" i="49"/>
  <c r="L521" i="49"/>
  <c r="K521" i="49"/>
  <c r="K523" i="49"/>
  <c r="K526" i="49"/>
  <c r="K528" i="49"/>
  <c r="L534" i="49"/>
  <c r="L535" i="49"/>
  <c r="L537" i="49"/>
  <c r="K537" i="49"/>
  <c r="K539" i="49"/>
  <c r="K542" i="49"/>
  <c r="L544" i="49"/>
  <c r="K544" i="49"/>
  <c r="K546" i="49"/>
  <c r="L548" i="49"/>
  <c r="K548" i="49"/>
  <c r="K550" i="49"/>
  <c r="L552" i="49"/>
  <c r="K552" i="49"/>
  <c r="K554" i="49"/>
  <c r="L556" i="49"/>
  <c r="K556" i="49"/>
  <c r="K558" i="49"/>
  <c r="L560" i="49"/>
  <c r="K560" i="49"/>
  <c r="K562" i="49"/>
  <c r="L564" i="49"/>
  <c r="K564" i="49"/>
  <c r="K566" i="49"/>
  <c r="L568" i="49"/>
  <c r="K568" i="49"/>
  <c r="K570" i="49"/>
  <c r="L572" i="49"/>
  <c r="K572" i="49"/>
  <c r="K574" i="49"/>
  <c r="L576" i="49"/>
  <c r="K576" i="49"/>
  <c r="K578" i="49"/>
  <c r="L580" i="49"/>
  <c r="K580" i="49"/>
  <c r="K582" i="49"/>
  <c r="L584" i="49"/>
  <c r="K584" i="49"/>
  <c r="L585" i="49"/>
  <c r="K586" i="49"/>
  <c r="L588" i="49"/>
  <c r="K712" i="49"/>
  <c r="K714" i="49"/>
  <c r="K716" i="49"/>
  <c r="K718" i="49"/>
  <c r="K720" i="49"/>
  <c r="K722" i="49"/>
  <c r="K724" i="49"/>
  <c r="K726" i="49"/>
  <c r="K728" i="49"/>
  <c r="K730" i="49"/>
  <c r="K732" i="49"/>
  <c r="L733" i="49"/>
  <c r="K735" i="49"/>
  <c r="K739" i="49"/>
  <c r="K743" i="49"/>
  <c r="K47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K75" i="49"/>
  <c r="K77" i="49"/>
  <c r="K79" i="49"/>
  <c r="L99" i="49"/>
  <c r="L103" i="49"/>
  <c r="L107" i="49"/>
  <c r="L111" i="49"/>
  <c r="L115" i="49"/>
  <c r="L119" i="49"/>
  <c r="L123" i="49"/>
  <c r="L127" i="49"/>
  <c r="L131" i="49"/>
  <c r="L135" i="49"/>
  <c r="L139" i="49"/>
  <c r="L143" i="49"/>
  <c r="L147" i="49"/>
  <c r="L151" i="49"/>
  <c r="L155" i="49"/>
  <c r="L159" i="49"/>
  <c r="L163" i="49"/>
  <c r="L167" i="49"/>
  <c r="L171" i="49"/>
  <c r="L175" i="49"/>
  <c r="L179" i="49"/>
  <c r="L183" i="49"/>
  <c r="K185" i="49"/>
  <c r="K187" i="49"/>
  <c r="K189" i="49"/>
  <c r="K191" i="49"/>
  <c r="K193" i="49"/>
  <c r="K195" i="49"/>
  <c r="K197" i="49"/>
  <c r="K199" i="49"/>
  <c r="K201" i="49"/>
  <c r="L202" i="49"/>
  <c r="K204" i="49"/>
  <c r="K206" i="49"/>
  <c r="K208" i="49"/>
  <c r="K211" i="49"/>
  <c r="K217" i="49"/>
  <c r="L218" i="49"/>
  <c r="K220" i="49"/>
  <c r="K222" i="49"/>
  <c r="K224" i="49"/>
  <c r="K227" i="49"/>
  <c r="K233" i="49"/>
  <c r="L234" i="49"/>
  <c r="K235" i="49"/>
  <c r="K238" i="49"/>
  <c r="K240" i="49"/>
  <c r="L247" i="49"/>
  <c r="K249" i="49"/>
  <c r="K251" i="49"/>
  <c r="K254" i="49"/>
  <c r="K256" i="49"/>
  <c r="L263" i="49"/>
  <c r="K265" i="49"/>
  <c r="K267" i="49"/>
  <c r="K270" i="49"/>
  <c r="K272" i="49"/>
  <c r="L279" i="49"/>
  <c r="K281" i="49"/>
  <c r="K283" i="49"/>
  <c r="K286" i="49"/>
  <c r="K288" i="49"/>
  <c r="L295" i="49"/>
  <c r="K297" i="49"/>
  <c r="K299" i="49"/>
  <c r="K302" i="49"/>
  <c r="K304" i="49"/>
  <c r="L311" i="49"/>
  <c r="K313" i="49"/>
  <c r="K315" i="49"/>
  <c r="K318" i="49"/>
  <c r="K320" i="49"/>
  <c r="L327" i="49"/>
  <c r="K329" i="49"/>
  <c r="K331" i="49"/>
  <c r="K334" i="49"/>
  <c r="K336" i="49"/>
  <c r="L343" i="49"/>
  <c r="K345" i="49"/>
  <c r="K347" i="49"/>
  <c r="K350" i="49"/>
  <c r="K352" i="49"/>
  <c r="L359" i="49"/>
  <c r="K361" i="49"/>
  <c r="K363" i="49"/>
  <c r="K366" i="49"/>
  <c r="K368" i="49"/>
  <c r="L375" i="49"/>
  <c r="K377" i="49"/>
  <c r="K379" i="49"/>
  <c r="K382" i="49"/>
  <c r="K384" i="49"/>
  <c r="L391" i="49"/>
  <c r="K393" i="49"/>
  <c r="K395" i="49"/>
  <c r="K398" i="49"/>
  <c r="K400" i="49"/>
  <c r="L407" i="49"/>
  <c r="K409" i="49"/>
  <c r="K411" i="49"/>
  <c r="K414" i="49"/>
  <c r="K416" i="49"/>
  <c r="L423" i="49"/>
  <c r="K425" i="49"/>
  <c r="K427" i="49"/>
  <c r="K430" i="49"/>
  <c r="K432" i="49"/>
  <c r="L439" i="49"/>
  <c r="K441" i="49"/>
  <c r="K443" i="49"/>
  <c r="K446" i="49"/>
  <c r="L459" i="49"/>
  <c r="K461" i="49"/>
  <c r="K463" i="49"/>
  <c r="K466" i="49"/>
  <c r="K468" i="49"/>
  <c r="L475" i="49"/>
  <c r="K477" i="49"/>
  <c r="K479" i="49"/>
  <c r="K482" i="49"/>
  <c r="K484" i="49"/>
  <c r="L491" i="49"/>
  <c r="K493" i="49"/>
  <c r="K495" i="49"/>
  <c r="K498" i="49"/>
  <c r="K500" i="49"/>
  <c r="L507" i="49"/>
  <c r="K509" i="49"/>
  <c r="K511" i="49"/>
  <c r="K514" i="49"/>
  <c r="K516" i="49"/>
  <c r="L523" i="49"/>
  <c r="K525" i="49"/>
  <c r="K527" i="49"/>
  <c r="K530" i="49"/>
  <c r="K532" i="49"/>
  <c r="L539" i="49"/>
  <c r="K541" i="49"/>
  <c r="L542" i="49"/>
  <c r="L546" i="49"/>
  <c r="L550" i="49"/>
  <c r="L554" i="49"/>
  <c r="L558" i="49"/>
  <c r="L562" i="49"/>
  <c r="L566" i="49"/>
  <c r="L570" i="49"/>
  <c r="L574" i="49"/>
  <c r="L578" i="49"/>
  <c r="L582" i="49"/>
  <c r="L586" i="49"/>
  <c r="L590" i="49"/>
  <c r="L594" i="49"/>
  <c r="L598" i="49"/>
  <c r="L602" i="49"/>
  <c r="L606" i="49"/>
  <c r="L610" i="49"/>
  <c r="L614" i="49"/>
  <c r="L618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Q12" i="50"/>
  <c r="N14" i="50"/>
  <c r="Q16" i="50"/>
  <c r="Q20" i="50"/>
  <c r="Q24" i="50"/>
  <c r="Q28" i="50"/>
  <c r="T161" i="50"/>
  <c r="T180" i="50"/>
  <c r="T196" i="50"/>
  <c r="T335" i="50"/>
  <c r="K588" i="49"/>
  <c r="L589" i="49"/>
  <c r="K590" i="49"/>
  <c r="L592" i="49"/>
  <c r="K592" i="49"/>
  <c r="K594" i="49"/>
  <c r="L596" i="49"/>
  <c r="K596" i="49"/>
  <c r="K598" i="49"/>
  <c r="L600" i="49"/>
  <c r="K600" i="49"/>
  <c r="K602" i="49"/>
  <c r="L604" i="49"/>
  <c r="K604" i="49"/>
  <c r="L605" i="49"/>
  <c r="K606" i="49"/>
  <c r="L608" i="49"/>
  <c r="K608" i="49"/>
  <c r="L609" i="49"/>
  <c r="K610" i="49"/>
  <c r="L612" i="49"/>
  <c r="K612" i="49"/>
  <c r="L613" i="49"/>
  <c r="K614" i="49"/>
  <c r="L616" i="49"/>
  <c r="K616" i="49"/>
  <c r="L617" i="49"/>
  <c r="K618" i="49"/>
  <c r="L620" i="49"/>
  <c r="K620" i="49"/>
  <c r="K622" i="49"/>
  <c r="L624" i="49"/>
  <c r="K624" i="49"/>
  <c r="K626" i="49"/>
  <c r="L628" i="49"/>
  <c r="K628" i="49"/>
  <c r="K630" i="49"/>
  <c r="L632" i="49"/>
  <c r="K632" i="49"/>
  <c r="K634" i="49"/>
  <c r="L636" i="49"/>
  <c r="K636" i="49"/>
  <c r="K638" i="49"/>
  <c r="L640" i="49"/>
  <c r="K640" i="49"/>
  <c r="K642" i="49"/>
  <c r="L644" i="49"/>
  <c r="K644" i="49"/>
  <c r="K646" i="49"/>
  <c r="L648" i="49"/>
  <c r="K648" i="49"/>
  <c r="K650" i="49"/>
  <c r="L652" i="49"/>
  <c r="K652" i="49"/>
  <c r="K654" i="49"/>
  <c r="L656" i="49"/>
  <c r="K656" i="49"/>
  <c r="K658" i="49"/>
  <c r="L660" i="49"/>
  <c r="K660" i="49"/>
  <c r="K662" i="49"/>
  <c r="L664" i="49"/>
  <c r="K664" i="49"/>
  <c r="K666" i="49"/>
  <c r="L668" i="49"/>
  <c r="K668" i="49"/>
  <c r="K670" i="49"/>
  <c r="L672" i="49"/>
  <c r="K672" i="49"/>
  <c r="K674" i="49"/>
  <c r="L676" i="49"/>
  <c r="K676" i="49"/>
  <c r="K678" i="49"/>
  <c r="L680" i="49"/>
  <c r="K680" i="49"/>
  <c r="K682" i="49"/>
  <c r="L684" i="49"/>
  <c r="K684" i="49"/>
  <c r="K686" i="49"/>
  <c r="L688" i="49"/>
  <c r="K688" i="49"/>
  <c r="K690" i="49"/>
  <c r="L692" i="49"/>
  <c r="K692" i="49"/>
  <c r="K694" i="49"/>
  <c r="L696" i="49"/>
  <c r="K696" i="49"/>
  <c r="K698" i="49"/>
  <c r="L700" i="49"/>
  <c r="K700" i="49"/>
  <c r="K702" i="49"/>
  <c r="L704" i="49"/>
  <c r="K704" i="49"/>
  <c r="K706" i="49"/>
  <c r="L708" i="49"/>
  <c r="K708" i="49"/>
  <c r="K710" i="49"/>
  <c r="K711" i="49"/>
  <c r="K715" i="49"/>
  <c r="K719" i="49"/>
  <c r="K723" i="49"/>
  <c r="K727" i="49"/>
  <c r="L735" i="49"/>
  <c r="L738" i="49"/>
  <c r="L739" i="49"/>
  <c r="L742" i="49"/>
  <c r="L743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87" i="50"/>
  <c r="T91" i="50"/>
  <c r="T95" i="50"/>
  <c r="T99" i="50"/>
  <c r="T103" i="50"/>
  <c r="T107" i="50"/>
  <c r="T111" i="50"/>
  <c r="T119" i="50"/>
  <c r="T127" i="50"/>
  <c r="T131" i="50"/>
  <c r="T135" i="50"/>
  <c r="T139" i="50"/>
  <c r="T147" i="50"/>
  <c r="T174" i="50"/>
  <c r="T178" i="50"/>
  <c r="T182" i="50"/>
  <c r="T194" i="50"/>
  <c r="T198" i="50"/>
  <c r="T321" i="50"/>
  <c r="T325" i="50"/>
  <c r="T337" i="50"/>
  <c r="T341" i="50"/>
  <c r="T353" i="50"/>
  <c r="T365" i="50"/>
  <c r="T369" i="50"/>
  <c r="T327" i="50"/>
  <c r="T346" i="50"/>
  <c r="U28" i="51"/>
  <c r="U24" i="51"/>
  <c r="U12" i="51"/>
  <c r="U29" i="51"/>
  <c r="U25" i="51"/>
  <c r="U13" i="51"/>
  <c r="U26" i="51"/>
  <c r="U14" i="51"/>
  <c r="U27" i="51"/>
  <c r="U15" i="51"/>
  <c r="U11" i="51"/>
  <c r="T17" i="47"/>
  <c r="T33" i="47"/>
  <c r="T39" i="47"/>
  <c r="T44" i="47"/>
  <c r="T48" i="47"/>
  <c r="T52" i="47"/>
  <c r="T56" i="47"/>
  <c r="T60" i="47"/>
  <c r="T64" i="47"/>
  <c r="T68" i="47"/>
  <c r="T72" i="47"/>
  <c r="T76" i="47"/>
  <c r="T25" i="47"/>
  <c r="T36" i="47"/>
  <c r="T41" i="47"/>
  <c r="T46" i="47"/>
  <c r="T50" i="47"/>
  <c r="T54" i="47"/>
  <c r="T58" i="47"/>
  <c r="T62" i="47"/>
  <c r="T66" i="47"/>
  <c r="T70" i="47"/>
  <c r="T74" i="47"/>
  <c r="T78" i="47"/>
  <c r="T21" i="47"/>
  <c r="T37" i="47"/>
  <c r="T43" i="47"/>
  <c r="T47" i="47"/>
  <c r="T51" i="47"/>
  <c r="T55" i="47"/>
  <c r="T59" i="47"/>
  <c r="T63" i="47"/>
  <c r="T67" i="47"/>
  <c r="T71" i="47"/>
  <c r="T75" i="47"/>
  <c r="T79" i="47"/>
  <c r="T29" i="47"/>
  <c r="T35" i="47"/>
  <c r="T40" i="47"/>
  <c r="T45" i="47"/>
  <c r="T49" i="47"/>
  <c r="T53" i="47"/>
  <c r="T57" i="47"/>
  <c r="T61" i="47"/>
  <c r="T65" i="47"/>
  <c r="T69" i="47"/>
  <c r="T73" i="47"/>
  <c r="T77" i="47"/>
  <c r="T13" i="47"/>
  <c r="N12" i="50"/>
  <c r="T23" i="50"/>
  <c r="T19" i="50"/>
  <c r="T158" i="50"/>
  <c r="T164" i="50"/>
  <c r="T193" i="50"/>
  <c r="T200" i="50"/>
  <c r="T204" i="50"/>
  <c r="T211" i="50"/>
  <c r="T215" i="50"/>
  <c r="T219" i="50"/>
  <c r="T223" i="50"/>
  <c r="T231" i="50"/>
  <c r="T239" i="50"/>
  <c r="T243" i="50"/>
  <c r="T247" i="50"/>
  <c r="T251" i="50"/>
  <c r="T255" i="50"/>
  <c r="T259" i="50"/>
  <c r="T263" i="50"/>
  <c r="T267" i="50"/>
  <c r="T271" i="50"/>
  <c r="T275" i="50"/>
  <c r="T279" i="50"/>
  <c r="T283" i="50"/>
  <c r="T295" i="50"/>
  <c r="T299" i="50"/>
  <c r="T303" i="50"/>
  <c r="T311" i="50"/>
  <c r="T315" i="50"/>
  <c r="T322" i="50"/>
  <c r="T333" i="50"/>
  <c r="T347" i="50"/>
  <c r="T354" i="50"/>
  <c r="T358" i="50"/>
  <c r="T362" i="50"/>
  <c r="T366" i="50"/>
  <c r="T370" i="50"/>
  <c r="N28" i="50"/>
  <c r="N24" i="50"/>
  <c r="N20" i="50"/>
  <c r="N16" i="50"/>
  <c r="T116" i="50"/>
  <c r="T120" i="50"/>
  <c r="T124" i="50"/>
  <c r="T128" i="50"/>
  <c r="T132" i="50"/>
  <c r="T136" i="50"/>
  <c r="T153" i="50"/>
  <c r="T166" i="50"/>
  <c r="T177" i="50"/>
  <c r="T184" i="50"/>
  <c r="T188" i="50"/>
  <c r="T209" i="50"/>
  <c r="T282" i="50"/>
  <c r="T331" i="50"/>
  <c r="T338" i="50"/>
  <c r="T349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92" i="50"/>
  <c r="T96" i="50"/>
  <c r="T108" i="50"/>
  <c r="T149" i="50"/>
  <c r="T165" i="50"/>
  <c r="T191" i="50"/>
  <c r="T207" i="50"/>
  <c r="T49" i="50"/>
  <c r="T53" i="50"/>
  <c r="T57" i="50"/>
  <c r="T61" i="50"/>
  <c r="T65" i="50"/>
  <c r="T69" i="50"/>
  <c r="T73" i="50"/>
  <c r="T77" i="50"/>
  <c r="T81" i="50"/>
  <c r="T85" i="50"/>
  <c r="T89" i="50"/>
  <c r="T93" i="50"/>
  <c r="T97" i="50"/>
  <c r="T101" i="50"/>
  <c r="T105" i="50"/>
  <c r="T109" i="50"/>
  <c r="T113" i="50"/>
  <c r="T117" i="50"/>
  <c r="T121" i="50"/>
  <c r="T125" i="50"/>
  <c r="T129" i="50"/>
  <c r="T133" i="50"/>
  <c r="T137" i="50"/>
  <c r="T140" i="50"/>
  <c r="T156" i="50"/>
  <c r="T172" i="50"/>
  <c r="T176" i="50"/>
  <c r="T186" i="50"/>
  <c r="T192" i="50"/>
  <c r="T202" i="50"/>
  <c r="T208" i="50"/>
  <c r="T323" i="50"/>
  <c r="T329" i="50"/>
  <c r="T339" i="50"/>
  <c r="T345" i="50"/>
  <c r="T355" i="50"/>
  <c r="T359" i="50"/>
  <c r="T363" i="50"/>
  <c r="T367" i="50"/>
  <c r="T371" i="50"/>
  <c r="T72" i="50"/>
  <c r="T76" i="50"/>
  <c r="T88" i="50"/>
  <c r="T100" i="50"/>
  <c r="T104" i="50"/>
  <c r="T112" i="50"/>
  <c r="T143" i="50"/>
  <c r="T159" i="50"/>
  <c r="T175" i="50"/>
  <c r="T328" i="50"/>
  <c r="T344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T86" i="50"/>
  <c r="T90" i="50"/>
  <c r="T94" i="50"/>
  <c r="T98" i="50"/>
  <c r="T102" i="50"/>
  <c r="T106" i="50"/>
  <c r="T110" i="50"/>
  <c r="T141" i="50"/>
  <c r="T151" i="50"/>
  <c r="T157" i="50"/>
  <c r="T167" i="50"/>
  <c r="T173" i="50"/>
  <c r="T183" i="50"/>
  <c r="T199" i="50"/>
  <c r="T213" i="50"/>
  <c r="T217" i="50"/>
  <c r="T221" i="50"/>
  <c r="T225" i="50"/>
  <c r="T229" i="50"/>
  <c r="T233" i="50"/>
  <c r="T237" i="50"/>
  <c r="T241" i="50"/>
  <c r="T245" i="50"/>
  <c r="T249" i="50"/>
  <c r="T253" i="50"/>
  <c r="T257" i="50"/>
  <c r="T261" i="50"/>
  <c r="T265" i="50"/>
  <c r="T269" i="50"/>
  <c r="T273" i="50"/>
  <c r="T277" i="50"/>
  <c r="T281" i="50"/>
  <c r="T285" i="50"/>
  <c r="T289" i="50"/>
  <c r="T293" i="50"/>
  <c r="T297" i="50"/>
  <c r="T301" i="50"/>
  <c r="T305" i="50"/>
  <c r="T309" i="50"/>
  <c r="T313" i="50"/>
  <c r="T317" i="50"/>
  <c r="T320" i="50"/>
  <c r="T336" i="50"/>
  <c r="T352" i="50"/>
  <c r="T114" i="50"/>
  <c r="T118" i="50"/>
  <c r="T122" i="50"/>
  <c r="T126" i="50"/>
  <c r="T130" i="50"/>
  <c r="T134" i="50"/>
  <c r="T138" i="50"/>
  <c r="T146" i="50"/>
  <c r="T154" i="50"/>
  <c r="T162" i="50"/>
  <c r="T170" i="50"/>
  <c r="T181" i="50"/>
  <c r="T189" i="50"/>
  <c r="T197" i="50"/>
  <c r="T205" i="50"/>
  <c r="T214" i="50"/>
  <c r="T218" i="50"/>
  <c r="T222" i="50"/>
  <c r="T226" i="50"/>
  <c r="T230" i="50"/>
  <c r="T234" i="50"/>
  <c r="T238" i="50"/>
  <c r="T242" i="50"/>
  <c r="T246" i="50"/>
  <c r="T250" i="50"/>
  <c r="T254" i="50"/>
  <c r="T258" i="50"/>
  <c r="T262" i="50"/>
  <c r="T266" i="50"/>
  <c r="T270" i="50"/>
  <c r="T274" i="50"/>
  <c r="T278" i="50"/>
  <c r="T286" i="50"/>
  <c r="T290" i="50"/>
  <c r="T294" i="50"/>
  <c r="T298" i="50"/>
  <c r="T302" i="50"/>
  <c r="T306" i="50"/>
  <c r="T310" i="50"/>
  <c r="T314" i="50"/>
  <c r="T318" i="50"/>
  <c r="T326" i="50"/>
  <c r="T334" i="50"/>
  <c r="T342" i="50"/>
  <c r="T350" i="50"/>
  <c r="T356" i="50"/>
  <c r="T360" i="50"/>
  <c r="T364" i="50"/>
  <c r="T368" i="50"/>
  <c r="T372" i="50"/>
  <c r="T373" i="50"/>
  <c r="T374" i="50"/>
  <c r="T375" i="50"/>
  <c r="T376" i="50"/>
  <c r="T377" i="50"/>
  <c r="T378" i="50"/>
  <c r="T379" i="50"/>
  <c r="T380" i="50"/>
  <c r="T381" i="50"/>
  <c r="T382" i="50"/>
  <c r="T383" i="50"/>
  <c r="T384" i="50"/>
  <c r="T385" i="50"/>
  <c r="T386" i="50"/>
  <c r="T387" i="50"/>
  <c r="T388" i="50"/>
  <c r="T389" i="50"/>
  <c r="T390" i="50"/>
  <c r="T115" i="50"/>
  <c r="T123" i="50"/>
  <c r="T144" i="50"/>
  <c r="T152" i="50"/>
  <c r="T160" i="50"/>
  <c r="T168" i="50"/>
  <c r="T179" i="50"/>
  <c r="T187" i="50"/>
  <c r="T195" i="50"/>
  <c r="T203" i="50"/>
  <c r="T227" i="50"/>
  <c r="T235" i="50"/>
  <c r="T287" i="50"/>
  <c r="T291" i="50"/>
  <c r="T307" i="50"/>
  <c r="T324" i="50"/>
  <c r="T340" i="50"/>
  <c r="T348" i="50"/>
  <c r="T357" i="50"/>
  <c r="T361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2" i="49"/>
  <c r="L567" i="49"/>
  <c r="L583" i="49"/>
  <c r="L599" i="49"/>
  <c r="L615" i="49"/>
  <c r="L631" i="49"/>
  <c r="L647" i="49"/>
  <c r="L663" i="49"/>
  <c r="L551" i="49"/>
  <c r="L679" i="49"/>
  <c r="L695" i="49"/>
  <c r="L543" i="49"/>
  <c r="L559" i="49"/>
  <c r="L575" i="49"/>
  <c r="L591" i="49"/>
  <c r="L607" i="49"/>
  <c r="L623" i="49"/>
  <c r="L639" i="49"/>
  <c r="L655" i="49"/>
  <c r="L671" i="49"/>
  <c r="L687" i="49"/>
  <c r="L703" i="49"/>
  <c r="K456" i="49"/>
  <c r="L699" i="49"/>
  <c r="L707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9" i="48"/>
  <c r="P39" i="48"/>
  <c r="O39" i="48"/>
  <c r="M39" i="48"/>
  <c r="K39" i="48"/>
  <c r="J39" i="48"/>
  <c r="H39" i="48"/>
  <c r="G39" i="48"/>
  <c r="F39" i="48"/>
  <c r="E39" i="48"/>
  <c r="C39" i="48"/>
  <c r="D39" i="48" s="1"/>
  <c r="B39" i="48"/>
  <c r="Q38" i="48"/>
  <c r="P38" i="48"/>
  <c r="O38" i="48"/>
  <c r="M38" i="48"/>
  <c r="K38" i="48"/>
  <c r="J38" i="48"/>
  <c r="H38" i="48"/>
  <c r="G38" i="48"/>
  <c r="F38" i="48"/>
  <c r="E38" i="48"/>
  <c r="C38" i="48"/>
  <c r="D38" i="48" s="1"/>
  <c r="B38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27" i="48"/>
  <c r="P27" i="48"/>
  <c r="O27" i="48"/>
  <c r="M27" i="48"/>
  <c r="N15" i="48" s="1"/>
  <c r="K27" i="48"/>
  <c r="L15" i="48" s="1"/>
  <c r="J27" i="48"/>
  <c r="H27" i="48"/>
  <c r="I15" i="48" s="1"/>
  <c r="G27" i="48"/>
  <c r="F27" i="48"/>
  <c r="E27" i="48"/>
  <c r="C27" i="48"/>
  <c r="D27" i="48" s="1"/>
  <c r="B27" i="48"/>
  <c r="Q26" i="48"/>
  <c r="P26" i="48"/>
  <c r="O26" i="48"/>
  <c r="M26" i="48"/>
  <c r="K26" i="48"/>
  <c r="J26" i="48"/>
  <c r="H26" i="48"/>
  <c r="G26" i="48"/>
  <c r="F26" i="48"/>
  <c r="E26" i="48"/>
  <c r="C26" i="48"/>
  <c r="D26" i="48" s="1"/>
  <c r="B26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F4" i="48"/>
  <c r="M2" i="48"/>
  <c r="F10" i="48"/>
  <c r="E10" i="48"/>
  <c r="C10" i="48"/>
  <c r="D10" i="48" s="1"/>
  <c r="B10" i="48"/>
  <c r="U37" i="46"/>
  <c r="S37" i="46"/>
  <c r="R37" i="46"/>
  <c r="Q37" i="46"/>
  <c r="O37" i="46"/>
  <c r="P18" i="46" s="1"/>
  <c r="L37" i="46"/>
  <c r="M18" i="46" s="1"/>
  <c r="J37" i="46"/>
  <c r="I37" i="46"/>
  <c r="H37" i="46"/>
  <c r="G37" i="46"/>
  <c r="H18" i="46" s="1"/>
  <c r="F37" i="46"/>
  <c r="D37" i="46"/>
  <c r="E37" i="46" s="1"/>
  <c r="C37" i="46"/>
  <c r="B37" i="46"/>
  <c r="U36" i="46"/>
  <c r="S36" i="46"/>
  <c r="R36" i="46"/>
  <c r="Q36" i="46"/>
  <c r="O36" i="46"/>
  <c r="P17" i="46" s="1"/>
  <c r="L36" i="46"/>
  <c r="M17" i="46" s="1"/>
  <c r="J36" i="46"/>
  <c r="I36" i="46"/>
  <c r="H36" i="46"/>
  <c r="G36" i="46"/>
  <c r="H17" i="46" s="1"/>
  <c r="F36" i="46"/>
  <c r="D36" i="46"/>
  <c r="E36" i="46" s="1"/>
  <c r="C36" i="46"/>
  <c r="B36" i="46"/>
  <c r="U35" i="46"/>
  <c r="S35" i="46"/>
  <c r="R35" i="46"/>
  <c r="Q35" i="46"/>
  <c r="O35" i="46"/>
  <c r="P16" i="46" s="1"/>
  <c r="L35" i="46"/>
  <c r="M16" i="46" s="1"/>
  <c r="J35" i="46"/>
  <c r="I35" i="46"/>
  <c r="H35" i="46"/>
  <c r="G35" i="46"/>
  <c r="H16" i="46" s="1"/>
  <c r="F35" i="46"/>
  <c r="D35" i="46"/>
  <c r="E35" i="46" s="1"/>
  <c r="C35" i="46"/>
  <c r="B35" i="46"/>
  <c r="U34" i="46"/>
  <c r="S34" i="46"/>
  <c r="R34" i="46"/>
  <c r="Q34" i="46"/>
  <c r="O34" i="46"/>
  <c r="P15" i="46" s="1"/>
  <c r="L34" i="46"/>
  <c r="M15" i="46" s="1"/>
  <c r="J34" i="46"/>
  <c r="I34" i="46"/>
  <c r="H34" i="46"/>
  <c r="G34" i="46"/>
  <c r="H15" i="46" s="1"/>
  <c r="F34" i="46"/>
  <c r="D34" i="46"/>
  <c r="E34" i="46" s="1"/>
  <c r="C34" i="46"/>
  <c r="B34" i="46"/>
  <c r="U33" i="46"/>
  <c r="S33" i="46"/>
  <c r="R33" i="46"/>
  <c r="Q33" i="46"/>
  <c r="O33" i="46"/>
  <c r="L33" i="46"/>
  <c r="J33" i="46"/>
  <c r="I33" i="46"/>
  <c r="H33" i="46"/>
  <c r="G33" i="46"/>
  <c r="F33" i="46"/>
  <c r="D33" i="46"/>
  <c r="E33" i="46" s="1"/>
  <c r="C33" i="46"/>
  <c r="B33" i="46"/>
  <c r="U32" i="46"/>
  <c r="S32" i="46"/>
  <c r="R32" i="46"/>
  <c r="Q32" i="46"/>
  <c r="O32" i="46"/>
  <c r="P13" i="46" s="1"/>
  <c r="L32" i="46"/>
  <c r="M13" i="46" s="1"/>
  <c r="J32" i="46"/>
  <c r="I32" i="46"/>
  <c r="H32" i="46"/>
  <c r="G32" i="46"/>
  <c r="H13" i="46" s="1"/>
  <c r="F32" i="46"/>
  <c r="D32" i="46"/>
  <c r="E32" i="46" s="1"/>
  <c r="C32" i="46"/>
  <c r="B32" i="46"/>
  <c r="U31" i="46"/>
  <c r="S31" i="46"/>
  <c r="R31" i="46"/>
  <c r="Q31" i="46"/>
  <c r="O31" i="46"/>
  <c r="P12" i="46" s="1"/>
  <c r="L31" i="46"/>
  <c r="M12" i="46" s="1"/>
  <c r="J31" i="46"/>
  <c r="I31" i="46"/>
  <c r="H31" i="46"/>
  <c r="G31" i="46"/>
  <c r="H12" i="46" s="1"/>
  <c r="F31" i="46"/>
  <c r="D31" i="46"/>
  <c r="E31" i="46" s="1"/>
  <c r="C31" i="46"/>
  <c r="B31" i="46"/>
  <c r="P10" i="46"/>
  <c r="M10" i="46"/>
  <c r="H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H4" i="46"/>
  <c r="C10" i="46"/>
  <c r="D10" i="46"/>
  <c r="E10" i="46" s="1"/>
  <c r="B10" i="46"/>
  <c r="O2" i="46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R59" i="16"/>
  <c r="P59" i="16"/>
  <c r="O59" i="16"/>
  <c r="N59" i="16"/>
  <c r="M59" i="16"/>
  <c r="S59" i="16"/>
  <c r="L59" i="16"/>
  <c r="K59" i="16"/>
  <c r="I59" i="16"/>
  <c r="H59" i="16"/>
  <c r="F59" i="16"/>
  <c r="G60" i="16" s="1"/>
  <c r="E59" i="16"/>
  <c r="C59" i="16"/>
  <c r="B59" i="16"/>
  <c r="R58" i="16"/>
  <c r="P58" i="16"/>
  <c r="O58" i="16"/>
  <c r="N58" i="16"/>
  <c r="M58" i="16"/>
  <c r="S58" i="16"/>
  <c r="L58" i="16"/>
  <c r="K58" i="16"/>
  <c r="I58" i="16"/>
  <c r="H58" i="16"/>
  <c r="F58" i="16"/>
  <c r="E58" i="16"/>
  <c r="C58" i="16"/>
  <c r="B58" i="16"/>
  <c r="R57" i="16"/>
  <c r="P57" i="16"/>
  <c r="O57" i="16"/>
  <c r="N57" i="16"/>
  <c r="M57" i="16"/>
  <c r="S57" i="16"/>
  <c r="L57" i="16"/>
  <c r="K57" i="16"/>
  <c r="I57" i="16"/>
  <c r="H57" i="16"/>
  <c r="F57" i="16"/>
  <c r="E57" i="16"/>
  <c r="C57" i="16"/>
  <c r="B57" i="16"/>
  <c r="R56" i="16"/>
  <c r="P56" i="16"/>
  <c r="O56" i="16"/>
  <c r="N56" i="16"/>
  <c r="M56" i="16"/>
  <c r="S56" i="16"/>
  <c r="L56" i="16"/>
  <c r="K56" i="16"/>
  <c r="I56" i="16"/>
  <c r="H56" i="16"/>
  <c r="F56" i="16"/>
  <c r="E56" i="16"/>
  <c r="C56" i="16"/>
  <c r="B56" i="16"/>
  <c r="R55" i="16"/>
  <c r="P55" i="16"/>
  <c r="O55" i="16"/>
  <c r="N55" i="16"/>
  <c r="M55" i="16"/>
  <c r="S55" i="16"/>
  <c r="L55" i="16"/>
  <c r="K55" i="16"/>
  <c r="I55" i="16"/>
  <c r="H55" i="16"/>
  <c r="F55" i="16"/>
  <c r="E55" i="16"/>
  <c r="C55" i="16"/>
  <c r="B55" i="16"/>
  <c r="R54" i="16"/>
  <c r="P54" i="16"/>
  <c r="O54" i="16"/>
  <c r="N54" i="16"/>
  <c r="M54" i="16"/>
  <c r="S54" i="16"/>
  <c r="L54" i="16"/>
  <c r="K54" i="16"/>
  <c r="I54" i="16"/>
  <c r="H54" i="16"/>
  <c r="F54" i="16"/>
  <c r="E54" i="16"/>
  <c r="C54" i="16"/>
  <c r="B54" i="16"/>
  <c r="R53" i="16"/>
  <c r="P53" i="16"/>
  <c r="O53" i="16"/>
  <c r="N53" i="16"/>
  <c r="M53" i="16"/>
  <c r="S53" i="16"/>
  <c r="L53" i="16"/>
  <c r="K53" i="16"/>
  <c r="I53" i="16"/>
  <c r="H53" i="16"/>
  <c r="F53" i="16"/>
  <c r="E53" i="16"/>
  <c r="C53" i="16"/>
  <c r="B53" i="16"/>
  <c r="R52" i="16"/>
  <c r="P52" i="16"/>
  <c r="O52" i="16"/>
  <c r="N52" i="16"/>
  <c r="M52" i="16"/>
  <c r="S52" i="16"/>
  <c r="L52" i="16"/>
  <c r="K52" i="16"/>
  <c r="I52" i="16"/>
  <c r="H52" i="16"/>
  <c r="F52" i="16"/>
  <c r="E52" i="16"/>
  <c r="C52" i="16"/>
  <c r="B52" i="16"/>
  <c r="R51" i="16"/>
  <c r="P51" i="16"/>
  <c r="O51" i="16"/>
  <c r="N51" i="16"/>
  <c r="M51" i="16"/>
  <c r="S51" i="16"/>
  <c r="L51" i="16"/>
  <c r="K51" i="16"/>
  <c r="I51" i="16"/>
  <c r="H51" i="16"/>
  <c r="F51" i="16"/>
  <c r="E51" i="16"/>
  <c r="C51" i="16"/>
  <c r="B51" i="16"/>
  <c r="R50" i="16"/>
  <c r="P50" i="16"/>
  <c r="O50" i="16"/>
  <c r="N50" i="16"/>
  <c r="M50" i="16"/>
  <c r="S50" i="16"/>
  <c r="L50" i="16"/>
  <c r="K50" i="16"/>
  <c r="I50" i="16"/>
  <c r="H50" i="16"/>
  <c r="F50" i="16"/>
  <c r="E50" i="16"/>
  <c r="C50" i="16"/>
  <c r="B50" i="16"/>
  <c r="R49" i="16"/>
  <c r="P49" i="16"/>
  <c r="O49" i="16"/>
  <c r="N49" i="16"/>
  <c r="M49" i="16"/>
  <c r="S49" i="16"/>
  <c r="L49" i="16"/>
  <c r="K49" i="16"/>
  <c r="I49" i="16"/>
  <c r="H49" i="16"/>
  <c r="F49" i="16"/>
  <c r="E49" i="16"/>
  <c r="C49" i="16"/>
  <c r="B49" i="16"/>
  <c r="R48" i="16"/>
  <c r="P48" i="16"/>
  <c r="O48" i="16"/>
  <c r="N48" i="16"/>
  <c r="M48" i="16"/>
  <c r="S48" i="16"/>
  <c r="L48" i="16"/>
  <c r="K48" i="16"/>
  <c r="I48" i="16"/>
  <c r="H48" i="16"/>
  <c r="F48" i="16"/>
  <c r="E48" i="16"/>
  <c r="C48" i="16"/>
  <c r="B48" i="16"/>
  <c r="R47" i="16"/>
  <c r="P47" i="16"/>
  <c r="O47" i="16"/>
  <c r="N47" i="16"/>
  <c r="M47" i="16"/>
  <c r="S47" i="16"/>
  <c r="L47" i="16"/>
  <c r="K47" i="16"/>
  <c r="I47" i="16"/>
  <c r="H47" i="16"/>
  <c r="F47" i="16"/>
  <c r="E47" i="16"/>
  <c r="C47" i="16"/>
  <c r="B4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I34" i="16"/>
  <c r="K34" i="16"/>
  <c r="I35" i="16"/>
  <c r="K35" i="16"/>
  <c r="I36" i="16"/>
  <c r="K36" i="16"/>
  <c r="I37" i="16"/>
  <c r="K37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H33" i="16"/>
  <c r="R33" i="16"/>
  <c r="L33" i="16"/>
  <c r="S33" i="16"/>
  <c r="M33" i="16"/>
  <c r="N33" i="16"/>
  <c r="O33" i="16"/>
  <c r="P33" i="16"/>
  <c r="B34" i="16"/>
  <c r="C34" i="16"/>
  <c r="E34" i="16"/>
  <c r="F34" i="16"/>
  <c r="H34" i="16"/>
  <c r="R34" i="16"/>
  <c r="L34" i="16"/>
  <c r="S34" i="16"/>
  <c r="M34" i="16"/>
  <c r="N34" i="16"/>
  <c r="O34" i="16"/>
  <c r="P34" i="16"/>
  <c r="B35" i="16"/>
  <c r="C35" i="16"/>
  <c r="E35" i="16"/>
  <c r="F35" i="16"/>
  <c r="H35" i="16"/>
  <c r="R35" i="16"/>
  <c r="L35" i="16"/>
  <c r="S35" i="16"/>
  <c r="M35" i="16"/>
  <c r="N35" i="16"/>
  <c r="O35" i="16"/>
  <c r="P35" i="16"/>
  <c r="B36" i="16"/>
  <c r="C36" i="16"/>
  <c r="E36" i="16"/>
  <c r="F36" i="16"/>
  <c r="H36" i="16"/>
  <c r="R36" i="16"/>
  <c r="L36" i="16"/>
  <c r="S36" i="16"/>
  <c r="M36" i="16"/>
  <c r="N36" i="16"/>
  <c r="O36" i="16"/>
  <c r="P36" i="16"/>
  <c r="B37" i="16"/>
  <c r="C37" i="16"/>
  <c r="E37" i="16"/>
  <c r="F37" i="16"/>
  <c r="G38" i="16" s="1"/>
  <c r="H37" i="16"/>
  <c r="R37" i="16"/>
  <c r="L37" i="16"/>
  <c r="S37" i="16"/>
  <c r="M37" i="16"/>
  <c r="N37" i="16"/>
  <c r="O37" i="16"/>
  <c r="P37" i="16"/>
  <c r="P18" i="16"/>
  <c r="O18" i="16"/>
  <c r="N18" i="16"/>
  <c r="M18" i="16"/>
  <c r="S18" i="16"/>
  <c r="L18" i="16"/>
  <c r="R18" i="16"/>
  <c r="H18" i="16"/>
  <c r="F18" i="16"/>
  <c r="E18" i="16"/>
  <c r="C18" i="16"/>
  <c r="B18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L97" i="6"/>
  <c r="J97" i="6"/>
  <c r="T97" i="6"/>
  <c r="S97" i="6"/>
  <c r="R97" i="6"/>
  <c r="P97" i="6"/>
  <c r="N97" i="6"/>
  <c r="V97" i="6"/>
  <c r="I97" i="6"/>
  <c r="E97" i="6"/>
  <c r="C97" i="6"/>
  <c r="B97" i="6"/>
  <c r="L96" i="6"/>
  <c r="J96" i="6"/>
  <c r="T96" i="6"/>
  <c r="S96" i="6"/>
  <c r="R96" i="6"/>
  <c r="P96" i="6"/>
  <c r="N96" i="6"/>
  <c r="V96" i="6"/>
  <c r="I96" i="6"/>
  <c r="E96" i="6"/>
  <c r="C96" i="6"/>
  <c r="B96" i="6"/>
  <c r="L95" i="6"/>
  <c r="J95" i="6"/>
  <c r="T95" i="6"/>
  <c r="S95" i="6"/>
  <c r="R95" i="6"/>
  <c r="P95" i="6"/>
  <c r="N95" i="6"/>
  <c r="V95" i="6"/>
  <c r="I95" i="6"/>
  <c r="E95" i="6"/>
  <c r="C95" i="6"/>
  <c r="B95" i="6"/>
  <c r="L94" i="6"/>
  <c r="J94" i="6"/>
  <c r="T94" i="6"/>
  <c r="S94" i="6"/>
  <c r="R94" i="6"/>
  <c r="P94" i="6"/>
  <c r="N94" i="6"/>
  <c r="V94" i="6"/>
  <c r="I94" i="6"/>
  <c r="E94" i="6"/>
  <c r="C94" i="6"/>
  <c r="B94" i="6"/>
  <c r="L93" i="6"/>
  <c r="J93" i="6"/>
  <c r="T93" i="6"/>
  <c r="S93" i="6"/>
  <c r="R93" i="6"/>
  <c r="P93" i="6"/>
  <c r="N93" i="6"/>
  <c r="V93" i="6"/>
  <c r="I93" i="6"/>
  <c r="E93" i="6"/>
  <c r="C93" i="6"/>
  <c r="B93" i="6"/>
  <c r="L92" i="6"/>
  <c r="J92" i="6"/>
  <c r="T92" i="6"/>
  <c r="S92" i="6"/>
  <c r="R92" i="6"/>
  <c r="P92" i="6"/>
  <c r="N92" i="6"/>
  <c r="V92" i="6"/>
  <c r="I92" i="6"/>
  <c r="E92" i="6"/>
  <c r="C92" i="6"/>
  <c r="B92" i="6"/>
  <c r="L91" i="6"/>
  <c r="J91" i="6"/>
  <c r="T91" i="6"/>
  <c r="S91" i="6"/>
  <c r="R91" i="6"/>
  <c r="P91" i="6"/>
  <c r="N91" i="6"/>
  <c r="V91" i="6"/>
  <c r="I91" i="6"/>
  <c r="E91" i="6"/>
  <c r="C91" i="6"/>
  <c r="B91" i="6"/>
  <c r="L90" i="6"/>
  <c r="J90" i="6"/>
  <c r="T90" i="6"/>
  <c r="S90" i="6"/>
  <c r="R90" i="6"/>
  <c r="P90" i="6"/>
  <c r="N90" i="6"/>
  <c r="V90" i="6"/>
  <c r="I90" i="6"/>
  <c r="E90" i="6"/>
  <c r="C90" i="6"/>
  <c r="B90" i="6"/>
  <c r="L89" i="6"/>
  <c r="J89" i="6"/>
  <c r="T89" i="6"/>
  <c r="S89" i="6"/>
  <c r="R89" i="6"/>
  <c r="P89" i="6"/>
  <c r="N89" i="6"/>
  <c r="V89" i="6"/>
  <c r="I89" i="6"/>
  <c r="E89" i="6"/>
  <c r="C89" i="6"/>
  <c r="B89" i="6"/>
  <c r="L88" i="6"/>
  <c r="J88" i="6"/>
  <c r="T88" i="6"/>
  <c r="S88" i="6"/>
  <c r="R88" i="6"/>
  <c r="P88" i="6"/>
  <c r="N88" i="6"/>
  <c r="V88" i="6"/>
  <c r="I88" i="6"/>
  <c r="E88" i="6"/>
  <c r="C88" i="6"/>
  <c r="B88" i="6"/>
  <c r="L87" i="6"/>
  <c r="J87" i="6"/>
  <c r="T87" i="6"/>
  <c r="S87" i="6"/>
  <c r="R87" i="6"/>
  <c r="P87" i="6"/>
  <c r="N87" i="6"/>
  <c r="V87" i="6"/>
  <c r="I87" i="6"/>
  <c r="E87" i="6"/>
  <c r="C87" i="6"/>
  <c r="B87" i="6"/>
  <c r="L86" i="6"/>
  <c r="J86" i="6"/>
  <c r="T86" i="6"/>
  <c r="S86" i="6"/>
  <c r="R86" i="6"/>
  <c r="P86" i="6"/>
  <c r="N86" i="6"/>
  <c r="V86" i="6"/>
  <c r="I86" i="6"/>
  <c r="E86" i="6"/>
  <c r="C86" i="6"/>
  <c r="B86" i="6"/>
  <c r="L85" i="6"/>
  <c r="J85" i="6"/>
  <c r="T85" i="6"/>
  <c r="S85" i="6"/>
  <c r="R85" i="6"/>
  <c r="P85" i="6"/>
  <c r="N85" i="6"/>
  <c r="V85" i="6"/>
  <c r="I85" i="6"/>
  <c r="E85" i="6"/>
  <c r="C85" i="6"/>
  <c r="B85" i="6"/>
  <c r="L84" i="6"/>
  <c r="J84" i="6"/>
  <c r="T84" i="6"/>
  <c r="S84" i="6"/>
  <c r="R84" i="6"/>
  <c r="P84" i="6"/>
  <c r="N84" i="6"/>
  <c r="V84" i="6"/>
  <c r="I84" i="6"/>
  <c r="E84" i="6"/>
  <c r="C84" i="6"/>
  <c r="B84" i="6"/>
  <c r="L83" i="6"/>
  <c r="J83" i="6"/>
  <c r="T83" i="6"/>
  <c r="S83" i="6"/>
  <c r="R83" i="6"/>
  <c r="P83" i="6"/>
  <c r="N83" i="6"/>
  <c r="V83" i="6"/>
  <c r="I83" i="6"/>
  <c r="E83" i="6"/>
  <c r="C83" i="6"/>
  <c r="B83" i="6"/>
  <c r="L82" i="6"/>
  <c r="J82" i="6"/>
  <c r="T82" i="6"/>
  <c r="S82" i="6"/>
  <c r="R82" i="6"/>
  <c r="P82" i="6"/>
  <c r="N82" i="6"/>
  <c r="V82" i="6"/>
  <c r="I82" i="6"/>
  <c r="E82" i="6"/>
  <c r="C82" i="6"/>
  <c r="B82" i="6"/>
  <c r="L81" i="6"/>
  <c r="J81" i="6"/>
  <c r="T81" i="6"/>
  <c r="S81" i="6"/>
  <c r="R81" i="6"/>
  <c r="P81" i="6"/>
  <c r="N81" i="6"/>
  <c r="V81" i="6"/>
  <c r="I81" i="6"/>
  <c r="E81" i="6"/>
  <c r="C81" i="6"/>
  <c r="B81" i="6"/>
  <c r="L80" i="6"/>
  <c r="J80" i="6"/>
  <c r="T80" i="6"/>
  <c r="S80" i="6"/>
  <c r="R80" i="6"/>
  <c r="P80" i="6"/>
  <c r="N80" i="6"/>
  <c r="V80" i="6"/>
  <c r="I80" i="6"/>
  <c r="E80" i="6"/>
  <c r="C80" i="6"/>
  <c r="B80" i="6"/>
  <c r="L79" i="6"/>
  <c r="J79" i="6"/>
  <c r="T79" i="6"/>
  <c r="S79" i="6"/>
  <c r="R79" i="6"/>
  <c r="P79" i="6"/>
  <c r="N79" i="6"/>
  <c r="V79" i="6"/>
  <c r="I79" i="6"/>
  <c r="E79" i="6"/>
  <c r="C79" i="6"/>
  <c r="B79" i="6"/>
  <c r="L78" i="6"/>
  <c r="J78" i="6"/>
  <c r="T78" i="6"/>
  <c r="S78" i="6"/>
  <c r="R78" i="6"/>
  <c r="P78" i="6"/>
  <c r="N78" i="6"/>
  <c r="V78" i="6"/>
  <c r="I78" i="6"/>
  <c r="E78" i="6"/>
  <c r="C78" i="6"/>
  <c r="B78" i="6"/>
  <c r="L77" i="6"/>
  <c r="J77" i="6"/>
  <c r="T77" i="6"/>
  <c r="S77" i="6"/>
  <c r="R77" i="6"/>
  <c r="P77" i="6"/>
  <c r="N77" i="6"/>
  <c r="V77" i="6"/>
  <c r="I77" i="6"/>
  <c r="E77" i="6"/>
  <c r="C77" i="6"/>
  <c r="B77" i="6"/>
  <c r="L76" i="6"/>
  <c r="J76" i="6"/>
  <c r="T76" i="6"/>
  <c r="S76" i="6"/>
  <c r="R76" i="6"/>
  <c r="P76" i="6"/>
  <c r="N76" i="6"/>
  <c r="V76" i="6"/>
  <c r="I76" i="6"/>
  <c r="E76" i="6"/>
  <c r="C76" i="6"/>
  <c r="B76" i="6"/>
  <c r="L75" i="6"/>
  <c r="J75" i="6"/>
  <c r="T75" i="6"/>
  <c r="S75" i="6"/>
  <c r="R75" i="6"/>
  <c r="P75" i="6"/>
  <c r="N75" i="6"/>
  <c r="V75" i="6"/>
  <c r="I75" i="6"/>
  <c r="E75" i="6"/>
  <c r="C75" i="6"/>
  <c r="B75" i="6"/>
  <c r="L74" i="6"/>
  <c r="J74" i="6"/>
  <c r="T74" i="6"/>
  <c r="S74" i="6"/>
  <c r="R74" i="6"/>
  <c r="P74" i="6"/>
  <c r="N74" i="6"/>
  <c r="V74" i="6"/>
  <c r="I74" i="6"/>
  <c r="E74" i="6"/>
  <c r="C74" i="6"/>
  <c r="B74" i="6"/>
  <c r="L73" i="6"/>
  <c r="J73" i="6"/>
  <c r="T73" i="6"/>
  <c r="S73" i="6"/>
  <c r="R73" i="6"/>
  <c r="P73" i="6"/>
  <c r="N73" i="6"/>
  <c r="V73" i="6"/>
  <c r="I73" i="6"/>
  <c r="E73" i="6"/>
  <c r="C73" i="6"/>
  <c r="B73" i="6"/>
  <c r="L72" i="6"/>
  <c r="J72" i="6"/>
  <c r="T72" i="6"/>
  <c r="S72" i="6"/>
  <c r="R72" i="6"/>
  <c r="P72" i="6"/>
  <c r="N72" i="6"/>
  <c r="V72" i="6"/>
  <c r="I72" i="6"/>
  <c r="E72" i="6"/>
  <c r="C72" i="6"/>
  <c r="B72" i="6"/>
  <c r="L71" i="6"/>
  <c r="J71" i="6"/>
  <c r="T71" i="6"/>
  <c r="S71" i="6"/>
  <c r="R71" i="6"/>
  <c r="P71" i="6"/>
  <c r="N71" i="6"/>
  <c r="V71" i="6"/>
  <c r="I71" i="6"/>
  <c r="E71" i="6"/>
  <c r="C71" i="6"/>
  <c r="B71" i="6"/>
  <c r="L70" i="6"/>
  <c r="J70" i="6"/>
  <c r="T70" i="6"/>
  <c r="S70" i="6"/>
  <c r="R70" i="6"/>
  <c r="P70" i="6"/>
  <c r="N70" i="6"/>
  <c r="V70" i="6"/>
  <c r="I70" i="6"/>
  <c r="E70" i="6"/>
  <c r="C70" i="6"/>
  <c r="B70" i="6"/>
  <c r="L69" i="6"/>
  <c r="J69" i="6"/>
  <c r="T69" i="6"/>
  <c r="S69" i="6"/>
  <c r="R69" i="6"/>
  <c r="P69" i="6"/>
  <c r="N69" i="6"/>
  <c r="V69" i="6"/>
  <c r="I69" i="6"/>
  <c r="E69" i="6"/>
  <c r="C69" i="6"/>
  <c r="B69" i="6"/>
  <c r="L68" i="6"/>
  <c r="J68" i="6"/>
  <c r="T68" i="6"/>
  <c r="S68" i="6"/>
  <c r="R68" i="6"/>
  <c r="P68" i="6"/>
  <c r="N68" i="6"/>
  <c r="V68" i="6"/>
  <c r="I68" i="6"/>
  <c r="E68" i="6"/>
  <c r="C68" i="6"/>
  <c r="B68" i="6"/>
  <c r="L67" i="6"/>
  <c r="J67" i="6"/>
  <c r="T67" i="6"/>
  <c r="S67" i="6"/>
  <c r="R67" i="6"/>
  <c r="P67" i="6"/>
  <c r="N67" i="6"/>
  <c r="V67" i="6"/>
  <c r="I67" i="6"/>
  <c r="E67" i="6"/>
  <c r="C67" i="6"/>
  <c r="B67" i="6"/>
  <c r="L66" i="6"/>
  <c r="J66" i="6"/>
  <c r="T66" i="6"/>
  <c r="S66" i="6"/>
  <c r="R66" i="6"/>
  <c r="P66" i="6"/>
  <c r="N66" i="6"/>
  <c r="V66" i="6"/>
  <c r="I66" i="6"/>
  <c r="E66" i="6"/>
  <c r="C66" i="6"/>
  <c r="B66" i="6"/>
  <c r="L64" i="6"/>
  <c r="J64" i="6"/>
  <c r="T64" i="6"/>
  <c r="S64" i="6"/>
  <c r="R64" i="6"/>
  <c r="P64" i="6"/>
  <c r="N64" i="6"/>
  <c r="V64" i="6"/>
  <c r="I64" i="6"/>
  <c r="E64" i="6"/>
  <c r="C64" i="6"/>
  <c r="B64" i="6"/>
  <c r="L63" i="6"/>
  <c r="J63" i="6"/>
  <c r="T63" i="6"/>
  <c r="S63" i="6"/>
  <c r="R63" i="6"/>
  <c r="P63" i="6"/>
  <c r="N63" i="6"/>
  <c r="V63" i="6"/>
  <c r="I63" i="6"/>
  <c r="E63" i="6"/>
  <c r="C63" i="6"/>
  <c r="B63" i="6"/>
  <c r="L62" i="6"/>
  <c r="J62" i="6"/>
  <c r="T62" i="6"/>
  <c r="S62" i="6"/>
  <c r="R62" i="6"/>
  <c r="P62" i="6"/>
  <c r="N62" i="6"/>
  <c r="V62" i="6"/>
  <c r="I62" i="6"/>
  <c r="E62" i="6"/>
  <c r="C62" i="6"/>
  <c r="B62" i="6"/>
  <c r="L61" i="6"/>
  <c r="J61" i="6"/>
  <c r="T61" i="6"/>
  <c r="S61" i="6"/>
  <c r="R61" i="6"/>
  <c r="P61" i="6"/>
  <c r="N61" i="6"/>
  <c r="V61" i="6"/>
  <c r="I61" i="6"/>
  <c r="E61" i="6"/>
  <c r="C61" i="6"/>
  <c r="B61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T13" i="6"/>
  <c r="S13" i="6"/>
  <c r="R13" i="6"/>
  <c r="P13" i="6"/>
  <c r="N13" i="6"/>
  <c r="O13" i="6" s="1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P2" i="1"/>
  <c r="C37" i="35"/>
  <c r="C50" i="35" s="1"/>
  <c r="C63" i="35" s="1"/>
  <c r="C76" i="35" s="1"/>
  <c r="C89" i="35" s="1"/>
  <c r="C102" i="35" s="1"/>
  <c r="C115" i="35" s="1"/>
  <c r="C128" i="35" s="1"/>
  <c r="C38" i="35"/>
  <c r="C51" i="35" s="1"/>
  <c r="C64" i="35" s="1"/>
  <c r="C77" i="35" s="1"/>
  <c r="C90" i="35" s="1"/>
  <c r="C103" i="35" s="1"/>
  <c r="C116" i="35" s="1"/>
  <c r="C129" i="35" s="1"/>
  <c r="C39" i="35"/>
  <c r="C52" i="35" s="1"/>
  <c r="C65" i="35" s="1"/>
  <c r="C78" i="35" s="1"/>
  <c r="C91" i="35" s="1"/>
  <c r="C104" i="35" s="1"/>
  <c r="C117" i="35" s="1"/>
  <c r="C130" i="35" s="1"/>
  <c r="C40" i="35"/>
  <c r="C53" i="35" s="1"/>
  <c r="C66" i="35" s="1"/>
  <c r="C79" i="35" s="1"/>
  <c r="C92" i="35" s="1"/>
  <c r="C105" i="35" s="1"/>
  <c r="C118" i="35" s="1"/>
  <c r="C131" i="35" s="1"/>
  <c r="C41" i="35"/>
  <c r="C54" i="35" s="1"/>
  <c r="C67" i="35" s="1"/>
  <c r="C80" i="35" s="1"/>
  <c r="C93" i="35" s="1"/>
  <c r="C106" i="35" s="1"/>
  <c r="C119" i="35" s="1"/>
  <c r="C132" i="35" s="1"/>
  <c r="C42" i="35"/>
  <c r="C55" i="35" s="1"/>
  <c r="C68" i="35" s="1"/>
  <c r="C81" i="35" s="1"/>
  <c r="C94" i="35" s="1"/>
  <c r="C107" i="35" s="1"/>
  <c r="C120" i="35" s="1"/>
  <c r="C133" i="35" s="1"/>
  <c r="C43" i="35"/>
  <c r="C56" i="35" s="1"/>
  <c r="C69" i="35" s="1"/>
  <c r="C82" i="35" s="1"/>
  <c r="C95" i="35" s="1"/>
  <c r="C108" i="35" s="1"/>
  <c r="C121" i="35" s="1"/>
  <c r="C134" i="35" s="1"/>
  <c r="C44" i="35"/>
  <c r="C57" i="35" s="1"/>
  <c r="C70" i="35" s="1"/>
  <c r="C83" i="35" s="1"/>
  <c r="C96" i="35" s="1"/>
  <c r="C109" i="35" s="1"/>
  <c r="C122" i="35" s="1"/>
  <c r="C135" i="35" s="1"/>
  <c r="C45" i="35"/>
  <c r="C58" i="35" s="1"/>
  <c r="C71" i="35" s="1"/>
  <c r="C84" i="35" s="1"/>
  <c r="C97" i="35" s="1"/>
  <c r="C110" i="35" s="1"/>
  <c r="C123" i="35" s="1"/>
  <c r="C136" i="35" s="1"/>
  <c r="C46" i="35"/>
  <c r="C59" i="35" s="1"/>
  <c r="C72" i="35" s="1"/>
  <c r="C85" i="35" s="1"/>
  <c r="C98" i="35" s="1"/>
  <c r="C111" i="35" s="1"/>
  <c r="C124" i="35" s="1"/>
  <c r="C137" i="35" s="1"/>
  <c r="C47" i="35"/>
  <c r="C60" i="35" s="1"/>
  <c r="C73" i="35" s="1"/>
  <c r="C86" i="35" s="1"/>
  <c r="C99" i="35" s="1"/>
  <c r="C112" i="35" s="1"/>
  <c r="C125" i="35" s="1"/>
  <c r="C138" i="35" s="1"/>
  <c r="C36" i="35"/>
  <c r="C49" i="35" s="1"/>
  <c r="C62" i="35" s="1"/>
  <c r="C75" i="35" s="1"/>
  <c r="C88" i="35" s="1"/>
  <c r="C101" i="35" s="1"/>
  <c r="C114" i="35" s="1"/>
  <c r="C127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P2" i="35"/>
  <c r="M4" i="48" l="1"/>
  <c r="K13" i="6"/>
  <c r="M13" i="48"/>
  <c r="N13" i="48" s="1"/>
  <c r="J13" i="48"/>
  <c r="K13" i="48"/>
  <c r="L13" i="48" s="1"/>
  <c r="J14" i="48"/>
  <c r="K14" i="48"/>
  <c r="L14" i="48" s="1"/>
  <c r="M14" i="48"/>
  <c r="N14" i="48" s="1"/>
  <c r="J12" i="48"/>
  <c r="K12" i="48"/>
  <c r="L12" i="48" s="1"/>
  <c r="M12" i="48"/>
  <c r="N12" i="48" s="1"/>
  <c r="K14" i="6"/>
  <c r="Q13" i="6"/>
  <c r="F12" i="6"/>
  <c r="G34" i="16"/>
  <c r="G30" i="16"/>
  <c r="G28" i="16"/>
  <c r="G26" i="16"/>
  <c r="G22" i="16"/>
  <c r="G20" i="16"/>
  <c r="G35" i="16"/>
  <c r="G33" i="16"/>
  <c r="G29" i="16"/>
  <c r="G27" i="16"/>
  <c r="G25" i="16"/>
  <c r="G23" i="16"/>
  <c r="G21" i="16"/>
  <c r="G36" i="16"/>
  <c r="F11" i="6"/>
  <c r="Q11" i="6"/>
  <c r="K11" i="6"/>
  <c r="O11" i="6"/>
  <c r="H14" i="6"/>
  <c r="H13" i="6"/>
  <c r="H12" i="6"/>
  <c r="H11" i="6"/>
  <c r="S5" i="6"/>
  <c r="G24" i="16"/>
  <c r="G32" i="16"/>
  <c r="G31" i="16"/>
  <c r="M10" i="48"/>
  <c r="O10" i="48"/>
  <c r="H10" i="48"/>
  <c r="I10" i="48" s="1"/>
  <c r="N10" i="48"/>
  <c r="G10" i="48"/>
  <c r="K10" i="48"/>
  <c r="L10" i="48" s="1"/>
  <c r="Q10" i="48"/>
  <c r="J10" i="48"/>
  <c r="P10" i="48"/>
  <c r="R10" i="48"/>
  <c r="P14" i="48"/>
  <c r="H14" i="48"/>
  <c r="I14" i="48" s="1"/>
  <c r="G14" i="48"/>
  <c r="Q14" i="48"/>
  <c r="R14" i="48"/>
  <c r="O14" i="48"/>
  <c r="O13" i="48"/>
  <c r="H13" i="48"/>
  <c r="I13" i="48" s="1"/>
  <c r="G13" i="48"/>
  <c r="Q13" i="48"/>
  <c r="R13" i="48"/>
  <c r="P13" i="48"/>
  <c r="H12" i="48"/>
  <c r="I12" i="48" s="1"/>
  <c r="G12" i="48"/>
  <c r="P12" i="48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7" i="16"/>
  <c r="G48" i="16"/>
  <c r="G50" i="16"/>
  <c r="G52" i="16"/>
  <c r="G54" i="16"/>
  <c r="G56" i="16"/>
  <c r="G19" i="16"/>
  <c r="G58" i="16"/>
  <c r="G47" i="16"/>
  <c r="G49" i="16"/>
  <c r="G51" i="16"/>
  <c r="G53" i="16"/>
  <c r="G55" i="16"/>
  <c r="G57" i="16"/>
  <c r="G59" i="16"/>
  <c r="U20" i="44"/>
  <c r="O11" i="44"/>
  <c r="R38" i="48"/>
  <c r="T4" i="46"/>
  <c r="R26" i="48"/>
  <c r="R47" i="48"/>
  <c r="R51" i="48"/>
  <c r="R67" i="48"/>
  <c r="R71" i="48"/>
  <c r="R79" i="48"/>
  <c r="R39" i="48"/>
  <c r="R55" i="48"/>
  <c r="R59" i="48"/>
  <c r="R63" i="48"/>
  <c r="R75" i="48"/>
  <c r="R83" i="48"/>
  <c r="R87" i="48"/>
  <c r="R95" i="48"/>
  <c r="R123" i="48"/>
  <c r="P13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T31" i="46"/>
  <c r="T33" i="46"/>
  <c r="T34" i="46"/>
  <c r="T35" i="46"/>
  <c r="T37" i="46"/>
  <c r="R25" i="48"/>
  <c r="R46" i="48"/>
  <c r="R54" i="48"/>
  <c r="R62" i="48"/>
  <c r="R27" i="48"/>
  <c r="R36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R131" i="48"/>
  <c r="R135" i="48"/>
  <c r="R139" i="48"/>
  <c r="R143" i="48"/>
  <c r="R151" i="48"/>
  <c r="R24" i="48"/>
  <c r="R37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T32" i="46"/>
  <c r="T36" i="46"/>
  <c r="P37" i="45"/>
  <c r="P41" i="45"/>
  <c r="P45" i="45"/>
  <c r="P49" i="45"/>
  <c r="P53" i="45"/>
  <c r="P16" i="45"/>
  <c r="P39" i="45"/>
  <c r="P43" i="45"/>
  <c r="P47" i="45"/>
  <c r="P51" i="45"/>
  <c r="P55" i="45"/>
  <c r="P59" i="45"/>
  <c r="P63" i="45"/>
  <c r="P67" i="45"/>
  <c r="P71" i="45"/>
  <c r="P15" i="45"/>
  <c r="P19" i="45"/>
  <c r="P20" i="45"/>
  <c r="P24" i="45"/>
  <c r="P29" i="45"/>
  <c r="P32" i="45"/>
  <c r="P33" i="45"/>
  <c r="P36" i="45"/>
  <c r="P40" i="45"/>
  <c r="P52" i="45"/>
  <c r="P57" i="45"/>
  <c r="P61" i="45"/>
  <c r="P64" i="45"/>
  <c r="P65" i="45"/>
  <c r="P69" i="45"/>
  <c r="P72" i="45"/>
  <c r="P73" i="45"/>
  <c r="P14" i="45"/>
  <c r="P21" i="45"/>
  <c r="P26" i="45"/>
  <c r="P30" i="45"/>
  <c r="P34" i="45"/>
  <c r="P38" i="45"/>
  <c r="P42" i="45"/>
  <c r="P46" i="45"/>
  <c r="P50" i="45"/>
  <c r="P54" i="45"/>
  <c r="P58" i="45"/>
  <c r="P62" i="45"/>
  <c r="P66" i="45"/>
  <c r="P70" i="45"/>
  <c r="P17" i="45"/>
  <c r="P22" i="45"/>
  <c r="P23" i="45"/>
  <c r="P27" i="45"/>
  <c r="P28" i="45"/>
  <c r="P31" i="45"/>
  <c r="P35" i="45"/>
  <c r="P44" i="45"/>
  <c r="P48" i="45"/>
  <c r="P56" i="45"/>
  <c r="P60" i="45"/>
  <c r="P68" i="45"/>
  <c r="Q48" i="16"/>
  <c r="Q52" i="16"/>
  <c r="Q56" i="16"/>
  <c r="Q49" i="16"/>
  <c r="Q53" i="16"/>
  <c r="Q57" i="16"/>
  <c r="Q33" i="16"/>
  <c r="Q28" i="16"/>
  <c r="Q20" i="16"/>
  <c r="Q19" i="16"/>
  <c r="Q47" i="16"/>
  <c r="Q50" i="16"/>
  <c r="Q55" i="16"/>
  <c r="Q58" i="16"/>
  <c r="Q51" i="16"/>
  <c r="Q54" i="16"/>
  <c r="Q59" i="16"/>
  <c r="Q35" i="16"/>
  <c r="Q29" i="16"/>
  <c r="Q36" i="16"/>
  <c r="Q32" i="16"/>
  <c r="Q30" i="16"/>
  <c r="Q27" i="16"/>
  <c r="Q25" i="16"/>
  <c r="Q21" i="16"/>
  <c r="Q37" i="16"/>
  <c r="Q24" i="16"/>
  <c r="Q22" i="16"/>
  <c r="Q34" i="16"/>
  <c r="Q31" i="16"/>
  <c r="Q26" i="16"/>
  <c r="Q23" i="16"/>
  <c r="U16" i="6"/>
  <c r="U21" i="6"/>
  <c r="U26" i="6"/>
  <c r="U31" i="6"/>
  <c r="U36" i="6"/>
  <c r="U40" i="6"/>
  <c r="U44" i="6"/>
  <c r="U48" i="6"/>
  <c r="U52" i="6"/>
  <c r="U56" i="6"/>
  <c r="U61" i="6"/>
  <c r="U66" i="6"/>
  <c r="U70" i="6"/>
  <c r="U74" i="6"/>
  <c r="U78" i="6"/>
  <c r="U82" i="6"/>
  <c r="U86" i="6"/>
  <c r="U90" i="6"/>
  <c r="U13" i="6"/>
  <c r="U18" i="6"/>
  <c r="U23" i="6"/>
  <c r="U28" i="6"/>
  <c r="U33" i="6"/>
  <c r="U38" i="6"/>
  <c r="U42" i="6"/>
  <c r="U46" i="6"/>
  <c r="U50" i="6"/>
  <c r="U54" i="6"/>
  <c r="U58" i="6"/>
  <c r="U63" i="6"/>
  <c r="U68" i="6"/>
  <c r="U88" i="6"/>
  <c r="U92" i="6"/>
  <c r="U96" i="6"/>
  <c r="U94" i="6"/>
  <c r="U72" i="6"/>
  <c r="U76" i="6"/>
  <c r="U80" i="6"/>
  <c r="U84" i="6"/>
  <c r="U14" i="6"/>
  <c r="U19" i="6"/>
  <c r="U24" i="6"/>
  <c r="U29" i="6"/>
  <c r="U34" i="6"/>
  <c r="U39" i="6"/>
  <c r="U43" i="6"/>
  <c r="U47" i="6"/>
  <c r="U51" i="6"/>
  <c r="U55" i="6"/>
  <c r="U59" i="6"/>
  <c r="U64" i="6"/>
  <c r="U69" i="6"/>
  <c r="U73" i="6"/>
  <c r="U77" i="6"/>
  <c r="U81" i="6"/>
  <c r="U85" i="6"/>
  <c r="U89" i="6"/>
  <c r="U93" i="6"/>
  <c r="U97" i="6"/>
  <c r="U12" i="6"/>
  <c r="U17" i="6"/>
  <c r="U22" i="6"/>
  <c r="U27" i="6"/>
  <c r="U32" i="6"/>
  <c r="U37" i="6"/>
  <c r="U41" i="6"/>
  <c r="U45" i="6"/>
  <c r="U49" i="6"/>
  <c r="U53" i="6"/>
  <c r="U57" i="6"/>
  <c r="U62" i="6"/>
  <c r="U67" i="6"/>
  <c r="U71" i="6"/>
  <c r="U75" i="6"/>
  <c r="U79" i="6"/>
  <c r="U83" i="6"/>
  <c r="U87" i="6"/>
  <c r="U91" i="6"/>
  <c r="U95" i="6"/>
  <c r="B21" i="35" l="1"/>
  <c r="D21" i="35"/>
  <c r="G21" i="35"/>
  <c r="K112" i="68" s="1"/>
  <c r="K125" i="68" l="1"/>
  <c r="K203" i="68"/>
  <c r="K177" i="68"/>
  <c r="K21" i="68"/>
  <c r="K216" i="68"/>
  <c r="K34" i="68"/>
  <c r="K60" i="68"/>
  <c r="K73" i="68"/>
  <c r="K86" i="68"/>
  <c r="K99" i="68"/>
  <c r="K138" i="68"/>
  <c r="K47" i="68"/>
  <c r="K151" i="68"/>
  <c r="K164" i="68"/>
  <c r="K190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P14" i="35" s="1"/>
  <c r="M27" i="35"/>
  <c r="N14" i="35" s="1"/>
  <c r="I27" i="35"/>
  <c r="G27" i="35"/>
  <c r="H14" i="35" s="1"/>
  <c r="E27" i="35"/>
  <c r="F14" i="35" s="1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189" i="68" s="1"/>
  <c r="D20" i="35"/>
  <c r="B20" i="35"/>
  <c r="G19" i="35"/>
  <c r="K188" i="68" s="1"/>
  <c r="D19" i="35"/>
  <c r="B19" i="35"/>
  <c r="G18" i="35"/>
  <c r="K187" i="68" s="1"/>
  <c r="D18" i="35"/>
  <c r="B18" i="35"/>
  <c r="G17" i="35"/>
  <c r="D17" i="35"/>
  <c r="B17" i="35"/>
  <c r="G16" i="35"/>
  <c r="K185" i="68" s="1"/>
  <c r="D16" i="35"/>
  <c r="B16" i="35"/>
  <c r="G15" i="35"/>
  <c r="D15" i="35"/>
  <c r="B15" i="35"/>
  <c r="D14" i="35"/>
  <c r="B14" i="35"/>
  <c r="G13" i="35"/>
  <c r="D13" i="35"/>
  <c r="B13" i="35"/>
  <c r="G12" i="35"/>
  <c r="K181" i="68" s="1"/>
  <c r="D12" i="35"/>
  <c r="B12" i="35"/>
  <c r="G11" i="35"/>
  <c r="K115" i="68" s="1"/>
  <c r="D11" i="35"/>
  <c r="B11" i="35"/>
  <c r="U42" i="35" l="1"/>
  <c r="U45" i="35"/>
  <c r="K202" i="68"/>
  <c r="K124" i="68"/>
  <c r="U44" i="35"/>
  <c r="U33" i="35"/>
  <c r="K20" i="68"/>
  <c r="K72" i="68"/>
  <c r="K85" i="68"/>
  <c r="K111" i="68"/>
  <c r="K137" i="68"/>
  <c r="K46" i="68"/>
  <c r="K59" i="68"/>
  <c r="K176" i="68"/>
  <c r="K98" i="68"/>
  <c r="K150" i="68"/>
  <c r="K163" i="68"/>
  <c r="K33" i="68"/>
  <c r="K215" i="68"/>
  <c r="K71" i="68"/>
  <c r="K110" i="68"/>
  <c r="K201" i="68"/>
  <c r="K123" i="68"/>
  <c r="K19" i="68"/>
  <c r="U32" i="35"/>
  <c r="U43" i="35"/>
  <c r="K175" i="68"/>
  <c r="K136" i="68"/>
  <c r="K32" i="68"/>
  <c r="K45" i="68"/>
  <c r="K58" i="68"/>
  <c r="K84" i="68"/>
  <c r="K162" i="68"/>
  <c r="K97" i="68"/>
  <c r="K149" i="68"/>
  <c r="K214" i="68"/>
  <c r="K122" i="68"/>
  <c r="K18" i="68"/>
  <c r="K200" i="68"/>
  <c r="K161" i="68"/>
  <c r="K213" i="68"/>
  <c r="K96" i="68"/>
  <c r="K57" i="68"/>
  <c r="K109" i="68"/>
  <c r="K148" i="68"/>
  <c r="K70" i="68"/>
  <c r="K135" i="68"/>
  <c r="K83" i="68"/>
  <c r="U31" i="35"/>
  <c r="K44" i="68"/>
  <c r="K31" i="68"/>
  <c r="K174" i="68"/>
  <c r="K121" i="68"/>
  <c r="K199" i="68"/>
  <c r="K207" i="68"/>
  <c r="K129" i="68"/>
  <c r="K51" i="68"/>
  <c r="K77" i="68"/>
  <c r="K103" i="68"/>
  <c r="K64" i="68"/>
  <c r="K168" i="68"/>
  <c r="K25" i="68"/>
  <c r="K12" i="68"/>
  <c r="K116" i="68"/>
  <c r="K155" i="68"/>
  <c r="K194" i="68"/>
  <c r="K38" i="68"/>
  <c r="K90" i="68"/>
  <c r="K142" i="68"/>
  <c r="U24" i="35"/>
  <c r="U26" i="35"/>
  <c r="K15" i="68"/>
  <c r="K145" i="68"/>
  <c r="K132" i="68"/>
  <c r="K119" i="68"/>
  <c r="K171" i="68"/>
  <c r="K67" i="68"/>
  <c r="K93" i="68"/>
  <c r="K106" i="68"/>
  <c r="K184" i="68"/>
  <c r="K80" i="68"/>
  <c r="K28" i="68"/>
  <c r="K41" i="68"/>
  <c r="K54" i="68"/>
  <c r="K197" i="68"/>
  <c r="K158" i="68"/>
  <c r="K210" i="68"/>
  <c r="K169" i="68"/>
  <c r="K13" i="68"/>
  <c r="K26" i="68"/>
  <c r="K91" i="68"/>
  <c r="K208" i="68"/>
  <c r="K78" i="68"/>
  <c r="K156" i="68"/>
  <c r="K39" i="68"/>
  <c r="K104" i="68"/>
  <c r="K195" i="68"/>
  <c r="K117" i="68"/>
  <c r="K52" i="68"/>
  <c r="K182" i="68"/>
  <c r="K65" i="68"/>
  <c r="K130" i="68"/>
  <c r="K143" i="68"/>
  <c r="K172" i="68"/>
  <c r="K159" i="68"/>
  <c r="K120" i="68"/>
  <c r="K94" i="68"/>
  <c r="K146" i="68"/>
  <c r="K68" i="68"/>
  <c r="K198" i="68"/>
  <c r="K107" i="68"/>
  <c r="K211" i="68"/>
  <c r="K55" i="68"/>
  <c r="K81" i="68"/>
  <c r="K133" i="68"/>
  <c r="K16" i="68"/>
  <c r="K29" i="68"/>
  <c r="K42" i="68"/>
  <c r="U23" i="35"/>
  <c r="U25" i="35"/>
  <c r="U27" i="35"/>
  <c r="U29" i="35"/>
  <c r="U36" i="35"/>
  <c r="U38" i="35"/>
  <c r="U40" i="35"/>
  <c r="K63" i="68"/>
  <c r="K128" i="68"/>
  <c r="K11" i="68"/>
  <c r="K102" i="68"/>
  <c r="K89" i="68"/>
  <c r="K24" i="68"/>
  <c r="K180" i="68"/>
  <c r="K167" i="68"/>
  <c r="K141" i="68"/>
  <c r="K76" i="68"/>
  <c r="K206" i="68"/>
  <c r="K50" i="68"/>
  <c r="K154" i="68"/>
  <c r="K37" i="68"/>
  <c r="K193" i="68"/>
  <c r="K170" i="68"/>
  <c r="K79" i="68"/>
  <c r="K40" i="68"/>
  <c r="K144" i="68"/>
  <c r="K27" i="68"/>
  <c r="K131" i="68"/>
  <c r="K209" i="68"/>
  <c r="K183" i="68"/>
  <c r="K53" i="68"/>
  <c r="K157" i="68"/>
  <c r="K118" i="68"/>
  <c r="K66" i="68"/>
  <c r="K105" i="68"/>
  <c r="K196" i="68"/>
  <c r="K92" i="68"/>
  <c r="K14" i="68"/>
  <c r="K82" i="68"/>
  <c r="K147" i="68"/>
  <c r="K17" i="68"/>
  <c r="K173" i="68"/>
  <c r="K160" i="68"/>
  <c r="K69" i="68"/>
  <c r="K95" i="68"/>
  <c r="K30" i="68"/>
  <c r="K212" i="68"/>
  <c r="K43" i="68"/>
  <c r="K134" i="68"/>
  <c r="K108" i="68"/>
  <c r="K186" i="68"/>
  <c r="K56" i="68"/>
  <c r="U28" i="35"/>
  <c r="U30" i="35"/>
  <c r="U37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86" i="35"/>
  <c r="T99" i="35"/>
  <c r="T33" i="35"/>
  <c r="T46" i="35"/>
  <c r="T111" i="35"/>
  <c r="T124" i="35"/>
  <c r="T59" i="35"/>
  <c r="T72" i="35"/>
  <c r="T85" i="35"/>
  <c r="T98" i="35"/>
  <c r="T137" i="35"/>
  <c r="T71" i="35"/>
  <c r="T84" i="35"/>
  <c r="T110" i="35"/>
  <c r="T123" i="35"/>
  <c r="T136" i="35"/>
  <c r="T32" i="35"/>
  <c r="T45" i="35"/>
  <c r="T58" i="35"/>
  <c r="T97" i="35"/>
  <c r="T31" i="35"/>
  <c r="T44" i="35"/>
  <c r="T57" i="35"/>
  <c r="T70" i="35"/>
  <c r="T109" i="35"/>
  <c r="T122" i="35"/>
  <c r="T135" i="35"/>
  <c r="T83" i="35"/>
  <c r="T96" i="35"/>
  <c r="T30" i="35"/>
  <c r="T43" i="35"/>
  <c r="T56" i="35"/>
  <c r="T69" i="35"/>
  <c r="T82" i="35"/>
  <c r="T95" i="35"/>
  <c r="T108" i="35"/>
  <c r="T121" i="35"/>
  <c r="T134" i="35"/>
  <c r="T29" i="35"/>
  <c r="T42" i="35"/>
  <c r="T55" i="35"/>
  <c r="T68" i="35"/>
  <c r="T107" i="35"/>
  <c r="T120" i="35"/>
  <c r="T133" i="35"/>
  <c r="T81" i="35"/>
  <c r="T94" i="35"/>
  <c r="T28" i="35"/>
  <c r="T41" i="35"/>
  <c r="T54" i="35"/>
  <c r="T106" i="35"/>
  <c r="T119" i="35"/>
  <c r="T67" i="35"/>
  <c r="T80" i="35"/>
  <c r="T93" i="35"/>
  <c r="T132" i="35"/>
  <c r="T27" i="35"/>
  <c r="T40" i="35"/>
  <c r="T53" i="35"/>
  <c r="T66" i="35"/>
  <c r="T79" i="35"/>
  <c r="T92" i="35"/>
  <c r="T105" i="35"/>
  <c r="T118" i="35"/>
  <c r="T131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38" i="35"/>
  <c r="I19" i="2"/>
  <c r="I15" i="2"/>
  <c r="I11" i="2"/>
  <c r="T51" i="35"/>
  <c r="T64" i="35"/>
  <c r="T77" i="35"/>
  <c r="T90" i="35"/>
  <c r="T129" i="35"/>
  <c r="I22" i="2"/>
  <c r="I18" i="2"/>
  <c r="I14" i="2"/>
  <c r="I10" i="2"/>
  <c r="T24" i="35"/>
  <c r="T37" i="35"/>
  <c r="T102" i="35"/>
  <c r="I24" i="2"/>
  <c r="I20" i="2"/>
  <c r="I16" i="2"/>
  <c r="I12" i="2"/>
  <c r="I23" i="2"/>
  <c r="I26" i="2"/>
  <c r="I8" i="2"/>
  <c r="T50" i="35"/>
  <c r="T63" i="35"/>
  <c r="T76" i="35"/>
  <c r="T115" i="35"/>
  <c r="T128" i="35"/>
  <c r="T89" i="35"/>
  <c r="T23" i="35"/>
  <c r="T49" i="35"/>
  <c r="T62" i="35"/>
  <c r="T36" i="35"/>
  <c r="T75" i="35"/>
  <c r="T88" i="35"/>
  <c r="T101" i="35"/>
  <c r="T114" i="35"/>
  <c r="T127" i="35"/>
  <c r="T34" i="35"/>
  <c r="R64" i="1"/>
  <c r="R117" i="1"/>
  <c r="T18" i="35" l="1"/>
  <c r="F20" i="35"/>
  <c r="T19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Q10" i="2" l="1"/>
  <c r="Q20" i="2"/>
  <c r="Q17" i="2"/>
  <c r="Q21" i="2"/>
  <c r="Q18" i="2"/>
  <c r="Q9" i="2"/>
  <c r="Q12" i="2"/>
  <c r="Q19" i="2"/>
  <c r="Q14" i="2"/>
  <c r="Q11" i="2"/>
  <c r="Q13" i="2"/>
  <c r="Q25" i="2"/>
  <c r="Q24" i="2"/>
  <c r="Q16" i="2"/>
  <c r="Q22" i="2"/>
  <c r="Q26" i="2"/>
  <c r="Q27" i="2"/>
  <c r="Q23" i="2"/>
  <c r="Q15" i="2"/>
  <c r="K11" i="49"/>
  <c r="B26" i="2" l="1"/>
  <c r="U26" i="2" s="1"/>
  <c r="F26" i="2"/>
  <c r="G27" i="2" s="1"/>
  <c r="E27" i="2" l="1"/>
  <c r="C27" i="2"/>
  <c r="R26" i="2"/>
  <c r="S26" i="2"/>
  <c r="T27" i="2" s="1"/>
  <c r="M5" i="52" l="1"/>
  <c r="D10" i="35" l="1"/>
  <c r="B10" i="35"/>
  <c r="I7" i="45" l="1"/>
  <c r="Q5" i="44"/>
  <c r="U11" i="6"/>
  <c r="P12" i="45"/>
  <c r="U11" i="44"/>
  <c r="B25" i="2"/>
  <c r="U25" i="2" s="1"/>
  <c r="F25" i="2"/>
  <c r="E26" i="2" l="1"/>
  <c r="G26" i="2"/>
  <c r="C26" i="2"/>
  <c r="R25" i="2"/>
  <c r="S25" i="2"/>
  <c r="T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O5" i="50"/>
  <c r="L11" i="49"/>
  <c r="B24" i="2" l="1"/>
  <c r="U24" i="2" s="1"/>
  <c r="F24" i="2"/>
  <c r="B23" i="2"/>
  <c r="U23" i="2" s="1"/>
  <c r="F23" i="2"/>
  <c r="E24" i="2" l="1"/>
  <c r="E25" i="2"/>
  <c r="G24" i="2"/>
  <c r="G25" i="2"/>
  <c r="C24" i="2"/>
  <c r="C25" i="2"/>
  <c r="R23" i="2"/>
  <c r="S23" i="2"/>
  <c r="R24" i="2"/>
  <c r="S24" i="2"/>
  <c r="P7" i="2"/>
  <c r="Q8" i="2" s="1"/>
  <c r="T24" i="2" l="1"/>
  <c r="T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U7" i="2" s="1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S7" i="2"/>
  <c r="R7" i="2"/>
  <c r="Q18" i="16"/>
  <c r="B8" i="2" l="1"/>
  <c r="U8" i="2" s="1"/>
  <c r="B9" i="2"/>
  <c r="U9" i="2" s="1"/>
  <c r="B10" i="2"/>
  <c r="U10" i="2" s="1"/>
  <c r="B11" i="2"/>
  <c r="U11" i="2" s="1"/>
  <c r="B12" i="2"/>
  <c r="U12" i="2" s="1"/>
  <c r="B13" i="2"/>
  <c r="U13" i="2" s="1"/>
  <c r="B14" i="2"/>
  <c r="U14" i="2" s="1"/>
  <c r="B15" i="2"/>
  <c r="U15" i="2" s="1"/>
  <c r="B16" i="2"/>
  <c r="U16" i="2" s="1"/>
  <c r="B17" i="2"/>
  <c r="U17" i="2" s="1"/>
  <c r="B18" i="2"/>
  <c r="U18" i="2" s="1"/>
  <c r="B19" i="2"/>
  <c r="U19" i="2" s="1"/>
  <c r="B20" i="2"/>
  <c r="U20" i="2" s="1"/>
  <c r="B21" i="2"/>
  <c r="U21" i="2" s="1"/>
  <c r="B22" i="2"/>
  <c r="U22" i="2" s="1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R18" i="2"/>
  <c r="S18" i="2"/>
  <c r="R19" i="2"/>
  <c r="S19" i="2"/>
  <c r="R15" i="2"/>
  <c r="S15" i="2"/>
  <c r="R11" i="2"/>
  <c r="S11" i="2"/>
  <c r="R10" i="2"/>
  <c r="S10" i="2"/>
  <c r="R21" i="2"/>
  <c r="S21" i="2"/>
  <c r="R17" i="2"/>
  <c r="S17" i="2"/>
  <c r="R13" i="2"/>
  <c r="S13" i="2"/>
  <c r="R9" i="2"/>
  <c r="S9" i="2"/>
  <c r="R22" i="2"/>
  <c r="S22" i="2"/>
  <c r="R14" i="2"/>
  <c r="S14" i="2"/>
  <c r="R20" i="2"/>
  <c r="S20" i="2"/>
  <c r="R16" i="2"/>
  <c r="S16" i="2"/>
  <c r="R12" i="2"/>
  <c r="S12" i="2"/>
  <c r="R8" i="2"/>
  <c r="S8" i="2"/>
  <c r="T8" i="2" s="1"/>
  <c r="T20" i="2" l="1"/>
  <c r="T11" i="2"/>
  <c r="T19" i="2"/>
  <c r="T13" i="2"/>
  <c r="T9" i="2"/>
  <c r="T17" i="2"/>
  <c r="T12" i="2"/>
  <c r="T22" i="2"/>
  <c r="T23" i="2"/>
  <c r="T16" i="2"/>
  <c r="T21" i="2"/>
  <c r="T14" i="2"/>
  <c r="T10" i="2"/>
  <c r="T15" i="2"/>
  <c r="T18" i="2"/>
  <c r="E5" i="47" l="1"/>
  <c r="D7" i="45"/>
  <c r="J5" i="35" l="1"/>
  <c r="Q4" i="1" l="1"/>
  <c r="H10" i="35"/>
  <c r="M10" i="35"/>
  <c r="N10" i="35" s="1"/>
  <c r="I10" i="35"/>
  <c r="R10" i="35"/>
  <c r="P5" i="35"/>
  <c r="J10" i="35"/>
  <c r="O10" i="35"/>
  <c r="P10" i="35" s="1"/>
  <c r="T10" i="35"/>
  <c r="K10" i="35"/>
  <c r="U10" i="35"/>
  <c r="A217" i="68"/>
  <c r="A217" i="68" a="1"/>
  <c r="A218" i="68"/>
  <c r="A218" i="68" a="1"/>
  <c r="A219" i="68"/>
  <c r="A219" i="68" a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<sst xmlns="http://schemas.openxmlformats.org/spreadsheetml/2006/main" count="4071" uniqueCount="687">
  <si>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</si>
  <si>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</si>
  <si>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</si>
  <si>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</si>
  <si>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</si>
  <si>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</si>
  <si>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</si>
  <si>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</si>
  <si>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</si>
  <si>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</si>
  <si>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</si>
  <si>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</si>
  <si>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</si>
  <si>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</si>
  <si>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</si>
  <si>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</si>
  <si>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</si>
  <si>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</si>
  <si>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</si>
  <si>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</si>
  <si>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</si>
  <si>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</si>
  <si>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</si>
  <si>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</si>
  <si>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</si>
  <si>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</si>
  <si>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</si>
  <si>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</si>
  <si>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</si>
  <si>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</si>
  <si>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</si>
  <si>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</si>
  <si>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</si>
  <si>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</si>
  <si>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</si>
  <si>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</si>
  <si>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</si>
  <si>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</si>
  <si>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</si>
  <si>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</si>
  <si>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</si>
  <si>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</si>
  <si>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</si>
  <si>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</si>
  <si>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</si>
  <si>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</si>
  <si>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</si>
  <si>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</si>
  <si>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</si>
  <si>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</si>
  <si>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</si>
  <si>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</si>
  <si>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</si>
  <si>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</si>
  <si>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</si>
  <si>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</si>
  <si>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</si>
  <si>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</si>
  <si>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</si>
  <si>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</si>
  <si>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</si>
  <si>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</si>
  <si>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</si>
  <si>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</si>
  <si>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</si>
  <si>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</si>
  <si>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</si>
  <si>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</si>
  <si>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</si>
  <si>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</si>
  <si>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Østfold</t>
  </si>
  <si>
    <t>Akershus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</si>
  <si>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</si>
  <si>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</si>
  <si>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</si>
  <si>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</si>
  <si>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</si>
  <si>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</si>
  <si>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</si>
  <si>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</si>
  <si>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</si>
  <si>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</si>
  <si>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</si>
  <si>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</si>
  <si>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</si>
  <si>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</si>
  <si>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</si>
  <si>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</si>
  <si>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</si>
  <si>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</si>
  <si>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</si>
  <si>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Rømskog</t>
  </si>
  <si>
    <t>Trøgstad</t>
  </si>
  <si>
    <t>Askim</t>
  </si>
  <si>
    <t>Eidsberg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</si>
  <si>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</si>
  <si>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</si>
  <si>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</si>
  <si>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</si>
  <si>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</si>
  <si>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</si>
  <si>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</si>
  <si>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</si>
  <si>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</si>
  <si>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</si>
  <si>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</si>
  <si>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</si>
  <si>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</si>
  <si>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</si>
  <si>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</si>
  <si>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</si>
  <si>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</si>
  <si>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</si>
  <si>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</si>
  <si>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</si>
  <si>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</si>
  <si>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</si>
  <si>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</si>
  <si>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</si>
  <si>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</si>
  <si>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</si>
  <si>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</si>
  <si>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</si>
  <si>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</si>
  <si>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</si>
  <si>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</si>
  <si>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</si>
  <si>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</si>
  <si>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</si>
  <si>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</si>
  <si>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</si>
  <si>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</si>
  <si>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</si>
  <si>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</si>
  <si>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</si>
  <si>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</si>
  <si>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</si>
  <si>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</si>
  <si>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</si>
  <si>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</si>
  <si>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</si>
  <si>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</si>
  <si>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</si>
  <si>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</si>
  <si>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</si>
  <si>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</si>
  <si>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</si>
  <si>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</si>
  <si>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</si>
  <si>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</si>
  <si>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</si>
  <si>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</si>
  <si>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</si>
  <si>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</si>
  <si>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</si>
  <si>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</si>
  <si>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</si>
  <si>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</si>
  <si>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</si>
  <si>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</si>
  <si>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</si>
  <si>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</si>
  <si>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</si>
  <si>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</si>
  <si>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</si>
  <si>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</si>
  <si>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</si>
  <si>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</si>
  <si>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</si>
  <si>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</si>
  <si>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</si>
  <si>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</si>
  <si>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</si>
  <si>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</si>
  <si>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</si>
  <si>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Holmestrand</t>
  </si>
  <si>
    <t>Sandefjord</t>
  </si>
  <si>
    <t>Larvik</t>
  </si>
  <si>
    <t>Sande</t>
  </si>
  <si>
    <t>Re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</si>
  <si>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</si>
  <si>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</si>
  <si>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</si>
  <si>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</si>
  <si>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</si>
  <si>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</si>
  <si>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</si>
  <si>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</si>
  <si>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</si>
  <si>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</si>
  <si>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</si>
  <si>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</si>
  <si>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</si>
  <si>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</si>
  <si>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</si>
  <si>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</si>
  <si>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</si>
  <si>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</si>
  <si>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</si>
  <si>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</si>
  <si>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</si>
  <si>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</si>
  <si>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</si>
  <si>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</si>
  <si>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</si>
  <si>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</si>
  <si>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</si>
  <si>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</si>
  <si>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</si>
  <si>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</si>
  <si>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</si>
  <si>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</si>
  <si>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</si>
  <si>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</si>
  <si>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Søgne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</si>
  <si>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</si>
  <si>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</si>
  <si>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</si>
  <si>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</si>
  <si>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</si>
  <si>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</si>
  <si>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</si>
  <si>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</si>
  <si>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</si>
  <si>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</si>
  <si>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</si>
  <si>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</si>
  <si>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</si>
  <si>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</si>
  <si>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</si>
  <si>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</si>
  <si>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</si>
  <si>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</si>
  <si>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</si>
  <si>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</si>
  <si>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</si>
  <si>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</si>
  <si>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</si>
  <si>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</si>
  <si>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</si>
  <si>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</si>
  <si>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</si>
  <si>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</si>
  <si>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</si>
  <si>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</si>
  <si>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</si>
  <si>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</si>
  <si>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</si>
  <si>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</si>
  <si>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</si>
  <si>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</si>
  <si>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</si>
  <si>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</si>
  <si>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</si>
  <si>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</si>
  <si>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</si>
  <si>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</si>
  <si>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</si>
  <si>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</si>
  <si>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</si>
  <si>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</si>
  <si>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</si>
  <si>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</si>
  <si>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</si>
  <si>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</si>
  <si>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</si>
  <si>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</si>
  <si>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</si>
  <si>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</si>
  <si>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</si>
  <si>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</si>
  <si>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</si>
  <si>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</si>
  <si>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</si>
  <si>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</si>
  <si>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</si>
  <si>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</si>
  <si>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</si>
  <si>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</si>
  <si>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</si>
  <si>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</si>
  <si>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</si>
  <si>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</si>
  <si>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</si>
  <si>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</si>
  <si>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</si>
  <si>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</si>
  <si>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</si>
  <si>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</si>
  <si>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</si>
  <si>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</si>
  <si>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</si>
  <si>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</si>
  <si>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</si>
  <si>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</si>
  <si>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</si>
  <si>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</si>
  <si>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</si>
  <si>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</si>
  <si>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</si>
  <si>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</si>
  <si>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</si>
  <si>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</si>
  <si>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</si>
  <si>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</si>
  <si>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</si>
  <si>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</si>
  <si>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</si>
  <si>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</si>
  <si>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</si>
  <si>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</si>
  <si>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</si>
  <si>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</si>
  <si>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</si>
  <si>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</si>
  <si>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</si>
  <si>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</si>
  <si>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</si>
  <si>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</si>
  <si>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</si>
  <si>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</si>
  <si>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</si>
  <si>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</si>
  <si>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</si>
  <si>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</si>
  <si>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</si>
  <si>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</si>
  <si>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</si>
  <si>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</si>
  <si>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</si>
  <si>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</si>
  <si>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</si>
  <si>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</si>
  <si>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</si>
  <si>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</si>
  <si>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</si>
  <si>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Hitra</t>
  </si>
  <si>
    <t>Frøya</t>
  </si>
  <si>
    <t>Ørland</t>
  </si>
  <si>
    <t>Agdenes</t>
  </si>
  <si>
    <t>Bjugn</t>
  </si>
  <si>
    <t>Åfjord</t>
  </si>
  <si>
    <t>Roan</t>
  </si>
  <si>
    <t>Rennebu</t>
  </si>
  <si>
    <t>Meldal</t>
  </si>
  <si>
    <t>Orkdal</t>
  </si>
  <si>
    <t>Holtålen</t>
  </si>
  <si>
    <t>Midtre Gauldal</t>
  </si>
  <si>
    <t>Melhus</t>
  </si>
  <si>
    <t>Skaun</t>
  </si>
  <si>
    <t>Klæbu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</si>
  <si>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</si>
  <si>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</si>
  <si>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</si>
  <si>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</si>
  <si>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</si>
  <si>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</si>
  <si>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</si>
  <si>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</si>
  <si>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</si>
  <si>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Verran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</si>
  <si>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</si>
  <si>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</si>
  <si>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</si>
  <si>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</si>
  <si>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</si>
  <si>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</si>
  <si>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</si>
  <si>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</si>
  <si>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</si>
  <si>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</si>
  <si>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</si>
  <si>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</si>
  <si>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</si>
  <si>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</si>
  <si>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</si>
  <si>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</si>
  <si>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</si>
  <si>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</si>
  <si>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</si>
  <si>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</si>
  <si>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</si>
  <si>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</si>
  <si>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</si>
  <si>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</si>
  <si>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</si>
  <si>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</si>
  <si>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</si>
  <si>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</si>
  <si>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</si>
  <si>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</si>
  <si>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</si>
  <si>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</si>
  <si>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</si>
  <si>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</si>
  <si>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</si>
  <si>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</si>
  <si>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</si>
  <si>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</si>
  <si>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</si>
  <si>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</si>
  <si>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</si>
  <si>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</si>
  <si>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</si>
  <si>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</si>
  <si>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</si>
  <si>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</si>
  <si>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</si>
  <si>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</si>
  <si>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</si>
  <si>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</si>
  <si>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</si>
  <si>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</si>
  <si>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</si>
  <si>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</si>
  <si>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</si>
  <si>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</si>
  <si>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</si>
  <si>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</si>
  <si>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Sørreisa</t>
  </si>
  <si>
    <t>Dyrøy</t>
  </si>
  <si>
    <t>Tranøy</t>
  </si>
  <si>
    <t>Torsken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</si>
  <si>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</si>
  <si>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</si>
  <si>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</si>
  <si>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</si>
  <si>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</si>
  <si>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</si>
  <si>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</si>
  <si>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</si>
  <si>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</si>
  <si>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</si>
  <si>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</si>
  <si>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</si>
  <si>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</si>
  <si>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Kvalsund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</si>
  <si>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</si>
  <si>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</si>
  <si>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</si>
  <si>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</si>
  <si>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</si>
  <si>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</si>
  <si>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</si>
  <si>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</si>
  <si>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</si>
  <si>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</si>
  <si>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</si>
  <si>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</si>
  <si>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</si>
  <si>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</si>
  <si>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</si>
  <si>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</si>
  <si>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</si>
  <si>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</si>
  <si>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</si>
  <si>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</si>
  <si>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</si>
  <si>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</si>
  <si>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</si>
  <si>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</si>
  <si>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</si>
  <si>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</si>
  <si>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</si>
  <si>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</si>
  <si>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</si>
  <si>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</si>
  <si>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</si>
  <si>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</si>
  <si>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</si>
  <si>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</si>
  <si>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</si>
  <si>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</si>
  <si>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</si>
  <si>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</si>
  <si>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</si>
  <si>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</si>
  <si>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</si>
  <si>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</si>
  <si>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</si>
  <si>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</si>
  <si>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</si>
  <si>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</si>
  <si>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</si>
  <si>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</si>
  <si>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</si>
  <si>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</si>
  <si>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</si>
  <si>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</si>
  <si>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</si>
  <si>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</si>
  <si>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</si>
  <si>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</si>
  <si>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</si>
  <si>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</si>
  <si>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</si>
  <si>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</si>
  <si>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Svelvik</t>
  </si>
  <si>
    <t>Berg</t>
  </si>
  <si>
    <t>Horten</t>
  </si>
  <si>
    <t>Suldal</t>
  </si>
  <si>
    <t>Namdalseid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</si>
  <si>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</si>
  <si>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</si>
  <si>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</si>
  <si>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</si>
  <si>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</si>
  <si>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</si>
  <si>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</si>
  <si>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</si>
  <si>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</si>
  <si>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</si>
  <si>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</si>
  <si>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</si>
  <si>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</si>
  <si>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</si>
  <si>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</si>
  <si>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</si>
  <si>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</si>
  <si>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</si>
  <si>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</si>
  <si>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</si>
  <si>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</si>
  <si>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</si>
  <si>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</si>
  <si>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</si>
  <si>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</si>
  <si>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</si>
  <si>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</si>
  <si>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</si>
  <si>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</si>
  <si>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</si>
  <si>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</si>
  <si>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</si>
  <si>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</si>
  <si>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</si>
  <si>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</si>
  <si>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</si>
  <si>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</si>
  <si>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</si>
  <si>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</si>
  <si>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</si>
  <si>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</si>
  <si>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</si>
  <si>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</si>
  <si>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</si>
  <si>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</si>
  <si>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</si>
  <si>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</si>
  <si>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</si>
  <si>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</si>
  <si>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</si>
  <si>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Skålda purke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</si>
  <si>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</si>
  <si>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</si>
  <si>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</si>
  <si>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</si>
  <si>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</si>
  <si>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</si>
  <si>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</si>
  <si>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</si>
  <si>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</si>
  <si>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</si>
  <si>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</si>
  <si>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</si>
  <si>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</si>
  <si>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</si>
  <si>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</si>
  <si>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</si>
  <si>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</si>
  <si>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</si>
  <si>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</si>
  <si>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</si>
  <si>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</si>
  <si>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</si>
  <si>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</si>
  <si>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</si>
  <si>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</si>
  <si>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</si>
  <si>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</si>
  <si>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</si>
  <si>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</si>
  <si>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</si>
  <si>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</si>
  <si>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</si>
  <si>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</si>
  <si>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</si>
  <si>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</si>
  <si>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</si>
  <si>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Nr</t>
  </si>
  <si>
    <t>Fredrikstad</t>
  </si>
  <si>
    <t>Spydeberg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</si>
  <si>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</si>
  <si>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</si>
  <si>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</si>
  <si>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</si>
  <si>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</si>
  <si>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</si>
  <si>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</si>
  <si>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</si>
  <si>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</si>
  <si>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</si>
  <si>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</si>
  <si>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</si>
  <si>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</si>
  <si>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Aust-Agder</t>
  </si>
  <si>
    <t>Vegårshei</t>
  </si>
  <si>
    <t>Evje og Hornnes</t>
  </si>
  <si>
    <t>Vest-Agder</t>
  </si>
  <si>
    <t>Songdalen</t>
  </si>
  <si>
    <t>Marnardal</t>
  </si>
  <si>
    <t>Åseral</t>
  </si>
  <si>
    <t>Bjerkreim</t>
  </si>
  <si>
    <t>Hå</t>
  </si>
  <si>
    <t>Eidfjord</t>
  </si>
  <si>
    <t>Austrheim</t>
  </si>
  <si>
    <t>Sogn og Fjordane</t>
  </si>
  <si>
    <t>Sogn og fFordane</t>
  </si>
  <si>
    <t>Sogn og fjordane</t>
  </si>
  <si>
    <t>Sogn og FJordane</t>
  </si>
  <si>
    <t>Møre og Romsdal</t>
  </si>
  <si>
    <t>Alstahaug</t>
  </si>
  <si>
    <t>Tjeldsund</t>
  </si>
  <si>
    <t>Lenvik</t>
  </si>
  <si>
    <t>Sør-Varanger</t>
  </si>
  <si>
    <t>Snillfjord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</si>
  <si>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</si>
  <si>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</si>
  <si>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</si>
  <si>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</si>
  <si>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</si>
  <si>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</si>
  <si>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</si>
  <si>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</si>
  <si>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</si>
  <si>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</si>
  <si>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</si>
  <si>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</si>
  <si>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</si>
  <si>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</si>
  <si>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</si>
  <si>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</si>
  <si>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</si>
  <si>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</si>
  <si>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</si>
  <si>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</si>
  <si>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</si>
  <si>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</si>
  <si>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</si>
  <si>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</si>
  <si>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</si>
  <si>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</si>
  <si>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</si>
  <si>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</si>
  <si>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</si>
  <si>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</si>
  <si>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</si>
  <si>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</si>
  <si>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</si>
  <si>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</si>
  <si>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</si>
  <si>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</si>
  <si>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i middel kjøttprosent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</si>
  <si>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</si>
  <si>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</si>
  <si>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</si>
  <si>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</si>
  <si>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</si>
  <si>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</si>
  <si>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</si>
  <si>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FYLKE2</t>
  </si>
  <si>
    <t>Klasser</t>
  </si>
  <si>
    <t>Kasserte</t>
  </si>
  <si>
    <t>Krepert fjøs</t>
  </si>
  <si>
    <t>Krepert transport</t>
  </si>
  <si>
    <t>Med baklabb</t>
  </si>
  <si>
    <t>Januar</t>
  </si>
  <si>
    <t>Februar</t>
  </si>
  <si>
    <t>Mars</t>
  </si>
  <si>
    <t>April</t>
  </si>
  <si>
    <t>Juni</t>
  </si>
  <si>
    <t>Juli</t>
  </si>
  <si>
    <t>August</t>
  </si>
  <si>
    <t>September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</si>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</sst>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5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Verdana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33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0" fontId="0" fillId="42" borderId="0" xfId="0" applyFill="1"/>
    <xf numFmtId="1" fontId="0" fillId="42" borderId="0" xfId="0" applyNumberFormat="1" applyFill="1"/>
    <xf numFmtId="2" fontId="0" fillId="42" borderId="0" xfId="0" applyNumberFormat="1" applyFill="1"/>
    <xf numFmtId="2" fontId="8" fillId="6" borderId="0" xfId="0" applyNumberFormat="1" applyFont="1" applyFill="1" applyAlignment="1">
      <alignment horizontal="center"/>
    </xf>
    <xf numFmtId="2" fontId="8" fillId="44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6" fillId="5" borderId="0" xfId="0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0" fillId="42" borderId="0" xfId="0" applyNumberForma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0" borderId="0" xfId="0" applyFont="1"/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8" fillId="7" borderId="0" xfId="0" applyNumberFormat="1" applyFont="1" applyFill="1"/>
    <xf numFmtId="1" fontId="0" fillId="0" borderId="0" xfId="11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3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5" borderId="0" xfId="0" applyNumberFormat="1" applyFont="1" applyFill="1"/>
    <xf numFmtId="0" fontId="5" fillId="45" borderId="0" xfId="0" applyFont="1" applyFill="1"/>
    <xf numFmtId="2" fontId="5" fillId="45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1" fillId="0" borderId="0" xfId="56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164" fontId="5" fillId="10" borderId="0" xfId="0" applyNumberFormat="1" applyFont="1" applyFill="1"/>
    <xf numFmtId="0" fontId="7" fillId="6" borderId="0" xfId="0" applyFont="1" applyFill="1"/>
    <xf numFmtId="0" fontId="0" fillId="0" borderId="0" xfId="0" applyAlignment="1">
      <alignment horizontal="center"/>
    </xf>
    <xf numFmtId="3" fontId="8" fillId="4" borderId="0" xfId="0" applyNumberFormat="1" applyFont="1" applyFill="1"/>
    <xf numFmtId="3" fontId="0" fillId="5" borderId="0" xfId="0" applyNumberFormat="1" applyFill="1"/>
    <xf numFmtId="3" fontId="40" fillId="5" borderId="0" xfId="0" applyNumberFormat="1" applyFont="1" applyFill="1"/>
    <xf numFmtId="3" fontId="5" fillId="5" borderId="0" xfId="0" applyNumberFormat="1" applyFont="1" applyFill="1"/>
    <xf numFmtId="3" fontId="5" fillId="0" borderId="0" xfId="0" applyNumberFormat="1" applyFont="1"/>
    <xf numFmtId="3" fontId="6" fillId="6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3" fontId="8" fillId="2" borderId="0" xfId="0" applyNumberFormat="1" applyFont="1" applyFill="1" applyAlignment="1">
      <alignment horizontal="center"/>
    </xf>
    <xf numFmtId="3" fontId="5" fillId="9" borderId="0" xfId="0" applyNumberFormat="1" applyFont="1" applyFill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4" fontId="5" fillId="0" borderId="0" xfId="0" applyNumberFormat="1" applyFont="1"/>
    <xf numFmtId="167" fontId="5" fillId="0" borderId="0" xfId="0" applyNumberFormat="1" applyFont="1"/>
    <xf numFmtId="3" fontId="0" fillId="7" borderId="0" xfId="0" applyNumberForma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0" fillId="42" borderId="0" xfId="0" applyNumberFormat="1" applyFill="1"/>
    <xf numFmtId="3" fontId="2" fillId="0" borderId="0" xfId="3" applyNumberFormat="1"/>
    <xf numFmtId="3" fontId="2" fillId="0" borderId="0" xfId="7" applyNumberFormat="1"/>
    <xf numFmtId="3" fontId="12" fillId="7" borderId="0" xfId="0" applyNumberFormat="1" applyFont="1" applyFill="1"/>
    <xf numFmtId="3" fontId="37" fillId="7" borderId="0" xfId="0" applyNumberFormat="1" applyFont="1" applyFill="1"/>
    <xf numFmtId="3" fontId="9" fillId="7" borderId="0" xfId="0" applyNumberFormat="1" applyFont="1" applyFill="1"/>
    <xf numFmtId="3" fontId="5" fillId="7" borderId="0" xfId="10" quotePrefix="1" applyNumberFormat="1" applyFont="1" applyFill="1"/>
    <xf numFmtId="3" fontId="5" fillId="10" borderId="0" xfId="0" applyNumberFormat="1" applyFont="1" applyFill="1"/>
    <xf numFmtId="3" fontId="42" fillId="0" borderId="0" xfId="0" applyNumberFormat="1" applyFont="1"/>
    <xf numFmtId="3" fontId="5" fillId="7" borderId="0" xfId="10" applyNumberFormat="1" applyFont="1" applyFill="1"/>
    <xf numFmtId="3" fontId="0" fillId="10" borderId="0" xfId="0" applyNumberFormat="1" applyFill="1"/>
    <xf numFmtId="1" fontId="0" fillId="46" borderId="0" xfId="0" applyNumberFormat="1" applyFill="1"/>
    <xf numFmtId="3" fontId="36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15" fillId="0" borderId="0" xfId="6" applyNumberFormat="1"/>
    <xf numFmtId="3" fontId="16" fillId="0" borderId="0" xfId="8" applyNumberFormat="1"/>
    <xf numFmtId="3" fontId="9" fillId="3" borderId="0" xfId="0" applyNumberFormat="1" applyFont="1" applyFill="1"/>
    <xf numFmtId="3" fontId="8" fillId="3" borderId="0" xfId="0" quotePrefix="1" applyNumberFormat="1" applyFont="1" applyFill="1"/>
    <xf numFmtId="1" fontId="14" fillId="3" borderId="0" xfId="0" applyNumberFormat="1" applyFont="1" applyFill="1"/>
    <xf numFmtId="3" fontId="5" fillId="5" borderId="0" xfId="0" quotePrefix="1" applyNumberFormat="1" applyFont="1" applyFill="1"/>
    <xf numFmtId="3" fontId="10" fillId="0" borderId="0" xfId="0" applyNumberFormat="1" applyFont="1"/>
    <xf numFmtId="3" fontId="48" fillId="5" borderId="0" xfId="0" applyNumberFormat="1" applyFont="1" applyFill="1"/>
    <xf numFmtId="3" fontId="49" fillId="3" borderId="0" xfId="0" applyNumberFormat="1" applyFont="1" applyFill="1"/>
    <xf numFmtId="3" fontId="48" fillId="3" borderId="0" xfId="0" applyNumberFormat="1" applyFont="1" applyFill="1"/>
    <xf numFmtId="3" fontId="48" fillId="0" borderId="0" xfId="0" applyNumberFormat="1" applyFont="1"/>
    <xf numFmtId="3" fontId="48" fillId="0" borderId="0" xfId="6" applyNumberFormat="1" applyFont="1"/>
    <xf numFmtId="3" fontId="48" fillId="0" borderId="0" xfId="8" applyNumberFormat="1" applyFont="1"/>
    <xf numFmtId="3" fontId="2" fillId="5" borderId="0" xfId="0" applyNumberFormat="1" applyFont="1" applyFill="1"/>
    <xf numFmtId="3" fontId="41" fillId="3" borderId="0" xfId="0" applyNumberFormat="1" applyFont="1" applyFill="1"/>
    <xf numFmtId="3" fontId="2" fillId="3" borderId="0" xfId="0" applyNumberFormat="1" applyFont="1" applyFill="1"/>
    <xf numFmtId="3" fontId="7" fillId="3" borderId="0" xfId="0" applyNumberFormat="1" applyFont="1" applyFill="1"/>
    <xf numFmtId="3" fontId="7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2" fillId="0" borderId="0" xfId="0" applyNumberFormat="1" applyFont="1"/>
    <xf numFmtId="3" fontId="2" fillId="0" borderId="0" xfId="6" applyNumberFormat="1" applyFont="1"/>
    <xf numFmtId="3" fontId="2" fillId="0" borderId="0" xfId="8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  <xf numFmtId="0" fontId="38" fillId="0" borderId="0" xfId="0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45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0000"/>
      <color rgb="FF66FF33"/>
      <color rgb="FFFFFF99"/>
      <color rgb="FF99CCFF"/>
      <color rgb="FF00FFFF"/>
      <color rgb="FFCCFFFF"/>
      <color rgb="FF66FFFF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 slakt, hittil i år, per uke 45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1475144373493"/>
          <c:y val="3.50583031758133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524782146614"/>
          <c:y val="0.14531965498547256"/>
          <c:w val="0.87647205527241112"/>
          <c:h val="0.72004137987588135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29733.75</c:v>
                </c:pt>
                <c:pt idx="1">
                  <c:v>33292.5</c:v>
                </c:pt>
                <c:pt idx="2">
                  <c:v>32707.75</c:v>
                </c:pt>
                <c:pt idx="3">
                  <c:v>34984.75</c:v>
                </c:pt>
                <c:pt idx="4">
                  <c:v>32109.25</c:v>
                </c:pt>
                <c:pt idx="5">
                  <c:v>26025.5</c:v>
                </c:pt>
                <c:pt idx="6">
                  <c:v>27586</c:v>
                </c:pt>
                <c:pt idx="7">
                  <c:v>28391</c:v>
                </c:pt>
                <c:pt idx="8">
                  <c:v>32656</c:v>
                </c:pt>
                <c:pt idx="9">
                  <c:v>34027.25</c:v>
                </c:pt>
                <c:pt idx="10">
                  <c:v>38319</c:v>
                </c:pt>
                <c:pt idx="11">
                  <c:v>38390</c:v>
                </c:pt>
                <c:pt idx="12">
                  <c:v>36429</c:v>
                </c:pt>
                <c:pt idx="13">
                  <c:v>38258</c:v>
                </c:pt>
                <c:pt idx="14">
                  <c:v>37093</c:v>
                </c:pt>
                <c:pt idx="15">
                  <c:v>37309</c:v>
                </c:pt>
                <c:pt idx="16">
                  <c:v>37626</c:v>
                </c:pt>
                <c:pt idx="17">
                  <c:v>36752</c:v>
                </c:pt>
                <c:pt idx="18">
                  <c:v>37280</c:v>
                </c:pt>
                <c:pt idx="19">
                  <c:v>41319</c:v>
                </c:pt>
                <c:pt idx="20">
                  <c:v>28799</c:v>
                </c:pt>
                <c:pt idx="21">
                  <c:v>28023</c:v>
                </c:pt>
                <c:pt idx="22">
                  <c:v>28932</c:v>
                </c:pt>
                <c:pt idx="23">
                  <c:v>28015</c:v>
                </c:pt>
                <c:pt idx="24">
                  <c:v>27285</c:v>
                </c:pt>
                <c:pt idx="25">
                  <c:v>27878</c:v>
                </c:pt>
                <c:pt idx="26">
                  <c:v>27414</c:v>
                </c:pt>
                <c:pt idx="27">
                  <c:v>26402</c:v>
                </c:pt>
                <c:pt idx="28">
                  <c:v>25666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2021</c:v>
          </c:tx>
          <c:spPr>
            <a:ln w="88900"/>
          </c:spPr>
          <c:marker>
            <c:symbol val="none"/>
          </c:marker>
          <c:val>
            <c:numRef>
              <c:f>År!$AO$7:$AO$35</c:f>
              <c:numCache>
                <c:formatCode>#,##0</c:formatCode>
                <c:ptCount val="29"/>
                <c:pt idx="0">
                  <c:v>25666</c:v>
                </c:pt>
                <c:pt idx="1">
                  <c:v>25666</c:v>
                </c:pt>
                <c:pt idx="2">
                  <c:v>25666</c:v>
                </c:pt>
                <c:pt idx="3">
                  <c:v>25666</c:v>
                </c:pt>
                <c:pt idx="4">
                  <c:v>25666</c:v>
                </c:pt>
                <c:pt idx="5">
                  <c:v>25666</c:v>
                </c:pt>
                <c:pt idx="6">
                  <c:v>25666</c:v>
                </c:pt>
                <c:pt idx="7">
                  <c:v>25666</c:v>
                </c:pt>
                <c:pt idx="8">
                  <c:v>25666</c:v>
                </c:pt>
                <c:pt idx="9">
                  <c:v>25666</c:v>
                </c:pt>
                <c:pt idx="10">
                  <c:v>25666</c:v>
                </c:pt>
                <c:pt idx="11">
                  <c:v>25666</c:v>
                </c:pt>
                <c:pt idx="12">
                  <c:v>25666</c:v>
                </c:pt>
                <c:pt idx="13">
                  <c:v>25666</c:v>
                </c:pt>
                <c:pt idx="14">
                  <c:v>25666</c:v>
                </c:pt>
                <c:pt idx="15">
                  <c:v>25666</c:v>
                </c:pt>
                <c:pt idx="16">
                  <c:v>25666</c:v>
                </c:pt>
                <c:pt idx="17">
                  <c:v>25666</c:v>
                </c:pt>
                <c:pt idx="18">
                  <c:v>25666</c:v>
                </c:pt>
                <c:pt idx="19">
                  <c:v>25666</c:v>
                </c:pt>
                <c:pt idx="20">
                  <c:v>25666</c:v>
                </c:pt>
                <c:pt idx="21">
                  <c:v>25666</c:v>
                </c:pt>
                <c:pt idx="22">
                  <c:v>25666</c:v>
                </c:pt>
                <c:pt idx="23">
                  <c:v>25666</c:v>
                </c:pt>
                <c:pt idx="24">
                  <c:v>25666</c:v>
                </c:pt>
                <c:pt idx="25">
                  <c:v>25666</c:v>
                </c:pt>
                <c:pt idx="26">
                  <c:v>25666</c:v>
                </c:pt>
                <c:pt idx="27">
                  <c:v>25666</c:v>
                </c:pt>
                <c:pt idx="28">
                  <c:v>25666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2FA-B690-8246AD3B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tickLblSkip val="2"/>
        <c:tickMarkSkip val="2"/>
        <c:noMultiLvlLbl val="0"/>
      </c:catAx>
      <c:valAx>
        <c:axId val="71833030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349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B19-4A96-9C66-5E0784CDFCFB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Uke!$R$64:$R$115</c:f>
              <c:numCache>
                <c:formatCode>0</c:formatCode>
                <c:ptCount val="52"/>
                <c:pt idx="0">
                  <c:v>5.0204081632653059</c:v>
                </c:pt>
                <c:pt idx="1">
                  <c:v>5.2</c:v>
                </c:pt>
                <c:pt idx="2">
                  <c:v>4.5538461538461537</c:v>
                </c:pt>
                <c:pt idx="3">
                  <c:v>5.1372549019607847</c:v>
                </c:pt>
                <c:pt idx="4">
                  <c:v>7.1789473684210527</c:v>
                </c:pt>
                <c:pt idx="5">
                  <c:v>5.7272727272727275</c:v>
                </c:pt>
                <c:pt idx="6">
                  <c:v>5.3366336633663369</c:v>
                </c:pt>
                <c:pt idx="7">
                  <c:v>6.3861386138613865</c:v>
                </c:pt>
                <c:pt idx="8">
                  <c:v>5.867924528301887</c:v>
                </c:pt>
                <c:pt idx="9">
                  <c:v>4.9693877551020407</c:v>
                </c:pt>
                <c:pt idx="10">
                  <c:v>5.858585858585859</c:v>
                </c:pt>
                <c:pt idx="11">
                  <c:v>6.3716814159292037</c:v>
                </c:pt>
                <c:pt idx="12">
                  <c:v>5.6428571428571432</c:v>
                </c:pt>
                <c:pt idx="13">
                  <c:v>6.709677419354839</c:v>
                </c:pt>
                <c:pt idx="14">
                  <c:v>8.0366972477064227</c:v>
                </c:pt>
                <c:pt idx="15">
                  <c:v>5.944</c:v>
                </c:pt>
                <c:pt idx="16">
                  <c:v>5.673267326732673</c:v>
                </c:pt>
                <c:pt idx="17">
                  <c:v>5.2727272727272725</c:v>
                </c:pt>
                <c:pt idx="18">
                  <c:v>5.9101123595505616</c:v>
                </c:pt>
                <c:pt idx="19">
                  <c:v>6.5578947368421057</c:v>
                </c:pt>
                <c:pt idx="20">
                  <c:v>5.9659090909090908</c:v>
                </c:pt>
                <c:pt idx="21">
                  <c:v>6.758064516129032</c:v>
                </c:pt>
                <c:pt idx="22">
                  <c:v>4.7543859649122808</c:v>
                </c:pt>
                <c:pt idx="23">
                  <c:v>5.7755102040816331</c:v>
                </c:pt>
                <c:pt idx="24">
                  <c:v>4.7452830188679247</c:v>
                </c:pt>
                <c:pt idx="25">
                  <c:v>5.16</c:v>
                </c:pt>
                <c:pt idx="26">
                  <c:v>5.5504587155963305</c:v>
                </c:pt>
                <c:pt idx="27">
                  <c:v>5.3980582524271847</c:v>
                </c:pt>
                <c:pt idx="28">
                  <c:v>5.3544303797468356</c:v>
                </c:pt>
                <c:pt idx="29">
                  <c:v>5.1372549019607847</c:v>
                </c:pt>
                <c:pt idx="30">
                  <c:v>5.7809523809523808</c:v>
                </c:pt>
                <c:pt idx="31">
                  <c:v>5.1797752808988768</c:v>
                </c:pt>
                <c:pt idx="32">
                  <c:v>5.9777777777777779</c:v>
                </c:pt>
                <c:pt idx="33">
                  <c:v>5.5048543689320386</c:v>
                </c:pt>
                <c:pt idx="34">
                  <c:v>5.7326732673267324</c:v>
                </c:pt>
                <c:pt idx="35">
                  <c:v>7.0388349514563107</c:v>
                </c:pt>
                <c:pt idx="36">
                  <c:v>5.8623853211009171</c:v>
                </c:pt>
                <c:pt idx="37">
                  <c:v>6.2906976744186043</c:v>
                </c:pt>
                <c:pt idx="38">
                  <c:v>5.3982300884955752</c:v>
                </c:pt>
                <c:pt idx="39">
                  <c:v>4.778761061946903</c:v>
                </c:pt>
                <c:pt idx="40">
                  <c:v>4.7777777777777777</c:v>
                </c:pt>
                <c:pt idx="41">
                  <c:v>6.1680672268907566</c:v>
                </c:pt>
                <c:pt idx="42">
                  <c:v>5.4509803921568629</c:v>
                </c:pt>
                <c:pt idx="43">
                  <c:v>5.5504587155963305</c:v>
                </c:pt>
                <c:pt idx="44">
                  <c:v>4.5945945945945947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A96-9C66-5E0784CDFC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5"/>
            <c:spPr>
              <a:solidFill>
                <a:schemeClr val="bg2"/>
              </a:solidFill>
            </c:spPr>
          </c:marker>
          <c:val>
            <c:numRef>
              <c:f>Uke!$R$10:$R$61</c:f>
              <c:numCache>
                <c:formatCode>0</c:formatCode>
                <c:ptCount val="52"/>
                <c:pt idx="0">
                  <c:v>5.1139240506329111</c:v>
                </c:pt>
                <c:pt idx="1">
                  <c:v>7.8791208791208796</c:v>
                </c:pt>
                <c:pt idx="2">
                  <c:v>5.9215686274509807</c:v>
                </c:pt>
                <c:pt idx="3">
                  <c:v>6.8421052631578947</c:v>
                </c:pt>
                <c:pt idx="4">
                  <c:v>5.2637362637362637</c:v>
                </c:pt>
                <c:pt idx="5">
                  <c:v>6.4958677685950414</c:v>
                </c:pt>
                <c:pt idx="6">
                  <c:v>6.0927835051546388</c:v>
                </c:pt>
                <c:pt idx="7">
                  <c:v>6.4</c:v>
                </c:pt>
                <c:pt idx="8">
                  <c:v>5.980952380952381</c:v>
                </c:pt>
                <c:pt idx="9">
                  <c:v>5.3786407766990294</c:v>
                </c:pt>
                <c:pt idx="10">
                  <c:v>5.4134615384615383</c:v>
                </c:pt>
                <c:pt idx="11">
                  <c:v>6.7407407407407405</c:v>
                </c:pt>
                <c:pt idx="12">
                  <c:v>4.5714285714285712</c:v>
                </c:pt>
                <c:pt idx="13">
                  <c:v>6.9196428571428568</c:v>
                </c:pt>
                <c:pt idx="14">
                  <c:v>6.5727272727272723</c:v>
                </c:pt>
                <c:pt idx="15">
                  <c:v>5.3551401869158877</c:v>
                </c:pt>
                <c:pt idx="16">
                  <c:v>6.0638297872340425</c:v>
                </c:pt>
                <c:pt idx="17">
                  <c:v>6.0333333333333332</c:v>
                </c:pt>
                <c:pt idx="18">
                  <c:v>8.0897435897435894</c:v>
                </c:pt>
                <c:pt idx="19">
                  <c:v>6.0319148936170217</c:v>
                </c:pt>
                <c:pt idx="20">
                  <c:v>5.7766990291262132</c:v>
                </c:pt>
                <c:pt idx="21">
                  <c:v>7.8372093023255811</c:v>
                </c:pt>
                <c:pt idx="22">
                  <c:v>4.94392523364486</c:v>
                </c:pt>
                <c:pt idx="23">
                  <c:v>4.9294117647058826</c:v>
                </c:pt>
                <c:pt idx="24">
                  <c:v>6.5</c:v>
                </c:pt>
                <c:pt idx="25">
                  <c:v>5.2543859649122808</c:v>
                </c:pt>
                <c:pt idx="26">
                  <c:v>6.295918367346939</c:v>
                </c:pt>
                <c:pt idx="27">
                  <c:v>5.5652173913043477</c:v>
                </c:pt>
                <c:pt idx="28">
                  <c:v>6.4871794871794872</c:v>
                </c:pt>
                <c:pt idx="29">
                  <c:v>5.66</c:v>
                </c:pt>
                <c:pt idx="30">
                  <c:v>4.3493975903614457</c:v>
                </c:pt>
                <c:pt idx="31">
                  <c:v>5.7349397590361448</c:v>
                </c:pt>
                <c:pt idx="32">
                  <c:v>5.9528301886792452</c:v>
                </c:pt>
                <c:pt idx="33">
                  <c:v>6.195402298850575</c:v>
                </c:pt>
                <c:pt idx="34">
                  <c:v>5.5779816513761471</c:v>
                </c:pt>
                <c:pt idx="35">
                  <c:v>6.4141414141414144</c:v>
                </c:pt>
                <c:pt idx="36">
                  <c:v>6.2261904761904763</c:v>
                </c:pt>
                <c:pt idx="37">
                  <c:v>5.02803738317757</c:v>
                </c:pt>
                <c:pt idx="38">
                  <c:v>5.1495327102803738</c:v>
                </c:pt>
                <c:pt idx="39">
                  <c:v>5.3052631578947365</c:v>
                </c:pt>
                <c:pt idx="40">
                  <c:v>5.7543859649122808</c:v>
                </c:pt>
                <c:pt idx="41">
                  <c:v>5.0964912280701755</c:v>
                </c:pt>
                <c:pt idx="42">
                  <c:v>5.021505376344086</c:v>
                </c:pt>
                <c:pt idx="43">
                  <c:v>5.18</c:v>
                </c:pt>
                <c:pt idx="44">
                  <c:v>5.1238095238095234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9-4A96-9C66-5E0784CD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737836070889217"/>
          <c:y val="0.10233896887518693"/>
          <c:w val="6.8131395633655639E-2"/>
          <c:h val="0.13789949278807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98</c:v>
                </c:pt>
                <c:pt idx="1">
                  <c:v>120</c:v>
                </c:pt>
                <c:pt idx="2">
                  <c:v>130</c:v>
                </c:pt>
                <c:pt idx="3">
                  <c:v>102</c:v>
                </c:pt>
                <c:pt idx="4">
                  <c:v>95</c:v>
                </c:pt>
                <c:pt idx="5">
                  <c:v>121</c:v>
                </c:pt>
                <c:pt idx="6">
                  <c:v>101</c:v>
                </c:pt>
                <c:pt idx="7">
                  <c:v>101</c:v>
                </c:pt>
                <c:pt idx="8">
                  <c:v>106</c:v>
                </c:pt>
                <c:pt idx="9">
                  <c:v>98</c:v>
                </c:pt>
                <c:pt idx="10">
                  <c:v>99</c:v>
                </c:pt>
                <c:pt idx="11">
                  <c:v>113</c:v>
                </c:pt>
                <c:pt idx="12">
                  <c:v>140</c:v>
                </c:pt>
                <c:pt idx="13">
                  <c:v>31</c:v>
                </c:pt>
                <c:pt idx="14">
                  <c:v>109</c:v>
                </c:pt>
                <c:pt idx="15">
                  <c:v>125</c:v>
                </c:pt>
                <c:pt idx="16">
                  <c:v>101</c:v>
                </c:pt>
                <c:pt idx="17">
                  <c:v>110</c:v>
                </c:pt>
                <c:pt idx="18">
                  <c:v>89</c:v>
                </c:pt>
                <c:pt idx="19">
                  <c:v>95</c:v>
                </c:pt>
                <c:pt idx="20">
                  <c:v>88</c:v>
                </c:pt>
                <c:pt idx="21">
                  <c:v>124</c:v>
                </c:pt>
                <c:pt idx="22">
                  <c:v>114</c:v>
                </c:pt>
                <c:pt idx="23">
                  <c:v>98</c:v>
                </c:pt>
                <c:pt idx="24">
                  <c:v>106</c:v>
                </c:pt>
                <c:pt idx="25">
                  <c:v>100</c:v>
                </c:pt>
                <c:pt idx="26">
                  <c:v>109</c:v>
                </c:pt>
                <c:pt idx="27">
                  <c:v>103</c:v>
                </c:pt>
                <c:pt idx="28">
                  <c:v>79</c:v>
                </c:pt>
                <c:pt idx="29">
                  <c:v>102</c:v>
                </c:pt>
                <c:pt idx="30">
                  <c:v>105</c:v>
                </c:pt>
                <c:pt idx="31">
                  <c:v>89</c:v>
                </c:pt>
                <c:pt idx="32">
                  <c:v>90</c:v>
                </c:pt>
                <c:pt idx="33">
                  <c:v>103</c:v>
                </c:pt>
                <c:pt idx="34">
                  <c:v>101</c:v>
                </c:pt>
                <c:pt idx="35">
                  <c:v>103</c:v>
                </c:pt>
                <c:pt idx="36">
                  <c:v>109</c:v>
                </c:pt>
                <c:pt idx="37">
                  <c:v>86</c:v>
                </c:pt>
                <c:pt idx="38">
                  <c:v>113</c:v>
                </c:pt>
                <c:pt idx="39">
                  <c:v>113</c:v>
                </c:pt>
                <c:pt idx="40">
                  <c:v>99</c:v>
                </c:pt>
                <c:pt idx="41">
                  <c:v>119</c:v>
                </c:pt>
                <c:pt idx="42">
                  <c:v>102</c:v>
                </c:pt>
                <c:pt idx="43">
                  <c:v>109</c:v>
                </c:pt>
                <c:pt idx="44">
                  <c:v>111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3C8-A7F1-A0CC6E4A50F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79</c:v>
                </c:pt>
                <c:pt idx="1">
                  <c:v>91</c:v>
                </c:pt>
                <c:pt idx="2">
                  <c:v>102</c:v>
                </c:pt>
                <c:pt idx="3">
                  <c:v>95</c:v>
                </c:pt>
                <c:pt idx="4">
                  <c:v>91</c:v>
                </c:pt>
                <c:pt idx="5">
                  <c:v>121</c:v>
                </c:pt>
                <c:pt idx="6">
                  <c:v>97</c:v>
                </c:pt>
                <c:pt idx="7">
                  <c:v>95</c:v>
                </c:pt>
                <c:pt idx="8">
                  <c:v>105</c:v>
                </c:pt>
                <c:pt idx="9">
                  <c:v>103</c:v>
                </c:pt>
                <c:pt idx="10">
                  <c:v>104</c:v>
                </c:pt>
                <c:pt idx="11">
                  <c:v>108</c:v>
                </c:pt>
                <c:pt idx="12">
                  <c:v>42</c:v>
                </c:pt>
                <c:pt idx="13">
                  <c:v>112</c:v>
                </c:pt>
                <c:pt idx="14">
                  <c:v>110</c:v>
                </c:pt>
                <c:pt idx="15">
                  <c:v>107</c:v>
                </c:pt>
                <c:pt idx="16">
                  <c:v>94</c:v>
                </c:pt>
                <c:pt idx="17">
                  <c:v>90</c:v>
                </c:pt>
                <c:pt idx="18">
                  <c:v>78</c:v>
                </c:pt>
                <c:pt idx="19">
                  <c:v>94</c:v>
                </c:pt>
                <c:pt idx="20">
                  <c:v>103</c:v>
                </c:pt>
                <c:pt idx="21">
                  <c:v>86</c:v>
                </c:pt>
                <c:pt idx="22">
                  <c:v>107</c:v>
                </c:pt>
                <c:pt idx="23">
                  <c:v>85</c:v>
                </c:pt>
                <c:pt idx="24">
                  <c:v>98</c:v>
                </c:pt>
                <c:pt idx="25">
                  <c:v>114</c:v>
                </c:pt>
                <c:pt idx="26">
                  <c:v>98</c:v>
                </c:pt>
                <c:pt idx="27">
                  <c:v>92</c:v>
                </c:pt>
                <c:pt idx="28">
                  <c:v>78</c:v>
                </c:pt>
                <c:pt idx="29">
                  <c:v>100</c:v>
                </c:pt>
                <c:pt idx="30">
                  <c:v>83</c:v>
                </c:pt>
                <c:pt idx="31">
                  <c:v>83</c:v>
                </c:pt>
                <c:pt idx="32">
                  <c:v>106</c:v>
                </c:pt>
                <c:pt idx="33">
                  <c:v>87</c:v>
                </c:pt>
                <c:pt idx="34">
                  <c:v>109</c:v>
                </c:pt>
                <c:pt idx="35">
                  <c:v>99</c:v>
                </c:pt>
                <c:pt idx="36">
                  <c:v>84</c:v>
                </c:pt>
                <c:pt idx="37">
                  <c:v>107</c:v>
                </c:pt>
                <c:pt idx="38">
                  <c:v>107</c:v>
                </c:pt>
                <c:pt idx="39">
                  <c:v>95</c:v>
                </c:pt>
                <c:pt idx="40">
                  <c:v>114</c:v>
                </c:pt>
                <c:pt idx="41">
                  <c:v>114</c:v>
                </c:pt>
                <c:pt idx="42">
                  <c:v>93</c:v>
                </c:pt>
                <c:pt idx="43">
                  <c:v>100</c:v>
                </c:pt>
                <c:pt idx="44">
                  <c:v>105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3C8-A7F1-A0CC6E4A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chemeClr val="bg2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9152903229662"/>
          <c:y val="6.3962482630847611E-2"/>
          <c:w val="7.0135104758397598E-2"/>
          <c:h val="0.13126762697001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1034971979854"/>
          <c:y val="0.14120282898529535"/>
          <c:w val="0.86970852703221779"/>
          <c:h val="0.7306516682718862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58.914460285132392</c:v>
                </c:pt>
                <c:pt idx="1">
                  <c:v>58.009615384615401</c:v>
                </c:pt>
                <c:pt idx="2">
                  <c:v>58.550084889643443</c:v>
                </c:pt>
                <c:pt idx="3">
                  <c:v>59.361376673040155</c:v>
                </c:pt>
                <c:pt idx="4">
                  <c:v>59.34310850439882</c:v>
                </c:pt>
                <c:pt idx="5">
                  <c:v>59.332369942196557</c:v>
                </c:pt>
                <c:pt idx="6">
                  <c:v>59.423791821561345</c:v>
                </c:pt>
                <c:pt idx="7">
                  <c:v>58.760869565217391</c:v>
                </c:pt>
                <c:pt idx="8">
                  <c:v>59.110932475884262</c:v>
                </c:pt>
                <c:pt idx="9">
                  <c:v>59.498973305954813</c:v>
                </c:pt>
                <c:pt idx="10">
                  <c:v>58.896551724137922</c:v>
                </c:pt>
                <c:pt idx="11">
                  <c:v>59.377437325905298</c:v>
                </c:pt>
                <c:pt idx="12">
                  <c:v>59.196451204055784</c:v>
                </c:pt>
                <c:pt idx="13">
                  <c:v>60.076923076923087</c:v>
                </c:pt>
                <c:pt idx="14">
                  <c:v>59.186285714285695</c:v>
                </c:pt>
                <c:pt idx="15">
                  <c:v>59.080971659919022</c:v>
                </c:pt>
                <c:pt idx="16">
                  <c:v>58.5541958041958</c:v>
                </c:pt>
                <c:pt idx="17">
                  <c:v>59.244827586206888</c:v>
                </c:pt>
                <c:pt idx="18">
                  <c:v>59.38666666666667</c:v>
                </c:pt>
                <c:pt idx="19">
                  <c:v>59.376205787781352</c:v>
                </c:pt>
                <c:pt idx="20">
                  <c:v>59.60114503816795</c:v>
                </c:pt>
                <c:pt idx="21">
                  <c:v>58.855608591885456</c:v>
                </c:pt>
                <c:pt idx="22">
                  <c:v>58.892592592592599</c:v>
                </c:pt>
                <c:pt idx="23">
                  <c:v>59.093639575971729</c:v>
                </c:pt>
                <c:pt idx="24">
                  <c:v>59.27833001988072</c:v>
                </c:pt>
                <c:pt idx="25">
                  <c:v>59.31712062256809</c:v>
                </c:pt>
                <c:pt idx="26">
                  <c:v>58.488410596026498</c:v>
                </c:pt>
                <c:pt idx="27">
                  <c:v>58.96942446043164</c:v>
                </c:pt>
                <c:pt idx="28">
                  <c:v>58.658767772511858</c:v>
                </c:pt>
                <c:pt idx="29">
                  <c:v>59.609942638623345</c:v>
                </c:pt>
                <c:pt idx="30">
                  <c:v>59.2</c:v>
                </c:pt>
                <c:pt idx="31">
                  <c:v>58.733624454148483</c:v>
                </c:pt>
                <c:pt idx="32">
                  <c:v>58.523364485981311</c:v>
                </c:pt>
                <c:pt idx="33">
                  <c:v>59.08525754884549</c:v>
                </c:pt>
                <c:pt idx="34">
                  <c:v>58.816608996539799</c:v>
                </c:pt>
                <c:pt idx="35">
                  <c:v>58.36275862068964</c:v>
                </c:pt>
                <c:pt idx="36">
                  <c:v>58.890453834115803</c:v>
                </c:pt>
                <c:pt idx="37">
                  <c:v>58.792592592592598</c:v>
                </c:pt>
                <c:pt idx="38">
                  <c:v>58.57704918032789</c:v>
                </c:pt>
                <c:pt idx="39">
                  <c:v>58.728624535315994</c:v>
                </c:pt>
                <c:pt idx="40">
                  <c:v>58.753715498938419</c:v>
                </c:pt>
                <c:pt idx="41">
                  <c:v>58.925068119890994</c:v>
                </c:pt>
                <c:pt idx="42">
                  <c:v>58.74460431654677</c:v>
                </c:pt>
                <c:pt idx="43">
                  <c:v>58.605306799336653</c:v>
                </c:pt>
                <c:pt idx="44">
                  <c:v>59.305719921104533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87C-9138-7DFA950A018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41441441441443E-2"/>
                  <c:y val="-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9-4707-A249-660CC2C4465E}"/>
                </c:ext>
              </c:extLst>
            </c:dLbl>
            <c:dLbl>
              <c:idx val="1"/>
              <c:layout>
                <c:manualLayout>
                  <c:x val="-2.2522522522522521E-2"/>
                  <c:y val="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9-4707-A249-660CC2C4465E}"/>
                </c:ext>
              </c:extLst>
            </c:dLbl>
            <c:dLbl>
              <c:idx val="3"/>
              <c:layout>
                <c:manualLayout>
                  <c:x val="-1.7117117117117116E-2"/>
                  <c:y val="-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9-4707-A249-660CC2C4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9-4707-A249-660CC2C4465E}"/>
                </c:ext>
              </c:extLst>
            </c:dLbl>
            <c:dLbl>
              <c:idx val="5"/>
              <c:layout>
                <c:manualLayout>
                  <c:x val="-1.6216216216216217E-2"/>
                  <c:y val="3.481781191527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9-4707-A249-660CC2C4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9-4707-A249-660CC2C4465E}"/>
                </c:ext>
              </c:extLst>
            </c:dLbl>
            <c:dLbl>
              <c:idx val="7"/>
              <c:layout>
                <c:manualLayout>
                  <c:x val="-2.2522522522522521E-2"/>
                  <c:y val="-4.835807210455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9-4707-A249-660CC2C4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9-4707-A249-660CC2C4465E}"/>
                </c:ext>
              </c:extLst>
            </c:dLbl>
            <c:dLbl>
              <c:idx val="9"/>
              <c:layout>
                <c:manualLayout>
                  <c:x val="-2.4324324324324326E-2"/>
                  <c:y val="5.2226717872914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9-4707-A249-660CC2C4465E}"/>
                </c:ext>
              </c:extLst>
            </c:dLbl>
            <c:dLbl>
              <c:idx val="10"/>
              <c:layout>
                <c:manualLayout>
                  <c:x val="-2.7027027027027029E-2"/>
                  <c:y val="-5.996400940964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9-4707-A249-660CC2C4465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9-4707-A249-660CC2C4465E}"/>
                </c:ext>
              </c:extLst>
            </c:dLbl>
            <c:dLbl>
              <c:idx val="12"/>
              <c:layout>
                <c:manualLayout>
                  <c:x val="-3.063063063063063E-2"/>
                  <c:y val="5.996400940964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9-4707-A249-660CC2C4465E}"/>
                </c:ext>
              </c:extLst>
            </c:dLbl>
            <c:dLbl>
              <c:idx val="13"/>
              <c:layout>
                <c:manualLayout>
                  <c:x val="-1.5315315315315315E-2"/>
                  <c:y val="-6.189833229382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9-4707-A249-660CC2C4465E}"/>
                </c:ext>
              </c:extLst>
            </c:dLbl>
            <c:dLbl>
              <c:idx val="14"/>
              <c:layout>
                <c:manualLayout>
                  <c:x val="-3.063063063063063E-2"/>
                  <c:y val="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9-4707-A249-660CC2C4465E}"/>
                </c:ext>
              </c:extLst>
            </c:dLbl>
            <c:dLbl>
              <c:idx val="15"/>
              <c:layout>
                <c:manualLayout>
                  <c:x val="-9.0090090090090091E-4"/>
                  <c:y val="3.0949166146912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9-4707-A249-660CC2C4465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9-4707-A249-660CC2C4465E}"/>
                </c:ext>
              </c:extLst>
            </c:dLbl>
            <c:dLbl>
              <c:idx val="17"/>
              <c:layout>
                <c:manualLayout>
                  <c:x val="-2.7927927927927927E-2"/>
                  <c:y val="-6.7701300946371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9-4707-A249-660CC2C4465E}"/>
                </c:ext>
              </c:extLst>
            </c:dLbl>
            <c:dLbl>
              <c:idx val="18"/>
              <c:layout>
                <c:manualLayout>
                  <c:x val="-2.8828828828828895E-2"/>
                  <c:y val="7.9307238251463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9-4707-A249-660CC2C4465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39-4707-A249-660CC2C4465E}"/>
                </c:ext>
              </c:extLst>
            </c:dLbl>
            <c:dLbl>
              <c:idx val="20"/>
              <c:layout>
                <c:manualLayout>
                  <c:x val="-3.1531531531531529E-2"/>
                  <c:y val="4.0620780567822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39-4707-A249-660CC2C4465E}"/>
                </c:ext>
              </c:extLst>
            </c:dLbl>
            <c:dLbl>
              <c:idx val="21"/>
              <c:layout>
                <c:manualLayout>
                  <c:x val="-2.2522522522522521E-2"/>
                  <c:y val="-5.80296865254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F-4DF8-AD66-8F4798C28896}"/>
                </c:ext>
              </c:extLst>
            </c:dLbl>
            <c:dLbl>
              <c:idx val="22"/>
              <c:layout>
                <c:manualLayout>
                  <c:x val="-3.8738738738738676E-2"/>
                  <c:y val="3.6752134799458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39-4707-A249-660CC2C4465E}"/>
                </c:ext>
              </c:extLst>
            </c:dLbl>
            <c:dLbl>
              <c:idx val="23"/>
              <c:layout>
                <c:manualLayout>
                  <c:x val="-2.6126126126126192E-2"/>
                  <c:y val="-4.642374922036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39-4707-A249-660CC2C4465E}"/>
                </c:ext>
              </c:extLst>
            </c:dLbl>
            <c:dLbl>
              <c:idx val="24"/>
              <c:layout>
                <c:manualLayout>
                  <c:x val="-2.0720720720720721E-2"/>
                  <c:y val="4.642374922036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39-4707-A249-660CC2C4465E}"/>
                </c:ext>
              </c:extLst>
            </c:dLbl>
            <c:dLbl>
              <c:idx val="25"/>
              <c:layout>
                <c:manualLayout>
                  <c:x val="-2.8828828828828763E-2"/>
                  <c:y val="-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5-4B3E-8728-82B4A1A7BCAF}"/>
                </c:ext>
              </c:extLst>
            </c:dLbl>
            <c:dLbl>
              <c:idx val="26"/>
              <c:layout>
                <c:manualLayout>
                  <c:x val="-7.2072072072072732E-3"/>
                  <c:y val="-4.642374922036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39-4707-A249-660CC2C4465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39-4707-A249-660CC2C4465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0-46B3-9FF5-6F1F9B7ED305}"/>
                </c:ext>
              </c:extLst>
            </c:dLbl>
            <c:dLbl>
              <c:idx val="29"/>
              <c:layout>
                <c:manualLayout>
                  <c:x val="-3.2432432432432497E-2"/>
                  <c:y val="3.8686457683640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39-4707-A249-660CC2C4465E}"/>
                </c:ext>
              </c:extLst>
            </c:dLbl>
            <c:dLbl>
              <c:idx val="30"/>
              <c:layout>
                <c:manualLayout>
                  <c:x val="-1.981981981981995E-2"/>
                  <c:y val="-4.642374922036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39-4707-A249-660CC2C4465E}"/>
                </c:ext>
              </c:extLst>
            </c:dLbl>
            <c:dLbl>
              <c:idx val="32"/>
              <c:layout>
                <c:manualLayout>
                  <c:x val="-3.6036036036036037E-3"/>
                  <c:y val="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70-46B3-9FF5-6F1F9B7ED305}"/>
                </c:ext>
              </c:extLst>
            </c:dLbl>
            <c:dLbl>
              <c:idx val="33"/>
              <c:layout>
                <c:manualLayout>
                  <c:x val="-2.4324324324324326E-2"/>
                  <c:y val="-5.8029686525461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A-4DF2-9782-717E2D811AC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39-4707-A249-660CC2C4465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5-4B3E-8728-82B4A1A7BCAF}"/>
                </c:ext>
              </c:extLst>
            </c:dLbl>
            <c:dLbl>
              <c:idx val="36"/>
              <c:layout>
                <c:manualLayout>
                  <c:x val="-3.8738738738738739E-2"/>
                  <c:y val="-9.2847498440737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A-4DF2-9782-717E2D811ACE}"/>
                </c:ext>
              </c:extLst>
            </c:dLbl>
            <c:dLbl>
              <c:idx val="37"/>
              <c:layout>
                <c:manualLayout>
                  <c:x val="-4.5045045045045043E-2"/>
                  <c:y val="4.2555103452004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F-4DF8-AD66-8F4798C28896}"/>
                </c:ext>
              </c:extLst>
            </c:dLbl>
            <c:dLbl>
              <c:idx val="38"/>
              <c:layout>
                <c:manualLayout>
                  <c:x val="-7.1171171171171166E-2"/>
                  <c:y val="3.481781191527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B-446E-987E-E8CDDE99BADC}"/>
                </c:ext>
              </c:extLst>
            </c:dLbl>
            <c:dLbl>
              <c:idx val="39"/>
              <c:layout>
                <c:manualLayout>
                  <c:x val="-4.8648648648648651E-2"/>
                  <c:y val="-0.14894286208201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DB-446E-987E-E8CDDE99BADC}"/>
                </c:ext>
              </c:extLst>
            </c:dLbl>
            <c:dLbl>
              <c:idx val="40"/>
              <c:layout>
                <c:manualLayout>
                  <c:x val="-2.6126126126126258E-2"/>
                  <c:y val="-6.383265517800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B-446E-987E-E8CDDE99BADC}"/>
                </c:ext>
              </c:extLst>
            </c:dLbl>
            <c:dLbl>
              <c:idx val="41"/>
              <c:layout>
                <c:manualLayout>
                  <c:x val="-3.2432432432432434E-2"/>
                  <c:y val="6.576697806218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A-4C69-9F08-FC8E1FE27140}"/>
                </c:ext>
              </c:extLst>
            </c:dLbl>
            <c:dLbl>
              <c:idx val="42"/>
              <c:layout>
                <c:manualLayout>
                  <c:x val="-1.3213060574809938E-16"/>
                  <c:y val="-4.2555103452004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CF-4055-98A6-23955CCB8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59.198019801980202</c:v>
                </c:pt>
                <c:pt idx="1">
                  <c:v>58.055007052186191</c:v>
                </c:pt>
                <c:pt idx="2">
                  <c:v>58.781094527363187</c:v>
                </c:pt>
                <c:pt idx="3">
                  <c:v>59.341538461538448</c:v>
                </c:pt>
                <c:pt idx="4">
                  <c:v>59.125523012552307</c:v>
                </c:pt>
                <c:pt idx="5">
                  <c:v>59.034526854219955</c:v>
                </c:pt>
                <c:pt idx="6">
                  <c:v>59.052721088435355</c:v>
                </c:pt>
                <c:pt idx="7">
                  <c:v>59.301980198019798</c:v>
                </c:pt>
                <c:pt idx="8">
                  <c:v>59.014331210191081</c:v>
                </c:pt>
                <c:pt idx="9">
                  <c:v>58.82459312839061</c:v>
                </c:pt>
                <c:pt idx="10">
                  <c:v>59.341637010676173</c:v>
                </c:pt>
                <c:pt idx="11">
                  <c:v>59.358126721763085</c:v>
                </c:pt>
                <c:pt idx="12">
                  <c:v>59.21875</c:v>
                </c:pt>
                <c:pt idx="13">
                  <c:v>59.249032258064496</c:v>
                </c:pt>
                <c:pt idx="14">
                  <c:v>58.621359223300949</c:v>
                </c:pt>
                <c:pt idx="15">
                  <c:v>59.206293706293692</c:v>
                </c:pt>
                <c:pt idx="16">
                  <c:v>59.321616871704755</c:v>
                </c:pt>
                <c:pt idx="17">
                  <c:v>59.377532228360941</c:v>
                </c:pt>
                <c:pt idx="18">
                  <c:v>59.218700475435824</c:v>
                </c:pt>
                <c:pt idx="19">
                  <c:v>59.042402826855117</c:v>
                </c:pt>
                <c:pt idx="20">
                  <c:v>58.793277310924395</c:v>
                </c:pt>
                <c:pt idx="21">
                  <c:v>59.540861812778608</c:v>
                </c:pt>
                <c:pt idx="22">
                  <c:v>58.550094517958442</c:v>
                </c:pt>
                <c:pt idx="23">
                  <c:v>59.191387559808597</c:v>
                </c:pt>
                <c:pt idx="24">
                  <c:v>58.563579277864982</c:v>
                </c:pt>
                <c:pt idx="25">
                  <c:v>59.6989966555184</c:v>
                </c:pt>
                <c:pt idx="26">
                  <c:v>59.224025974025984</c:v>
                </c:pt>
                <c:pt idx="27">
                  <c:v>59.193359375</c:v>
                </c:pt>
                <c:pt idx="28">
                  <c:v>59.136633663366318</c:v>
                </c:pt>
                <c:pt idx="29">
                  <c:v>58.685612788632334</c:v>
                </c:pt>
                <c:pt idx="30">
                  <c:v>58.734072022160653</c:v>
                </c:pt>
                <c:pt idx="31">
                  <c:v>57.94537815126052</c:v>
                </c:pt>
                <c:pt idx="32">
                  <c:v>58.564183835182249</c:v>
                </c:pt>
                <c:pt idx="33">
                  <c:v>59.085501858736045</c:v>
                </c:pt>
                <c:pt idx="34">
                  <c:v>58.702302631578959</c:v>
                </c:pt>
                <c:pt idx="35">
                  <c:v>58.561514195583598</c:v>
                </c:pt>
                <c:pt idx="36">
                  <c:v>58.66666666666665</c:v>
                </c:pt>
                <c:pt idx="37">
                  <c:v>58.230483271375469</c:v>
                </c:pt>
                <c:pt idx="38">
                  <c:v>57.811252268602544</c:v>
                </c:pt>
                <c:pt idx="39">
                  <c:v>58.648809523809554</c:v>
                </c:pt>
                <c:pt idx="40">
                  <c:v>59.022900763358784</c:v>
                </c:pt>
                <c:pt idx="41">
                  <c:v>58.701724137931009</c:v>
                </c:pt>
                <c:pt idx="42">
                  <c:v>58.676659528907919</c:v>
                </c:pt>
                <c:pt idx="43">
                  <c:v>58.654440154440152</c:v>
                </c:pt>
                <c:pt idx="44">
                  <c:v>58.279329608938546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87C-9138-7DFA950A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6255940980347"/>
          <c:y val="0.12789795069856139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1932668932998E-2"/>
          <c:y val="0.15328960896017033"/>
          <c:w val="0.89685281498484282"/>
          <c:h val="0.76204355503949106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</c:formatCode>
                <c:ptCount val="52"/>
                <c:pt idx="0">
                  <c:v>154.37902240325857</c:v>
                </c:pt>
                <c:pt idx="1">
                  <c:v>159.76682692307713</c:v>
                </c:pt>
                <c:pt idx="2">
                  <c:v>157.53955857385404</c:v>
                </c:pt>
                <c:pt idx="3">
                  <c:v>156.2847036328871</c:v>
                </c:pt>
                <c:pt idx="4">
                  <c:v>154.13856304985339</c:v>
                </c:pt>
                <c:pt idx="5">
                  <c:v>153.53251445086693</c:v>
                </c:pt>
                <c:pt idx="6">
                  <c:v>151.55018587360604</c:v>
                </c:pt>
                <c:pt idx="7">
                  <c:v>158.04114906832299</c:v>
                </c:pt>
                <c:pt idx="8">
                  <c:v>152.42475884244379</c:v>
                </c:pt>
                <c:pt idx="9">
                  <c:v>156.85523613963031</c:v>
                </c:pt>
                <c:pt idx="10">
                  <c:v>154.88017241379299</c:v>
                </c:pt>
                <c:pt idx="11">
                  <c:v>149.71044568245125</c:v>
                </c:pt>
                <c:pt idx="12">
                  <c:v>155.79024081115321</c:v>
                </c:pt>
                <c:pt idx="13">
                  <c:v>158.09230769230771</c:v>
                </c:pt>
                <c:pt idx="14">
                  <c:v>154.01154285714298</c:v>
                </c:pt>
                <c:pt idx="15">
                  <c:v>156.91201079622132</c:v>
                </c:pt>
                <c:pt idx="16">
                  <c:v>156.91835664335653</c:v>
                </c:pt>
                <c:pt idx="17">
                  <c:v>157.58172413793099</c:v>
                </c:pt>
                <c:pt idx="18">
                  <c:v>155.72704761904771</c:v>
                </c:pt>
                <c:pt idx="19">
                  <c:v>152.83585209003203</c:v>
                </c:pt>
                <c:pt idx="20">
                  <c:v>150.36259541984725</c:v>
                </c:pt>
                <c:pt idx="21">
                  <c:v>153.9420047732697</c:v>
                </c:pt>
                <c:pt idx="22">
                  <c:v>155.83148148148149</c:v>
                </c:pt>
                <c:pt idx="23">
                  <c:v>152.72314487632505</c:v>
                </c:pt>
                <c:pt idx="24">
                  <c:v>156.16182902584501</c:v>
                </c:pt>
                <c:pt idx="25">
                  <c:v>158.68715953307398</c:v>
                </c:pt>
                <c:pt idx="26">
                  <c:v>153.39586092715237</c:v>
                </c:pt>
                <c:pt idx="27">
                  <c:v>154.53021582733797</c:v>
                </c:pt>
                <c:pt idx="28">
                  <c:v>157.73625592417059</c:v>
                </c:pt>
                <c:pt idx="29">
                  <c:v>154.80535372848939</c:v>
                </c:pt>
                <c:pt idx="30">
                  <c:v>154.37504132231413</c:v>
                </c:pt>
                <c:pt idx="31">
                  <c:v>155.1318777292577</c:v>
                </c:pt>
                <c:pt idx="32">
                  <c:v>160.7168224299065</c:v>
                </c:pt>
                <c:pt idx="33">
                  <c:v>153.26483126110131</c:v>
                </c:pt>
                <c:pt idx="34">
                  <c:v>156.77024221453306</c:v>
                </c:pt>
                <c:pt idx="35">
                  <c:v>151.61158620689659</c:v>
                </c:pt>
                <c:pt idx="36">
                  <c:v>156.13693270735499</c:v>
                </c:pt>
                <c:pt idx="37">
                  <c:v>156.05740740740748</c:v>
                </c:pt>
                <c:pt idx="38">
                  <c:v>156.96180327868871</c:v>
                </c:pt>
                <c:pt idx="39">
                  <c:v>158.03550185873604</c:v>
                </c:pt>
                <c:pt idx="40">
                  <c:v>155.9987261146498</c:v>
                </c:pt>
                <c:pt idx="41">
                  <c:v>152.1525885558585</c:v>
                </c:pt>
                <c:pt idx="42">
                  <c:v>152.82248201438847</c:v>
                </c:pt>
                <c:pt idx="43">
                  <c:v>155.37661691542303</c:v>
                </c:pt>
                <c:pt idx="44">
                  <c:v>152.41518737672598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090-A413-A8AE4EC102A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</c:formatCode>
                <c:ptCount val="52"/>
                <c:pt idx="0">
                  <c:v>156.88762376237636</c:v>
                </c:pt>
                <c:pt idx="1">
                  <c:v>159.37630465444283</c:v>
                </c:pt>
                <c:pt idx="2">
                  <c:v>156.72072968490886</c:v>
                </c:pt>
                <c:pt idx="3">
                  <c:v>151.4718461538462</c:v>
                </c:pt>
                <c:pt idx="4">
                  <c:v>154.4558577405858</c:v>
                </c:pt>
                <c:pt idx="5">
                  <c:v>152.51662404092076</c:v>
                </c:pt>
                <c:pt idx="6">
                  <c:v>148.70952380952372</c:v>
                </c:pt>
                <c:pt idx="7">
                  <c:v>154.64026402640272</c:v>
                </c:pt>
                <c:pt idx="8">
                  <c:v>156.72149681528643</c:v>
                </c:pt>
                <c:pt idx="9">
                  <c:v>156.47739602169989</c:v>
                </c:pt>
                <c:pt idx="10">
                  <c:v>154.01868327402138</c:v>
                </c:pt>
                <c:pt idx="11">
                  <c:v>149.26170798898076</c:v>
                </c:pt>
                <c:pt idx="12">
                  <c:v>161.42708333333337</c:v>
                </c:pt>
                <c:pt idx="13">
                  <c:v>153.03677419354841</c:v>
                </c:pt>
                <c:pt idx="14">
                  <c:v>156.25104022191371</c:v>
                </c:pt>
                <c:pt idx="15">
                  <c:v>150.95419580419579</c:v>
                </c:pt>
                <c:pt idx="16">
                  <c:v>152.23637961335669</c:v>
                </c:pt>
                <c:pt idx="17">
                  <c:v>153.66998158379363</c:v>
                </c:pt>
                <c:pt idx="18">
                  <c:v>148.48193343898564</c:v>
                </c:pt>
                <c:pt idx="19">
                  <c:v>153.17473498233221</c:v>
                </c:pt>
                <c:pt idx="20">
                  <c:v>158.08420168067238</c:v>
                </c:pt>
                <c:pt idx="21">
                  <c:v>146.86686478454661</c:v>
                </c:pt>
                <c:pt idx="22">
                  <c:v>156.19262759924379</c:v>
                </c:pt>
                <c:pt idx="23">
                  <c:v>151.24306220095701</c:v>
                </c:pt>
                <c:pt idx="24">
                  <c:v>152.92025117739411</c:v>
                </c:pt>
                <c:pt idx="25">
                  <c:v>151.96521739130429</c:v>
                </c:pt>
                <c:pt idx="26">
                  <c:v>154.21834415584436</c:v>
                </c:pt>
                <c:pt idx="27">
                  <c:v>152.24531250000004</c:v>
                </c:pt>
                <c:pt idx="28">
                  <c:v>149.68594059405936</c:v>
                </c:pt>
                <c:pt idx="29">
                  <c:v>150.03516873889882</c:v>
                </c:pt>
                <c:pt idx="30">
                  <c:v>153.97673130193903</c:v>
                </c:pt>
                <c:pt idx="31">
                  <c:v>154.51092436974787</c:v>
                </c:pt>
                <c:pt idx="32">
                  <c:v>155.05942947702059</c:v>
                </c:pt>
                <c:pt idx="33">
                  <c:v>148.46059479553895</c:v>
                </c:pt>
                <c:pt idx="34">
                  <c:v>154.04588815789478</c:v>
                </c:pt>
                <c:pt idx="35">
                  <c:v>152.20552050473171</c:v>
                </c:pt>
                <c:pt idx="36">
                  <c:v>151.82452107279701</c:v>
                </c:pt>
                <c:pt idx="37">
                  <c:v>153.76970260223055</c:v>
                </c:pt>
                <c:pt idx="38">
                  <c:v>154.04700544464623</c:v>
                </c:pt>
                <c:pt idx="39">
                  <c:v>149.20099206349201</c:v>
                </c:pt>
                <c:pt idx="40">
                  <c:v>149.57435114503812</c:v>
                </c:pt>
                <c:pt idx="41">
                  <c:v>153.22396551724125</c:v>
                </c:pt>
                <c:pt idx="42">
                  <c:v>153.00535331905797</c:v>
                </c:pt>
                <c:pt idx="43">
                  <c:v>150.77123552123547</c:v>
                </c:pt>
                <c:pt idx="44">
                  <c:v>156.80223463687148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090-A413-A8AE4EC1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83163224893837"/>
          <c:y val="0.21806385755898042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-45.29949728989947</c:v>
                </c:pt>
                <c:pt idx="1">
                  <c:v>-45.887631906914578</c:v>
                </c:pt>
                <c:pt idx="2">
                  <c:v>-51.842223571995824</c:v>
                </c:pt>
                <c:pt idx="3">
                  <c:v>-51.728891271146011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-36.515349245311931</c:v>
                </c:pt>
                <c:pt idx="1">
                  <c:v>-36.40817963643989</c:v>
                </c:pt>
                <c:pt idx="2">
                  <c:v>-27.437671854978301</c:v>
                </c:pt>
                <c:pt idx="3">
                  <c:v>-49.935558217185317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-41.61190488563718</c:v>
                </c:pt>
                <c:pt idx="1">
                  <c:v>-41.519842908689377</c:v>
                </c:pt>
                <c:pt idx="2">
                  <c:v>-27.68992643358316</c:v>
                </c:pt>
                <c:pt idx="3">
                  <c:v>-60.161001189384358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-36.46706015092181</c:v>
                </c:pt>
                <c:pt idx="1">
                  <c:v>-43.100187775368354</c:v>
                </c:pt>
                <c:pt idx="2">
                  <c:v>-36.024874276218114</c:v>
                </c:pt>
                <c:pt idx="3">
                  <c:v>-38.71286332326985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-35.850077816503358</c:v>
                </c:pt>
                <c:pt idx="1">
                  <c:v>-40.560992920509904</c:v>
                </c:pt>
                <c:pt idx="2">
                  <c:v>-39.481970332957751</c:v>
                </c:pt>
                <c:pt idx="3">
                  <c:v>-38.061641798949211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i de ulike regionene</a:t>
            </a:r>
          </a:p>
        </c:rich>
      </c:tx>
      <c:layout>
        <c:manualLayout>
          <c:xMode val="edge"/>
          <c:yMode val="edge"/>
          <c:x val="0.13286320785140837"/>
          <c:y val="2.811204361461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58922069803945E-2"/>
          <c:y val="0.16865107557391795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0</c:formatCode>
                <c:ptCount val="4"/>
                <c:pt idx="0">
                  <c:v>20887</c:v>
                </c:pt>
                <c:pt idx="1">
                  <c:v>11086</c:v>
                </c:pt>
                <c:pt idx="2">
                  <c:v>4190</c:v>
                </c:pt>
                <c:pt idx="3">
                  <c:v>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0</c:formatCode>
                <c:ptCount val="4"/>
                <c:pt idx="0">
                  <c:v>19325</c:v>
                </c:pt>
                <c:pt idx="1">
                  <c:v>12866</c:v>
                </c:pt>
                <c:pt idx="2">
                  <c:v>3408</c:v>
                </c:pt>
                <c:pt idx="3">
                  <c:v>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0</c:formatCode>
                <c:ptCount val="4"/>
                <c:pt idx="0">
                  <c:v>12756</c:v>
                </c:pt>
                <c:pt idx="1">
                  <c:v>11790</c:v>
                </c:pt>
                <c:pt idx="2">
                  <c:v>879</c:v>
                </c:pt>
                <c:pt idx="3">
                  <c:v>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0</c:formatCode>
                <c:ptCount val="4"/>
                <c:pt idx="0">
                  <c:v>10806</c:v>
                </c:pt>
                <c:pt idx="1">
                  <c:v>12412</c:v>
                </c:pt>
                <c:pt idx="2">
                  <c:v>862</c:v>
                </c:pt>
                <c:pt idx="3">
                  <c:v>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3265232168414103E-17"/>
                  <c:y val="-5.0591299889845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029-8051-FE3843BF95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0</c:formatCode>
                <c:ptCount val="4"/>
                <c:pt idx="0">
                  <c:v>10680</c:v>
                </c:pt>
                <c:pt idx="1">
                  <c:v>12112</c:v>
                </c:pt>
                <c:pt idx="2">
                  <c:v>575</c:v>
                </c:pt>
                <c:pt idx="3">
                  <c:v>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SLAKT per PRODUSENT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92682515436384E-2"/>
          <c:y val="0.17079018063918477"/>
          <c:w val="0.85730783850462589"/>
          <c:h val="0.67246553539096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26.847043701799485</c:v>
                </c:pt>
                <c:pt idx="1">
                  <c:v>21.360308285163775</c:v>
                </c:pt>
                <c:pt idx="2">
                  <c:v>12.396449704142011</c:v>
                </c:pt>
                <c:pt idx="3">
                  <c:v>16.333333333333332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6BE-83FD-3ACD921B787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29.458841463414632</c:v>
                </c:pt>
                <c:pt idx="1">
                  <c:v>23.016100178890877</c:v>
                </c:pt>
                <c:pt idx="2">
                  <c:v>14.2</c:v>
                </c:pt>
                <c:pt idx="3">
                  <c:v>21.443548387096776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6BE-83FD-3ACD921B787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34.29032258064516</c:v>
                </c:pt>
                <c:pt idx="1">
                  <c:v>38.910891089108908</c:v>
                </c:pt>
                <c:pt idx="2">
                  <c:v>7.8482142857142856</c:v>
                </c:pt>
                <c:pt idx="3">
                  <c:v>52.71875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6BE-83FD-3ACD921B787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33.147239263803684</c:v>
                </c:pt>
                <c:pt idx="1">
                  <c:v>44.487455197132618</c:v>
                </c:pt>
                <c:pt idx="2">
                  <c:v>6.78740157480315</c:v>
                </c:pt>
                <c:pt idx="3">
                  <c:v>43.811320754716981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7-46BE-83FD-3ACD921B787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34.340836012861736</c:v>
                </c:pt>
                <c:pt idx="1">
                  <c:v>47.685039370078741</c:v>
                </c:pt>
                <c:pt idx="2">
                  <c:v>6.25</c:v>
                </c:pt>
                <c:pt idx="3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7-46BE-83FD-3ACD921B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81307297795979"/>
          <c:y val="0.24603199190392105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PRODUSENTER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547254790855E-2"/>
          <c:y val="0.16865120223249622"/>
          <c:w val="0.83832303244272033"/>
          <c:h val="0.67460450520553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778</c:v>
                </c:pt>
                <c:pt idx="1">
                  <c:v>519</c:v>
                </c:pt>
                <c:pt idx="2">
                  <c:v>338</c:v>
                </c:pt>
                <c:pt idx="3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F89-AE24-7A3F223968A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656</c:v>
                </c:pt>
                <c:pt idx="1">
                  <c:v>559</c:v>
                </c:pt>
                <c:pt idx="2">
                  <c:v>240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F89-AE24-7A3F223968A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372</c:v>
                </c:pt>
                <c:pt idx="1">
                  <c:v>303</c:v>
                </c:pt>
                <c:pt idx="2">
                  <c:v>112</c:v>
                </c:pt>
                <c:pt idx="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F89-AE24-7A3F223968A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326</c:v>
                </c:pt>
                <c:pt idx="1">
                  <c:v>279</c:v>
                </c:pt>
                <c:pt idx="2">
                  <c:v>127</c:v>
                </c:pt>
                <c:pt idx="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F89-AE24-7A3F223968A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311</c:v>
                </c:pt>
                <c:pt idx="1">
                  <c:v>254</c:v>
                </c:pt>
                <c:pt idx="2">
                  <c:v>92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0-4F89-AE24-7A3F2239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6871231602955"/>
          <c:y val="0.28460499723914467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KJØTT%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4918130439205E-2"/>
          <c:y val="0.1532220000984067"/>
          <c:w val="0.84275139839311919"/>
          <c:h val="0.69003370733962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56.690015405353357</c:v>
                </c:pt>
                <c:pt idx="1">
                  <c:v>57.395723384895319</c:v>
                </c:pt>
                <c:pt idx="2">
                  <c:v>56.730040757612095</c:v>
                </c:pt>
                <c:pt idx="3">
                  <c:v>56.619025522041774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488-95F3-0058DA95AE30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57.363674083294448</c:v>
                </c:pt>
                <c:pt idx="1">
                  <c:v>56.883601185832411</c:v>
                </c:pt>
                <c:pt idx="2">
                  <c:v>57.565217391304351</c:v>
                </c:pt>
                <c:pt idx="3">
                  <c:v>56.404663407295999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488-95F3-0058DA95AE30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58.896440890561301</c:v>
                </c:pt>
                <c:pt idx="1">
                  <c:v>59.009584393553837</c:v>
                </c:pt>
                <c:pt idx="2">
                  <c:v>59.451348182883947</c:v>
                </c:pt>
                <c:pt idx="3">
                  <c:v>58.694980694980714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D-4488-95F3-0058DA95AE30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58.414482822483563</c:v>
                </c:pt>
                <c:pt idx="1">
                  <c:v>59.560581583198697</c:v>
                </c:pt>
                <c:pt idx="2">
                  <c:v>57.614485981308398</c:v>
                </c:pt>
                <c:pt idx="3">
                  <c:v>59.173781802501082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D-4488-95F3-0058DA95AE30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58.368603561387054</c:v>
                </c:pt>
                <c:pt idx="1">
                  <c:v>59.5136096632746</c:v>
                </c:pt>
                <c:pt idx="2">
                  <c:v>57.557692307692307</c:v>
                </c:pt>
                <c:pt idx="3">
                  <c:v>58.529411764705877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D-4488-95F3-0058DA95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3283209112439"/>
          <c:y val="9.9454571630070904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SLAKTEVEKT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20815353993231E-2"/>
          <c:y val="0.16093660116545147"/>
          <c:w val="0.84717976434351805"/>
          <c:h val="0.68231910627257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145.12463254655972</c:v>
                </c:pt>
                <c:pt idx="1">
                  <c:v>144.58354681580323</c:v>
                </c:pt>
                <c:pt idx="2">
                  <c:v>144.07680190930759</c:v>
                </c:pt>
                <c:pt idx="3">
                  <c:v>148.93395176252346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CF0-92F5-42E27AEC00DD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143.62126261319543</c:v>
                </c:pt>
                <c:pt idx="1">
                  <c:v>146.14935488885473</c:v>
                </c:pt>
                <c:pt idx="2">
                  <c:v>141.00114436619702</c:v>
                </c:pt>
                <c:pt idx="3">
                  <c:v>152.41508085746489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CF0-92F5-42E27AEC00DD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151.51773283160901</c:v>
                </c:pt>
                <c:pt idx="1">
                  <c:v>151.3949194232394</c:v>
                </c:pt>
                <c:pt idx="2">
                  <c:v>136.95881683731523</c:v>
                </c:pt>
                <c:pt idx="3">
                  <c:v>147.74054534676955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CF0-92F5-42E27AEC00DD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158.89605774569671</c:v>
                </c:pt>
                <c:pt idx="1">
                  <c:v>153.10875765388363</c:v>
                </c:pt>
                <c:pt idx="2">
                  <c:v>139.04373549883985</c:v>
                </c:pt>
                <c:pt idx="3">
                  <c:v>150.08949181739865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CF0-92F5-42E27AEC00DD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157.46367041198471</c:v>
                </c:pt>
                <c:pt idx="1">
                  <c:v>149.96454755614278</c:v>
                </c:pt>
                <c:pt idx="2">
                  <c:v>136.28052173913048</c:v>
                </c:pt>
                <c:pt idx="3">
                  <c:v>150.40395824271437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1-4CF0-92F5-42E27AEC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8698918636463807E-2"/>
              <c:y val="0.4022845372375907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84954448391056"/>
          <c:y val="7.1343209278681582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og produksjon i antall slakt,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1098247551954"/>
          <c:y val="0.1479527458368288"/>
          <c:w val="0.80272340315579849"/>
          <c:h val="0.75243070430000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3871</c:v>
                </c:pt>
                <c:pt idx="1">
                  <c:v>3743</c:v>
                </c:pt>
                <c:pt idx="2">
                  <c:v>3511</c:v>
                </c:pt>
                <c:pt idx="3">
                  <c:v>3502</c:v>
                </c:pt>
                <c:pt idx="4">
                  <c:v>2880</c:v>
                </c:pt>
                <c:pt idx="5">
                  <c:v>2232</c:v>
                </c:pt>
                <c:pt idx="6">
                  <c:v>2122</c:v>
                </c:pt>
                <c:pt idx="7">
                  <c:v>2081</c:v>
                </c:pt>
                <c:pt idx="8">
                  <c:v>2042</c:v>
                </c:pt>
                <c:pt idx="9">
                  <c:v>1895</c:v>
                </c:pt>
                <c:pt idx="10">
                  <c:v>1767</c:v>
                </c:pt>
                <c:pt idx="11">
                  <c:v>1679</c:v>
                </c:pt>
                <c:pt idx="12">
                  <c:v>1701</c:v>
                </c:pt>
                <c:pt idx="13">
                  <c:v>1579</c:v>
                </c:pt>
                <c:pt idx="14">
                  <c:v>1578</c:v>
                </c:pt>
                <c:pt idx="15">
                  <c:v>1509</c:v>
                </c:pt>
                <c:pt idx="16">
                  <c:v>1315</c:v>
                </c:pt>
                <c:pt idx="17">
                  <c:v>1176</c:v>
                </c:pt>
                <c:pt idx="18">
                  <c:v>1270</c:v>
                </c:pt>
                <c:pt idx="19">
                  <c:v>1503</c:v>
                </c:pt>
                <c:pt idx="20">
                  <c:v>851</c:v>
                </c:pt>
                <c:pt idx="21">
                  <c:v>846</c:v>
                </c:pt>
                <c:pt idx="22">
                  <c:v>796</c:v>
                </c:pt>
                <c:pt idx="23">
                  <c:v>806</c:v>
                </c:pt>
                <c:pt idx="24">
                  <c:v>783</c:v>
                </c:pt>
                <c:pt idx="25">
                  <c:v>831</c:v>
                </c:pt>
                <c:pt idx="26">
                  <c:v>869</c:v>
                </c:pt>
                <c:pt idx="27">
                  <c:v>785</c:v>
                </c:pt>
                <c:pt idx="28">
                  <c:v>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År!$R$4:$R$6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År!$R$7:$R$35</c:f>
              <c:numCache>
                <c:formatCode>0.0</c:formatCode>
                <c:ptCount val="29"/>
                <c:pt idx="0">
                  <c:v>7.6811547403771634</c:v>
                </c:pt>
                <c:pt idx="1">
                  <c:v>8.894603259417579</c:v>
                </c:pt>
                <c:pt idx="2">
                  <c:v>9.315793221304471</c:v>
                </c:pt>
                <c:pt idx="3">
                  <c:v>9.98993432324386</c:v>
                </c:pt>
                <c:pt idx="4">
                  <c:v>11.149045138888889</c:v>
                </c:pt>
                <c:pt idx="5">
                  <c:v>11.660170250896057</c:v>
                </c:pt>
                <c:pt idx="6">
                  <c:v>13</c:v>
                </c:pt>
                <c:pt idx="7">
                  <c:v>13.642960115329169</c:v>
                </c:pt>
                <c:pt idx="8">
                  <c:v>15.992164544564153</c:v>
                </c:pt>
                <c:pt idx="9">
                  <c:v>17.956332453825858</c:v>
                </c:pt>
                <c:pt idx="10">
                  <c:v>21.68590831918506</c:v>
                </c:pt>
                <c:pt idx="11">
                  <c:v>22.864800476474091</c:v>
                </c:pt>
                <c:pt idx="12">
                  <c:v>21.416225749559082</c:v>
                </c:pt>
                <c:pt idx="13">
                  <c:v>24.229259024699175</c:v>
                </c:pt>
                <c:pt idx="14">
                  <c:v>23.506337135614704</c:v>
                </c:pt>
                <c:pt idx="15">
                  <c:v>24.724320742213386</c:v>
                </c:pt>
                <c:pt idx="16">
                  <c:v>28.612927756653992</c:v>
                </c:pt>
                <c:pt idx="17">
                  <c:v>31.251700680272108</c:v>
                </c:pt>
                <c:pt idx="18">
                  <c:v>29.354330708661418</c:v>
                </c:pt>
                <c:pt idx="19">
                  <c:v>27.491017964071855</c:v>
                </c:pt>
                <c:pt idx="20">
                  <c:v>33.84136310223267</c:v>
                </c:pt>
                <c:pt idx="21">
                  <c:v>33.124113475177303</c:v>
                </c:pt>
                <c:pt idx="22">
                  <c:v>36.346733668341706</c:v>
                </c:pt>
                <c:pt idx="23">
                  <c:v>34.758064516129032</c:v>
                </c:pt>
                <c:pt idx="24">
                  <c:v>34.846743295019159</c:v>
                </c:pt>
                <c:pt idx="25">
                  <c:v>33.547533092659449</c:v>
                </c:pt>
                <c:pt idx="26">
                  <c:v>31.546605293440738</c:v>
                </c:pt>
                <c:pt idx="27">
                  <c:v>33.63312101910828</c:v>
                </c:pt>
                <c:pt idx="28">
                  <c:v>36.047752808988761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4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9992208005082"/>
          <c:y val="0.22584032900240081"/>
          <c:w val="0.2203816636428699"/>
          <c:h val="9.97016406715914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i de ulike regionene</a:t>
            </a:r>
          </a:p>
        </c:rich>
      </c:tx>
      <c:layout>
        <c:manualLayout>
          <c:xMode val="edge"/>
          <c:yMode val="edge"/>
          <c:x val="0.19179276177192753"/>
          <c:y val="2.8668550973163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54.50820741668624</c:v>
                </c:pt>
                <c:pt idx="1">
                  <c:v>28.930817610062899</c:v>
                </c:pt>
                <c:pt idx="2">
                  <c:v>10.934523343511048</c:v>
                </c:pt>
                <c:pt idx="3">
                  <c:v>5.6264516297398144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1-4CDD-9348-7B4A5E2289B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50.512311150609023</c:v>
                </c:pt>
                <c:pt idx="1">
                  <c:v>33.629567672120857</c:v>
                </c:pt>
                <c:pt idx="2">
                  <c:v>8.9079408228344388</c:v>
                </c:pt>
                <c:pt idx="3">
                  <c:v>6.9501803544356724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1-4CDD-9348-7B4A5E2289B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44.293204625160605</c:v>
                </c:pt>
                <c:pt idx="1">
                  <c:v>40.938921490329527</c:v>
                </c:pt>
                <c:pt idx="2">
                  <c:v>3.052189312128895</c:v>
                </c:pt>
                <c:pt idx="3">
                  <c:v>11.715684572380985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1-4CDD-9348-7B4A5E2289B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40.928717521399903</c:v>
                </c:pt>
                <c:pt idx="1">
                  <c:v>47.011590031058255</c:v>
                </c:pt>
                <c:pt idx="2">
                  <c:v>3.2649041739262183</c:v>
                </c:pt>
                <c:pt idx="3">
                  <c:v>8.7947882736156355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1-4CDD-9348-7B4A5E2289B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41.611470427803312</c:v>
                </c:pt>
                <c:pt idx="1">
                  <c:v>47.190836125613643</c:v>
                </c:pt>
                <c:pt idx="2">
                  <c:v>2.2403179303358525</c:v>
                </c:pt>
                <c:pt idx="3">
                  <c:v>8.9573755162471738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1-4CDD-9348-7B4A5E2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</a:t>
            </a:r>
            <a:r>
              <a:rPr lang="nb-NO" sz="2800" baseline="0"/>
              <a:t> A</a:t>
            </a:r>
            <a:r>
              <a:rPr lang="nb-NO" sz="2800"/>
              <a:t>NTALLS%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7879860041559914"/>
          <c:w val="0.81792650399191014"/>
          <c:h val="0.717607220628431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Organisasjon!$I$18:$I$45</c:f>
              <c:numCache>
                <c:formatCode>0.0</c:formatCode>
                <c:ptCount val="28"/>
                <c:pt idx="0">
                  <c:v>81.740446462353404</c:v>
                </c:pt>
                <c:pt idx="1">
                  <c:v>81.504092513328814</c:v>
                </c:pt>
                <c:pt idx="2">
                  <c:v>82.581345399790578</c:v>
                </c:pt>
                <c:pt idx="3">
                  <c:v>79.208083522106065</c:v>
                </c:pt>
                <c:pt idx="4">
                  <c:v>80.862212602287499</c:v>
                </c:pt>
                <c:pt idx="5">
                  <c:v>79.587327813106356</c:v>
                </c:pt>
                <c:pt idx="6">
                  <c:v>78.804466033495231</c:v>
                </c:pt>
                <c:pt idx="7">
                  <c:v>77.140643161565279</c:v>
                </c:pt>
                <c:pt idx="8">
                  <c:v>72.684958353748144</c:v>
                </c:pt>
                <c:pt idx="9">
                  <c:v>74.408011226296566</c:v>
                </c:pt>
                <c:pt idx="10">
                  <c:v>78.136172655862623</c:v>
                </c:pt>
                <c:pt idx="11">
                  <c:v>79.163844751237306</c:v>
                </c:pt>
                <c:pt idx="12">
                  <c:v>81.267671360729082</c:v>
                </c:pt>
                <c:pt idx="13">
                  <c:v>78.043807831041889</c:v>
                </c:pt>
                <c:pt idx="14">
                  <c:v>76.779985441997155</c:v>
                </c:pt>
                <c:pt idx="15">
                  <c:v>81.251172639309502</c:v>
                </c:pt>
                <c:pt idx="16">
                  <c:v>82.004464997608054</c:v>
                </c:pt>
                <c:pt idx="17">
                  <c:v>81.535698737483699</c:v>
                </c:pt>
                <c:pt idx="18">
                  <c:v>92.373927038626576</c:v>
                </c:pt>
                <c:pt idx="19">
                  <c:v>89.147849657542523</c:v>
                </c:pt>
                <c:pt idx="20">
                  <c:v>95.565818257578371</c:v>
                </c:pt>
                <c:pt idx="21">
                  <c:v>94.468829176033978</c:v>
                </c:pt>
                <c:pt idx="22">
                  <c:v>95.530900041476556</c:v>
                </c:pt>
                <c:pt idx="23">
                  <c:v>88.084954488666753</c:v>
                </c:pt>
                <c:pt idx="24">
                  <c:v>80.113615539673802</c:v>
                </c:pt>
                <c:pt idx="25">
                  <c:v>80.690867350599049</c:v>
                </c:pt>
                <c:pt idx="26">
                  <c:v>82.35573064857374</c:v>
                </c:pt>
                <c:pt idx="27">
                  <c:v>82.87629725020831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Organisasjon!$I$47:$I$74</c:f>
              <c:numCache>
                <c:formatCode>0.0</c:formatCode>
                <c:ptCount val="28"/>
                <c:pt idx="0">
                  <c:v>81.200810410660011</c:v>
                </c:pt>
                <c:pt idx="1">
                  <c:v>18.259553537646607</c:v>
                </c:pt>
                <c:pt idx="2">
                  <c:v>18.495907486671172</c:v>
                </c:pt>
                <c:pt idx="3">
                  <c:v>17.418654600209429</c:v>
                </c:pt>
                <c:pt idx="4">
                  <c:v>20.791916477893945</c:v>
                </c:pt>
                <c:pt idx="5">
                  <c:v>19.137787397712497</c:v>
                </c:pt>
                <c:pt idx="6">
                  <c:v>20.412672186893619</c:v>
                </c:pt>
                <c:pt idx="7">
                  <c:v>21.195533966504744</c:v>
                </c:pt>
                <c:pt idx="8">
                  <c:v>22.859356838434721</c:v>
                </c:pt>
                <c:pt idx="9">
                  <c:v>27.315041646251832</c:v>
                </c:pt>
                <c:pt idx="10">
                  <c:v>25.591988773703431</c:v>
                </c:pt>
                <c:pt idx="11">
                  <c:v>21.863827344137377</c:v>
                </c:pt>
                <c:pt idx="12">
                  <c:v>20.836155248762701</c:v>
                </c:pt>
                <c:pt idx="13">
                  <c:v>18.732328639270911</c:v>
                </c:pt>
                <c:pt idx="14">
                  <c:v>21.956192168958125</c:v>
                </c:pt>
                <c:pt idx="15">
                  <c:v>23.220014558002855</c:v>
                </c:pt>
                <c:pt idx="16">
                  <c:v>18.748827360690452</c:v>
                </c:pt>
                <c:pt idx="17">
                  <c:v>17.995535002391964</c:v>
                </c:pt>
                <c:pt idx="18">
                  <c:v>18.464301262516322</c:v>
                </c:pt>
                <c:pt idx="19">
                  <c:v>7.6260729613733904</c:v>
                </c:pt>
                <c:pt idx="20">
                  <c:v>10.852150342457463</c:v>
                </c:pt>
                <c:pt idx="21">
                  <c:v>4.4341817424216128</c:v>
                </c:pt>
                <c:pt idx="22">
                  <c:v>5.5311708239660309</c:v>
                </c:pt>
                <c:pt idx="23">
                  <c:v>4.4690999585234339</c:v>
                </c:pt>
                <c:pt idx="24">
                  <c:v>11.915045511333211</c:v>
                </c:pt>
                <c:pt idx="25">
                  <c:v>19.886384460326191</c:v>
                </c:pt>
                <c:pt idx="26">
                  <c:v>19.309132649400965</c:v>
                </c:pt>
                <c:pt idx="27">
                  <c:v>17.644269351426278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77370486048032"/>
          <c:y val="0.4691222252581890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371257563017E-2"/>
          <c:y val="0.15088595693742748"/>
          <c:w val="0.88489599581366796"/>
          <c:h val="0.7455200397581538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Organisasjon!$Q$18:$Q$45</c:f>
              <c:numCache>
                <c:formatCode>0.0</c:formatCode>
                <c:ptCount val="28"/>
                <c:pt idx="0">
                  <c:v>7.782420749279539</c:v>
                </c:pt>
                <c:pt idx="1">
                  <c:v>9.0388907395069946</c:v>
                </c:pt>
                <c:pt idx="2">
                  <c:v>9.4873551106427811</c:v>
                </c:pt>
                <c:pt idx="3">
                  <c:v>9.7538718760999643</c:v>
                </c:pt>
                <c:pt idx="4">
                  <c:v>11.274099001302648</c:v>
                </c:pt>
                <c:pt idx="5">
                  <c:v>11.539275766016713</c:v>
                </c:pt>
                <c:pt idx="6">
                  <c:v>13.353194103194102</c:v>
                </c:pt>
                <c:pt idx="7">
                  <c:v>13.756909547738694</c:v>
                </c:pt>
                <c:pt idx="8">
                  <c:v>15.343244990303814</c:v>
                </c:pt>
                <c:pt idx="9">
                  <c:v>17.842847075405214</c:v>
                </c:pt>
                <c:pt idx="10">
                  <c:v>23.174148606811144</c:v>
                </c:pt>
                <c:pt idx="11">
                  <c:v>25.178956089478046</c:v>
                </c:pt>
                <c:pt idx="12">
                  <c:v>24.548092868988391</c:v>
                </c:pt>
                <c:pt idx="13">
                  <c:v>27.671918443002781</c:v>
                </c:pt>
                <c:pt idx="14">
                  <c:v>26.248847926267281</c:v>
                </c:pt>
                <c:pt idx="15">
                  <c:v>29.402521823472355</c:v>
                </c:pt>
                <c:pt idx="16">
                  <c:v>33.429035752979416</c:v>
                </c:pt>
                <c:pt idx="17">
                  <c:v>38.319693094629159</c:v>
                </c:pt>
                <c:pt idx="18">
                  <c:v>37.636065573770495</c:v>
                </c:pt>
                <c:pt idx="19">
                  <c:v>33.94930875576037</c:v>
                </c:pt>
                <c:pt idx="20">
                  <c:v>40.713017751479292</c:v>
                </c:pt>
                <c:pt idx="21">
                  <c:v>40.171471927162365</c:v>
                </c:pt>
                <c:pt idx="22">
                  <c:v>44.507246376811594</c:v>
                </c:pt>
                <c:pt idx="23">
                  <c:v>41.473949579831931</c:v>
                </c:pt>
                <c:pt idx="24">
                  <c:v>39.173835125448029</c:v>
                </c:pt>
                <c:pt idx="25">
                  <c:v>38.918685121107266</c:v>
                </c:pt>
                <c:pt idx="26">
                  <c:v>35.442700156985872</c:v>
                </c:pt>
                <c:pt idx="27">
                  <c:v>37.660929432013766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D34-9C2F-5B8325BD1BDB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Organisasjon!$Q$47:$Q$74</c:f>
              <c:numCache>
                <c:formatCode>0.0</c:formatCode>
                <c:ptCount val="28"/>
                <c:pt idx="0">
                  <c:v>39.697142857142858</c:v>
                </c:pt>
                <c:pt idx="1">
                  <c:v>6.8121079046424091</c:v>
                </c:pt>
                <c:pt idx="2">
                  <c:v>7.7358668341708539</c:v>
                </c:pt>
                <c:pt idx="3">
                  <c:v>7.9238525730180811</c:v>
                </c:pt>
                <c:pt idx="4">
                  <c:v>10.230661040787624</c:v>
                </c:pt>
                <c:pt idx="5">
                  <c:v>10.613126079447323</c:v>
                </c:pt>
                <c:pt idx="6">
                  <c:v>11.424731182795698</c:v>
                </c:pt>
                <c:pt idx="7">
                  <c:v>11.179732313575526</c:v>
                </c:pt>
                <c:pt idx="8">
                  <c:v>12.432950191570882</c:v>
                </c:pt>
                <c:pt idx="9">
                  <c:v>16.958174904942965</c:v>
                </c:pt>
                <c:pt idx="10">
                  <c:v>16.843810444874276</c:v>
                </c:pt>
                <c:pt idx="11">
                  <c:v>16.722554890219563</c:v>
                </c:pt>
                <c:pt idx="12">
                  <c:v>16.192307692307693</c:v>
                </c:pt>
                <c:pt idx="13">
                  <c:v>13.380392156862746</c:v>
                </c:pt>
                <c:pt idx="14">
                  <c:v>16</c:v>
                </c:pt>
                <c:pt idx="15">
                  <c:v>16.563461538461539</c:v>
                </c:pt>
                <c:pt idx="16">
                  <c:v>14.304703476482617</c:v>
                </c:pt>
                <c:pt idx="17">
                  <c:v>16.927499999999998</c:v>
                </c:pt>
                <c:pt idx="18">
                  <c:v>16.965</c:v>
                </c:pt>
                <c:pt idx="19">
                  <c:v>7.7890410958904113</c:v>
                </c:pt>
                <c:pt idx="20">
                  <c:v>10.476635514018692</c:v>
                </c:pt>
                <c:pt idx="21">
                  <c:v>7.0164835164835164</c:v>
                </c:pt>
                <c:pt idx="22">
                  <c:v>7.9896907216494846</c:v>
                </c:pt>
                <c:pt idx="23">
                  <c:v>7.0655737704918034</c:v>
                </c:pt>
                <c:pt idx="24">
                  <c:v>15.104072398190045</c:v>
                </c:pt>
                <c:pt idx="25">
                  <c:v>23.903083700440529</c:v>
                </c:pt>
                <c:pt idx="26">
                  <c:v>20.085820895522389</c:v>
                </c:pt>
                <c:pt idx="27">
                  <c:v>20.154166666666665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D34-9C2F-5B8325B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82626893938294"/>
          <c:y val="0.225927342325469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purke.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59729589992979E-2"/>
          <c:y val="0.17229397331250423"/>
          <c:w val="0.86501263606621071"/>
          <c:h val="0.72411186114927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Organisasjon!$E$18:$E$45</c:f>
              <c:numCache>
                <c:formatCode>General</c:formatCode>
                <c:ptCount val="28"/>
                <c:pt idx="0">
                  <c:v>3123</c:v>
                </c:pt>
                <c:pt idx="1">
                  <c:v>3002</c:v>
                </c:pt>
                <c:pt idx="2">
                  <c:v>2847</c:v>
                </c:pt>
                <c:pt idx="3">
                  <c:v>2841</c:v>
                </c:pt>
                <c:pt idx="4">
                  <c:v>2303</c:v>
                </c:pt>
                <c:pt idx="5">
                  <c:v>1795</c:v>
                </c:pt>
                <c:pt idx="6">
                  <c:v>1628</c:v>
                </c:pt>
                <c:pt idx="7">
                  <c:v>1592</c:v>
                </c:pt>
                <c:pt idx="8">
                  <c:v>1547</c:v>
                </c:pt>
                <c:pt idx="9">
                  <c:v>1419</c:v>
                </c:pt>
                <c:pt idx="10">
                  <c:v>1292</c:v>
                </c:pt>
                <c:pt idx="11">
                  <c:v>1207</c:v>
                </c:pt>
                <c:pt idx="12">
                  <c:v>1206</c:v>
                </c:pt>
                <c:pt idx="13">
                  <c:v>1079</c:v>
                </c:pt>
                <c:pt idx="14">
                  <c:v>1085</c:v>
                </c:pt>
                <c:pt idx="15">
                  <c:v>1031</c:v>
                </c:pt>
                <c:pt idx="16">
                  <c:v>923</c:v>
                </c:pt>
                <c:pt idx="17">
                  <c:v>782</c:v>
                </c:pt>
                <c:pt idx="18">
                  <c:v>915</c:v>
                </c:pt>
                <c:pt idx="19">
                  <c:v>1085</c:v>
                </c:pt>
                <c:pt idx="20">
                  <c:v>676</c:v>
                </c:pt>
                <c:pt idx="21">
                  <c:v>659</c:v>
                </c:pt>
                <c:pt idx="22">
                  <c:v>621</c:v>
                </c:pt>
                <c:pt idx="23">
                  <c:v>595</c:v>
                </c:pt>
                <c:pt idx="24">
                  <c:v>558</c:v>
                </c:pt>
                <c:pt idx="25">
                  <c:v>578</c:v>
                </c:pt>
                <c:pt idx="26">
                  <c:v>637</c:v>
                </c:pt>
                <c:pt idx="27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30C-B066-DFC6A2D9F4A4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Organisasjon!$E$47:$E$74</c:f>
              <c:numCache>
                <c:formatCode>General</c:formatCode>
                <c:ptCount val="28"/>
                <c:pt idx="0">
                  <c:v>525</c:v>
                </c:pt>
                <c:pt idx="1">
                  <c:v>797</c:v>
                </c:pt>
                <c:pt idx="2">
                  <c:v>796</c:v>
                </c:pt>
                <c:pt idx="3">
                  <c:v>719</c:v>
                </c:pt>
                <c:pt idx="4">
                  <c:v>711</c:v>
                </c:pt>
                <c:pt idx="5">
                  <c:v>579</c:v>
                </c:pt>
                <c:pt idx="6">
                  <c:v>465</c:v>
                </c:pt>
                <c:pt idx="7">
                  <c:v>523</c:v>
                </c:pt>
                <c:pt idx="8">
                  <c:v>522</c:v>
                </c:pt>
                <c:pt idx="9">
                  <c:v>526</c:v>
                </c:pt>
                <c:pt idx="10">
                  <c:v>517</c:v>
                </c:pt>
                <c:pt idx="11">
                  <c:v>501</c:v>
                </c:pt>
                <c:pt idx="12">
                  <c:v>494</c:v>
                </c:pt>
                <c:pt idx="13">
                  <c:v>510</c:v>
                </c:pt>
                <c:pt idx="14">
                  <c:v>525</c:v>
                </c:pt>
                <c:pt idx="15">
                  <c:v>520</c:v>
                </c:pt>
                <c:pt idx="16">
                  <c:v>489</c:v>
                </c:pt>
                <c:pt idx="17">
                  <c:v>400</c:v>
                </c:pt>
                <c:pt idx="18">
                  <c:v>400</c:v>
                </c:pt>
                <c:pt idx="19">
                  <c:v>365</c:v>
                </c:pt>
                <c:pt idx="20">
                  <c:v>428</c:v>
                </c:pt>
                <c:pt idx="21">
                  <c:v>182</c:v>
                </c:pt>
                <c:pt idx="22">
                  <c:v>194</c:v>
                </c:pt>
                <c:pt idx="23">
                  <c:v>183</c:v>
                </c:pt>
                <c:pt idx="24">
                  <c:v>221</c:v>
                </c:pt>
                <c:pt idx="25">
                  <c:v>227</c:v>
                </c:pt>
                <c:pt idx="26">
                  <c:v>268</c:v>
                </c:pt>
                <c:pt idx="27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30C-B066-DFC6A2D9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787431744428698E-2"/>
              <c:y val="0.296427327571039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Organisasjon!$L$18:$L$45</c:f>
              <c:numCache>
                <c:formatCode>0.00</c:formatCode>
                <c:ptCount val="28"/>
                <c:pt idx="0">
                  <c:v>55.260935207434002</c:v>
                </c:pt>
                <c:pt idx="1">
                  <c:v>55.586954673819619</c:v>
                </c:pt>
                <c:pt idx="2">
                  <c:v>55.387491721071058</c:v>
                </c:pt>
                <c:pt idx="3">
                  <c:v>55.481797298539007</c:v>
                </c:pt>
                <c:pt idx="4">
                  <c:v>55.812348467882494</c:v>
                </c:pt>
                <c:pt idx="5">
                  <c:v>56.114825510254008</c:v>
                </c:pt>
                <c:pt idx="6">
                  <c:v>55.5786377853508</c:v>
                </c:pt>
                <c:pt idx="7">
                  <c:v>55.852405180388523</c:v>
                </c:pt>
                <c:pt idx="8">
                  <c:v>56.264462809917347</c:v>
                </c:pt>
                <c:pt idx="9">
                  <c:v>56.726478873239451</c:v>
                </c:pt>
                <c:pt idx="10">
                  <c:v>56.901766855533602</c:v>
                </c:pt>
                <c:pt idx="11">
                  <c:v>56.665896716713426</c:v>
                </c:pt>
                <c:pt idx="12">
                  <c:v>56.701439458086391</c:v>
                </c:pt>
                <c:pt idx="13">
                  <c:v>57.158764271323022</c:v>
                </c:pt>
                <c:pt idx="14">
                  <c:v>58.583189488145983</c:v>
                </c:pt>
                <c:pt idx="15">
                  <c:v>58.955306708948591</c:v>
                </c:pt>
                <c:pt idx="16">
                  <c:v>59.107315647628013</c:v>
                </c:pt>
                <c:pt idx="17">
                  <c:v>59.314010630829401</c:v>
                </c:pt>
                <c:pt idx="18">
                  <c:v>59.311200907003112</c:v>
                </c:pt>
                <c:pt idx="19">
                  <c:v>59.303912252599567</c:v>
                </c:pt>
                <c:pt idx="20">
                  <c:v>58.99600203532745</c:v>
                </c:pt>
                <c:pt idx="21">
                  <c:v>58.791561213311638</c:v>
                </c:pt>
                <c:pt idx="22">
                  <c:v>58.674759389246695</c:v>
                </c:pt>
                <c:pt idx="23">
                  <c:v>59.149460271081907</c:v>
                </c:pt>
                <c:pt idx="24">
                  <c:v>59.292419598334781</c:v>
                </c:pt>
                <c:pt idx="25">
                  <c:v>59.312619460372495</c:v>
                </c:pt>
                <c:pt idx="26">
                  <c:v>59.056090525848681</c:v>
                </c:pt>
                <c:pt idx="27">
                  <c:v>59.071588673894162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852-94A3-86CF82F35617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Organisasjon!$L$47:$L$74</c:f>
              <c:numCache>
                <c:formatCode>0.00</c:formatCode>
                <c:ptCount val="28"/>
                <c:pt idx="0">
                  <c:v>59.001104760074917</c:v>
                </c:pt>
                <c:pt idx="1">
                  <c:v>54.50409143166295</c:v>
                </c:pt>
                <c:pt idx="2">
                  <c:v>55.277933965348161</c:v>
                </c:pt>
                <c:pt idx="3">
                  <c:v>55.799404170804387</c:v>
                </c:pt>
                <c:pt idx="4">
                  <c:v>54.85938119793731</c:v>
                </c:pt>
                <c:pt idx="5">
                  <c:v>55.448845440755122</c:v>
                </c:pt>
                <c:pt idx="6">
                  <c:v>56.110845218723085</c:v>
                </c:pt>
                <c:pt idx="7">
                  <c:v>56.566050768433776</c:v>
                </c:pt>
                <c:pt idx="8">
                  <c:v>56.448286556055201</c:v>
                </c:pt>
                <c:pt idx="9">
                  <c:v>56.659270105879699</c:v>
                </c:pt>
                <c:pt idx="10">
                  <c:v>56.96215093468728</c:v>
                </c:pt>
                <c:pt idx="11">
                  <c:v>56.865996852681263</c:v>
                </c:pt>
                <c:pt idx="12">
                  <c:v>57.04680422747861</c:v>
                </c:pt>
                <c:pt idx="13">
                  <c:v>57.059066136397107</c:v>
                </c:pt>
                <c:pt idx="14">
                  <c:v>57.133987319057297</c:v>
                </c:pt>
                <c:pt idx="15">
                  <c:v>57.36637931034484</c:v>
                </c:pt>
                <c:pt idx="16">
                  <c:v>58.126902095894337</c:v>
                </c:pt>
                <c:pt idx="17">
                  <c:v>59.124443124443118</c:v>
                </c:pt>
                <c:pt idx="18">
                  <c:v>58.992865636147435</c:v>
                </c:pt>
                <c:pt idx="19">
                  <c:v>59.241723033107881</c:v>
                </c:pt>
                <c:pt idx="20">
                  <c:v>59.081787709497213</c:v>
                </c:pt>
                <c:pt idx="21">
                  <c:v>57.610223642172542</c:v>
                </c:pt>
                <c:pt idx="22">
                  <c:v>56.121290322580641</c:v>
                </c:pt>
                <c:pt idx="23">
                  <c:v>58.301083591331263</c:v>
                </c:pt>
                <c:pt idx="24">
                  <c:v>59.515578190533247</c:v>
                </c:pt>
                <c:pt idx="25">
                  <c:v>58.880575009214887</c:v>
                </c:pt>
                <c:pt idx="26">
                  <c:v>58.412780977150312</c:v>
                </c:pt>
                <c:pt idx="27">
                  <c:v>58.726178119161318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852-94A3-86CF82F3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99434289280075"/>
          <c:y val="0.5957344805669672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SLAKTEVEKT innen 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Organisasjon!$D$18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Organisasjon!$M$18:$M$45</c:f>
              <c:numCache>
                <c:formatCode>0</c:formatCode>
                <c:ptCount val="28"/>
                <c:pt idx="0">
                  <c:v>143.14338571458961</c:v>
                </c:pt>
                <c:pt idx="1">
                  <c:v>145.01578624252676</c:v>
                </c:pt>
                <c:pt idx="2">
                  <c:v>146.71052322830903</c:v>
                </c:pt>
                <c:pt idx="3">
                  <c:v>146.28915556372317</c:v>
                </c:pt>
                <c:pt idx="4">
                  <c:v>145.63389645670324</c:v>
                </c:pt>
                <c:pt idx="5">
                  <c:v>142.77071117419609</c:v>
                </c:pt>
                <c:pt idx="6">
                  <c:v>145.74524065169669</c:v>
                </c:pt>
                <c:pt idx="7">
                  <c:v>147.70055504162795</c:v>
                </c:pt>
                <c:pt idx="8">
                  <c:v>148.36527212777855</c:v>
                </c:pt>
                <c:pt idx="9">
                  <c:v>149.0114285714287</c:v>
                </c:pt>
                <c:pt idx="10">
                  <c:v>148.833322157776</c:v>
                </c:pt>
                <c:pt idx="11">
                  <c:v>150.87064840785462</c:v>
                </c:pt>
                <c:pt idx="12">
                  <c:v>150.21471972904357</c:v>
                </c:pt>
                <c:pt idx="13">
                  <c:v>148.38414372061828</c:v>
                </c:pt>
                <c:pt idx="14">
                  <c:v>148.20118258357661</c:v>
                </c:pt>
                <c:pt idx="15">
                  <c:v>146.64866679879677</c:v>
                </c:pt>
                <c:pt idx="16">
                  <c:v>147.16933142838465</c:v>
                </c:pt>
                <c:pt idx="17">
                  <c:v>146.83162905760022</c:v>
                </c:pt>
                <c:pt idx="18">
                  <c:v>144.72703886740757</c:v>
                </c:pt>
                <c:pt idx="19">
                  <c:v>141.11751418564816</c:v>
                </c:pt>
                <c:pt idx="20">
                  <c:v>151.55824671076635</c:v>
                </c:pt>
                <c:pt idx="21">
                  <c:v>152.48351527971829</c:v>
                </c:pt>
                <c:pt idx="22">
                  <c:v>153.64329546276821</c:v>
                </c:pt>
                <c:pt idx="23">
                  <c:v>153.44027960392819</c:v>
                </c:pt>
                <c:pt idx="24">
                  <c:v>153.12459947847651</c:v>
                </c:pt>
                <c:pt idx="25">
                  <c:v>154.50280392941301</c:v>
                </c:pt>
                <c:pt idx="26">
                  <c:v>155.21371377856678</c:v>
                </c:pt>
                <c:pt idx="27">
                  <c:v>155.42290380128964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5-48FF-A60C-331D1CB08D7C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Organisasjon!$M$47:$M$74</c:f>
              <c:numCache>
                <c:formatCode>0</c:formatCode>
                <c:ptCount val="28"/>
                <c:pt idx="0">
                  <c:v>154.28253038090182</c:v>
                </c:pt>
                <c:pt idx="1">
                  <c:v>145.06033678230855</c:v>
                </c:pt>
                <c:pt idx="2">
                  <c:v>143.27456031382778</c:v>
                </c:pt>
                <c:pt idx="3">
                  <c:v>145.25630585898705</c:v>
                </c:pt>
                <c:pt idx="4">
                  <c:v>143.67179690599025</c:v>
                </c:pt>
                <c:pt idx="5">
                  <c:v>135.60441597842578</c:v>
                </c:pt>
                <c:pt idx="6">
                  <c:v>135.39858332535633</c:v>
                </c:pt>
                <c:pt idx="7">
                  <c:v>134.08830944569223</c:v>
                </c:pt>
                <c:pt idx="8">
                  <c:v>134.91228097379425</c:v>
                </c:pt>
                <c:pt idx="9">
                  <c:v>132.56703086280672</c:v>
                </c:pt>
                <c:pt idx="10">
                  <c:v>134.8131548580661</c:v>
                </c:pt>
                <c:pt idx="11">
                  <c:v>135.52878586127636</c:v>
                </c:pt>
                <c:pt idx="12">
                  <c:v>137.64041268243565</c:v>
                </c:pt>
                <c:pt idx="13">
                  <c:v>131.83897481219617</c:v>
                </c:pt>
                <c:pt idx="14">
                  <c:v>134.3177772460817</c:v>
                </c:pt>
                <c:pt idx="15">
                  <c:v>132.17921714818263</c:v>
                </c:pt>
                <c:pt idx="16">
                  <c:v>129.82687338501344</c:v>
                </c:pt>
                <c:pt idx="17">
                  <c:v>130.72396792396796</c:v>
                </c:pt>
                <c:pt idx="18">
                  <c:v>131.20102556480447</c:v>
                </c:pt>
                <c:pt idx="19">
                  <c:v>123.02410110359544</c:v>
                </c:pt>
                <c:pt idx="20">
                  <c:v>121.62196648044664</c:v>
                </c:pt>
                <c:pt idx="21">
                  <c:v>133.06397763578283</c:v>
                </c:pt>
                <c:pt idx="22">
                  <c:v>139.06077419354844</c:v>
                </c:pt>
                <c:pt idx="23">
                  <c:v>141.14605263157901</c:v>
                </c:pt>
                <c:pt idx="24">
                  <c:v>143.09667465548239</c:v>
                </c:pt>
                <c:pt idx="25">
                  <c:v>148.762384813859</c:v>
                </c:pt>
                <c:pt idx="26">
                  <c:v>150.18073564926621</c:v>
                </c:pt>
                <c:pt idx="27">
                  <c:v>151.17432011625499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5-48FF-A60C-331D1CB0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1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239159216978"/>
          <c:y val="0.648573548462344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</a:t>
            </a:r>
            <a:r>
              <a:rPr lang="nb-NO" sz="2400" baseline="0"/>
              <a:t> purke: a</a:t>
            </a:r>
            <a:r>
              <a:rPr lang="nb-NO" sz="2400"/>
              <a:t>ndels%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27019204243003E-2"/>
          <c:y val="0.20669692887832691"/>
          <c:w val="0.88017046884812877"/>
          <c:h val="0.5139609548111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93.87739103167138</c:v>
                </c:pt>
                <c:pt idx="1">
                  <c:v>6.1226089683286284</c:v>
                </c:pt>
                <c:pt idx="2">
                  <c:v>97.124681933842226</c:v>
                </c:pt>
                <c:pt idx="3">
                  <c:v>2.8753180661577606</c:v>
                </c:pt>
                <c:pt idx="4">
                  <c:v>85.665529010238913</c:v>
                </c:pt>
                <c:pt idx="5">
                  <c:v>14.334470989761096</c:v>
                </c:pt>
                <c:pt idx="6">
                  <c:v>99.081209247184347</c:v>
                </c:pt>
                <c:pt idx="7">
                  <c:v>0.91879075281564881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94.512307977049772</c:v>
                </c:pt>
                <c:pt idx="1">
                  <c:v>5.4876920229502124</c:v>
                </c:pt>
                <c:pt idx="2">
                  <c:v>70.391556558169512</c:v>
                </c:pt>
                <c:pt idx="3">
                  <c:v>29.608443441830495</c:v>
                </c:pt>
                <c:pt idx="4">
                  <c:v>74.709976798143856</c:v>
                </c:pt>
                <c:pt idx="5">
                  <c:v>25.290023201856151</c:v>
                </c:pt>
                <c:pt idx="6">
                  <c:v>98.492678725236885</c:v>
                </c:pt>
                <c:pt idx="7">
                  <c:v>1.507321274763135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94.353932584269629</c:v>
                </c:pt>
                <c:pt idx="1">
                  <c:v>5.6460674157303359</c:v>
                </c:pt>
                <c:pt idx="2">
                  <c:v>66.099735799207394</c:v>
                </c:pt>
                <c:pt idx="3">
                  <c:v>33.900264200792599</c:v>
                </c:pt>
                <c:pt idx="4">
                  <c:v>84.521739130434781</c:v>
                </c:pt>
                <c:pt idx="5">
                  <c:v>15.478260869565217</c:v>
                </c:pt>
                <c:pt idx="6">
                  <c:v>98.825576337538067</c:v>
                </c:pt>
                <c:pt idx="7">
                  <c:v>1.1744236624619404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2.0138714078426111E-2"/>
              <c:y val="0.368065700758197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155418256485"/>
          <c:y val="6.999399078222080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Skålda purke, antall SLAKT</a:t>
            </a:r>
            <a:r>
              <a:rPr lang="nb-NO" sz="1800" baseline="0"/>
              <a:t> per</a:t>
            </a:r>
            <a:r>
              <a:rPr lang="nb-NO" sz="1800"/>
              <a:t>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3138599610518E-2"/>
          <c:y val="0.15222695084339841"/>
          <c:w val="0.88757158196134578"/>
          <c:h val="0.5951825496648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1A5-9464-AF30C6E7ED49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1A5-9464-AF30C6E7ED49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41.293103448275865</c:v>
                </c:pt>
                <c:pt idx="1">
                  <c:v>8.9770114942528743</c:v>
                </c:pt>
                <c:pt idx="2">
                  <c:v>47.912133891213387</c:v>
                </c:pt>
                <c:pt idx="3">
                  <c:v>5.2153846153846155</c:v>
                </c:pt>
                <c:pt idx="4">
                  <c:v>8.6551724137931032</c:v>
                </c:pt>
                <c:pt idx="5">
                  <c:v>5.04</c:v>
                </c:pt>
                <c:pt idx="6">
                  <c:v>55.716666666666669</c:v>
                </c:pt>
                <c:pt idx="7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1A5-9464-AF30C6E7ED49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42.202479338842977</c:v>
                </c:pt>
                <c:pt idx="1">
                  <c:v>6.5888888888888886</c:v>
                </c:pt>
                <c:pt idx="2">
                  <c:v>46.227513227513228</c:v>
                </c:pt>
                <c:pt idx="3">
                  <c:v>39.945652173913047</c:v>
                </c:pt>
                <c:pt idx="4">
                  <c:v>6.1923076923076925</c:v>
                </c:pt>
                <c:pt idx="5">
                  <c:v>9.4782608695652169</c:v>
                </c:pt>
                <c:pt idx="6">
                  <c:v>49.717391304347828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1A5-9464-AF30C6E7ED49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43.813043478260873</c:v>
                </c:pt>
                <c:pt idx="1">
                  <c:v>7.1785714285714288</c:v>
                </c:pt>
                <c:pt idx="2">
                  <c:v>46.277456647398843</c:v>
                </c:pt>
                <c:pt idx="3">
                  <c:v>47.195402298850574</c:v>
                </c:pt>
                <c:pt idx="4">
                  <c:v>6.75</c:v>
                </c:pt>
                <c:pt idx="5">
                  <c:v>4.45</c:v>
                </c:pt>
                <c:pt idx="6">
                  <c:v>45.44</c:v>
                </c:pt>
                <c:pt idx="7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1A5-9464-AF30C6E7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5518834507637"/>
          <c:y val="0.1297177298945416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antall</a:t>
            </a:r>
            <a:r>
              <a:rPr lang="nb-NO" sz="2400" baseline="0"/>
              <a:t> produsenter innen ORG og REGION</a:t>
            </a:r>
            <a:endParaRPr lang="nb-NO" sz="2400"/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8344410228424408"/>
          <c:h val="0.58813160289637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C7E-8A13-02E242DE1980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0-4C7E-8A13-02E242DE1980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290</c:v>
                </c:pt>
                <c:pt idx="1">
                  <c:v>87</c:v>
                </c:pt>
                <c:pt idx="2">
                  <c:v>239</c:v>
                </c:pt>
                <c:pt idx="3">
                  <c:v>65</c:v>
                </c:pt>
                <c:pt idx="4">
                  <c:v>87</c:v>
                </c:pt>
                <c:pt idx="5">
                  <c:v>25</c:v>
                </c:pt>
                <c:pt idx="6">
                  <c:v>60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0-4C7E-8A13-02E242DE1980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242</c:v>
                </c:pt>
                <c:pt idx="1">
                  <c:v>90</c:v>
                </c:pt>
                <c:pt idx="2">
                  <c:v>189</c:v>
                </c:pt>
                <c:pt idx="3">
                  <c:v>92</c:v>
                </c:pt>
                <c:pt idx="4">
                  <c:v>104</c:v>
                </c:pt>
                <c:pt idx="5">
                  <c:v>23</c:v>
                </c:pt>
                <c:pt idx="6">
                  <c:v>46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0-4C7E-8A13-02E242DE1980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230</c:v>
                </c:pt>
                <c:pt idx="1">
                  <c:v>84</c:v>
                </c:pt>
                <c:pt idx="2">
                  <c:v>173</c:v>
                </c:pt>
                <c:pt idx="3">
                  <c:v>87</c:v>
                </c:pt>
                <c:pt idx="4">
                  <c:v>72</c:v>
                </c:pt>
                <c:pt idx="5">
                  <c:v>20</c:v>
                </c:pt>
                <c:pt idx="6">
                  <c:v>50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0-4C7E-8A13-02E242DE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7.4437795958654157E-2"/>
          <c:h val="0.245124347437339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 per org innen REGION</a:t>
            </a:r>
          </a:p>
        </c:rich>
      </c:tx>
      <c:layout>
        <c:manualLayout>
          <c:xMode val="edge"/>
          <c:yMode val="edge"/>
          <c:x val="0.1158425094987318"/>
          <c:y val="3.2442744052154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3758170267526E-2"/>
          <c:y val="0.1851332091553072"/>
          <c:w val="0.84620025262042742"/>
          <c:h val="0.57948434369090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A96-83BA-ABB672B2D472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0-4A96-83BA-ABB672B2D4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58.97444676409188</c:v>
                </c:pt>
                <c:pt idx="1">
                  <c:v>57.700384122919317</c:v>
                </c:pt>
                <c:pt idx="2">
                  <c:v>59.062177975722648</c:v>
                </c:pt>
                <c:pt idx="3">
                  <c:v>57.233038348082601</c:v>
                </c:pt>
                <c:pt idx="4">
                  <c:v>59.594414893617007</c:v>
                </c:pt>
                <c:pt idx="5">
                  <c:v>58.386138613861391</c:v>
                </c:pt>
                <c:pt idx="6">
                  <c:v>58.711330935251802</c:v>
                </c:pt>
                <c:pt idx="7">
                  <c:v>56.935483870967751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0-4A96-83BA-ABB672B2D4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58.553008034489523</c:v>
                </c:pt>
                <c:pt idx="1">
                  <c:v>56.030354131534565</c:v>
                </c:pt>
                <c:pt idx="2">
                  <c:v>59.757731958762896</c:v>
                </c:pt>
                <c:pt idx="3">
                  <c:v>59.089041095890408</c:v>
                </c:pt>
                <c:pt idx="4">
                  <c:v>57.430577223088918</c:v>
                </c:pt>
                <c:pt idx="5">
                  <c:v>58.16279069767441</c:v>
                </c:pt>
                <c:pt idx="6">
                  <c:v>59.226795096322256</c:v>
                </c:pt>
                <c:pt idx="7">
                  <c:v>55.714285714285694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0-4A96-83BA-ABB672B2D4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58.515295987286443</c:v>
                </c:pt>
                <c:pt idx="1">
                  <c:v>55.915282392026562</c:v>
                </c:pt>
                <c:pt idx="2">
                  <c:v>59.840480060007501</c:v>
                </c:pt>
                <c:pt idx="3">
                  <c:v>58.874021526418801</c:v>
                </c:pt>
                <c:pt idx="4">
                  <c:v>57.5</c:v>
                </c:pt>
                <c:pt idx="5">
                  <c:v>57.875</c:v>
                </c:pt>
                <c:pt idx="6">
                  <c:v>58.517636684303362</c:v>
                </c:pt>
                <c:pt idx="7">
                  <c:v>59.518518518518512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0-4A96-83BA-ABB672B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 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88997090111468"/>
          <c:y val="3.209666836000339E-2"/>
          <c:w val="8.2956949268792879E-2"/>
          <c:h val="0.22419566505799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i kg</a:t>
            </a:r>
          </a:p>
        </c:rich>
      </c:tx>
      <c:layout>
        <c:manualLayout>
          <c:xMode val="edge"/>
          <c:yMode val="edge"/>
          <c:x val="0.2312233581656605"/>
          <c:y val="3.7837671419649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141.99743725564355</c:v>
                </c:pt>
                <c:pt idx="1">
                  <c:v>143.60872268528965</c:v>
                </c:pt>
                <c:pt idx="2">
                  <c:v>145.70302145515905</c:v>
                </c:pt>
                <c:pt idx="3">
                  <c:v>144.96093869471679</c:v>
                </c:pt>
                <c:pt idx="4">
                  <c:v>143.552773733425</c:v>
                </c:pt>
                <c:pt idx="5">
                  <c:v>140.9263568423284</c:v>
                </c:pt>
                <c:pt idx="6">
                  <c:v>142.97485318639841</c:v>
                </c:pt>
                <c:pt idx="7">
                  <c:v>144.54199570286298</c:v>
                </c:pt>
                <c:pt idx="8">
                  <c:v>143.77690470357751</c:v>
                </c:pt>
                <c:pt idx="9">
                  <c:v>145.03521442373403</c:v>
                </c:pt>
                <c:pt idx="10">
                  <c:v>145.81689762258875</c:v>
                </c:pt>
                <c:pt idx="11">
                  <c:v>148.02688200052123</c:v>
                </c:pt>
                <c:pt idx="12">
                  <c:v>146.68241785390737</c:v>
                </c:pt>
                <c:pt idx="13">
                  <c:v>145.23658319828556</c:v>
                </c:pt>
                <c:pt idx="14">
                  <c:v>144.39259887310317</c:v>
                </c:pt>
                <c:pt idx="15">
                  <c:v>143.48531158701576</c:v>
                </c:pt>
                <c:pt idx="16">
                  <c:v>144.18316589592325</c:v>
                </c:pt>
                <c:pt idx="17">
                  <c:v>143.90138006094841</c:v>
                </c:pt>
                <c:pt idx="18">
                  <c:v>143.04797773605077</c:v>
                </c:pt>
                <c:pt idx="19">
                  <c:v>138.99680776398222</c:v>
                </c:pt>
                <c:pt idx="20">
                  <c:v>150.73381020174395</c:v>
                </c:pt>
                <c:pt idx="21">
                  <c:v>151.74108054098363</c:v>
                </c:pt>
                <c:pt idx="22">
                  <c:v>153.08363058205404</c:v>
                </c:pt>
                <c:pt idx="23">
                  <c:v>152.20600142780737</c:v>
                </c:pt>
                <c:pt idx="24">
                  <c:v>152.25711269928613</c:v>
                </c:pt>
                <c:pt idx="25">
                  <c:v>153.66950139895252</c:v>
                </c:pt>
                <c:pt idx="26">
                  <c:v>154.48595498650357</c:v>
                </c:pt>
                <c:pt idx="27">
                  <c:v>155.02735777592557</c:v>
                </c:pt>
                <c:pt idx="28">
                  <c:v>153.05778929322841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569-A5B0-F3F25709C037}"/>
            </c:ext>
          </c:extLst>
        </c:ser>
        <c:ser>
          <c:idx val="1"/>
          <c:order val="1"/>
          <c:tx>
            <c:strRef>
              <c:f>RNR!$D$2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År!$AP$7:$AP$35</c:f>
              <c:numCache>
                <c:formatCode>#,##0</c:formatCode>
                <c:ptCount val="29"/>
                <c:pt idx="0" formatCode="0.0">
                  <c:v>153.05778929322841</c:v>
                </c:pt>
                <c:pt idx="1">
                  <c:v>153.05778929322841</c:v>
                </c:pt>
                <c:pt idx="2">
                  <c:v>153.05778929322841</c:v>
                </c:pt>
                <c:pt idx="3">
                  <c:v>153.05778929322841</c:v>
                </c:pt>
                <c:pt idx="4">
                  <c:v>153.05778929322841</c:v>
                </c:pt>
                <c:pt idx="5">
                  <c:v>153.05778929322841</c:v>
                </c:pt>
                <c:pt idx="6">
                  <c:v>153.05778929322841</c:v>
                </c:pt>
                <c:pt idx="7">
                  <c:v>153.05778929322841</c:v>
                </c:pt>
                <c:pt idx="8">
                  <c:v>153.05778929322841</c:v>
                </c:pt>
                <c:pt idx="9">
                  <c:v>153.05778929322841</c:v>
                </c:pt>
                <c:pt idx="10">
                  <c:v>153.05778929322841</c:v>
                </c:pt>
                <c:pt idx="11">
                  <c:v>153.05778929322841</c:v>
                </c:pt>
                <c:pt idx="12">
                  <c:v>153.05778929322841</c:v>
                </c:pt>
                <c:pt idx="13">
                  <c:v>153.05778929322841</c:v>
                </c:pt>
                <c:pt idx="14">
                  <c:v>153.05778929322841</c:v>
                </c:pt>
                <c:pt idx="15">
                  <c:v>153.05778929322841</c:v>
                </c:pt>
                <c:pt idx="16">
                  <c:v>153.05778929322841</c:v>
                </c:pt>
                <c:pt idx="17">
                  <c:v>153.05778929322841</c:v>
                </c:pt>
                <c:pt idx="18">
                  <c:v>153.05778929322841</c:v>
                </c:pt>
                <c:pt idx="19">
                  <c:v>153.05778929322841</c:v>
                </c:pt>
                <c:pt idx="20">
                  <c:v>153.05778929322841</c:v>
                </c:pt>
                <c:pt idx="21">
                  <c:v>153.05778929322841</c:v>
                </c:pt>
                <c:pt idx="22">
                  <c:v>153.05778929322841</c:v>
                </c:pt>
                <c:pt idx="23">
                  <c:v>153.05778929322841</c:v>
                </c:pt>
                <c:pt idx="24">
                  <c:v>153.05778929322841</c:v>
                </c:pt>
                <c:pt idx="25">
                  <c:v>153.05778929322841</c:v>
                </c:pt>
                <c:pt idx="26">
                  <c:v>153.05778929322841</c:v>
                </c:pt>
                <c:pt idx="27">
                  <c:v>153.05778929322841</c:v>
                </c:pt>
                <c:pt idx="28">
                  <c:v>153.05778929322841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7-401E-9ED2-D5F35A5B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58"/>
          <c:min val="1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31696513286885"/>
          <c:y val="0.34681124554166987"/>
          <c:w val="0.1633463454402308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17142111457457E-2"/>
          <c:y val="0.20853602026161819"/>
          <c:w val="0.89350693264655234"/>
          <c:h val="0.5597820319629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4-411C-9DC9-2E889A5D1E72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4-411C-9DC9-2E889A5D1E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152.95304384133652</c:v>
                </c:pt>
                <c:pt idx="1">
                  <c:v>129.51024327784899</c:v>
                </c:pt>
                <c:pt idx="2">
                  <c:v>151.71062789275996</c:v>
                </c:pt>
                <c:pt idx="3">
                  <c:v>140.73067846607657</c:v>
                </c:pt>
                <c:pt idx="4">
                  <c:v>141.78034528552465</c:v>
                </c:pt>
                <c:pt idx="5">
                  <c:v>108.14444444444445</c:v>
                </c:pt>
                <c:pt idx="6">
                  <c:v>147.8797188154353</c:v>
                </c:pt>
                <c:pt idx="7">
                  <c:v>132.73225806451609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4-411C-9DC9-2E889A5D1E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159.56788406932321</c:v>
                </c:pt>
                <c:pt idx="1">
                  <c:v>147.32546374367604</c:v>
                </c:pt>
                <c:pt idx="2">
                  <c:v>152.69380794323001</c:v>
                </c:pt>
                <c:pt idx="3">
                  <c:v>154.0952653061222</c:v>
                </c:pt>
                <c:pt idx="4">
                  <c:v>140.07096273291916</c:v>
                </c:pt>
                <c:pt idx="5">
                  <c:v>136.00917431192661</c:v>
                </c:pt>
                <c:pt idx="6">
                  <c:v>150.30249234805405</c:v>
                </c:pt>
                <c:pt idx="7">
                  <c:v>136.17142857142869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4-411C-9DC9-2E889A5D1E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158.27759253746112</c:v>
                </c:pt>
                <c:pt idx="1">
                  <c:v>143.86185737976797</c:v>
                </c:pt>
                <c:pt idx="2">
                  <c:v>150.93880839370539</c:v>
                </c:pt>
                <c:pt idx="3">
                  <c:v>148.06490501704837</c:v>
                </c:pt>
                <c:pt idx="4">
                  <c:v>136.8497942386833</c:v>
                </c:pt>
                <c:pt idx="5">
                  <c:v>133.1719101123596</c:v>
                </c:pt>
                <c:pt idx="6">
                  <c:v>150.58080985915501</c:v>
                </c:pt>
                <c:pt idx="7">
                  <c:v>135.52222222222221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4-411C-9DC9-2E889A5D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77282061130726"/>
          <c:y val="9.1009260634873482E-2"/>
          <c:w val="6.9290682004336704E-2"/>
          <c:h val="0.20384043975635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16024713159"/>
          <c:y val="0.16883787014467602"/>
          <c:w val="0.86784337627252672"/>
          <c:h val="0.631654710012752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Bedrifter!$G$62:$G$67</c:f>
              <c:numCache>
                <c:formatCode>0</c:formatCode>
                <c:ptCount val="6"/>
                <c:pt idx="0">
                  <c:v>12116</c:v>
                </c:pt>
                <c:pt idx="1">
                  <c:v>11824</c:v>
                </c:pt>
                <c:pt idx="2">
                  <c:v>3582</c:v>
                </c:pt>
                <c:pt idx="3">
                  <c:v>802</c:v>
                </c:pt>
                <c:pt idx="4">
                  <c:v>125</c:v>
                </c:pt>
                <c:pt idx="5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Bedrifter!$G$32:$G$37</c:f>
              <c:numCache>
                <c:formatCode>0</c:formatCode>
                <c:ptCount val="6"/>
                <c:pt idx="0">
                  <c:v>10155</c:v>
                </c:pt>
                <c:pt idx="1">
                  <c:v>9448</c:v>
                </c:pt>
                <c:pt idx="2">
                  <c:v>2892</c:v>
                </c:pt>
                <c:pt idx="3">
                  <c:v>4929</c:v>
                </c:pt>
                <c:pt idx="4">
                  <c:v>162</c:v>
                </c:pt>
                <c:pt idx="5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Bedrifter!$G$26:$G$31</c:f>
              <c:numCache>
                <c:formatCode>0</c:formatCode>
                <c:ptCount val="6"/>
                <c:pt idx="0">
                  <c:v>9881</c:v>
                </c:pt>
                <c:pt idx="1">
                  <c:v>9503</c:v>
                </c:pt>
                <c:pt idx="2">
                  <c:v>3193</c:v>
                </c:pt>
                <c:pt idx="3">
                  <c:v>4017</c:v>
                </c:pt>
                <c:pt idx="4">
                  <c:v>426</c:v>
                </c:pt>
                <c:pt idx="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9320</c:v>
                </c:pt>
                <c:pt idx="1">
                  <c:v>9759</c:v>
                </c:pt>
                <c:pt idx="2">
                  <c:v>2802</c:v>
                </c:pt>
                <c:pt idx="3">
                  <c:v>4038</c:v>
                </c:pt>
                <c:pt idx="4">
                  <c:v>214</c:v>
                </c:pt>
                <c:pt idx="5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9265</c:v>
                </c:pt>
                <c:pt idx="1">
                  <c:v>8954</c:v>
                </c:pt>
                <c:pt idx="2">
                  <c:v>2622</c:v>
                </c:pt>
                <c:pt idx="3">
                  <c:v>4551</c:v>
                </c:pt>
                <c:pt idx="4">
                  <c:v>89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36884179112435"/>
          <c:y val="0.18237548144545371"/>
          <c:w val="0.11174326910216324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</a:t>
            </a:r>
            <a:r>
              <a:rPr lang="nb-NO" sz="24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Bedrifter!$F$62:$F$67</c:f>
              <c:numCache>
                <c:formatCode>General</c:formatCode>
                <c:ptCount val="6"/>
                <c:pt idx="0">
                  <c:v>294</c:v>
                </c:pt>
                <c:pt idx="1">
                  <c:v>247</c:v>
                </c:pt>
                <c:pt idx="2">
                  <c:v>139</c:v>
                </c:pt>
                <c:pt idx="3">
                  <c:v>104</c:v>
                </c:pt>
                <c:pt idx="4">
                  <c:v>24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F26-9914-DD7391495711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234</c:v>
                </c:pt>
                <c:pt idx="1">
                  <c:v>224</c:v>
                </c:pt>
                <c:pt idx="2">
                  <c:v>134</c:v>
                </c:pt>
                <c:pt idx="3">
                  <c:v>168</c:v>
                </c:pt>
                <c:pt idx="4">
                  <c:v>32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F26-9914-DD7391495711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259</c:v>
                </c:pt>
                <c:pt idx="1">
                  <c:v>238</c:v>
                </c:pt>
                <c:pt idx="2">
                  <c:v>174</c:v>
                </c:pt>
                <c:pt idx="3">
                  <c:v>140</c:v>
                </c:pt>
                <c:pt idx="4">
                  <c:v>37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F26-9914-DD7391495711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225</c:v>
                </c:pt>
                <c:pt idx="1">
                  <c:v>216</c:v>
                </c:pt>
                <c:pt idx="2">
                  <c:v>151</c:v>
                </c:pt>
                <c:pt idx="3">
                  <c:v>136</c:v>
                </c:pt>
                <c:pt idx="4">
                  <c:v>23</c:v>
                </c:pt>
                <c:pt idx="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5-4F26-9914-DD7391495711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217</c:v>
                </c:pt>
                <c:pt idx="1">
                  <c:v>201</c:v>
                </c:pt>
                <c:pt idx="2">
                  <c:v>116</c:v>
                </c:pt>
                <c:pt idx="3">
                  <c:v>144</c:v>
                </c:pt>
                <c:pt idx="4">
                  <c:v>20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5-4F26-9914-DD739149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907072246141098E-2"/>
          <c:h val="0.25850897608793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Bedrifter!$P$62:$P$67</c:f>
              <c:numCache>
                <c:formatCode>0</c:formatCode>
                <c:ptCount val="6"/>
                <c:pt idx="0">
                  <c:v>41.210884353741498</c:v>
                </c:pt>
                <c:pt idx="1">
                  <c:v>47.870445344129557</c:v>
                </c:pt>
                <c:pt idx="2">
                  <c:v>25.769784172661872</c:v>
                </c:pt>
                <c:pt idx="3">
                  <c:v>7.7115384615384617</c:v>
                </c:pt>
                <c:pt idx="4">
                  <c:v>5.208333333333333</c:v>
                </c:pt>
                <c:pt idx="5">
                  <c:v>6.3636363636363633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4-41C9-8CC1-7ADBE4C36E9E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</c:formatCode>
                <c:ptCount val="6"/>
                <c:pt idx="0">
                  <c:v>43.397435897435898</c:v>
                </c:pt>
                <c:pt idx="1">
                  <c:v>42.178571428571431</c:v>
                </c:pt>
                <c:pt idx="2">
                  <c:v>21.582089552238806</c:v>
                </c:pt>
                <c:pt idx="3">
                  <c:v>29.339285714285715</c:v>
                </c:pt>
                <c:pt idx="4">
                  <c:v>5.0625</c:v>
                </c:pt>
                <c:pt idx="5">
                  <c:v>4.2318840579710146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1C9-8CC1-7ADBE4C36E9E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</c:formatCode>
                <c:ptCount val="6"/>
                <c:pt idx="0">
                  <c:v>38.150579150579148</c:v>
                </c:pt>
                <c:pt idx="1">
                  <c:v>39.928571428571431</c:v>
                </c:pt>
                <c:pt idx="2">
                  <c:v>18.350574712643677</c:v>
                </c:pt>
                <c:pt idx="3">
                  <c:v>28.692857142857143</c:v>
                </c:pt>
                <c:pt idx="4">
                  <c:v>11.513513513513514</c:v>
                </c:pt>
                <c:pt idx="5">
                  <c:v>5.9696969696969697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1C9-8CC1-7ADBE4C36E9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41.422222222222224</c:v>
                </c:pt>
                <c:pt idx="1">
                  <c:v>45.180555555555557</c:v>
                </c:pt>
                <c:pt idx="2">
                  <c:v>18.556291390728475</c:v>
                </c:pt>
                <c:pt idx="3">
                  <c:v>29.691176470588236</c:v>
                </c:pt>
                <c:pt idx="4">
                  <c:v>9.304347826086957</c:v>
                </c:pt>
                <c:pt idx="5">
                  <c:v>4.9814814814814818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4-41C9-8CC1-7ADBE4C36E9E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42.695852534562214</c:v>
                </c:pt>
                <c:pt idx="1">
                  <c:v>44.547263681592042</c:v>
                </c:pt>
                <c:pt idx="2">
                  <c:v>22.603448275862068</c:v>
                </c:pt>
                <c:pt idx="3">
                  <c:v>31.604166666666668</c:v>
                </c:pt>
                <c:pt idx="4">
                  <c:v>4.45</c:v>
                </c:pt>
                <c:pt idx="5">
                  <c:v>5.78125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4-41C9-8CC1-7ADBE4C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77089524808395"/>
          <c:y val="0.19487560832191408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innen bedriftsgruppe</a:t>
            </a:r>
          </a:p>
        </c:rich>
      </c:tx>
      <c:layout>
        <c:manualLayout>
          <c:xMode val="edge"/>
          <c:yMode val="edge"/>
          <c:x val="0.2183072891351544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74121269192493E-2"/>
          <c:y val="0.15774241506524969"/>
          <c:w val="0.84472127052820689"/>
          <c:h val="0.68576932254097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Bedrifter!$K$62:$K$67</c15:sqref>
                  </c15:fullRef>
                </c:ext>
              </c:extLst>
              <c:f>(Bedrifter!$K$62:$K$63,Bedrifter!$K$65:$K$67)</c:f>
              <c:numCache>
                <c:formatCode>0.00</c:formatCode>
                <c:ptCount val="5"/>
                <c:pt idx="0">
                  <c:v>58.96665566193461</c:v>
                </c:pt>
                <c:pt idx="1">
                  <c:v>59.136502029769957</c:v>
                </c:pt>
                <c:pt idx="2">
                  <c:v>57.783042394014963</c:v>
                </c:pt>
                <c:pt idx="3">
                  <c:v>58.380000000000017</c:v>
                </c:pt>
                <c:pt idx="4">
                  <c:v>56.994285714285724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0-47AF-AED8-8722A8B9C17B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Bedrifter!$K$32:$K$37</c15:sqref>
                  </c15:fullRef>
                </c:ext>
              </c:extLst>
              <c:f>(Bedrifter!$K$32:$K$33,Bedrifter!$K$35:$K$37)</c:f>
              <c:numCache>
                <c:formatCode>0.00</c:formatCode>
                <c:ptCount val="5"/>
                <c:pt idx="0">
                  <c:v>59.238010832102397</c:v>
                </c:pt>
                <c:pt idx="1">
                  <c:v>59.567407407407401</c:v>
                </c:pt>
                <c:pt idx="2">
                  <c:v>58.465814566849261</c:v>
                </c:pt>
                <c:pt idx="3">
                  <c:v>58.858024691357997</c:v>
                </c:pt>
                <c:pt idx="4">
                  <c:v>57.270547945205479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0-47AF-AED8-8722A8B9C17B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Bedrifter!$K$26:$K$31</c15:sqref>
                  </c15:fullRef>
                </c:ext>
              </c:extLst>
              <c:f>(Bedrifter!$K$26:$K$27,Bedrifter!$K$29:$K$31)</c:f>
              <c:numCache>
                <c:formatCode>0.00</c:formatCode>
                <c:ptCount val="5"/>
                <c:pt idx="0">
                  <c:v>58.789858012170392</c:v>
                </c:pt>
                <c:pt idx="1">
                  <c:v>59.306143956159758</c:v>
                </c:pt>
                <c:pt idx="2">
                  <c:v>58.858570714642703</c:v>
                </c:pt>
                <c:pt idx="3">
                  <c:v>59.092198581560304</c:v>
                </c:pt>
                <c:pt idx="4">
                  <c:v>56.979591836734677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0-47AF-AED8-8722A8B9C17B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Bedrifter!$K$19:$K$24</c15:sqref>
                  </c15:fullRef>
                </c:ext>
              </c:extLst>
              <c:f>(Bedrifter!$K$19:$K$20,Bedrifter!$K$22:$K$24)</c:f>
              <c:numCache>
                <c:formatCode>0.00</c:formatCode>
                <c:ptCount val="5"/>
                <c:pt idx="0">
                  <c:v>58.470001073306882</c:v>
                </c:pt>
                <c:pt idx="1">
                  <c:v>59.675079511644611</c:v>
                </c:pt>
                <c:pt idx="2">
                  <c:v>58.757538001495121</c:v>
                </c:pt>
                <c:pt idx="3">
                  <c:v>58.037914691943122</c:v>
                </c:pt>
                <c:pt idx="4">
                  <c:v>56.936802973977677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0-47AF-AED8-8722A8B9C17B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Bedrifter!$K$12:$K$17</c15:sqref>
                  </c15:fullRef>
                </c:ext>
              </c:extLst>
              <c:f>(Bedrifter!$K$12:$K$13,Bedrifter!$K$15:$K$17)</c:f>
              <c:numCache>
                <c:formatCode>0.00</c:formatCode>
                <c:ptCount val="5"/>
                <c:pt idx="0">
                  <c:v>58.426473763765905</c:v>
                </c:pt>
                <c:pt idx="1">
                  <c:v>59.793176733780761</c:v>
                </c:pt>
                <c:pt idx="2">
                  <c:v>58.521844660194155</c:v>
                </c:pt>
                <c:pt idx="3">
                  <c:v>57.875</c:v>
                </c:pt>
                <c:pt idx="4">
                  <c:v>57.967567567567592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0-47AF-AED8-8722A8B9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9919788456111"/>
          <c:y val="1.72528894148903E-2"/>
          <c:w val="6.6447359633480932E-2"/>
          <c:h val="0.24257107721674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62652839126816E-2"/>
          <c:y val="0.21551031300408033"/>
          <c:w val="0.88106099161385298"/>
          <c:h val="0.60231271342622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Bedrifter!$R$62:$R$67</c:f>
              <c:numCache>
                <c:formatCode>0.0</c:formatCode>
                <c:ptCount val="6"/>
                <c:pt idx="0">
                  <c:v>165.77496443730763</c:v>
                </c:pt>
                <c:pt idx="1">
                  <c:v>163.95342231383449</c:v>
                </c:pt>
                <c:pt idx="2">
                  <c:v>159.59071873149301</c:v>
                </c:pt>
                <c:pt idx="3">
                  <c:v>141.35962909627321</c:v>
                </c:pt>
                <c:pt idx="4">
                  <c:v>147.84832069339109</c:v>
                </c:pt>
                <c:pt idx="5">
                  <c:v>150.00959603776502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DB1-BFC3-D870273399DC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</c:formatCode>
                <c:ptCount val="6"/>
                <c:pt idx="0">
                  <c:v>158.0681802067954</c:v>
                </c:pt>
                <c:pt idx="1">
                  <c:v>153.07132938187911</c:v>
                </c:pt>
                <c:pt idx="2">
                  <c:v>146.76669778699815</c:v>
                </c:pt>
                <c:pt idx="3">
                  <c:v>151.25368228849683</c:v>
                </c:pt>
                <c:pt idx="4">
                  <c:v>133.20679012345681</c:v>
                </c:pt>
                <c:pt idx="5">
                  <c:v>141.48630136986301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6-4DB1-BFC3-D870273399DC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</c:formatCode>
                <c:ptCount val="6"/>
                <c:pt idx="0">
                  <c:v>158.03742434976277</c:v>
                </c:pt>
                <c:pt idx="1">
                  <c:v>155.15342102494</c:v>
                </c:pt>
                <c:pt idx="2">
                  <c:v>144.61330723457601</c:v>
                </c:pt>
                <c:pt idx="3">
                  <c:v>153.1756036843415</c:v>
                </c:pt>
                <c:pt idx="4">
                  <c:v>132.31572769953047</c:v>
                </c:pt>
                <c:pt idx="5">
                  <c:v>143.4868020304568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DB1-BFC3-D870273399DC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171.85951297085879</c:v>
                </c:pt>
                <c:pt idx="1">
                  <c:v>167.32310436670079</c:v>
                </c:pt>
                <c:pt idx="2">
                  <c:v>160.52204623999413</c:v>
                </c:pt>
                <c:pt idx="3">
                  <c:v>167.49415224919051</c:v>
                </c:pt>
                <c:pt idx="4">
                  <c:v>149.41120482781676</c:v>
                </c:pt>
                <c:pt idx="5">
                  <c:v>155.21513409884517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DB1-BFC3-D870273399DC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170.44363069111611</c:v>
                </c:pt>
                <c:pt idx="1">
                  <c:v>165.41698499444908</c:v>
                </c:pt>
                <c:pt idx="2">
                  <c:v>161.3598329990505</c:v>
                </c:pt>
                <c:pt idx="3">
                  <c:v>160.75230688765529</c:v>
                </c:pt>
                <c:pt idx="4">
                  <c:v>145.31997516646982</c:v>
                </c:pt>
                <c:pt idx="5">
                  <c:v>152.40197944423301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DB1-BFC3-D870273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1453011971064591E-2"/>
              <c:y val="0.403784067433214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65140360336654"/>
          <c:y val="0.17215437903127323"/>
          <c:w val="6.5571117686749988E-2"/>
          <c:h val="0.211382853928675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1102157488934576"/>
          <c:h val="0.638739820983915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Bedrifter!$I$62:$I$67</c:f>
              <c:numCache>
                <c:formatCode>0.0</c:formatCode>
                <c:ptCount val="6"/>
                <c:pt idx="0">
                  <c:v>42.070905239765274</c:v>
                </c:pt>
                <c:pt idx="1">
                  <c:v>41.056981145178653</c:v>
                </c:pt>
                <c:pt idx="2">
                  <c:v>12.43793187263447</c:v>
                </c:pt>
                <c:pt idx="3">
                  <c:v>2.7848189173235181</c:v>
                </c:pt>
                <c:pt idx="4">
                  <c:v>0.43404284871002474</c:v>
                </c:pt>
                <c:pt idx="5">
                  <c:v>1.2153199763880691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8-4F91-ACA4-EF23CB58DE2D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Bedrifter!$I$32:$I$37</c:f>
              <c:numCache>
                <c:formatCode>0.0</c:formatCode>
                <c:ptCount val="6"/>
                <c:pt idx="0">
                  <c:v>36.426572924887004</c:v>
                </c:pt>
                <c:pt idx="1">
                  <c:v>33.89052299304111</c:v>
                </c:pt>
                <c:pt idx="2">
                  <c:v>10.373771432670923</c:v>
                </c:pt>
                <c:pt idx="3">
                  <c:v>17.680608365019015</c:v>
                </c:pt>
                <c:pt idx="4">
                  <c:v>0.58110337900853715</c:v>
                </c:pt>
                <c:pt idx="5">
                  <c:v>1.0474209053734127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F91-ACA4-EF23CB58DE2D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Bedrifter!$I$26:$I$31</c:f>
              <c:numCache>
                <c:formatCode>0.0</c:formatCode>
                <c:ptCount val="6"/>
                <c:pt idx="0">
                  <c:v>36.043627343693011</c:v>
                </c:pt>
                <c:pt idx="1">
                  <c:v>34.664769825636526</c:v>
                </c:pt>
                <c:pt idx="2">
                  <c:v>11.647333479244184</c:v>
                </c:pt>
                <c:pt idx="3">
                  <c:v>14.653096957758811</c:v>
                </c:pt>
                <c:pt idx="4">
                  <c:v>1.553950536222368</c:v>
                </c:pt>
                <c:pt idx="5">
                  <c:v>1.4372218574451003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8-4F91-ACA4-EF23CB58DE2D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35.300356033633804</c:v>
                </c:pt>
                <c:pt idx="1">
                  <c:v>36.963108855389741</c:v>
                </c:pt>
                <c:pt idx="2">
                  <c:v>10.612832361184759</c:v>
                </c:pt>
                <c:pt idx="3">
                  <c:v>15.294295886675252</c:v>
                </c:pt>
                <c:pt idx="4">
                  <c:v>0.81054465570790091</c:v>
                </c:pt>
                <c:pt idx="5">
                  <c:v>1.0188622074085298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F91-ACA4-EF23CB58DE2D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36.098340216628998</c:v>
                </c:pt>
                <c:pt idx="1">
                  <c:v>34.886620431699527</c:v>
                </c:pt>
                <c:pt idx="2">
                  <c:v>10.215849762331487</c:v>
                </c:pt>
                <c:pt idx="3">
                  <c:v>17.731629392971247</c:v>
                </c:pt>
                <c:pt idx="4">
                  <c:v>0.34676225356502777</c:v>
                </c:pt>
                <c:pt idx="5">
                  <c:v>0.72079794280370946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8-4F91-ACA4-EF23CB5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8876627164033"/>
          <c:y val="0.18237548144545371"/>
          <c:w val="8.5223378801134703E-2"/>
          <c:h val="0.27764784645491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077037095732081"/>
          <c:h val="0.64761133251056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Slakteri!$G$48:$G$65</c15:sqref>
                  </c15:fullRef>
                </c:ext>
              </c:extLst>
              <c:f>(Slakteri!$G$48:$G$51,Slakteri!$G$53:$G$65)</c:f>
              <c:numCache>
                <c:formatCode>0</c:formatCode>
                <c:ptCount val="17"/>
                <c:pt idx="0">
                  <c:v>5319</c:v>
                </c:pt>
                <c:pt idx="1">
                  <c:v>46</c:v>
                </c:pt>
                <c:pt idx="2">
                  <c:v>4562</c:v>
                </c:pt>
                <c:pt idx="3">
                  <c:v>5276</c:v>
                </c:pt>
                <c:pt idx="4">
                  <c:v>1586</c:v>
                </c:pt>
                <c:pt idx="5">
                  <c:v>3710</c:v>
                </c:pt>
                <c:pt idx="6">
                  <c:v>917</c:v>
                </c:pt>
                <c:pt idx="7">
                  <c:v>765</c:v>
                </c:pt>
                <c:pt idx="8">
                  <c:v>34</c:v>
                </c:pt>
                <c:pt idx="9">
                  <c:v>119</c:v>
                </c:pt>
                <c:pt idx="10">
                  <c:v>426</c:v>
                </c:pt>
                <c:pt idx="11">
                  <c:v>296</c:v>
                </c:pt>
                <c:pt idx="12">
                  <c:v>273</c:v>
                </c:pt>
                <c:pt idx="13">
                  <c:v>1876</c:v>
                </c:pt>
                <c:pt idx="14">
                  <c:v>29</c:v>
                </c:pt>
                <c:pt idx="15">
                  <c:v>200</c:v>
                </c:pt>
                <c:pt idx="16">
                  <c:v>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0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Slakteri!$G$29:$G$46</c15:sqref>
                  </c15:fullRef>
                </c:ext>
              </c:extLst>
              <c:f>(Slakteri!$G$29:$G$32,Slakteri!$G$34:$G$46)</c:f>
              <c:numCache>
                <c:formatCode>0</c:formatCode>
                <c:ptCount val="17"/>
                <c:pt idx="0">
                  <c:v>2</c:v>
                </c:pt>
                <c:pt idx="1">
                  <c:v>30</c:v>
                </c:pt>
                <c:pt idx="2">
                  <c:v>9318</c:v>
                </c:pt>
                <c:pt idx="3">
                  <c:v>5669</c:v>
                </c:pt>
                <c:pt idx="4">
                  <c:v>1465</c:v>
                </c:pt>
                <c:pt idx="5">
                  <c:v>3710</c:v>
                </c:pt>
                <c:pt idx="6">
                  <c:v>489</c:v>
                </c:pt>
                <c:pt idx="7">
                  <c:v>920</c:v>
                </c:pt>
                <c:pt idx="8">
                  <c:v>51</c:v>
                </c:pt>
                <c:pt idx="9">
                  <c:v>65</c:v>
                </c:pt>
                <c:pt idx="10">
                  <c:v>214</c:v>
                </c:pt>
                <c:pt idx="11">
                  <c:v>296</c:v>
                </c:pt>
                <c:pt idx="12">
                  <c:v>277</c:v>
                </c:pt>
                <c:pt idx="13">
                  <c:v>1705</c:v>
                </c:pt>
                <c:pt idx="14">
                  <c:v>35</c:v>
                </c:pt>
                <c:pt idx="15">
                  <c:v>139</c:v>
                </c:pt>
                <c:pt idx="16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2-4858-A4E7-9C6713C14D63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4607420035230397E-3"/>
                  <c:y val="-8.8510578468597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8-4ACB-BD22-BA4AA6B97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Slakteri!$G$10:$G$27</c15:sqref>
                  </c15:fullRef>
                </c:ext>
              </c:extLst>
              <c:f>(Slakteri!$G$10:$G$13,Slakteri!$G$15:$G$27)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9265</c:v>
                </c:pt>
                <c:pt idx="3">
                  <c:v>4972</c:v>
                </c:pt>
                <c:pt idx="4">
                  <c:v>899</c:v>
                </c:pt>
                <c:pt idx="5">
                  <c:v>4087</c:v>
                </c:pt>
                <c:pt idx="6">
                  <c:v>342</c:v>
                </c:pt>
                <c:pt idx="7">
                  <c:v>1061</c:v>
                </c:pt>
                <c:pt idx="8">
                  <c:v>110</c:v>
                </c:pt>
                <c:pt idx="9">
                  <c:v>6</c:v>
                </c:pt>
                <c:pt idx="10">
                  <c:v>89</c:v>
                </c:pt>
                <c:pt idx="11">
                  <c:v>301</c:v>
                </c:pt>
                <c:pt idx="12">
                  <c:v>354</c:v>
                </c:pt>
                <c:pt idx="13">
                  <c:v>2022</c:v>
                </c:pt>
                <c:pt idx="14">
                  <c:v>27</c:v>
                </c:pt>
                <c:pt idx="15">
                  <c:v>141</c:v>
                </c:pt>
                <c:pt idx="16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Slakteri!$L$48:$L$65</c15:sqref>
                  </c15:fullRef>
                </c:ext>
              </c:extLst>
              <c:f>(Slakteri!$L$48:$L$51,Slakteri!$L$53:$L$65)</c:f>
              <c:numCache>
                <c:formatCode>0.00</c:formatCode>
                <c:ptCount val="17"/>
                <c:pt idx="0">
                  <c:v>59.065425831923278</c:v>
                </c:pt>
                <c:pt idx="1">
                  <c:v>57.043478260869549</c:v>
                </c:pt>
                <c:pt idx="2">
                  <c:v>58.467077736181459</c:v>
                </c:pt>
                <c:pt idx="3">
                  <c:v>59.268450009485846</c:v>
                </c:pt>
                <c:pt idx="4">
                  <c:v>59.595583596214503</c:v>
                </c:pt>
                <c:pt idx="5">
                  <c:v>59.154803788903912</c:v>
                </c:pt>
                <c:pt idx="6">
                  <c:v>58.3271130625686</c:v>
                </c:pt>
                <c:pt idx="7">
                  <c:v>58.966974900924697</c:v>
                </c:pt>
                <c:pt idx="8">
                  <c:v>53.5</c:v>
                </c:pt>
                <c:pt idx="9">
                  <c:v>58.042016806722671</c:v>
                </c:pt>
                <c:pt idx="10">
                  <c:v>59.092198581560304</c:v>
                </c:pt>
                <c:pt idx="11">
                  <c:v>58.212837837837824</c:v>
                </c:pt>
                <c:pt idx="12">
                  <c:v>55.516483516483511</c:v>
                </c:pt>
                <c:pt idx="13">
                  <c:v>59.3043710021322</c:v>
                </c:pt>
                <c:pt idx="14">
                  <c:v>57.24137931034484</c:v>
                </c:pt>
                <c:pt idx="15">
                  <c:v>56.287878787878803</c:v>
                </c:pt>
                <c:pt idx="16">
                  <c:v>59.649974709155281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4D-972B-28B94221F1B8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55.8</c:v>
                </c:pt>
                <c:pt idx="2">
                  <c:v>58.469944182052394</c:v>
                </c:pt>
                <c:pt idx="3">
                  <c:v>59.920063525674962</c:v>
                </c:pt>
                <c:pt idx="4">
                  <c:v>59.839945280437746</c:v>
                </c:pt>
                <c:pt idx="5">
                  <c:v>59.063229308005425</c:v>
                </c:pt>
                <c:pt idx="6">
                  <c:v>57.659137577002049</c:v>
                </c:pt>
                <c:pt idx="7">
                  <c:v>58.648411829134744</c:v>
                </c:pt>
                <c:pt idx="8">
                  <c:v>56.352941176470594</c:v>
                </c:pt>
                <c:pt idx="9">
                  <c:v>58.184615384615398</c:v>
                </c:pt>
                <c:pt idx="10">
                  <c:v>58.037914691943122</c:v>
                </c:pt>
                <c:pt idx="11">
                  <c:v>58.228668941979507</c:v>
                </c:pt>
                <c:pt idx="12">
                  <c:v>55.133574007220226</c:v>
                </c:pt>
                <c:pt idx="13">
                  <c:v>59.269208211143699</c:v>
                </c:pt>
                <c:pt idx="14">
                  <c:v>55.714285714285694</c:v>
                </c:pt>
                <c:pt idx="15">
                  <c:v>56.906474820143885</c:v>
                </c:pt>
                <c:pt idx="16">
                  <c:v>59.382308845577199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A-4E4D-972B-28B94221F1B8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58.090909090909101</c:v>
                </c:pt>
                <c:pt idx="2">
                  <c:v>58.426473763765905</c:v>
                </c:pt>
                <c:pt idx="3">
                  <c:v>59.868664521319403</c:v>
                </c:pt>
                <c:pt idx="4">
                  <c:v>60.331103678929765</c:v>
                </c:pt>
                <c:pt idx="5">
                  <c:v>58.877826941986243</c:v>
                </c:pt>
                <c:pt idx="6">
                  <c:v>57.090909090909101</c:v>
                </c:pt>
                <c:pt idx="7">
                  <c:v>59.086584205518555</c:v>
                </c:pt>
                <c:pt idx="8">
                  <c:v>57.236363636363642</c:v>
                </c:pt>
                <c:pt idx="9">
                  <c:v>62.66666666666665</c:v>
                </c:pt>
                <c:pt idx="10">
                  <c:v>57.875</c:v>
                </c:pt>
                <c:pt idx="11">
                  <c:v>58.700996677740861</c:v>
                </c:pt>
                <c:pt idx="12">
                  <c:v>54.830508474576256</c:v>
                </c:pt>
                <c:pt idx="13">
                  <c:v>59.736138613861392</c:v>
                </c:pt>
                <c:pt idx="14">
                  <c:v>59.518518518518512</c:v>
                </c:pt>
                <c:pt idx="15">
                  <c:v>57.460992907801405</c:v>
                </c:pt>
                <c:pt idx="16">
                  <c:v>58.486075949367105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4D-972B-28B94221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62714712750218"/>
          <c:y val="6.8889761625234802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Slakteri!$O$48:$O$65</c15:sqref>
                  </c15:fullRef>
                </c:ext>
              </c:extLst>
              <c:f>(Slakteri!$O$48:$O$51,Slakteri!$O$53:$O$65)</c:f>
              <c:numCache>
                <c:formatCode>0</c:formatCode>
                <c:ptCount val="17"/>
                <c:pt idx="0">
                  <c:v>158.75203609701083</c:v>
                </c:pt>
                <c:pt idx="1">
                  <c:v>139.60434782608689</c:v>
                </c:pt>
                <c:pt idx="2">
                  <c:v>157.20423279263497</c:v>
                </c:pt>
                <c:pt idx="3">
                  <c:v>154.9030780894617</c:v>
                </c:pt>
                <c:pt idx="4">
                  <c:v>151.6185308953342</c:v>
                </c:pt>
                <c:pt idx="5">
                  <c:v>154.27099730458181</c:v>
                </c:pt>
                <c:pt idx="6">
                  <c:v>134.89276990185397</c:v>
                </c:pt>
                <c:pt idx="7">
                  <c:v>157.60403921568627</c:v>
                </c:pt>
                <c:pt idx="8">
                  <c:v>145.62941176470596</c:v>
                </c:pt>
                <c:pt idx="9">
                  <c:v>147.85630252100844</c:v>
                </c:pt>
                <c:pt idx="10">
                  <c:v>132.31572769953047</c:v>
                </c:pt>
                <c:pt idx="11">
                  <c:v>154.37152027027028</c:v>
                </c:pt>
                <c:pt idx="12">
                  <c:v>139.22930402930416</c:v>
                </c:pt>
                <c:pt idx="13">
                  <c:v>157.84660980810224</c:v>
                </c:pt>
                <c:pt idx="14">
                  <c:v>137.31724137931039</c:v>
                </c:pt>
                <c:pt idx="15">
                  <c:v>142.67450000000002</c:v>
                </c:pt>
                <c:pt idx="16">
                  <c:v>147.68561678463104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F44-B110-9BE46662EFAA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Slakteri!$O$29:$O$46</c15:sqref>
                  </c15:fullRef>
                </c:ext>
              </c:extLst>
              <c:f>(Slakteri!$O$29:$O$32,Slakteri!$O$34:$O$46)</c:f>
              <c:numCache>
                <c:formatCode>0</c:formatCode>
                <c:ptCount val="17"/>
                <c:pt idx="0">
                  <c:v>112.5</c:v>
                </c:pt>
                <c:pt idx="1">
                  <c:v>141.30000000000001</c:v>
                </c:pt>
                <c:pt idx="2">
                  <c:v>158.5778493238895</c:v>
                </c:pt>
                <c:pt idx="3">
                  <c:v>152.84185923443312</c:v>
                </c:pt>
                <c:pt idx="4">
                  <c:v>148.32266211604099</c:v>
                </c:pt>
                <c:pt idx="5">
                  <c:v>155.09789757412364</c:v>
                </c:pt>
                <c:pt idx="6">
                  <c:v>137.32413087934549</c:v>
                </c:pt>
                <c:pt idx="7">
                  <c:v>161.6661956521738</c:v>
                </c:pt>
                <c:pt idx="8">
                  <c:v>134.85882352941181</c:v>
                </c:pt>
                <c:pt idx="9">
                  <c:v>141.73538461538456</c:v>
                </c:pt>
                <c:pt idx="10">
                  <c:v>135.61682242990656</c:v>
                </c:pt>
                <c:pt idx="11">
                  <c:v>157.15743243243244</c:v>
                </c:pt>
                <c:pt idx="12">
                  <c:v>138.0115523465704</c:v>
                </c:pt>
                <c:pt idx="13">
                  <c:v>159.97284457478</c:v>
                </c:pt>
                <c:pt idx="14">
                  <c:v>136.17142857142869</c:v>
                </c:pt>
                <c:pt idx="15">
                  <c:v>146.18776978417276</c:v>
                </c:pt>
                <c:pt idx="16">
                  <c:v>149.32268865567204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F44-B110-9BE46662EFAA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(Slakteri!$O$10:$O$13,Slakteri!$O$15:$O$27)</c:f>
              <c:numCache>
                <c:formatCode>0</c:formatCode>
                <c:ptCount val="17"/>
                <c:pt idx="0">
                  <c:v>0</c:v>
                </c:pt>
                <c:pt idx="1">
                  <c:v>140.16363636363627</c:v>
                </c:pt>
                <c:pt idx="2">
                  <c:v>157.28892606583867</c:v>
                </c:pt>
                <c:pt idx="3">
                  <c:v>151.66723652453771</c:v>
                </c:pt>
                <c:pt idx="4">
                  <c:v>143.95784204671872</c:v>
                </c:pt>
                <c:pt idx="5">
                  <c:v>148.91791044776127</c:v>
                </c:pt>
                <c:pt idx="6">
                  <c:v>134.8093567251461</c:v>
                </c:pt>
                <c:pt idx="7">
                  <c:v>161.60782280867099</c:v>
                </c:pt>
                <c:pt idx="8">
                  <c:v>131.68909090909091</c:v>
                </c:pt>
                <c:pt idx="9">
                  <c:v>150.4</c:v>
                </c:pt>
                <c:pt idx="10">
                  <c:v>133.1719101123596</c:v>
                </c:pt>
                <c:pt idx="11">
                  <c:v>152.34086378737541</c:v>
                </c:pt>
                <c:pt idx="12">
                  <c:v>139.05536723163848</c:v>
                </c:pt>
                <c:pt idx="13">
                  <c:v>153.38788328387716</c:v>
                </c:pt>
                <c:pt idx="14">
                  <c:v>135.52222222222221</c:v>
                </c:pt>
                <c:pt idx="15">
                  <c:v>141.27730496453901</c:v>
                </c:pt>
                <c:pt idx="16">
                  <c:v>150.400656897423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2-4F44-B110-9BE46662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31202987079722"/>
          <c:y val="7.3691559134135567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07920878502232"/>
          <c:w val="0.86026749210391495"/>
          <c:h val="0.7091025381644912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55.158111373471392</c:v>
                </c:pt>
                <c:pt idx="1">
                  <c:v>55.547948370910781</c:v>
                </c:pt>
                <c:pt idx="2">
                  <c:v>55.429755294037747</c:v>
                </c:pt>
                <c:pt idx="3">
                  <c:v>55.384486581187311</c:v>
                </c:pt>
                <c:pt idx="4">
                  <c:v>55.744117437694285</c:v>
                </c:pt>
                <c:pt idx="5">
                  <c:v>56.114015085072808</c:v>
                </c:pt>
                <c:pt idx="6">
                  <c:v>55.788769660443904</c:v>
                </c:pt>
                <c:pt idx="7">
                  <c:v>55.989312052442202</c:v>
                </c:pt>
                <c:pt idx="8">
                  <c:v>56.373212124972845</c:v>
                </c:pt>
                <c:pt idx="9">
                  <c:v>56.7874149659864</c:v>
                </c:pt>
                <c:pt idx="10">
                  <c:v>56.894008611636224</c:v>
                </c:pt>
                <c:pt idx="11">
                  <c:v>56.745039604736881</c:v>
                </c:pt>
                <c:pt idx="12">
                  <c:v>56.768298727763401</c:v>
                </c:pt>
                <c:pt idx="13">
                  <c:v>57.153333857730949</c:v>
                </c:pt>
                <c:pt idx="14">
                  <c:v>58.300668091206639</c:v>
                </c:pt>
                <c:pt idx="15">
                  <c:v>58.80034372566395</c:v>
                </c:pt>
                <c:pt idx="16">
                  <c:v>59.110388745303858</c:v>
                </c:pt>
                <c:pt idx="17">
                  <c:v>59.255042165879757</c:v>
                </c:pt>
                <c:pt idx="18">
                  <c:v>59.305955708449808</c:v>
                </c:pt>
                <c:pt idx="19">
                  <c:v>59.279848939672704</c:v>
                </c:pt>
                <c:pt idx="20">
                  <c:v>58.935687964958611</c:v>
                </c:pt>
                <c:pt idx="21">
                  <c:v>58.643863968882705</c:v>
                </c:pt>
                <c:pt idx="22">
                  <c:v>58.658071206360169</c:v>
                </c:pt>
                <c:pt idx="23">
                  <c:v>59.193137955682637</c:v>
                </c:pt>
                <c:pt idx="24">
                  <c:v>59.210518599963315</c:v>
                </c:pt>
                <c:pt idx="25">
                  <c:v>59.138880918220949</c:v>
                </c:pt>
                <c:pt idx="26">
                  <c:v>58.997989178122253</c:v>
                </c:pt>
                <c:pt idx="27">
                  <c:v>58.993701145936114</c:v>
                </c:pt>
                <c:pt idx="28">
                  <c:v>58.905010927255702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149-A02D-070DF023ED4E}"/>
            </c:ext>
          </c:extLst>
        </c:ser>
        <c:ser>
          <c:idx val="1"/>
          <c:order val="1"/>
          <c:tx>
            <c:strRef>
              <c:f>RNR!$D$3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År!$AQ$7:$AQ$35</c:f>
              <c:numCache>
                <c:formatCode>#,##0</c:formatCode>
                <c:ptCount val="29"/>
                <c:pt idx="0" formatCode="0.00">
                  <c:v>58.905010927255702</c:v>
                </c:pt>
                <c:pt idx="1">
                  <c:v>58.905010927255702</c:v>
                </c:pt>
                <c:pt idx="2">
                  <c:v>58.905010927255702</c:v>
                </c:pt>
                <c:pt idx="3">
                  <c:v>58.905010927255702</c:v>
                </c:pt>
                <c:pt idx="4">
                  <c:v>58.905010927255702</c:v>
                </c:pt>
                <c:pt idx="5">
                  <c:v>58.905010927255702</c:v>
                </c:pt>
                <c:pt idx="6">
                  <c:v>58.905010927255702</c:v>
                </c:pt>
                <c:pt idx="7">
                  <c:v>58.905010927255702</c:v>
                </c:pt>
                <c:pt idx="8">
                  <c:v>58.905010927255702</c:v>
                </c:pt>
                <c:pt idx="9">
                  <c:v>58.905010927255702</c:v>
                </c:pt>
                <c:pt idx="10">
                  <c:v>58.905010927255702</c:v>
                </c:pt>
                <c:pt idx="11">
                  <c:v>58.905010927255702</c:v>
                </c:pt>
                <c:pt idx="12">
                  <c:v>58.905010927255702</c:v>
                </c:pt>
                <c:pt idx="13">
                  <c:v>58.905010927255702</c:v>
                </c:pt>
                <c:pt idx="14">
                  <c:v>58.905010927255702</c:v>
                </c:pt>
                <c:pt idx="15">
                  <c:v>58.905010927255702</c:v>
                </c:pt>
                <c:pt idx="16">
                  <c:v>58.905010927255702</c:v>
                </c:pt>
                <c:pt idx="17">
                  <c:v>58.905010927255702</c:v>
                </c:pt>
                <c:pt idx="18">
                  <c:v>58.905010927255702</c:v>
                </c:pt>
                <c:pt idx="19">
                  <c:v>58.905010927255702</c:v>
                </c:pt>
                <c:pt idx="20">
                  <c:v>58.905010927255702</c:v>
                </c:pt>
                <c:pt idx="21">
                  <c:v>58.905010927255702</c:v>
                </c:pt>
                <c:pt idx="22">
                  <c:v>58.905010927255702</c:v>
                </c:pt>
                <c:pt idx="23">
                  <c:v>58.905010927255702</c:v>
                </c:pt>
                <c:pt idx="24">
                  <c:v>58.905010927255702</c:v>
                </c:pt>
                <c:pt idx="25">
                  <c:v>58.905010927255702</c:v>
                </c:pt>
                <c:pt idx="26">
                  <c:v>58.905010927255702</c:v>
                </c:pt>
                <c:pt idx="27">
                  <c:v>58.905010927255702</c:v>
                </c:pt>
                <c:pt idx="28">
                  <c:v>58.905010927255702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7-4D90-B842-7CB0E6A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5918581365764E-3"/>
              <c:y val="0.39353661564986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74250025519282"/>
          <c:y val="0.3189205611555479"/>
          <c:w val="0.18244132287478051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5251420067453"/>
          <c:h val="0.661848413708427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Slakteri!$I$48:$I$65</c15:sqref>
                  </c15:fullRef>
                </c:ext>
              </c:extLst>
              <c:f>(Slakteri!$I$48:$I$51,Slakteri!$I$53:$I$65)</c:f>
              <c:numCache>
                <c:formatCode>0.0</c:formatCode>
                <c:ptCount val="17"/>
                <c:pt idx="0">
                  <c:v>19.402495075508863</c:v>
                </c:pt>
                <c:pt idx="1">
                  <c:v>0.16779747574232143</c:v>
                </c:pt>
                <c:pt idx="2">
                  <c:v>16.641132268184144</c:v>
                </c:pt>
                <c:pt idx="3">
                  <c:v>19.24564091340191</c:v>
                </c:pt>
                <c:pt idx="4">
                  <c:v>5.7853651418982999</c:v>
                </c:pt>
                <c:pt idx="5">
                  <c:v>13.533231195739404</c:v>
                </c:pt>
                <c:pt idx="6">
                  <c:v>3.34500620121106</c:v>
                </c:pt>
                <c:pt idx="7">
                  <c:v>2.7905449770190422</c:v>
                </c:pt>
                <c:pt idx="8">
                  <c:v>0.12402422120084627</c:v>
                </c:pt>
                <c:pt idx="9">
                  <c:v>0.43408477420296199</c:v>
                </c:pt>
                <c:pt idx="10">
                  <c:v>1.553950536222368</c:v>
                </c:pt>
                <c:pt idx="11">
                  <c:v>1.0797402786897201</c:v>
                </c:pt>
                <c:pt idx="12">
                  <c:v>0.99584154081856013</c:v>
                </c:pt>
                <c:pt idx="13">
                  <c:v>6.8432187933172814</c:v>
                </c:pt>
                <c:pt idx="14">
                  <c:v>0.10578536514189836</c:v>
                </c:pt>
                <c:pt idx="15">
                  <c:v>0.72955424235791932</c:v>
                </c:pt>
                <c:pt idx="16">
                  <c:v>7.2152914569198225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EFD-B757-9F89DBD50014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Slakteri!$I$29:$I$46</c15:sqref>
                  </c15:fullRef>
                </c:ext>
              </c:extLst>
              <c:f>(Slakteri!$I$29:$I$32,Slakteri!$I$34:$I$46)</c:f>
              <c:numCache>
                <c:formatCode>0.0</c:formatCode>
                <c:ptCount val="17"/>
                <c:pt idx="0">
                  <c:v>7.5751836982046817E-3</c:v>
                </c:pt>
                <c:pt idx="1">
                  <c:v>0.11362775547307022</c:v>
                </c:pt>
                <c:pt idx="2">
                  <c:v>35.292780849935603</c:v>
                </c:pt>
                <c:pt idx="3">
                  <c:v>21.471858192561164</c:v>
                </c:pt>
                <c:pt idx="4">
                  <c:v>5.5488220589349284</c:v>
                </c:pt>
                <c:pt idx="5">
                  <c:v>14.051965760169685</c:v>
                </c:pt>
                <c:pt idx="6">
                  <c:v>1.8521324142110445</c:v>
                </c:pt>
                <c:pt idx="7">
                  <c:v>3.4845845011741523</c:v>
                </c:pt>
                <c:pt idx="8">
                  <c:v>0.19316718430421936</c:v>
                </c:pt>
                <c:pt idx="9">
                  <c:v>0.24619347019165216</c:v>
                </c:pt>
                <c:pt idx="10">
                  <c:v>0.81054465570790091</c:v>
                </c:pt>
                <c:pt idx="11">
                  <c:v>1.1211271873342932</c:v>
                </c:pt>
                <c:pt idx="12">
                  <c:v>1.0491629422013489</c:v>
                </c:pt>
                <c:pt idx="13">
                  <c:v>6.4578441027194922</c:v>
                </c:pt>
                <c:pt idx="14">
                  <c:v>0.13256571471858189</c:v>
                </c:pt>
                <c:pt idx="15">
                  <c:v>0.52647526702522551</c:v>
                </c:pt>
                <c:pt idx="16">
                  <c:v>7.5789712900537856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EFD-B757-9F89DBD50014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(Slakteri!$I$10:$I$13,Slakteri!$I$15:$I$27)</c:f>
              <c:numCache>
                <c:formatCode>0.0</c:formatCode>
                <c:ptCount val="17"/>
                <c:pt idx="0">
                  <c:v>0</c:v>
                </c:pt>
                <c:pt idx="1">
                  <c:v>4.2858256058598929E-2</c:v>
                </c:pt>
                <c:pt idx="2">
                  <c:v>36.098340216628998</c:v>
                </c:pt>
                <c:pt idx="3">
                  <c:v>19.371931738486719</c:v>
                </c:pt>
                <c:pt idx="4">
                  <c:v>3.5026883815164034</c:v>
                </c:pt>
                <c:pt idx="5">
                  <c:v>15.923790228317621</c:v>
                </c:pt>
                <c:pt idx="6">
                  <c:v>1.332502142912803</c:v>
                </c:pt>
                <c:pt idx="7">
                  <c:v>4.1338736071066791</c:v>
                </c:pt>
                <c:pt idx="8">
                  <c:v>0.42858256058598926</c:v>
                </c:pt>
                <c:pt idx="9">
                  <c:v>2.3377230577417595E-2</c:v>
                </c:pt>
                <c:pt idx="10">
                  <c:v>0.34676225356502777</c:v>
                </c:pt>
                <c:pt idx="11">
                  <c:v>1.1727577339671162</c:v>
                </c:pt>
                <c:pt idx="12">
                  <c:v>1.3792566040676388</c:v>
                </c:pt>
                <c:pt idx="13">
                  <c:v>7.8781267045897279</c:v>
                </c:pt>
                <c:pt idx="14">
                  <c:v>0.10519753759837915</c:v>
                </c:pt>
                <c:pt idx="15">
                  <c:v>0.54936491856931347</c:v>
                </c:pt>
                <c:pt idx="16">
                  <c:v>7.7105898854515695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EFD-B757-9F89DBD5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55.8</c:v>
                </c:pt>
                <c:pt idx="2">
                  <c:v>58.469944182052394</c:v>
                </c:pt>
                <c:pt idx="3">
                  <c:v>59.920063525674962</c:v>
                </c:pt>
                <c:pt idx="4">
                  <c:v>59.839945280437746</c:v>
                </c:pt>
                <c:pt idx="5">
                  <c:v>59.063229308005425</c:v>
                </c:pt>
                <c:pt idx="6">
                  <c:v>57.659137577002049</c:v>
                </c:pt>
                <c:pt idx="7">
                  <c:v>58.648411829134744</c:v>
                </c:pt>
                <c:pt idx="8">
                  <c:v>56.352941176470594</c:v>
                </c:pt>
                <c:pt idx="9">
                  <c:v>58.184615384615398</c:v>
                </c:pt>
                <c:pt idx="10">
                  <c:v>58.037914691943122</c:v>
                </c:pt>
                <c:pt idx="11">
                  <c:v>58.228668941979507</c:v>
                </c:pt>
                <c:pt idx="12">
                  <c:v>55.133574007220226</c:v>
                </c:pt>
                <c:pt idx="13">
                  <c:v>59.269208211143699</c:v>
                </c:pt>
                <c:pt idx="14">
                  <c:v>55.714285714285694</c:v>
                </c:pt>
                <c:pt idx="15">
                  <c:v>56.906474820143885</c:v>
                </c:pt>
                <c:pt idx="16">
                  <c:v>59.382308845577199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018-A2CC-7E27351D7837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58.090909090909101</c:v>
                </c:pt>
                <c:pt idx="2">
                  <c:v>58.426473763765905</c:v>
                </c:pt>
                <c:pt idx="3">
                  <c:v>59.868664521319403</c:v>
                </c:pt>
                <c:pt idx="4">
                  <c:v>60.331103678929765</c:v>
                </c:pt>
                <c:pt idx="5">
                  <c:v>58.877826941986243</c:v>
                </c:pt>
                <c:pt idx="6">
                  <c:v>57.090909090909101</c:v>
                </c:pt>
                <c:pt idx="7">
                  <c:v>59.086584205518555</c:v>
                </c:pt>
                <c:pt idx="8">
                  <c:v>57.236363636363642</c:v>
                </c:pt>
                <c:pt idx="9">
                  <c:v>62.66666666666665</c:v>
                </c:pt>
                <c:pt idx="10">
                  <c:v>57.875</c:v>
                </c:pt>
                <c:pt idx="11">
                  <c:v>58.700996677740861</c:v>
                </c:pt>
                <c:pt idx="12">
                  <c:v>54.830508474576256</c:v>
                </c:pt>
                <c:pt idx="13">
                  <c:v>59.736138613861392</c:v>
                </c:pt>
                <c:pt idx="14">
                  <c:v>59.518518518518512</c:v>
                </c:pt>
                <c:pt idx="15">
                  <c:v>57.460992907801405</c:v>
                </c:pt>
                <c:pt idx="16">
                  <c:v>58.486075949367105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7-4018-A2CC-7E27351D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05861802813519"/>
          <c:y val="0.10427022419888123"/>
          <c:w val="5.7704101642918247E-2"/>
          <c:h val="0.135700227032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purke: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0.48587663674545001</c:v>
                </c:pt>
                <c:pt idx="1">
                  <c:v>1.5097861593785171</c:v>
                </c:pt>
                <c:pt idx="2">
                  <c:v>5.3446430041999511</c:v>
                </c:pt>
                <c:pt idx="3">
                  <c:v>18.051552334678419</c:v>
                </c:pt>
                <c:pt idx="4">
                  <c:v>43.267726262043993</c:v>
                </c:pt>
                <c:pt idx="5">
                  <c:v>29.723571879546505</c:v>
                </c:pt>
                <c:pt idx="6">
                  <c:v>1.8233915082052611E-2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0.40542011319111887</c:v>
                </c:pt>
                <c:pt idx="1">
                  <c:v>0.68295602960383117</c:v>
                </c:pt>
                <c:pt idx="2">
                  <c:v>2.2529386155855464</c:v>
                </c:pt>
                <c:pt idx="3">
                  <c:v>8.9654984762733942</c:v>
                </c:pt>
                <c:pt idx="4">
                  <c:v>31.277209403569881</c:v>
                </c:pt>
                <c:pt idx="5">
                  <c:v>55.071832825424465</c:v>
                </c:pt>
                <c:pt idx="6">
                  <c:v>2.9235103385956519E-2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0.61177934467026152</c:v>
                </c:pt>
                <c:pt idx="1">
                  <c:v>0.99543757776856079</c:v>
                </c:pt>
                <c:pt idx="2">
                  <c:v>3.4805751417115993</c:v>
                </c:pt>
                <c:pt idx="3">
                  <c:v>11.46827042720863</c:v>
                </c:pt>
                <c:pt idx="4">
                  <c:v>32.759574173925053</c:v>
                </c:pt>
                <c:pt idx="5">
                  <c:v>50.68436333471589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Klasse!$H$22:$H$31</c:f>
              <c:numCache>
                <c:formatCode>0.0</c:formatCode>
                <c:ptCount val="10"/>
                <c:pt idx="0">
                  <c:v>0</c:v>
                </c:pt>
                <c:pt idx="1">
                  <c:v>0.18937959245511704</c:v>
                </c:pt>
                <c:pt idx="2">
                  <c:v>0.35982122566472247</c:v>
                </c:pt>
                <c:pt idx="3">
                  <c:v>4.3633058101658975</c:v>
                </c:pt>
                <c:pt idx="4">
                  <c:v>11.805923793651999</c:v>
                </c:pt>
                <c:pt idx="5">
                  <c:v>30.5772289978032</c:v>
                </c:pt>
                <c:pt idx="6">
                  <c:v>51.908946291947565</c:v>
                </c:pt>
                <c:pt idx="8">
                  <c:v>0</c:v>
                </c:pt>
                <c:pt idx="9">
                  <c:v>3.7875918491023408E-3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0.11688615288708798</c:v>
                </c:pt>
                <c:pt idx="2">
                  <c:v>0.31169640769890133</c:v>
                </c:pt>
                <c:pt idx="3">
                  <c:v>4.4806358606717049</c:v>
                </c:pt>
                <c:pt idx="4">
                  <c:v>12.132782669679729</c:v>
                </c:pt>
                <c:pt idx="5">
                  <c:v>30.869632977479927</c:v>
                </c:pt>
                <c:pt idx="6">
                  <c:v>51.141588093197242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6.7864962416762958E-2"/>
          <c:h val="0.25703148053238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0</c:formatCode>
                <c:ptCount val="7"/>
                <c:pt idx="0">
                  <c:v>177</c:v>
                </c:pt>
                <c:pt idx="1">
                  <c:v>550</c:v>
                </c:pt>
                <c:pt idx="2">
                  <c:v>1947</c:v>
                </c:pt>
                <c:pt idx="3">
                  <c:v>6576</c:v>
                </c:pt>
                <c:pt idx="4">
                  <c:v>15762</c:v>
                </c:pt>
                <c:pt idx="5">
                  <c:v>10828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9-4B9B-B8FF-3822EE1A4BE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0</c:formatCode>
                <c:ptCount val="7"/>
                <c:pt idx="0">
                  <c:v>149</c:v>
                </c:pt>
                <c:pt idx="1">
                  <c:v>251</c:v>
                </c:pt>
                <c:pt idx="2">
                  <c:v>828</c:v>
                </c:pt>
                <c:pt idx="3">
                  <c:v>3295</c:v>
                </c:pt>
                <c:pt idx="4">
                  <c:v>11495</c:v>
                </c:pt>
                <c:pt idx="5">
                  <c:v>20240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9-4B9B-B8FF-3822EE1A4BE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0</c:formatCode>
                <c:ptCount val="7"/>
                <c:pt idx="0">
                  <c:v>177</c:v>
                </c:pt>
                <c:pt idx="1">
                  <c:v>288</c:v>
                </c:pt>
                <c:pt idx="2">
                  <c:v>1007</c:v>
                </c:pt>
                <c:pt idx="3">
                  <c:v>3318</c:v>
                </c:pt>
                <c:pt idx="4">
                  <c:v>9478</c:v>
                </c:pt>
                <c:pt idx="5">
                  <c:v>14664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9-4B9B-B8FF-3822EE1A4BEF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Klasse!$F$22:$F$31</c:f>
              <c:numCache>
                <c:formatCode>0</c:formatCode>
                <c:ptCount val="10"/>
                <c:pt idx="0">
                  <c:v>0</c:v>
                </c:pt>
                <c:pt idx="1">
                  <c:v>50</c:v>
                </c:pt>
                <c:pt idx="2">
                  <c:v>95</c:v>
                </c:pt>
                <c:pt idx="3">
                  <c:v>1152</c:v>
                </c:pt>
                <c:pt idx="4">
                  <c:v>3117</c:v>
                </c:pt>
                <c:pt idx="5">
                  <c:v>8073</c:v>
                </c:pt>
                <c:pt idx="6">
                  <c:v>13705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9-4B9B-B8FF-3822EE1A4BE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0</c:v>
                </c:pt>
                <c:pt idx="1">
                  <c:v>30</c:v>
                </c:pt>
                <c:pt idx="2">
                  <c:v>80</c:v>
                </c:pt>
                <c:pt idx="3">
                  <c:v>1150</c:v>
                </c:pt>
                <c:pt idx="4">
                  <c:v>3114</c:v>
                </c:pt>
                <c:pt idx="5">
                  <c:v>7923</c:v>
                </c:pt>
                <c:pt idx="6">
                  <c:v>13126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9-4B9B-B8FF-3822EE1A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7.0070416697984611E-2"/>
          <c:h val="0.26196299007057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1.4190476190476191</c:v>
                </c:pt>
                <c:pt idx="1">
                  <c:v>1.9635761589403973</c:v>
                </c:pt>
                <c:pt idx="2">
                  <c:v>3.2244582043343653</c:v>
                </c:pt>
                <c:pt idx="3">
                  <c:v>6.3925992779783396</c:v>
                </c:pt>
                <c:pt idx="4">
                  <c:v>11.561538461538461</c:v>
                </c:pt>
                <c:pt idx="5">
                  <c:v>9.8505647263249347</c:v>
                </c:pt>
                <c:pt idx="6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4A9-8B23-CA512013DB8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1.4512195121951219</c:v>
                </c:pt>
                <c:pt idx="1">
                  <c:v>1.695364238410596</c:v>
                </c:pt>
                <c:pt idx="2">
                  <c:v>2.8362068965517242</c:v>
                </c:pt>
                <c:pt idx="3">
                  <c:v>5.281391830559758</c:v>
                </c:pt>
                <c:pt idx="4">
                  <c:v>12.184494602551521</c:v>
                </c:pt>
                <c:pt idx="5">
                  <c:v>18.361317254174399</c:v>
                </c:pt>
                <c:pt idx="6">
                  <c:v>1.4444444444444444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4A9-8B23-CA512013DB85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1.9102564102564104</c:v>
                </c:pt>
                <c:pt idx="1">
                  <c:v>2.1910828025477707</c:v>
                </c:pt>
                <c:pt idx="2">
                  <c:v>3.1345565749235473</c:v>
                </c:pt>
                <c:pt idx="3">
                  <c:v>5.8663101604278074</c:v>
                </c:pt>
                <c:pt idx="4">
                  <c:v>13.584707646176911</c:v>
                </c:pt>
                <c:pt idx="5">
                  <c:v>22.288188976377953</c:v>
                </c:pt>
                <c:pt idx="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A-44A9-8B23-CA512013DB8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Klasse!$R$22:$R$31</c:f>
              <c:numCache>
                <c:formatCode>0</c:formatCode>
                <c:ptCount val="10"/>
                <c:pt idx="0">
                  <c:v>0</c:v>
                </c:pt>
                <c:pt idx="1">
                  <c:v>1.9230769230769231</c:v>
                </c:pt>
                <c:pt idx="2">
                  <c:v>1.6666666666666667</c:v>
                </c:pt>
                <c:pt idx="3">
                  <c:v>3.7524429967426709</c:v>
                </c:pt>
                <c:pt idx="4">
                  <c:v>6.2091633466135461</c:v>
                </c:pt>
                <c:pt idx="5">
                  <c:v>13.388059701492537</c:v>
                </c:pt>
                <c:pt idx="6">
                  <c:v>25.521415270018622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A-44A9-8B23-CA512013DB8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1.2</c:v>
                </c:pt>
                <c:pt idx="2">
                  <c:v>1.5094339622641511</c:v>
                </c:pt>
                <c:pt idx="3">
                  <c:v>3.7581699346405228</c:v>
                </c:pt>
                <c:pt idx="4">
                  <c:v>6.7112068965517242</c:v>
                </c:pt>
                <c:pt idx="5">
                  <c:v>14.510989010989011</c:v>
                </c:pt>
                <c:pt idx="6">
                  <c:v>26.570850202429149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A-44A9-8B23-CA512013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105</c:v>
                </c:pt>
                <c:pt idx="1">
                  <c:v>302</c:v>
                </c:pt>
                <c:pt idx="2">
                  <c:v>646</c:v>
                </c:pt>
                <c:pt idx="3">
                  <c:v>1108</c:v>
                </c:pt>
                <c:pt idx="4">
                  <c:v>1430</c:v>
                </c:pt>
                <c:pt idx="5">
                  <c:v>1151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E-4899-B524-8AB54E3253A1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82</c:v>
                </c:pt>
                <c:pt idx="1">
                  <c:v>151</c:v>
                </c:pt>
                <c:pt idx="2">
                  <c:v>348</c:v>
                </c:pt>
                <c:pt idx="3">
                  <c:v>661</c:v>
                </c:pt>
                <c:pt idx="4">
                  <c:v>1019</c:v>
                </c:pt>
                <c:pt idx="5">
                  <c:v>1078</c:v>
                </c:pt>
                <c:pt idx="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E-4899-B524-8AB54E3253A1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78</c:v>
                </c:pt>
                <c:pt idx="1">
                  <c:v>157</c:v>
                </c:pt>
                <c:pt idx="2">
                  <c:v>327</c:v>
                </c:pt>
                <c:pt idx="3">
                  <c:v>561</c:v>
                </c:pt>
                <c:pt idx="4">
                  <c:v>667</c:v>
                </c:pt>
                <c:pt idx="5">
                  <c:v>635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E-4899-B524-8AB54E3253A1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Klasse!$E$22:$E$31</c:f>
              <c:numCache>
                <c:formatCode>General</c:formatCode>
                <c:ptCount val="10"/>
                <c:pt idx="0">
                  <c:v>0</c:v>
                </c:pt>
                <c:pt idx="1">
                  <c:v>26</c:v>
                </c:pt>
                <c:pt idx="2">
                  <c:v>57</c:v>
                </c:pt>
                <c:pt idx="3">
                  <c:v>307</c:v>
                </c:pt>
                <c:pt idx="4">
                  <c:v>502</c:v>
                </c:pt>
                <c:pt idx="5">
                  <c:v>603</c:v>
                </c:pt>
                <c:pt idx="6">
                  <c:v>537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E-4899-B524-8AB54E3253A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25</c:v>
                </c:pt>
                <c:pt idx="2">
                  <c:v>53</c:v>
                </c:pt>
                <c:pt idx="3">
                  <c:v>306</c:v>
                </c:pt>
                <c:pt idx="4">
                  <c:v>464</c:v>
                </c:pt>
                <c:pt idx="5">
                  <c:v>546</c:v>
                </c:pt>
                <c:pt idx="6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E-4899-B524-8AB54E3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36.683615819209031</c:v>
                </c:pt>
                <c:pt idx="1">
                  <c:v>42.470909090909096</c:v>
                </c:pt>
                <c:pt idx="2">
                  <c:v>47.472493573264785</c:v>
                </c:pt>
                <c:pt idx="3">
                  <c:v>52.416058394160579</c:v>
                </c:pt>
                <c:pt idx="4">
                  <c:v>57.172039598933878</c:v>
                </c:pt>
                <c:pt idx="5">
                  <c:v>61.48277454511868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170-B0BA-BDCF5911D91B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36.495726495726494</c:v>
                </c:pt>
                <c:pt idx="1">
                  <c:v>42.480158730158742</c:v>
                </c:pt>
                <c:pt idx="2">
                  <c:v>47.5</c:v>
                </c:pt>
                <c:pt idx="3">
                  <c:v>52.51606425702812</c:v>
                </c:pt>
                <c:pt idx="4">
                  <c:v>57.431658737198624</c:v>
                </c:pt>
                <c:pt idx="5">
                  <c:v>62.200166763524251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170-B0BA-BDCF5911D91B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36.548022598870048</c:v>
                </c:pt>
                <c:pt idx="1">
                  <c:v>42.46180555555555</c:v>
                </c:pt>
                <c:pt idx="2">
                  <c:v>47.511420059582917</c:v>
                </c:pt>
                <c:pt idx="3">
                  <c:v>52.410789632308607</c:v>
                </c:pt>
                <c:pt idx="4">
                  <c:v>57.36382821568008</c:v>
                </c:pt>
                <c:pt idx="5">
                  <c:v>62.258746504808016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0-4170-B0BA-BDCF5911D91B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Klasse!$K$22:$K$31</c:f>
              <c:numCache>
                <c:formatCode>0.00</c:formatCode>
                <c:ptCount val="10"/>
                <c:pt idx="0">
                  <c:v>0</c:v>
                </c:pt>
                <c:pt idx="1">
                  <c:v>36.632653061224488</c:v>
                </c:pt>
                <c:pt idx="2">
                  <c:v>42.537634408602152</c:v>
                </c:pt>
                <c:pt idx="3">
                  <c:v>48.098090277777779</c:v>
                </c:pt>
                <c:pt idx="4">
                  <c:v>52.404234841193443</c:v>
                </c:pt>
                <c:pt idx="5">
                  <c:v>57.333209463644238</c:v>
                </c:pt>
                <c:pt idx="6">
                  <c:v>62.552572053994894</c:v>
                </c:pt>
                <c:pt idx="8">
                  <c:v>0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0-4170-B0BA-BDCF5911D91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36.633333333333326</c:v>
                </c:pt>
                <c:pt idx="2">
                  <c:v>42.3</c:v>
                </c:pt>
                <c:pt idx="3">
                  <c:v>48.112173913043478</c:v>
                </c:pt>
                <c:pt idx="4">
                  <c:v>52.471740526653825</c:v>
                </c:pt>
                <c:pt idx="5">
                  <c:v>57.317430266313266</c:v>
                </c:pt>
                <c:pt idx="6">
                  <c:v>62.444918482401363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0-4170-B0BA-BDCF5911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207.87118644067797</c:v>
                </c:pt>
                <c:pt idx="1">
                  <c:v>194.18963636363625</c:v>
                </c:pt>
                <c:pt idx="2">
                  <c:v>181.04160246533112</c:v>
                </c:pt>
                <c:pt idx="3">
                  <c:v>161.32842153284685</c:v>
                </c:pt>
                <c:pt idx="4">
                  <c:v>144.01358330161227</c:v>
                </c:pt>
                <c:pt idx="5">
                  <c:v>132.8359161433319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4-4944-B950-A03627E90600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220.44429530201336</c:v>
                </c:pt>
                <c:pt idx="1">
                  <c:v>197.99641434262944</c:v>
                </c:pt>
                <c:pt idx="2">
                  <c:v>184.68285024154599</c:v>
                </c:pt>
                <c:pt idx="3">
                  <c:v>165.36928679817893</c:v>
                </c:pt>
                <c:pt idx="4">
                  <c:v>146.29056111352784</c:v>
                </c:pt>
                <c:pt idx="5">
                  <c:v>136.15506916996017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4-4944-B950-A03627E90600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219.19039548022607</c:v>
                </c:pt>
                <c:pt idx="1">
                  <c:v>205.79895833333325</c:v>
                </c:pt>
                <c:pt idx="2">
                  <c:v>185.38649453823237</c:v>
                </c:pt>
                <c:pt idx="3">
                  <c:v>170.79101868595521</c:v>
                </c:pt>
                <c:pt idx="4">
                  <c:v>156.29502004642387</c:v>
                </c:pt>
                <c:pt idx="5">
                  <c:v>142.93196262956872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4-4944-B950-A03627E90600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Klasse!$M$22:$M$31</c:f>
              <c:numCache>
                <c:formatCode>0.0</c:formatCode>
                <c:ptCount val="10"/>
                <c:pt idx="0">
                  <c:v>0</c:v>
                </c:pt>
                <c:pt idx="1">
                  <c:v>206.71800000000005</c:v>
                </c:pt>
                <c:pt idx="2">
                  <c:v>208.37578947368411</c:v>
                </c:pt>
                <c:pt idx="3">
                  <c:v>187.43194444444444</c:v>
                </c:pt>
                <c:pt idx="4">
                  <c:v>171.88395893487316</c:v>
                </c:pt>
                <c:pt idx="5">
                  <c:v>157.79993806515515</c:v>
                </c:pt>
                <c:pt idx="6">
                  <c:v>146.28904779277661</c:v>
                </c:pt>
                <c:pt idx="8">
                  <c:v>0</c:v>
                </c:pt>
                <c:pt idx="9">
                  <c:v>183.8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4-4944-B950-A03627E90600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207.04666666666671</c:v>
                </c:pt>
                <c:pt idx="2">
                  <c:v>197.73</c:v>
                </c:pt>
                <c:pt idx="3">
                  <c:v>184.76878260869563</c:v>
                </c:pt>
                <c:pt idx="4">
                  <c:v>168.89894026974923</c:v>
                </c:pt>
                <c:pt idx="5">
                  <c:v>156.00931465354003</c:v>
                </c:pt>
                <c:pt idx="6">
                  <c:v>144.44854487277195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4-4944-B950-A03627E9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'Kjøtt%'!$G$571:$G$605</c:f>
              <c:numCache>
                <c:formatCode>0.0</c:formatCode>
                <c:ptCount val="35"/>
                <c:pt idx="0">
                  <c:v>0.16470394465947463</c:v>
                </c:pt>
                <c:pt idx="1">
                  <c:v>7.6861840841088144E-2</c:v>
                </c:pt>
                <c:pt idx="2">
                  <c:v>8.5097038074061854E-2</c:v>
                </c:pt>
                <c:pt idx="3">
                  <c:v>6.5881577863789842E-2</c:v>
                </c:pt>
                <c:pt idx="4">
                  <c:v>9.3332235307035619E-2</c:v>
                </c:pt>
                <c:pt idx="5">
                  <c:v>0.18940953635839575</c:v>
                </c:pt>
                <c:pt idx="6">
                  <c:v>0.20587993082434328</c:v>
                </c:pt>
                <c:pt idx="7">
                  <c:v>0.29646710038705421</c:v>
                </c:pt>
                <c:pt idx="8">
                  <c:v>0.34862334952922125</c:v>
                </c:pt>
                <c:pt idx="9">
                  <c:v>0.47215130802382721</c:v>
                </c:pt>
                <c:pt idx="10">
                  <c:v>0.66430591012654761</c:v>
                </c:pt>
                <c:pt idx="11">
                  <c:v>0.8290098547860224</c:v>
                </c:pt>
                <c:pt idx="12">
                  <c:v>0.93057728732603173</c:v>
                </c:pt>
                <c:pt idx="13">
                  <c:v>1.3231216887644457</c:v>
                </c:pt>
                <c:pt idx="14">
                  <c:v>1.6113535919185253</c:v>
                </c:pt>
                <c:pt idx="15">
                  <c:v>2.3031101594883201</c:v>
                </c:pt>
                <c:pt idx="16">
                  <c:v>2.7066348239040328</c:v>
                </c:pt>
                <c:pt idx="17">
                  <c:v>3.5795657305992488</c:v>
                </c:pt>
                <c:pt idx="18">
                  <c:v>4.2603420351917407</c:v>
                </c:pt>
                <c:pt idx="19">
                  <c:v>5.3089571495237315</c:v>
                </c:pt>
                <c:pt idx="20">
                  <c:v>7.035603502703891</c:v>
                </c:pt>
                <c:pt idx="21">
                  <c:v>8.5810755167586272</c:v>
                </c:pt>
                <c:pt idx="22">
                  <c:v>8.4218617035877994</c:v>
                </c:pt>
                <c:pt idx="23">
                  <c:v>9.964588651898211</c:v>
                </c:pt>
                <c:pt idx="24">
                  <c:v>9.9289027972219976</c:v>
                </c:pt>
                <c:pt idx="25">
                  <c:v>9.2261659666749019</c:v>
                </c:pt>
                <c:pt idx="26">
                  <c:v>7.6834390183644876</c:v>
                </c:pt>
                <c:pt idx="27">
                  <c:v>6.57992258914601</c:v>
                </c:pt>
                <c:pt idx="28">
                  <c:v>3.7936808586565638</c:v>
                </c:pt>
                <c:pt idx="29">
                  <c:v>1.8748799033736865</c:v>
                </c:pt>
                <c:pt idx="30">
                  <c:v>1.0815559032638833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0.35425892159416511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9-45DC-BABC-E197357DB3D0}"/>
            </c:ext>
          </c:extLst>
        </c:ser>
        <c:ser>
          <c:idx val="4"/>
          <c:order val="1"/>
          <c:tx>
            <c:strRef>
              <c:f>'Kjøtt%'!$B$396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'Kjøtt%'!$G$396:$G$430</c:f>
              <c:numCache>
                <c:formatCode>0.0</c:formatCode>
                <c:ptCount val="35"/>
                <c:pt idx="0">
                  <c:v>0.14693077927731824</c:v>
                </c:pt>
                <c:pt idx="1">
                  <c:v>5.1697866782760143E-2</c:v>
                </c:pt>
                <c:pt idx="2">
                  <c:v>4.6255986068785379E-2</c:v>
                </c:pt>
                <c:pt idx="3">
                  <c:v>8.7070091423595994E-2</c:v>
                </c:pt>
                <c:pt idx="4">
                  <c:v>7.8907270352633882E-2</c:v>
                </c:pt>
                <c:pt idx="5">
                  <c:v>8.1628210709621243E-2</c:v>
                </c:pt>
                <c:pt idx="6">
                  <c:v>7.0744449281671742E-2</c:v>
                </c:pt>
                <c:pt idx="7">
                  <c:v>0.13876795820635615</c:v>
                </c:pt>
                <c:pt idx="8">
                  <c:v>0.17414018284719199</c:v>
                </c:pt>
                <c:pt idx="9">
                  <c:v>0.20134958641706568</c:v>
                </c:pt>
                <c:pt idx="10">
                  <c:v>0.22855898998693941</c:v>
                </c:pt>
                <c:pt idx="11">
                  <c:v>0.2965824989116238</c:v>
                </c:pt>
                <c:pt idx="12">
                  <c:v>0.44895515890291687</c:v>
                </c:pt>
                <c:pt idx="13">
                  <c:v>0.62853722246408383</c:v>
                </c:pt>
                <c:pt idx="14">
                  <c:v>0.6584675663909445</c:v>
                </c:pt>
                <c:pt idx="15">
                  <c:v>1.0502829777971268</c:v>
                </c:pt>
                <c:pt idx="16">
                  <c:v>1.199934697431432</c:v>
                </c:pt>
                <c:pt idx="17">
                  <c:v>1.6869830213321722</c:v>
                </c:pt>
                <c:pt idx="18">
                  <c:v>2.1250544188071401</c:v>
                </c:pt>
                <c:pt idx="19">
                  <c:v>2.9168480626904651</c:v>
                </c:pt>
                <c:pt idx="20">
                  <c:v>3.9372006965607311</c:v>
                </c:pt>
                <c:pt idx="21">
                  <c:v>5.071832825424468</c:v>
                </c:pt>
                <c:pt idx="22">
                  <c:v>5.9615803221593389</c:v>
                </c:pt>
                <c:pt idx="23">
                  <c:v>7.8363082281236398</c:v>
                </c:pt>
                <c:pt idx="24">
                  <c:v>8.6852416195036994</c:v>
                </c:pt>
                <c:pt idx="25">
                  <c:v>11.893230300391815</c:v>
                </c:pt>
                <c:pt idx="26">
                  <c:v>10.015781454070529</c:v>
                </c:pt>
                <c:pt idx="27">
                  <c:v>10.217131040487592</c:v>
                </c:pt>
                <c:pt idx="28">
                  <c:v>8.9491728341314758</c:v>
                </c:pt>
                <c:pt idx="29">
                  <c:v>7.0009795385285143</c:v>
                </c:pt>
                <c:pt idx="30">
                  <c:v>7.8090988245537645</c:v>
                </c:pt>
                <c:pt idx="31">
                  <c:v>2.7209403569873752E-3</c:v>
                </c:pt>
                <c:pt idx="32">
                  <c:v>5.4418807139747505E-3</c:v>
                </c:pt>
                <c:pt idx="33">
                  <c:v>1.0883761427949499E-2</c:v>
                </c:pt>
                <c:pt idx="34">
                  <c:v>0.22324988040184979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9-45DC-BABC-E197357DB3D0}"/>
            </c:ext>
          </c:extLst>
        </c:ser>
        <c:ser>
          <c:idx val="10"/>
          <c:order val="2"/>
          <c:tx>
            <c:strRef>
              <c:f>'Kjøtt%'!$B$221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'Kjøtt%'!$G$221:$G$255</c:f>
              <c:numCache>
                <c:formatCode>0.0</c:formatCode>
                <c:ptCount val="35"/>
                <c:pt idx="0">
                  <c:v>0.27305405779068159</c:v>
                </c:pt>
                <c:pt idx="1">
                  <c:v>6.5671229088898095E-2</c:v>
                </c:pt>
                <c:pt idx="2">
                  <c:v>4.8389326697082818E-2</c:v>
                </c:pt>
                <c:pt idx="3">
                  <c:v>0.11406055578598098</c:v>
                </c:pt>
                <c:pt idx="4">
                  <c:v>0.11060417530761787</c:v>
                </c:pt>
                <c:pt idx="5">
                  <c:v>0.11406055578598098</c:v>
                </c:pt>
                <c:pt idx="6">
                  <c:v>0.15899350200470064</c:v>
                </c:pt>
                <c:pt idx="7">
                  <c:v>0.19355730678833127</c:v>
                </c:pt>
                <c:pt idx="8">
                  <c:v>0.2315774920503248</c:v>
                </c:pt>
                <c:pt idx="9">
                  <c:v>0.27996681874740775</c:v>
                </c:pt>
                <c:pt idx="10">
                  <c:v>0.47698050601410225</c:v>
                </c:pt>
                <c:pt idx="11">
                  <c:v>0.42167841836029318</c:v>
                </c:pt>
                <c:pt idx="12">
                  <c:v>0.55993363749481551</c:v>
                </c:pt>
                <c:pt idx="13">
                  <c:v>0.95396101202820449</c:v>
                </c:pt>
                <c:pt idx="14">
                  <c:v>1.085303470206</c:v>
                </c:pt>
                <c:pt idx="15">
                  <c:v>1.4516798009124838</c:v>
                </c:pt>
                <c:pt idx="16">
                  <c:v>1.6521498686575411</c:v>
                </c:pt>
                <c:pt idx="17">
                  <c:v>2.3918152910272368</c:v>
                </c:pt>
                <c:pt idx="18">
                  <c:v>2.6786948707313689</c:v>
                </c:pt>
                <c:pt idx="19">
                  <c:v>3.2939305958799943</c:v>
                </c:pt>
                <c:pt idx="20">
                  <c:v>4.1960459007327531</c:v>
                </c:pt>
                <c:pt idx="21">
                  <c:v>5.2398728051983934</c:v>
                </c:pt>
                <c:pt idx="22">
                  <c:v>6.5498410064979984</c:v>
                </c:pt>
                <c:pt idx="23">
                  <c:v>8.0015208074104809</c:v>
                </c:pt>
                <c:pt idx="24">
                  <c:v>8.7688372736070779</c:v>
                </c:pt>
                <c:pt idx="25">
                  <c:v>9.4773952716715062</c:v>
                </c:pt>
                <c:pt idx="26">
                  <c:v>9.7781003732890905</c:v>
                </c:pt>
                <c:pt idx="27">
                  <c:v>9.6951472418083782</c:v>
                </c:pt>
                <c:pt idx="28">
                  <c:v>8.4715885524678551</c:v>
                </c:pt>
                <c:pt idx="29">
                  <c:v>6.3908475044932951</c:v>
                </c:pt>
                <c:pt idx="30">
                  <c:v>6.8678280105073943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9-45DC-BABC-E197357DB3D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'Kjøtt%'!$G$46:$G$80</c:f>
              <c:numCache>
                <c:formatCode>0.0</c:formatCode>
                <c:ptCount val="35"/>
                <c:pt idx="0">
                  <c:v>7.5751836982046822E-2</c:v>
                </c:pt>
                <c:pt idx="1">
                  <c:v>1.8937959245511705E-2</c:v>
                </c:pt>
                <c:pt idx="2">
                  <c:v>2.2725551094614042E-2</c:v>
                </c:pt>
                <c:pt idx="3">
                  <c:v>3.4088326641921074E-2</c:v>
                </c:pt>
                <c:pt idx="4">
                  <c:v>3.4088326641921074E-2</c:v>
                </c:pt>
                <c:pt idx="5">
                  <c:v>4.9238694038330429E-2</c:v>
                </c:pt>
                <c:pt idx="6">
                  <c:v>3.7875918491023411E-2</c:v>
                </c:pt>
                <c:pt idx="7">
                  <c:v>5.6813877736535109E-2</c:v>
                </c:pt>
                <c:pt idx="8">
                  <c:v>9.090220437845617E-2</c:v>
                </c:pt>
                <c:pt idx="9">
                  <c:v>0.11741534732217258</c:v>
                </c:pt>
                <c:pt idx="10">
                  <c:v>0.15529126581319599</c:v>
                </c:pt>
                <c:pt idx="11">
                  <c:v>0.15907885766229829</c:v>
                </c:pt>
                <c:pt idx="12">
                  <c:v>0.24240587834254984</c:v>
                </c:pt>
                <c:pt idx="13">
                  <c:v>2.6437391106734327</c:v>
                </c:pt>
                <c:pt idx="14">
                  <c:v>1.1627906976744189</c:v>
                </c:pt>
                <c:pt idx="15">
                  <c:v>1.6097265358684949</c:v>
                </c:pt>
                <c:pt idx="16">
                  <c:v>1.8369820468146352</c:v>
                </c:pt>
                <c:pt idx="17">
                  <c:v>2.1362018028937197</c:v>
                </c:pt>
                <c:pt idx="18">
                  <c:v>2.8255435194303473</c:v>
                </c:pt>
                <c:pt idx="19">
                  <c:v>3.4012574804939022</c:v>
                </c:pt>
                <c:pt idx="20">
                  <c:v>4.1549882584652673</c:v>
                </c:pt>
                <c:pt idx="21">
                  <c:v>4.9049314445875316</c:v>
                </c:pt>
                <c:pt idx="22">
                  <c:v>6.2684645102643737</c:v>
                </c:pt>
                <c:pt idx="23">
                  <c:v>7.2229376562381633</c:v>
                </c:pt>
                <c:pt idx="24">
                  <c:v>8.1508976592682387</c:v>
                </c:pt>
                <c:pt idx="25">
                  <c:v>8.7341868040299993</c:v>
                </c:pt>
                <c:pt idx="26">
                  <c:v>9.4159533368684194</c:v>
                </c:pt>
                <c:pt idx="27">
                  <c:v>9.1280963563366395</c:v>
                </c:pt>
                <c:pt idx="28">
                  <c:v>8.2645254147413088</c:v>
                </c:pt>
                <c:pt idx="29">
                  <c:v>6.9843193697447186</c:v>
                </c:pt>
                <c:pt idx="30">
                  <c:v>7.2191500643890611</c:v>
                </c:pt>
                <c:pt idx="31">
                  <c:v>1.4620104537535037</c:v>
                </c:pt>
                <c:pt idx="32">
                  <c:v>0.87872130899174306</c:v>
                </c:pt>
                <c:pt idx="33">
                  <c:v>0.31815771532459658</c:v>
                </c:pt>
                <c:pt idx="34">
                  <c:v>0.22616181513095504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9-45DC-BABC-E197357DB3D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5.0650666251071473E-2</c:v>
                </c:pt>
                <c:pt idx="1">
                  <c:v>1.9481025481181337E-2</c:v>
                </c:pt>
                <c:pt idx="2">
                  <c:v>3.896205096236267E-3</c:v>
                </c:pt>
                <c:pt idx="3">
                  <c:v>7.7924101924725341E-3</c:v>
                </c:pt>
                <c:pt idx="4">
                  <c:v>3.5065845866126391E-2</c:v>
                </c:pt>
                <c:pt idx="5">
                  <c:v>3.8962050962362674E-2</c:v>
                </c:pt>
                <c:pt idx="6">
                  <c:v>4.675446115483519E-2</c:v>
                </c:pt>
                <c:pt idx="7">
                  <c:v>7.7924101924725347E-2</c:v>
                </c:pt>
                <c:pt idx="8">
                  <c:v>7.7924101924725347E-2</c:v>
                </c:pt>
                <c:pt idx="9">
                  <c:v>7.0131691732252782E-2</c:v>
                </c:pt>
                <c:pt idx="10">
                  <c:v>0.15974440894568692</c:v>
                </c:pt>
                <c:pt idx="11">
                  <c:v>0.1675368191381594</c:v>
                </c:pt>
                <c:pt idx="12">
                  <c:v>0.26883815164030234</c:v>
                </c:pt>
                <c:pt idx="13">
                  <c:v>2.6805891062105505</c:v>
                </c:pt>
                <c:pt idx="14">
                  <c:v>1.1961349645445336</c:v>
                </c:pt>
                <c:pt idx="15">
                  <c:v>1.3909452193563463</c:v>
                </c:pt>
                <c:pt idx="16">
                  <c:v>1.7883581391724459</c:v>
                </c:pt>
                <c:pt idx="17">
                  <c:v>2.3727889036078849</c:v>
                </c:pt>
                <c:pt idx="18">
                  <c:v>2.9689082833320346</c:v>
                </c:pt>
                <c:pt idx="19">
                  <c:v>3.6585365853658542</c:v>
                </c:pt>
                <c:pt idx="20">
                  <c:v>4.2624483752824753</c:v>
                </c:pt>
                <c:pt idx="21">
                  <c:v>5.2014338034754148</c:v>
                </c:pt>
                <c:pt idx="22">
                  <c:v>6.0663913348398637</c:v>
                </c:pt>
                <c:pt idx="23">
                  <c:v>7.1962908127483853</c:v>
                </c:pt>
                <c:pt idx="24">
                  <c:v>8.2599548040208841</c:v>
                </c:pt>
                <c:pt idx="25">
                  <c:v>9.2963453596197283</c:v>
                </c:pt>
                <c:pt idx="26">
                  <c:v>9.3586846411595115</c:v>
                </c:pt>
                <c:pt idx="27">
                  <c:v>9.5690797163562689</c:v>
                </c:pt>
                <c:pt idx="28">
                  <c:v>8.3573599314267923</c:v>
                </c:pt>
                <c:pt idx="29">
                  <c:v>6.3897763578274764</c:v>
                </c:pt>
                <c:pt idx="30">
                  <c:v>6.2767864100366246</c:v>
                </c:pt>
                <c:pt idx="31">
                  <c:v>1.4844541416660173</c:v>
                </c:pt>
                <c:pt idx="32">
                  <c:v>0.79482583963219822</c:v>
                </c:pt>
                <c:pt idx="33">
                  <c:v>0.24546092106288472</c:v>
                </c:pt>
                <c:pt idx="34">
                  <c:v>0.18180440875691237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9-45DC-BABC-E197357D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KJØTT%</a:t>
            </a:r>
          </a:p>
        </c:rich>
      </c:tx>
      <c:layout>
        <c:manualLayout>
          <c:xMode val="edge"/>
          <c:yMode val="edge"/>
          <c:x val="0.12666024424849515"/>
          <c:y val="4.8119274251326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8151392124682E-2"/>
          <c:y val="0.16227480818037204"/>
          <c:w val="0.89234077481887797"/>
          <c:h val="0.7345360332932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'Kjøtt%'!$G$82:$G$112</c:f>
              <c:numCache>
                <c:formatCode>0.0</c:formatCode>
                <c:ptCount val="31"/>
                <c:pt idx="0">
                  <c:v>2.5534398482527181E-2</c:v>
                </c:pt>
                <c:pt idx="1">
                  <c:v>2.5534398482527181E-2</c:v>
                </c:pt>
                <c:pt idx="2">
                  <c:v>5.836433938863355E-2</c:v>
                </c:pt>
                <c:pt idx="3">
                  <c:v>8.0250966659371134E-2</c:v>
                </c:pt>
                <c:pt idx="4">
                  <c:v>8.3898737871160714E-2</c:v>
                </c:pt>
                <c:pt idx="5">
                  <c:v>9.4842051506529523E-2</c:v>
                </c:pt>
                <c:pt idx="6">
                  <c:v>0.13861530604800465</c:v>
                </c:pt>
                <c:pt idx="7">
                  <c:v>0.12037644998905669</c:v>
                </c:pt>
                <c:pt idx="8">
                  <c:v>0.17509301816590059</c:v>
                </c:pt>
                <c:pt idx="9">
                  <c:v>0.25169621361348221</c:v>
                </c:pt>
                <c:pt idx="10">
                  <c:v>0.34653826512001162</c:v>
                </c:pt>
                <c:pt idx="11">
                  <c:v>0.4669147151090684</c:v>
                </c:pt>
                <c:pt idx="12">
                  <c:v>1.4262785438097323</c:v>
                </c:pt>
                <c:pt idx="13">
                  <c:v>0.98125045597140148</c:v>
                </c:pt>
                <c:pt idx="14">
                  <c:v>1.3131976362442548</c:v>
                </c:pt>
                <c:pt idx="15">
                  <c:v>1.7655212665061644</c:v>
                </c:pt>
                <c:pt idx="16">
                  <c:v>2.07558181950828</c:v>
                </c:pt>
                <c:pt idx="17">
                  <c:v>2.6154519588531402</c:v>
                </c:pt>
                <c:pt idx="18">
                  <c:v>3.2829940906106367</c:v>
                </c:pt>
                <c:pt idx="19">
                  <c:v>3.9979572481213976</c:v>
                </c:pt>
                <c:pt idx="20">
                  <c:v>5.190778434376595</c:v>
                </c:pt>
                <c:pt idx="21">
                  <c:v>6.1282556358065214</c:v>
                </c:pt>
                <c:pt idx="22">
                  <c:v>7.5983074341577295</c:v>
                </c:pt>
                <c:pt idx="23">
                  <c:v>8.4299992704457569</c:v>
                </c:pt>
                <c:pt idx="24">
                  <c:v>9.3382943021813674</c:v>
                </c:pt>
                <c:pt idx="25">
                  <c:v>9.6921281097249619</c:v>
                </c:pt>
                <c:pt idx="26">
                  <c:v>9.7067191945721181</c:v>
                </c:pt>
                <c:pt idx="27">
                  <c:v>8.3862260159042812</c:v>
                </c:pt>
                <c:pt idx="28">
                  <c:v>7.0219595826949694</c:v>
                </c:pt>
                <c:pt idx="29">
                  <c:v>8.0652221492668019</c:v>
                </c:pt>
                <c:pt idx="30">
                  <c:v>0.4085503757204349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4-4950-9653-B878C1A5BB86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'Kjøtt%'!$G$47:$G$77</c:f>
              <c:numCache>
                <c:formatCode>0.0</c:formatCode>
                <c:ptCount val="31"/>
                <c:pt idx="0">
                  <c:v>1.8937959245511705E-2</c:v>
                </c:pt>
                <c:pt idx="1">
                  <c:v>2.2725551094614042E-2</c:v>
                </c:pt>
                <c:pt idx="2">
                  <c:v>3.4088326641921074E-2</c:v>
                </c:pt>
                <c:pt idx="3">
                  <c:v>3.4088326641921074E-2</c:v>
                </c:pt>
                <c:pt idx="4">
                  <c:v>4.9238694038330429E-2</c:v>
                </c:pt>
                <c:pt idx="5">
                  <c:v>3.7875918491023411E-2</c:v>
                </c:pt>
                <c:pt idx="6">
                  <c:v>5.6813877736535109E-2</c:v>
                </c:pt>
                <c:pt idx="7">
                  <c:v>9.090220437845617E-2</c:v>
                </c:pt>
                <c:pt idx="8">
                  <c:v>0.11741534732217258</c:v>
                </c:pt>
                <c:pt idx="9">
                  <c:v>0.15529126581319599</c:v>
                </c:pt>
                <c:pt idx="10">
                  <c:v>0.15907885766229829</c:v>
                </c:pt>
                <c:pt idx="11">
                  <c:v>0.24240587834254984</c:v>
                </c:pt>
                <c:pt idx="12">
                  <c:v>2.6437391106734327</c:v>
                </c:pt>
                <c:pt idx="13">
                  <c:v>1.1627906976744189</c:v>
                </c:pt>
                <c:pt idx="14">
                  <c:v>1.6097265358684949</c:v>
                </c:pt>
                <c:pt idx="15">
                  <c:v>1.8369820468146352</c:v>
                </c:pt>
                <c:pt idx="16">
                  <c:v>2.1362018028937197</c:v>
                </c:pt>
                <c:pt idx="17">
                  <c:v>2.8255435194303473</c:v>
                </c:pt>
                <c:pt idx="18">
                  <c:v>3.4012574804939022</c:v>
                </c:pt>
                <c:pt idx="19">
                  <c:v>4.1549882584652673</c:v>
                </c:pt>
                <c:pt idx="20">
                  <c:v>4.9049314445875316</c:v>
                </c:pt>
                <c:pt idx="21">
                  <c:v>6.2684645102643737</c:v>
                </c:pt>
                <c:pt idx="22">
                  <c:v>7.2229376562381633</c:v>
                </c:pt>
                <c:pt idx="23">
                  <c:v>8.1508976592682387</c:v>
                </c:pt>
                <c:pt idx="24">
                  <c:v>8.7341868040299993</c:v>
                </c:pt>
                <c:pt idx="25">
                  <c:v>9.4159533368684194</c:v>
                </c:pt>
                <c:pt idx="26">
                  <c:v>9.1280963563366395</c:v>
                </c:pt>
                <c:pt idx="27">
                  <c:v>8.2645254147413088</c:v>
                </c:pt>
                <c:pt idx="28">
                  <c:v>6.9843193697447186</c:v>
                </c:pt>
                <c:pt idx="29">
                  <c:v>7.2191500643890611</c:v>
                </c:pt>
                <c:pt idx="30">
                  <c:v>1.4620104537535037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4-4950-9653-B878C1A5BB86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1.9481025481181337E-2</c:v>
                </c:pt>
                <c:pt idx="1">
                  <c:v>3.896205096236267E-3</c:v>
                </c:pt>
                <c:pt idx="2">
                  <c:v>7.7924101924725341E-3</c:v>
                </c:pt>
                <c:pt idx="3">
                  <c:v>3.5065845866126391E-2</c:v>
                </c:pt>
                <c:pt idx="4">
                  <c:v>3.8962050962362674E-2</c:v>
                </c:pt>
                <c:pt idx="5">
                  <c:v>4.675446115483519E-2</c:v>
                </c:pt>
                <c:pt idx="6">
                  <c:v>7.7924101924725347E-2</c:v>
                </c:pt>
                <c:pt idx="7">
                  <c:v>7.7924101924725347E-2</c:v>
                </c:pt>
                <c:pt idx="8">
                  <c:v>7.0131691732252782E-2</c:v>
                </c:pt>
                <c:pt idx="9">
                  <c:v>0.15974440894568692</c:v>
                </c:pt>
                <c:pt idx="10">
                  <c:v>0.1675368191381594</c:v>
                </c:pt>
                <c:pt idx="11">
                  <c:v>0.26883815164030234</c:v>
                </c:pt>
                <c:pt idx="12">
                  <c:v>2.6805891062105505</c:v>
                </c:pt>
                <c:pt idx="13">
                  <c:v>1.1961349645445336</c:v>
                </c:pt>
                <c:pt idx="14">
                  <c:v>1.3909452193563463</c:v>
                </c:pt>
                <c:pt idx="15">
                  <c:v>1.7883581391724459</c:v>
                </c:pt>
                <c:pt idx="16">
                  <c:v>2.3727889036078849</c:v>
                </c:pt>
                <c:pt idx="17">
                  <c:v>2.9689082833320346</c:v>
                </c:pt>
                <c:pt idx="18">
                  <c:v>3.6585365853658542</c:v>
                </c:pt>
                <c:pt idx="19">
                  <c:v>4.2624483752824753</c:v>
                </c:pt>
                <c:pt idx="20">
                  <c:v>5.2014338034754148</c:v>
                </c:pt>
                <c:pt idx="21">
                  <c:v>6.0663913348398637</c:v>
                </c:pt>
                <c:pt idx="22">
                  <c:v>7.1962908127483853</c:v>
                </c:pt>
                <c:pt idx="23">
                  <c:v>8.2599548040208841</c:v>
                </c:pt>
                <c:pt idx="24">
                  <c:v>9.2963453596197283</c:v>
                </c:pt>
                <c:pt idx="25">
                  <c:v>9.3586846411595115</c:v>
                </c:pt>
                <c:pt idx="26">
                  <c:v>9.5690797163562689</c:v>
                </c:pt>
                <c:pt idx="27">
                  <c:v>8.3573599314267923</c:v>
                </c:pt>
                <c:pt idx="28">
                  <c:v>6.3897763578274764</c:v>
                </c:pt>
                <c:pt idx="29">
                  <c:v>6.2767864100366246</c:v>
                </c:pt>
                <c:pt idx="30">
                  <c:v>1.4844541416660173</c:v>
                </c:pt>
                <c:pt idx="31">
                  <c:v>0.79482583963219822</c:v>
                </c:pt>
                <c:pt idx="32">
                  <c:v>0.24546092106288472</c:v>
                </c:pt>
                <c:pt idx="33">
                  <c:v>0.18180440875691237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4-4950-9653-B878C1A5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5343602931534"/>
          <c:y val="0.17133426362892917"/>
          <c:w val="0.85893344067236799"/>
          <c:h val="0.68303138945640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#,##0</c:formatCode>
                <c:ptCount val="12"/>
                <c:pt idx="0">
                  <c:v>2714</c:v>
                </c:pt>
                <c:pt idx="1">
                  <c:v>2366</c:v>
                </c:pt>
                <c:pt idx="2">
                  <c:v>2494</c:v>
                </c:pt>
                <c:pt idx="3">
                  <c:v>2770</c:v>
                </c:pt>
                <c:pt idx="4">
                  <c:v>2820</c:v>
                </c:pt>
                <c:pt idx="5">
                  <c:v>3021</c:v>
                </c:pt>
                <c:pt idx="6">
                  <c:v>2763</c:v>
                </c:pt>
                <c:pt idx="7">
                  <c:v>2940</c:v>
                </c:pt>
                <c:pt idx="8">
                  <c:v>2827</c:v>
                </c:pt>
                <c:pt idx="9">
                  <c:v>2766</c:v>
                </c:pt>
                <c:pt idx="10">
                  <c:v>1318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2465</c:v>
                </c:pt>
                <c:pt idx="1">
                  <c:v>2607</c:v>
                </c:pt>
                <c:pt idx="2">
                  <c:v>2918</c:v>
                </c:pt>
                <c:pt idx="3">
                  <c:v>2400</c:v>
                </c:pt>
                <c:pt idx="4">
                  <c:v>2656</c:v>
                </c:pt>
                <c:pt idx="5">
                  <c:v>2562</c:v>
                </c:pt>
                <c:pt idx="6">
                  <c:v>2253</c:v>
                </c:pt>
                <c:pt idx="7">
                  <c:v>2498</c:v>
                </c:pt>
                <c:pt idx="8">
                  <c:v>2625</c:v>
                </c:pt>
                <c:pt idx="9">
                  <c:v>2681</c:v>
                </c:pt>
                <c:pt idx="10">
                  <c:v>737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2.8912840761732869E-3"/>
                  <c:y val="-7.3111101900263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F-4BD9-B615-B53AF87D2507}"/>
                </c:ext>
              </c:extLst>
            </c:dLbl>
            <c:dLbl>
              <c:idx val="1"/>
              <c:layout>
                <c:manualLayout>
                  <c:x val="-4.8188067936221161E-3"/>
                  <c:y val="-8.3555545028872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F-4BD9-B615-B53AF87D2507}"/>
                </c:ext>
              </c:extLst>
            </c:dLbl>
            <c:dLbl>
              <c:idx val="2"/>
              <c:layout>
                <c:manualLayout>
                  <c:x val="-6.7463295110709977E-3"/>
                  <c:y val="-0.19008886494068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BD9-B615-B53AF87D2507}"/>
                </c:ext>
              </c:extLst>
            </c:dLbl>
            <c:dLbl>
              <c:idx val="3"/>
              <c:layout>
                <c:manualLayout>
                  <c:x val="-9.6376135872442321E-3"/>
                  <c:y val="-3.551110663727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BD9-B615-B53AF87D2507}"/>
                </c:ext>
              </c:extLst>
            </c:dLbl>
            <c:dLbl>
              <c:idx val="4"/>
              <c:layout>
                <c:manualLayout>
                  <c:x val="-1.0601374945968654E-2"/>
                  <c:y val="-6.475554739737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3-4E66-A834-EC45D08B9E1B}"/>
                </c:ext>
              </c:extLst>
            </c:dLbl>
            <c:dLbl>
              <c:idx val="5"/>
              <c:layout>
                <c:manualLayout>
                  <c:x val="-6.7463295110709622E-3"/>
                  <c:y val="-0.1712888673091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0-40C6-B880-6883A498774D}"/>
                </c:ext>
              </c:extLst>
            </c:dLbl>
            <c:dLbl>
              <c:idx val="7"/>
              <c:layout>
                <c:manualLayout>
                  <c:x val="-9.6376135872456453E-4"/>
                  <c:y val="-0.12533331754330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C-45A8-A3DE-137F1A1D2EB8}"/>
                </c:ext>
              </c:extLst>
            </c:dLbl>
            <c:dLbl>
              <c:idx val="8"/>
              <c:layout>
                <c:manualLayout>
                  <c:x val="4.0477977066425773E-2"/>
                  <c:y val="-0.10862220853753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C-45A8-A3DE-137F1A1D2EB8}"/>
                </c:ext>
              </c:extLst>
            </c:dLbl>
            <c:dLbl>
              <c:idx val="9"/>
              <c:layout>
                <c:manualLayout>
                  <c:x val="3.8550454348976926E-3"/>
                  <c:y val="-5.013332701732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B-4A17-8EB0-3398802E8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2709</c:v>
                </c:pt>
                <c:pt idx="1">
                  <c:v>2676</c:v>
                </c:pt>
                <c:pt idx="2">
                  <c:v>2119</c:v>
                </c:pt>
                <c:pt idx="3">
                  <c:v>2967</c:v>
                </c:pt>
                <c:pt idx="4">
                  <c:v>2684</c:v>
                </c:pt>
                <c:pt idx="5">
                  <c:v>2184</c:v>
                </c:pt>
                <c:pt idx="6">
                  <c:v>2454</c:v>
                </c:pt>
                <c:pt idx="7">
                  <c:v>2362</c:v>
                </c:pt>
                <c:pt idx="8">
                  <c:v>2364</c:v>
                </c:pt>
                <c:pt idx="9">
                  <c:v>2516</c:v>
                </c:pt>
                <c:pt idx="10">
                  <c:v>631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5350766638008"/>
          <c:y val="9.3286712280194681E-2"/>
          <c:w val="6.3453592538089049E-2"/>
          <c:h val="0.18965513271186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'Kjøtt%'!$F$572:$F$602</c:f>
              <c:numCache>
                <c:formatCode>0</c:formatCode>
                <c:ptCount val="31"/>
                <c:pt idx="0">
                  <c:v>28</c:v>
                </c:pt>
                <c:pt idx="1">
                  <c:v>31</c:v>
                </c:pt>
                <c:pt idx="2">
                  <c:v>24</c:v>
                </c:pt>
                <c:pt idx="3">
                  <c:v>34</c:v>
                </c:pt>
                <c:pt idx="4">
                  <c:v>69</c:v>
                </c:pt>
                <c:pt idx="5">
                  <c:v>75</c:v>
                </c:pt>
                <c:pt idx="6">
                  <c:v>108</c:v>
                </c:pt>
                <c:pt idx="7">
                  <c:v>127</c:v>
                </c:pt>
                <c:pt idx="8">
                  <c:v>172</c:v>
                </c:pt>
                <c:pt idx="9">
                  <c:v>242</c:v>
                </c:pt>
                <c:pt idx="10">
                  <c:v>302</c:v>
                </c:pt>
                <c:pt idx="11">
                  <c:v>339</c:v>
                </c:pt>
                <c:pt idx="12">
                  <c:v>481</c:v>
                </c:pt>
                <c:pt idx="13">
                  <c:v>587</c:v>
                </c:pt>
                <c:pt idx="14">
                  <c:v>839</c:v>
                </c:pt>
                <c:pt idx="15">
                  <c:v>986</c:v>
                </c:pt>
                <c:pt idx="16">
                  <c:v>1304</c:v>
                </c:pt>
                <c:pt idx="17">
                  <c:v>1552</c:v>
                </c:pt>
                <c:pt idx="18">
                  <c:v>1934</c:v>
                </c:pt>
                <c:pt idx="19">
                  <c:v>2563</c:v>
                </c:pt>
                <c:pt idx="20">
                  <c:v>3126</c:v>
                </c:pt>
                <c:pt idx="21">
                  <c:v>3068</c:v>
                </c:pt>
                <c:pt idx="22">
                  <c:v>3630</c:v>
                </c:pt>
                <c:pt idx="23">
                  <c:v>3617</c:v>
                </c:pt>
                <c:pt idx="24">
                  <c:v>3361</c:v>
                </c:pt>
                <c:pt idx="25">
                  <c:v>2799</c:v>
                </c:pt>
                <c:pt idx="26">
                  <c:v>2397</c:v>
                </c:pt>
                <c:pt idx="27">
                  <c:v>1382</c:v>
                </c:pt>
                <c:pt idx="28">
                  <c:v>683</c:v>
                </c:pt>
                <c:pt idx="29">
                  <c:v>394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9-42A9-A77B-A84D8FD2F7F8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'Kjøtt%'!$F$397:$F$427</c:f>
              <c:numCache>
                <c:formatCode>0</c:formatCode>
                <c:ptCount val="31"/>
                <c:pt idx="0">
                  <c:v>19</c:v>
                </c:pt>
                <c:pt idx="1">
                  <c:v>17</c:v>
                </c:pt>
                <c:pt idx="2">
                  <c:v>32</c:v>
                </c:pt>
                <c:pt idx="3">
                  <c:v>29</c:v>
                </c:pt>
                <c:pt idx="4">
                  <c:v>30</c:v>
                </c:pt>
                <c:pt idx="5">
                  <c:v>26</c:v>
                </c:pt>
                <c:pt idx="6">
                  <c:v>51</c:v>
                </c:pt>
                <c:pt idx="7">
                  <c:v>64</c:v>
                </c:pt>
                <c:pt idx="8">
                  <c:v>74</c:v>
                </c:pt>
                <c:pt idx="9">
                  <c:v>84</c:v>
                </c:pt>
                <c:pt idx="10">
                  <c:v>109</c:v>
                </c:pt>
                <c:pt idx="11">
                  <c:v>165</c:v>
                </c:pt>
                <c:pt idx="12">
                  <c:v>231</c:v>
                </c:pt>
                <c:pt idx="13">
                  <c:v>242</c:v>
                </c:pt>
                <c:pt idx="14">
                  <c:v>386</c:v>
                </c:pt>
                <c:pt idx="15">
                  <c:v>441</c:v>
                </c:pt>
                <c:pt idx="16">
                  <c:v>620</c:v>
                </c:pt>
                <c:pt idx="17">
                  <c:v>781</c:v>
                </c:pt>
                <c:pt idx="18">
                  <c:v>1072</c:v>
                </c:pt>
                <c:pt idx="19">
                  <c:v>1447</c:v>
                </c:pt>
                <c:pt idx="20">
                  <c:v>1864</c:v>
                </c:pt>
                <c:pt idx="21">
                  <c:v>2191</c:v>
                </c:pt>
                <c:pt idx="22">
                  <c:v>2880</c:v>
                </c:pt>
                <c:pt idx="23">
                  <c:v>3192</c:v>
                </c:pt>
                <c:pt idx="24">
                  <c:v>4371</c:v>
                </c:pt>
                <c:pt idx="25">
                  <c:v>3679</c:v>
                </c:pt>
                <c:pt idx="26">
                  <c:v>3754</c:v>
                </c:pt>
                <c:pt idx="27">
                  <c:v>3287</c:v>
                </c:pt>
                <c:pt idx="28">
                  <c:v>2573</c:v>
                </c:pt>
                <c:pt idx="29">
                  <c:v>2870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9-42A9-A77B-A84D8FD2F7F8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'Kjøtt%'!$F$222:$F$252</c:f>
              <c:numCache>
                <c:formatCode>0</c:formatCode>
                <c:ptCount val="31"/>
                <c:pt idx="0">
                  <c:v>19</c:v>
                </c:pt>
                <c:pt idx="1">
                  <c:v>14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46</c:v>
                </c:pt>
                <c:pt idx="6">
                  <c:v>56</c:v>
                </c:pt>
                <c:pt idx="7">
                  <c:v>67</c:v>
                </c:pt>
                <c:pt idx="8">
                  <c:v>81</c:v>
                </c:pt>
                <c:pt idx="9">
                  <c:v>138</c:v>
                </c:pt>
                <c:pt idx="10">
                  <c:v>122</c:v>
                </c:pt>
                <c:pt idx="11">
                  <c:v>162</c:v>
                </c:pt>
                <c:pt idx="12">
                  <c:v>276</c:v>
                </c:pt>
                <c:pt idx="13">
                  <c:v>314</c:v>
                </c:pt>
                <c:pt idx="14">
                  <c:v>420</c:v>
                </c:pt>
                <c:pt idx="15">
                  <c:v>478</c:v>
                </c:pt>
                <c:pt idx="16">
                  <c:v>692</c:v>
                </c:pt>
                <c:pt idx="17">
                  <c:v>775</c:v>
                </c:pt>
                <c:pt idx="18">
                  <c:v>953</c:v>
                </c:pt>
                <c:pt idx="19">
                  <c:v>1214</c:v>
                </c:pt>
                <c:pt idx="20">
                  <c:v>1516</c:v>
                </c:pt>
                <c:pt idx="21">
                  <c:v>1895</c:v>
                </c:pt>
                <c:pt idx="22">
                  <c:v>2315</c:v>
                </c:pt>
                <c:pt idx="23">
                  <c:v>2537</c:v>
                </c:pt>
                <c:pt idx="24">
                  <c:v>2742</c:v>
                </c:pt>
                <c:pt idx="25">
                  <c:v>2829</c:v>
                </c:pt>
                <c:pt idx="26">
                  <c:v>2805</c:v>
                </c:pt>
                <c:pt idx="27">
                  <c:v>2451</c:v>
                </c:pt>
                <c:pt idx="28">
                  <c:v>1849</c:v>
                </c:pt>
                <c:pt idx="29">
                  <c:v>1987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9-42A9-A77B-A84D8FD2F7F8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'Kjøtt%'!$F$47:$F$77</c:f>
              <c:numCache>
                <c:formatCode>0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15</c:v>
                </c:pt>
                <c:pt idx="7">
                  <c:v>24</c:v>
                </c:pt>
                <c:pt idx="8">
                  <c:v>31</c:v>
                </c:pt>
                <c:pt idx="9">
                  <c:v>41</c:v>
                </c:pt>
                <c:pt idx="10">
                  <c:v>42</c:v>
                </c:pt>
                <c:pt idx="11">
                  <c:v>64</c:v>
                </c:pt>
                <c:pt idx="12">
                  <c:v>698</c:v>
                </c:pt>
                <c:pt idx="13">
                  <c:v>307</c:v>
                </c:pt>
                <c:pt idx="14">
                  <c:v>425</c:v>
                </c:pt>
                <c:pt idx="15">
                  <c:v>485</c:v>
                </c:pt>
                <c:pt idx="16">
                  <c:v>564</c:v>
                </c:pt>
                <c:pt idx="17">
                  <c:v>746</c:v>
                </c:pt>
                <c:pt idx="18">
                  <c:v>898</c:v>
                </c:pt>
                <c:pt idx="19">
                  <c:v>1097</c:v>
                </c:pt>
                <c:pt idx="20">
                  <c:v>1295</c:v>
                </c:pt>
                <c:pt idx="21">
                  <c:v>1655</c:v>
                </c:pt>
                <c:pt idx="22">
                  <c:v>1907</c:v>
                </c:pt>
                <c:pt idx="23">
                  <c:v>2152</c:v>
                </c:pt>
                <c:pt idx="24">
                  <c:v>2306</c:v>
                </c:pt>
                <c:pt idx="25">
                  <c:v>2486</c:v>
                </c:pt>
                <c:pt idx="26">
                  <c:v>2410</c:v>
                </c:pt>
                <c:pt idx="27">
                  <c:v>2182</c:v>
                </c:pt>
                <c:pt idx="28">
                  <c:v>1844</c:v>
                </c:pt>
                <c:pt idx="29">
                  <c:v>1906</c:v>
                </c:pt>
                <c:pt idx="30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9-42A9-A77B-A84D8FD2F7F8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5</c:v>
                </c:pt>
                <c:pt idx="1">
                  <c:v>1</c:v>
                </c:pt>
                <c:pt idx="2">
                  <c:v>2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41</c:v>
                </c:pt>
                <c:pt idx="10">
                  <c:v>43</c:v>
                </c:pt>
                <c:pt idx="11">
                  <c:v>69</c:v>
                </c:pt>
                <c:pt idx="12">
                  <c:v>688</c:v>
                </c:pt>
                <c:pt idx="13">
                  <c:v>307</c:v>
                </c:pt>
                <c:pt idx="14">
                  <c:v>357</c:v>
                </c:pt>
                <c:pt idx="15">
                  <c:v>459</c:v>
                </c:pt>
                <c:pt idx="16">
                  <c:v>609</c:v>
                </c:pt>
                <c:pt idx="17">
                  <c:v>762</c:v>
                </c:pt>
                <c:pt idx="18">
                  <c:v>939</c:v>
                </c:pt>
                <c:pt idx="19">
                  <c:v>1094</c:v>
                </c:pt>
                <c:pt idx="20">
                  <c:v>1335</c:v>
                </c:pt>
                <c:pt idx="21">
                  <c:v>1557</c:v>
                </c:pt>
                <c:pt idx="22">
                  <c:v>1847</c:v>
                </c:pt>
                <c:pt idx="23">
                  <c:v>2120</c:v>
                </c:pt>
                <c:pt idx="24">
                  <c:v>2386</c:v>
                </c:pt>
                <c:pt idx="25">
                  <c:v>2402</c:v>
                </c:pt>
                <c:pt idx="26">
                  <c:v>2455</c:v>
                </c:pt>
                <c:pt idx="27">
                  <c:v>2145</c:v>
                </c:pt>
                <c:pt idx="28">
                  <c:v>1640</c:v>
                </c:pt>
                <c:pt idx="29">
                  <c:v>1611</c:v>
                </c:pt>
                <c:pt idx="30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9-42A9-A77B-A84D8FD2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de ulike KJØTT%</a:t>
            </a:r>
          </a:p>
        </c:rich>
      </c:tx>
      <c:layout>
        <c:manualLayout>
          <c:xMode val="edge"/>
          <c:yMode val="edge"/>
          <c:x val="0.1266602154248026"/>
          <c:y val="5.03223296951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19184109607781E-2"/>
          <c:y val="0.16365302229811346"/>
          <c:w val="0.90122006819646117"/>
          <c:h val="0.66706402522254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'Kjøtt%'!$I$572:$I$602</c:f>
              <c:numCache>
                <c:formatCode>0.0</c:formatCode>
                <c:ptCount val="31"/>
                <c:pt idx="0">
                  <c:v>209.38571428571436</c:v>
                </c:pt>
                <c:pt idx="1">
                  <c:v>222.01290322580641</c:v>
                </c:pt>
                <c:pt idx="2">
                  <c:v>212.0208333333334</c:v>
                </c:pt>
                <c:pt idx="3">
                  <c:v>204.69705882352952</c:v>
                </c:pt>
                <c:pt idx="4">
                  <c:v>200.06231884057965</c:v>
                </c:pt>
                <c:pt idx="5">
                  <c:v>201.58399999999995</c:v>
                </c:pt>
                <c:pt idx="6">
                  <c:v>192.99259259259253</c:v>
                </c:pt>
                <c:pt idx="7">
                  <c:v>191.73385826771653</c:v>
                </c:pt>
                <c:pt idx="8">
                  <c:v>191.36046511627913</c:v>
                </c:pt>
                <c:pt idx="9">
                  <c:v>192.01570247933887</c:v>
                </c:pt>
                <c:pt idx="10">
                  <c:v>188.48046357615897</c:v>
                </c:pt>
                <c:pt idx="11">
                  <c:v>182.34454277286127</c:v>
                </c:pt>
                <c:pt idx="12">
                  <c:v>177.53879668049797</c:v>
                </c:pt>
                <c:pt idx="13">
                  <c:v>175.15161839863708</c:v>
                </c:pt>
                <c:pt idx="14">
                  <c:v>172.52431466030956</c:v>
                </c:pt>
                <c:pt idx="15">
                  <c:v>166.67302231237343</c:v>
                </c:pt>
                <c:pt idx="16">
                  <c:v>163.73251533742325</c:v>
                </c:pt>
                <c:pt idx="17">
                  <c:v>158.20676546391749</c:v>
                </c:pt>
                <c:pt idx="18">
                  <c:v>154.2718200620474</c:v>
                </c:pt>
                <c:pt idx="19">
                  <c:v>149.76535310183411</c:v>
                </c:pt>
                <c:pt idx="20">
                  <c:v>147.78134996801003</c:v>
                </c:pt>
                <c:pt idx="21">
                  <c:v>144.31991525423712</c:v>
                </c:pt>
                <c:pt idx="22">
                  <c:v>141.53573002754823</c:v>
                </c:pt>
                <c:pt idx="23">
                  <c:v>138.57871163948019</c:v>
                </c:pt>
                <c:pt idx="24">
                  <c:v>135.86655757215115</c:v>
                </c:pt>
                <c:pt idx="25">
                  <c:v>133.34355126831008</c:v>
                </c:pt>
                <c:pt idx="26">
                  <c:v>131.34455569461829</c:v>
                </c:pt>
                <c:pt idx="27">
                  <c:v>130.11816208393617</c:v>
                </c:pt>
                <c:pt idx="28">
                  <c:v>128.15285505124456</c:v>
                </c:pt>
                <c:pt idx="29">
                  <c:v>128.3624365482234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293-A2D3-1EE67BC758A0}"/>
            </c:ext>
          </c:extLst>
        </c:ser>
        <c:ser>
          <c:idx val="4"/>
          <c:order val="1"/>
          <c:tx>
            <c:strRef>
              <c:f>'Kjøtt%'!$B$419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'Kjøtt%'!$I$397:$I$427</c:f>
              <c:numCache>
                <c:formatCode>0.0</c:formatCode>
                <c:ptCount val="31"/>
                <c:pt idx="0">
                  <c:v>216.57894736842101</c:v>
                </c:pt>
                <c:pt idx="1">
                  <c:v>212.93529411764703</c:v>
                </c:pt>
                <c:pt idx="2">
                  <c:v>213.08750000000001</c:v>
                </c:pt>
                <c:pt idx="3">
                  <c:v>217.16206896551725</c:v>
                </c:pt>
                <c:pt idx="4">
                  <c:v>206.42999999999995</c:v>
                </c:pt>
                <c:pt idx="5">
                  <c:v>191.46923076923073</c:v>
                </c:pt>
                <c:pt idx="6">
                  <c:v>201.73921568627452</c:v>
                </c:pt>
                <c:pt idx="7">
                  <c:v>201.18906250000001</c:v>
                </c:pt>
                <c:pt idx="8">
                  <c:v>197.81216216216217</c:v>
                </c:pt>
                <c:pt idx="9">
                  <c:v>185.29642857142849</c:v>
                </c:pt>
                <c:pt idx="10">
                  <c:v>189.81926605504589</c:v>
                </c:pt>
                <c:pt idx="11">
                  <c:v>190.37030303030301</c:v>
                </c:pt>
                <c:pt idx="12">
                  <c:v>185.60779220779219</c:v>
                </c:pt>
                <c:pt idx="13">
                  <c:v>177.42438016528931</c:v>
                </c:pt>
                <c:pt idx="14">
                  <c:v>179.99818652849734</c:v>
                </c:pt>
                <c:pt idx="15">
                  <c:v>171.16326530612244</c:v>
                </c:pt>
                <c:pt idx="16">
                  <c:v>167.57838709677429</c:v>
                </c:pt>
                <c:pt idx="17">
                  <c:v>162.74443021766973</c:v>
                </c:pt>
                <c:pt idx="18">
                  <c:v>159.25755597014901</c:v>
                </c:pt>
                <c:pt idx="19">
                  <c:v>154.60027643400153</c:v>
                </c:pt>
                <c:pt idx="20">
                  <c:v>152.94179184549375</c:v>
                </c:pt>
                <c:pt idx="21">
                  <c:v>146.77695116385229</c:v>
                </c:pt>
                <c:pt idx="22">
                  <c:v>145.16190972222236</c:v>
                </c:pt>
                <c:pt idx="23">
                  <c:v>140.45939849624023</c:v>
                </c:pt>
                <c:pt idx="24">
                  <c:v>143.4041409288493</c:v>
                </c:pt>
                <c:pt idx="25">
                  <c:v>138.41703341483279</c:v>
                </c:pt>
                <c:pt idx="26">
                  <c:v>136.35055126497988</c:v>
                </c:pt>
                <c:pt idx="27">
                  <c:v>132.85141380358769</c:v>
                </c:pt>
                <c:pt idx="28">
                  <c:v>131.13116984065272</c:v>
                </c:pt>
                <c:pt idx="29">
                  <c:v>129.70156794425071</c:v>
                </c:pt>
                <c:pt idx="30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3-4293-A2D3-1EE67BC758A0}"/>
            </c:ext>
          </c:extLst>
        </c:ser>
        <c:ser>
          <c:idx val="10"/>
          <c:order val="2"/>
          <c:tx>
            <c:strRef>
              <c:f>'Kjøtt%'!$B$249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'Kjøtt%'!$I$222:$I$252</c:f>
              <c:numCache>
                <c:formatCode>0.0</c:formatCode>
                <c:ptCount val="31"/>
                <c:pt idx="0">
                  <c:v>235.16842105263157</c:v>
                </c:pt>
                <c:pt idx="1">
                  <c:v>220.28571428571436</c:v>
                </c:pt>
                <c:pt idx="2">
                  <c:v>234.60909090909101</c:v>
                </c:pt>
                <c:pt idx="3">
                  <c:v>205.24062499999997</c:v>
                </c:pt>
                <c:pt idx="4">
                  <c:v>203.46363636363631</c:v>
                </c:pt>
                <c:pt idx="5">
                  <c:v>218.81086956521744</c:v>
                </c:pt>
                <c:pt idx="6">
                  <c:v>214.95714285714297</c:v>
                </c:pt>
                <c:pt idx="7">
                  <c:v>198.01492537313436</c:v>
                </c:pt>
                <c:pt idx="8">
                  <c:v>201.82345679012329</c:v>
                </c:pt>
                <c:pt idx="9">
                  <c:v>186.28985507246381</c:v>
                </c:pt>
                <c:pt idx="10">
                  <c:v>194.77213114754088</c:v>
                </c:pt>
                <c:pt idx="11">
                  <c:v>190.94814814814831</c:v>
                </c:pt>
                <c:pt idx="12">
                  <c:v>181.39166666666651</c:v>
                </c:pt>
                <c:pt idx="13">
                  <c:v>181.70222929936304</c:v>
                </c:pt>
                <c:pt idx="14">
                  <c:v>177.18904761904773</c:v>
                </c:pt>
                <c:pt idx="15">
                  <c:v>172.90020920502096</c:v>
                </c:pt>
                <c:pt idx="16">
                  <c:v>172.54436416184964</c:v>
                </c:pt>
                <c:pt idx="17">
                  <c:v>170.44980645161306</c:v>
                </c:pt>
                <c:pt idx="18">
                  <c:v>165.91773347324269</c:v>
                </c:pt>
                <c:pt idx="19">
                  <c:v>163.20411861614463</c:v>
                </c:pt>
                <c:pt idx="20">
                  <c:v>160.60395778364099</c:v>
                </c:pt>
                <c:pt idx="21">
                  <c:v>157.76084432717653</c:v>
                </c:pt>
                <c:pt idx="22">
                  <c:v>154.20397408207327</c:v>
                </c:pt>
                <c:pt idx="23">
                  <c:v>151.29523058730777</c:v>
                </c:pt>
                <c:pt idx="24">
                  <c:v>149.43570386579131</c:v>
                </c:pt>
                <c:pt idx="25">
                  <c:v>146.05298692117381</c:v>
                </c:pt>
                <c:pt idx="26">
                  <c:v>143.48898395721949</c:v>
                </c:pt>
                <c:pt idx="27">
                  <c:v>140.79118727050184</c:v>
                </c:pt>
                <c:pt idx="28">
                  <c:v>137.94110329908062</c:v>
                </c:pt>
                <c:pt idx="29">
                  <c:v>136.0757926522393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293-A2D3-1EE67BC758A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'Kjøtt%'!$I$47:$I$77</c:f>
              <c:numCache>
                <c:formatCode>0.0</c:formatCode>
                <c:ptCount val="31"/>
                <c:pt idx="0">
                  <c:v>233.42</c:v>
                </c:pt>
                <c:pt idx="1">
                  <c:v>182.41666666666663</c:v>
                </c:pt>
                <c:pt idx="2">
                  <c:v>200.67777777777775</c:v>
                </c:pt>
                <c:pt idx="3">
                  <c:v>210.23333333333329</c:v>
                </c:pt>
                <c:pt idx="4">
                  <c:v>201.82307692307688</c:v>
                </c:pt>
                <c:pt idx="5">
                  <c:v>205.33</c:v>
                </c:pt>
                <c:pt idx="6">
                  <c:v>223.96000000000004</c:v>
                </c:pt>
                <c:pt idx="7">
                  <c:v>218.48333333333329</c:v>
                </c:pt>
                <c:pt idx="8">
                  <c:v>210.18387096774185</c:v>
                </c:pt>
                <c:pt idx="9">
                  <c:v>193.73902439024388</c:v>
                </c:pt>
                <c:pt idx="10">
                  <c:v>195.44047619047623</c:v>
                </c:pt>
                <c:pt idx="11">
                  <c:v>195.18437500000005</c:v>
                </c:pt>
                <c:pt idx="12">
                  <c:v>188.36146131805179</c:v>
                </c:pt>
                <c:pt idx="13">
                  <c:v>182.11498371335503</c:v>
                </c:pt>
                <c:pt idx="14">
                  <c:v>179.68117647058821</c:v>
                </c:pt>
                <c:pt idx="15">
                  <c:v>175.20391752577319</c:v>
                </c:pt>
                <c:pt idx="16">
                  <c:v>173.59503546099296</c:v>
                </c:pt>
                <c:pt idx="17">
                  <c:v>169.2344504021448</c:v>
                </c:pt>
                <c:pt idx="18">
                  <c:v>167.38296213808476</c:v>
                </c:pt>
                <c:pt idx="19">
                  <c:v>164.00082041932549</c:v>
                </c:pt>
                <c:pt idx="20">
                  <c:v>161.87644787644803</c:v>
                </c:pt>
                <c:pt idx="21">
                  <c:v>158.22592145015111</c:v>
                </c:pt>
                <c:pt idx="22">
                  <c:v>156.19879391714724</c:v>
                </c:pt>
                <c:pt idx="23">
                  <c:v>153.38336431226779</c:v>
                </c:pt>
                <c:pt idx="24">
                  <c:v>151.59427580225477</c:v>
                </c:pt>
                <c:pt idx="25">
                  <c:v>149.23974255832636</c:v>
                </c:pt>
                <c:pt idx="26">
                  <c:v>147.36580912863067</c:v>
                </c:pt>
                <c:pt idx="27">
                  <c:v>144.89587534372151</c:v>
                </c:pt>
                <c:pt idx="28">
                  <c:v>142.63535791757053</c:v>
                </c:pt>
                <c:pt idx="29">
                  <c:v>140.29475341028325</c:v>
                </c:pt>
                <c:pt idx="30">
                  <c:v>145.84170984455963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3-4293-A2D3-1EE67BC758A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183.04</c:v>
                </c:pt>
                <c:pt idx="1">
                  <c:v>239.2</c:v>
                </c:pt>
                <c:pt idx="2">
                  <c:v>192.6</c:v>
                </c:pt>
                <c:pt idx="3">
                  <c:v>212.43333333333328</c:v>
                </c:pt>
                <c:pt idx="4">
                  <c:v>187.82000000000005</c:v>
                </c:pt>
                <c:pt idx="5">
                  <c:v>196.54166666666663</c:v>
                </c:pt>
                <c:pt idx="6">
                  <c:v>186.65999999999997</c:v>
                </c:pt>
                <c:pt idx="7">
                  <c:v>214.67999999999995</c:v>
                </c:pt>
                <c:pt idx="8">
                  <c:v>197.49444444444444</c:v>
                </c:pt>
                <c:pt idx="9">
                  <c:v>190.84390243902439</c:v>
                </c:pt>
                <c:pt idx="10">
                  <c:v>185.1372093023256</c:v>
                </c:pt>
                <c:pt idx="11">
                  <c:v>189.99130434782623</c:v>
                </c:pt>
                <c:pt idx="12">
                  <c:v>184.93662790697664</c:v>
                </c:pt>
                <c:pt idx="13">
                  <c:v>181.27198697068405</c:v>
                </c:pt>
                <c:pt idx="14">
                  <c:v>175.101680672269</c:v>
                </c:pt>
                <c:pt idx="15">
                  <c:v>173.54640522875829</c:v>
                </c:pt>
                <c:pt idx="16">
                  <c:v>169.09737274220049</c:v>
                </c:pt>
                <c:pt idx="17">
                  <c:v>167.97244094488187</c:v>
                </c:pt>
                <c:pt idx="18">
                  <c:v>165.40777422790219</c:v>
                </c:pt>
                <c:pt idx="19">
                  <c:v>163.18171846435104</c:v>
                </c:pt>
                <c:pt idx="20">
                  <c:v>158.43782771535572</c:v>
                </c:pt>
                <c:pt idx="21">
                  <c:v>156.57520873474644</c:v>
                </c:pt>
                <c:pt idx="22">
                  <c:v>154.31342717920975</c:v>
                </c:pt>
                <c:pt idx="23">
                  <c:v>151.97235849056597</c:v>
                </c:pt>
                <c:pt idx="24">
                  <c:v>149.85117351215413</c:v>
                </c:pt>
                <c:pt idx="25">
                  <c:v>147.28988343047476</c:v>
                </c:pt>
                <c:pt idx="26">
                  <c:v>144.75537459283387</c:v>
                </c:pt>
                <c:pt idx="27">
                  <c:v>142.24610722610697</c:v>
                </c:pt>
                <c:pt idx="28">
                  <c:v>140.62524390243897</c:v>
                </c:pt>
                <c:pt idx="29">
                  <c:v>138.37759155803869</c:v>
                </c:pt>
                <c:pt idx="30">
                  <c:v>144.18976377952751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4293-A2D3-1EE67BC7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34138071578779"/>
          <c:y val="0.22232969519190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</a:t>
            </a:r>
            <a:r>
              <a:rPr lang="en-US" sz="2400" baseline="0"/>
              <a:t> purke: </a:t>
            </a:r>
            <a:r>
              <a:rPr lang="en-US" sz="2400"/>
              <a:t>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'Ark1'!$C$2077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'Ark1'!$T$2077:$T$2094</c:f>
              <c:numCache>
                <c:formatCode>General</c:formatCode>
                <c:ptCount val="18"/>
                <c:pt idx="0">
                  <c:v>7.5751836982046822E-2</c:v>
                </c:pt>
                <c:pt idx="1">
                  <c:v>0.35982122566472247</c:v>
                </c:pt>
                <c:pt idx="2">
                  <c:v>1.1703658813726232</c:v>
                </c:pt>
                <c:pt idx="3">
                  <c:v>3.0187107037345657</c:v>
                </c:pt>
                <c:pt idx="4">
                  <c:v>5.7647147943337638</c:v>
                </c:pt>
                <c:pt idx="5">
                  <c:v>11.465040527232784</c:v>
                </c:pt>
                <c:pt idx="6">
                  <c:v>14.127717597151737</c:v>
                </c:pt>
                <c:pt idx="7">
                  <c:v>13.358836451783953</c:v>
                </c:pt>
                <c:pt idx="8">
                  <c:v>11.305961669570488</c:v>
                </c:pt>
                <c:pt idx="9">
                  <c:v>10.143170971896071</c:v>
                </c:pt>
                <c:pt idx="10">
                  <c:v>8.5561699871221908</c:v>
                </c:pt>
                <c:pt idx="11">
                  <c:v>6.7684266343458841</c:v>
                </c:pt>
                <c:pt idx="12">
                  <c:v>5.1511249147791807</c:v>
                </c:pt>
                <c:pt idx="13">
                  <c:v>3.3406560109082646</c:v>
                </c:pt>
                <c:pt idx="14">
                  <c:v>2.1059010681009021</c:v>
                </c:pt>
                <c:pt idx="15">
                  <c:v>1.4279221271115821</c:v>
                </c:pt>
                <c:pt idx="16">
                  <c:v>1.8294068631164313</c:v>
                </c:pt>
                <c:pt idx="17">
                  <c:v>2.5534398482527181E-2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9-4AF3-BE1D-F45A7EB7422F}"/>
            </c:ext>
          </c:extLst>
        </c:ser>
        <c:ser>
          <c:idx val="1"/>
          <c:order val="1"/>
          <c:tx>
            <c:strRef>
              <c:f>'Ark1'!$C$2059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'Ark1'!$T$2059:$T$2076</c:f>
              <c:numCache>
                <c:formatCode>General</c:formatCode>
                <c:ptCount val="18"/>
                <c:pt idx="0">
                  <c:v>0.10130133250214295</c:v>
                </c:pt>
                <c:pt idx="1">
                  <c:v>0.47144081664458809</c:v>
                </c:pt>
                <c:pt idx="2">
                  <c:v>1.5312086028208525</c:v>
                </c:pt>
                <c:pt idx="3">
                  <c:v>3.8026961739265968</c:v>
                </c:pt>
                <c:pt idx="4">
                  <c:v>6.654718304371543</c:v>
                </c:pt>
                <c:pt idx="5">
                  <c:v>11.536663289955584</c:v>
                </c:pt>
                <c:pt idx="6">
                  <c:v>13.851009117119924</c:v>
                </c:pt>
                <c:pt idx="7">
                  <c:v>12.63149692199797</c:v>
                </c:pt>
                <c:pt idx="8">
                  <c:v>11.443154367645915</c:v>
                </c:pt>
                <c:pt idx="9">
                  <c:v>10.134029455310523</c:v>
                </c:pt>
                <c:pt idx="10">
                  <c:v>8.6807449544144024</c:v>
                </c:pt>
                <c:pt idx="11">
                  <c:v>6.7793968674510996</c:v>
                </c:pt>
                <c:pt idx="12">
                  <c:v>4.6442764747136289</c:v>
                </c:pt>
                <c:pt idx="13">
                  <c:v>3.2494350502610474</c:v>
                </c:pt>
                <c:pt idx="14">
                  <c:v>2.1078469570638201</c:v>
                </c:pt>
                <c:pt idx="15">
                  <c:v>1.0558715810800279</c:v>
                </c:pt>
                <c:pt idx="16">
                  <c:v>1.2896438868542039</c:v>
                </c:pt>
                <c:pt idx="17">
                  <c:v>3.0300734792818727E-2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9-4AF3-BE1D-F45A7EB7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9755871042981"/>
          <c:y val="0.40013086703985751"/>
          <c:w val="6.3882984797603237E-2"/>
          <c:h val="0.1334799464265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5172147599"/>
          <c:y val="3.0448740641206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V!$AT$318:$AT$335</c:f>
              <c:numCache>
                <c:formatCode>0.0</c:formatCode>
                <c:ptCount val="18"/>
                <c:pt idx="0">
                  <c:v>1.4081632653061225</c:v>
                </c:pt>
                <c:pt idx="1">
                  <c:v>1.78</c:v>
                </c:pt>
                <c:pt idx="2">
                  <c:v>2.503968253968254</c:v>
                </c:pt>
                <c:pt idx="3">
                  <c:v>3.886977886977887</c:v>
                </c:pt>
                <c:pt idx="4">
                  <c:v>5.0103412616339194</c:v>
                </c:pt>
                <c:pt idx="5">
                  <c:v>5.5024271844660193</c:v>
                </c:pt>
                <c:pt idx="6">
                  <c:v>5.2149999999999999</c:v>
                </c:pt>
                <c:pt idx="7">
                  <c:v>4.8339670468948039</c:v>
                </c:pt>
                <c:pt idx="8">
                  <c:v>4.7335058214747736</c:v>
                </c:pt>
                <c:pt idx="9">
                  <c:v>4.4496021220159152</c:v>
                </c:pt>
                <c:pt idx="10">
                  <c:v>3.9139344262295084</c:v>
                </c:pt>
                <c:pt idx="11">
                  <c:v>3.5472779369627507</c:v>
                </c:pt>
                <c:pt idx="12">
                  <c:v>2.9348534201954397</c:v>
                </c:pt>
                <c:pt idx="13">
                  <c:v>2.3108910891089107</c:v>
                </c:pt>
                <c:pt idx="14">
                  <c:v>1.9920212765957446</c:v>
                </c:pt>
                <c:pt idx="15">
                  <c:v>1.6115702479338843</c:v>
                </c:pt>
                <c:pt idx="16">
                  <c:v>1.808888888888889</c:v>
                </c:pt>
                <c:pt idx="17">
                  <c:v>1.0555555555555556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A-4EFB-B01A-07BA5EC96B26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V!$AT$228:$AT$245</c:f>
              <c:numCache>
                <c:formatCode>0.0</c:formatCode>
                <c:ptCount val="18"/>
                <c:pt idx="0">
                  <c:v>1.35</c:v>
                </c:pt>
                <c:pt idx="1">
                  <c:v>2.2454545454545456</c:v>
                </c:pt>
                <c:pt idx="2">
                  <c:v>3.2259615384615383</c:v>
                </c:pt>
                <c:pt idx="3">
                  <c:v>5.2017994858611827</c:v>
                </c:pt>
                <c:pt idx="4">
                  <c:v>7.5092165898617509</c:v>
                </c:pt>
                <c:pt idx="5">
                  <c:v>6.7114427860696519</c:v>
                </c:pt>
                <c:pt idx="6">
                  <c:v>6.6357267950963221</c:v>
                </c:pt>
                <c:pt idx="7">
                  <c:v>6.7191650853889939</c:v>
                </c:pt>
                <c:pt idx="8">
                  <c:v>6.531313131313131</c:v>
                </c:pt>
                <c:pt idx="9">
                  <c:v>6.0119999999999996</c:v>
                </c:pt>
                <c:pt idx="10">
                  <c:v>5.2229038854805729</c:v>
                </c:pt>
                <c:pt idx="11">
                  <c:v>4.6308724832214763</c:v>
                </c:pt>
                <c:pt idx="12">
                  <c:v>3.597051597051597</c:v>
                </c:pt>
                <c:pt idx="13">
                  <c:v>2.8650568181818183</c:v>
                </c:pt>
                <c:pt idx="14">
                  <c:v>2.2303370786516852</c:v>
                </c:pt>
                <c:pt idx="15">
                  <c:v>1.8292682926829269</c:v>
                </c:pt>
                <c:pt idx="16">
                  <c:v>2.1038251366120218</c:v>
                </c:pt>
                <c:pt idx="17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A-4EFB-B01A-07BA5EC96B26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V!$AT$138:$AT$155</c:f>
              <c:numCache>
                <c:formatCode>0.0</c:formatCode>
                <c:ptCount val="18"/>
                <c:pt idx="0">
                  <c:v>1.25</c:v>
                </c:pt>
                <c:pt idx="1">
                  <c:v>2.2142857142857144</c:v>
                </c:pt>
                <c:pt idx="2">
                  <c:v>3.0784313725490198</c:v>
                </c:pt>
                <c:pt idx="3">
                  <c:v>4.6904761904761907</c:v>
                </c:pt>
                <c:pt idx="4">
                  <c:v>6.2483221476510069</c:v>
                </c:pt>
                <c:pt idx="5">
                  <c:v>6.8551587301587302</c:v>
                </c:pt>
                <c:pt idx="6">
                  <c:v>7.1594454072790299</c:v>
                </c:pt>
                <c:pt idx="7">
                  <c:v>7.2711198428290764</c:v>
                </c:pt>
                <c:pt idx="8">
                  <c:v>6.7711864406779663</c:v>
                </c:pt>
                <c:pt idx="9">
                  <c:v>6.4941995359628768</c:v>
                </c:pt>
                <c:pt idx="10">
                  <c:v>5.6345679012345675</c:v>
                </c:pt>
                <c:pt idx="11">
                  <c:v>4.6569920844327175</c:v>
                </c:pt>
                <c:pt idx="12">
                  <c:v>3.5910364145658265</c:v>
                </c:pt>
                <c:pt idx="13">
                  <c:v>2.7926421404682276</c:v>
                </c:pt>
                <c:pt idx="14">
                  <c:v>2.1139240506329116</c:v>
                </c:pt>
                <c:pt idx="15">
                  <c:v>1.6687116564417177</c:v>
                </c:pt>
                <c:pt idx="16">
                  <c:v>2.1071428571428572</c:v>
                </c:pt>
                <c:pt idx="17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EFB-B01A-07BA5EC96B26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V!$AT$30:$AT$47</c:f>
              <c:numCache>
                <c:formatCode>0.0</c:formatCode>
                <c:ptCount val="18"/>
                <c:pt idx="0">
                  <c:v>1.0526315789473684</c:v>
                </c:pt>
                <c:pt idx="1">
                  <c:v>1.5833333333333333</c:v>
                </c:pt>
                <c:pt idx="2">
                  <c:v>2.7589285714285716</c:v>
                </c:pt>
                <c:pt idx="3">
                  <c:v>4.7159763313609471</c:v>
                </c:pt>
                <c:pt idx="4">
                  <c:v>6.0396825396825395</c:v>
                </c:pt>
                <c:pt idx="5">
                  <c:v>6.2541322314049586</c:v>
                </c:pt>
                <c:pt idx="6">
                  <c:v>7.3861386138613865</c:v>
                </c:pt>
                <c:pt idx="7">
                  <c:v>8.6446078431372548</c:v>
                </c:pt>
                <c:pt idx="8">
                  <c:v>7.9812834224598932</c:v>
                </c:pt>
                <c:pt idx="9">
                  <c:v>7.5436619718309856</c:v>
                </c:pt>
                <c:pt idx="10">
                  <c:v>6.8042168674698793</c:v>
                </c:pt>
                <c:pt idx="11">
                  <c:v>5.6018808777429463</c:v>
                </c:pt>
                <c:pt idx="12">
                  <c:v>4.7719298245614032</c:v>
                </c:pt>
                <c:pt idx="13">
                  <c:v>3.6</c:v>
                </c:pt>
                <c:pt idx="14">
                  <c:v>2.6859903381642511</c:v>
                </c:pt>
                <c:pt idx="15">
                  <c:v>2.6</c:v>
                </c:pt>
                <c:pt idx="16">
                  <c:v>3.22</c:v>
                </c:pt>
                <c:pt idx="17">
                  <c:v>1.1666666666666667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A-4EFB-B01A-07BA5EC96B26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V!$AT$12:$AT$29</c:f>
              <c:numCache>
                <c:formatCode>0.0</c:formatCode>
                <c:ptCount val="18"/>
                <c:pt idx="0">
                  <c:v>1.3</c:v>
                </c:pt>
                <c:pt idx="1">
                  <c:v>1.7794117647058822</c:v>
                </c:pt>
                <c:pt idx="2">
                  <c:v>3.4173913043478259</c:v>
                </c:pt>
                <c:pt idx="3">
                  <c:v>5.4222222222222225</c:v>
                </c:pt>
                <c:pt idx="4">
                  <c:v>7.2372881355932206</c:v>
                </c:pt>
                <c:pt idx="5">
                  <c:v>6.82258064516129</c:v>
                </c:pt>
                <c:pt idx="6">
                  <c:v>7.6124197002141329</c:v>
                </c:pt>
                <c:pt idx="7">
                  <c:v>8.1662468513853899</c:v>
                </c:pt>
                <c:pt idx="8">
                  <c:v>8.367521367521368</c:v>
                </c:pt>
                <c:pt idx="9">
                  <c:v>7.8580060422960729</c:v>
                </c:pt>
                <c:pt idx="10">
                  <c:v>6.8553846153846152</c:v>
                </c:pt>
                <c:pt idx="11">
                  <c:v>5.6310679611650487</c:v>
                </c:pt>
                <c:pt idx="12">
                  <c:v>4.382352941176471</c:v>
                </c:pt>
                <c:pt idx="13">
                  <c:v>3.3095238095238093</c:v>
                </c:pt>
                <c:pt idx="14">
                  <c:v>2.8776595744680851</c:v>
                </c:pt>
                <c:pt idx="15">
                  <c:v>2.0375939849624061</c:v>
                </c:pt>
                <c:pt idx="16">
                  <c:v>2.5859375</c:v>
                </c:pt>
                <c:pt idx="17">
                  <c:v>1.1428571428571428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A-4EFB-B01A-07BA5EC9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98955927039092"/>
          <c:y val="0.1823105822179467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464508655117214"/>
          <c:y val="3.0448781703292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V!$AM$318:$AM$335</c:f>
              <c:numCache>
                <c:formatCode>General</c:formatCode>
                <c:ptCount val="18"/>
                <c:pt idx="0">
                  <c:v>49</c:v>
                </c:pt>
                <c:pt idx="1">
                  <c:v>150</c:v>
                </c:pt>
                <c:pt idx="2">
                  <c:v>252</c:v>
                </c:pt>
                <c:pt idx="3">
                  <c:v>814</c:v>
                </c:pt>
                <c:pt idx="4">
                  <c:v>967</c:v>
                </c:pt>
                <c:pt idx="5">
                  <c:v>824</c:v>
                </c:pt>
                <c:pt idx="6">
                  <c:v>800</c:v>
                </c:pt>
                <c:pt idx="7">
                  <c:v>789</c:v>
                </c:pt>
                <c:pt idx="8">
                  <c:v>773</c:v>
                </c:pt>
                <c:pt idx="9">
                  <c:v>754</c:v>
                </c:pt>
                <c:pt idx="10">
                  <c:v>732</c:v>
                </c:pt>
                <c:pt idx="11">
                  <c:v>698</c:v>
                </c:pt>
                <c:pt idx="12">
                  <c:v>614</c:v>
                </c:pt>
                <c:pt idx="13">
                  <c:v>505</c:v>
                </c:pt>
                <c:pt idx="14">
                  <c:v>376</c:v>
                </c:pt>
                <c:pt idx="15">
                  <c:v>242</c:v>
                </c:pt>
                <c:pt idx="16">
                  <c:v>225</c:v>
                </c:pt>
                <c:pt idx="1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C-4655-ABE2-5E96983A6C7F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V!$AM$228:$AM$245</c:f>
              <c:numCache>
                <c:formatCode>General</c:formatCode>
                <c:ptCount val="18"/>
                <c:pt idx="0">
                  <c:v>40</c:v>
                </c:pt>
                <c:pt idx="1">
                  <c:v>110</c:v>
                </c:pt>
                <c:pt idx="2">
                  <c:v>208</c:v>
                </c:pt>
                <c:pt idx="3">
                  <c:v>778</c:v>
                </c:pt>
                <c:pt idx="4">
                  <c:v>868</c:v>
                </c:pt>
                <c:pt idx="5">
                  <c:v>603</c:v>
                </c:pt>
                <c:pt idx="6">
                  <c:v>571</c:v>
                </c:pt>
                <c:pt idx="7">
                  <c:v>527</c:v>
                </c:pt>
                <c:pt idx="8">
                  <c:v>495</c:v>
                </c:pt>
                <c:pt idx="9">
                  <c:v>500</c:v>
                </c:pt>
                <c:pt idx="10">
                  <c:v>489</c:v>
                </c:pt>
                <c:pt idx="11">
                  <c:v>447</c:v>
                </c:pt>
                <c:pt idx="12">
                  <c:v>407</c:v>
                </c:pt>
                <c:pt idx="13">
                  <c:v>352</c:v>
                </c:pt>
                <c:pt idx="14">
                  <c:v>267</c:v>
                </c:pt>
                <c:pt idx="15">
                  <c:v>205</c:v>
                </c:pt>
                <c:pt idx="16">
                  <c:v>183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C-4655-ABE2-5E96983A6C7F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V!$AM$138:$AM$155</c:f>
              <c:numCache>
                <c:formatCode>General</c:formatCode>
                <c:ptCount val="18"/>
                <c:pt idx="0">
                  <c:v>24</c:v>
                </c:pt>
                <c:pt idx="1">
                  <c:v>70</c:v>
                </c:pt>
                <c:pt idx="2">
                  <c:v>153</c:v>
                </c:pt>
                <c:pt idx="3">
                  <c:v>210</c:v>
                </c:pt>
                <c:pt idx="4">
                  <c:v>298</c:v>
                </c:pt>
                <c:pt idx="5">
                  <c:v>504</c:v>
                </c:pt>
                <c:pt idx="6">
                  <c:v>577</c:v>
                </c:pt>
                <c:pt idx="7">
                  <c:v>509</c:v>
                </c:pt>
                <c:pt idx="8">
                  <c:v>472</c:v>
                </c:pt>
                <c:pt idx="9">
                  <c:v>431</c:v>
                </c:pt>
                <c:pt idx="10">
                  <c:v>405</c:v>
                </c:pt>
                <c:pt idx="11">
                  <c:v>379</c:v>
                </c:pt>
                <c:pt idx="12">
                  <c:v>357</c:v>
                </c:pt>
                <c:pt idx="13">
                  <c:v>299</c:v>
                </c:pt>
                <c:pt idx="14">
                  <c:v>237</c:v>
                </c:pt>
                <c:pt idx="15">
                  <c:v>163</c:v>
                </c:pt>
                <c:pt idx="16">
                  <c:v>140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C-4655-ABE2-5E96983A6C7F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V!$AM$30:$AM$47</c:f>
              <c:numCache>
                <c:formatCode>General</c:formatCode>
                <c:ptCount val="18"/>
                <c:pt idx="0">
                  <c:v>19</c:v>
                </c:pt>
                <c:pt idx="1">
                  <c:v>60</c:v>
                </c:pt>
                <c:pt idx="2">
                  <c:v>112</c:v>
                </c:pt>
                <c:pt idx="3">
                  <c:v>169</c:v>
                </c:pt>
                <c:pt idx="4">
                  <c:v>252</c:v>
                </c:pt>
                <c:pt idx="5">
                  <c:v>484</c:v>
                </c:pt>
                <c:pt idx="6">
                  <c:v>505</c:v>
                </c:pt>
                <c:pt idx="7">
                  <c:v>408</c:v>
                </c:pt>
                <c:pt idx="8">
                  <c:v>374</c:v>
                </c:pt>
                <c:pt idx="9">
                  <c:v>355</c:v>
                </c:pt>
                <c:pt idx="10">
                  <c:v>332</c:v>
                </c:pt>
                <c:pt idx="11">
                  <c:v>319</c:v>
                </c:pt>
                <c:pt idx="12">
                  <c:v>285</c:v>
                </c:pt>
                <c:pt idx="13">
                  <c:v>245</c:v>
                </c:pt>
                <c:pt idx="14">
                  <c:v>207</c:v>
                </c:pt>
                <c:pt idx="15">
                  <c:v>145</c:v>
                </c:pt>
                <c:pt idx="16">
                  <c:v>150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C-4655-ABE2-5E96983A6C7F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V!$AM$12:$AM$29</c:f>
              <c:numCache>
                <c:formatCode>General</c:formatCode>
                <c:ptCount val="18"/>
                <c:pt idx="0">
                  <c:v>20</c:v>
                </c:pt>
                <c:pt idx="1">
                  <c:v>68</c:v>
                </c:pt>
                <c:pt idx="2">
                  <c:v>115</c:v>
                </c:pt>
                <c:pt idx="3">
                  <c:v>180</c:v>
                </c:pt>
                <c:pt idx="4">
                  <c:v>236</c:v>
                </c:pt>
                <c:pt idx="5">
                  <c:v>434</c:v>
                </c:pt>
                <c:pt idx="6">
                  <c:v>467</c:v>
                </c:pt>
                <c:pt idx="7">
                  <c:v>397</c:v>
                </c:pt>
                <c:pt idx="8">
                  <c:v>351</c:v>
                </c:pt>
                <c:pt idx="9">
                  <c:v>331</c:v>
                </c:pt>
                <c:pt idx="10">
                  <c:v>325</c:v>
                </c:pt>
                <c:pt idx="11">
                  <c:v>309</c:v>
                </c:pt>
                <c:pt idx="12">
                  <c:v>272</c:v>
                </c:pt>
                <c:pt idx="13">
                  <c:v>252</c:v>
                </c:pt>
                <c:pt idx="14">
                  <c:v>188</c:v>
                </c:pt>
                <c:pt idx="15">
                  <c:v>133</c:v>
                </c:pt>
                <c:pt idx="16">
                  <c:v>128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C-4655-ABE2-5E96983A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47431216208383"/>
          <c:y val="0.1068958009208124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kjøtt%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V!$AQ$30:$AQ$47</c:f>
              <c:numCache>
                <c:formatCode>0.00</c:formatCode>
                <c:ptCount val="18"/>
                <c:pt idx="0">
                  <c:v>58.55</c:v>
                </c:pt>
                <c:pt idx="1">
                  <c:v>61.258064516129025</c:v>
                </c:pt>
                <c:pt idx="2">
                  <c:v>62.291262135922352</c:v>
                </c:pt>
                <c:pt idx="3">
                  <c:v>61.857682619647363</c:v>
                </c:pt>
                <c:pt idx="4">
                  <c:v>61.379696769940686</c:v>
                </c:pt>
                <c:pt idx="5">
                  <c:v>60.026463777704237</c:v>
                </c:pt>
                <c:pt idx="6">
                  <c:v>59.702550335570457</c:v>
                </c:pt>
                <c:pt idx="7">
                  <c:v>59.695257029253042</c:v>
                </c:pt>
                <c:pt idx="8">
                  <c:v>59.549480040254963</c:v>
                </c:pt>
                <c:pt idx="9">
                  <c:v>59.074420344053863</c:v>
                </c:pt>
                <c:pt idx="10">
                  <c:v>58.717449069973455</c:v>
                </c:pt>
                <c:pt idx="11">
                  <c:v>57.911995515695082</c:v>
                </c:pt>
                <c:pt idx="12">
                  <c:v>56.864844903988192</c:v>
                </c:pt>
                <c:pt idx="13">
                  <c:v>55.679545454545448</c:v>
                </c:pt>
                <c:pt idx="14">
                  <c:v>54.405405405405411</c:v>
                </c:pt>
                <c:pt idx="15">
                  <c:v>53.13262599469499</c:v>
                </c:pt>
                <c:pt idx="16">
                  <c:v>50.483402489626563</c:v>
                </c:pt>
                <c:pt idx="17">
                  <c:v>58.16666666666665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3-46EA-81E5-BB077C80F355}"/>
            </c:ext>
          </c:extLst>
        </c:ser>
        <c:ser>
          <c:idx val="1"/>
          <c:order val="1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V!$AQ$12:$AQ$29</c:f>
              <c:numCache>
                <c:formatCode>0.00</c:formatCode>
                <c:ptCount val="18"/>
                <c:pt idx="0">
                  <c:v>62.5</c:v>
                </c:pt>
                <c:pt idx="1">
                  <c:v>62.266666666666652</c:v>
                </c:pt>
                <c:pt idx="2">
                  <c:v>61.877551020408191</c:v>
                </c:pt>
                <c:pt idx="3">
                  <c:v>61.786008230452651</c:v>
                </c:pt>
                <c:pt idx="4">
                  <c:v>61.09202813599061</c:v>
                </c:pt>
                <c:pt idx="5">
                  <c:v>59.937077131258476</c:v>
                </c:pt>
                <c:pt idx="6">
                  <c:v>59.53196282737256</c:v>
                </c:pt>
                <c:pt idx="7">
                  <c:v>59.445816610064846</c:v>
                </c:pt>
                <c:pt idx="8">
                  <c:v>59.167632027257241</c:v>
                </c:pt>
                <c:pt idx="9">
                  <c:v>58.848111025443352</c:v>
                </c:pt>
                <c:pt idx="10">
                  <c:v>58.243486073674767</c:v>
                </c:pt>
                <c:pt idx="11">
                  <c:v>57.479861910241645</c:v>
                </c:pt>
                <c:pt idx="12">
                  <c:v>56.911616161616152</c:v>
                </c:pt>
                <c:pt idx="13">
                  <c:v>55.486161251504207</c:v>
                </c:pt>
                <c:pt idx="14">
                  <c:v>54.425138632162657</c:v>
                </c:pt>
                <c:pt idx="15">
                  <c:v>53.143911439114383</c:v>
                </c:pt>
                <c:pt idx="16">
                  <c:v>50.690909090909088</c:v>
                </c:pt>
                <c:pt idx="17">
                  <c:v>57.714285714285694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3-46EA-81E5-BB077C80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0855471845366772"/>
          <c:w val="5.1765201778715901E-2"/>
          <c:h val="0.1545574871115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V!$AS$318:$AS$335</c:f>
              <c:numCache>
                <c:formatCode>0</c:formatCode>
                <c:ptCount val="18"/>
                <c:pt idx="0">
                  <c:v>70.807246376811605</c:v>
                </c:pt>
                <c:pt idx="1">
                  <c:v>82.776029962546758</c:v>
                </c:pt>
                <c:pt idx="2">
                  <c:v>94.531854199683011</c:v>
                </c:pt>
                <c:pt idx="3">
                  <c:v>106.30154867256664</c:v>
                </c:pt>
                <c:pt idx="4">
                  <c:v>114.11095975232185</c:v>
                </c:pt>
                <c:pt idx="5">
                  <c:v>124.6099470666077</c:v>
                </c:pt>
                <c:pt idx="6">
                  <c:v>134.52195589645302</c:v>
                </c:pt>
                <c:pt idx="7">
                  <c:v>144.40393287886715</c:v>
                </c:pt>
                <c:pt idx="8">
                  <c:v>154.43421699917988</c:v>
                </c:pt>
                <c:pt idx="9">
                  <c:v>164.87284649776461</c:v>
                </c:pt>
                <c:pt idx="10">
                  <c:v>174.91605584642247</c:v>
                </c:pt>
                <c:pt idx="11">
                  <c:v>184.46090468497576</c:v>
                </c:pt>
                <c:pt idx="12">
                  <c:v>194.52136514983363</c:v>
                </c:pt>
                <c:pt idx="13">
                  <c:v>204.72330762639237</c:v>
                </c:pt>
                <c:pt idx="14">
                  <c:v>214.47116154873171</c:v>
                </c:pt>
                <c:pt idx="15">
                  <c:v>224.44000000000017</c:v>
                </c:pt>
                <c:pt idx="16">
                  <c:v>241.79975429975437</c:v>
                </c:pt>
                <c:pt idx="17">
                  <c:v>56.010526315789491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C-468F-BBCA-6B01DB45E1FA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V!$AS$228:$AS$245</c:f>
              <c:numCache>
                <c:formatCode>0</c:formatCode>
                <c:ptCount val="18"/>
                <c:pt idx="0">
                  <c:v>74.67962962962963</c:v>
                </c:pt>
                <c:pt idx="1">
                  <c:v>85.512145748987805</c:v>
                </c:pt>
                <c:pt idx="2">
                  <c:v>94.893144560357584</c:v>
                </c:pt>
                <c:pt idx="3">
                  <c:v>106.78611317024964</c:v>
                </c:pt>
                <c:pt idx="4">
                  <c:v>114.14536667689512</c:v>
                </c:pt>
                <c:pt idx="5">
                  <c:v>124.48596491228091</c:v>
                </c:pt>
                <c:pt idx="6">
                  <c:v>134.54837688044336</c:v>
                </c:pt>
                <c:pt idx="7">
                  <c:v>144.73016097147669</c:v>
                </c:pt>
                <c:pt idx="8">
                  <c:v>154.64027219300965</c:v>
                </c:pt>
                <c:pt idx="9">
                  <c:v>164.72278775781749</c:v>
                </c:pt>
                <c:pt idx="10">
                  <c:v>174.69490994518449</c:v>
                </c:pt>
                <c:pt idx="11">
                  <c:v>184.67951690821252</c:v>
                </c:pt>
                <c:pt idx="12">
                  <c:v>194.67827868852444</c:v>
                </c:pt>
                <c:pt idx="13">
                  <c:v>204.85235498264757</c:v>
                </c:pt>
                <c:pt idx="14">
                  <c:v>214.112174643157</c:v>
                </c:pt>
                <c:pt idx="15">
                  <c:v>224.5082666666666</c:v>
                </c:pt>
                <c:pt idx="16">
                  <c:v>242.64103896103904</c:v>
                </c:pt>
                <c:pt idx="17">
                  <c:v>59.568181818181827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C-468F-BBCA-6B01DB45E1FA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V!$AS$138:$AS$155</c:f>
              <c:numCache>
                <c:formatCode>0</c:formatCode>
                <c:ptCount val="18"/>
                <c:pt idx="0">
                  <c:v>75.870000000000019</c:v>
                </c:pt>
                <c:pt idx="1">
                  <c:v>86.440645161290306</c:v>
                </c:pt>
                <c:pt idx="2">
                  <c:v>95.912951167728238</c:v>
                </c:pt>
                <c:pt idx="3">
                  <c:v>105.8847715736041</c:v>
                </c:pt>
                <c:pt idx="4">
                  <c:v>115.43453276047271</c:v>
                </c:pt>
                <c:pt idx="5">
                  <c:v>125.71635311143278</c:v>
                </c:pt>
                <c:pt idx="6">
                  <c:v>134.97184701040922</c:v>
                </c:pt>
                <c:pt idx="7">
                  <c:v>144.92866792758724</c:v>
                </c:pt>
                <c:pt idx="8">
                  <c:v>154.87174593241571</c:v>
                </c:pt>
                <c:pt idx="9">
                  <c:v>164.87859949982081</c:v>
                </c:pt>
                <c:pt idx="10">
                  <c:v>175.02440841367201</c:v>
                </c:pt>
                <c:pt idx="11">
                  <c:v>184.78781869688353</c:v>
                </c:pt>
                <c:pt idx="12">
                  <c:v>194.74383775351012</c:v>
                </c:pt>
                <c:pt idx="13">
                  <c:v>204.87628742514997</c:v>
                </c:pt>
                <c:pt idx="14">
                  <c:v>214.50059880239525</c:v>
                </c:pt>
                <c:pt idx="15">
                  <c:v>224.56911764705887</c:v>
                </c:pt>
                <c:pt idx="16">
                  <c:v>244.76576271186431</c:v>
                </c:pt>
                <c:pt idx="17">
                  <c:v>59.27777777777775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C-468F-BBCA-6B01DB45E1FA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V!$AS$30:$AS$47</c:f>
              <c:numCache>
                <c:formatCode>0</c:formatCode>
                <c:ptCount val="18"/>
                <c:pt idx="0">
                  <c:v>76.61</c:v>
                </c:pt>
                <c:pt idx="1">
                  <c:v>84.754736842105274</c:v>
                </c:pt>
                <c:pt idx="2">
                  <c:v>96.048543689320383</c:v>
                </c:pt>
                <c:pt idx="3">
                  <c:v>105.30715181932244</c:v>
                </c:pt>
                <c:pt idx="4">
                  <c:v>115.22253613666238</c:v>
                </c:pt>
                <c:pt idx="5">
                  <c:v>125.58523290386516</c:v>
                </c:pt>
                <c:pt idx="6">
                  <c:v>134.83766756032199</c:v>
                </c:pt>
                <c:pt idx="7">
                  <c:v>144.71397788488821</c:v>
                </c:pt>
                <c:pt idx="8">
                  <c:v>154.70113902847558</c:v>
                </c:pt>
                <c:pt idx="9">
                  <c:v>164.71493651979077</c:v>
                </c:pt>
                <c:pt idx="10">
                  <c:v>174.71819389110183</c:v>
                </c:pt>
                <c:pt idx="11">
                  <c:v>184.56194739787361</c:v>
                </c:pt>
                <c:pt idx="12">
                  <c:v>194.01522058823537</c:v>
                </c:pt>
                <c:pt idx="13">
                  <c:v>204.39886621315225</c:v>
                </c:pt>
                <c:pt idx="14">
                  <c:v>214.29748201438861</c:v>
                </c:pt>
                <c:pt idx="15">
                  <c:v>224.65941644562335</c:v>
                </c:pt>
                <c:pt idx="16">
                  <c:v>244.08136645962745</c:v>
                </c:pt>
                <c:pt idx="17">
                  <c:v>51.1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C-468F-BBCA-6B01DB45E1FA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V!$AS$12:$AS$29</c:f>
              <c:numCache>
                <c:formatCode>0</c:formatCode>
                <c:ptCount val="18"/>
                <c:pt idx="0">
                  <c:v>75.773076923076943</c:v>
                </c:pt>
                <c:pt idx="1">
                  <c:v>85.719008264462815</c:v>
                </c:pt>
                <c:pt idx="2">
                  <c:v>95.92391857506361</c:v>
                </c:pt>
                <c:pt idx="3">
                  <c:v>105.0108606557376</c:v>
                </c:pt>
                <c:pt idx="4">
                  <c:v>115.31768149882888</c:v>
                </c:pt>
                <c:pt idx="5">
                  <c:v>125.40618034447851</c:v>
                </c:pt>
                <c:pt idx="6">
                  <c:v>134.75541490857952</c:v>
                </c:pt>
                <c:pt idx="7">
                  <c:v>144.85373226403462</c:v>
                </c:pt>
                <c:pt idx="8">
                  <c:v>154.8452502553626</c:v>
                </c:pt>
                <c:pt idx="9">
                  <c:v>164.46113033448668</c:v>
                </c:pt>
                <c:pt idx="10">
                  <c:v>174.64820466786315</c:v>
                </c:pt>
                <c:pt idx="11">
                  <c:v>184.64701149425247</c:v>
                </c:pt>
                <c:pt idx="12">
                  <c:v>194.27340604026836</c:v>
                </c:pt>
                <c:pt idx="13">
                  <c:v>203.85371702637875</c:v>
                </c:pt>
                <c:pt idx="14">
                  <c:v>214.73068391866923</c:v>
                </c:pt>
                <c:pt idx="15">
                  <c:v>224.60848708487089</c:v>
                </c:pt>
                <c:pt idx="16">
                  <c:v>243.6960725075528</c:v>
                </c:pt>
                <c:pt idx="17">
                  <c:v>56.712499999999999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C-468F-BBCA-6B01DB45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4608"/>
        <c:axId val="740745000"/>
      </c:barChart>
      <c:catAx>
        <c:axId val="740744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5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4608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2054511492705"/>
          <c:y val="0.222887691364160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SKÅLDA</a:t>
            </a:r>
            <a:r>
              <a:rPr lang="en-US" sz="2400" baseline="0"/>
              <a:t> PURKE</a:t>
            </a:r>
            <a:r>
              <a:rPr lang="en-US" sz="2400"/>
              <a:t> innen de ulike VEKTGRUPPENE, per uke</a:t>
            </a:r>
          </a:p>
        </c:rich>
      </c:tx>
      <c:layout>
        <c:manualLayout>
          <c:xMode val="edge"/>
          <c:yMode val="edge"/>
          <c:x val="7.9532479667325337E-2"/>
          <c:y val="3.4748039239200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2438685196604E-2"/>
          <c:y val="0.14556650197075446"/>
          <c:w val="0.90681750839465503"/>
          <c:h val="0.7427873084210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V!$AN$318:$AN$335</c:f>
              <c:numCache>
                <c:formatCode>0</c:formatCode>
                <c:ptCount val="18"/>
                <c:pt idx="0">
                  <c:v>69</c:v>
                </c:pt>
                <c:pt idx="1">
                  <c:v>267</c:v>
                </c:pt>
                <c:pt idx="2">
                  <c:v>631</c:v>
                </c:pt>
                <c:pt idx="3">
                  <c:v>3164</c:v>
                </c:pt>
                <c:pt idx="4">
                  <c:v>4845</c:v>
                </c:pt>
                <c:pt idx="5">
                  <c:v>4534</c:v>
                </c:pt>
                <c:pt idx="6">
                  <c:v>4172</c:v>
                </c:pt>
                <c:pt idx="7">
                  <c:v>3814</c:v>
                </c:pt>
                <c:pt idx="8">
                  <c:v>3659</c:v>
                </c:pt>
                <c:pt idx="9">
                  <c:v>3355</c:v>
                </c:pt>
                <c:pt idx="10">
                  <c:v>2865</c:v>
                </c:pt>
                <c:pt idx="11">
                  <c:v>2476</c:v>
                </c:pt>
                <c:pt idx="12">
                  <c:v>1802</c:v>
                </c:pt>
                <c:pt idx="13">
                  <c:v>1167</c:v>
                </c:pt>
                <c:pt idx="14">
                  <c:v>749</c:v>
                </c:pt>
                <c:pt idx="15">
                  <c:v>390</c:v>
                </c:pt>
                <c:pt idx="16">
                  <c:v>407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F-4F70-A8A1-4393B66793C1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V!$AN$228:$AN$245</c:f>
              <c:numCache>
                <c:formatCode>0</c:formatCode>
                <c:ptCount val="18"/>
                <c:pt idx="0">
                  <c:v>54</c:v>
                </c:pt>
                <c:pt idx="1">
                  <c:v>247</c:v>
                </c:pt>
                <c:pt idx="2">
                  <c:v>671</c:v>
                </c:pt>
                <c:pt idx="3">
                  <c:v>4047</c:v>
                </c:pt>
                <c:pt idx="4">
                  <c:v>6518</c:v>
                </c:pt>
                <c:pt idx="5">
                  <c:v>4047</c:v>
                </c:pt>
                <c:pt idx="6">
                  <c:v>3789</c:v>
                </c:pt>
                <c:pt idx="7">
                  <c:v>3541</c:v>
                </c:pt>
                <c:pt idx="8">
                  <c:v>3233</c:v>
                </c:pt>
                <c:pt idx="9">
                  <c:v>3006</c:v>
                </c:pt>
                <c:pt idx="10">
                  <c:v>2554</c:v>
                </c:pt>
                <c:pt idx="11">
                  <c:v>2070</c:v>
                </c:pt>
                <c:pt idx="12">
                  <c:v>1464</c:v>
                </c:pt>
                <c:pt idx="13">
                  <c:v>1008.5</c:v>
                </c:pt>
                <c:pt idx="14">
                  <c:v>595.5</c:v>
                </c:pt>
                <c:pt idx="15">
                  <c:v>375</c:v>
                </c:pt>
                <c:pt idx="16">
                  <c:v>385</c:v>
                </c:pt>
                <c:pt idx="1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F-4F70-A8A1-4393B66793C1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V!$AN$138:$AN$155</c:f>
              <c:numCache>
                <c:formatCode>0</c:formatCode>
                <c:ptCount val="18"/>
                <c:pt idx="0">
                  <c:v>30</c:v>
                </c:pt>
                <c:pt idx="1">
                  <c:v>155</c:v>
                </c:pt>
                <c:pt idx="2">
                  <c:v>471</c:v>
                </c:pt>
                <c:pt idx="3">
                  <c:v>985</c:v>
                </c:pt>
                <c:pt idx="4">
                  <c:v>1862</c:v>
                </c:pt>
                <c:pt idx="5">
                  <c:v>3455</c:v>
                </c:pt>
                <c:pt idx="6">
                  <c:v>4131</c:v>
                </c:pt>
                <c:pt idx="7">
                  <c:v>3701</c:v>
                </c:pt>
                <c:pt idx="8">
                  <c:v>3196</c:v>
                </c:pt>
                <c:pt idx="9">
                  <c:v>2799</c:v>
                </c:pt>
                <c:pt idx="10">
                  <c:v>2282</c:v>
                </c:pt>
                <c:pt idx="11">
                  <c:v>1765</c:v>
                </c:pt>
                <c:pt idx="12">
                  <c:v>1282</c:v>
                </c:pt>
                <c:pt idx="13">
                  <c:v>835</c:v>
                </c:pt>
                <c:pt idx="14">
                  <c:v>501</c:v>
                </c:pt>
                <c:pt idx="15">
                  <c:v>272</c:v>
                </c:pt>
                <c:pt idx="16">
                  <c:v>295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F-4F70-A8A1-4393B66793C1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V!$AN$30:$AN$47</c:f>
              <c:numCache>
                <c:formatCode>0</c:formatCode>
                <c:ptCount val="18"/>
                <c:pt idx="0">
                  <c:v>20</c:v>
                </c:pt>
                <c:pt idx="1">
                  <c:v>95</c:v>
                </c:pt>
                <c:pt idx="2">
                  <c:v>309</c:v>
                </c:pt>
                <c:pt idx="3">
                  <c:v>797</c:v>
                </c:pt>
                <c:pt idx="4">
                  <c:v>1522</c:v>
                </c:pt>
                <c:pt idx="5">
                  <c:v>3027</c:v>
                </c:pt>
                <c:pt idx="6">
                  <c:v>3730</c:v>
                </c:pt>
                <c:pt idx="7">
                  <c:v>3527</c:v>
                </c:pt>
                <c:pt idx="8">
                  <c:v>2985</c:v>
                </c:pt>
                <c:pt idx="9">
                  <c:v>2678</c:v>
                </c:pt>
                <c:pt idx="10">
                  <c:v>2259</c:v>
                </c:pt>
                <c:pt idx="11">
                  <c:v>1787</c:v>
                </c:pt>
                <c:pt idx="12">
                  <c:v>1360</c:v>
                </c:pt>
                <c:pt idx="13">
                  <c:v>882</c:v>
                </c:pt>
                <c:pt idx="14">
                  <c:v>556</c:v>
                </c:pt>
                <c:pt idx="15">
                  <c:v>377</c:v>
                </c:pt>
                <c:pt idx="16">
                  <c:v>483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F-4F70-A8A1-4393B66793C1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V!$AN$12:$AN$29</c:f>
              <c:numCache>
                <c:formatCode>0</c:formatCode>
                <c:ptCount val="18"/>
                <c:pt idx="0">
                  <c:v>26</c:v>
                </c:pt>
                <c:pt idx="1">
                  <c:v>121</c:v>
                </c:pt>
                <c:pt idx="2">
                  <c:v>393</c:v>
                </c:pt>
                <c:pt idx="3">
                  <c:v>976</c:v>
                </c:pt>
                <c:pt idx="4">
                  <c:v>1708</c:v>
                </c:pt>
                <c:pt idx="5">
                  <c:v>2961</c:v>
                </c:pt>
                <c:pt idx="6">
                  <c:v>3555</c:v>
                </c:pt>
                <c:pt idx="7">
                  <c:v>3242</c:v>
                </c:pt>
                <c:pt idx="8">
                  <c:v>2937</c:v>
                </c:pt>
                <c:pt idx="9">
                  <c:v>2601</c:v>
                </c:pt>
                <c:pt idx="10">
                  <c:v>2228</c:v>
                </c:pt>
                <c:pt idx="11">
                  <c:v>1740</c:v>
                </c:pt>
                <c:pt idx="12">
                  <c:v>1192</c:v>
                </c:pt>
                <c:pt idx="13">
                  <c:v>834</c:v>
                </c:pt>
                <c:pt idx="14">
                  <c:v>541</c:v>
                </c:pt>
                <c:pt idx="15">
                  <c:v>271</c:v>
                </c:pt>
                <c:pt idx="16">
                  <c:v>331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F-4F70-A8A1-4393B66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8864"/>
        <c:axId val="171039256"/>
      </c:barChart>
      <c:catAx>
        <c:axId val="1710388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86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0392244710519"/>
          <c:y val="0.2145600987940352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'Ark1'!$C$2365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'Ark1'!$T$2365:$T$2382</c:f>
              <c:numCache>
                <c:formatCode>General</c:formatCode>
                <c:ptCount val="18"/>
                <c:pt idx="0">
                  <c:v>0.17973430580880437</c:v>
                </c:pt>
                <c:pt idx="1">
                  <c:v>0.69549361812972144</c:v>
                </c:pt>
                <c:pt idx="2">
                  <c:v>1.6436572023964575</c:v>
                </c:pt>
                <c:pt idx="3">
                  <c:v>8.241729617087783</c:v>
                </c:pt>
                <c:pt idx="4">
                  <c:v>12.620474081792132</c:v>
                </c:pt>
                <c:pt idx="5">
                  <c:v>11.81036728314665</c:v>
                </c:pt>
                <c:pt idx="6">
                  <c:v>10.86741338890336</c:v>
                </c:pt>
                <c:pt idx="7">
                  <c:v>9.9348788747069516</c:v>
                </c:pt>
                <c:pt idx="8">
                  <c:v>9.5311278978900766</c:v>
                </c:pt>
                <c:pt idx="9">
                  <c:v>8.7392550143266483</c:v>
                </c:pt>
                <c:pt idx="10">
                  <c:v>7.4628809585829634</c:v>
                </c:pt>
                <c:pt idx="11">
                  <c:v>6.4495962490231831</c:v>
                </c:pt>
                <c:pt idx="12">
                  <c:v>4.6939307111226878</c:v>
                </c:pt>
                <c:pt idx="13">
                  <c:v>3.039854128679345</c:v>
                </c:pt>
                <c:pt idx="14">
                  <c:v>1.9510289137796299</c:v>
                </c:pt>
                <c:pt idx="15">
                  <c:v>1.015889554571503</c:v>
                </c:pt>
                <c:pt idx="16">
                  <c:v>1.0601719197707735</c:v>
                </c:pt>
                <c:pt idx="17">
                  <c:v>4.9583757404942717E-2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0-4647-974E-8B1A4B7313C5}"/>
            </c:ext>
          </c:extLst>
        </c:ser>
        <c:ser>
          <c:idx val="4"/>
          <c:order val="1"/>
          <c:tx>
            <c:strRef>
              <c:f>'Ark1'!$C$2275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'Ark1'!$T$2275:$T$2292</c:f>
              <c:numCache>
                <c:formatCode>General</c:formatCode>
                <c:ptCount val="18"/>
                <c:pt idx="0">
                  <c:v>0.14351778025833201</c:v>
                </c:pt>
                <c:pt idx="1">
                  <c:v>0.6564609578482965</c:v>
                </c:pt>
                <c:pt idx="2">
                  <c:v>1.7833413065433472</c:v>
                </c:pt>
                <c:pt idx="3">
                  <c:v>10.755860309360548</c:v>
                </c:pt>
                <c:pt idx="4">
                  <c:v>17.323127624514964</c:v>
                </c:pt>
                <c:pt idx="5">
                  <c:v>10.755860309360548</c:v>
                </c:pt>
                <c:pt idx="6">
                  <c:v>10.070164248126298</c:v>
                </c:pt>
                <c:pt idx="7">
                  <c:v>9.4110455536065469</c:v>
                </c:pt>
                <c:pt idx="8">
                  <c:v>8.5924626587997679</c:v>
                </c:pt>
                <c:pt idx="9">
                  <c:v>7.9891564343804813</c:v>
                </c:pt>
                <c:pt idx="10">
                  <c:v>6.7878594588848111</c:v>
                </c:pt>
                <c:pt idx="11">
                  <c:v>5.5015149099027267</c:v>
                </c:pt>
                <c:pt idx="12">
                  <c:v>3.8909264870036671</c:v>
                </c:pt>
                <c:pt idx="13">
                  <c:v>2.6803274331579221</c:v>
                </c:pt>
                <c:pt idx="14">
                  <c:v>1.5826821878488277</c:v>
                </c:pt>
                <c:pt idx="15">
                  <c:v>0.99665125179397218</c:v>
                </c:pt>
                <c:pt idx="16">
                  <c:v>1.0232286185084782</c:v>
                </c:pt>
                <c:pt idx="17">
                  <c:v>5.8967005280227282E-2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0-4647-974E-8B1A4B7313C5}"/>
            </c:ext>
          </c:extLst>
        </c:ser>
        <c:ser>
          <c:idx val="10"/>
          <c:order val="2"/>
          <c:tx>
            <c:strRef>
              <c:f>'Ark1'!$C$2185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'Ark1'!$T$2185:$T$2202</c:f>
              <c:numCache>
                <c:formatCode>General</c:formatCode>
                <c:ptCount val="18"/>
                <c:pt idx="0">
                  <c:v>0.10705491917353602</c:v>
                </c:pt>
                <c:pt idx="1">
                  <c:v>0.55311708239660307</c:v>
                </c:pt>
                <c:pt idx="2">
                  <c:v>1.6807622310245158</c:v>
                </c:pt>
                <c:pt idx="3">
                  <c:v>3.5149698461977654</c:v>
                </c:pt>
                <c:pt idx="4">
                  <c:v>6.644541983370801</c:v>
                </c:pt>
                <c:pt idx="5">
                  <c:v>12.329158191485565</c:v>
                </c:pt>
                <c:pt idx="6">
                  <c:v>14.74146237019591</c:v>
                </c:pt>
                <c:pt idx="7">
                  <c:v>13.207008528708563</c:v>
                </c:pt>
                <c:pt idx="8">
                  <c:v>11.404917389287368</c:v>
                </c:pt>
                <c:pt idx="9">
                  <c:v>9.988223958890913</c:v>
                </c:pt>
                <c:pt idx="10">
                  <c:v>8.1433108518003063</c:v>
                </c:pt>
                <c:pt idx="11">
                  <c:v>6.2983977447097024</c:v>
                </c:pt>
                <c:pt idx="12">
                  <c:v>4.5748135460157719</c:v>
                </c:pt>
                <c:pt idx="13">
                  <c:v>2.9796952503300855</c:v>
                </c:pt>
                <c:pt idx="14">
                  <c:v>1.7878171501980515</c:v>
                </c:pt>
                <c:pt idx="15">
                  <c:v>0.97063126717339365</c:v>
                </c:pt>
                <c:pt idx="16">
                  <c:v>1.0527067052064374</c:v>
                </c:pt>
                <c:pt idx="17">
                  <c:v>3.1251085107121782E-2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0-4647-974E-8B1A4B7313C5}"/>
            </c:ext>
          </c:extLst>
        </c:ser>
        <c:ser>
          <c:idx val="13"/>
          <c:order val="3"/>
          <c:tx>
            <c:strRef>
              <c:f>'Ark1'!$C$2077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'Ark1'!$T$2077:$T$2094</c:f>
              <c:numCache>
                <c:formatCode>General</c:formatCode>
                <c:ptCount val="18"/>
                <c:pt idx="0">
                  <c:v>7.5751836982046822E-2</c:v>
                </c:pt>
                <c:pt idx="1">
                  <c:v>0.35982122566472247</c:v>
                </c:pt>
                <c:pt idx="2">
                  <c:v>1.1703658813726232</c:v>
                </c:pt>
                <c:pt idx="3">
                  <c:v>3.0187107037345657</c:v>
                </c:pt>
                <c:pt idx="4">
                  <c:v>5.7647147943337638</c:v>
                </c:pt>
                <c:pt idx="5">
                  <c:v>11.465040527232784</c:v>
                </c:pt>
                <c:pt idx="6">
                  <c:v>14.127717597151737</c:v>
                </c:pt>
                <c:pt idx="7">
                  <c:v>13.358836451783953</c:v>
                </c:pt>
                <c:pt idx="8">
                  <c:v>11.305961669570488</c:v>
                </c:pt>
                <c:pt idx="9">
                  <c:v>10.143170971896071</c:v>
                </c:pt>
                <c:pt idx="10">
                  <c:v>8.5561699871221908</c:v>
                </c:pt>
                <c:pt idx="11">
                  <c:v>6.7684266343458841</c:v>
                </c:pt>
                <c:pt idx="12">
                  <c:v>5.1511249147791807</c:v>
                </c:pt>
                <c:pt idx="13">
                  <c:v>3.3406560109082646</c:v>
                </c:pt>
                <c:pt idx="14">
                  <c:v>2.1059010681009021</c:v>
                </c:pt>
                <c:pt idx="15">
                  <c:v>1.4279221271115821</c:v>
                </c:pt>
                <c:pt idx="16">
                  <c:v>1.8294068631164313</c:v>
                </c:pt>
                <c:pt idx="17">
                  <c:v>2.5534398482527181E-2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0-4647-974E-8B1A4B7313C5}"/>
            </c:ext>
          </c:extLst>
        </c:ser>
        <c:ser>
          <c:idx val="1"/>
          <c:order val="4"/>
          <c:tx>
            <c:strRef>
              <c:f>'Ark1'!$C$2059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'Ark1'!$T$2059:$T$2076</c:f>
              <c:numCache>
                <c:formatCode>General</c:formatCode>
                <c:ptCount val="18"/>
                <c:pt idx="0">
                  <c:v>0.10130133250214295</c:v>
                </c:pt>
                <c:pt idx="1">
                  <c:v>0.47144081664458809</c:v>
                </c:pt>
                <c:pt idx="2">
                  <c:v>1.5312086028208525</c:v>
                </c:pt>
                <c:pt idx="3">
                  <c:v>3.8026961739265968</c:v>
                </c:pt>
                <c:pt idx="4">
                  <c:v>6.654718304371543</c:v>
                </c:pt>
                <c:pt idx="5">
                  <c:v>11.536663289955584</c:v>
                </c:pt>
                <c:pt idx="6">
                  <c:v>13.851009117119924</c:v>
                </c:pt>
                <c:pt idx="7">
                  <c:v>12.63149692199797</c:v>
                </c:pt>
                <c:pt idx="8">
                  <c:v>11.443154367645915</c:v>
                </c:pt>
                <c:pt idx="9">
                  <c:v>10.134029455310523</c:v>
                </c:pt>
                <c:pt idx="10">
                  <c:v>8.6807449544144024</c:v>
                </c:pt>
                <c:pt idx="11">
                  <c:v>6.7793968674510996</c:v>
                </c:pt>
                <c:pt idx="12">
                  <c:v>4.6442764747136289</c:v>
                </c:pt>
                <c:pt idx="13">
                  <c:v>3.2494350502610474</c:v>
                </c:pt>
                <c:pt idx="14">
                  <c:v>2.1078469570638201</c:v>
                </c:pt>
                <c:pt idx="15">
                  <c:v>1.0558715810800279</c:v>
                </c:pt>
                <c:pt idx="16">
                  <c:v>1.2896438868542039</c:v>
                </c:pt>
                <c:pt idx="17">
                  <c:v>3.0300734792818727E-2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0-4647-974E-8B1A4B73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27614076371999"/>
          <c:y val="0.22288769136416087"/>
          <c:w val="6.5130353512441189E-2"/>
          <c:h val="0.2235282143313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Variant!$G$71:$G$73</c:f>
              <c:numCache>
                <c:formatCode>#,##0</c:formatCode>
                <c:ptCount val="3"/>
                <c:pt idx="0">
                  <c:v>5337</c:v>
                </c:pt>
                <c:pt idx="1">
                  <c:v>472</c:v>
                </c:pt>
                <c:pt idx="2">
                  <c:v>32478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1AB-AAC8-D443C30D9B00}"/>
            </c:ext>
          </c:extLst>
        </c:ser>
        <c:ser>
          <c:idx val="4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Variant!$G$50:$G$52</c:f>
              <c:numCache>
                <c:formatCode>#,##0</c:formatCode>
                <c:ptCount val="3"/>
                <c:pt idx="0">
                  <c:v>6771</c:v>
                </c:pt>
                <c:pt idx="1">
                  <c:v>347</c:v>
                </c:pt>
                <c:pt idx="2">
                  <c:v>30311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B-41AB-AAC8-D443C30D9B00}"/>
            </c:ext>
          </c:extLst>
        </c:ser>
        <c:ser>
          <c:idx val="10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Variant!$G$24:$G$27</c:f>
              <c:numCache>
                <c:formatCode>#,##0</c:formatCode>
                <c:ptCount val="4"/>
                <c:pt idx="0">
                  <c:v>0</c:v>
                </c:pt>
                <c:pt idx="1">
                  <c:v>121</c:v>
                </c:pt>
                <c:pt idx="3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B-41AB-AAC8-D443C30D9B00}"/>
            </c:ext>
          </c:extLst>
        </c:ser>
        <c:ser>
          <c:idx val="13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Variant!$G$16:$G$19</c:f>
              <c:numCache>
                <c:formatCode>#,##0</c:formatCode>
                <c:ptCount val="4"/>
                <c:pt idx="0">
                  <c:v>9225</c:v>
                </c:pt>
                <c:pt idx="1">
                  <c:v>122</c:v>
                </c:pt>
                <c:pt idx="3">
                  <c:v>27190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B-41AB-AAC8-D443C30D9B00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Variant!$G$11:$G$15</c:f>
              <c:numCache>
                <c:formatCode>#,##0</c:formatCode>
                <c:ptCount val="5"/>
                <c:pt idx="0">
                  <c:v>16319</c:v>
                </c:pt>
                <c:pt idx="1">
                  <c:v>9187</c:v>
                </c:pt>
                <c:pt idx="2">
                  <c:v>160</c:v>
                </c:pt>
                <c:pt idx="4">
                  <c:v>17055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7B-41AB-AAC8-D443C30D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3707820528472E-2"/>
          <c:y val="0.14840227109769011"/>
          <c:w val="0.89485861049040505"/>
          <c:h val="0.75415232199668081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59.224274406332484</c:v>
                </c:pt>
                <c:pt idx="5">
                  <c:v>59.184910086004713</c:v>
                </c:pt>
                <c:pt idx="6">
                  <c:v>58.984444444444442</c:v>
                </c:pt>
                <c:pt idx="7">
                  <c:v>58.883702213279683</c:v>
                </c:pt>
                <c:pt idx="8">
                  <c:v>58.603658536585357</c:v>
                </c:pt>
                <c:pt idx="9">
                  <c:v>58.765409039970109</c:v>
                </c:pt>
                <c:pt idx="10">
                  <c:v>59.117486338797825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3-474B-9B4A-CA972EA1A0A6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42000948980315E-2"/>
                  <c:y val="-9.9225899088215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6-40EC-9776-DE50F1504905}"/>
                </c:ext>
              </c:extLst>
            </c:dLbl>
            <c:dLbl>
              <c:idx val="1"/>
              <c:layout>
                <c:manualLayout>
                  <c:x val="6.9895899139195078E-3"/>
                  <c:y val="5.071545953397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6-456A-BAA6-905DAFA2F936}"/>
                </c:ext>
              </c:extLst>
            </c:dLbl>
            <c:dLbl>
              <c:idx val="2"/>
              <c:layout>
                <c:manualLayout>
                  <c:x val="-9.9851284484564918E-4"/>
                  <c:y val="-5.733051947319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6-456A-BAA6-905DAFA2F936}"/>
                </c:ext>
              </c:extLst>
            </c:dLbl>
            <c:dLbl>
              <c:idx val="3"/>
              <c:layout>
                <c:manualLayout>
                  <c:x val="-3.3949436724752112E-2"/>
                  <c:y val="9.2610839149001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6-456A-BAA6-905DAFA2F936}"/>
                </c:ext>
              </c:extLst>
            </c:dLbl>
            <c:dLbl>
              <c:idx val="4"/>
              <c:layout>
                <c:manualLayout>
                  <c:x val="-3.5946462414443367E-2"/>
                  <c:y val="-7.7175699290834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56-462D-94B6-2C07647B2A7F}"/>
                </c:ext>
              </c:extLst>
            </c:dLbl>
            <c:dLbl>
              <c:idx val="5"/>
              <c:layout>
                <c:manualLayout>
                  <c:x val="-6.190779638043032E-2"/>
                  <c:y val="7.717569929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40-43E9-B904-FBC70F00E981}"/>
                </c:ext>
              </c:extLst>
            </c:dLbl>
            <c:dLbl>
              <c:idx val="6"/>
              <c:layout>
                <c:manualLayout>
                  <c:x val="2.4740347866952134E-2"/>
                  <c:y val="-2.428562489807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9-4A8C-86C7-BA0974ACB190}"/>
                </c:ext>
              </c:extLst>
            </c:dLbl>
            <c:dLbl>
              <c:idx val="7"/>
              <c:layout>
                <c:manualLayout>
                  <c:x val="-9.5461753560064991E-2"/>
                  <c:y val="4.1173890306920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25-42A9-AFAE-BB6B37A99012}"/>
                </c:ext>
              </c:extLst>
            </c:dLbl>
            <c:dLbl>
              <c:idx val="8"/>
              <c:layout>
                <c:manualLayout>
                  <c:x val="-9.5461753560064991E-2"/>
                  <c:y val="2.2645639668806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AE-469B-80E5-7C2E0D83575F}"/>
                </c:ext>
              </c:extLst>
            </c:dLbl>
            <c:dLbl>
              <c:idx val="9"/>
              <c:layout>
                <c:manualLayout>
                  <c:x val="-2.5854224922517582E-2"/>
                  <c:y val="-7.6171697067803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E-4A31-A68D-8EDB1DBEA1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59.121835977050303</c:v>
                </c:pt>
                <c:pt idx="4">
                  <c:v>59.174496644295296</c:v>
                </c:pt>
                <c:pt idx="5">
                  <c:v>58.991750687442703</c:v>
                </c:pt>
                <c:pt idx="6">
                  <c:v>59.005716619028178</c:v>
                </c:pt>
                <c:pt idx="7">
                  <c:v>58.621770436255851</c:v>
                </c:pt>
                <c:pt idx="8">
                  <c:v>58.329381879762899</c:v>
                </c:pt>
                <c:pt idx="9">
                  <c:v>58.787987271280819</c:v>
                </c:pt>
                <c:pt idx="10">
                  <c:v>58.276190476190479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74B-9B4A-CA972EA1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59.4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58102754834045"/>
          <c:y val="0.57818106686506054"/>
          <c:w val="8.4235801560117354E-2"/>
          <c:h val="0.111672976438406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</a:t>
            </a:r>
            <a:r>
              <a:rPr lang="nb-NO" sz="2400" baseline="0"/>
              <a:t>talls%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18813834455651E-2"/>
          <c:y val="0.18781592003549868"/>
          <c:w val="0.90002042702580953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Variant!$J$71:$J$73</c:f>
              <c:numCache>
                <c:formatCode>0.0</c:formatCode>
                <c:ptCount val="3"/>
                <c:pt idx="0">
                  <c:v>13.902057827559258</c:v>
                </c:pt>
                <c:pt idx="1">
                  <c:v>1.2294868455326904</c:v>
                </c:pt>
                <c:pt idx="2">
                  <c:v>84.756909105143649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B-4B3F-A327-D8CE6F7A4D56}"/>
            </c:ext>
          </c:extLst>
        </c:ser>
        <c:ser>
          <c:idx val="4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Variant!$J$50:$J$52</c:f>
              <c:numCache>
                <c:formatCode>0.0</c:formatCode>
                <c:ptCount val="3"/>
                <c:pt idx="0">
                  <c:v>18.162553648068673</c:v>
                </c:pt>
                <c:pt idx="1">
                  <c:v>0.93079399141630881</c:v>
                </c:pt>
                <c:pt idx="2">
                  <c:v>82.474423160644349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B-4B3F-A327-D8CE6F7A4D56}"/>
            </c:ext>
          </c:extLst>
        </c:ser>
        <c:ser>
          <c:idx val="10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Variant!$J$24:$J$27</c:f>
              <c:numCache>
                <c:formatCode>0.0</c:formatCode>
                <c:ptCount val="4"/>
                <c:pt idx="0">
                  <c:v>0</c:v>
                </c:pt>
                <c:pt idx="1">
                  <c:v>0.43403400530884562</c:v>
                </c:pt>
                <c:pt idx="3">
                  <c:v>99.36961700568078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B-4B3F-A327-D8CE6F7A4D56}"/>
            </c:ext>
          </c:extLst>
        </c:ser>
        <c:ser>
          <c:idx val="13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Variant!$J$16:$J$19</c:f>
              <c:numCache>
                <c:formatCode>0.0</c:formatCode>
                <c:ptCount val="4"/>
                <c:pt idx="0">
                  <c:v>34.940534807969094</c:v>
                </c:pt>
                <c:pt idx="1">
                  <c:v>0.46208620559048552</c:v>
                </c:pt>
                <c:pt idx="3">
                  <c:v>99.18289924855911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B-4B3F-A327-D8CE6F7A4D56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Variant!$J$11:$J$15</c:f>
              <c:numCache>
                <c:formatCode>0.0</c:formatCode>
                <c:ptCount val="5"/>
                <c:pt idx="0">
                  <c:v>63.582170965479598</c:v>
                </c:pt>
                <c:pt idx="1">
                  <c:v>35.794436219122566</c:v>
                </c:pt>
                <c:pt idx="2">
                  <c:v>0.62339281539780267</c:v>
                </c:pt>
                <c:pt idx="4">
                  <c:v>64.597378986440418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B-4B3F-A327-D8CE6F7A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VARIANT</a:t>
            </a:r>
          </a:p>
        </c:rich>
      </c:tx>
      <c:layout>
        <c:manualLayout>
          <c:xMode val="edge"/>
          <c:yMode val="edge"/>
          <c:x val="0.13636763146542169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6398533670376073"/>
          <c:w val="0.90142522507267242"/>
          <c:h val="0.7214884117345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Variant!$O$71:$O$73</c:f>
              <c:numCache>
                <c:formatCode>0.0</c:formatCode>
                <c:ptCount val="3"/>
                <c:pt idx="0">
                  <c:v>120.6134907251266</c:v>
                </c:pt>
                <c:pt idx="1">
                  <c:v>121.05932203389824</c:v>
                </c:pt>
                <c:pt idx="2">
                  <c:v>149.56611860336196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7BE-A8D0-BD97A0E22360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Variant!$O$50:$O$52</c:f>
              <c:numCache>
                <c:formatCode>0.0</c:formatCode>
                <c:ptCount val="3"/>
                <c:pt idx="0">
                  <c:v>116.69691330674922</c:v>
                </c:pt>
                <c:pt idx="1">
                  <c:v>120.28155619596551</c:v>
                </c:pt>
                <c:pt idx="2">
                  <c:v>148.98926792253542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0-47BE-A8D0-BD97A0E22360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Variant!$O$24:$O$27</c:f>
              <c:numCache>
                <c:formatCode>0.0</c:formatCode>
                <c:ptCount val="4"/>
                <c:pt idx="0">
                  <c:v>0</c:v>
                </c:pt>
                <c:pt idx="1">
                  <c:v>172.40719008264455</c:v>
                </c:pt>
                <c:pt idx="3">
                  <c:v>152.09593847969691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0-47BE-A8D0-BD97A0E22360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Variant!$O$16:$O$19</c:f>
              <c:numCache>
                <c:formatCode>0.0</c:formatCode>
                <c:ptCount val="4"/>
                <c:pt idx="0">
                  <c:v>158.49170731707349</c:v>
                </c:pt>
                <c:pt idx="1">
                  <c:v>161.30081967213101</c:v>
                </c:pt>
                <c:pt idx="3">
                  <c:v>154.12329532916527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0-47BE-A8D0-BD97A0E22360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Variant!$O$11:$O$15</c:f>
              <c:numCache>
                <c:formatCode>0.0</c:formatCode>
                <c:ptCount val="5"/>
                <c:pt idx="0">
                  <c:v>150.40564985599596</c:v>
                </c:pt>
                <c:pt idx="1">
                  <c:v>157.31064547730443</c:v>
                </c:pt>
                <c:pt idx="2">
                  <c:v>140.87437500000001</c:v>
                </c:pt>
                <c:pt idx="4">
                  <c:v>152.68340662562235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0-47BE-A8D0-BD97A0E2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4400"/>
        <c:axId val="393894792"/>
      </c:barChart>
      <c:catAx>
        <c:axId val="3938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479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9.0331450504170848E-3"/>
              <c:y val="0.37891376354708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4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00037067406504"/>
          <c:y val="4.6174100441917602E-2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Variant!$M$71:$M$73</c:f>
              <c:numCache>
                <c:formatCode>0.00</c:formatCode>
                <c:ptCount val="3"/>
                <c:pt idx="0">
                  <c:v>56.533820498407351</c:v>
                </c:pt>
                <c:pt idx="1">
                  <c:v>55.290870488322717</c:v>
                </c:pt>
                <c:pt idx="2">
                  <c:v>56.976169078682318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688-8FB7-019E73A99C44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Variant!$M$50:$M$52</c:f>
              <c:numCache>
                <c:formatCode>0.00</c:formatCode>
                <c:ptCount val="3"/>
                <c:pt idx="0">
                  <c:v>59.120070890562701</c:v>
                </c:pt>
                <c:pt idx="1">
                  <c:v>57.391849529780558</c:v>
                </c:pt>
                <c:pt idx="2">
                  <c:v>59.237213607961138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688-8FB7-019E73A99C44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Variant!$M$24:$M$27</c:f>
              <c:numCache>
                <c:formatCode>0.00</c:formatCode>
                <c:ptCount val="4"/>
                <c:pt idx="0">
                  <c:v>0</c:v>
                </c:pt>
                <c:pt idx="1">
                  <c:v>53.049586776859485</c:v>
                </c:pt>
                <c:pt idx="3">
                  <c:v>59.256150186257514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688-8FB7-019E73A99C44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Variant!$M$16:$M$19</c:f>
              <c:numCache>
                <c:formatCode>0.00</c:formatCode>
                <c:ptCount val="4"/>
                <c:pt idx="0">
                  <c:v>58.488780487804888</c:v>
                </c:pt>
                <c:pt idx="1">
                  <c:v>55.53508771929824</c:v>
                </c:pt>
                <c:pt idx="3">
                  <c:v>59.034017616924046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2-4688-8FB7-019E73A99C44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Variant!$M$11:$M$15</c:f>
              <c:numCache>
                <c:formatCode>0.00</c:formatCode>
                <c:ptCount val="5"/>
                <c:pt idx="0">
                  <c:v>59.186406336341875</c:v>
                </c:pt>
                <c:pt idx="1">
                  <c:v>58.406661587025155</c:v>
                </c:pt>
                <c:pt idx="2">
                  <c:v>58.873333333333349</c:v>
                </c:pt>
                <c:pt idx="4">
                  <c:v>59.290625918307391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2-4688-8FB7-019E73A9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7.1602878362976768E-2"/>
          <c:h val="0.282919214552968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Variant!$T$71:$T$73</c:f>
              <c:numCache>
                <c:formatCode>0</c:formatCode>
                <c:ptCount val="3"/>
                <c:pt idx="0">
                  <c:v>5.524844720496894</c:v>
                </c:pt>
                <c:pt idx="1">
                  <c:v>52.444444444444443</c:v>
                </c:pt>
                <c:pt idx="2">
                  <c:v>22.952650176678446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8CA-BDC6-6EF04A6876BE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Variant!$T$50:$T$52</c:f>
              <c:numCache>
                <c:formatCode>0</c:formatCode>
                <c:ptCount val="3"/>
                <c:pt idx="0">
                  <c:v>8.3079754601226998</c:v>
                </c:pt>
                <c:pt idx="1">
                  <c:v>10.515151515151516</c:v>
                </c:pt>
                <c:pt idx="2">
                  <c:v>37.560099132589841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8CA-BDC6-6EF04A6876BE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Variant!$T$24:$T$27</c:f>
              <c:numCache>
                <c:formatCode>0</c:formatCode>
                <c:ptCount val="4"/>
                <c:pt idx="0">
                  <c:v>0</c:v>
                </c:pt>
                <c:pt idx="1">
                  <c:v>7.5625</c:v>
                </c:pt>
                <c:pt idx="3">
                  <c:v>34.984516129032258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E-48CA-BDC6-6EF04A6876BE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Variant!$T$16:$T$19</c:f>
              <c:numCache>
                <c:formatCode>0</c:formatCode>
                <c:ptCount val="4"/>
                <c:pt idx="0">
                  <c:v>41.183035714285715</c:v>
                </c:pt>
                <c:pt idx="1">
                  <c:v>2.0333333333333332</c:v>
                </c:pt>
                <c:pt idx="3">
                  <c:v>31.61627906976744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E-48CA-BDC6-6EF04A6876BE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Variant!$T$11:$T$15</c:f>
              <c:numCache>
                <c:formatCode>0</c:formatCode>
                <c:ptCount val="5"/>
                <c:pt idx="0">
                  <c:v>31.262452107279692</c:v>
                </c:pt>
                <c:pt idx="1">
                  <c:v>43.131455399061032</c:v>
                </c:pt>
                <c:pt idx="2">
                  <c:v>2.2222222222222223</c:v>
                </c:pt>
                <c:pt idx="4">
                  <c:v>28.5678391959799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E-48CA-BDC6-6EF04A6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Variant!$E$71:$E$73</c:f>
              <c:numCache>
                <c:formatCode>0</c:formatCode>
                <c:ptCount val="3"/>
                <c:pt idx="0">
                  <c:v>966</c:v>
                </c:pt>
                <c:pt idx="1">
                  <c:v>9</c:v>
                </c:pt>
                <c:pt idx="2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FBF-B916-2C43B9E93FA7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Variant!$E$50:$E$52</c:f>
              <c:numCache>
                <c:formatCode>0</c:formatCode>
                <c:ptCount val="3"/>
                <c:pt idx="0">
                  <c:v>815</c:v>
                </c:pt>
                <c:pt idx="1">
                  <c:v>33</c:v>
                </c:pt>
                <c:pt idx="2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B-4FBF-B916-2C43B9E93FA7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Variant!$E$24:$E$27</c:f>
              <c:numCache>
                <c:formatCode>0</c:formatCode>
                <c:ptCount val="4"/>
                <c:pt idx="0">
                  <c:v>0</c:v>
                </c:pt>
                <c:pt idx="1">
                  <c:v>16</c:v>
                </c:pt>
                <c:pt idx="3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B-4FBF-B916-2C43B9E93FA7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Variant!$E$16:$E$19</c:f>
              <c:numCache>
                <c:formatCode>0</c:formatCode>
                <c:ptCount val="4"/>
                <c:pt idx="0">
                  <c:v>224</c:v>
                </c:pt>
                <c:pt idx="1">
                  <c:v>60</c:v>
                </c:pt>
                <c:pt idx="3">
                  <c:v>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B-4FBF-B916-2C43B9E93FA7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Variant!$E$11:$E$15</c:f>
              <c:numCache>
                <c:formatCode>0</c:formatCode>
                <c:ptCount val="5"/>
                <c:pt idx="0">
                  <c:v>522</c:v>
                </c:pt>
                <c:pt idx="1">
                  <c:v>213</c:v>
                </c:pt>
                <c:pt idx="2">
                  <c:v>72</c:v>
                </c:pt>
                <c:pt idx="4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B-4FBF-B916-2C43B9E93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24883596333834"/>
          <c:y val="0.18916464631294386"/>
          <c:w val="6.3086804852504383E-2"/>
          <c:h val="0.263108035551745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Skålda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Fylker!$F$39:$F$52</c:f>
              <c:numCache>
                <c:formatCode>#,##0</c:formatCode>
                <c:ptCount val="14"/>
                <c:pt idx="0">
                  <c:v>1259</c:v>
                </c:pt>
                <c:pt idx="1">
                  <c:v>1102</c:v>
                </c:pt>
                <c:pt idx="2">
                  <c:v>366</c:v>
                </c:pt>
                <c:pt idx="3">
                  <c:v>5028</c:v>
                </c:pt>
                <c:pt idx="4">
                  <c:v>2107</c:v>
                </c:pt>
                <c:pt idx="5">
                  <c:v>842</c:v>
                </c:pt>
                <c:pt idx="6">
                  <c:v>558</c:v>
                </c:pt>
                <c:pt idx="7">
                  <c:v>11460</c:v>
                </c:pt>
                <c:pt idx="8">
                  <c:v>895</c:v>
                </c:pt>
                <c:pt idx="9">
                  <c:v>177</c:v>
                </c:pt>
                <c:pt idx="10">
                  <c:v>1296</c:v>
                </c:pt>
                <c:pt idx="11">
                  <c:v>2207</c:v>
                </c:pt>
                <c:pt idx="12">
                  <c:v>84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5-4A4A-9FC9-9E97105C3D42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Fylker!$F$24:$F$37</c:f>
              <c:numCache>
                <c:formatCode>#,##0</c:formatCode>
                <c:ptCount val="14"/>
                <c:pt idx="0">
                  <c:v>1459</c:v>
                </c:pt>
                <c:pt idx="1">
                  <c:v>1111</c:v>
                </c:pt>
                <c:pt idx="2">
                  <c:v>293</c:v>
                </c:pt>
                <c:pt idx="3">
                  <c:v>4668</c:v>
                </c:pt>
                <c:pt idx="4">
                  <c:v>1880</c:v>
                </c:pt>
                <c:pt idx="5">
                  <c:v>760</c:v>
                </c:pt>
                <c:pt idx="6">
                  <c:v>633</c:v>
                </c:pt>
                <c:pt idx="7">
                  <c:v>11629</c:v>
                </c:pt>
                <c:pt idx="8">
                  <c:v>783</c:v>
                </c:pt>
                <c:pt idx="9">
                  <c:v>157</c:v>
                </c:pt>
                <c:pt idx="10">
                  <c:v>705</c:v>
                </c:pt>
                <c:pt idx="11">
                  <c:v>2210</c:v>
                </c:pt>
                <c:pt idx="12">
                  <c:v>112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Fylker!$F$9:$F$22</c:f>
              <c:numCache>
                <c:formatCode>#,##0</c:formatCode>
                <c:ptCount val="14"/>
                <c:pt idx="0">
                  <c:v>1264</c:v>
                </c:pt>
                <c:pt idx="1">
                  <c:v>1598</c:v>
                </c:pt>
                <c:pt idx="2">
                  <c:v>256</c:v>
                </c:pt>
                <c:pt idx="3">
                  <c:v>4335</c:v>
                </c:pt>
                <c:pt idx="4">
                  <c:v>2011</c:v>
                </c:pt>
                <c:pt idx="5">
                  <c:v>724</c:v>
                </c:pt>
                <c:pt idx="6">
                  <c:v>492</c:v>
                </c:pt>
                <c:pt idx="7">
                  <c:v>11121</c:v>
                </c:pt>
                <c:pt idx="8">
                  <c:v>991</c:v>
                </c:pt>
                <c:pt idx="9">
                  <c:v>156</c:v>
                </c:pt>
                <c:pt idx="10">
                  <c:v>419</c:v>
                </c:pt>
                <c:pt idx="11">
                  <c:v>2209</c:v>
                </c:pt>
                <c:pt idx="12">
                  <c:v>90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4.3005228759207058E-2"/>
          <c:h val="0.121233027359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antall</a:t>
            </a:r>
            <a:r>
              <a:rPr lang="en-US" sz="2000" baseline="0"/>
              <a:t> SLAKT per PRODUSENT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</c:formatCode>
                <c:ptCount val="14"/>
                <c:pt idx="0">
                  <c:v>32.422222222222224</c:v>
                </c:pt>
                <c:pt idx="1">
                  <c:v>46.291666666666664</c:v>
                </c:pt>
                <c:pt idx="2">
                  <c:v>15.421052631578947</c:v>
                </c:pt>
                <c:pt idx="3">
                  <c:v>33.826086956521742</c:v>
                </c:pt>
                <c:pt idx="4">
                  <c:v>36.862745098039213</c:v>
                </c:pt>
                <c:pt idx="5">
                  <c:v>33.043478260869563</c:v>
                </c:pt>
                <c:pt idx="6">
                  <c:v>25.32</c:v>
                </c:pt>
                <c:pt idx="7">
                  <c:v>48.861344537815128</c:v>
                </c:pt>
                <c:pt idx="8">
                  <c:v>19.097560975609756</c:v>
                </c:pt>
                <c:pt idx="9">
                  <c:v>26.166666666666668</c:v>
                </c:pt>
                <c:pt idx="10">
                  <c:v>5.8264462809917354</c:v>
                </c:pt>
                <c:pt idx="11">
                  <c:v>48.043478260869563</c:v>
                </c:pt>
                <c:pt idx="12">
                  <c:v>16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6-407B-89F5-7EE35BCA7988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</c:formatCode>
                <c:ptCount val="14"/>
                <c:pt idx="0">
                  <c:v>30.095238095238095</c:v>
                </c:pt>
                <c:pt idx="1">
                  <c:v>76.095238095238102</c:v>
                </c:pt>
                <c:pt idx="2">
                  <c:v>16</c:v>
                </c:pt>
                <c:pt idx="3">
                  <c:v>32.350746268656714</c:v>
                </c:pt>
                <c:pt idx="4">
                  <c:v>34.672413793103445</c:v>
                </c:pt>
                <c:pt idx="5">
                  <c:v>51.714285714285715</c:v>
                </c:pt>
                <c:pt idx="6">
                  <c:v>18.923076923076923</c:v>
                </c:pt>
                <c:pt idx="7">
                  <c:v>53.210526315789473</c:v>
                </c:pt>
                <c:pt idx="8">
                  <c:v>22.022222222222222</c:v>
                </c:pt>
                <c:pt idx="9">
                  <c:v>15.6</c:v>
                </c:pt>
                <c:pt idx="10">
                  <c:v>5.1097560975609753</c:v>
                </c:pt>
                <c:pt idx="11">
                  <c:v>46.020833333333336</c:v>
                </c:pt>
                <c:pt idx="12">
                  <c:v>12.857142857142858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07B-89F5-7EE35BCA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2704746106859"/>
          <c:y val="0.2083062741215996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820695792626935"/>
          <c:y val="5.8440563984585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45</c:v>
                </c:pt>
                <c:pt idx="1">
                  <c:v>24</c:v>
                </c:pt>
                <c:pt idx="2">
                  <c:v>19</c:v>
                </c:pt>
                <c:pt idx="3">
                  <c:v>138</c:v>
                </c:pt>
                <c:pt idx="4">
                  <c:v>51</c:v>
                </c:pt>
                <c:pt idx="5">
                  <c:v>23</c:v>
                </c:pt>
                <c:pt idx="6">
                  <c:v>25</c:v>
                </c:pt>
                <c:pt idx="7">
                  <c:v>238</c:v>
                </c:pt>
                <c:pt idx="8">
                  <c:v>41</c:v>
                </c:pt>
                <c:pt idx="9">
                  <c:v>6</c:v>
                </c:pt>
                <c:pt idx="10">
                  <c:v>121</c:v>
                </c:pt>
                <c:pt idx="11">
                  <c:v>46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A-4097-AF06-AC76670C13A2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42</c:v>
                </c:pt>
                <c:pt idx="1">
                  <c:v>21</c:v>
                </c:pt>
                <c:pt idx="2">
                  <c:v>16</c:v>
                </c:pt>
                <c:pt idx="3">
                  <c:v>134</c:v>
                </c:pt>
                <c:pt idx="4">
                  <c:v>58</c:v>
                </c:pt>
                <c:pt idx="5">
                  <c:v>14</c:v>
                </c:pt>
                <c:pt idx="6">
                  <c:v>26</c:v>
                </c:pt>
                <c:pt idx="7">
                  <c:v>209</c:v>
                </c:pt>
                <c:pt idx="8">
                  <c:v>45</c:v>
                </c:pt>
                <c:pt idx="9">
                  <c:v>10</c:v>
                </c:pt>
                <c:pt idx="10">
                  <c:v>82</c:v>
                </c:pt>
                <c:pt idx="11">
                  <c:v>48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A-4097-AF06-AC76670C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63097674472681"/>
          <c:y val="0.208306181458250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Fylker!$P$24:$P$37</c:f>
              <c:numCache>
                <c:formatCode>0.00</c:formatCode>
                <c:ptCount val="14"/>
                <c:pt idx="0">
                  <c:v>59.891706648389309</c:v>
                </c:pt>
                <c:pt idx="1">
                  <c:v>57.651665166516651</c:v>
                </c:pt>
                <c:pt idx="2">
                  <c:v>55.409556313993185</c:v>
                </c:pt>
                <c:pt idx="3">
                  <c:v>59.043543543543549</c:v>
                </c:pt>
                <c:pt idx="4">
                  <c:v>56.721660457690248</c:v>
                </c:pt>
                <c:pt idx="5">
                  <c:v>57.689473684210512</c:v>
                </c:pt>
                <c:pt idx="6">
                  <c:v>59.015797788309648</c:v>
                </c:pt>
                <c:pt idx="7">
                  <c:v>59.541770842314001</c:v>
                </c:pt>
                <c:pt idx="8">
                  <c:v>59.839948783610765</c:v>
                </c:pt>
                <c:pt idx="9">
                  <c:v>56.538461538461519</c:v>
                </c:pt>
                <c:pt idx="10">
                  <c:v>57.854285714285744</c:v>
                </c:pt>
                <c:pt idx="11">
                  <c:v>59.326539855072461</c:v>
                </c:pt>
                <c:pt idx="12">
                  <c:v>56.135135135135137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ABA-BBBA-D3CB7451774D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Fylker!$P$9:$P$22</c:f>
              <c:numCache>
                <c:formatCode>0.00</c:formatCode>
                <c:ptCount val="14"/>
                <c:pt idx="0">
                  <c:v>59.529272151898738</c:v>
                </c:pt>
                <c:pt idx="1">
                  <c:v>58.996869129618048</c:v>
                </c:pt>
                <c:pt idx="2">
                  <c:v>57.00390625</c:v>
                </c:pt>
                <c:pt idx="3">
                  <c:v>58.925369685767102</c:v>
                </c:pt>
                <c:pt idx="4">
                  <c:v>56.560417702635512</c:v>
                </c:pt>
                <c:pt idx="5">
                  <c:v>57.110650069156257</c:v>
                </c:pt>
                <c:pt idx="6">
                  <c:v>58.39918533604888</c:v>
                </c:pt>
                <c:pt idx="7">
                  <c:v>59.515719304567149</c:v>
                </c:pt>
                <c:pt idx="8">
                  <c:v>59.489858012170394</c:v>
                </c:pt>
                <c:pt idx="9">
                  <c:v>57.72258064516128</c:v>
                </c:pt>
                <c:pt idx="10">
                  <c:v>57.496402877697847</c:v>
                </c:pt>
                <c:pt idx="11">
                  <c:v>58.57913832199548</c:v>
                </c:pt>
                <c:pt idx="12">
                  <c:v>57.31111111111111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ABA-BBBA-D3CB7451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70455380435172"/>
          <c:y val="0.1860607593437328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VEKT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88449417909365E-2"/>
          <c:y val="0.17063171544207856"/>
          <c:w val="0.89901776882889628"/>
          <c:h val="0.6469394528285297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Fylker!$N$24:$N$37</c:f>
              <c:numCache>
                <c:formatCode>0</c:formatCode>
                <c:ptCount val="14"/>
                <c:pt idx="0">
                  <c:v>152.49006168608668</c:v>
                </c:pt>
                <c:pt idx="1">
                  <c:v>165.86561656165611</c:v>
                </c:pt>
                <c:pt idx="2">
                  <c:v>169.72491467576799</c:v>
                </c:pt>
                <c:pt idx="3">
                  <c:v>156.22739931448231</c:v>
                </c:pt>
                <c:pt idx="4">
                  <c:v>162.26781914893652</c:v>
                </c:pt>
                <c:pt idx="5">
                  <c:v>156.88052631578944</c:v>
                </c:pt>
                <c:pt idx="6">
                  <c:v>168.5830963665087</c:v>
                </c:pt>
                <c:pt idx="7">
                  <c:v>153.44140510792013</c:v>
                </c:pt>
                <c:pt idx="8">
                  <c:v>148.16832694763733</c:v>
                </c:pt>
                <c:pt idx="9">
                  <c:v>147.81019108280245</c:v>
                </c:pt>
                <c:pt idx="10">
                  <c:v>137.09148936170195</c:v>
                </c:pt>
                <c:pt idx="11">
                  <c:v>148.63361990950219</c:v>
                </c:pt>
                <c:pt idx="12">
                  <c:v>178.81696428571425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6F0-BCAE-41D5E1CD7C11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Fylker!$N$9:$N$22</c:f>
              <c:numCache>
                <c:formatCode>0</c:formatCode>
                <c:ptCount val="14"/>
                <c:pt idx="0">
                  <c:v>148.38860759493676</c:v>
                </c:pt>
                <c:pt idx="1">
                  <c:v>159.70719649561957</c:v>
                </c:pt>
                <c:pt idx="2">
                  <c:v>153.20937500000016</c:v>
                </c:pt>
                <c:pt idx="3">
                  <c:v>156.66352941176464</c:v>
                </c:pt>
                <c:pt idx="4">
                  <c:v>162.46573843858801</c:v>
                </c:pt>
                <c:pt idx="5">
                  <c:v>154.1458563535912</c:v>
                </c:pt>
                <c:pt idx="6">
                  <c:v>167.19207317073179</c:v>
                </c:pt>
                <c:pt idx="7">
                  <c:v>150.33216437370751</c:v>
                </c:pt>
                <c:pt idx="8">
                  <c:v>145.83915237134204</c:v>
                </c:pt>
                <c:pt idx="9">
                  <c:v>138.67307692307679</c:v>
                </c:pt>
                <c:pt idx="10">
                  <c:v>135.38973747016709</c:v>
                </c:pt>
                <c:pt idx="11">
                  <c:v>149.62037120869178</c:v>
                </c:pt>
                <c:pt idx="12">
                  <c:v>169.63666666666657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6F0-BCAE-41D5E1CD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764256590263E-2"/>
          <c:y val="0.13257546460554057"/>
          <c:w val="0.88027456960957984"/>
          <c:h val="0.72633550571732364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154.13859781379605</c:v>
                </c:pt>
                <c:pt idx="5">
                  <c:v>155.45215011727905</c:v>
                </c:pt>
                <c:pt idx="6">
                  <c:v>154.31662222222263</c:v>
                </c:pt>
                <c:pt idx="7">
                  <c:v>156.58768611670004</c:v>
                </c:pt>
                <c:pt idx="8">
                  <c:v>155.08563262195139</c:v>
                </c:pt>
                <c:pt idx="9">
                  <c:v>154.33877474785203</c:v>
                </c:pt>
                <c:pt idx="10">
                  <c:v>154.30259562841536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7F9-85BD-0C7308039D5C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96668974765261E-2"/>
                  <c:y val="-0.123139659627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1-46E1-BB5E-4F1396E9FF99}"/>
                </c:ext>
              </c:extLst>
            </c:dLbl>
            <c:dLbl>
              <c:idx val="1"/>
              <c:layout>
                <c:manualLayout>
                  <c:x val="-3.4908845931545175E-2"/>
                  <c:y val="5.2774139840389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1-46E1-BB5E-4F1396E9FF99}"/>
                </c:ext>
              </c:extLst>
            </c:dLbl>
            <c:dLbl>
              <c:idx val="2"/>
              <c:layout>
                <c:manualLayout>
                  <c:x val="-3.0677470667115458E-2"/>
                  <c:y val="6.156982981378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1-46E1-BB5E-4F1396E9FF99}"/>
                </c:ext>
              </c:extLst>
            </c:dLbl>
            <c:dLbl>
              <c:idx val="3"/>
              <c:layout>
                <c:manualLayout>
                  <c:x val="-2.8561783034900638E-2"/>
                  <c:y val="-9.235474472068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5-4AEC-A2A5-B38F4367C49F}"/>
                </c:ext>
              </c:extLst>
            </c:dLbl>
            <c:dLbl>
              <c:idx val="4"/>
              <c:layout>
                <c:manualLayout>
                  <c:x val="-9.5205943449668661E-3"/>
                  <c:y val="4.8376294853690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8D-4672-9924-E841F3E9E096}"/>
                </c:ext>
              </c:extLst>
            </c:dLbl>
            <c:dLbl>
              <c:idx val="6"/>
              <c:layout>
                <c:manualLayout>
                  <c:x val="-2.7503939218793169E-2"/>
                  <c:y val="4.1779527373641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9-447D-A837-31B788FFF2C0}"/>
                </c:ext>
              </c:extLst>
            </c:dLbl>
            <c:dLbl>
              <c:idx val="7"/>
              <c:layout>
                <c:manualLayout>
                  <c:x val="-4.1255908828189913E-2"/>
                  <c:y val="-4.397844986699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6-4007-A13E-DF528240E8C2}"/>
                </c:ext>
              </c:extLst>
            </c:dLbl>
            <c:dLbl>
              <c:idx val="8"/>
              <c:layout>
                <c:manualLayout>
                  <c:x val="-2.1156876322148594E-2"/>
                  <c:y val="-7.696228726723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9-4ED0-85E6-06DE4435FF4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152.98602767465388</c:v>
                </c:pt>
                <c:pt idx="4">
                  <c:v>152.00018642803877</c:v>
                </c:pt>
                <c:pt idx="5">
                  <c:v>153.13056828597595</c:v>
                </c:pt>
                <c:pt idx="6">
                  <c:v>151.95451204573271</c:v>
                </c:pt>
                <c:pt idx="7">
                  <c:v>153.0621346886914</c:v>
                </c:pt>
                <c:pt idx="8">
                  <c:v>152.43886536833205</c:v>
                </c:pt>
                <c:pt idx="9">
                  <c:v>151.46113762927595</c:v>
                </c:pt>
                <c:pt idx="10">
                  <c:v>156.06190476190491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7F9-85BD-0C73080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160"/>
          <c:min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 (uten hode og forlabber)</a:t>
                </a:r>
              </a:p>
            </c:rich>
          </c:tx>
          <c:layout>
            <c:manualLayout>
              <c:xMode val="edge"/>
              <c:yMode val="edge"/>
              <c:x val="1.0233264556826329E-2"/>
              <c:y val="0.271623958687502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69432869939436"/>
          <c:y val="0.52442552717002489"/>
          <c:w val="0.10052206674694618"/>
          <c:h val="0.12590735852963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52350084231825E-2"/>
          <c:y val="0.16867098965570479"/>
          <c:w val="0.89705382580521753"/>
          <c:h val="0.6521408059286706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Fylker!$J$24:$J$37</c:f>
              <c:numCache>
                <c:formatCode>0.0</c:formatCode>
                <c:ptCount val="14"/>
                <c:pt idx="0">
                  <c:v>5.5260965078403128</c:v>
                </c:pt>
                <c:pt idx="1">
                  <c:v>4.2080145443526993</c:v>
                </c:pt>
                <c:pt idx="2">
                  <c:v>1.1097644117869856</c:v>
                </c:pt>
                <c:pt idx="3">
                  <c:v>17.680478751609733</c:v>
                </c:pt>
                <c:pt idx="4">
                  <c:v>7.1206726763123989</c:v>
                </c:pt>
                <c:pt idx="5">
                  <c:v>2.8785698053177793</c:v>
                </c:pt>
                <c:pt idx="6">
                  <c:v>2.397545640481781</c:v>
                </c:pt>
                <c:pt idx="7">
                  <c:v>44.045905613211112</c:v>
                </c:pt>
                <c:pt idx="8">
                  <c:v>2.9656844178471329</c:v>
                </c:pt>
                <c:pt idx="9">
                  <c:v>0.59465192030906755</c:v>
                </c:pt>
                <c:pt idx="10">
                  <c:v>2.6702522536171496</c:v>
                </c:pt>
                <c:pt idx="11">
                  <c:v>8.3705779865161745</c:v>
                </c:pt>
                <c:pt idx="12">
                  <c:v>0.42421028709946201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3-4146-B5F7-9B90A2C3B63A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Fylker!$J$9:$J$22</c:f>
              <c:numCache>
                <c:formatCode>0.0</c:formatCode>
                <c:ptCount val="14"/>
                <c:pt idx="0">
                  <c:v>4.9248032416426391</c:v>
                </c:pt>
                <c:pt idx="1">
                  <c:v>6.2261357437855516</c:v>
                </c:pt>
                <c:pt idx="2">
                  <c:v>0.99742850463648447</c:v>
                </c:pt>
                <c:pt idx="3">
                  <c:v>16.890049092184217</c:v>
                </c:pt>
                <c:pt idx="4">
                  <c:v>7.8352684485311324</c:v>
                </c:pt>
                <c:pt idx="5">
                  <c:v>2.8208524896750569</c:v>
                </c:pt>
                <c:pt idx="6">
                  <c:v>1.9169329073482424</c:v>
                </c:pt>
                <c:pt idx="7">
                  <c:v>43.329696875243528</c:v>
                </c:pt>
                <c:pt idx="8">
                  <c:v>3.8611392503701394</c:v>
                </c:pt>
                <c:pt idx="9">
                  <c:v>0.60780799501285743</c:v>
                </c:pt>
                <c:pt idx="10">
                  <c:v>1.6325099353229957</c:v>
                </c:pt>
                <c:pt idx="11">
                  <c:v>8.6067170575859109</c:v>
                </c:pt>
                <c:pt idx="12">
                  <c:v>0.35065845866126394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3-4146-B5F7-9B90A2C3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måned'!$I$10:$I$12</c15:sqref>
                  </c15:fullRef>
                </c:ext>
              </c:extLst>
              <c:f>'Variant per måned'!$I$10:$I$11</c:f>
              <c:numCache>
                <c:formatCode>General</c:formatCode>
                <c:ptCount val="2"/>
                <c:pt idx="0">
                  <c:v>1854</c:v>
                </c:pt>
                <c:pt idx="1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2-401D-AE88-8636B0A8D81A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måned'!$I$14:$I$16</c15:sqref>
                  </c15:fullRef>
                </c:ext>
              </c:extLst>
              <c:f>'Variant per måned'!$I$14:$I$15</c:f>
              <c:numCache>
                <c:formatCode>General</c:formatCode>
                <c:ptCount val="2"/>
                <c:pt idx="0">
                  <c:v>1490</c:v>
                </c:pt>
                <c:pt idx="1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2-401D-AE88-8636B0A8D81A}"/>
            </c:ext>
          </c:extLst>
        </c:ser>
        <c:ser>
          <c:idx val="3"/>
          <c:order val="2"/>
          <c:tx>
            <c:strRef>
              <c:f>'Variant per måned'!$F$18</c:f>
              <c:strCache>
                <c:ptCount val="1"/>
                <c:pt idx="0">
                  <c:v>Mars</c:v>
                </c:pt>
              </c:strCache>
            </c:strRef>
          </c:tx>
          <c:invertIfNegative val="0"/>
          <c:cat>
            <c:strLit>
              <c:ptCount val="2"/>
              <c:pt idx="0">
                <c:v>Ordinær</c:v>
              </c:pt>
              <c:pt idx="1">
                <c:v>Med baklabb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måned'!$H$18:$H$20</c15:sqref>
                  </c15:fullRef>
                </c:ext>
              </c:extLst>
              <c:f>'Variant per måned'!$H$18:$H$19</c:f>
              <c:numCache>
                <c:formatCode>General</c:formatCode>
                <c:ptCount val="2"/>
                <c:pt idx="0">
                  <c:v>1389</c:v>
                </c:pt>
                <c:pt idx="1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5-4704-A7CA-F908E70A5DC0}"/>
            </c:ext>
          </c:extLst>
        </c:ser>
        <c:ser>
          <c:idx val="10"/>
          <c:order val="3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måned'!$I$22:$I$24</c15:sqref>
                  </c15:fullRef>
                </c:ext>
              </c:extLst>
              <c:f>'Variant per måned'!$I$22:$I$23</c:f>
              <c:numCache>
                <c:formatCode>General</c:formatCode>
                <c:ptCount val="2"/>
                <c:pt idx="0">
                  <c:v>1686</c:v>
                </c:pt>
                <c:pt idx="1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2-401D-AE88-8636B0A8D81A}"/>
            </c:ext>
          </c:extLst>
        </c:ser>
        <c:ser>
          <c:idx val="1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måned'!$I$26:$I$28</c15:sqref>
                  </c15:fullRef>
                </c:ext>
              </c:extLst>
              <c:f>'Variant per måned'!$I$26:$I$27</c:f>
              <c:numCache>
                <c:formatCode>General</c:formatCode>
                <c:ptCount val="2"/>
                <c:pt idx="0">
                  <c:v>1646</c:v>
                </c:pt>
                <c:pt idx="1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2-401D-AE88-8636B0A8D81A}"/>
            </c:ext>
          </c:extLst>
        </c:ser>
        <c:ser>
          <c:idx val="2"/>
          <c:order val="5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måned'!$I$30:$I$32</c15:sqref>
                  </c15:fullRef>
                </c:ext>
              </c:extLst>
              <c:f>'Variant per måned'!$I$30:$I$31</c:f>
              <c:numCache>
                <c:formatCode>General</c:formatCode>
                <c:ptCount val="2"/>
                <c:pt idx="0">
                  <c:v>1439</c:v>
                </c:pt>
                <c:pt idx="1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2-401D-AE88-8636B0A8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99131368006179"/>
          <c:y val="8.4686820189475015E-2"/>
          <c:w val="5.8473781026661661E-2"/>
          <c:h val="0.24550010640561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måned'!$J$10:$J$14</c:f>
              <c:numCache>
                <c:formatCode>0.0</c:formatCode>
                <c:ptCount val="5"/>
                <c:pt idx="0">
                  <c:v>68.770764119601367</c:v>
                </c:pt>
                <c:pt idx="1">
                  <c:v>30.71244001476559</c:v>
                </c:pt>
                <c:pt idx="2">
                  <c:v>0.51679586563307489</c:v>
                </c:pt>
                <c:pt idx="4">
                  <c:v>55.904334828101661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D-4466-9DE1-8560D8E0ADA9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måned'!$J$16:$J$19</c:f>
              <c:numCache>
                <c:formatCode>General</c:formatCode>
                <c:ptCount val="4"/>
                <c:pt idx="0" formatCode="0.0">
                  <c:v>0.85949177877428995</c:v>
                </c:pt>
                <c:pt idx="2" formatCode="0.0">
                  <c:v>65.549787635677205</c:v>
                </c:pt>
                <c:pt idx="3" formatCode="0.0">
                  <c:v>33.647947144879659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D-4466-9DE1-8560D8E0ADA9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måned'!$J$22:$J$24</c:f>
              <c:numCache>
                <c:formatCode>0.0</c:formatCode>
                <c:ptCount val="3"/>
                <c:pt idx="0">
                  <c:v>56.926188068756318</c:v>
                </c:pt>
                <c:pt idx="1">
                  <c:v>42.53454668014831</c:v>
                </c:pt>
                <c:pt idx="2">
                  <c:v>0.53926525109538259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D-4466-9DE1-8560D8E0ADA9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61.400894187779443</c:v>
                </c:pt>
                <c:pt idx="1">
                  <c:v>37.928464977645312</c:v>
                </c:pt>
                <c:pt idx="2">
                  <c:v>0.6706408345752608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D-4466-9DE1-8560D8E0ADA9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D-4466-9DE1-8560D8E0ADA9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D-4466-9DE1-8560D8E0ADA9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D-4466-9DE1-8560D8E0ADA9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FD-4466-9DE1-8560D8E0ADA9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FD-4466-9DE1-8560D8E0ADA9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FD-4466-9DE1-8560D8E0ADA9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466-9DE1-8560D8E0ADA9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FD-4466-9DE1-8560D8E0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5932392650916873"/>
          <c:y val="0.23639948313074097"/>
          <c:w val="0.3207480570665982"/>
          <c:h val="0.13799252047401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7265756995539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måned'!$N$10:$N$14</c:f>
              <c:numCache>
                <c:formatCode>0</c:formatCode>
                <c:ptCount val="5"/>
                <c:pt idx="0">
                  <c:v>151.99227053140103</c:v>
                </c:pt>
                <c:pt idx="1">
                  <c:v>162.57764423076924</c:v>
                </c:pt>
                <c:pt idx="2">
                  <c:v>157.29285714285723</c:v>
                </c:pt>
                <c:pt idx="4">
                  <c:v>149.63870320855619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A2A-96D5-4D3702D0F326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måned'!$N$16:$N$19</c:f>
              <c:numCache>
                <c:formatCode>General</c:formatCode>
                <c:ptCount val="4"/>
                <c:pt idx="0" formatCode="0">
                  <c:v>127.50869565217388</c:v>
                </c:pt>
                <c:pt idx="2" formatCode="0">
                  <c:v>150.63621310295184</c:v>
                </c:pt>
                <c:pt idx="3" formatCode="0">
                  <c:v>158.77882187938278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A2A-96D5-4D3702D0F326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måned'!$N$22:$N$24</c:f>
              <c:numCache>
                <c:formatCode>0</c:formatCode>
                <c:ptCount val="3"/>
                <c:pt idx="0">
                  <c:v>149.11314387211397</c:v>
                </c:pt>
                <c:pt idx="1">
                  <c:v>157.77480190174347</c:v>
                </c:pt>
                <c:pt idx="2">
                  <c:v>145.85624999999999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3-4A2A-96D5-4D3702D0F326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måned'!$N$26:$N$28</c:f>
              <c:numCache>
                <c:formatCode>0</c:formatCode>
                <c:ptCount val="3"/>
                <c:pt idx="0">
                  <c:v>149.06680825242714</c:v>
                </c:pt>
                <c:pt idx="1">
                  <c:v>156.1670923379175</c:v>
                </c:pt>
                <c:pt idx="2">
                  <c:v>168.01666666666671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73-4A2A-96D5-4D3702D0F326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73-4A2A-96D5-4D3702D0F326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73-4A2A-96D5-4D3702D0F326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3-4A2A-96D5-4D3702D0F326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73-4A2A-96D5-4D3702D0F326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73-4A2A-96D5-4D3702D0F326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73-4A2A-96D5-4D3702D0F326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73-4A2A-96D5-4D3702D0F326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A2A-96D5-4D3702D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6978851805873572E-2"/>
              <c:y val="0.340360246977324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49913360648532146"/>
          <c:y val="0.17075301550420954"/>
          <c:w val="0.16667651380342413"/>
          <c:h val="0.20587270341207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9533374489"/>
          <c:y val="4.2085036451749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måned'!$L$10:$L$14</c:f>
              <c:numCache>
                <c:formatCode>0.00</c:formatCode>
                <c:ptCount val="5"/>
                <c:pt idx="0">
                  <c:v>58.995145631067984</c:v>
                </c:pt>
                <c:pt idx="1">
                  <c:v>58.513221153846168</c:v>
                </c:pt>
                <c:pt idx="2">
                  <c:v>59.357142857142847</c:v>
                </c:pt>
                <c:pt idx="4">
                  <c:v>59.459731543624173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7A6-9A50-2F148FA12F0C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måned'!$L$16:$L$19</c:f>
              <c:numCache>
                <c:formatCode>General</c:formatCode>
                <c:ptCount val="4"/>
                <c:pt idx="0" formatCode="0.00">
                  <c:v>60.894736842105239</c:v>
                </c:pt>
                <c:pt idx="2" formatCode="0.00">
                  <c:v>59.526695526695555</c:v>
                </c:pt>
                <c:pt idx="3" formatCode="0.00">
                  <c:v>58.496493688639539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7A6-9A50-2F148FA12F0C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måned'!$L$22:$L$24</c:f>
              <c:numCache>
                <c:formatCode>0.00</c:formatCode>
                <c:ptCount val="3"/>
                <c:pt idx="0">
                  <c:v>59.462633451957295</c:v>
                </c:pt>
                <c:pt idx="1">
                  <c:v>58.683835182250391</c:v>
                </c:pt>
                <c:pt idx="2">
                  <c:v>57.66666666666665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9-47A6-9A50-2F148FA12F0C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måned'!$L$26:$L$28</c:f>
              <c:numCache>
                <c:formatCode>0.00</c:formatCode>
                <c:ptCount val="3"/>
                <c:pt idx="0">
                  <c:v>59.455650060753321</c:v>
                </c:pt>
                <c:pt idx="1">
                  <c:v>58.735756385068754</c:v>
                </c:pt>
                <c:pt idx="2">
                  <c:v>58.277777777777779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9-47A6-9A50-2F148FA12F0C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9-47A6-9A50-2F148FA12F0C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9-47A6-9A50-2F148FA12F0C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9-47A6-9A50-2F148FA12F0C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9-47A6-9A50-2F148FA12F0C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9-47A6-9A50-2F148FA12F0C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69-47A6-9A50-2F148FA12F0C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69-47A6-9A50-2F148FA12F0C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69-47A6-9A50-2F148FA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4830518744809828E-2"/>
              <c:y val="0.26390082059756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81962111026794104"/>
          <c:y val="0.13398685657690981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nb-NO" sz="2800"/>
              <a:t>Skålda</a:t>
            </a:r>
            <a:r>
              <a:rPr lang="nb-NO" sz="2800" baseline="0"/>
              <a:t> purke, a</a:t>
            </a:r>
            <a:r>
              <a:rPr lang="nb-NO" sz="2800"/>
              <a:t>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0562828059367E-2"/>
          <c:y val="0.1554118318432566"/>
          <c:w val="0.88645992972616228"/>
          <c:h val="0.6912091779534643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9.336413908037267</c:v>
                </c:pt>
                <c:pt idx="1">
                  <c:v>9.8742519506098017</c:v>
                </c:pt>
                <c:pt idx="2">
                  <c:v>11.052193015680626</c:v>
                </c:pt>
                <c:pt idx="3">
                  <c:v>9.090220437845618</c:v>
                </c:pt>
                <c:pt idx="4">
                  <c:v>10.059843951215818</c:v>
                </c:pt>
                <c:pt idx="5">
                  <c:v>9.7038103174001993</c:v>
                </c:pt>
                <c:pt idx="6">
                  <c:v>8.5334444360275743</c:v>
                </c:pt>
                <c:pt idx="7">
                  <c:v>9.4614044390576488</c:v>
                </c:pt>
                <c:pt idx="8">
                  <c:v>9.942428603893644</c:v>
                </c:pt>
                <c:pt idx="9">
                  <c:v>10.154533747443375</c:v>
                </c:pt>
                <c:pt idx="10">
                  <c:v>2.7914551927884257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0-4BE6-ABE6-EF5500AD2CC1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10.55481960570404</c:v>
                </c:pt>
                <c:pt idx="1">
                  <c:v>10.426244837528248</c:v>
                </c:pt>
                <c:pt idx="2">
                  <c:v>8.2560585989246498</c:v>
                </c:pt>
                <c:pt idx="3">
                  <c:v>11.560040520533004</c:v>
                </c:pt>
                <c:pt idx="4">
                  <c:v>10.457414478298141</c:v>
                </c:pt>
                <c:pt idx="5">
                  <c:v>8.5093119301800044</c:v>
                </c:pt>
                <c:pt idx="6">
                  <c:v>9.5612873061637984</c:v>
                </c:pt>
                <c:pt idx="7">
                  <c:v>9.2028364373100615</c:v>
                </c:pt>
                <c:pt idx="8">
                  <c:v>9.210628847502532</c:v>
                </c:pt>
                <c:pt idx="9">
                  <c:v>9.8028520221304447</c:v>
                </c:pt>
                <c:pt idx="10">
                  <c:v>2.4585054157250839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0-4BE6-ABE6-EF5500AD2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77317463809386"/>
          <c:y val="6.9883898584595566E-2"/>
          <c:w val="7.2775816588984396E-2"/>
          <c:h val="0.14644390067168775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Skålda purke: ANTALL</a:t>
            </a:r>
            <a:r>
              <a:rPr lang="nb-NO" sz="3200" baseline="0"/>
              <a:t> slakt </a:t>
            </a:r>
            <a:r>
              <a:rPr lang="nb-NO" sz="32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66FF33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492</c:v>
                </c:pt>
                <c:pt idx="1">
                  <c:v>624</c:v>
                </c:pt>
                <c:pt idx="2">
                  <c:v>592</c:v>
                </c:pt>
                <c:pt idx="3">
                  <c:v>524</c:v>
                </c:pt>
                <c:pt idx="4">
                  <c:v>682</c:v>
                </c:pt>
                <c:pt idx="5">
                  <c:v>693</c:v>
                </c:pt>
                <c:pt idx="6">
                  <c:v>539</c:v>
                </c:pt>
                <c:pt idx="7">
                  <c:v>645</c:v>
                </c:pt>
                <c:pt idx="8">
                  <c:v>622</c:v>
                </c:pt>
                <c:pt idx="9">
                  <c:v>487</c:v>
                </c:pt>
                <c:pt idx="10">
                  <c:v>580</c:v>
                </c:pt>
                <c:pt idx="11">
                  <c:v>720</c:v>
                </c:pt>
                <c:pt idx="12">
                  <c:v>790</c:v>
                </c:pt>
                <c:pt idx="13">
                  <c:v>208</c:v>
                </c:pt>
                <c:pt idx="14">
                  <c:v>876</c:v>
                </c:pt>
                <c:pt idx="15">
                  <c:v>743</c:v>
                </c:pt>
                <c:pt idx="16">
                  <c:v>573</c:v>
                </c:pt>
                <c:pt idx="17">
                  <c:v>580</c:v>
                </c:pt>
                <c:pt idx="18">
                  <c:v>526</c:v>
                </c:pt>
                <c:pt idx="19">
                  <c:v>623</c:v>
                </c:pt>
                <c:pt idx="20">
                  <c:v>525</c:v>
                </c:pt>
                <c:pt idx="21">
                  <c:v>838</c:v>
                </c:pt>
                <c:pt idx="22">
                  <c:v>542</c:v>
                </c:pt>
                <c:pt idx="23">
                  <c:v>566</c:v>
                </c:pt>
                <c:pt idx="24">
                  <c:v>503</c:v>
                </c:pt>
                <c:pt idx="25">
                  <c:v>516</c:v>
                </c:pt>
                <c:pt idx="26">
                  <c:v>605</c:v>
                </c:pt>
                <c:pt idx="27">
                  <c:v>556</c:v>
                </c:pt>
                <c:pt idx="28">
                  <c:v>423</c:v>
                </c:pt>
                <c:pt idx="29">
                  <c:v>524</c:v>
                </c:pt>
                <c:pt idx="30">
                  <c:v>607</c:v>
                </c:pt>
                <c:pt idx="31">
                  <c:v>461</c:v>
                </c:pt>
                <c:pt idx="32">
                  <c:v>538</c:v>
                </c:pt>
                <c:pt idx="33">
                  <c:v>567</c:v>
                </c:pt>
                <c:pt idx="34">
                  <c:v>579</c:v>
                </c:pt>
                <c:pt idx="35">
                  <c:v>725</c:v>
                </c:pt>
                <c:pt idx="36">
                  <c:v>639</c:v>
                </c:pt>
                <c:pt idx="37">
                  <c:v>541</c:v>
                </c:pt>
                <c:pt idx="38">
                  <c:v>610</c:v>
                </c:pt>
                <c:pt idx="39">
                  <c:v>540</c:v>
                </c:pt>
                <c:pt idx="40">
                  <c:v>473</c:v>
                </c:pt>
                <c:pt idx="41">
                  <c:v>734</c:v>
                </c:pt>
                <c:pt idx="42">
                  <c:v>556</c:v>
                </c:pt>
                <c:pt idx="43">
                  <c:v>605</c:v>
                </c:pt>
                <c:pt idx="44">
                  <c:v>510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404</c:v>
                </c:pt>
                <c:pt idx="1">
                  <c:v>717</c:v>
                </c:pt>
                <c:pt idx="2">
                  <c:v>604</c:v>
                </c:pt>
                <c:pt idx="3">
                  <c:v>650</c:v>
                </c:pt>
                <c:pt idx="4">
                  <c:v>479</c:v>
                </c:pt>
                <c:pt idx="5">
                  <c:v>786</c:v>
                </c:pt>
                <c:pt idx="6">
                  <c:v>591</c:v>
                </c:pt>
                <c:pt idx="7">
                  <c:v>608</c:v>
                </c:pt>
                <c:pt idx="8">
                  <c:v>628</c:v>
                </c:pt>
                <c:pt idx="9">
                  <c:v>554</c:v>
                </c:pt>
                <c:pt idx="10">
                  <c:v>563</c:v>
                </c:pt>
                <c:pt idx="11">
                  <c:v>728</c:v>
                </c:pt>
                <c:pt idx="12">
                  <c:v>192</c:v>
                </c:pt>
                <c:pt idx="13">
                  <c:v>775</c:v>
                </c:pt>
                <c:pt idx="14">
                  <c:v>723</c:v>
                </c:pt>
                <c:pt idx="15">
                  <c:v>573</c:v>
                </c:pt>
                <c:pt idx="16">
                  <c:v>570</c:v>
                </c:pt>
                <c:pt idx="17">
                  <c:v>543</c:v>
                </c:pt>
                <c:pt idx="18">
                  <c:v>631</c:v>
                </c:pt>
                <c:pt idx="19">
                  <c:v>567</c:v>
                </c:pt>
                <c:pt idx="20">
                  <c:v>595</c:v>
                </c:pt>
                <c:pt idx="21">
                  <c:v>674</c:v>
                </c:pt>
                <c:pt idx="22">
                  <c:v>529</c:v>
                </c:pt>
                <c:pt idx="23">
                  <c:v>419</c:v>
                </c:pt>
                <c:pt idx="24">
                  <c:v>637</c:v>
                </c:pt>
                <c:pt idx="25">
                  <c:v>599</c:v>
                </c:pt>
                <c:pt idx="26">
                  <c:v>617</c:v>
                </c:pt>
                <c:pt idx="27">
                  <c:v>512</c:v>
                </c:pt>
                <c:pt idx="28">
                  <c:v>506</c:v>
                </c:pt>
                <c:pt idx="29">
                  <c:v>566</c:v>
                </c:pt>
                <c:pt idx="30">
                  <c:v>361</c:v>
                </c:pt>
                <c:pt idx="31">
                  <c:v>476</c:v>
                </c:pt>
                <c:pt idx="32">
                  <c:v>631</c:v>
                </c:pt>
                <c:pt idx="33">
                  <c:v>539</c:v>
                </c:pt>
                <c:pt idx="34">
                  <c:v>608</c:v>
                </c:pt>
                <c:pt idx="35">
                  <c:v>635</c:v>
                </c:pt>
                <c:pt idx="36">
                  <c:v>523</c:v>
                </c:pt>
                <c:pt idx="37">
                  <c:v>538</c:v>
                </c:pt>
                <c:pt idx="38">
                  <c:v>551</c:v>
                </c:pt>
                <c:pt idx="39">
                  <c:v>504</c:v>
                </c:pt>
                <c:pt idx="40">
                  <c:v>656</c:v>
                </c:pt>
                <c:pt idx="41">
                  <c:v>581</c:v>
                </c:pt>
                <c:pt idx="42">
                  <c:v>467</c:v>
                </c:pt>
                <c:pt idx="43">
                  <c:v>518</c:v>
                </c:pt>
                <c:pt idx="44">
                  <c:v>538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448026</xdr:colOff>
      <xdr:row>1</xdr:row>
      <xdr:rowOff>36095</xdr:rowOff>
    </xdr:from>
    <xdr:to>
      <xdr:col>14</xdr:col>
      <xdr:colOff>645696</xdr:colOff>
      <xdr:row>30</xdr:row>
      <xdr:rowOff>80211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152400</xdr:colOff>
      <xdr:row>2</xdr:row>
      <xdr:rowOff>1</xdr:rowOff>
    </xdr:from>
    <xdr:to>
      <xdr:col>15</xdr:col>
      <xdr:colOff>637032</xdr:colOff>
      <xdr:row>7</xdr:row>
      <xdr:rowOff>15883</xdr:rowOff>
    </xdr:to>
    <xdr:sp macro="" textlink="">
      <xdr:nvSpPr>
        <xdr:cNvPr id="7" name="Pil: ned 6">
          <a:extLst>
            <a:ext uri="{FF2B5EF4-FFF2-40B4-BE49-F238E27FC236}">
              <a16:creationId xmlns:a16="http://schemas.microsoft.com/office/drawing/2014/main" id="{DDE01AEB-8E05-4391-A2AC-F1C1FDAFF026}"/>
            </a:ext>
          </a:extLst>
        </xdr:cNvPr>
        <xdr:cNvSpPr/>
      </xdr:nvSpPr>
      <xdr:spPr bwMode="auto">
        <a:xfrm>
          <a:off x="13868400" y="4491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465221</xdr:colOff>
      <xdr:row>100</xdr:row>
      <xdr:rowOff>72189</xdr:rowOff>
    </xdr:from>
    <xdr:to>
      <xdr:col>14</xdr:col>
      <xdr:colOff>48126</xdr:colOff>
      <xdr:row>130</xdr:row>
      <xdr:rowOff>188295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061E07BE-DEBD-4603-BD97-A4C70ECE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107</xdr:row>
      <xdr:rowOff>0</xdr:rowOff>
    </xdr:from>
    <xdr:to>
      <xdr:col>15</xdr:col>
      <xdr:colOff>484632</xdr:colOff>
      <xdr:row>112</xdr:row>
      <xdr:rowOff>15881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B62F30E6-350D-4D54-80CA-7517EA87FCE3}"/>
            </a:ext>
          </a:extLst>
        </xdr:cNvPr>
        <xdr:cNvSpPr/>
      </xdr:nvSpPr>
      <xdr:spPr bwMode="auto">
        <a:xfrm>
          <a:off x="13716000" y="2701490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172452</xdr:colOff>
      <xdr:row>34</xdr:row>
      <xdr:rowOff>84218</xdr:rowOff>
    </xdr:from>
    <xdr:to>
      <xdr:col>14</xdr:col>
      <xdr:colOff>76199</xdr:colOff>
      <xdr:row>65</xdr:row>
      <xdr:rowOff>28071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54A1A251-190A-46A6-ACE0-44EE4153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766011</xdr:colOff>
      <xdr:row>67</xdr:row>
      <xdr:rowOff>32085</xdr:rowOff>
    </xdr:from>
    <xdr:to>
      <xdr:col>14</xdr:col>
      <xdr:colOff>445169</xdr:colOff>
      <xdr:row>97</xdr:row>
      <xdr:rowOff>168443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50E5D858-AF22-4E3D-B1D9-F2A3D18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140970</xdr:rowOff>
    </xdr:from>
    <xdr:to>
      <xdr:col>14</xdr:col>
      <xdr:colOff>80010</xdr:colOff>
      <xdr:row>31</xdr:row>
      <xdr:rowOff>30480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584836</xdr:colOff>
      <xdr:row>33</xdr:row>
      <xdr:rowOff>55245</xdr:rowOff>
    </xdr:from>
    <xdr:to>
      <xdr:col>14</xdr:col>
      <xdr:colOff>209550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136CCF-CF64-4466-9101-8B3082B0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835867</xdr:colOff>
      <xdr:row>161</xdr:row>
      <xdr:rowOff>19439</xdr:rowOff>
    </xdr:from>
    <xdr:to>
      <xdr:col>14</xdr:col>
      <xdr:colOff>78455</xdr:colOff>
      <xdr:row>190</xdr:row>
      <xdr:rowOff>107148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32F1F42-ECC2-42A3-845F-897CD695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129</xdr:row>
      <xdr:rowOff>3888</xdr:rowOff>
    </xdr:from>
    <xdr:to>
      <xdr:col>13</xdr:col>
      <xdr:colOff>685333</xdr:colOff>
      <xdr:row>158</xdr:row>
      <xdr:rowOff>95328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80F7D3F-7783-41FD-9314-85CE711D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789213</xdr:colOff>
      <xdr:row>96</xdr:row>
      <xdr:rowOff>120521</xdr:rowOff>
    </xdr:from>
    <xdr:to>
      <xdr:col>13</xdr:col>
      <xdr:colOff>713791</xdr:colOff>
      <xdr:row>126</xdr:row>
      <xdr:rowOff>86230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8AD02BD-CC29-454C-A5B7-B4D6FC77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816428</xdr:colOff>
      <xdr:row>65</xdr:row>
      <xdr:rowOff>1</xdr:rowOff>
    </xdr:from>
    <xdr:to>
      <xdr:col>14</xdr:col>
      <xdr:colOff>24726</xdr:colOff>
      <xdr:row>94</xdr:row>
      <xdr:rowOff>72390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22C28064-087D-48DA-8859-F1C174E9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79375</xdr:colOff>
      <xdr:row>166</xdr:row>
      <xdr:rowOff>79375</xdr:rowOff>
    </xdr:from>
    <xdr:to>
      <xdr:col>24</xdr:col>
      <xdr:colOff>779145</xdr:colOff>
      <xdr:row>191</xdr:row>
      <xdr:rowOff>69850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320040</xdr:colOff>
      <xdr:row>31</xdr:row>
      <xdr:rowOff>49530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CCF90F0D-6477-435E-A244-CF35F8AF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377190</xdr:colOff>
      <xdr:row>63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B99232-2161-4522-B200-E6F8AF17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110490</xdr:colOff>
      <xdr:row>94</xdr:row>
      <xdr:rowOff>80010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4A92665-4AA3-492B-9304-31EB9B22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510704</xdr:colOff>
      <xdr:row>0</xdr:row>
      <xdr:rowOff>149968</xdr:rowOff>
    </xdr:from>
    <xdr:to>
      <xdr:col>14</xdr:col>
      <xdr:colOff>445851</xdr:colOff>
      <xdr:row>31</xdr:row>
      <xdr:rowOff>85116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81111E-ABF6-4E65-B352-F1D58824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198</xdr:row>
      <xdr:rowOff>48638</xdr:rowOff>
    </xdr:from>
    <xdr:to>
      <xdr:col>15</xdr:col>
      <xdr:colOff>121596</xdr:colOff>
      <xdr:row>229</xdr:row>
      <xdr:rowOff>145916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DFDFDEB8-5517-4933-82D3-06FA0D46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40532</xdr:colOff>
      <xdr:row>164</xdr:row>
      <xdr:rowOff>121596</xdr:rowOff>
    </xdr:from>
    <xdr:to>
      <xdr:col>15</xdr:col>
      <xdr:colOff>125649</xdr:colOff>
      <xdr:row>196</xdr:row>
      <xdr:rowOff>133755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6B888BA-BE6F-47F2-A364-4ACB43BD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131</xdr:row>
      <xdr:rowOff>170234</xdr:rowOff>
    </xdr:from>
    <xdr:to>
      <xdr:col>15</xdr:col>
      <xdr:colOff>429639</xdr:colOff>
      <xdr:row>164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4D57D0E-F1B5-4AC3-9CE4-0D8267CF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883595</xdr:colOff>
      <xdr:row>98</xdr:row>
      <xdr:rowOff>186448</xdr:rowOff>
    </xdr:from>
    <xdr:to>
      <xdr:col>15</xdr:col>
      <xdr:colOff>190500</xdr:colOff>
      <xdr:row>130</xdr:row>
      <xdr:rowOff>105383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538A504D-298D-49FE-BC75-9B5A9AE8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24319</xdr:colOff>
      <xdr:row>65</xdr:row>
      <xdr:rowOff>154020</xdr:rowOff>
    </xdr:from>
    <xdr:to>
      <xdr:col>15</xdr:col>
      <xdr:colOff>434910</xdr:colOff>
      <xdr:row>97</xdr:row>
      <xdr:rowOff>103357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8330395-084D-403D-904D-C7792E46D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32</xdr:row>
      <xdr:rowOff>158073</xdr:rowOff>
    </xdr:from>
    <xdr:to>
      <xdr:col>15</xdr:col>
      <xdr:colOff>267511</xdr:colOff>
      <xdr:row>64</xdr:row>
      <xdr:rowOff>68903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10CF657F-1144-4803-A9D1-0C45B117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868788</xdr:colOff>
      <xdr:row>29</xdr:row>
      <xdr:rowOff>175665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9B22C58-C46A-4FD6-8393-2A49A67C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582930</xdr:colOff>
      <xdr:row>33</xdr:row>
      <xdr:rowOff>53340</xdr:rowOff>
    </xdr:from>
    <xdr:to>
      <xdr:col>14</xdr:col>
      <xdr:colOff>694530</xdr:colOff>
      <xdr:row>61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AA67D-05C5-4C91-A898-09A30250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887730</xdr:colOff>
      <xdr:row>65</xdr:row>
      <xdr:rowOff>0</xdr:rowOff>
    </xdr:from>
    <xdr:to>
      <xdr:col>15</xdr:col>
      <xdr:colOff>2649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A9F206-1570-4FB3-A75E-25CDC784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838200</xdr:colOff>
      <xdr:row>97</xdr:row>
      <xdr:rowOff>0</xdr:rowOff>
    </xdr:from>
    <xdr:to>
      <xdr:col>14</xdr:col>
      <xdr:colOff>886265</xdr:colOff>
      <xdr:row>127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632E37-7CC5-42CC-A54B-23487A86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57150</xdr:colOff>
      <xdr:row>158</xdr:row>
      <xdr:rowOff>99060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EE9CC045-D343-452F-B95E-085C92CC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300990</xdr:colOff>
      <xdr:row>190</xdr:row>
      <xdr:rowOff>68580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6686F6C7-49C4-4103-9057-2735E6DC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57594</xdr:colOff>
      <xdr:row>1</xdr:row>
      <xdr:rowOff>53163</xdr:rowOff>
    </xdr:from>
    <xdr:to>
      <xdr:col>25</xdr:col>
      <xdr:colOff>615802</xdr:colOff>
      <xdr:row>34</xdr:row>
      <xdr:rowOff>150628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172778</xdr:colOff>
      <xdr:row>183</xdr:row>
      <xdr:rowOff>186070</xdr:rowOff>
    </xdr:from>
    <xdr:to>
      <xdr:col>25</xdr:col>
      <xdr:colOff>48732</xdr:colOff>
      <xdr:row>219</xdr:row>
      <xdr:rowOff>31012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0FA592F-C650-4466-B814-47FDBC0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234803</xdr:colOff>
      <xdr:row>147</xdr:row>
      <xdr:rowOff>17720</xdr:rowOff>
    </xdr:from>
    <xdr:to>
      <xdr:col>25</xdr:col>
      <xdr:colOff>487326</xdr:colOff>
      <xdr:row>181</xdr:row>
      <xdr:rowOff>44302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91093AC-F06C-4BCF-A6A5-8BA3C4B34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44302</xdr:colOff>
      <xdr:row>109</xdr:row>
      <xdr:rowOff>194929</xdr:rowOff>
    </xdr:from>
    <xdr:to>
      <xdr:col>24</xdr:col>
      <xdr:colOff>471981</xdr:colOff>
      <xdr:row>144</xdr:row>
      <xdr:rowOff>141767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78F749D-814B-4FCF-B6E9-A8F0978E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150628</xdr:colOff>
      <xdr:row>73</xdr:row>
      <xdr:rowOff>35442</xdr:rowOff>
    </xdr:from>
    <xdr:to>
      <xdr:col>23</xdr:col>
      <xdr:colOff>618017</xdr:colOff>
      <xdr:row>107</xdr:row>
      <xdr:rowOff>166133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A39363D-1814-42DA-B2E4-96AA83D1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279103</xdr:colOff>
      <xdr:row>37</xdr:row>
      <xdr:rowOff>53163</xdr:rowOff>
    </xdr:from>
    <xdr:to>
      <xdr:col>24</xdr:col>
      <xdr:colOff>637952</xdr:colOff>
      <xdr:row>70</xdr:row>
      <xdr:rowOff>146199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0B264A9-B8DE-4CC2-8368-0F68D765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186690</xdr:colOff>
      <xdr:row>30</xdr:row>
      <xdr:rowOff>114300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52F4046-22FF-49F4-91B2-9A546D8AE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849630</xdr:colOff>
      <xdr:row>32</xdr:row>
      <xdr:rowOff>179070</xdr:rowOff>
    </xdr:from>
    <xdr:to>
      <xdr:col>14</xdr:col>
      <xdr:colOff>3535</xdr:colOff>
      <xdr:row>62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19F019-BE15-4863-B168-1BE253BEA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64</xdr:row>
      <xdr:rowOff>179070</xdr:rowOff>
    </xdr:from>
    <xdr:to>
      <xdr:col>14</xdr:col>
      <xdr:colOff>15601</xdr:colOff>
      <xdr:row>94</xdr:row>
      <xdr:rowOff>41910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44E4FEB-86B6-4D8A-B1F7-B35D185B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407670</xdr:colOff>
      <xdr:row>125</xdr:row>
      <xdr:rowOff>148590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A3E4A5C-AEEA-4704-BB8E-3F73621E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481720</xdr:colOff>
      <xdr:row>1</xdr:row>
      <xdr:rowOff>72956</xdr:rowOff>
    </xdr:from>
    <xdr:to>
      <xdr:col>14</xdr:col>
      <xdr:colOff>834958</xdr:colOff>
      <xdr:row>32</xdr:row>
      <xdr:rowOff>121595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64851</xdr:colOff>
      <xdr:row>100</xdr:row>
      <xdr:rowOff>0</xdr:rowOff>
    </xdr:from>
    <xdr:to>
      <xdr:col>15</xdr:col>
      <xdr:colOff>12160</xdr:colOff>
      <xdr:row>131</xdr:row>
      <xdr:rowOff>137809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4AC72C-A554-453E-87DE-43280666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32426</xdr:colOff>
      <xdr:row>67</xdr:row>
      <xdr:rowOff>52933</xdr:rowOff>
    </xdr:from>
    <xdr:to>
      <xdr:col>14</xdr:col>
      <xdr:colOff>129702</xdr:colOff>
      <xdr:row>96</xdr:row>
      <xdr:rowOff>186447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2EA0E29-AFE2-47BB-9823-8B3EB205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44585</xdr:colOff>
      <xdr:row>34</xdr:row>
      <xdr:rowOff>32425</xdr:rowOff>
    </xdr:from>
    <xdr:to>
      <xdr:col>14</xdr:col>
      <xdr:colOff>295883</xdr:colOff>
      <xdr:row>63</xdr:row>
      <xdr:rowOff>178340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97B38C68-6377-450C-9E1A-60F04B2E9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218872</xdr:colOff>
      <xdr:row>108</xdr:row>
      <xdr:rowOff>16212</xdr:rowOff>
    </xdr:from>
    <xdr:to>
      <xdr:col>15</xdr:col>
      <xdr:colOff>703504</xdr:colOff>
      <xdr:row>113</xdr:row>
      <xdr:rowOff>21854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E52F574-017C-4DF3-B700-5F96874BA9B4}"/>
            </a:ext>
          </a:extLst>
        </xdr:cNvPr>
        <xdr:cNvSpPr/>
      </xdr:nvSpPr>
      <xdr:spPr bwMode="auto">
        <a:xfrm>
          <a:off x="13959191" y="21027957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664890</xdr:colOff>
      <xdr:row>0</xdr:row>
      <xdr:rowOff>162147</xdr:rowOff>
    </xdr:from>
    <xdr:to>
      <xdr:col>16</xdr:col>
      <xdr:colOff>496186</xdr:colOff>
      <xdr:row>35</xdr:row>
      <xdr:rowOff>26582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22151</xdr:colOff>
      <xdr:row>148</xdr:row>
      <xdr:rowOff>194930</xdr:rowOff>
    </xdr:from>
    <xdr:to>
      <xdr:col>17</xdr:col>
      <xdr:colOff>174507</xdr:colOff>
      <xdr:row>184</xdr:row>
      <xdr:rowOff>18960</xdr:rowOff>
    </xdr:to>
    <xdr:graphicFrame macro="">
      <xdr:nvGraphicFramePr>
        <xdr:cNvPr id="7" name="Diagram 29">
          <a:extLst>
            <a:ext uri="{FF2B5EF4-FFF2-40B4-BE49-F238E27FC236}">
              <a16:creationId xmlns:a16="http://schemas.microsoft.com/office/drawing/2014/main" id="{BCB15B24-2ADA-4050-A88B-5124916F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894906</xdr:colOff>
      <xdr:row>112</xdr:row>
      <xdr:rowOff>26582</xdr:rowOff>
    </xdr:from>
    <xdr:to>
      <xdr:col>16</xdr:col>
      <xdr:colOff>212650</xdr:colOff>
      <xdr:row>146</xdr:row>
      <xdr:rowOff>26582</xdr:rowOff>
    </xdr:to>
    <xdr:graphicFrame macro="">
      <xdr:nvGraphicFramePr>
        <xdr:cNvPr id="8" name="Diagram 30">
          <a:extLst>
            <a:ext uri="{FF2B5EF4-FFF2-40B4-BE49-F238E27FC236}">
              <a16:creationId xmlns:a16="http://schemas.microsoft.com/office/drawing/2014/main" id="{D7572216-692A-4DEF-9E5A-B12DD531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4431</xdr:colOff>
      <xdr:row>75</xdr:row>
      <xdr:rowOff>39873</xdr:rowOff>
    </xdr:from>
    <xdr:to>
      <xdr:col>16</xdr:col>
      <xdr:colOff>412012</xdr:colOff>
      <xdr:row>108</xdr:row>
      <xdr:rowOff>172780</xdr:rowOff>
    </xdr:to>
    <xdr:graphicFrame macro="">
      <xdr:nvGraphicFramePr>
        <xdr:cNvPr id="9" name="Diagram 34">
          <a:extLst>
            <a:ext uri="{FF2B5EF4-FFF2-40B4-BE49-F238E27FC236}">
              <a16:creationId xmlns:a16="http://schemas.microsoft.com/office/drawing/2014/main" id="{862E7843-3386-4C5F-A3F2-E9111613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4429</xdr:colOff>
      <xdr:row>38</xdr:row>
      <xdr:rowOff>9480</xdr:rowOff>
    </xdr:from>
    <xdr:to>
      <xdr:col>16</xdr:col>
      <xdr:colOff>429732</xdr:colOff>
      <xdr:row>71</xdr:row>
      <xdr:rowOff>4429</xdr:rowOff>
    </xdr:to>
    <xdr:graphicFrame macro="">
      <xdr:nvGraphicFramePr>
        <xdr:cNvPr id="10" name="Diagram 34">
          <a:extLst>
            <a:ext uri="{FF2B5EF4-FFF2-40B4-BE49-F238E27FC236}">
              <a16:creationId xmlns:a16="http://schemas.microsoft.com/office/drawing/2014/main" id="{83D8656C-C290-4B2C-994D-B211C678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136</xdr:row>
      <xdr:rowOff>109484</xdr:rowOff>
    </xdr:from>
    <xdr:to>
      <xdr:col>44</xdr:col>
      <xdr:colOff>128160</xdr:colOff>
      <xdr:row>160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845592</xdr:colOff>
      <xdr:row>1</xdr:row>
      <xdr:rowOff>100030</xdr:rowOff>
    </xdr:from>
    <xdr:to>
      <xdr:col>14</xdr:col>
      <xdr:colOff>777875</xdr:colOff>
      <xdr:row>31</xdr:row>
      <xdr:rowOff>134937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27781</xdr:colOff>
      <xdr:row>166</xdr:row>
      <xdr:rowOff>178593</xdr:rowOff>
    </xdr:from>
    <xdr:to>
      <xdr:col>14</xdr:col>
      <xdr:colOff>202406</xdr:colOff>
      <xdr:row>198</xdr:row>
      <xdr:rowOff>19843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2224513-7B05-4972-82F1-75165633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133</xdr:row>
      <xdr:rowOff>39687</xdr:rowOff>
    </xdr:from>
    <xdr:to>
      <xdr:col>14</xdr:col>
      <xdr:colOff>365126</xdr:colOff>
      <xdr:row>164</xdr:row>
      <xdr:rowOff>71437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9924CC5F-87EA-4706-A8CB-141C2AE39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71437</xdr:colOff>
      <xdr:row>100</xdr:row>
      <xdr:rowOff>3968</xdr:rowOff>
    </xdr:from>
    <xdr:to>
      <xdr:col>14</xdr:col>
      <xdr:colOff>762000</xdr:colOff>
      <xdr:row>131</xdr:row>
      <xdr:rowOff>130968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EB11FACC-85A8-4B11-BC67-CB3C1673A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67</xdr:row>
      <xdr:rowOff>51594</xdr:rowOff>
    </xdr:from>
    <xdr:to>
      <xdr:col>14</xdr:col>
      <xdr:colOff>658812</xdr:colOff>
      <xdr:row>98</xdr:row>
      <xdr:rowOff>43656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8B399155-35FB-4F24-9D8C-BBF04CE65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-1</xdr:colOff>
      <xdr:row>35</xdr:row>
      <xdr:rowOff>19844</xdr:rowOff>
    </xdr:from>
    <xdr:to>
      <xdr:col>14</xdr:col>
      <xdr:colOff>555624</xdr:colOff>
      <xdr:row>65</xdr:row>
      <xdr:rowOff>178594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F9CAC4F-0142-4A5E-A40D-18759314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221206</xdr:colOff>
      <xdr:row>1</xdr:row>
      <xdr:rowOff>38795</xdr:rowOff>
    </xdr:from>
    <xdr:to>
      <xdr:col>26</xdr:col>
      <xdr:colOff>190500</xdr:colOff>
      <xdr:row>30</xdr:row>
      <xdr:rowOff>140804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165651</xdr:colOff>
      <xdr:row>135</xdr:row>
      <xdr:rowOff>4140</xdr:rowOff>
    </xdr:from>
    <xdr:to>
      <xdr:col>25</xdr:col>
      <xdr:colOff>430695</xdr:colOff>
      <xdr:row>167</xdr:row>
      <xdr:rowOff>28987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E590757-7824-40C7-BF69-2DFFE0A7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414131</xdr:colOff>
      <xdr:row>101</xdr:row>
      <xdr:rowOff>37271</xdr:rowOff>
    </xdr:from>
    <xdr:to>
      <xdr:col>25</xdr:col>
      <xdr:colOff>207065</xdr:colOff>
      <xdr:row>132</xdr:row>
      <xdr:rowOff>86966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9A80C53-6742-4D81-8F5C-53405E77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525946</xdr:colOff>
      <xdr:row>66</xdr:row>
      <xdr:rowOff>169793</xdr:rowOff>
    </xdr:from>
    <xdr:to>
      <xdr:col>25</xdr:col>
      <xdr:colOff>153228</xdr:colOff>
      <xdr:row>98</xdr:row>
      <xdr:rowOff>20706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54800E8-9127-4B13-980A-C02212A7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530086</xdr:colOff>
      <xdr:row>35</xdr:row>
      <xdr:rowOff>24849</xdr:rowOff>
    </xdr:from>
    <xdr:to>
      <xdr:col>25</xdr:col>
      <xdr:colOff>223629</xdr:colOff>
      <xdr:row>65</xdr:row>
      <xdr:rowOff>107675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6D299BE0-B134-4644-9C6C-B0FB29E1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518161</xdr:colOff>
      <xdr:row>1</xdr:row>
      <xdr:rowOff>91440</xdr:rowOff>
    </xdr:from>
    <xdr:to>
      <xdr:col>14</xdr:col>
      <xdr:colOff>472440</xdr:colOff>
      <xdr:row>30</xdr:row>
      <xdr:rowOff>45720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883920</xdr:colOff>
      <xdr:row>158</xdr:row>
      <xdr:rowOff>76200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5D642FEB-5773-4C1C-B3D5-8B80DCD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F96594-B9AC-4478-B8CE-C96F8C88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807720</xdr:colOff>
      <xdr:row>94</xdr:row>
      <xdr:rowOff>144780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5D30CFD3-91D3-4ED3-A0D1-2E46776B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297180</xdr:colOff>
      <xdr:row>62</xdr:row>
      <xdr:rowOff>129540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552B1F9F-5ADC-44AA-B17A-6E6AFA3F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0</xdr:row>
      <xdr:rowOff>137161</xdr:rowOff>
    </xdr:from>
    <xdr:to>
      <xdr:col>14</xdr:col>
      <xdr:colOff>30480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70701</xdr:colOff>
      <xdr:row>166</xdr:row>
      <xdr:rowOff>3928</xdr:rowOff>
    </xdr:from>
    <xdr:to>
      <xdr:col>14</xdr:col>
      <xdr:colOff>154521</xdr:colOff>
      <xdr:row>194</xdr:row>
      <xdr:rowOff>186807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1EE09-29F2-4791-8F08-E805AF80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125691</xdr:rowOff>
    </xdr:from>
    <xdr:to>
      <xdr:col>14</xdr:col>
      <xdr:colOff>586740</xdr:colOff>
      <xdr:row>162</xdr:row>
      <xdr:rowOff>62767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044937-D55E-46C3-8D5C-FC4744C2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828774</xdr:colOff>
      <xdr:row>100</xdr:row>
      <xdr:rowOff>94268</xdr:rowOff>
    </xdr:from>
    <xdr:to>
      <xdr:col>14</xdr:col>
      <xdr:colOff>5028</xdr:colOff>
      <xdr:row>129</xdr:row>
      <xdr:rowOff>16105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AA2FB2E1-F873-43D3-A7CC-48035DE7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832701</xdr:colOff>
      <xdr:row>67</xdr:row>
      <xdr:rowOff>98196</xdr:rowOff>
    </xdr:from>
    <xdr:to>
      <xdr:col>14</xdr:col>
      <xdr:colOff>527115</xdr:colOff>
      <xdr:row>96</xdr:row>
      <xdr:rowOff>35270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41416A63-616F-4AD1-90C2-E6FDA2C4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872255</xdr:colOff>
      <xdr:row>34</xdr:row>
      <xdr:rowOff>132408</xdr:rowOff>
    </xdr:from>
    <xdr:to>
      <xdr:col>14</xdr:col>
      <xdr:colOff>140735</xdr:colOff>
      <xdr:row>64</xdr:row>
      <xdr:rowOff>48588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F718611-C595-4CD8-ABCB-D5D513D7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17518</xdr:colOff>
      <xdr:row>1</xdr:row>
      <xdr:rowOff>21176</xdr:rowOff>
    </xdr:from>
    <xdr:to>
      <xdr:col>24</xdr:col>
      <xdr:colOff>148382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3481</xdr:colOff>
      <xdr:row>142</xdr:row>
      <xdr:rowOff>178238</xdr:rowOff>
    </xdr:from>
    <xdr:to>
      <xdr:col>22</xdr:col>
      <xdr:colOff>649938</xdr:colOff>
      <xdr:row>176</xdr:row>
      <xdr:rowOff>88460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C74A942-018A-457C-8F22-B09A92DC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35649</xdr:colOff>
      <xdr:row>70</xdr:row>
      <xdr:rowOff>7011</xdr:rowOff>
    </xdr:from>
    <xdr:to>
      <xdr:col>23</xdr:col>
      <xdr:colOff>451753</xdr:colOff>
      <xdr:row>103</xdr:row>
      <xdr:rowOff>142770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585D7C4E-4ABE-472B-98CD-A7915E313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492080</xdr:colOff>
      <xdr:row>35</xdr:row>
      <xdr:rowOff>12631</xdr:rowOff>
    </xdr:from>
    <xdr:to>
      <xdr:col>22</xdr:col>
      <xdr:colOff>746080</xdr:colOff>
      <xdr:row>69</xdr:row>
      <xdr:rowOff>53665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7321730-05FA-4DE0-8250-DD9B396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17467</xdr:colOff>
      <xdr:row>105</xdr:row>
      <xdr:rowOff>167443</xdr:rowOff>
    </xdr:from>
    <xdr:to>
      <xdr:col>22</xdr:col>
      <xdr:colOff>663924</xdr:colOff>
      <xdr:row>139</xdr:row>
      <xdr:rowOff>75479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6E6781D-6E9C-480E-B761-BAA6F79ED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159"/>
  <sheetViews>
    <sheetView zoomScale="91" zoomScaleNormal="91" workbookViewId="0">
      <pane xSplit="6" ySplit="1" topLeftCell="G3074" activePane="bottomRight" state="frozen"/>
      <selection pane="topRight" activeCell="G1" sqref="G1"/>
      <selection pane="bottomLeft" activeCell="A2" sqref="A2"/>
      <selection pane="bottomRight" activeCell="A3074" sqref="A3074"/>
    </sheetView>
  </sheetViews>
  <sheetFormatPr baseColWidth="10" defaultColWidth="8.90625" defaultRowHeight="15"/>
  <cols>
    <col min="1" max="29" width="13" customWidth="1"/>
  </cols>
  <sheetData>
    <row r="1" spans="1:39">
      <c r="A1" s="3" t="s">
        <v>506</v>
      </c>
      <c r="B1" t="s">
        <v>451</v>
      </c>
      <c r="C1" t="s">
        <v>12</v>
      </c>
      <c r="D1" t="s">
        <v>47</v>
      </c>
      <c r="E1" t="s">
        <v>19</v>
      </c>
      <c r="F1" t="s">
        <v>466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670</v>
      </c>
      <c r="P1" t="s">
        <v>579</v>
      </c>
      <c r="Q1" t="s">
        <v>48</v>
      </c>
      <c r="R1" t="s">
        <v>50</v>
      </c>
      <c r="S1" t="s">
        <v>469</v>
      </c>
      <c r="T1" t="s">
        <v>20</v>
      </c>
      <c r="U1" t="s">
        <v>51</v>
      </c>
      <c r="V1" t="s">
        <v>13</v>
      </c>
      <c r="W1" t="s">
        <v>14</v>
      </c>
      <c r="X1" t="s">
        <v>470</v>
      </c>
      <c r="Y1" t="s">
        <v>471</v>
      </c>
      <c r="Z1" t="s">
        <v>527</v>
      </c>
      <c r="AA1" t="s">
        <v>15</v>
      </c>
      <c r="AB1" t="s">
        <v>16</v>
      </c>
      <c r="AC1" t="s">
        <v>17</v>
      </c>
      <c r="AD1" t="s">
        <v>557</v>
      </c>
      <c r="AE1" t="s">
        <v>558</v>
      </c>
      <c r="AF1" t="s">
        <v>559</v>
      </c>
      <c r="AG1" t="s">
        <v>560</v>
      </c>
      <c r="AH1" t="s">
        <v>561</v>
      </c>
      <c r="AI1" t="s">
        <v>562</v>
      </c>
      <c r="AJ1" t="s">
        <v>563</v>
      </c>
      <c r="AK1" t="s">
        <v>564</v>
      </c>
      <c r="AL1" t="s">
        <v>565</v>
      </c>
      <c r="AM1" t="s">
        <v>566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3871</v>
      </c>
      <c r="R2">
        <v>29733.75</v>
      </c>
      <c r="S2">
        <v>27210.25</v>
      </c>
      <c r="T2">
        <v>100</v>
      </c>
      <c r="U2">
        <v>100</v>
      </c>
      <c r="V2">
        <v>16.013049144490683</v>
      </c>
      <c r="W2">
        <v>55.158111373471392</v>
      </c>
      <c r="X2">
        <v>153.84337730838982</v>
      </c>
      <c r="Y2">
        <v>141.99743725564355</v>
      </c>
      <c r="Z2">
        <v>143.40382025155955</v>
      </c>
      <c r="AA2">
        <v>29.674575083507737</v>
      </c>
      <c r="AB2">
        <v>4.4555093820409528</v>
      </c>
      <c r="AC2">
        <v>-56.041652441949992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3743</v>
      </c>
      <c r="R3">
        <v>33292.5</v>
      </c>
      <c r="S3">
        <v>30293</v>
      </c>
      <c r="T3">
        <v>100</v>
      </c>
      <c r="U3">
        <v>100</v>
      </c>
      <c r="V3">
        <v>15.931486070436284</v>
      </c>
      <c r="W3">
        <v>55.547948370910781</v>
      </c>
      <c r="X3">
        <v>155.58908199922996</v>
      </c>
      <c r="Y3">
        <v>143.60872268528965</v>
      </c>
      <c r="Z3">
        <v>144.79599907569423</v>
      </c>
      <c r="AA3">
        <v>30.298867490746776</v>
      </c>
      <c r="AB3">
        <v>4.9685116550614179</v>
      </c>
      <c r="AC3">
        <v>-46.86951546066016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3511</v>
      </c>
      <c r="R4">
        <v>32707.75</v>
      </c>
      <c r="S4">
        <v>29443.5</v>
      </c>
      <c r="T4">
        <v>100</v>
      </c>
      <c r="U4">
        <v>100</v>
      </c>
      <c r="V4">
        <v>15.430991125956387</v>
      </c>
      <c r="W4">
        <v>55.429755294037747</v>
      </c>
      <c r="X4">
        <v>157.85809475098458</v>
      </c>
      <c r="Y4">
        <v>145.70302145515905</v>
      </c>
      <c r="Z4">
        <v>146.56131574031619</v>
      </c>
      <c r="AA4">
        <v>30.727640294901089</v>
      </c>
      <c r="AB4">
        <v>5.1570967353403203</v>
      </c>
      <c r="AC4">
        <v>-46.364779538883134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3502</v>
      </c>
      <c r="R5">
        <v>34984.75</v>
      </c>
      <c r="S5">
        <v>32249.5</v>
      </c>
      <c r="T5">
        <v>100</v>
      </c>
      <c r="U5">
        <v>100</v>
      </c>
      <c r="V5">
        <v>15.16795175040553</v>
      </c>
      <c r="W5">
        <v>55.384486581187311</v>
      </c>
      <c r="X5">
        <v>157.05410476133957</v>
      </c>
      <c r="Y5">
        <v>144.96093869471679</v>
      </c>
      <c r="Z5">
        <v>145.87994852633403</v>
      </c>
      <c r="AA5">
        <v>31.025418636356928</v>
      </c>
      <c r="AB5">
        <v>5.0674945214747282</v>
      </c>
      <c r="AC5">
        <v>-48.755594344426605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2880</v>
      </c>
      <c r="R6">
        <v>32109.25</v>
      </c>
      <c r="S6">
        <v>31608.25</v>
      </c>
      <c r="T6">
        <v>100</v>
      </c>
      <c r="U6">
        <v>100</v>
      </c>
      <c r="V6">
        <v>13.504582012971344</v>
      </c>
      <c r="W6">
        <v>55.744117437694285</v>
      </c>
      <c r="X6">
        <v>155.5284655833434</v>
      </c>
      <c r="Y6">
        <v>143.552773733425</v>
      </c>
      <c r="Z6">
        <v>143.75132125315304</v>
      </c>
      <c r="AA6">
        <v>30.749119245744648</v>
      </c>
      <c r="AB6">
        <v>4.919159092794664</v>
      </c>
      <c r="AC6">
        <v>-52.011230127016994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2232</v>
      </c>
      <c r="R7">
        <v>26025.5</v>
      </c>
      <c r="S7">
        <v>25654.5</v>
      </c>
      <c r="T7">
        <v>100</v>
      </c>
      <c r="U7">
        <v>100</v>
      </c>
      <c r="V7">
        <v>13.796046185471935</v>
      </c>
      <c r="W7">
        <v>56.114015085072808</v>
      </c>
      <c r="X7">
        <v>152.68294349114561</v>
      </c>
      <c r="Y7">
        <v>140.9263568423284</v>
      </c>
      <c r="Z7">
        <v>141.26967588532304</v>
      </c>
      <c r="AA7">
        <v>30.507965822928536</v>
      </c>
      <c r="AB7">
        <v>4.6668775934664</v>
      </c>
      <c r="AC7">
        <v>-50.187276290734303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2122</v>
      </c>
      <c r="R8">
        <v>27586</v>
      </c>
      <c r="S8">
        <v>27212</v>
      </c>
      <c r="T8">
        <v>100</v>
      </c>
      <c r="U8">
        <v>100</v>
      </c>
      <c r="V8">
        <v>13.488073660552452</v>
      </c>
      <c r="W8">
        <v>55.788769660443904</v>
      </c>
      <c r="X8">
        <v>154.90233281299948</v>
      </c>
      <c r="Y8">
        <v>142.97485318639841</v>
      </c>
      <c r="Z8">
        <v>143.26452300455628</v>
      </c>
      <c r="AA8">
        <v>31.074325377268678</v>
      </c>
      <c r="AB8">
        <v>4.40442232965058</v>
      </c>
      <c r="AC8">
        <v>-51.933668266000865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2081</v>
      </c>
      <c r="R9">
        <v>28391</v>
      </c>
      <c r="S9">
        <v>28069</v>
      </c>
      <c r="T9">
        <v>100</v>
      </c>
      <c r="U9">
        <v>100</v>
      </c>
      <c r="V9">
        <v>13.659258215631709</v>
      </c>
      <c r="W9">
        <v>55.989312052442202</v>
      </c>
      <c r="X9">
        <v>156.60021202910499</v>
      </c>
      <c r="Y9">
        <v>144.54199570286298</v>
      </c>
      <c r="Z9">
        <v>144.76238198724511</v>
      </c>
      <c r="AA9">
        <v>31.751672171846003</v>
      </c>
      <c r="AB9">
        <v>4.5868643204552244</v>
      </c>
      <c r="AC9">
        <v>-47.492362305194369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2042</v>
      </c>
      <c r="R10">
        <v>32656</v>
      </c>
      <c r="S10">
        <v>32231</v>
      </c>
      <c r="T10">
        <v>100</v>
      </c>
      <c r="U10">
        <v>100</v>
      </c>
      <c r="V10">
        <v>14.777008819206271</v>
      </c>
      <c r="W10">
        <v>56.373212124972845</v>
      </c>
      <c r="X10">
        <v>155.77129437007289</v>
      </c>
      <c r="Y10">
        <v>143.77690470357751</v>
      </c>
      <c r="Z10">
        <v>144.01366076137973</v>
      </c>
      <c r="AA10">
        <v>31.562479396406989</v>
      </c>
      <c r="AB10">
        <v>4.5184052035773004</v>
      </c>
      <c r="AC10">
        <v>-48.28608726720087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1895</v>
      </c>
      <c r="R11">
        <v>34027.25</v>
      </c>
      <c r="S11">
        <v>33516</v>
      </c>
      <c r="T11">
        <v>100</v>
      </c>
      <c r="U11">
        <v>100</v>
      </c>
      <c r="V11">
        <v>15.479593561042988</v>
      </c>
      <c r="W11">
        <v>56.7874149659864</v>
      </c>
      <c r="X11">
        <v>157.13457684044761</v>
      </c>
      <c r="Y11">
        <v>145.03521442373403</v>
      </c>
      <c r="Z11">
        <v>145.34027926960277</v>
      </c>
      <c r="AA11">
        <v>31.889672404715341</v>
      </c>
      <c r="AB11">
        <v>4.6384637385347185</v>
      </c>
      <c r="AC11">
        <v>-47.463406500229837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1767</v>
      </c>
      <c r="R12">
        <v>38319</v>
      </c>
      <c r="S12">
        <v>38088</v>
      </c>
      <c r="T12">
        <v>100</v>
      </c>
      <c r="U12">
        <v>100</v>
      </c>
      <c r="V12">
        <v>15.475873587515332</v>
      </c>
      <c r="W12">
        <v>56.894008611636224</v>
      </c>
      <c r="X12">
        <v>157.98147088037911</v>
      </c>
      <c r="Y12">
        <v>145.81689762258875</v>
      </c>
      <c r="Z12">
        <v>145.947668557025</v>
      </c>
      <c r="AA12">
        <v>32.072386700767183</v>
      </c>
      <c r="AB12">
        <v>4.558544446674361</v>
      </c>
      <c r="AC12">
        <v>-46.513172727031083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1679</v>
      </c>
      <c r="R13">
        <v>38390</v>
      </c>
      <c r="S13">
        <v>38253</v>
      </c>
      <c r="T13">
        <v>100</v>
      </c>
      <c r="U13">
        <v>100</v>
      </c>
      <c r="V13">
        <v>15.17178952852305</v>
      </c>
      <c r="W13">
        <v>56.745039604736881</v>
      </c>
      <c r="X13">
        <v>160.37582015224413</v>
      </c>
      <c r="Y13">
        <v>148.02688200052123</v>
      </c>
      <c r="Z13">
        <v>148.12174208558821</v>
      </c>
      <c r="AA13">
        <v>32.622895776030489</v>
      </c>
      <c r="AB13">
        <v>4.6190720392949052</v>
      </c>
      <c r="AC13">
        <v>-47.197648395620917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1701</v>
      </c>
      <c r="R14">
        <v>36429</v>
      </c>
      <c r="S14">
        <v>36314</v>
      </c>
      <c r="T14">
        <v>100</v>
      </c>
      <c r="U14">
        <v>100</v>
      </c>
      <c r="V14">
        <v>15.174750885283702</v>
      </c>
      <c r="W14">
        <v>56.768298727763401</v>
      </c>
      <c r="X14">
        <v>158.91919594139452</v>
      </c>
      <c r="Y14">
        <v>146.68241785390737</v>
      </c>
      <c r="Z14">
        <v>146.77932477832212</v>
      </c>
      <c r="AA14">
        <v>33.183540226906878</v>
      </c>
      <c r="AB14">
        <v>4.6688561091375718</v>
      </c>
      <c r="AC14">
        <v>-46.008525650293294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1579</v>
      </c>
      <c r="R15">
        <v>38258</v>
      </c>
      <c r="S15">
        <v>38139</v>
      </c>
      <c r="T15">
        <v>100</v>
      </c>
      <c r="U15">
        <v>100</v>
      </c>
      <c r="V15">
        <v>15.47506403889383</v>
      </c>
      <c r="W15">
        <v>57.153333857730949</v>
      </c>
      <c r="X15">
        <v>157.35274452685283</v>
      </c>
      <c r="Y15">
        <v>145.23658319828556</v>
      </c>
      <c r="Z15">
        <v>145.30119038254821</v>
      </c>
      <c r="AA15">
        <v>32.729038274985079</v>
      </c>
      <c r="AB15">
        <v>4.8483743006859914</v>
      </c>
      <c r="AC15">
        <v>-44.35684240379797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1578</v>
      </c>
      <c r="R16">
        <v>37093</v>
      </c>
      <c r="S16">
        <v>36971</v>
      </c>
      <c r="T16">
        <v>100</v>
      </c>
      <c r="U16">
        <v>100</v>
      </c>
      <c r="V16">
        <v>14.659423610923891</v>
      </c>
      <c r="W16">
        <v>58.300668091206639</v>
      </c>
      <c r="X16">
        <v>156.43835197519223</v>
      </c>
      <c r="Y16">
        <v>144.39259887310317</v>
      </c>
      <c r="Z16">
        <v>144.48117091774662</v>
      </c>
      <c r="AA16">
        <v>32.544974323966272</v>
      </c>
      <c r="AB16">
        <v>4.6230315714835628</v>
      </c>
      <c r="AC16">
        <v>-40.343305997006645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1509</v>
      </c>
      <c r="R17">
        <v>37309</v>
      </c>
      <c r="S17">
        <v>37239</v>
      </c>
      <c r="T17">
        <v>100</v>
      </c>
      <c r="U17">
        <v>100</v>
      </c>
      <c r="V17">
        <v>16.157629526387733</v>
      </c>
      <c r="W17">
        <v>58.80034372566395</v>
      </c>
      <c r="X17">
        <v>155.4553755005617</v>
      </c>
      <c r="Y17">
        <v>143.48531158701576</v>
      </c>
      <c r="Z17">
        <v>143.50194930046385</v>
      </c>
      <c r="AA17">
        <v>32.53071502079937</v>
      </c>
      <c r="AB17">
        <v>4.4591427204262644</v>
      </c>
      <c r="AC17">
        <v>-37.812934073396498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1315</v>
      </c>
      <c r="R18">
        <v>37626</v>
      </c>
      <c r="S18">
        <v>37531</v>
      </c>
      <c r="T18">
        <v>100</v>
      </c>
      <c r="U18">
        <v>100</v>
      </c>
      <c r="V18">
        <v>16.289135172487111</v>
      </c>
      <c r="W18">
        <v>59.110388745303858</v>
      </c>
      <c r="X18">
        <v>156.21144734119588</v>
      </c>
      <c r="Y18">
        <v>144.18316589592325</v>
      </c>
      <c r="Z18">
        <v>144.21862193919716</v>
      </c>
      <c r="AA18">
        <v>32.776542384849996</v>
      </c>
      <c r="AB18">
        <v>4.4340025190181107</v>
      </c>
      <c r="AC18">
        <v>-40.446764915781557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1176</v>
      </c>
      <c r="R19">
        <v>36752</v>
      </c>
      <c r="S19">
        <v>36641</v>
      </c>
      <c r="T19">
        <v>100</v>
      </c>
      <c r="U19">
        <v>100</v>
      </c>
      <c r="V19">
        <v>16.261754462342189</v>
      </c>
      <c r="W19">
        <v>59.255042165879757</v>
      </c>
      <c r="X19">
        <v>155.90615391218785</v>
      </c>
      <c r="Y19">
        <v>143.90138006094841</v>
      </c>
      <c r="Z19">
        <v>143.96154635517519</v>
      </c>
      <c r="AA19">
        <v>32.592043528806123</v>
      </c>
      <c r="AB19">
        <v>4.4326226588571931</v>
      </c>
      <c r="AC19">
        <v>-41.282622508607751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1270</v>
      </c>
      <c r="R20">
        <v>37280</v>
      </c>
      <c r="S20">
        <v>37208</v>
      </c>
      <c r="T20">
        <v>100</v>
      </c>
      <c r="U20">
        <v>100</v>
      </c>
      <c r="V20">
        <v>16.081625536480686</v>
      </c>
      <c r="W20">
        <v>59.305955708449808</v>
      </c>
      <c r="X20">
        <v>154.98155767719581</v>
      </c>
      <c r="Y20">
        <v>143.04797773605077</v>
      </c>
      <c r="Z20">
        <v>143.08858605676124</v>
      </c>
      <c r="AA20">
        <v>31.980009809769687</v>
      </c>
      <c r="AB20">
        <v>4.4911550961163398</v>
      </c>
      <c r="AC20">
        <v>-39.306558287405153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1503</v>
      </c>
      <c r="R21">
        <v>41319</v>
      </c>
      <c r="S21">
        <v>41308</v>
      </c>
      <c r="T21">
        <v>100</v>
      </c>
      <c r="U21">
        <v>100</v>
      </c>
      <c r="V21">
        <v>15.135264648224783</v>
      </c>
      <c r="W21">
        <v>59.279848939672704</v>
      </c>
      <c r="X21">
        <v>150.59242444635424</v>
      </c>
      <c r="Y21">
        <v>138.99680776398222</v>
      </c>
      <c r="Z21">
        <v>139.00551224944272</v>
      </c>
      <c r="AA21">
        <v>31.140316786208203</v>
      </c>
      <c r="AB21">
        <v>4.3870571693980827</v>
      </c>
      <c r="AC21">
        <v>-32.280214334749004</v>
      </c>
      <c r="AD21">
        <v>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1040</v>
      </c>
      <c r="AM21">
        <v>275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851</v>
      </c>
      <c r="R22">
        <v>28799</v>
      </c>
      <c r="S22">
        <v>28766</v>
      </c>
      <c r="T22">
        <v>100</v>
      </c>
      <c r="U22">
        <v>100</v>
      </c>
      <c r="V22">
        <v>14.91499704850863</v>
      </c>
      <c r="W22">
        <v>58.935687964958611</v>
      </c>
      <c r="X22">
        <v>163.30857009939757</v>
      </c>
      <c r="Y22">
        <v>150.73381020174395</v>
      </c>
      <c r="Z22">
        <v>150.75330946256071</v>
      </c>
      <c r="AA22">
        <v>29.977872508841926</v>
      </c>
      <c r="AB22">
        <v>4.8120158834006723</v>
      </c>
      <c r="AC22">
        <v>-43.487851845095854</v>
      </c>
      <c r="AD22">
        <v>943</v>
      </c>
      <c r="AE22">
        <v>3</v>
      </c>
      <c r="AF22">
        <v>0</v>
      </c>
      <c r="AG22">
        <v>116</v>
      </c>
      <c r="AH22">
        <v>2509</v>
      </c>
      <c r="AI22">
        <v>320</v>
      </c>
      <c r="AJ22">
        <v>378</v>
      </c>
      <c r="AK22">
        <v>346</v>
      </c>
      <c r="AL22">
        <v>584</v>
      </c>
      <c r="AM22">
        <v>94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846</v>
      </c>
      <c r="R23">
        <v>28023</v>
      </c>
      <c r="S23">
        <v>28023</v>
      </c>
      <c r="T23">
        <v>100</v>
      </c>
      <c r="U23">
        <v>100</v>
      </c>
      <c r="V23">
        <v>14.769082539342689</v>
      </c>
      <c r="W23">
        <v>58.643863968882705</v>
      </c>
      <c r="X23">
        <v>164.39987057528052</v>
      </c>
      <c r="Y23">
        <v>151.74108054098363</v>
      </c>
      <c r="Z23">
        <v>151.74108054098363</v>
      </c>
      <c r="AA23">
        <v>30.001753394198925</v>
      </c>
      <c r="AB23">
        <v>4.955274978519844</v>
      </c>
      <c r="AC23">
        <v>-43.704455314893551</v>
      </c>
      <c r="AD23">
        <v>893</v>
      </c>
      <c r="AE23">
        <v>1</v>
      </c>
      <c r="AF23">
        <v>0</v>
      </c>
      <c r="AG23">
        <v>89</v>
      </c>
      <c r="AH23">
        <v>2031</v>
      </c>
      <c r="AI23">
        <v>313</v>
      </c>
      <c r="AJ23">
        <v>325</v>
      </c>
      <c r="AK23">
        <v>265</v>
      </c>
      <c r="AL23">
        <v>998</v>
      </c>
      <c r="AM23">
        <v>101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796</v>
      </c>
      <c r="R24">
        <v>28932</v>
      </c>
      <c r="S24">
        <v>28930</v>
      </c>
      <c r="T24">
        <v>100</v>
      </c>
      <c r="U24">
        <v>100</v>
      </c>
      <c r="V24">
        <v>14.804645375362918</v>
      </c>
      <c r="W24">
        <v>58.658071206360169</v>
      </c>
      <c r="X24">
        <v>165.85442099897696</v>
      </c>
      <c r="Y24">
        <v>153.08363058205404</v>
      </c>
      <c r="Z24">
        <v>153.08517455928063</v>
      </c>
      <c r="AA24">
        <v>30.902047185721742</v>
      </c>
      <c r="AB24">
        <v>4.883551122382805</v>
      </c>
      <c r="AC24">
        <v>-45.698495115248306</v>
      </c>
      <c r="AD24">
        <v>886</v>
      </c>
      <c r="AE24">
        <v>0</v>
      </c>
      <c r="AF24">
        <v>0</v>
      </c>
      <c r="AG24">
        <v>85</v>
      </c>
      <c r="AH24">
        <v>2191</v>
      </c>
      <c r="AI24">
        <v>307</v>
      </c>
      <c r="AJ24">
        <v>285</v>
      </c>
      <c r="AK24">
        <v>226</v>
      </c>
      <c r="AL24">
        <v>637</v>
      </c>
      <c r="AM24">
        <v>100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806</v>
      </c>
      <c r="R25">
        <v>28015</v>
      </c>
      <c r="S25">
        <v>27980</v>
      </c>
      <c r="T25">
        <v>100</v>
      </c>
      <c r="U25">
        <v>100</v>
      </c>
      <c r="V25">
        <v>15.082205961092276</v>
      </c>
      <c r="W25">
        <v>59.193137955682637</v>
      </c>
      <c r="X25">
        <v>164.90357684486028</v>
      </c>
      <c r="Y25">
        <v>152.20600142780737</v>
      </c>
      <c r="Z25">
        <v>152.20629270907867</v>
      </c>
      <c r="AA25">
        <v>31.095854980247239</v>
      </c>
      <c r="AB25">
        <v>4.6776821820649612</v>
      </c>
      <c r="AC25">
        <v>-45.144710565962562</v>
      </c>
      <c r="AD25">
        <v>917</v>
      </c>
      <c r="AE25">
        <v>2</v>
      </c>
      <c r="AF25">
        <v>0</v>
      </c>
      <c r="AG25">
        <v>82</v>
      </c>
      <c r="AH25">
        <v>2320</v>
      </c>
      <c r="AI25">
        <v>286</v>
      </c>
      <c r="AJ25">
        <v>406</v>
      </c>
      <c r="AK25">
        <v>207</v>
      </c>
      <c r="AL25">
        <v>230</v>
      </c>
      <c r="AM25">
        <v>99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783</v>
      </c>
      <c r="R26">
        <v>27285</v>
      </c>
      <c r="S26">
        <v>27285</v>
      </c>
      <c r="T26">
        <v>100</v>
      </c>
      <c r="U26">
        <v>100</v>
      </c>
      <c r="V26">
        <v>15.101264431006053</v>
      </c>
      <c r="W26">
        <v>59.210518599963315</v>
      </c>
      <c r="X26">
        <v>164.9589520035592</v>
      </c>
      <c r="Y26">
        <v>152.25711269928613</v>
      </c>
      <c r="Z26">
        <v>152.25711269928613</v>
      </c>
      <c r="AA26">
        <v>30.547563751885352</v>
      </c>
      <c r="AB26">
        <v>4.5669927526041487</v>
      </c>
      <c r="AC26">
        <v>-43.124926230547501</v>
      </c>
      <c r="AD26">
        <v>1061</v>
      </c>
      <c r="AE26">
        <v>0</v>
      </c>
      <c r="AF26">
        <v>0</v>
      </c>
      <c r="AG26">
        <v>88</v>
      </c>
      <c r="AH26">
        <v>2639</v>
      </c>
      <c r="AI26">
        <v>381</v>
      </c>
      <c r="AJ26">
        <v>404</v>
      </c>
      <c r="AK26">
        <v>245</v>
      </c>
      <c r="AL26">
        <v>308</v>
      </c>
      <c r="AM26">
        <v>69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831</v>
      </c>
      <c r="R27">
        <v>27878</v>
      </c>
      <c r="S27">
        <v>27880</v>
      </c>
      <c r="T27">
        <v>100</v>
      </c>
      <c r="U27">
        <v>100</v>
      </c>
      <c r="V27">
        <v>15.066539923954371</v>
      </c>
      <c r="W27">
        <v>59.138880918220949</v>
      </c>
      <c r="X27">
        <v>166.48916727947025</v>
      </c>
      <c r="Y27">
        <v>153.66950139895252</v>
      </c>
      <c r="Z27">
        <v>153.66830989956955</v>
      </c>
      <c r="AA27">
        <v>30.24143019529328</v>
      </c>
      <c r="AB27">
        <v>4.5404852392889721</v>
      </c>
      <c r="AC27">
        <v>-41.111713304272627</v>
      </c>
      <c r="AD27">
        <v>932</v>
      </c>
      <c r="AE27">
        <v>1</v>
      </c>
      <c r="AF27">
        <v>0</v>
      </c>
      <c r="AG27">
        <v>107</v>
      </c>
      <c r="AH27">
        <v>2252</v>
      </c>
      <c r="AI27">
        <v>279</v>
      </c>
      <c r="AJ27">
        <v>340</v>
      </c>
      <c r="AK27">
        <v>159</v>
      </c>
      <c r="AL27">
        <v>248</v>
      </c>
      <c r="AM27">
        <v>83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869</v>
      </c>
      <c r="R28">
        <v>27414</v>
      </c>
      <c r="S28">
        <v>27352</v>
      </c>
      <c r="T28">
        <v>100</v>
      </c>
      <c r="U28">
        <v>100</v>
      </c>
      <c r="V28">
        <v>5.9029692857663987</v>
      </c>
      <c r="W28">
        <v>58.997989178122253</v>
      </c>
      <c r="X28">
        <v>167.37373237974404</v>
      </c>
      <c r="Y28">
        <v>154.48595498650357</v>
      </c>
      <c r="Z28">
        <v>154.50233035975461</v>
      </c>
      <c r="AA28">
        <v>30.83911400249935</v>
      </c>
      <c r="AB28">
        <v>4.6972035010121314</v>
      </c>
      <c r="AC28">
        <v>-41.982756970416304</v>
      </c>
      <c r="AD28">
        <v>818</v>
      </c>
      <c r="AE28">
        <v>0</v>
      </c>
      <c r="AF28">
        <v>0</v>
      </c>
      <c r="AG28">
        <v>91</v>
      </c>
      <c r="AH28">
        <v>2009</v>
      </c>
      <c r="AI28">
        <v>243</v>
      </c>
      <c r="AJ28">
        <v>622</v>
      </c>
      <c r="AK28">
        <v>170</v>
      </c>
      <c r="AL28">
        <v>280</v>
      </c>
      <c r="AM28">
        <v>103</v>
      </c>
    </row>
    <row r="29" spans="1:39" s="299" customFormat="1">
      <c r="A29" s="299">
        <v>1</v>
      </c>
      <c r="B29" s="299">
        <v>28</v>
      </c>
      <c r="C29" s="299">
        <v>2023</v>
      </c>
      <c r="D29" s="299">
        <v>99</v>
      </c>
      <c r="E29" s="299">
        <v>99</v>
      </c>
      <c r="F29" s="299">
        <v>99</v>
      </c>
      <c r="G29" s="299">
        <v>99</v>
      </c>
      <c r="H29" s="299">
        <v>99</v>
      </c>
      <c r="I29" s="299">
        <v>99</v>
      </c>
      <c r="J29" s="299">
        <v>999</v>
      </c>
      <c r="K29" s="299">
        <v>99</v>
      </c>
      <c r="L29" s="299">
        <v>99</v>
      </c>
      <c r="M29" s="299">
        <v>99</v>
      </c>
      <c r="N29" s="299">
        <v>99</v>
      </c>
      <c r="O29" s="299">
        <v>99</v>
      </c>
      <c r="P29" s="299">
        <v>9999</v>
      </c>
      <c r="Q29" s="299">
        <v>785</v>
      </c>
      <c r="R29" s="299">
        <v>26402</v>
      </c>
      <c r="S29" s="299">
        <v>26354</v>
      </c>
      <c r="T29" s="299">
        <v>100</v>
      </c>
      <c r="U29" s="299">
        <v>100</v>
      </c>
      <c r="V29" s="299">
        <v>5.9503067949397774</v>
      </c>
      <c r="W29" s="299">
        <v>58.993701145936114</v>
      </c>
      <c r="X29" s="299">
        <v>167.96030094900004</v>
      </c>
      <c r="Y29" s="299">
        <v>155.02735777592557</v>
      </c>
      <c r="Z29" s="299">
        <v>155.03453745161977</v>
      </c>
      <c r="AA29" s="299">
        <v>31.088931566295155</v>
      </c>
      <c r="AB29" s="299">
        <v>4.7467828977644499</v>
      </c>
      <c r="AC29" s="299">
        <v>-39.127234232776154</v>
      </c>
      <c r="AD29" s="299">
        <v>812</v>
      </c>
      <c r="AE29" s="299">
        <v>1</v>
      </c>
      <c r="AF29" s="299">
        <v>0</v>
      </c>
      <c r="AG29" s="299">
        <v>113</v>
      </c>
      <c r="AH29" s="299">
        <v>1887</v>
      </c>
      <c r="AI29" s="299">
        <v>283</v>
      </c>
      <c r="AJ29" s="299">
        <v>516</v>
      </c>
      <c r="AK29" s="299">
        <v>219</v>
      </c>
      <c r="AL29" s="299">
        <v>323</v>
      </c>
      <c r="AM29" s="299">
        <v>61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712</v>
      </c>
      <c r="R30">
        <v>25666</v>
      </c>
      <c r="S30">
        <v>25624</v>
      </c>
      <c r="T30">
        <v>100</v>
      </c>
      <c r="U30">
        <v>100</v>
      </c>
      <c r="V30">
        <v>6.0327281228083853</v>
      </c>
      <c r="W30">
        <v>58.905010927255702</v>
      </c>
      <c r="X30">
        <v>165.82642393632452</v>
      </c>
      <c r="Y30">
        <v>153.05778929322841</v>
      </c>
      <c r="Z30">
        <v>153.06831876365905</v>
      </c>
      <c r="AA30">
        <v>30.731236073998936</v>
      </c>
      <c r="AB30">
        <v>4.6331836517388236</v>
      </c>
      <c r="AC30">
        <v>-38.150833776850391</v>
      </c>
      <c r="AD30">
        <v>748</v>
      </c>
      <c r="AE30">
        <v>0</v>
      </c>
      <c r="AF30">
        <v>0</v>
      </c>
      <c r="AG30">
        <v>89</v>
      </c>
      <c r="AH30">
        <v>1697</v>
      </c>
      <c r="AI30">
        <v>441</v>
      </c>
      <c r="AJ30">
        <v>539</v>
      </c>
      <c r="AK30">
        <v>163</v>
      </c>
      <c r="AL30">
        <v>245</v>
      </c>
      <c r="AM30">
        <v>66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305</v>
      </c>
      <c r="R31">
        <v>2709</v>
      </c>
      <c r="S31">
        <v>2700</v>
      </c>
      <c r="T31">
        <v>10.55481960570404</v>
      </c>
      <c r="U31">
        <v>10.724233244691421</v>
      </c>
      <c r="V31">
        <v>6.3739387227759323</v>
      </c>
      <c r="W31">
        <v>58.84851851851851</v>
      </c>
      <c r="X31">
        <v>168.77892279136969</v>
      </c>
      <c r="Y31">
        <v>155.78294573643413</v>
      </c>
      <c r="Z31">
        <v>155.78825925925923</v>
      </c>
      <c r="AA31">
        <v>30.447585672202635</v>
      </c>
      <c r="AB31">
        <v>4.5447993914931795</v>
      </c>
      <c r="AC31">
        <v>-32.073621142299174</v>
      </c>
      <c r="AD31">
        <v>84</v>
      </c>
      <c r="AE31">
        <v>0</v>
      </c>
      <c r="AF31">
        <v>0</v>
      </c>
      <c r="AG31">
        <v>13</v>
      </c>
      <c r="AH31">
        <v>272</v>
      </c>
      <c r="AI31">
        <v>204</v>
      </c>
      <c r="AJ31">
        <v>38</v>
      </c>
      <c r="AK31">
        <v>19</v>
      </c>
      <c r="AL31">
        <v>27</v>
      </c>
      <c r="AM31">
        <v>8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312</v>
      </c>
      <c r="R32">
        <v>2676</v>
      </c>
      <c r="S32">
        <v>2666</v>
      </c>
      <c r="T32">
        <v>10.426244837528248</v>
      </c>
      <c r="U32">
        <v>10.42766925059275</v>
      </c>
      <c r="V32">
        <v>5.8535127055306448</v>
      </c>
      <c r="W32">
        <v>59.084771192798222</v>
      </c>
      <c r="X32">
        <v>166.06892128903129</v>
      </c>
      <c r="Y32">
        <v>153.28161434977548</v>
      </c>
      <c r="Z32">
        <v>153.41200300074999</v>
      </c>
      <c r="AA32">
        <v>31.05367878699121</v>
      </c>
      <c r="AB32">
        <v>4.4067755285526156</v>
      </c>
      <c r="AC32">
        <v>-39.209393707102898</v>
      </c>
      <c r="AD32">
        <v>80</v>
      </c>
      <c r="AE32">
        <v>0</v>
      </c>
      <c r="AF32">
        <v>0</v>
      </c>
      <c r="AG32">
        <v>11</v>
      </c>
      <c r="AH32">
        <v>147</v>
      </c>
      <c r="AI32">
        <v>32</v>
      </c>
      <c r="AJ32">
        <v>71</v>
      </c>
      <c r="AK32">
        <v>13</v>
      </c>
      <c r="AL32">
        <v>28</v>
      </c>
      <c r="AM32">
        <v>7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280</v>
      </c>
      <c r="R33">
        <v>2119</v>
      </c>
      <c r="S33">
        <v>2115</v>
      </c>
      <c r="T33">
        <v>8.2560585989246498</v>
      </c>
      <c r="U33">
        <v>8.2819292306357273</v>
      </c>
      <c r="V33">
        <v>5.7465785747994316</v>
      </c>
      <c r="W33">
        <v>59.184397163120593</v>
      </c>
      <c r="X33">
        <v>166.42056572199002</v>
      </c>
      <c r="Y33">
        <v>153.60618216139707</v>
      </c>
      <c r="Z33">
        <v>153.58661938534303</v>
      </c>
      <c r="AA33">
        <v>31.0621951499114</v>
      </c>
      <c r="AB33">
        <v>4.662920741073493</v>
      </c>
      <c r="AC33">
        <v>-44.031064397158872</v>
      </c>
      <c r="AD33">
        <v>64</v>
      </c>
      <c r="AE33">
        <v>0</v>
      </c>
      <c r="AF33">
        <v>0</v>
      </c>
      <c r="AG33">
        <v>9</v>
      </c>
      <c r="AH33">
        <v>134</v>
      </c>
      <c r="AI33">
        <v>28</v>
      </c>
      <c r="AJ33">
        <v>28</v>
      </c>
      <c r="AK33">
        <v>10</v>
      </c>
      <c r="AL33">
        <v>17</v>
      </c>
      <c r="AM33">
        <v>7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324</v>
      </c>
      <c r="R34">
        <v>2967</v>
      </c>
      <c r="S34">
        <v>2963</v>
      </c>
      <c r="T34">
        <v>11.560040520533004</v>
      </c>
      <c r="U34">
        <v>11.557161493077921</v>
      </c>
      <c r="V34">
        <v>5.8018200202224488</v>
      </c>
      <c r="W34">
        <v>59.121835977050303</v>
      </c>
      <c r="X34">
        <v>165.74880565965589</v>
      </c>
      <c r="Y34">
        <v>152.98614762386237</v>
      </c>
      <c r="Z34">
        <v>152.98602767465388</v>
      </c>
      <c r="AA34">
        <v>29.716740592860077</v>
      </c>
      <c r="AB34">
        <v>4.6269915383553908</v>
      </c>
      <c r="AC34">
        <v>-37.971898360232011</v>
      </c>
      <c r="AD34">
        <v>96</v>
      </c>
      <c r="AE34">
        <v>0</v>
      </c>
      <c r="AF34">
        <v>0</v>
      </c>
      <c r="AG34">
        <v>9</v>
      </c>
      <c r="AH34">
        <v>166</v>
      </c>
      <c r="AI34">
        <v>26</v>
      </c>
      <c r="AJ34">
        <v>44</v>
      </c>
      <c r="AK34">
        <v>29</v>
      </c>
      <c r="AL34">
        <v>43</v>
      </c>
      <c r="AM34">
        <v>6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292</v>
      </c>
      <c r="R35">
        <v>2684</v>
      </c>
      <c r="S35">
        <v>2682</v>
      </c>
      <c r="T35">
        <v>10.457414478298141</v>
      </c>
      <c r="U35">
        <v>10.393711463495219</v>
      </c>
      <c r="V35">
        <v>5.5387481371087937</v>
      </c>
      <c r="W35">
        <v>59.174496644295296</v>
      </c>
      <c r="X35">
        <v>164.65940778224294</v>
      </c>
      <c r="Y35">
        <v>151.98063338301037</v>
      </c>
      <c r="Z35">
        <v>152.00018642803877</v>
      </c>
      <c r="AA35">
        <v>30.988272840810446</v>
      </c>
      <c r="AB35">
        <v>4.5607317682494806</v>
      </c>
      <c r="AC35">
        <v>-43.692602248863409</v>
      </c>
      <c r="AD35">
        <v>83</v>
      </c>
      <c r="AE35">
        <v>0</v>
      </c>
      <c r="AF35">
        <v>0</v>
      </c>
      <c r="AG35">
        <v>8</v>
      </c>
      <c r="AH35">
        <v>166</v>
      </c>
      <c r="AI35">
        <v>28</v>
      </c>
      <c r="AJ35">
        <v>32</v>
      </c>
      <c r="AK35">
        <v>18</v>
      </c>
      <c r="AL35">
        <v>15</v>
      </c>
      <c r="AM35">
        <v>8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291</v>
      </c>
      <c r="R36">
        <v>2184</v>
      </c>
      <c r="S36">
        <v>2182</v>
      </c>
      <c r="T36">
        <v>8.5093119301800044</v>
      </c>
      <c r="U36">
        <v>8.5189173097926609</v>
      </c>
      <c r="V36">
        <v>5.7834249084249105</v>
      </c>
      <c r="W36">
        <v>58.991750687442703</v>
      </c>
      <c r="X36">
        <v>165.9175963076288</v>
      </c>
      <c r="Y36">
        <v>153.14194139194117</v>
      </c>
      <c r="Z36">
        <v>153.13056828597595</v>
      </c>
      <c r="AA36">
        <v>31.591389194886872</v>
      </c>
      <c r="AB36">
        <v>4.7610093127087056</v>
      </c>
      <c r="AC36">
        <v>-38.913886994178469</v>
      </c>
      <c r="AD36">
        <v>61</v>
      </c>
      <c r="AE36">
        <v>0</v>
      </c>
      <c r="AF36">
        <v>0</v>
      </c>
      <c r="AG36">
        <v>6</v>
      </c>
      <c r="AH36">
        <v>139</v>
      </c>
      <c r="AI36">
        <v>27</v>
      </c>
      <c r="AJ36">
        <v>30</v>
      </c>
      <c r="AK36">
        <v>8</v>
      </c>
      <c r="AL36">
        <v>23</v>
      </c>
      <c r="AM36">
        <v>4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302</v>
      </c>
      <c r="R37">
        <v>2454</v>
      </c>
      <c r="S37">
        <v>2449</v>
      </c>
      <c r="T37">
        <v>9.5612873061637984</v>
      </c>
      <c r="U37">
        <v>9.4879010691539918</v>
      </c>
      <c r="V37">
        <v>5.9201303993480012</v>
      </c>
      <c r="W37">
        <v>59.005716619028178</v>
      </c>
      <c r="X37">
        <v>164.69588643389415</v>
      </c>
      <c r="Y37">
        <v>152.01430317848391</v>
      </c>
      <c r="Z37">
        <v>151.95451204573271</v>
      </c>
      <c r="AA37">
        <v>30.444525138676639</v>
      </c>
      <c r="AB37">
        <v>4.5963182297157132</v>
      </c>
      <c r="AC37">
        <v>-39.889133240710542</v>
      </c>
      <c r="AD37">
        <v>59</v>
      </c>
      <c r="AE37">
        <v>0</v>
      </c>
      <c r="AF37">
        <v>0</v>
      </c>
      <c r="AG37">
        <v>8</v>
      </c>
      <c r="AH37">
        <v>155</v>
      </c>
      <c r="AI37">
        <v>25</v>
      </c>
      <c r="AJ37">
        <v>74</v>
      </c>
      <c r="AK37">
        <v>10</v>
      </c>
      <c r="AL37">
        <v>23</v>
      </c>
      <c r="AM37">
        <v>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298</v>
      </c>
      <c r="R38">
        <v>2362</v>
      </c>
      <c r="S38">
        <v>2361</v>
      </c>
      <c r="T38">
        <v>9.2028364373100615</v>
      </c>
      <c r="U38">
        <v>9.2136458547763294</v>
      </c>
      <c r="V38">
        <v>6.2684165961049958</v>
      </c>
      <c r="W38">
        <v>58.621770436255851</v>
      </c>
      <c r="X38">
        <v>165.84651529315275</v>
      </c>
      <c r="Y38">
        <v>153.0763336155801</v>
      </c>
      <c r="Z38">
        <v>153.0621346886914</v>
      </c>
      <c r="AA38">
        <v>31.196422125413683</v>
      </c>
      <c r="AB38">
        <v>4.7379102704980385</v>
      </c>
      <c r="AC38">
        <v>-37.699762481290144</v>
      </c>
      <c r="AD38">
        <v>78</v>
      </c>
      <c r="AE38">
        <v>0</v>
      </c>
      <c r="AF38">
        <v>0</v>
      </c>
      <c r="AG38">
        <v>3</v>
      </c>
      <c r="AH38">
        <v>173</v>
      </c>
      <c r="AI38">
        <v>34</v>
      </c>
      <c r="AJ38">
        <v>72</v>
      </c>
      <c r="AK38">
        <v>19</v>
      </c>
      <c r="AL38">
        <v>22</v>
      </c>
      <c r="AM38">
        <v>6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304</v>
      </c>
      <c r="R39">
        <v>2364</v>
      </c>
      <c r="S39">
        <v>2362</v>
      </c>
      <c r="T39">
        <v>9.210628847502532</v>
      </c>
      <c r="U39">
        <v>9.1800144132564139</v>
      </c>
      <c r="V39">
        <v>6.4665820642978007</v>
      </c>
      <c r="W39">
        <v>58.329381879762899</v>
      </c>
      <c r="X39">
        <v>165.13974514796715</v>
      </c>
      <c r="Y39">
        <v>152.4239847715738</v>
      </c>
      <c r="Z39">
        <v>152.43886536833205</v>
      </c>
      <c r="AA39">
        <v>31.09859285608772</v>
      </c>
      <c r="AB39">
        <v>4.7169564995634845</v>
      </c>
      <c r="AC39">
        <v>-39.519415649583649</v>
      </c>
      <c r="AD39">
        <v>67</v>
      </c>
      <c r="AE39">
        <v>0</v>
      </c>
      <c r="AF39">
        <v>0</v>
      </c>
      <c r="AG39">
        <v>8</v>
      </c>
      <c r="AH39">
        <v>138</v>
      </c>
      <c r="AI39">
        <v>14</v>
      </c>
      <c r="AJ39">
        <v>70</v>
      </c>
      <c r="AK39">
        <v>18</v>
      </c>
      <c r="AL39">
        <v>21</v>
      </c>
      <c r="AM39">
        <v>4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345</v>
      </c>
      <c r="R40">
        <v>2516</v>
      </c>
      <c r="S40">
        <v>2514</v>
      </c>
      <c r="T40">
        <v>9.8028520221304447</v>
      </c>
      <c r="U40">
        <v>9.7081001980866635</v>
      </c>
      <c r="V40">
        <v>6.3624801271860116</v>
      </c>
      <c r="W40">
        <v>58.787987271280819</v>
      </c>
      <c r="X40">
        <v>164.08967440450485</v>
      </c>
      <c r="Y40">
        <v>151.45476947535764</v>
      </c>
      <c r="Z40">
        <v>151.46113762927595</v>
      </c>
      <c r="AA40">
        <v>30.05402900057183</v>
      </c>
      <c r="AB40">
        <v>4.6368520210282513</v>
      </c>
      <c r="AC40">
        <v>-30.642674702739527</v>
      </c>
      <c r="AD40">
        <v>65</v>
      </c>
      <c r="AE40">
        <v>0</v>
      </c>
      <c r="AF40">
        <v>0</v>
      </c>
      <c r="AG40">
        <v>13</v>
      </c>
      <c r="AH40">
        <v>171</v>
      </c>
      <c r="AI40">
        <v>19</v>
      </c>
      <c r="AJ40">
        <v>65</v>
      </c>
      <c r="AK40">
        <v>14</v>
      </c>
      <c r="AL40">
        <v>19</v>
      </c>
      <c r="AM40">
        <v>6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120</v>
      </c>
      <c r="R41">
        <v>631</v>
      </c>
      <c r="S41">
        <v>630</v>
      </c>
      <c r="T41">
        <v>2.4585054157250839</v>
      </c>
      <c r="U41">
        <v>2.506716472440909</v>
      </c>
      <c r="V41">
        <v>6.9540412044373996</v>
      </c>
      <c r="W41">
        <v>58.276190476190479</v>
      </c>
      <c r="X41">
        <v>168.95965577691439</v>
      </c>
      <c r="Y41">
        <v>155.949762282092</v>
      </c>
      <c r="Z41">
        <v>156.06190476190491</v>
      </c>
      <c r="AA41">
        <v>29.610369422285324</v>
      </c>
      <c r="AB41">
        <v>4.8159692784217825</v>
      </c>
      <c r="AC41">
        <v>-36.386126884527954</v>
      </c>
      <c r="AD41">
        <v>11</v>
      </c>
      <c r="AE41">
        <v>0</v>
      </c>
      <c r="AF41">
        <v>0</v>
      </c>
      <c r="AG41">
        <v>1</v>
      </c>
      <c r="AH41">
        <v>36</v>
      </c>
      <c r="AI41">
        <v>4</v>
      </c>
      <c r="AJ41">
        <v>15</v>
      </c>
      <c r="AK41">
        <v>5</v>
      </c>
      <c r="AL41">
        <v>7</v>
      </c>
      <c r="AM41">
        <v>1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349</v>
      </c>
      <c r="R43">
        <v>2465</v>
      </c>
      <c r="S43">
        <v>2460</v>
      </c>
      <c r="T43">
        <v>9.336413908037267</v>
      </c>
      <c r="U43">
        <v>9.4587589415602729</v>
      </c>
      <c r="V43">
        <v>6.3237322515212977</v>
      </c>
      <c r="W43">
        <v>58.693495934959358</v>
      </c>
      <c r="X43">
        <v>170.21341027911899</v>
      </c>
      <c r="Y43">
        <v>157.10697768762651</v>
      </c>
      <c r="Z43">
        <v>157.09922764227622</v>
      </c>
      <c r="AA43">
        <v>31.3759347253798</v>
      </c>
      <c r="AB43">
        <v>4.796123770879297</v>
      </c>
      <c r="AC43">
        <v>-41.53099077406933</v>
      </c>
      <c r="AD43">
        <v>104</v>
      </c>
      <c r="AE43">
        <v>0</v>
      </c>
      <c r="AF43">
        <v>0</v>
      </c>
      <c r="AG43">
        <v>15</v>
      </c>
      <c r="AH43">
        <v>176</v>
      </c>
      <c r="AI43">
        <v>21</v>
      </c>
      <c r="AJ43">
        <v>27</v>
      </c>
      <c r="AK43">
        <v>25</v>
      </c>
      <c r="AL43">
        <v>35</v>
      </c>
      <c r="AM43">
        <v>9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321</v>
      </c>
      <c r="R44">
        <v>2607</v>
      </c>
      <c r="S44">
        <v>2604</v>
      </c>
      <c r="T44">
        <v>9.8742519506098017</v>
      </c>
      <c r="U44">
        <v>9.7873302141901739</v>
      </c>
      <c r="V44">
        <v>5.6279248177982337</v>
      </c>
      <c r="W44">
        <v>59.249231950844838</v>
      </c>
      <c r="X44">
        <v>166.37031477466485</v>
      </c>
      <c r="Y44">
        <v>153.55980053701563</v>
      </c>
      <c r="Z44">
        <v>153.56712749615963</v>
      </c>
      <c r="AA44">
        <v>31.111853148625865</v>
      </c>
      <c r="AB44">
        <v>4.7433051074659458</v>
      </c>
      <c r="AC44">
        <v>-45.109011714497278</v>
      </c>
      <c r="AD44">
        <v>71</v>
      </c>
      <c r="AE44">
        <v>0</v>
      </c>
      <c r="AF44">
        <v>0</v>
      </c>
      <c r="AG44">
        <v>8</v>
      </c>
      <c r="AH44">
        <v>198</v>
      </c>
      <c r="AI44">
        <v>31</v>
      </c>
      <c r="AJ44">
        <v>36</v>
      </c>
      <c r="AK44">
        <v>9</v>
      </c>
      <c r="AL44">
        <v>39</v>
      </c>
      <c r="AM44">
        <v>4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344</v>
      </c>
      <c r="R45">
        <v>2918</v>
      </c>
      <c r="S45">
        <v>2915</v>
      </c>
      <c r="T45">
        <v>11.052193015680626</v>
      </c>
      <c r="U45">
        <v>11.008587784531336</v>
      </c>
      <c r="V45">
        <v>5.9503084304318055</v>
      </c>
      <c r="W45">
        <v>59.200686106346481</v>
      </c>
      <c r="X45">
        <v>167.16387320602061</v>
      </c>
      <c r="Y45">
        <v>154.292254969157</v>
      </c>
      <c r="Z45">
        <v>154.30075471698117</v>
      </c>
      <c r="AA45">
        <v>30.621968136209205</v>
      </c>
      <c r="AB45">
        <v>4.565422982355285</v>
      </c>
      <c r="AC45">
        <v>-35.833573754195712</v>
      </c>
      <c r="AD45">
        <v>103</v>
      </c>
      <c r="AE45">
        <v>0</v>
      </c>
      <c r="AF45">
        <v>0</v>
      </c>
      <c r="AG45">
        <v>8</v>
      </c>
      <c r="AH45">
        <v>218</v>
      </c>
      <c r="AI45">
        <v>29</v>
      </c>
      <c r="AJ45">
        <v>44</v>
      </c>
      <c r="AK45">
        <v>14</v>
      </c>
      <c r="AL45">
        <v>37</v>
      </c>
      <c r="AM45">
        <v>13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290</v>
      </c>
      <c r="R46">
        <v>2400</v>
      </c>
      <c r="S46">
        <v>2396</v>
      </c>
      <c r="T46">
        <v>9.090220437845618</v>
      </c>
      <c r="U46">
        <v>9.1456804259808226</v>
      </c>
      <c r="V46">
        <v>5.6091666666666677</v>
      </c>
      <c r="W46">
        <v>59.080133555926551</v>
      </c>
      <c r="X46">
        <v>168.90605814373455</v>
      </c>
      <c r="Y46">
        <v>155.90029166666679</v>
      </c>
      <c r="Z46">
        <v>155.95676126878141</v>
      </c>
      <c r="AA46">
        <v>32.13011825935812</v>
      </c>
      <c r="AB46">
        <v>5.055477465370001</v>
      </c>
      <c r="AC46">
        <v>-44.277149847312543</v>
      </c>
      <c r="AD46">
        <v>94</v>
      </c>
      <c r="AE46">
        <v>1</v>
      </c>
      <c r="AF46">
        <v>0</v>
      </c>
      <c r="AG46">
        <v>12</v>
      </c>
      <c r="AH46">
        <v>164</v>
      </c>
      <c r="AI46">
        <v>18</v>
      </c>
      <c r="AJ46">
        <v>22</v>
      </c>
      <c r="AK46">
        <v>16</v>
      </c>
      <c r="AL46">
        <v>30</v>
      </c>
      <c r="AM46">
        <v>5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313</v>
      </c>
      <c r="R47">
        <v>2656</v>
      </c>
      <c r="S47">
        <v>2653</v>
      </c>
      <c r="T47">
        <v>10.059843951215818</v>
      </c>
      <c r="U47">
        <v>10.00860741358531</v>
      </c>
      <c r="V47">
        <v>5.6829819277108413</v>
      </c>
      <c r="W47">
        <v>59.224274406332484</v>
      </c>
      <c r="X47">
        <v>167.01603271156131</v>
      </c>
      <c r="Y47">
        <v>154.15579819277141</v>
      </c>
      <c r="Z47">
        <v>154.13859781379605</v>
      </c>
      <c r="AA47">
        <v>31.251129780308009</v>
      </c>
      <c r="AB47">
        <v>4.7311256022314607</v>
      </c>
      <c r="AC47">
        <v>-43.176064150396471</v>
      </c>
      <c r="AD47">
        <v>72</v>
      </c>
      <c r="AE47">
        <v>0</v>
      </c>
      <c r="AF47">
        <v>0</v>
      </c>
      <c r="AG47">
        <v>16</v>
      </c>
      <c r="AH47">
        <v>194</v>
      </c>
      <c r="AI47">
        <v>27</v>
      </c>
      <c r="AJ47">
        <v>20</v>
      </c>
      <c r="AK47">
        <v>16</v>
      </c>
      <c r="AL47">
        <v>21</v>
      </c>
      <c r="AM47">
        <v>3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341</v>
      </c>
      <c r="R48">
        <v>2562</v>
      </c>
      <c r="S48">
        <v>2558</v>
      </c>
      <c r="T48">
        <v>9.7038103174001993</v>
      </c>
      <c r="U48">
        <v>9.7324520785528232</v>
      </c>
      <c r="V48">
        <v>5.8188914910226393</v>
      </c>
      <c r="W48">
        <v>59.184910086004713</v>
      </c>
      <c r="X48">
        <v>168.3345131740418</v>
      </c>
      <c r="Y48">
        <v>155.37275565964077</v>
      </c>
      <c r="Z48">
        <v>155.45215011727905</v>
      </c>
      <c r="AA48">
        <v>29.802869416864159</v>
      </c>
      <c r="AB48">
        <v>4.6103674145510194</v>
      </c>
      <c r="AC48">
        <v>-36.832164795006193</v>
      </c>
      <c r="AD48">
        <v>70</v>
      </c>
      <c r="AE48">
        <v>0</v>
      </c>
      <c r="AF48">
        <v>0</v>
      </c>
      <c r="AG48">
        <v>9</v>
      </c>
      <c r="AH48">
        <v>188</v>
      </c>
      <c r="AI48">
        <v>39</v>
      </c>
      <c r="AJ48">
        <v>37</v>
      </c>
      <c r="AK48">
        <v>30</v>
      </c>
      <c r="AL48">
        <v>38</v>
      </c>
      <c r="AM48">
        <v>7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299</v>
      </c>
      <c r="R49">
        <v>2253</v>
      </c>
      <c r="S49">
        <v>2250</v>
      </c>
      <c r="T49">
        <v>8.5334444360275743</v>
      </c>
      <c r="U49">
        <v>8.4980684961956747</v>
      </c>
      <c r="V49">
        <v>5.9569462938304492</v>
      </c>
      <c r="W49">
        <v>58.984444444444442</v>
      </c>
      <c r="X49">
        <v>167.22843119009769</v>
      </c>
      <c r="Y49">
        <v>154.35184198846019</v>
      </c>
      <c r="Z49">
        <v>154.31662222222263</v>
      </c>
      <c r="AA49">
        <v>31.934907813158745</v>
      </c>
      <c r="AB49">
        <v>4.7168942491882335</v>
      </c>
      <c r="AC49">
        <v>-43.047097851541807</v>
      </c>
      <c r="AD49">
        <v>62</v>
      </c>
      <c r="AE49">
        <v>0</v>
      </c>
      <c r="AF49">
        <v>0</v>
      </c>
      <c r="AG49">
        <v>6</v>
      </c>
      <c r="AH49">
        <v>172</v>
      </c>
      <c r="AI49">
        <v>23</v>
      </c>
      <c r="AJ49">
        <v>45</v>
      </c>
      <c r="AK49">
        <v>37</v>
      </c>
      <c r="AL49">
        <v>28</v>
      </c>
      <c r="AM49">
        <v>3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318</v>
      </c>
      <c r="R50">
        <v>2498</v>
      </c>
      <c r="S50">
        <v>2485</v>
      </c>
      <c r="T50">
        <v>9.4614044390576488</v>
      </c>
      <c r="U50">
        <v>9.5237722283739004</v>
      </c>
      <c r="V50">
        <v>6.0360288230584489</v>
      </c>
      <c r="W50">
        <v>58.883702213279683</v>
      </c>
      <c r="X50">
        <v>169.67155522901535</v>
      </c>
      <c r="Y50">
        <v>156.60684547638101</v>
      </c>
      <c r="Z50">
        <v>156.58768611670004</v>
      </c>
      <c r="AA50">
        <v>31.209795985730345</v>
      </c>
      <c r="AB50">
        <v>4.6910759037413916</v>
      </c>
      <c r="AC50">
        <v>-39.053462540442098</v>
      </c>
      <c r="AD50">
        <v>64</v>
      </c>
      <c r="AE50">
        <v>0</v>
      </c>
      <c r="AF50">
        <v>0</v>
      </c>
      <c r="AG50">
        <v>10</v>
      </c>
      <c r="AH50">
        <v>179</v>
      </c>
      <c r="AI50">
        <v>35</v>
      </c>
      <c r="AJ50">
        <v>72</v>
      </c>
      <c r="AK50">
        <v>31</v>
      </c>
      <c r="AL50">
        <v>33</v>
      </c>
      <c r="AM50">
        <v>4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309</v>
      </c>
      <c r="R51">
        <v>2625</v>
      </c>
      <c r="S51">
        <v>2624</v>
      </c>
      <c r="T51">
        <v>9.942428603893644</v>
      </c>
      <c r="U51">
        <v>9.9600242812866018</v>
      </c>
      <c r="V51">
        <v>6.4240000000000013</v>
      </c>
      <c r="W51">
        <v>58.603658536585357</v>
      </c>
      <c r="X51">
        <v>168.0211731930041</v>
      </c>
      <c r="Y51">
        <v>155.08354285714304</v>
      </c>
      <c r="Z51">
        <v>155.08563262195139</v>
      </c>
      <c r="AA51">
        <v>30.577418165332723</v>
      </c>
      <c r="AB51">
        <v>4.704038097208401</v>
      </c>
      <c r="AC51">
        <v>-33.318553178995849</v>
      </c>
      <c r="AD51">
        <v>71</v>
      </c>
      <c r="AE51">
        <v>0</v>
      </c>
      <c r="AF51">
        <v>0</v>
      </c>
      <c r="AG51">
        <v>10</v>
      </c>
      <c r="AH51">
        <v>190</v>
      </c>
      <c r="AI51">
        <v>28</v>
      </c>
      <c r="AJ51">
        <v>92</v>
      </c>
      <c r="AK51">
        <v>22</v>
      </c>
      <c r="AL51">
        <v>30</v>
      </c>
      <c r="AM51">
        <v>8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351</v>
      </c>
      <c r="R52">
        <v>2681</v>
      </c>
      <c r="S52">
        <v>2677</v>
      </c>
      <c r="T52">
        <v>10.154533747443375</v>
      </c>
      <c r="U52">
        <v>10.112264482558302</v>
      </c>
      <c r="V52">
        <v>6.1245803804550549</v>
      </c>
      <c r="W52">
        <v>58.765409039970109</v>
      </c>
      <c r="X52">
        <v>167.18111440282581</v>
      </c>
      <c r="Y52">
        <v>154.30816859380823</v>
      </c>
      <c r="Z52">
        <v>154.33877474785203</v>
      </c>
      <c r="AA52">
        <v>31.040364957555944</v>
      </c>
      <c r="AB52">
        <v>4.8530392403290996</v>
      </c>
      <c r="AC52">
        <v>-33.682276010776278</v>
      </c>
      <c r="AD52">
        <v>80</v>
      </c>
      <c r="AE52">
        <v>0</v>
      </c>
      <c r="AF52">
        <v>0</v>
      </c>
      <c r="AG52">
        <v>13</v>
      </c>
      <c r="AH52">
        <v>171</v>
      </c>
      <c r="AI52">
        <v>27</v>
      </c>
      <c r="AJ52">
        <v>93</v>
      </c>
      <c r="AK52">
        <v>10</v>
      </c>
      <c r="AL52">
        <v>25</v>
      </c>
      <c r="AM52">
        <v>5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154</v>
      </c>
      <c r="R53">
        <v>737</v>
      </c>
      <c r="S53">
        <v>732</v>
      </c>
      <c r="T53">
        <v>2.7914551927884257</v>
      </c>
      <c r="U53">
        <v>2.7644536531847694</v>
      </c>
      <c r="V53">
        <v>5.7408412483039362</v>
      </c>
      <c r="W53">
        <v>59.117486338797825</v>
      </c>
      <c r="X53">
        <v>167.27913667161101</v>
      </c>
      <c r="Y53">
        <v>154.39864314789699</v>
      </c>
      <c r="Z53">
        <v>154.30259562841536</v>
      </c>
      <c r="AA53">
        <v>30.490266857541684</v>
      </c>
      <c r="AB53">
        <v>4.6276515327788559</v>
      </c>
      <c r="AC53">
        <v>-23.900825451871381</v>
      </c>
      <c r="AD53">
        <v>21</v>
      </c>
      <c r="AE53">
        <v>0</v>
      </c>
      <c r="AF53">
        <v>0</v>
      </c>
      <c r="AG53">
        <v>6</v>
      </c>
      <c r="AH53">
        <v>37</v>
      </c>
      <c r="AI53">
        <v>5</v>
      </c>
      <c r="AJ53">
        <v>28</v>
      </c>
      <c r="AK53">
        <v>9</v>
      </c>
      <c r="AL53">
        <v>7</v>
      </c>
      <c r="AM53">
        <v>0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364</v>
      </c>
      <c r="R55">
        <v>2912</v>
      </c>
      <c r="S55">
        <v>2905</v>
      </c>
      <c r="T55">
        <v>10.622309768731306</v>
      </c>
      <c r="U55">
        <v>10.574373075422837</v>
      </c>
      <c r="V55">
        <v>5.9340659340659343</v>
      </c>
      <c r="W55">
        <v>59.129776247848525</v>
      </c>
      <c r="X55">
        <v>166.62214782779515</v>
      </c>
      <c r="Y55">
        <v>153.79224244505491</v>
      </c>
      <c r="Z55">
        <v>153.82701549053357</v>
      </c>
      <c r="AA55">
        <v>29.304237831988377</v>
      </c>
      <c r="AB55">
        <v>4.4075539270064068</v>
      </c>
      <c r="AC55">
        <v>-39.090822027693598</v>
      </c>
      <c r="AD55">
        <v>84</v>
      </c>
      <c r="AE55">
        <v>0</v>
      </c>
      <c r="AF55">
        <v>0</v>
      </c>
      <c r="AG55">
        <v>11</v>
      </c>
      <c r="AH55">
        <v>265</v>
      </c>
      <c r="AI55">
        <v>32</v>
      </c>
      <c r="AJ55">
        <v>51</v>
      </c>
      <c r="AK55">
        <v>16</v>
      </c>
      <c r="AL55">
        <v>30</v>
      </c>
      <c r="AM55">
        <v>18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306</v>
      </c>
      <c r="R56">
        <v>2267</v>
      </c>
      <c r="S56">
        <v>2263</v>
      </c>
      <c r="T56">
        <v>8.2694973371270173</v>
      </c>
      <c r="U56">
        <v>8.3098185686508348</v>
      </c>
      <c r="V56">
        <v>5.9739744155271284</v>
      </c>
      <c r="W56">
        <v>58.992487847989402</v>
      </c>
      <c r="X56">
        <v>168.1371135434641</v>
      </c>
      <c r="Y56">
        <v>155.19055580061769</v>
      </c>
      <c r="Z56">
        <v>155.1783429076448</v>
      </c>
      <c r="AA56">
        <v>30.883515622431798</v>
      </c>
      <c r="AB56">
        <v>4.577938619430892</v>
      </c>
      <c r="AC56">
        <v>-45.015566277390811</v>
      </c>
      <c r="AD56">
        <v>67</v>
      </c>
      <c r="AE56">
        <v>0</v>
      </c>
      <c r="AF56">
        <v>0</v>
      </c>
      <c r="AG56">
        <v>5</v>
      </c>
      <c r="AH56">
        <v>161</v>
      </c>
      <c r="AI56">
        <v>19</v>
      </c>
      <c r="AJ56">
        <v>27</v>
      </c>
      <c r="AK56">
        <v>8</v>
      </c>
      <c r="AL56">
        <v>29</v>
      </c>
      <c r="AM56">
        <v>8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366</v>
      </c>
      <c r="R57">
        <v>2568</v>
      </c>
      <c r="S57">
        <v>2559</v>
      </c>
      <c r="T57">
        <v>9.3674764718756869</v>
      </c>
      <c r="U57">
        <v>9.4588722954723519</v>
      </c>
      <c r="V57">
        <v>5.6838006230529601</v>
      </c>
      <c r="W57">
        <v>59.150840171942157</v>
      </c>
      <c r="X57">
        <v>169.18461403455481</v>
      </c>
      <c r="Y57">
        <v>156.15739875389411</v>
      </c>
      <c r="Z57">
        <v>156.20437670965228</v>
      </c>
      <c r="AA57">
        <v>31.81739339515838</v>
      </c>
      <c r="AB57">
        <v>4.7301455931511773</v>
      </c>
      <c r="AC57">
        <v>-45.57561445692852</v>
      </c>
      <c r="AD57">
        <v>82</v>
      </c>
      <c r="AE57">
        <v>0</v>
      </c>
      <c r="AF57">
        <v>0</v>
      </c>
      <c r="AG57">
        <v>8</v>
      </c>
      <c r="AH57">
        <v>193</v>
      </c>
      <c r="AI57">
        <v>15</v>
      </c>
      <c r="AJ57">
        <v>35</v>
      </c>
      <c r="AK57">
        <v>11</v>
      </c>
      <c r="AL57">
        <v>32</v>
      </c>
      <c r="AM57">
        <v>9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311</v>
      </c>
      <c r="R58">
        <v>2305</v>
      </c>
      <c r="S58">
        <v>2297</v>
      </c>
      <c r="T58">
        <v>8.4081126431750199</v>
      </c>
      <c r="U58">
        <v>8.3431841019406434</v>
      </c>
      <c r="V58">
        <v>5.4989154013015193</v>
      </c>
      <c r="W58">
        <v>59.234653896386611</v>
      </c>
      <c r="X58">
        <v>166.25584308453753</v>
      </c>
      <c r="Y58">
        <v>153.45414316702821</v>
      </c>
      <c r="Z58">
        <v>153.49525468001744</v>
      </c>
      <c r="AA58">
        <v>29.880408695385206</v>
      </c>
      <c r="AB58">
        <v>4.5990535619391357</v>
      </c>
      <c r="AC58">
        <v>-44.945892412672727</v>
      </c>
      <c r="AD58">
        <v>84</v>
      </c>
      <c r="AE58">
        <v>0</v>
      </c>
      <c r="AF58">
        <v>0</v>
      </c>
      <c r="AG58">
        <v>5</v>
      </c>
      <c r="AH58">
        <v>195</v>
      </c>
      <c r="AI58">
        <v>16</v>
      </c>
      <c r="AJ58">
        <v>27</v>
      </c>
      <c r="AK58">
        <v>20</v>
      </c>
      <c r="AL58">
        <v>21</v>
      </c>
      <c r="AM58">
        <v>6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337</v>
      </c>
      <c r="R59">
        <v>2939</v>
      </c>
      <c r="S59">
        <v>2932</v>
      </c>
      <c r="T59">
        <v>10.720799591449625</v>
      </c>
      <c r="U59">
        <v>10.734451249981598</v>
      </c>
      <c r="V59">
        <v>6.2201429057502553</v>
      </c>
      <c r="W59">
        <v>58.743860845839002</v>
      </c>
      <c r="X59">
        <v>167.61496031440311</v>
      </c>
      <c r="Y59">
        <v>154.70860837019356</v>
      </c>
      <c r="Z59">
        <v>154.71770122783056</v>
      </c>
      <c r="AA59">
        <v>30.512974849115405</v>
      </c>
      <c r="AB59">
        <v>4.6128653167896569</v>
      </c>
      <c r="AC59">
        <v>-43.693144648627069</v>
      </c>
      <c r="AD59">
        <v>77</v>
      </c>
      <c r="AE59">
        <v>0</v>
      </c>
      <c r="AF59">
        <v>0</v>
      </c>
      <c r="AG59">
        <v>3</v>
      </c>
      <c r="AH59">
        <v>171</v>
      </c>
      <c r="AI59">
        <v>26</v>
      </c>
      <c r="AJ59">
        <v>39</v>
      </c>
      <c r="AK59">
        <v>16</v>
      </c>
      <c r="AL59">
        <v>33</v>
      </c>
      <c r="AM59">
        <v>19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413</v>
      </c>
      <c r="R60">
        <v>3018</v>
      </c>
      <c r="S60">
        <v>3007</v>
      </c>
      <c r="T60">
        <v>11.008973517180999</v>
      </c>
      <c r="U60">
        <v>10.845732086596987</v>
      </c>
      <c r="V60">
        <v>5.7233267064281002</v>
      </c>
      <c r="W60">
        <v>59.27203192550715</v>
      </c>
      <c r="X60">
        <v>165.0584646688306</v>
      </c>
      <c r="Y60">
        <v>152.34896288933081</v>
      </c>
      <c r="Z60">
        <v>152.42267043565028</v>
      </c>
      <c r="AA60">
        <v>29.974668350998218</v>
      </c>
      <c r="AB60">
        <v>4.4636311773384696</v>
      </c>
      <c r="AC60">
        <v>-38.931734305193658</v>
      </c>
      <c r="AD60">
        <v>86</v>
      </c>
      <c r="AE60">
        <v>0</v>
      </c>
      <c r="AF60">
        <v>0</v>
      </c>
      <c r="AG60">
        <v>10</v>
      </c>
      <c r="AH60">
        <v>190</v>
      </c>
      <c r="AI60">
        <v>20</v>
      </c>
      <c r="AJ60">
        <v>78</v>
      </c>
      <c r="AK60">
        <v>15</v>
      </c>
      <c r="AL60">
        <v>26</v>
      </c>
      <c r="AM60">
        <v>9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345</v>
      </c>
      <c r="R61">
        <v>2412</v>
      </c>
      <c r="S61">
        <v>2408</v>
      </c>
      <c r="T61">
        <v>8.7984241628365112</v>
      </c>
      <c r="U61">
        <v>8.7660359945672255</v>
      </c>
      <c r="V61">
        <v>5.5849917081260383</v>
      </c>
      <c r="W61">
        <v>58.983803986710953</v>
      </c>
      <c r="X61">
        <v>166.67394339246349</v>
      </c>
      <c r="Y61">
        <v>153.84004975124387</v>
      </c>
      <c r="Z61">
        <v>153.84057308970111</v>
      </c>
      <c r="AA61">
        <v>31.39851636205108</v>
      </c>
      <c r="AB61">
        <v>5.0208191296185296</v>
      </c>
      <c r="AC61">
        <v>-45.241277203172928</v>
      </c>
      <c r="AD61">
        <v>70</v>
      </c>
      <c r="AE61">
        <v>0</v>
      </c>
      <c r="AF61">
        <v>0</v>
      </c>
      <c r="AG61">
        <v>7</v>
      </c>
      <c r="AH61">
        <v>191</v>
      </c>
      <c r="AI61">
        <v>25</v>
      </c>
      <c r="AJ61">
        <v>74</v>
      </c>
      <c r="AK61">
        <v>16</v>
      </c>
      <c r="AL61">
        <v>28</v>
      </c>
      <c r="AM61">
        <v>8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354</v>
      </c>
      <c r="R62">
        <v>2416</v>
      </c>
      <c r="S62">
        <v>2410</v>
      </c>
      <c r="T62">
        <v>8.8130152476836692</v>
      </c>
      <c r="U62">
        <v>8.884551421357612</v>
      </c>
      <c r="V62">
        <v>5.8890728476821188</v>
      </c>
      <c r="W62">
        <v>58.920331950207469</v>
      </c>
      <c r="X62">
        <v>168.81009054838438</v>
      </c>
      <c r="Y62">
        <v>155.81171357615892</v>
      </c>
      <c r="Z62">
        <v>155.79107883817423</v>
      </c>
      <c r="AA62">
        <v>31.414503602562153</v>
      </c>
      <c r="AB62">
        <v>4.7693133779694028</v>
      </c>
      <c r="AC62">
        <v>-40.643769906398433</v>
      </c>
      <c r="AD62">
        <v>51</v>
      </c>
      <c r="AE62">
        <v>0</v>
      </c>
      <c r="AF62">
        <v>0</v>
      </c>
      <c r="AG62">
        <v>11</v>
      </c>
      <c r="AH62">
        <v>165</v>
      </c>
      <c r="AI62">
        <v>12</v>
      </c>
      <c r="AJ62">
        <v>79</v>
      </c>
      <c r="AK62">
        <v>27</v>
      </c>
      <c r="AL62">
        <v>21</v>
      </c>
      <c r="AM62">
        <v>8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349</v>
      </c>
      <c r="R63">
        <v>2855</v>
      </c>
      <c r="S63">
        <v>2851</v>
      </c>
      <c r="T63">
        <v>10.4143868096593</v>
      </c>
      <c r="U63">
        <v>10.327058611472571</v>
      </c>
      <c r="V63">
        <v>5.817162872154114</v>
      </c>
      <c r="W63">
        <v>59.004559803577706</v>
      </c>
      <c r="X63">
        <v>165.84646502211456</v>
      </c>
      <c r="Y63">
        <v>153.07628721541187</v>
      </c>
      <c r="Z63">
        <v>153.07474570326221</v>
      </c>
      <c r="AA63">
        <v>31.263712511305997</v>
      </c>
      <c r="AB63">
        <v>4.8484916392546049</v>
      </c>
      <c r="AC63">
        <v>-40.833425734578903</v>
      </c>
      <c r="AD63">
        <v>114</v>
      </c>
      <c r="AE63">
        <v>0</v>
      </c>
      <c r="AF63">
        <v>0</v>
      </c>
      <c r="AG63">
        <v>18</v>
      </c>
      <c r="AH63">
        <v>218</v>
      </c>
      <c r="AI63">
        <v>42</v>
      </c>
      <c r="AJ63">
        <v>86</v>
      </c>
      <c r="AK63">
        <v>20</v>
      </c>
      <c r="AL63">
        <v>27</v>
      </c>
      <c r="AM63">
        <v>6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386</v>
      </c>
      <c r="R64">
        <v>2636</v>
      </c>
      <c r="S64">
        <v>2634</v>
      </c>
      <c r="T64">
        <v>9.6155249142773762</v>
      </c>
      <c r="U64">
        <v>9.7491669407156394</v>
      </c>
      <c r="V64">
        <v>6.2651745068285294</v>
      </c>
      <c r="W64">
        <v>58.813211845102515</v>
      </c>
      <c r="X64">
        <v>169.48292415870262</v>
      </c>
      <c r="Y64">
        <v>156.43273899848251</v>
      </c>
      <c r="Z64">
        <v>156.4140850417615</v>
      </c>
      <c r="AA64">
        <v>31.647650411281077</v>
      </c>
      <c r="AB64">
        <v>4.7796590419450951</v>
      </c>
      <c r="AC64">
        <v>-39.749113713989658</v>
      </c>
      <c r="AD64">
        <v>78</v>
      </c>
      <c r="AE64">
        <v>0</v>
      </c>
      <c r="AF64">
        <v>0</v>
      </c>
      <c r="AG64">
        <v>10</v>
      </c>
      <c r="AH64">
        <v>191</v>
      </c>
      <c r="AI64">
        <v>26</v>
      </c>
      <c r="AJ64">
        <v>96</v>
      </c>
      <c r="AK64">
        <v>17</v>
      </c>
      <c r="AL64">
        <v>23</v>
      </c>
      <c r="AM64">
        <v>7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216</v>
      </c>
      <c r="R65">
        <v>1086</v>
      </c>
      <c r="S65">
        <v>1086</v>
      </c>
      <c r="T65">
        <v>3.9614795360035031</v>
      </c>
      <c r="U65">
        <v>4.0067556538216991</v>
      </c>
      <c r="V65">
        <v>6.7716390423572754</v>
      </c>
      <c r="W65">
        <v>58.358195211786352</v>
      </c>
      <c r="X65">
        <v>168.92170418744237</v>
      </c>
      <c r="Y65">
        <v>155.91473296500948</v>
      </c>
      <c r="Z65">
        <v>155.91473296500948</v>
      </c>
      <c r="AA65">
        <v>31.272724838927051</v>
      </c>
      <c r="AB65">
        <v>5.0381292077526005</v>
      </c>
      <c r="AC65">
        <v>-35.564553894459159</v>
      </c>
      <c r="AD65">
        <v>25</v>
      </c>
      <c r="AE65">
        <v>0</v>
      </c>
      <c r="AF65">
        <v>0</v>
      </c>
      <c r="AG65">
        <v>3</v>
      </c>
      <c r="AH65">
        <v>69</v>
      </c>
      <c r="AI65">
        <v>10</v>
      </c>
      <c r="AJ65">
        <v>30</v>
      </c>
      <c r="AK65">
        <v>4</v>
      </c>
      <c r="AL65">
        <v>10</v>
      </c>
      <c r="AM65">
        <v>5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342</v>
      </c>
      <c r="R67">
        <v>2598</v>
      </c>
      <c r="S67">
        <v>2598</v>
      </c>
      <c r="T67">
        <v>9.3191764115072839</v>
      </c>
      <c r="U67">
        <v>9.3556677795619674</v>
      </c>
      <c r="V67">
        <v>15.18129330254042</v>
      </c>
      <c r="W67">
        <v>59.443418013856792</v>
      </c>
      <c r="X67">
        <v>167.15178856641961</v>
      </c>
      <c r="Y67">
        <v>154.28110084680543</v>
      </c>
      <c r="Z67">
        <v>154.28110084680543</v>
      </c>
      <c r="AA67">
        <v>29.779431922196537</v>
      </c>
      <c r="AB67">
        <v>4.4387536155718861</v>
      </c>
      <c r="AC67">
        <v>-40.672529052008031</v>
      </c>
      <c r="AD67">
        <v>102</v>
      </c>
      <c r="AE67">
        <v>0</v>
      </c>
      <c r="AF67">
        <v>0</v>
      </c>
      <c r="AG67">
        <v>11</v>
      </c>
      <c r="AH67">
        <v>227</v>
      </c>
      <c r="AI67">
        <v>16</v>
      </c>
      <c r="AJ67">
        <v>27</v>
      </c>
      <c r="AK67">
        <v>10</v>
      </c>
      <c r="AL67">
        <v>16</v>
      </c>
      <c r="AM67">
        <v>5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328</v>
      </c>
      <c r="R68">
        <v>2298</v>
      </c>
      <c r="S68">
        <v>2298</v>
      </c>
      <c r="T68">
        <v>8.2430590429729502</v>
      </c>
      <c r="U68">
        <v>8.233925634907326</v>
      </c>
      <c r="V68">
        <v>15.058746736292427</v>
      </c>
      <c r="W68">
        <v>59.072671888598784</v>
      </c>
      <c r="X68">
        <v>166.31533662037887</v>
      </c>
      <c r="Y68">
        <v>153.50905570060908</v>
      </c>
      <c r="Z68">
        <v>153.50905570060908</v>
      </c>
      <c r="AA68">
        <v>29.725561830380872</v>
      </c>
      <c r="AB68">
        <v>4.3312003752340908</v>
      </c>
      <c r="AC68">
        <v>-43.239511266772631</v>
      </c>
      <c r="AD68">
        <v>75</v>
      </c>
      <c r="AE68">
        <v>0</v>
      </c>
      <c r="AF68">
        <v>0</v>
      </c>
      <c r="AG68">
        <v>6</v>
      </c>
      <c r="AH68">
        <v>197</v>
      </c>
      <c r="AI68">
        <v>30</v>
      </c>
      <c r="AJ68">
        <v>23</v>
      </c>
      <c r="AK68">
        <v>12</v>
      </c>
      <c r="AL68">
        <v>21</v>
      </c>
      <c r="AM68">
        <v>10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357</v>
      </c>
      <c r="R69">
        <v>2798</v>
      </c>
      <c r="S69">
        <v>2798</v>
      </c>
      <c r="T69">
        <v>10.036587990530164</v>
      </c>
      <c r="U69">
        <v>10.102863018647206</v>
      </c>
      <c r="V69">
        <v>14.890993566833451</v>
      </c>
      <c r="W69">
        <v>58.801286633309523</v>
      </c>
      <c r="X69">
        <v>167.59927575570555</v>
      </c>
      <c r="Y69">
        <v>154.69413152251596</v>
      </c>
      <c r="Z69">
        <v>154.69413152251596</v>
      </c>
      <c r="AA69">
        <v>30.775515188389196</v>
      </c>
      <c r="AB69">
        <v>4.5510178961847778</v>
      </c>
      <c r="AC69">
        <v>-42.750214194679437</v>
      </c>
      <c r="AD69">
        <v>100</v>
      </c>
      <c r="AE69">
        <v>0</v>
      </c>
      <c r="AF69">
        <v>0</v>
      </c>
      <c r="AG69">
        <v>11</v>
      </c>
      <c r="AH69">
        <v>265</v>
      </c>
      <c r="AI69">
        <v>38</v>
      </c>
      <c r="AJ69">
        <v>29</v>
      </c>
      <c r="AK69">
        <v>24</v>
      </c>
      <c r="AL69">
        <v>36</v>
      </c>
      <c r="AM69">
        <v>9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347</v>
      </c>
      <c r="R70">
        <v>2778</v>
      </c>
      <c r="S70">
        <v>2778</v>
      </c>
      <c r="T70">
        <v>9.964846832627881</v>
      </c>
      <c r="U70">
        <v>9.8382834417665315</v>
      </c>
      <c r="V70">
        <v>15.183585313174945</v>
      </c>
      <c r="W70">
        <v>59.309935205183599</v>
      </c>
      <c r="X70">
        <v>164.38510834626163</v>
      </c>
      <c r="Y70">
        <v>151.72745500359983</v>
      </c>
      <c r="Z70">
        <v>151.72745500359983</v>
      </c>
      <c r="AA70">
        <v>29.494979690860021</v>
      </c>
      <c r="AB70">
        <v>4.3203332350016836</v>
      </c>
      <c r="AC70">
        <v>-43.614614576392505</v>
      </c>
      <c r="AD70">
        <v>91</v>
      </c>
      <c r="AE70">
        <v>0</v>
      </c>
      <c r="AF70">
        <v>0</v>
      </c>
      <c r="AG70">
        <v>13</v>
      </c>
      <c r="AH70">
        <v>232</v>
      </c>
      <c r="AI70">
        <v>24</v>
      </c>
      <c r="AJ70">
        <v>17</v>
      </c>
      <c r="AK70">
        <v>20</v>
      </c>
      <c r="AL70">
        <v>21</v>
      </c>
      <c r="AM70">
        <v>7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319</v>
      </c>
      <c r="R71">
        <v>2263</v>
      </c>
      <c r="S71">
        <v>2263</v>
      </c>
      <c r="T71">
        <v>8.1175120166439481</v>
      </c>
      <c r="U71">
        <v>8.0269285299986262</v>
      </c>
      <c r="V71">
        <v>15.214317277949622</v>
      </c>
      <c r="W71">
        <v>59.364118426866995</v>
      </c>
      <c r="X71">
        <v>164.64184542996813</v>
      </c>
      <c r="Y71">
        <v>151.96442333186022</v>
      </c>
      <c r="Z71">
        <v>151.96442333186022</v>
      </c>
      <c r="AA71">
        <v>29.178206125330071</v>
      </c>
      <c r="AB71">
        <v>4.270668151331706</v>
      </c>
      <c r="AC71">
        <v>-43.220227140262544</v>
      </c>
      <c r="AD71">
        <v>62</v>
      </c>
      <c r="AE71">
        <v>0</v>
      </c>
      <c r="AF71">
        <v>0</v>
      </c>
      <c r="AG71">
        <v>11</v>
      </c>
      <c r="AH71">
        <v>162</v>
      </c>
      <c r="AI71">
        <v>22</v>
      </c>
      <c r="AJ71">
        <v>21</v>
      </c>
      <c r="AK71">
        <v>16</v>
      </c>
      <c r="AL71">
        <v>19</v>
      </c>
      <c r="AM71">
        <v>10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363</v>
      </c>
      <c r="R72">
        <v>2879</v>
      </c>
      <c r="S72">
        <v>2880</v>
      </c>
      <c r="T72">
        <v>10.327139680034437</v>
      </c>
      <c r="U72">
        <v>10.27418055352072</v>
      </c>
      <c r="V72">
        <v>15.079541507467871</v>
      </c>
      <c r="W72">
        <v>59.168750000000003</v>
      </c>
      <c r="X72">
        <v>165.59877500501429</v>
      </c>
      <c r="Y72">
        <v>152.84766932962827</v>
      </c>
      <c r="Z72">
        <v>152.83815624999991</v>
      </c>
      <c r="AA72">
        <v>30.399055213695529</v>
      </c>
      <c r="AB72">
        <v>4.4639756936003989</v>
      </c>
      <c r="AC72">
        <v>-39.624114544372524</v>
      </c>
      <c r="AD72">
        <v>91</v>
      </c>
      <c r="AE72">
        <v>0</v>
      </c>
      <c r="AF72">
        <v>0</v>
      </c>
      <c r="AG72">
        <v>19</v>
      </c>
      <c r="AH72">
        <v>250</v>
      </c>
      <c r="AI72">
        <v>19</v>
      </c>
      <c r="AJ72">
        <v>31</v>
      </c>
      <c r="AK72">
        <v>15</v>
      </c>
      <c r="AL72">
        <v>35</v>
      </c>
      <c r="AM72">
        <v>12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344</v>
      </c>
      <c r="R73">
        <v>2808</v>
      </c>
      <c r="S73">
        <v>2808</v>
      </c>
      <c r="T73">
        <v>10.072458569481311</v>
      </c>
      <c r="U73">
        <v>10.096820452465719</v>
      </c>
      <c r="V73">
        <v>15.107905982905979</v>
      </c>
      <c r="W73">
        <v>59.220797720797719</v>
      </c>
      <c r="X73">
        <v>166.90252737110839</v>
      </c>
      <c r="Y73">
        <v>154.05103276353285</v>
      </c>
      <c r="Z73">
        <v>154.05103276353285</v>
      </c>
      <c r="AA73">
        <v>30.682999876349481</v>
      </c>
      <c r="AB73">
        <v>4.6906095730789952</v>
      </c>
      <c r="AC73">
        <v>-44.937219982053762</v>
      </c>
      <c r="AD73">
        <v>58</v>
      </c>
      <c r="AE73">
        <v>1</v>
      </c>
      <c r="AF73">
        <v>0</v>
      </c>
      <c r="AG73">
        <v>5</v>
      </c>
      <c r="AH73">
        <v>219</v>
      </c>
      <c r="AI73">
        <v>15</v>
      </c>
      <c r="AJ73">
        <v>29</v>
      </c>
      <c r="AK73">
        <v>9</v>
      </c>
      <c r="AL73">
        <v>14</v>
      </c>
      <c r="AM73">
        <v>4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361</v>
      </c>
      <c r="R74">
        <v>2484</v>
      </c>
      <c r="S74">
        <v>2484</v>
      </c>
      <c r="T74">
        <v>8.9102518114642368</v>
      </c>
      <c r="U74">
        <v>8.9257100659479924</v>
      </c>
      <c r="V74">
        <v>15.113526570048315</v>
      </c>
      <c r="W74">
        <v>59.262077294685994</v>
      </c>
      <c r="X74">
        <v>166.78867831041777</v>
      </c>
      <c r="Y74">
        <v>153.94595008051513</v>
      </c>
      <c r="Z74">
        <v>153.94595008051513</v>
      </c>
      <c r="AA74">
        <v>30.770648226740743</v>
      </c>
      <c r="AB74">
        <v>4.5601361889376335</v>
      </c>
      <c r="AC74">
        <v>-38.83807584668989</v>
      </c>
      <c r="AD74">
        <v>85</v>
      </c>
      <c r="AE74">
        <v>0</v>
      </c>
      <c r="AF74">
        <v>0</v>
      </c>
      <c r="AG74">
        <v>8</v>
      </c>
      <c r="AH74">
        <v>190</v>
      </c>
      <c r="AI74">
        <v>25</v>
      </c>
      <c r="AJ74">
        <v>45</v>
      </c>
      <c r="AK74">
        <v>13</v>
      </c>
      <c r="AL74">
        <v>30</v>
      </c>
      <c r="AM74">
        <v>10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346</v>
      </c>
      <c r="R75">
        <v>2913</v>
      </c>
      <c r="S75">
        <v>2913</v>
      </c>
      <c r="T75">
        <v>10.449099648468325</v>
      </c>
      <c r="U75">
        <v>10.467102689976423</v>
      </c>
      <c r="V75">
        <v>15.146240988671476</v>
      </c>
      <c r="W75">
        <v>59.235152763474069</v>
      </c>
      <c r="X75">
        <v>166.78668753921536</v>
      </c>
      <c r="Y75">
        <v>153.9441125986954</v>
      </c>
      <c r="Z75">
        <v>153.9441125986954</v>
      </c>
      <c r="AA75">
        <v>30.14423942517266</v>
      </c>
      <c r="AB75">
        <v>4.4945678147140864</v>
      </c>
      <c r="AC75">
        <v>-37.907610574873473</v>
      </c>
      <c r="AD75">
        <v>95</v>
      </c>
      <c r="AE75">
        <v>0</v>
      </c>
      <c r="AF75">
        <v>0</v>
      </c>
      <c r="AG75">
        <v>9</v>
      </c>
      <c r="AH75">
        <v>214</v>
      </c>
      <c r="AI75">
        <v>31</v>
      </c>
      <c r="AJ75">
        <v>53</v>
      </c>
      <c r="AK75">
        <v>26</v>
      </c>
      <c r="AL75">
        <v>22</v>
      </c>
      <c r="AM75">
        <v>6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384</v>
      </c>
      <c r="R76">
        <v>2670</v>
      </c>
      <c r="S76">
        <v>2671</v>
      </c>
      <c r="T76">
        <v>9.5774445799555181</v>
      </c>
      <c r="U76">
        <v>9.6040849857430306</v>
      </c>
      <c r="V76">
        <v>14.938202247191011</v>
      </c>
      <c r="W76">
        <v>58.936727817296877</v>
      </c>
      <c r="X76">
        <v>166.90262578061299</v>
      </c>
      <c r="Y76">
        <v>154.05112359550577</v>
      </c>
      <c r="Z76">
        <v>154.04910894795972</v>
      </c>
      <c r="AA76">
        <v>30.798456937182184</v>
      </c>
      <c r="AB76">
        <v>4.7588931115328519</v>
      </c>
      <c r="AC76">
        <v>-35.767988946393302</v>
      </c>
      <c r="AD76">
        <v>98</v>
      </c>
      <c r="AE76">
        <v>0</v>
      </c>
      <c r="AF76">
        <v>0</v>
      </c>
      <c r="AG76">
        <v>10</v>
      </c>
      <c r="AH76">
        <v>192</v>
      </c>
      <c r="AI76">
        <v>25</v>
      </c>
      <c r="AJ76">
        <v>42</v>
      </c>
      <c r="AK76">
        <v>6</v>
      </c>
      <c r="AL76">
        <v>19</v>
      </c>
      <c r="AM76">
        <v>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232</v>
      </c>
      <c r="R77">
        <v>1389</v>
      </c>
      <c r="S77">
        <v>1389</v>
      </c>
      <c r="T77">
        <v>4.9824234163139405</v>
      </c>
      <c r="U77">
        <v>5.0744328474644513</v>
      </c>
      <c r="V77">
        <v>14.62850971922246</v>
      </c>
      <c r="W77">
        <v>58.388768898488145</v>
      </c>
      <c r="X77">
        <v>169.57453977896276</v>
      </c>
      <c r="Y77">
        <v>156.51730021598263</v>
      </c>
      <c r="Z77">
        <v>156.51730021598263</v>
      </c>
      <c r="AA77">
        <v>30.552992771531596</v>
      </c>
      <c r="AB77">
        <v>5.1956719538192004</v>
      </c>
      <c r="AC77">
        <v>-43.414216629556499</v>
      </c>
      <c r="AD77">
        <v>75</v>
      </c>
      <c r="AE77">
        <v>0</v>
      </c>
      <c r="AF77">
        <v>0</v>
      </c>
      <c r="AG77">
        <v>4</v>
      </c>
      <c r="AH77">
        <v>104</v>
      </c>
      <c r="AI77">
        <v>34</v>
      </c>
      <c r="AJ77">
        <v>23</v>
      </c>
      <c r="AK77">
        <v>8</v>
      </c>
      <c r="AL77">
        <v>15</v>
      </c>
      <c r="AM77">
        <v>1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373</v>
      </c>
      <c r="R79">
        <v>3305</v>
      </c>
      <c r="S79">
        <v>3305</v>
      </c>
      <c r="T79">
        <v>12.112882536192048</v>
      </c>
      <c r="U79">
        <v>12.044559031888641</v>
      </c>
      <c r="V79">
        <v>15.279878971255677</v>
      </c>
      <c r="W79">
        <v>59.497730711043857</v>
      </c>
      <c r="X79">
        <v>164.02849027131481</v>
      </c>
      <c r="Y79">
        <v>151.39829652042357</v>
      </c>
      <c r="Z79">
        <v>151.39829652042357</v>
      </c>
      <c r="AA79">
        <v>29.485021019857449</v>
      </c>
      <c r="AB79">
        <v>4.2588071238439369</v>
      </c>
      <c r="AC79">
        <v>-42.437352982759698</v>
      </c>
      <c r="AD79">
        <v>142</v>
      </c>
      <c r="AE79">
        <v>0</v>
      </c>
      <c r="AF79">
        <v>0</v>
      </c>
      <c r="AG79">
        <v>9</v>
      </c>
      <c r="AH79">
        <v>450</v>
      </c>
      <c r="AI79">
        <v>90</v>
      </c>
      <c r="AJ79">
        <v>35</v>
      </c>
      <c r="AK79">
        <v>25</v>
      </c>
      <c r="AL79">
        <v>47</v>
      </c>
      <c r="AM79">
        <v>14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314</v>
      </c>
      <c r="R80">
        <v>2243</v>
      </c>
      <c r="S80">
        <v>2243</v>
      </c>
      <c r="T80">
        <v>8.2206340480117319</v>
      </c>
      <c r="U80">
        <v>8.1765662575355105</v>
      </c>
      <c r="V80">
        <v>15.300044583147573</v>
      </c>
      <c r="W80">
        <v>59.53544360231831</v>
      </c>
      <c r="X80">
        <v>164.07466783622979</v>
      </c>
      <c r="Y80">
        <v>151.44091841283989</v>
      </c>
      <c r="Z80">
        <v>151.44091841283989</v>
      </c>
      <c r="AA80">
        <v>30.520720918716354</v>
      </c>
      <c r="AB80">
        <v>4.2965181101139525</v>
      </c>
      <c r="AC80">
        <v>-38.190842404447139</v>
      </c>
      <c r="AD80">
        <v>86</v>
      </c>
      <c r="AE80">
        <v>0</v>
      </c>
      <c r="AF80">
        <v>0</v>
      </c>
      <c r="AG80">
        <v>7</v>
      </c>
      <c r="AH80">
        <v>222</v>
      </c>
      <c r="AI80">
        <v>31</v>
      </c>
      <c r="AJ80">
        <v>38</v>
      </c>
      <c r="AK80">
        <v>20</v>
      </c>
      <c r="AL80">
        <v>20</v>
      </c>
      <c r="AM80">
        <v>6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347</v>
      </c>
      <c r="R81">
        <v>2635</v>
      </c>
      <c r="S81">
        <v>2635</v>
      </c>
      <c r="T81">
        <v>9.657320872274143</v>
      </c>
      <c r="U81">
        <v>9.670127927949757</v>
      </c>
      <c r="V81">
        <v>14.995066413662236</v>
      </c>
      <c r="W81">
        <v>59.066793168880487</v>
      </c>
      <c r="X81">
        <v>165.17771231094071</v>
      </c>
      <c r="Y81">
        <v>152.45902846299839</v>
      </c>
      <c r="Z81">
        <v>152.45902846299839</v>
      </c>
      <c r="AA81">
        <v>31.607414016962796</v>
      </c>
      <c r="AB81">
        <v>4.9221739848472223</v>
      </c>
      <c r="AC81">
        <v>-44.825926976042098</v>
      </c>
      <c r="AD81">
        <v>84</v>
      </c>
      <c r="AE81">
        <v>0</v>
      </c>
      <c r="AF81">
        <v>0</v>
      </c>
      <c r="AG81">
        <v>7</v>
      </c>
      <c r="AH81">
        <v>241</v>
      </c>
      <c r="AI81">
        <v>29</v>
      </c>
      <c r="AJ81">
        <v>28</v>
      </c>
      <c r="AK81">
        <v>21</v>
      </c>
      <c r="AL81">
        <v>36</v>
      </c>
      <c r="AM81">
        <v>7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327</v>
      </c>
      <c r="R82">
        <v>2607</v>
      </c>
      <c r="S82">
        <v>2607</v>
      </c>
      <c r="T82">
        <v>9.5547003848268304</v>
      </c>
      <c r="U82">
        <v>9.5454887353676572</v>
      </c>
      <c r="V82">
        <v>15.036823935558107</v>
      </c>
      <c r="W82">
        <v>59.100115074798609</v>
      </c>
      <c r="X82">
        <v>164.79991571986579</v>
      </c>
      <c r="Y82">
        <v>152.11032220943619</v>
      </c>
      <c r="Z82">
        <v>152.11032220943619</v>
      </c>
      <c r="AA82">
        <v>30.83762595066105</v>
      </c>
      <c r="AB82">
        <v>4.7069417989973052</v>
      </c>
      <c r="AC82">
        <v>-47.774302235593119</v>
      </c>
      <c r="AD82">
        <v>93</v>
      </c>
      <c r="AE82">
        <v>0</v>
      </c>
      <c r="AF82">
        <v>0</v>
      </c>
      <c r="AG82">
        <v>11</v>
      </c>
      <c r="AH82">
        <v>217</v>
      </c>
      <c r="AI82">
        <v>42</v>
      </c>
      <c r="AJ82">
        <v>33</v>
      </c>
      <c r="AK82">
        <v>20</v>
      </c>
      <c r="AL82">
        <v>23</v>
      </c>
      <c r="AM82">
        <v>9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337</v>
      </c>
      <c r="R83">
        <v>2129</v>
      </c>
      <c r="S83">
        <v>2129</v>
      </c>
      <c r="T83">
        <v>7.8028220634047996</v>
      </c>
      <c r="U83">
        <v>7.8158596981044877</v>
      </c>
      <c r="V83">
        <v>15.072334429309535</v>
      </c>
      <c r="W83">
        <v>59.183184593705981</v>
      </c>
      <c r="X83">
        <v>165.23457978786502</v>
      </c>
      <c r="Y83">
        <v>152.51151714419919</v>
      </c>
      <c r="Z83">
        <v>152.51151714419919</v>
      </c>
      <c r="AA83">
        <v>30.625842960184809</v>
      </c>
      <c r="AB83">
        <v>4.7166075775008034</v>
      </c>
      <c r="AC83">
        <v>-46.73909413330145</v>
      </c>
      <c r="AD83">
        <v>90</v>
      </c>
      <c r="AE83">
        <v>0</v>
      </c>
      <c r="AF83">
        <v>0</v>
      </c>
      <c r="AG83">
        <v>15</v>
      </c>
      <c r="AH83">
        <v>182</v>
      </c>
      <c r="AI83">
        <v>27</v>
      </c>
      <c r="AJ83">
        <v>32</v>
      </c>
      <c r="AK83">
        <v>19</v>
      </c>
      <c r="AL83">
        <v>22</v>
      </c>
      <c r="AM83">
        <v>8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345</v>
      </c>
      <c r="R84">
        <v>2585</v>
      </c>
      <c r="S84">
        <v>2585</v>
      </c>
      <c r="T84">
        <v>9.4740700018325086</v>
      </c>
      <c r="U84">
        <v>9.4500953765089992</v>
      </c>
      <c r="V84">
        <v>15.099032882011604</v>
      </c>
      <c r="W84">
        <v>59.229787234042576</v>
      </c>
      <c r="X84">
        <v>164.54151482320518</v>
      </c>
      <c r="Y84">
        <v>151.87181818181836</v>
      </c>
      <c r="Z84">
        <v>151.87181818181836</v>
      </c>
      <c r="AA84">
        <v>29.635456482893197</v>
      </c>
      <c r="AB84">
        <v>4.4811881188658491</v>
      </c>
      <c r="AC84">
        <v>-41.875942342323192</v>
      </c>
      <c r="AD84">
        <v>112</v>
      </c>
      <c r="AE84">
        <v>0</v>
      </c>
      <c r="AF84">
        <v>0</v>
      </c>
      <c r="AG84">
        <v>4</v>
      </c>
      <c r="AH84">
        <v>224</v>
      </c>
      <c r="AI84">
        <v>33</v>
      </c>
      <c r="AJ84">
        <v>35</v>
      </c>
      <c r="AK84">
        <v>38</v>
      </c>
      <c r="AL84">
        <v>25</v>
      </c>
      <c r="AM84">
        <v>5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365</v>
      </c>
      <c r="R85">
        <v>2654</v>
      </c>
      <c r="S85">
        <v>2654</v>
      </c>
      <c r="T85">
        <v>9.726956203041965</v>
      </c>
      <c r="U85">
        <v>9.7961276269821997</v>
      </c>
      <c r="V85">
        <v>15.055764883195179</v>
      </c>
      <c r="W85">
        <v>59.139788997739267</v>
      </c>
      <c r="X85">
        <v>166.13202663899463</v>
      </c>
      <c r="Y85">
        <v>153.33986058779178</v>
      </c>
      <c r="Z85">
        <v>153.33986058779178</v>
      </c>
      <c r="AA85">
        <v>32.194968066766634</v>
      </c>
      <c r="AB85">
        <v>4.6515807606296322</v>
      </c>
      <c r="AC85">
        <v>-46.724479294350921</v>
      </c>
      <c r="AD85">
        <v>112</v>
      </c>
      <c r="AE85">
        <v>0</v>
      </c>
      <c r="AF85">
        <v>0</v>
      </c>
      <c r="AG85">
        <v>9</v>
      </c>
      <c r="AH85">
        <v>259</v>
      </c>
      <c r="AI85">
        <v>29</v>
      </c>
      <c r="AJ85">
        <v>43</v>
      </c>
      <c r="AK85">
        <v>31</v>
      </c>
      <c r="AL85">
        <v>18</v>
      </c>
      <c r="AM85">
        <v>3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323</v>
      </c>
      <c r="R86">
        <v>2401</v>
      </c>
      <c r="S86">
        <v>2401</v>
      </c>
      <c r="T86">
        <v>8.7997067986072945</v>
      </c>
      <c r="U86">
        <v>8.8758607959455702</v>
      </c>
      <c r="V86">
        <v>15.157017909204496</v>
      </c>
      <c r="W86">
        <v>59.344856309870899</v>
      </c>
      <c r="X86">
        <v>166.38653179448988</v>
      </c>
      <c r="Y86">
        <v>153.57476884631399</v>
      </c>
      <c r="Z86">
        <v>153.57476884631399</v>
      </c>
      <c r="AA86">
        <v>30.594936499343724</v>
      </c>
      <c r="AB86">
        <v>4.5961639010530382</v>
      </c>
      <c r="AC86">
        <v>-44.032402679954842</v>
      </c>
      <c r="AD86">
        <v>87</v>
      </c>
      <c r="AE86">
        <v>0</v>
      </c>
      <c r="AF86">
        <v>0</v>
      </c>
      <c r="AG86">
        <v>1</v>
      </c>
      <c r="AH86">
        <v>227</v>
      </c>
      <c r="AI86">
        <v>29</v>
      </c>
      <c r="AJ86">
        <v>49</v>
      </c>
      <c r="AK86">
        <v>25</v>
      </c>
      <c r="AL86">
        <v>22</v>
      </c>
      <c r="AM86">
        <v>5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336</v>
      </c>
      <c r="R87">
        <v>2828</v>
      </c>
      <c r="S87">
        <v>2828</v>
      </c>
      <c r="T87">
        <v>10.364669232178857</v>
      </c>
      <c r="U87">
        <v>10.424178999590252</v>
      </c>
      <c r="V87">
        <v>14.942008486562941</v>
      </c>
      <c r="W87">
        <v>58.865275813295597</v>
      </c>
      <c r="X87">
        <v>165.90608004462459</v>
      </c>
      <c r="Y87">
        <v>153.13131188118828</v>
      </c>
      <c r="Z87">
        <v>153.13131188118828</v>
      </c>
      <c r="AA87">
        <v>30.498268193655392</v>
      </c>
      <c r="AB87">
        <v>4.545217970013244</v>
      </c>
      <c r="AC87">
        <v>-40.825943577976801</v>
      </c>
      <c r="AD87">
        <v>106</v>
      </c>
      <c r="AE87">
        <v>0</v>
      </c>
      <c r="AF87">
        <v>0</v>
      </c>
      <c r="AG87">
        <v>9</v>
      </c>
      <c r="AH87">
        <v>293</v>
      </c>
      <c r="AI87">
        <v>39</v>
      </c>
      <c r="AJ87">
        <v>52</v>
      </c>
      <c r="AK87">
        <v>23</v>
      </c>
      <c r="AL87">
        <v>33</v>
      </c>
      <c r="AM87">
        <v>6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411</v>
      </c>
      <c r="R88">
        <v>3060</v>
      </c>
      <c r="S88">
        <v>3060</v>
      </c>
      <c r="T88">
        <v>11.214953271028039</v>
      </c>
      <c r="U88">
        <v>11.14777441701551</v>
      </c>
      <c r="V88">
        <v>15.121568627450989</v>
      </c>
      <c r="W88">
        <v>59.237581699346407</v>
      </c>
      <c r="X88">
        <v>163.9708289960985</v>
      </c>
      <c r="Y88">
        <v>151.34507516339846</v>
      </c>
      <c r="Z88">
        <v>151.34507516339846</v>
      </c>
      <c r="AA88">
        <v>30.144241185148854</v>
      </c>
      <c r="AB88">
        <v>4.5633621257120813</v>
      </c>
      <c r="AC88">
        <v>-40.450728535586762</v>
      </c>
      <c r="AD88">
        <v>124</v>
      </c>
      <c r="AE88">
        <v>0</v>
      </c>
      <c r="AF88">
        <v>0</v>
      </c>
      <c r="AG88">
        <v>12</v>
      </c>
      <c r="AH88">
        <v>264</v>
      </c>
      <c r="AI88">
        <v>25</v>
      </c>
      <c r="AJ88">
        <v>47</v>
      </c>
      <c r="AK88">
        <v>20</v>
      </c>
      <c r="AL88">
        <v>57</v>
      </c>
      <c r="AM88">
        <v>5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141</v>
      </c>
      <c r="R89">
        <v>838</v>
      </c>
      <c r="S89">
        <v>838</v>
      </c>
      <c r="T89">
        <v>3.0712845886017952</v>
      </c>
      <c r="U89">
        <v>3.053361133111419</v>
      </c>
      <c r="V89">
        <v>14.927207637231501</v>
      </c>
      <c r="W89">
        <v>58.918854415274481</v>
      </c>
      <c r="X89">
        <v>163.99628171082668</v>
      </c>
      <c r="Y89">
        <v>151.36856801909295</v>
      </c>
      <c r="Z89">
        <v>151.36856801909295</v>
      </c>
      <c r="AA89">
        <v>28.758144797979181</v>
      </c>
      <c r="AB89">
        <v>4.3030324685163874</v>
      </c>
      <c r="AC89">
        <v>-33.190885078876448</v>
      </c>
      <c r="AD89">
        <v>25</v>
      </c>
      <c r="AE89">
        <v>0</v>
      </c>
      <c r="AF89">
        <v>0</v>
      </c>
      <c r="AG89">
        <v>4</v>
      </c>
      <c r="AH89">
        <v>60</v>
      </c>
      <c r="AI89">
        <v>7</v>
      </c>
      <c r="AJ89">
        <v>12</v>
      </c>
      <c r="AK89">
        <v>3</v>
      </c>
      <c r="AL89">
        <v>5</v>
      </c>
      <c r="AM89">
        <v>1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384</v>
      </c>
      <c r="R91">
        <v>2960</v>
      </c>
      <c r="S91">
        <v>2960</v>
      </c>
      <c r="T91">
        <v>10.565768338390148</v>
      </c>
      <c r="U91">
        <v>10.705733361619988</v>
      </c>
      <c r="V91">
        <v>15.045945945945949</v>
      </c>
      <c r="W91">
        <v>59.06520270270272</v>
      </c>
      <c r="X91">
        <v>166.8796301718838</v>
      </c>
      <c r="Y91">
        <v>154.02989864864853</v>
      </c>
      <c r="Z91">
        <v>154.02989864864853</v>
      </c>
      <c r="AA91">
        <v>30.515205248221815</v>
      </c>
      <c r="AB91">
        <v>4.6152807254951487</v>
      </c>
      <c r="AC91">
        <v>-47.750751010825901</v>
      </c>
      <c r="AD91">
        <v>78</v>
      </c>
      <c r="AE91">
        <v>0</v>
      </c>
      <c r="AF91">
        <v>0</v>
      </c>
      <c r="AG91">
        <v>6</v>
      </c>
      <c r="AH91">
        <v>222</v>
      </c>
      <c r="AI91">
        <v>24</v>
      </c>
      <c r="AJ91">
        <v>17</v>
      </c>
      <c r="AK91">
        <v>15</v>
      </c>
      <c r="AL91">
        <v>30</v>
      </c>
      <c r="AM91">
        <v>17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358</v>
      </c>
      <c r="R92">
        <v>2684</v>
      </c>
      <c r="S92">
        <v>2684</v>
      </c>
      <c r="T92">
        <v>9.5805818311618776</v>
      </c>
      <c r="U92">
        <v>9.5700314859206177</v>
      </c>
      <c r="V92">
        <v>15.05402384500745</v>
      </c>
      <c r="W92">
        <v>59.101341281669136</v>
      </c>
      <c r="X92">
        <v>164.51650404548101</v>
      </c>
      <c r="Y92">
        <v>151.84873323397872</v>
      </c>
      <c r="Z92">
        <v>151.84873323397872</v>
      </c>
      <c r="AA92">
        <v>29.304593959965633</v>
      </c>
      <c r="AB92">
        <v>4.3846549913549566</v>
      </c>
      <c r="AC92">
        <v>-40.352052338232511</v>
      </c>
      <c r="AD92">
        <v>71</v>
      </c>
      <c r="AE92">
        <v>0</v>
      </c>
      <c r="AF92">
        <v>0</v>
      </c>
      <c r="AG92">
        <v>16</v>
      </c>
      <c r="AH92">
        <v>137</v>
      </c>
      <c r="AI92">
        <v>25</v>
      </c>
      <c r="AJ92">
        <v>13</v>
      </c>
      <c r="AK92">
        <v>11</v>
      </c>
      <c r="AL92">
        <v>15</v>
      </c>
      <c r="AM92">
        <v>18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360</v>
      </c>
      <c r="R93">
        <v>2460</v>
      </c>
      <c r="S93">
        <v>2460</v>
      </c>
      <c r="T93">
        <v>8.781010173121544</v>
      </c>
      <c r="U93">
        <v>8.7332190400040925</v>
      </c>
      <c r="V93">
        <v>15.210975609756099</v>
      </c>
      <c r="W93">
        <v>59.514634146341457</v>
      </c>
      <c r="X93">
        <v>163.80149565309287</v>
      </c>
      <c r="Y93">
        <v>151.18878048780505</v>
      </c>
      <c r="Z93">
        <v>151.18878048780505</v>
      </c>
      <c r="AA93">
        <v>29.900766300247049</v>
      </c>
      <c r="AB93">
        <v>4.4887607235884799</v>
      </c>
      <c r="AC93">
        <v>-44.649867396565746</v>
      </c>
      <c r="AD93">
        <v>78</v>
      </c>
      <c r="AE93">
        <v>0</v>
      </c>
      <c r="AF93">
        <v>0</v>
      </c>
      <c r="AG93">
        <v>7</v>
      </c>
      <c r="AH93">
        <v>183</v>
      </c>
      <c r="AI93">
        <v>16</v>
      </c>
      <c r="AJ93">
        <v>15</v>
      </c>
      <c r="AK93">
        <v>13</v>
      </c>
      <c r="AL93">
        <v>28</v>
      </c>
      <c r="AM93">
        <v>5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335</v>
      </c>
      <c r="R94">
        <v>2539</v>
      </c>
      <c r="S94">
        <v>2539</v>
      </c>
      <c r="T94">
        <v>9.0630019632339831</v>
      </c>
      <c r="U94">
        <v>9.0411980296285837</v>
      </c>
      <c r="V94">
        <v>15.074044899566752</v>
      </c>
      <c r="W94">
        <v>59.202048050413552</v>
      </c>
      <c r="X94">
        <v>164.30163981434572</v>
      </c>
      <c r="Y94">
        <v>151.6504135486415</v>
      </c>
      <c r="Z94">
        <v>151.6504135486415</v>
      </c>
      <c r="AA94">
        <v>31.357570286669208</v>
      </c>
      <c r="AB94">
        <v>4.8612634545974736</v>
      </c>
      <c r="AC94">
        <v>-46.602656445074494</v>
      </c>
      <c r="AD94">
        <v>70</v>
      </c>
      <c r="AE94">
        <v>0</v>
      </c>
      <c r="AF94">
        <v>0</v>
      </c>
      <c r="AG94">
        <v>5</v>
      </c>
      <c r="AH94">
        <v>179</v>
      </c>
      <c r="AI94">
        <v>21</v>
      </c>
      <c r="AJ94">
        <v>21</v>
      </c>
      <c r="AK94">
        <v>12</v>
      </c>
      <c r="AL94">
        <v>17</v>
      </c>
      <c r="AM94">
        <v>7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362</v>
      </c>
      <c r="R95">
        <v>2629</v>
      </c>
      <c r="S95">
        <v>2629</v>
      </c>
      <c r="T95">
        <v>9.3842584329823335</v>
      </c>
      <c r="U95">
        <v>9.4462786901736173</v>
      </c>
      <c r="V95">
        <v>15.066945606694556</v>
      </c>
      <c r="W95">
        <v>59.239634842145293</v>
      </c>
      <c r="X95">
        <v>165.7863557857662</v>
      </c>
      <c r="Y95">
        <v>153.02080639026246</v>
      </c>
      <c r="Z95">
        <v>153.02080639026246</v>
      </c>
      <c r="AA95">
        <v>31.317260165713385</v>
      </c>
      <c r="AB95">
        <v>4.7383028504323059</v>
      </c>
      <c r="AC95">
        <v>-47.534132580385439</v>
      </c>
      <c r="AD95">
        <v>86</v>
      </c>
      <c r="AE95">
        <v>0</v>
      </c>
      <c r="AF95">
        <v>0</v>
      </c>
      <c r="AG95">
        <v>5</v>
      </c>
      <c r="AH95">
        <v>198</v>
      </c>
      <c r="AI95">
        <v>24</v>
      </c>
      <c r="AJ95">
        <v>21</v>
      </c>
      <c r="AK95">
        <v>22</v>
      </c>
      <c r="AL95">
        <v>19</v>
      </c>
      <c r="AM95">
        <v>2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328</v>
      </c>
      <c r="R96">
        <v>2340</v>
      </c>
      <c r="S96">
        <v>2305</v>
      </c>
      <c r="T96">
        <v>8.3526682134570791</v>
      </c>
      <c r="U96">
        <v>8.1531327703365104</v>
      </c>
      <c r="V96">
        <v>15.107692307692304</v>
      </c>
      <c r="W96">
        <v>59.271583514099774</v>
      </c>
      <c r="X96">
        <v>163.22616699539776</v>
      </c>
      <c r="Y96">
        <v>150.65775213675235</v>
      </c>
      <c r="Z96">
        <v>150.6377787418657</v>
      </c>
      <c r="AA96">
        <v>32.330503073603154</v>
      </c>
      <c r="AB96">
        <v>4.8008490174737561</v>
      </c>
      <c r="AC96">
        <v>-45.902581991802606</v>
      </c>
      <c r="AD96">
        <v>83</v>
      </c>
      <c r="AE96">
        <v>1</v>
      </c>
      <c r="AF96">
        <v>0</v>
      </c>
      <c r="AG96">
        <v>8</v>
      </c>
      <c r="AH96">
        <v>189</v>
      </c>
      <c r="AI96">
        <v>21</v>
      </c>
      <c r="AJ96">
        <v>23</v>
      </c>
      <c r="AK96">
        <v>24</v>
      </c>
      <c r="AL96">
        <v>12</v>
      </c>
      <c r="AM96">
        <v>11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369</v>
      </c>
      <c r="R97">
        <v>2748</v>
      </c>
      <c r="S97">
        <v>2748</v>
      </c>
      <c r="T97">
        <v>9.8090308763162586</v>
      </c>
      <c r="U97">
        <v>9.9136527741225144</v>
      </c>
      <c r="V97">
        <v>15.143013100436677</v>
      </c>
      <c r="W97">
        <v>59.29002911208152</v>
      </c>
      <c r="X97">
        <v>166.45451986355468</v>
      </c>
      <c r="Y97">
        <v>153.63752183406123</v>
      </c>
      <c r="Z97">
        <v>153.63752183406123</v>
      </c>
      <c r="AA97">
        <v>32.598547575183154</v>
      </c>
      <c r="AB97">
        <v>4.7601055759055191</v>
      </c>
      <c r="AC97">
        <v>-46.379815203201261</v>
      </c>
      <c r="AD97">
        <v>87</v>
      </c>
      <c r="AE97">
        <v>0</v>
      </c>
      <c r="AF97">
        <v>0</v>
      </c>
      <c r="AG97">
        <v>6</v>
      </c>
      <c r="AH97">
        <v>240</v>
      </c>
      <c r="AI97">
        <v>34</v>
      </c>
      <c r="AJ97">
        <v>27</v>
      </c>
      <c r="AK97">
        <v>22</v>
      </c>
      <c r="AL97">
        <v>17</v>
      </c>
      <c r="AM97">
        <v>7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381</v>
      </c>
      <c r="R98">
        <v>3174</v>
      </c>
      <c r="S98">
        <v>3174</v>
      </c>
      <c r="T98">
        <v>11.329644833125116</v>
      </c>
      <c r="U98">
        <v>11.263250002952164</v>
      </c>
      <c r="V98">
        <v>15.207939508506612</v>
      </c>
      <c r="W98">
        <v>59.508506616257101</v>
      </c>
      <c r="X98">
        <v>163.7326981617295</v>
      </c>
      <c r="Y98">
        <v>151.12528040327661</v>
      </c>
      <c r="Z98">
        <v>151.12528040327661</v>
      </c>
      <c r="AA98">
        <v>31.988390835361056</v>
      </c>
      <c r="AB98">
        <v>4.6772071412212322</v>
      </c>
      <c r="AC98">
        <v>-47.037502714356883</v>
      </c>
      <c r="AD98">
        <v>88</v>
      </c>
      <c r="AE98">
        <v>1</v>
      </c>
      <c r="AF98">
        <v>0</v>
      </c>
      <c r="AG98">
        <v>8</v>
      </c>
      <c r="AH98">
        <v>337</v>
      </c>
      <c r="AI98">
        <v>41</v>
      </c>
      <c r="AJ98">
        <v>108</v>
      </c>
      <c r="AK98">
        <v>21</v>
      </c>
      <c r="AL98">
        <v>26</v>
      </c>
      <c r="AM98">
        <v>12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372</v>
      </c>
      <c r="R99">
        <v>2810</v>
      </c>
      <c r="S99">
        <v>2810</v>
      </c>
      <c r="T99">
        <v>10.030340888809564</v>
      </c>
      <c r="U99">
        <v>10.076697781083924</v>
      </c>
      <c r="V99">
        <v>14.938434163701068</v>
      </c>
      <c r="W99">
        <v>58.848754448398594</v>
      </c>
      <c r="X99">
        <v>165.45905159949561</v>
      </c>
      <c r="Y99">
        <v>152.71870462633436</v>
      </c>
      <c r="Z99">
        <v>152.71870462633436</v>
      </c>
      <c r="AA99">
        <v>31.043018696336855</v>
      </c>
      <c r="AB99">
        <v>4.6926428614495244</v>
      </c>
      <c r="AC99">
        <v>-43.724750429839055</v>
      </c>
      <c r="AD99">
        <v>110</v>
      </c>
      <c r="AE99">
        <v>0</v>
      </c>
      <c r="AF99">
        <v>0</v>
      </c>
      <c r="AG99">
        <v>7</v>
      </c>
      <c r="AH99">
        <v>257</v>
      </c>
      <c r="AI99">
        <v>31</v>
      </c>
      <c r="AJ99">
        <v>92</v>
      </c>
      <c r="AK99">
        <v>23</v>
      </c>
      <c r="AL99">
        <v>41</v>
      </c>
      <c r="AM99">
        <v>8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409</v>
      </c>
      <c r="R100">
        <v>2873</v>
      </c>
      <c r="S100">
        <v>2873</v>
      </c>
      <c r="T100">
        <v>10.255220417633408</v>
      </c>
      <c r="U100">
        <v>10.25781107661934</v>
      </c>
      <c r="V100">
        <v>15.038983640793596</v>
      </c>
      <c r="W100">
        <v>59.050469892098839</v>
      </c>
      <c r="X100">
        <v>164.73947866696295</v>
      </c>
      <c r="Y100">
        <v>152.05453880960678</v>
      </c>
      <c r="Z100">
        <v>152.05453880960678</v>
      </c>
      <c r="AA100">
        <v>30.540866482767111</v>
      </c>
      <c r="AB100">
        <v>4.6247898839636257</v>
      </c>
      <c r="AC100">
        <v>-40.809636128031073</v>
      </c>
      <c r="AD100">
        <v>129</v>
      </c>
      <c r="AE100">
        <v>0</v>
      </c>
      <c r="AF100">
        <v>0</v>
      </c>
      <c r="AG100">
        <v>11</v>
      </c>
      <c r="AH100">
        <v>315</v>
      </c>
      <c r="AI100">
        <v>28</v>
      </c>
      <c r="AJ100">
        <v>52</v>
      </c>
      <c r="AK100">
        <v>33</v>
      </c>
      <c r="AL100">
        <v>20</v>
      </c>
      <c r="AM100">
        <v>10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150</v>
      </c>
      <c r="R101">
        <v>798</v>
      </c>
      <c r="S101">
        <v>798</v>
      </c>
      <c r="T101">
        <v>2.8484740317686952</v>
      </c>
      <c r="U101">
        <v>2.8389949875386273</v>
      </c>
      <c r="V101">
        <v>14.868421052631581</v>
      </c>
      <c r="W101">
        <v>58.715538847117799</v>
      </c>
      <c r="X101">
        <v>164.14979757085027</v>
      </c>
      <c r="Y101">
        <v>151.51026315789477</v>
      </c>
      <c r="Z101">
        <v>151.51026315789477</v>
      </c>
      <c r="AA101">
        <v>30.104544233631604</v>
      </c>
      <c r="AB101">
        <v>4.9511937901620495</v>
      </c>
      <c r="AC101">
        <v>-44.935182169049341</v>
      </c>
      <c r="AD101">
        <v>37</v>
      </c>
      <c r="AE101">
        <v>0</v>
      </c>
      <c r="AF101">
        <v>0</v>
      </c>
      <c r="AG101">
        <v>3</v>
      </c>
      <c r="AH101">
        <v>63</v>
      </c>
      <c r="AI101">
        <v>21</v>
      </c>
      <c r="AJ101">
        <v>17</v>
      </c>
      <c r="AK101">
        <v>11</v>
      </c>
      <c r="AL101">
        <v>5</v>
      </c>
      <c r="AM101">
        <v>2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381</v>
      </c>
      <c r="R103">
        <v>3008</v>
      </c>
      <c r="S103">
        <v>3008</v>
      </c>
      <c r="T103">
        <v>10.396792478916081</v>
      </c>
      <c r="U103">
        <v>10.504067046757024</v>
      </c>
      <c r="V103">
        <v>14.85771276595745</v>
      </c>
      <c r="W103">
        <v>58.75</v>
      </c>
      <c r="X103">
        <v>167.5558208086488</v>
      </c>
      <c r="Y103">
        <v>154.65402260638319</v>
      </c>
      <c r="Z103">
        <v>154.65402260638319</v>
      </c>
      <c r="AA103">
        <v>30.724502658396244</v>
      </c>
      <c r="AB103">
        <v>4.8477484354715639</v>
      </c>
      <c r="AC103">
        <v>-49.943576167526707</v>
      </c>
      <c r="AD103">
        <v>100</v>
      </c>
      <c r="AE103">
        <v>0</v>
      </c>
      <c r="AF103">
        <v>0</v>
      </c>
      <c r="AG103">
        <v>6</v>
      </c>
      <c r="AH103">
        <v>242</v>
      </c>
      <c r="AI103">
        <v>34</v>
      </c>
      <c r="AJ103">
        <v>25</v>
      </c>
      <c r="AK103">
        <v>32</v>
      </c>
      <c r="AL103">
        <v>68</v>
      </c>
      <c r="AM103">
        <v>12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357</v>
      </c>
      <c r="R104">
        <v>2718</v>
      </c>
      <c r="S104">
        <v>2718</v>
      </c>
      <c r="T104">
        <v>9.3944421401907938</v>
      </c>
      <c r="U104">
        <v>9.321824844599087</v>
      </c>
      <c r="V104">
        <v>14.785871964679904</v>
      </c>
      <c r="W104">
        <v>58.635393671817511</v>
      </c>
      <c r="X104">
        <v>164.56268032147148</v>
      </c>
      <c r="Y104">
        <v>151.89135393671847</v>
      </c>
      <c r="Z104">
        <v>151.89135393671847</v>
      </c>
      <c r="AA104">
        <v>30.414260885338106</v>
      </c>
      <c r="AB104">
        <v>4.8443649371346336</v>
      </c>
      <c r="AC104">
        <v>-42.729941422952876</v>
      </c>
      <c r="AD104">
        <v>76</v>
      </c>
      <c r="AE104">
        <v>0</v>
      </c>
      <c r="AF104">
        <v>0</v>
      </c>
      <c r="AG104">
        <v>7</v>
      </c>
      <c r="AH104">
        <v>210</v>
      </c>
      <c r="AI104">
        <v>36</v>
      </c>
      <c r="AJ104">
        <v>20</v>
      </c>
      <c r="AK104">
        <v>19</v>
      </c>
      <c r="AL104">
        <v>65</v>
      </c>
      <c r="AM104">
        <v>17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352</v>
      </c>
      <c r="R105">
        <v>2665</v>
      </c>
      <c r="S105">
        <v>2665</v>
      </c>
      <c r="T105">
        <v>9.2112539748375486</v>
      </c>
      <c r="U105">
        <v>9.158392876226733</v>
      </c>
      <c r="V105">
        <v>14.89718574108818</v>
      </c>
      <c r="W105">
        <v>58.882926829268307</v>
      </c>
      <c r="X105">
        <v>164.89288741541483</v>
      </c>
      <c r="Y105">
        <v>152.19613508442751</v>
      </c>
      <c r="Z105">
        <v>152.19613508442751</v>
      </c>
      <c r="AA105">
        <v>31.472728897205545</v>
      </c>
      <c r="AB105">
        <v>5.074361600739409</v>
      </c>
      <c r="AC105">
        <v>-53.729017784649358</v>
      </c>
      <c r="AD105">
        <v>82</v>
      </c>
      <c r="AE105">
        <v>0</v>
      </c>
      <c r="AF105">
        <v>0</v>
      </c>
      <c r="AG105">
        <v>9</v>
      </c>
      <c r="AH105">
        <v>218</v>
      </c>
      <c r="AI105">
        <v>36</v>
      </c>
      <c r="AJ105">
        <v>11</v>
      </c>
      <c r="AK105">
        <v>10</v>
      </c>
      <c r="AL105">
        <v>51</v>
      </c>
      <c r="AM105">
        <v>8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376</v>
      </c>
      <c r="R106">
        <v>2696</v>
      </c>
      <c r="S106">
        <v>2695</v>
      </c>
      <c r="T106">
        <v>9.3184017696668011</v>
      </c>
      <c r="U106">
        <v>9.4413979769163561</v>
      </c>
      <c r="V106">
        <v>14.693249258160236</v>
      </c>
      <c r="W106">
        <v>58.428571428571438</v>
      </c>
      <c r="X106">
        <v>168.08770908950598</v>
      </c>
      <c r="Y106">
        <v>155.14495548961429</v>
      </c>
      <c r="Z106">
        <v>155.15261595547315</v>
      </c>
      <c r="AA106">
        <v>31.371750400837236</v>
      </c>
      <c r="AB106">
        <v>5.102511295561805</v>
      </c>
      <c r="AC106">
        <v>-49.069613159237797</v>
      </c>
      <c r="AD106">
        <v>75</v>
      </c>
      <c r="AE106">
        <v>0</v>
      </c>
      <c r="AF106">
        <v>0</v>
      </c>
      <c r="AG106">
        <v>8</v>
      </c>
      <c r="AH106">
        <v>215</v>
      </c>
      <c r="AI106">
        <v>27</v>
      </c>
      <c r="AJ106">
        <v>19</v>
      </c>
      <c r="AK106">
        <v>31</v>
      </c>
      <c r="AL106">
        <v>66</v>
      </c>
      <c r="AM106">
        <v>17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371</v>
      </c>
      <c r="R107">
        <v>3049</v>
      </c>
      <c r="S107">
        <v>3049</v>
      </c>
      <c r="T107">
        <v>10.538504078528964</v>
      </c>
      <c r="U107">
        <v>10.532045570107412</v>
      </c>
      <c r="V107">
        <v>14.882584453919316</v>
      </c>
      <c r="W107">
        <v>58.812725483765185</v>
      </c>
      <c r="X107">
        <v>165.74299088168789</v>
      </c>
      <c r="Y107">
        <v>152.98078058379815</v>
      </c>
      <c r="Z107">
        <v>152.98078058379815</v>
      </c>
      <c r="AA107">
        <v>31.3831623260022</v>
      </c>
      <c r="AB107">
        <v>4.7810049104587407</v>
      </c>
      <c r="AC107">
        <v>-49.567641250198513</v>
      </c>
      <c r="AD107">
        <v>88</v>
      </c>
      <c r="AE107">
        <v>0</v>
      </c>
      <c r="AF107">
        <v>0</v>
      </c>
      <c r="AG107">
        <v>7</v>
      </c>
      <c r="AH107">
        <v>252</v>
      </c>
      <c r="AI107">
        <v>28</v>
      </c>
      <c r="AJ107">
        <v>22</v>
      </c>
      <c r="AK107">
        <v>30</v>
      </c>
      <c r="AL107">
        <v>64</v>
      </c>
      <c r="AM107">
        <v>7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355</v>
      </c>
      <c r="R108">
        <v>2540</v>
      </c>
      <c r="S108">
        <v>2539</v>
      </c>
      <c r="T108">
        <v>8.7792064150421698</v>
      </c>
      <c r="U108">
        <v>8.7511790279798873</v>
      </c>
      <c r="V108">
        <v>14.75</v>
      </c>
      <c r="W108">
        <v>58.50334777471447</v>
      </c>
      <c r="X108">
        <v>165.36934508321855</v>
      </c>
      <c r="Y108">
        <v>152.63590551181079</v>
      </c>
      <c r="Z108">
        <v>152.64600236313487</v>
      </c>
      <c r="AA108">
        <v>30.592820857780161</v>
      </c>
      <c r="AB108">
        <v>4.7761519273087991</v>
      </c>
      <c r="AC108">
        <v>-40.850517574192622</v>
      </c>
      <c r="AD108">
        <v>74</v>
      </c>
      <c r="AE108">
        <v>0</v>
      </c>
      <c r="AF108">
        <v>0</v>
      </c>
      <c r="AG108">
        <v>7</v>
      </c>
      <c r="AH108">
        <v>156</v>
      </c>
      <c r="AI108">
        <v>28</v>
      </c>
      <c r="AJ108">
        <v>19</v>
      </c>
      <c r="AK108">
        <v>12</v>
      </c>
      <c r="AL108">
        <v>54</v>
      </c>
      <c r="AM108">
        <v>12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351</v>
      </c>
      <c r="R109">
        <v>2905</v>
      </c>
      <c r="S109">
        <v>2905</v>
      </c>
      <c r="T109">
        <v>10.040785289644685</v>
      </c>
      <c r="U109">
        <v>10.028070874379765</v>
      </c>
      <c r="V109">
        <v>14.93253012048193</v>
      </c>
      <c r="W109">
        <v>58.86540447504305</v>
      </c>
      <c r="X109">
        <v>165.63462330983157</v>
      </c>
      <c r="Y109">
        <v>152.88075731497403</v>
      </c>
      <c r="Z109">
        <v>152.88075731497403</v>
      </c>
      <c r="AA109">
        <v>31.049034864804568</v>
      </c>
      <c r="AB109">
        <v>4.7265454320339924</v>
      </c>
      <c r="AC109">
        <v>-44.490497345111677</v>
      </c>
      <c r="AD109">
        <v>92</v>
      </c>
      <c r="AE109">
        <v>0</v>
      </c>
      <c r="AF109">
        <v>0</v>
      </c>
      <c r="AG109">
        <v>9</v>
      </c>
      <c r="AH109">
        <v>227</v>
      </c>
      <c r="AI109">
        <v>22</v>
      </c>
      <c r="AJ109">
        <v>30</v>
      </c>
      <c r="AK109">
        <v>28</v>
      </c>
      <c r="AL109">
        <v>68</v>
      </c>
      <c r="AM109">
        <v>7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370</v>
      </c>
      <c r="R110">
        <v>3199</v>
      </c>
      <c r="S110">
        <v>3199</v>
      </c>
      <c r="T110">
        <v>11.056961150283422</v>
      </c>
      <c r="U110">
        <v>10.987058414464689</v>
      </c>
      <c r="V110">
        <v>14.74085651766177</v>
      </c>
      <c r="W110">
        <v>58.550484526414486</v>
      </c>
      <c r="X110">
        <v>164.79614939256837</v>
      </c>
      <c r="Y110">
        <v>152.10684588934043</v>
      </c>
      <c r="Z110">
        <v>152.10684588934043</v>
      </c>
      <c r="AA110">
        <v>31.088868575747124</v>
      </c>
      <c r="AB110">
        <v>4.9810392835396202</v>
      </c>
      <c r="AC110">
        <v>-44.49047663753543</v>
      </c>
      <c r="AD110">
        <v>102</v>
      </c>
      <c r="AE110">
        <v>0</v>
      </c>
      <c r="AF110">
        <v>0</v>
      </c>
      <c r="AG110">
        <v>4</v>
      </c>
      <c r="AH110">
        <v>201</v>
      </c>
      <c r="AI110">
        <v>29</v>
      </c>
      <c r="AJ110">
        <v>32</v>
      </c>
      <c r="AK110">
        <v>24</v>
      </c>
      <c r="AL110">
        <v>72</v>
      </c>
      <c r="AM110">
        <v>4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336</v>
      </c>
      <c r="R111">
        <v>2513</v>
      </c>
      <c r="S111">
        <v>2513</v>
      </c>
      <c r="T111">
        <v>8.6858841421263655</v>
      </c>
      <c r="U111">
        <v>8.7111790650106347</v>
      </c>
      <c r="V111">
        <v>14.818941504178271</v>
      </c>
      <c r="W111">
        <v>58.649423000397931</v>
      </c>
      <c r="X111">
        <v>166.32759919275725</v>
      </c>
      <c r="Y111">
        <v>153.52037405491453</v>
      </c>
      <c r="Z111">
        <v>153.52037405491453</v>
      </c>
      <c r="AA111">
        <v>29.353234072528025</v>
      </c>
      <c r="AB111">
        <v>4.7519506817594719</v>
      </c>
      <c r="AC111">
        <v>-38.485878025048791</v>
      </c>
      <c r="AD111">
        <v>79</v>
      </c>
      <c r="AE111">
        <v>0</v>
      </c>
      <c r="AF111">
        <v>0</v>
      </c>
      <c r="AG111">
        <v>7</v>
      </c>
      <c r="AH111">
        <v>140</v>
      </c>
      <c r="AI111">
        <v>22</v>
      </c>
      <c r="AJ111">
        <v>43</v>
      </c>
      <c r="AK111">
        <v>17</v>
      </c>
      <c r="AL111">
        <v>51</v>
      </c>
      <c r="AM111">
        <v>5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401</v>
      </c>
      <c r="R112">
        <v>2754</v>
      </c>
      <c r="S112">
        <v>2754</v>
      </c>
      <c r="T112">
        <v>9.5188718374118633</v>
      </c>
      <c r="U112">
        <v>9.4889847237172216</v>
      </c>
      <c r="V112">
        <v>14.698257080610022</v>
      </c>
      <c r="W112">
        <v>58.507988380537405</v>
      </c>
      <c r="X112">
        <v>165.32391376357162</v>
      </c>
      <c r="Y112">
        <v>152.59397240377638</v>
      </c>
      <c r="Z112">
        <v>152.59397240377638</v>
      </c>
      <c r="AA112">
        <v>31.458454348794632</v>
      </c>
      <c r="AB112">
        <v>4.9709513567621801</v>
      </c>
      <c r="AC112">
        <v>-44.04623563513718</v>
      </c>
      <c r="AD112">
        <v>99</v>
      </c>
      <c r="AE112">
        <v>0</v>
      </c>
      <c r="AF112">
        <v>0</v>
      </c>
      <c r="AG112">
        <v>15</v>
      </c>
      <c r="AH112">
        <v>248</v>
      </c>
      <c r="AI112">
        <v>40</v>
      </c>
      <c r="AJ112">
        <v>46</v>
      </c>
      <c r="AK112">
        <v>20</v>
      </c>
      <c r="AL112">
        <v>62</v>
      </c>
      <c r="AM112">
        <v>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176</v>
      </c>
      <c r="R113">
        <v>885</v>
      </c>
      <c r="S113">
        <v>885</v>
      </c>
      <c r="T113">
        <v>3.0588967233513076</v>
      </c>
      <c r="U113">
        <v>3.0757995798412008</v>
      </c>
      <c r="V113">
        <v>14.732203389830511</v>
      </c>
      <c r="W113">
        <v>58.548022598870041</v>
      </c>
      <c r="X113">
        <v>166.7610530632729</v>
      </c>
      <c r="Y113">
        <v>153.92045197740117</v>
      </c>
      <c r="Z113">
        <v>153.92045197740117</v>
      </c>
      <c r="AA113">
        <v>29.832720818493119</v>
      </c>
      <c r="AB113">
        <v>4.6746351305753242</v>
      </c>
      <c r="AC113">
        <v>-37.323285002347411</v>
      </c>
      <c r="AD113">
        <v>19</v>
      </c>
      <c r="AE113">
        <v>0</v>
      </c>
      <c r="AF113">
        <v>0</v>
      </c>
      <c r="AG113">
        <v>6</v>
      </c>
      <c r="AH113">
        <v>82</v>
      </c>
      <c r="AI113">
        <v>5</v>
      </c>
      <c r="AJ113">
        <v>18</v>
      </c>
      <c r="AK113">
        <v>3</v>
      </c>
      <c r="AL113">
        <v>16</v>
      </c>
      <c r="AM113">
        <v>2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408</v>
      </c>
      <c r="R115">
        <v>2754</v>
      </c>
      <c r="S115">
        <v>2754</v>
      </c>
      <c r="T115">
        <v>9.8276415801306065</v>
      </c>
      <c r="U115">
        <v>9.9682231034779285</v>
      </c>
      <c r="V115">
        <v>14.815904139433547</v>
      </c>
      <c r="W115">
        <v>58.732752360203371</v>
      </c>
      <c r="X115">
        <v>166.75156238812676</v>
      </c>
      <c r="Y115">
        <v>153.91169208424071</v>
      </c>
      <c r="Z115">
        <v>153.91169208424071</v>
      </c>
      <c r="AA115">
        <v>29.821819588536908</v>
      </c>
      <c r="AB115">
        <v>4.8329128258631791</v>
      </c>
      <c r="AC115">
        <v>-47.555812982743525</v>
      </c>
      <c r="AD115">
        <v>88</v>
      </c>
      <c r="AE115">
        <v>0</v>
      </c>
      <c r="AF115">
        <v>0</v>
      </c>
      <c r="AG115">
        <v>6</v>
      </c>
      <c r="AH115">
        <v>196</v>
      </c>
      <c r="AI115">
        <v>30</v>
      </c>
      <c r="AJ115">
        <v>38</v>
      </c>
      <c r="AK115">
        <v>14</v>
      </c>
      <c r="AL115">
        <v>96</v>
      </c>
      <c r="AM115">
        <v>12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361</v>
      </c>
      <c r="R116">
        <v>2223</v>
      </c>
      <c r="S116">
        <v>2223</v>
      </c>
      <c r="T116">
        <v>7.9327695107590195</v>
      </c>
      <c r="U116">
        <v>7.9513474344335693</v>
      </c>
      <c r="V116">
        <v>14.875843454790822</v>
      </c>
      <c r="W116">
        <v>58.9037336932074</v>
      </c>
      <c r="X116">
        <v>164.78488217098004</v>
      </c>
      <c r="Y116">
        <v>152.09644624381477</v>
      </c>
      <c r="Z116">
        <v>152.09644624381477</v>
      </c>
      <c r="AA116">
        <v>29.106939361511223</v>
      </c>
      <c r="AB116">
        <v>4.7138256757415151</v>
      </c>
      <c r="AC116">
        <v>-44.413587052555975</v>
      </c>
      <c r="AD116">
        <v>79</v>
      </c>
      <c r="AE116">
        <v>0</v>
      </c>
      <c r="AF116">
        <v>0</v>
      </c>
      <c r="AG116">
        <v>10</v>
      </c>
      <c r="AH116">
        <v>153</v>
      </c>
      <c r="AI116">
        <v>18</v>
      </c>
      <c r="AJ116">
        <v>26</v>
      </c>
      <c r="AK116">
        <v>26</v>
      </c>
      <c r="AL116">
        <v>70</v>
      </c>
      <c r="AM116">
        <v>7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403</v>
      </c>
      <c r="R117">
        <v>2612</v>
      </c>
      <c r="S117">
        <v>2612</v>
      </c>
      <c r="T117">
        <v>9.3209149627092014</v>
      </c>
      <c r="U117">
        <v>9.3446929610257303</v>
      </c>
      <c r="V117">
        <v>14.88667687595712</v>
      </c>
      <c r="W117">
        <v>58.851837672281754</v>
      </c>
      <c r="X117">
        <v>164.81926071685129</v>
      </c>
      <c r="Y117">
        <v>152.12817764165371</v>
      </c>
      <c r="Z117">
        <v>152.12817764165371</v>
      </c>
      <c r="AA117">
        <v>30.076321918922361</v>
      </c>
      <c r="AB117">
        <v>4.7493717316096564</v>
      </c>
      <c r="AC117">
        <v>-47.888600973992595</v>
      </c>
      <c r="AD117">
        <v>89</v>
      </c>
      <c r="AE117">
        <v>0</v>
      </c>
      <c r="AF117">
        <v>0</v>
      </c>
      <c r="AG117">
        <v>9</v>
      </c>
      <c r="AH117">
        <v>223</v>
      </c>
      <c r="AI117">
        <v>30</v>
      </c>
      <c r="AJ117">
        <v>30</v>
      </c>
      <c r="AK117">
        <v>26</v>
      </c>
      <c r="AL117">
        <v>59</v>
      </c>
      <c r="AM117">
        <v>10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364</v>
      </c>
      <c r="R118">
        <v>2539</v>
      </c>
      <c r="S118">
        <v>2539</v>
      </c>
      <c r="T118">
        <v>9.0604146593869306</v>
      </c>
      <c r="U118">
        <v>9.0129595921472507</v>
      </c>
      <c r="V118">
        <v>14.857818038597872</v>
      </c>
      <c r="W118">
        <v>58.831035840882222</v>
      </c>
      <c r="X118">
        <v>163.53880546892108</v>
      </c>
      <c r="Y118">
        <v>150.94631744781449</v>
      </c>
      <c r="Z118">
        <v>150.94631744781449</v>
      </c>
      <c r="AA118">
        <v>29.149262038343561</v>
      </c>
      <c r="AB118">
        <v>4.7274063883060071</v>
      </c>
      <c r="AC118">
        <v>-47.89336687280484</v>
      </c>
      <c r="AD118">
        <v>86</v>
      </c>
      <c r="AE118">
        <v>1</v>
      </c>
      <c r="AF118">
        <v>0</v>
      </c>
      <c r="AG118">
        <v>9</v>
      </c>
      <c r="AH118">
        <v>219</v>
      </c>
      <c r="AI118">
        <v>58</v>
      </c>
      <c r="AJ118">
        <v>32</v>
      </c>
      <c r="AK118">
        <v>22</v>
      </c>
      <c r="AL118">
        <v>84</v>
      </c>
      <c r="AM118">
        <v>12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410</v>
      </c>
      <c r="R119">
        <v>2791</v>
      </c>
      <c r="S119">
        <v>2791</v>
      </c>
      <c r="T119">
        <v>9.9596759804446382</v>
      </c>
      <c r="U119">
        <v>9.9510039449087362</v>
      </c>
      <c r="V119">
        <v>14.806162665711216</v>
      </c>
      <c r="W119">
        <v>58.699749193837349</v>
      </c>
      <c r="X119">
        <v>164.25672520363196</v>
      </c>
      <c r="Y119">
        <v>151.60895736295197</v>
      </c>
      <c r="Z119">
        <v>151.60895736295197</v>
      </c>
      <c r="AA119">
        <v>29.657912833610698</v>
      </c>
      <c r="AB119">
        <v>5.0142894994882621</v>
      </c>
      <c r="AC119">
        <v>-47.094894536316062</v>
      </c>
      <c r="AD119">
        <v>92</v>
      </c>
      <c r="AE119">
        <v>0</v>
      </c>
      <c r="AF119">
        <v>0</v>
      </c>
      <c r="AG119">
        <v>7</v>
      </c>
      <c r="AH119">
        <v>177</v>
      </c>
      <c r="AI119">
        <v>26</v>
      </c>
      <c r="AJ119">
        <v>32</v>
      </c>
      <c r="AK119">
        <v>30</v>
      </c>
      <c r="AL119">
        <v>124</v>
      </c>
      <c r="AM119">
        <v>11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389</v>
      </c>
      <c r="R120">
        <v>2586</v>
      </c>
      <c r="S120">
        <v>2586</v>
      </c>
      <c r="T120">
        <v>9.2281340327588026</v>
      </c>
      <c r="U120">
        <v>9.2145333366978424</v>
      </c>
      <c r="V120">
        <v>14.813225058004637</v>
      </c>
      <c r="W120">
        <v>58.744006187161638</v>
      </c>
      <c r="X120">
        <v>164.15757319812749</v>
      </c>
      <c r="Y120">
        <v>151.51744006187172</v>
      </c>
      <c r="Z120">
        <v>151.51744006187172</v>
      </c>
      <c r="AA120">
        <v>29.427981771733162</v>
      </c>
      <c r="AB120">
        <v>4.997390351297482</v>
      </c>
      <c r="AC120">
        <v>-44.697482726482178</v>
      </c>
      <c r="AD120">
        <v>70</v>
      </c>
      <c r="AE120">
        <v>0</v>
      </c>
      <c r="AF120">
        <v>0</v>
      </c>
      <c r="AG120">
        <v>2</v>
      </c>
      <c r="AH120">
        <v>179</v>
      </c>
      <c r="AI120">
        <v>25</v>
      </c>
      <c r="AJ120">
        <v>19</v>
      </c>
      <c r="AK120">
        <v>21</v>
      </c>
      <c r="AL120">
        <v>108</v>
      </c>
      <c r="AM120">
        <v>8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379</v>
      </c>
      <c r="R121">
        <v>2646</v>
      </c>
      <c r="S121">
        <v>2646</v>
      </c>
      <c r="T121">
        <v>9.4422438711058749</v>
      </c>
      <c r="U121">
        <v>9.3908639170744994</v>
      </c>
      <c r="V121">
        <v>15.003401360544219</v>
      </c>
      <c r="W121">
        <v>59.024943310657619</v>
      </c>
      <c r="X121">
        <v>163.50528895800556</v>
      </c>
      <c r="Y121">
        <v>150.91538170823901</v>
      </c>
      <c r="Z121">
        <v>150.91538170823901</v>
      </c>
      <c r="AA121">
        <v>30.689024335259528</v>
      </c>
      <c r="AB121">
        <v>4.6619815217141882</v>
      </c>
      <c r="AC121">
        <v>-44.72950260181841</v>
      </c>
      <c r="AD121">
        <v>94</v>
      </c>
      <c r="AE121">
        <v>0</v>
      </c>
      <c r="AF121">
        <v>0</v>
      </c>
      <c r="AG121">
        <v>8</v>
      </c>
      <c r="AH121">
        <v>186</v>
      </c>
      <c r="AI121">
        <v>22</v>
      </c>
      <c r="AJ121">
        <v>40</v>
      </c>
      <c r="AK121">
        <v>19</v>
      </c>
      <c r="AL121">
        <v>141</v>
      </c>
      <c r="AM121">
        <v>5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399</v>
      </c>
      <c r="R122">
        <v>2977</v>
      </c>
      <c r="S122">
        <v>2977</v>
      </c>
      <c r="T122">
        <v>10.623416479320561</v>
      </c>
      <c r="U122">
        <v>10.549436728681593</v>
      </c>
      <c r="V122">
        <v>14.811219348337252</v>
      </c>
      <c r="W122">
        <v>58.717500839771603</v>
      </c>
      <c r="X122">
        <v>163.25501652066356</v>
      </c>
      <c r="Y122">
        <v>150.68438024857247</v>
      </c>
      <c r="Z122">
        <v>150.68438024857247</v>
      </c>
      <c r="AA122">
        <v>29.888286929160031</v>
      </c>
      <c r="AB122">
        <v>4.9571702124667185</v>
      </c>
      <c r="AC122">
        <v>-43.527945343763527</v>
      </c>
      <c r="AD122">
        <v>100</v>
      </c>
      <c r="AE122">
        <v>0</v>
      </c>
      <c r="AF122">
        <v>0</v>
      </c>
      <c r="AG122">
        <v>11</v>
      </c>
      <c r="AH122">
        <v>232</v>
      </c>
      <c r="AI122">
        <v>31</v>
      </c>
      <c r="AJ122">
        <v>30</v>
      </c>
      <c r="AK122">
        <v>34</v>
      </c>
      <c r="AL122">
        <v>149</v>
      </c>
      <c r="AM122">
        <v>10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377</v>
      </c>
      <c r="R123">
        <v>2810</v>
      </c>
      <c r="S123">
        <v>2810</v>
      </c>
      <c r="T123">
        <v>10.027477429254541</v>
      </c>
      <c r="U123">
        <v>9.9530687388480761</v>
      </c>
      <c r="V123">
        <v>14.38967971530249</v>
      </c>
      <c r="W123">
        <v>57.950177935943053</v>
      </c>
      <c r="X123">
        <v>163.17994471069471</v>
      </c>
      <c r="Y123">
        <v>150.6150889679713</v>
      </c>
      <c r="Z123">
        <v>150.6150889679713</v>
      </c>
      <c r="AA123">
        <v>30.177684835037621</v>
      </c>
      <c r="AB123">
        <v>5.4842065351928211</v>
      </c>
      <c r="AC123">
        <v>-31.609595536028607</v>
      </c>
      <c r="AD123">
        <v>81</v>
      </c>
      <c r="AE123">
        <v>0</v>
      </c>
      <c r="AF123">
        <v>0</v>
      </c>
      <c r="AG123">
        <v>14</v>
      </c>
      <c r="AH123">
        <v>201</v>
      </c>
      <c r="AI123">
        <v>28</v>
      </c>
      <c r="AJ123">
        <v>26</v>
      </c>
      <c r="AK123">
        <v>27</v>
      </c>
      <c r="AL123">
        <v>73</v>
      </c>
      <c r="AM123">
        <v>7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425</v>
      </c>
      <c r="R124">
        <v>2941</v>
      </c>
      <c r="S124">
        <v>2941</v>
      </c>
      <c r="T124">
        <v>10.494950576312316</v>
      </c>
      <c r="U124">
        <v>10.500083920468938</v>
      </c>
      <c r="V124">
        <v>14.60081604896294</v>
      </c>
      <c r="W124">
        <v>58.330499829989797</v>
      </c>
      <c r="X124">
        <v>164.48028268478339</v>
      </c>
      <c r="Y124">
        <v>151.81530091805504</v>
      </c>
      <c r="Z124">
        <v>151.81530091805504</v>
      </c>
      <c r="AA124">
        <v>31.410359554408245</v>
      </c>
      <c r="AB124">
        <v>5.1063745377557721</v>
      </c>
      <c r="AC124">
        <v>-44.39634798158788</v>
      </c>
      <c r="AD124">
        <v>85</v>
      </c>
      <c r="AE124">
        <v>0</v>
      </c>
      <c r="AF124">
        <v>0</v>
      </c>
      <c r="AG124">
        <v>10</v>
      </c>
      <c r="AH124">
        <v>205</v>
      </c>
      <c r="AI124">
        <v>35</v>
      </c>
      <c r="AJ124">
        <v>36</v>
      </c>
      <c r="AK124">
        <v>35</v>
      </c>
      <c r="AL124">
        <v>60</v>
      </c>
      <c r="AM124">
        <v>15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219</v>
      </c>
      <c r="R125">
        <v>1144</v>
      </c>
      <c r="S125">
        <v>1144</v>
      </c>
      <c r="T125">
        <v>4.0823609178175069</v>
      </c>
      <c r="U125">
        <v>4.1637863222358353</v>
      </c>
      <c r="V125">
        <v>14.50611888111888</v>
      </c>
      <c r="W125">
        <v>58.108391608391599</v>
      </c>
      <c r="X125">
        <v>167.67893536582619</v>
      </c>
      <c r="Y125">
        <v>154.76765734265732</v>
      </c>
      <c r="Z125">
        <v>154.76765734265732</v>
      </c>
      <c r="AA125">
        <v>30.002750213706509</v>
      </c>
      <c r="AB125">
        <v>5.0622488231360592</v>
      </c>
      <c r="AC125">
        <v>-38.440404496359342</v>
      </c>
      <c r="AD125">
        <v>29</v>
      </c>
      <c r="AE125">
        <v>0</v>
      </c>
      <c r="AF125">
        <v>0</v>
      </c>
      <c r="AG125">
        <v>3</v>
      </c>
      <c r="AH125">
        <v>60</v>
      </c>
      <c r="AI125">
        <v>10</v>
      </c>
      <c r="AJ125">
        <v>16</v>
      </c>
      <c r="AK125">
        <v>11</v>
      </c>
      <c r="AL125">
        <v>34</v>
      </c>
      <c r="AM125">
        <v>4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403</v>
      </c>
      <c r="R127">
        <v>2714</v>
      </c>
      <c r="S127">
        <v>2714</v>
      </c>
      <c r="T127">
        <v>9.4239383311920566</v>
      </c>
      <c r="U127">
        <v>9.4003423950501741</v>
      </c>
      <c r="V127">
        <v>15.14075165806927</v>
      </c>
      <c r="W127">
        <v>59.30692704495209</v>
      </c>
      <c r="X127">
        <v>162.73405982063235</v>
      </c>
      <c r="Y127">
        <v>150.20353721444363</v>
      </c>
      <c r="Z127">
        <v>150.20353721444363</v>
      </c>
      <c r="AA127">
        <v>29.360564805113714</v>
      </c>
      <c r="AB127">
        <v>4.4535318704025473</v>
      </c>
      <c r="AC127">
        <v>-40.260239602696558</v>
      </c>
      <c r="AD127">
        <v>99</v>
      </c>
      <c r="AE127">
        <v>0</v>
      </c>
      <c r="AF127">
        <v>0</v>
      </c>
      <c r="AG127">
        <v>2</v>
      </c>
      <c r="AH127">
        <v>125</v>
      </c>
      <c r="AI127">
        <v>19</v>
      </c>
      <c r="AJ127">
        <v>27</v>
      </c>
      <c r="AK127">
        <v>21</v>
      </c>
      <c r="AL127">
        <v>33</v>
      </c>
      <c r="AM127">
        <v>13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377</v>
      </c>
      <c r="R128">
        <v>2366</v>
      </c>
      <c r="S128">
        <v>2364</v>
      </c>
      <c r="T128">
        <v>8.2155630403833477</v>
      </c>
      <c r="U128">
        <v>8.2345338528745256</v>
      </c>
      <c r="V128">
        <v>15.027895181741332</v>
      </c>
      <c r="W128">
        <v>59.173011844331633</v>
      </c>
      <c r="X128">
        <v>163.56184443941729</v>
      </c>
      <c r="Y128">
        <v>150.96758241758201</v>
      </c>
      <c r="Z128">
        <v>151.05596446700463</v>
      </c>
      <c r="AA128">
        <v>29.341959914657224</v>
      </c>
      <c r="AB128">
        <v>4.3044186046891992</v>
      </c>
      <c r="AC128">
        <v>-46.973272443817194</v>
      </c>
      <c r="AD128">
        <v>80</v>
      </c>
      <c r="AE128">
        <v>0</v>
      </c>
      <c r="AF128">
        <v>0</v>
      </c>
      <c r="AG128">
        <v>12</v>
      </c>
      <c r="AH128">
        <v>189</v>
      </c>
      <c r="AI128">
        <v>22</v>
      </c>
      <c r="AJ128">
        <v>25</v>
      </c>
      <c r="AK128">
        <v>30</v>
      </c>
      <c r="AL128">
        <v>36</v>
      </c>
      <c r="AM128">
        <v>8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369</v>
      </c>
      <c r="R129">
        <v>2494</v>
      </c>
      <c r="S129">
        <v>2494</v>
      </c>
      <c r="T129">
        <v>8.6600229174624097</v>
      </c>
      <c r="U129">
        <v>8.5591982990611246</v>
      </c>
      <c r="V129">
        <v>15.113873295910182</v>
      </c>
      <c r="W129">
        <v>59.290296712109082</v>
      </c>
      <c r="X129">
        <v>161.2431482361568</v>
      </c>
      <c r="Y129">
        <v>148.82742582197264</v>
      </c>
      <c r="Z129">
        <v>148.82742582197264</v>
      </c>
      <c r="AA129">
        <v>28.418434923372047</v>
      </c>
      <c r="AB129">
        <v>4.5001035887762404</v>
      </c>
      <c r="AC129">
        <v>-40.420533704165749</v>
      </c>
      <c r="AD129">
        <v>86</v>
      </c>
      <c r="AE129">
        <v>0</v>
      </c>
      <c r="AF129">
        <v>0</v>
      </c>
      <c r="AG129">
        <v>14</v>
      </c>
      <c r="AH129">
        <v>207</v>
      </c>
      <c r="AI129">
        <v>23</v>
      </c>
      <c r="AJ129">
        <v>43</v>
      </c>
      <c r="AK129">
        <v>38</v>
      </c>
      <c r="AL129">
        <v>58</v>
      </c>
      <c r="AM129">
        <v>8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419</v>
      </c>
      <c r="R130">
        <v>2770</v>
      </c>
      <c r="S130">
        <v>2769</v>
      </c>
      <c r="T130">
        <v>9.6183895274141467</v>
      </c>
      <c r="U130">
        <v>9.6941275958276485</v>
      </c>
      <c r="V130">
        <v>15.022382671480148</v>
      </c>
      <c r="W130">
        <v>59.112676056338024</v>
      </c>
      <c r="X130">
        <v>164.476768972625</v>
      </c>
      <c r="Y130">
        <v>151.81205776173277</v>
      </c>
      <c r="Z130">
        <v>151.82109064644263</v>
      </c>
      <c r="AA130">
        <v>29.874732135871724</v>
      </c>
      <c r="AB130">
        <v>4.780363600605968</v>
      </c>
      <c r="AC130">
        <v>-44.449176123935779</v>
      </c>
      <c r="AD130">
        <v>87</v>
      </c>
      <c r="AE130">
        <v>0</v>
      </c>
      <c r="AF130">
        <v>0</v>
      </c>
      <c r="AG130">
        <v>11</v>
      </c>
      <c r="AH130">
        <v>275</v>
      </c>
      <c r="AI130">
        <v>47</v>
      </c>
      <c r="AJ130">
        <v>41</v>
      </c>
      <c r="AK130">
        <v>26</v>
      </c>
      <c r="AL130">
        <v>54</v>
      </c>
      <c r="AM130">
        <v>12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398</v>
      </c>
      <c r="R131">
        <v>2820</v>
      </c>
      <c r="S131">
        <v>2816</v>
      </c>
      <c r="T131">
        <v>9.7920066668981569</v>
      </c>
      <c r="U131">
        <v>9.6635988578714755</v>
      </c>
      <c r="V131">
        <v>15.001063829787237</v>
      </c>
      <c r="W131">
        <v>59.072798295454554</v>
      </c>
      <c r="X131">
        <v>161.20486695404284</v>
      </c>
      <c r="Y131">
        <v>148.79209219858163</v>
      </c>
      <c r="Z131">
        <v>148.81700994318189</v>
      </c>
      <c r="AA131">
        <v>30.605940470010712</v>
      </c>
      <c r="AB131">
        <v>4.8724525814192239</v>
      </c>
      <c r="AC131">
        <v>-46.016607159037022</v>
      </c>
      <c r="AD131">
        <v>84</v>
      </c>
      <c r="AE131">
        <v>0</v>
      </c>
      <c r="AF131">
        <v>0</v>
      </c>
      <c r="AG131">
        <v>9</v>
      </c>
      <c r="AH131">
        <v>284</v>
      </c>
      <c r="AI131">
        <v>24</v>
      </c>
      <c r="AJ131">
        <v>37</v>
      </c>
      <c r="AK131">
        <v>38</v>
      </c>
      <c r="AL131">
        <v>44</v>
      </c>
      <c r="AM131">
        <v>6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417</v>
      </c>
      <c r="R132">
        <v>3021</v>
      </c>
      <c r="S132">
        <v>3012</v>
      </c>
      <c r="T132">
        <v>10.489947567623876</v>
      </c>
      <c r="U132">
        <v>10.393579053969765</v>
      </c>
      <c r="V132">
        <v>14.924528301886795</v>
      </c>
      <c r="W132">
        <v>59.032204515272213</v>
      </c>
      <c r="X132">
        <v>162.14379445004465</v>
      </c>
      <c r="Y132">
        <v>149.65872227739123</v>
      </c>
      <c r="Z132">
        <v>149.64302788844589</v>
      </c>
      <c r="AA132">
        <v>29.830514513566246</v>
      </c>
      <c r="AB132">
        <v>4.7694480653371585</v>
      </c>
      <c r="AC132">
        <v>-41.778801921099991</v>
      </c>
      <c r="AD132">
        <v>88</v>
      </c>
      <c r="AE132">
        <v>0</v>
      </c>
      <c r="AF132">
        <v>0</v>
      </c>
      <c r="AG132">
        <v>7</v>
      </c>
      <c r="AH132">
        <v>273</v>
      </c>
      <c r="AI132">
        <v>49</v>
      </c>
      <c r="AJ132">
        <v>36</v>
      </c>
      <c r="AK132">
        <v>32</v>
      </c>
      <c r="AL132">
        <v>60</v>
      </c>
      <c r="AM132">
        <v>10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375</v>
      </c>
      <c r="R133">
        <v>2763</v>
      </c>
      <c r="S133">
        <v>2759</v>
      </c>
      <c r="T133">
        <v>9.5940831278863836</v>
      </c>
      <c r="U133">
        <v>9.5420511746876837</v>
      </c>
      <c r="V133">
        <v>14.907709011943545</v>
      </c>
      <c r="W133">
        <v>58.937296121783248</v>
      </c>
      <c r="X133">
        <v>162.47484069202636</v>
      </c>
      <c r="Y133">
        <v>149.96427795874047</v>
      </c>
      <c r="Z133">
        <v>149.98104385646971</v>
      </c>
      <c r="AA133">
        <v>30.375005096488263</v>
      </c>
      <c r="AB133">
        <v>5.0303951895074883</v>
      </c>
      <c r="AC133">
        <v>-43.489783979098881</v>
      </c>
      <c r="AD133">
        <v>81</v>
      </c>
      <c r="AE133">
        <v>0</v>
      </c>
      <c r="AF133">
        <v>0</v>
      </c>
      <c r="AG133">
        <v>13</v>
      </c>
      <c r="AH133">
        <v>327</v>
      </c>
      <c r="AI133">
        <v>26</v>
      </c>
      <c r="AJ133">
        <v>37</v>
      </c>
      <c r="AK133">
        <v>40</v>
      </c>
      <c r="AL133">
        <v>75</v>
      </c>
      <c r="AM133">
        <v>8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418</v>
      </c>
      <c r="R134">
        <v>2940</v>
      </c>
      <c r="S134">
        <v>2940</v>
      </c>
      <c r="T134">
        <v>10.208687801659778</v>
      </c>
      <c r="U134">
        <v>10.40562774766426</v>
      </c>
      <c r="V134">
        <v>14.753061224489796</v>
      </c>
      <c r="W134">
        <v>58.615646258503425</v>
      </c>
      <c r="X134">
        <v>166.28979002218429</v>
      </c>
      <c r="Y134">
        <v>153.48547619047628</v>
      </c>
      <c r="Z134">
        <v>153.48547619047628</v>
      </c>
      <c r="AA134">
        <v>30.926132917359059</v>
      </c>
      <c r="AB134">
        <v>5.0933356574807247</v>
      </c>
      <c r="AC134">
        <v>-48.067884571717443</v>
      </c>
      <c r="AD134">
        <v>105</v>
      </c>
      <c r="AE134">
        <v>0</v>
      </c>
      <c r="AF134">
        <v>0</v>
      </c>
      <c r="AG134">
        <v>18</v>
      </c>
      <c r="AH134">
        <v>289</v>
      </c>
      <c r="AI134">
        <v>25</v>
      </c>
      <c r="AJ134">
        <v>39</v>
      </c>
      <c r="AK134">
        <v>40</v>
      </c>
      <c r="AL134">
        <v>77</v>
      </c>
      <c r="AM134">
        <v>6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398</v>
      </c>
      <c r="R135">
        <v>2827</v>
      </c>
      <c r="S135">
        <v>2814</v>
      </c>
      <c r="T135">
        <v>9.8163130664259182</v>
      </c>
      <c r="U135">
        <v>9.7964273467113987</v>
      </c>
      <c r="V135">
        <v>14.905199858507252</v>
      </c>
      <c r="W135">
        <v>58.937455579246638</v>
      </c>
      <c r="X135">
        <v>163.47149315856495</v>
      </c>
      <c r="Y135">
        <v>150.88418818535547</v>
      </c>
      <c r="Z135">
        <v>150.9697583511016</v>
      </c>
      <c r="AA135">
        <v>30.824615393484567</v>
      </c>
      <c r="AB135">
        <v>4.7074693095027458</v>
      </c>
      <c r="AC135">
        <v>-45.632134365382512</v>
      </c>
      <c r="AD135">
        <v>102</v>
      </c>
      <c r="AE135">
        <v>1</v>
      </c>
      <c r="AF135">
        <v>0</v>
      </c>
      <c r="AG135">
        <v>18</v>
      </c>
      <c r="AH135">
        <v>235</v>
      </c>
      <c r="AI135">
        <v>37</v>
      </c>
      <c r="AJ135">
        <v>31</v>
      </c>
      <c r="AK135">
        <v>37</v>
      </c>
      <c r="AL135">
        <v>65</v>
      </c>
      <c r="AM135">
        <v>7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413</v>
      </c>
      <c r="R136">
        <v>2766</v>
      </c>
      <c r="S136">
        <v>2766</v>
      </c>
      <c r="T136">
        <v>9.6045001562554244</v>
      </c>
      <c r="U136">
        <v>9.6833056782184244</v>
      </c>
      <c r="V136">
        <v>14.659436008676796</v>
      </c>
      <c r="W136">
        <v>58.460231381055678</v>
      </c>
      <c r="X136">
        <v>164.48113565983485</v>
      </c>
      <c r="Y136">
        <v>151.81608821402725</v>
      </c>
      <c r="Z136">
        <v>151.81608821402725</v>
      </c>
      <c r="AA136">
        <v>29.824684257523479</v>
      </c>
      <c r="AB136">
        <v>5.000763696265194</v>
      </c>
      <c r="AC136">
        <v>-41.02211737618213</v>
      </c>
      <c r="AD136">
        <v>94</v>
      </c>
      <c r="AE136">
        <v>0</v>
      </c>
      <c r="AF136">
        <v>0</v>
      </c>
      <c r="AG136">
        <v>8</v>
      </c>
      <c r="AH136">
        <v>212</v>
      </c>
      <c r="AI136">
        <v>30</v>
      </c>
      <c r="AJ136">
        <v>36</v>
      </c>
      <c r="AK136">
        <v>35</v>
      </c>
      <c r="AL136">
        <v>59</v>
      </c>
      <c r="AM136">
        <v>5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250</v>
      </c>
      <c r="R137">
        <v>1318</v>
      </c>
      <c r="S137">
        <v>1318</v>
      </c>
      <c r="T137">
        <v>4.5765477967984989</v>
      </c>
      <c r="U137">
        <v>4.6272079980635441</v>
      </c>
      <c r="V137">
        <v>14.373292867981796</v>
      </c>
      <c r="W137">
        <v>57.893778452200301</v>
      </c>
      <c r="X137">
        <v>164.94845106591436</v>
      </c>
      <c r="Y137">
        <v>152.24742033383924</v>
      </c>
      <c r="Z137">
        <v>152.24742033383924</v>
      </c>
      <c r="AA137">
        <v>29.198735684545593</v>
      </c>
      <c r="AB137">
        <v>5.3939724258271049</v>
      </c>
      <c r="AC137">
        <v>-35.803451198103929</v>
      </c>
      <c r="AD137">
        <v>37</v>
      </c>
      <c r="AE137">
        <v>2</v>
      </c>
      <c r="AF137">
        <v>0</v>
      </c>
      <c r="AG137">
        <v>4</v>
      </c>
      <c r="AH137">
        <v>93</v>
      </c>
      <c r="AI137">
        <v>18</v>
      </c>
      <c r="AJ137">
        <v>26</v>
      </c>
      <c r="AK137">
        <v>9</v>
      </c>
      <c r="AL137">
        <v>23</v>
      </c>
      <c r="AM137">
        <v>11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630</v>
      </c>
      <c r="R139">
        <v>3980</v>
      </c>
      <c r="S139">
        <v>3978</v>
      </c>
      <c r="T139">
        <v>9.6323725162758045</v>
      </c>
      <c r="U139">
        <v>9.7642515428794425</v>
      </c>
      <c r="V139">
        <v>15.07185929648241</v>
      </c>
      <c r="W139">
        <v>59.116641528406248</v>
      </c>
      <c r="X139">
        <v>152.68531171567437</v>
      </c>
      <c r="Y139">
        <v>140.92854271356779</v>
      </c>
      <c r="Z139">
        <v>140.94198089492204</v>
      </c>
      <c r="AA139">
        <v>32.267242825741249</v>
      </c>
      <c r="AB139">
        <v>4.2644448380153124</v>
      </c>
      <c r="AC139">
        <v>-34.555589687021609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108</v>
      </c>
      <c r="AM139">
        <v>33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503</v>
      </c>
      <c r="R140">
        <v>3187</v>
      </c>
      <c r="S140">
        <v>3185</v>
      </c>
      <c r="T140">
        <v>7.7131585953193458</v>
      </c>
      <c r="U140">
        <v>7.8036625208286354</v>
      </c>
      <c r="V140">
        <v>15.350486350800121</v>
      </c>
      <c r="W140">
        <v>59.680062794348522</v>
      </c>
      <c r="X140">
        <v>152.40333410275565</v>
      </c>
      <c r="Y140">
        <v>140.66827737684363</v>
      </c>
      <c r="Z140">
        <v>140.68740973312424</v>
      </c>
      <c r="AA140">
        <v>31.257695743799744</v>
      </c>
      <c r="AB140">
        <v>4.2211616095070967</v>
      </c>
      <c r="AC140">
        <v>-35.741121207025827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88</v>
      </c>
      <c r="AM140">
        <v>26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572</v>
      </c>
      <c r="R141">
        <v>3652</v>
      </c>
      <c r="S141">
        <v>3652</v>
      </c>
      <c r="T141">
        <v>8.8385488516179027</v>
      </c>
      <c r="U141">
        <v>9.0325899348971852</v>
      </c>
      <c r="V141">
        <v>15.275739320920048</v>
      </c>
      <c r="W141">
        <v>59.586527929901415</v>
      </c>
      <c r="X141">
        <v>153.86718745364533</v>
      </c>
      <c r="Y141">
        <v>142.0194140197153</v>
      </c>
      <c r="Z141">
        <v>142.0194140197153</v>
      </c>
      <c r="AA141">
        <v>30.457841482313722</v>
      </c>
      <c r="AB141">
        <v>4.3785690237906403</v>
      </c>
      <c r="AC141">
        <v>-34.294197910827847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92</v>
      </c>
      <c r="AM141">
        <v>35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573</v>
      </c>
      <c r="R142">
        <v>3944</v>
      </c>
      <c r="S142">
        <v>3944</v>
      </c>
      <c r="T142">
        <v>9.5452455286914049</v>
      </c>
      <c r="U142">
        <v>9.5432708345781609</v>
      </c>
      <c r="V142">
        <v>15.242900608519269</v>
      </c>
      <c r="W142">
        <v>59.419117647058819</v>
      </c>
      <c r="X142">
        <v>150.53061385947143</v>
      </c>
      <c r="Y142">
        <v>138.93975659229187</v>
      </c>
      <c r="Z142">
        <v>138.93975659229187</v>
      </c>
      <c r="AA142">
        <v>30.318477913368351</v>
      </c>
      <c r="AB142">
        <v>4.1537453018706092</v>
      </c>
      <c r="AC142">
        <v>-31.851310452270777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98</v>
      </c>
      <c r="AM142">
        <v>47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545</v>
      </c>
      <c r="R143">
        <v>3733</v>
      </c>
      <c r="S143">
        <v>3732</v>
      </c>
      <c r="T143">
        <v>9.0345845736828103</v>
      </c>
      <c r="U143">
        <v>8.9670313495046017</v>
      </c>
      <c r="V143">
        <v>15.199839271363514</v>
      </c>
      <c r="W143">
        <v>59.427116827438361</v>
      </c>
      <c r="X143">
        <v>149.46700956216313</v>
      </c>
      <c r="Y143">
        <v>137.95804982587731</v>
      </c>
      <c r="Z143">
        <v>137.96637191854228</v>
      </c>
      <c r="AA143">
        <v>30.664750553266252</v>
      </c>
      <c r="AB143">
        <v>4.4016334715492809</v>
      </c>
      <c r="AC143">
        <v>-30.582874696918282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87</v>
      </c>
      <c r="AM143">
        <v>35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573</v>
      </c>
      <c r="R144">
        <v>4069</v>
      </c>
      <c r="S144">
        <v>4069</v>
      </c>
      <c r="T144">
        <v>9.8477697911372513</v>
      </c>
      <c r="U144">
        <v>9.8946651309289848</v>
      </c>
      <c r="V144">
        <v>15.275497665274022</v>
      </c>
      <c r="W144">
        <v>59.556647825018416</v>
      </c>
      <c r="X144">
        <v>151.278740747032</v>
      </c>
      <c r="Y144">
        <v>139.63027770951064</v>
      </c>
      <c r="Z144">
        <v>139.63027770951064</v>
      </c>
      <c r="AA144">
        <v>30.71749997261934</v>
      </c>
      <c r="AB144">
        <v>4.3453800766901258</v>
      </c>
      <c r="AC144">
        <v>-35.83038762490235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111</v>
      </c>
      <c r="AM144">
        <v>9</v>
      </c>
    </row>
    <row r="145" spans="1:3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569</v>
      </c>
      <c r="R145">
        <v>4021</v>
      </c>
      <c r="S145">
        <v>4017</v>
      </c>
      <c r="T145">
        <v>9.7316004743580447</v>
      </c>
      <c r="U145">
        <v>9.7133131977475031</v>
      </c>
      <c r="V145">
        <v>15.270082069137031</v>
      </c>
      <c r="W145">
        <v>59.583271097834221</v>
      </c>
      <c r="X145">
        <v>150.38121907655477</v>
      </c>
      <c r="Y145">
        <v>138.80186520766</v>
      </c>
      <c r="Z145">
        <v>138.84548170276344</v>
      </c>
      <c r="AA145">
        <v>30.819773228081356</v>
      </c>
      <c r="AB145">
        <v>4.281726629177018</v>
      </c>
      <c r="AC145">
        <v>-33.259960019413271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120</v>
      </c>
      <c r="AM145">
        <v>16</v>
      </c>
    </row>
    <row r="146" spans="1:3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619</v>
      </c>
      <c r="R146">
        <v>3887</v>
      </c>
      <c r="S146">
        <v>3885</v>
      </c>
      <c r="T146">
        <v>9.4072944650160952</v>
      </c>
      <c r="U146">
        <v>9.3880925274689435</v>
      </c>
      <c r="V146">
        <v>15.117571391818879</v>
      </c>
      <c r="W146">
        <v>59.273616473616485</v>
      </c>
      <c r="X146">
        <v>150.31957791354372</v>
      </c>
      <c r="Y146">
        <v>138.74497041420116</v>
      </c>
      <c r="Z146">
        <v>138.75624195624189</v>
      </c>
      <c r="AA146">
        <v>31.851534459046249</v>
      </c>
      <c r="AB146">
        <v>4.3617663079579652</v>
      </c>
      <c r="AC146">
        <v>-29.796530188989195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90</v>
      </c>
      <c r="AM146">
        <v>19</v>
      </c>
    </row>
    <row r="147" spans="1:3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610</v>
      </c>
      <c r="R147">
        <v>4429</v>
      </c>
      <c r="S147">
        <v>4429</v>
      </c>
      <c r="T147">
        <v>10.719039666981294</v>
      </c>
      <c r="U147">
        <v>10.694011746383415</v>
      </c>
      <c r="V147">
        <v>15.110860239331677</v>
      </c>
      <c r="W147">
        <v>59.196658387897962</v>
      </c>
      <c r="X147">
        <v>150.21021451494087</v>
      </c>
      <c r="Y147">
        <v>138.64402799729029</v>
      </c>
      <c r="Z147">
        <v>138.64402799729029</v>
      </c>
      <c r="AA147">
        <v>30.965296034229031</v>
      </c>
      <c r="AB147">
        <v>4.3776797565156791</v>
      </c>
      <c r="AC147">
        <v>-32.059900356723304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107</v>
      </c>
      <c r="AM147">
        <v>14</v>
      </c>
    </row>
    <row r="148" spans="1:3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715</v>
      </c>
      <c r="R148">
        <v>5217</v>
      </c>
      <c r="S148">
        <v>5217</v>
      </c>
      <c r="T148">
        <v>12.626152617439923</v>
      </c>
      <c r="U148">
        <v>12.361946922798172</v>
      </c>
      <c r="V148">
        <v>14.735480161012079</v>
      </c>
      <c r="W148">
        <v>58.507571401188414</v>
      </c>
      <c r="X148">
        <v>147.41121564615705</v>
      </c>
      <c r="Y148">
        <v>136.06055204140284</v>
      </c>
      <c r="Z148">
        <v>136.06055204140284</v>
      </c>
      <c r="AA148">
        <v>31.641004850738675</v>
      </c>
      <c r="AB148">
        <v>4.7287948825003525</v>
      </c>
      <c r="AC148">
        <v>-33.114474540602551</v>
      </c>
      <c r="AD148">
        <v>2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96</v>
      </c>
      <c r="AM148">
        <v>32</v>
      </c>
    </row>
    <row r="149" spans="1:3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217</v>
      </c>
      <c r="R149">
        <v>1200</v>
      </c>
      <c r="S149">
        <v>1200</v>
      </c>
      <c r="T149">
        <v>2.9042329194801408</v>
      </c>
      <c r="U149">
        <v>2.8371642919849558</v>
      </c>
      <c r="V149">
        <v>14.75</v>
      </c>
      <c r="W149">
        <v>58.64</v>
      </c>
      <c r="X149">
        <v>147.08477789815831</v>
      </c>
      <c r="Y149">
        <v>135.75925000000001</v>
      </c>
      <c r="Z149">
        <v>135.75925000000001</v>
      </c>
      <c r="AA149">
        <v>30.183705142082101</v>
      </c>
      <c r="AB149">
        <v>4.4911468468532609</v>
      </c>
      <c r="AC149">
        <v>-23.964887345521927</v>
      </c>
      <c r="AD149">
        <v>1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43</v>
      </c>
      <c r="AM149">
        <v>9</v>
      </c>
    </row>
    <row r="150" spans="1:3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39">
      <c r="A151">
        <v>3</v>
      </c>
      <c r="B151">
        <v>1</v>
      </c>
      <c r="C151">
        <v>2024</v>
      </c>
      <c r="D151">
        <v>99</v>
      </c>
      <c r="E151">
        <v>1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79</v>
      </c>
      <c r="R151">
        <v>404</v>
      </c>
      <c r="S151">
        <v>404</v>
      </c>
      <c r="T151">
        <v>1.5740668588794515</v>
      </c>
      <c r="U151">
        <v>1.6159868131910731</v>
      </c>
      <c r="V151">
        <v>5.7821782178217829</v>
      </c>
      <c r="W151">
        <v>59.198019801980202</v>
      </c>
      <c r="X151">
        <v>169.97575705566223</v>
      </c>
      <c r="Y151">
        <v>156.88762376237636</v>
      </c>
      <c r="Z151">
        <v>156.88762376237636</v>
      </c>
      <c r="AA151">
        <v>30.011739374685781</v>
      </c>
      <c r="AB151">
        <v>4.4510979888718794</v>
      </c>
      <c r="AC151">
        <v>-25.942042496083445</v>
      </c>
      <c r="AD151">
        <v>10</v>
      </c>
      <c r="AE151">
        <v>0</v>
      </c>
      <c r="AF151">
        <v>0</v>
      </c>
      <c r="AG151">
        <v>0</v>
      </c>
      <c r="AH151">
        <v>38</v>
      </c>
      <c r="AI151">
        <v>5</v>
      </c>
      <c r="AJ151">
        <v>6</v>
      </c>
      <c r="AK151">
        <v>3</v>
      </c>
      <c r="AL151">
        <v>8</v>
      </c>
      <c r="AM151">
        <v>3</v>
      </c>
    </row>
    <row r="152" spans="1:39">
      <c r="A152">
        <v>3</v>
      </c>
      <c r="B152">
        <v>2</v>
      </c>
      <c r="C152">
        <v>2024</v>
      </c>
      <c r="D152">
        <v>99</v>
      </c>
      <c r="E152">
        <v>2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91</v>
      </c>
      <c r="R152">
        <v>717</v>
      </c>
      <c r="S152">
        <v>709</v>
      </c>
      <c r="T152">
        <v>2.7935790540014023</v>
      </c>
      <c r="U152">
        <v>2.8809634618902038</v>
      </c>
      <c r="V152">
        <v>7.2789400278940013</v>
      </c>
      <c r="W152">
        <v>58.055007052186191</v>
      </c>
      <c r="X152">
        <v>172.61189710951044</v>
      </c>
      <c r="Y152">
        <v>157.59804741980463</v>
      </c>
      <c r="Z152">
        <v>159.37630465444283</v>
      </c>
      <c r="AA152">
        <v>29.938548767139576</v>
      </c>
      <c r="AB152">
        <v>4.6649149194678659</v>
      </c>
      <c r="AC152">
        <v>-32.868654679800358</v>
      </c>
      <c r="AD152">
        <v>17</v>
      </c>
      <c r="AE152">
        <v>0</v>
      </c>
      <c r="AF152">
        <v>0</v>
      </c>
      <c r="AG152">
        <v>2</v>
      </c>
      <c r="AH152">
        <v>124</v>
      </c>
      <c r="AI152">
        <v>176</v>
      </c>
      <c r="AJ152">
        <v>10</v>
      </c>
      <c r="AK152">
        <v>5</v>
      </c>
      <c r="AL152">
        <v>4</v>
      </c>
      <c r="AM152">
        <v>1</v>
      </c>
    </row>
    <row r="153" spans="1:39">
      <c r="A153">
        <v>3</v>
      </c>
      <c r="B153">
        <v>3</v>
      </c>
      <c r="C153">
        <v>2024</v>
      </c>
      <c r="D153">
        <v>99</v>
      </c>
      <c r="E153">
        <v>3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102</v>
      </c>
      <c r="R153">
        <v>604</v>
      </c>
      <c r="S153">
        <v>603</v>
      </c>
      <c r="T153">
        <v>2.3533078781267047</v>
      </c>
      <c r="U153">
        <v>2.409414498809936</v>
      </c>
      <c r="V153">
        <v>6.4072847682119196</v>
      </c>
      <c r="W153">
        <v>58.781094527363187</v>
      </c>
      <c r="X153">
        <v>169.78736914610437</v>
      </c>
      <c r="Y153">
        <v>156.46125827814575</v>
      </c>
      <c r="Z153">
        <v>156.72072968490886</v>
      </c>
      <c r="AA153">
        <v>30.776523188415563</v>
      </c>
      <c r="AB153">
        <v>4.5865736131100476</v>
      </c>
      <c r="AC153">
        <v>-34.467333846890746</v>
      </c>
      <c r="AD153">
        <v>26</v>
      </c>
      <c r="AE153">
        <v>0</v>
      </c>
      <c r="AF153">
        <v>0</v>
      </c>
      <c r="AG153">
        <v>9</v>
      </c>
      <c r="AH153">
        <v>55</v>
      </c>
      <c r="AI153">
        <v>11</v>
      </c>
      <c r="AJ153">
        <v>11</v>
      </c>
      <c r="AK153">
        <v>6</v>
      </c>
      <c r="AL153">
        <v>3</v>
      </c>
      <c r="AM153">
        <v>0</v>
      </c>
    </row>
    <row r="154" spans="1:39">
      <c r="A154">
        <v>3</v>
      </c>
      <c r="B154">
        <v>4</v>
      </c>
      <c r="C154">
        <v>2024</v>
      </c>
      <c r="D154">
        <v>99</v>
      </c>
      <c r="E154">
        <v>4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95</v>
      </c>
      <c r="R154">
        <v>650</v>
      </c>
      <c r="S154">
        <v>650</v>
      </c>
      <c r="T154">
        <v>2.5325333125535736</v>
      </c>
      <c r="U154">
        <v>2.5102272369752807</v>
      </c>
      <c r="V154">
        <v>5.9353846153846144</v>
      </c>
      <c r="W154">
        <v>59.341538461538448</v>
      </c>
      <c r="X154">
        <v>164.10817568130685</v>
      </c>
      <c r="Y154">
        <v>151.4718461538462</v>
      </c>
      <c r="Z154">
        <v>151.4718461538462</v>
      </c>
      <c r="AA154">
        <v>30.258244262059808</v>
      </c>
      <c r="AB154">
        <v>4.2967211938582901</v>
      </c>
      <c r="AC154">
        <v>-31.765241656179352</v>
      </c>
      <c r="AD154">
        <v>24</v>
      </c>
      <c r="AE154">
        <v>0</v>
      </c>
      <c r="AF154">
        <v>0</v>
      </c>
      <c r="AG154">
        <v>2</v>
      </c>
      <c r="AH154">
        <v>31</v>
      </c>
      <c r="AI154">
        <v>9</v>
      </c>
      <c r="AJ154">
        <v>8</v>
      </c>
      <c r="AK154">
        <v>4</v>
      </c>
      <c r="AL154">
        <v>9</v>
      </c>
      <c r="AM154">
        <v>4</v>
      </c>
    </row>
    <row r="155" spans="1:39">
      <c r="A155">
        <v>3</v>
      </c>
      <c r="B155">
        <v>5</v>
      </c>
      <c r="C155">
        <v>2024</v>
      </c>
      <c r="D155">
        <v>99</v>
      </c>
      <c r="E155">
        <v>5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91</v>
      </c>
      <c r="R155">
        <v>479</v>
      </c>
      <c r="S155">
        <v>478</v>
      </c>
      <c r="T155">
        <v>1.8662822410971716</v>
      </c>
      <c r="U155">
        <v>1.8823485439097729</v>
      </c>
      <c r="V155">
        <v>5.9039665970772441</v>
      </c>
      <c r="W155">
        <v>59.125523012552307</v>
      </c>
      <c r="X155">
        <v>167.25504787194348</v>
      </c>
      <c r="Y155">
        <v>154.13340292275578</v>
      </c>
      <c r="Z155">
        <v>154.4558577405858</v>
      </c>
      <c r="AA155">
        <v>30.561728418555443</v>
      </c>
      <c r="AB155">
        <v>4.6704063909006033</v>
      </c>
      <c r="AC155">
        <v>-34.795054147387525</v>
      </c>
      <c r="AD155">
        <v>14</v>
      </c>
      <c r="AE155">
        <v>0</v>
      </c>
      <c r="AF155">
        <v>0</v>
      </c>
      <c r="AG155">
        <v>2</v>
      </c>
      <c r="AH155">
        <v>29</v>
      </c>
      <c r="AI155">
        <v>4</v>
      </c>
      <c r="AJ155">
        <v>9</v>
      </c>
      <c r="AK155">
        <v>1</v>
      </c>
      <c r="AL155">
        <v>5</v>
      </c>
      <c r="AM155">
        <v>0</v>
      </c>
    </row>
    <row r="156" spans="1:39">
      <c r="A156">
        <v>3</v>
      </c>
      <c r="B156">
        <v>6</v>
      </c>
      <c r="C156">
        <v>2024</v>
      </c>
      <c r="D156">
        <v>99</v>
      </c>
      <c r="E156">
        <v>6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121</v>
      </c>
      <c r="R156">
        <v>786</v>
      </c>
      <c r="S156">
        <v>782</v>
      </c>
      <c r="T156">
        <v>3.0624172056417049</v>
      </c>
      <c r="U156">
        <v>3.0408269025832446</v>
      </c>
      <c r="V156">
        <v>5.6488549618320612</v>
      </c>
      <c r="W156">
        <v>59.034526854219955</v>
      </c>
      <c r="X156">
        <v>164.80182720909525</v>
      </c>
      <c r="Y156">
        <v>151.74045801526719</v>
      </c>
      <c r="Z156">
        <v>152.51662404092076</v>
      </c>
      <c r="AA156">
        <v>32.160806870743961</v>
      </c>
      <c r="AB156">
        <v>3.6737243162192623</v>
      </c>
      <c r="AC156">
        <v>-56.665013827327989</v>
      </c>
      <c r="AD156">
        <v>19</v>
      </c>
      <c r="AE156">
        <v>0</v>
      </c>
      <c r="AF156">
        <v>0</v>
      </c>
      <c r="AG156">
        <v>3</v>
      </c>
      <c r="AH156">
        <v>34</v>
      </c>
      <c r="AI156">
        <v>4</v>
      </c>
      <c r="AJ156">
        <v>20</v>
      </c>
      <c r="AK156">
        <v>5</v>
      </c>
      <c r="AL156">
        <v>5</v>
      </c>
      <c r="AM156">
        <v>1</v>
      </c>
    </row>
    <row r="157" spans="1:39">
      <c r="A157">
        <v>3</v>
      </c>
      <c r="B157">
        <v>7</v>
      </c>
      <c r="C157">
        <v>2024</v>
      </c>
      <c r="D157">
        <v>99</v>
      </c>
      <c r="E157">
        <v>7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97</v>
      </c>
      <c r="R157">
        <v>591</v>
      </c>
      <c r="S157">
        <v>588</v>
      </c>
      <c r="T157">
        <v>2.302657211875633</v>
      </c>
      <c r="U157">
        <v>2.2293788220994899</v>
      </c>
      <c r="V157">
        <v>5.7901861252115054</v>
      </c>
      <c r="W157">
        <v>59.052721088435355</v>
      </c>
      <c r="X157">
        <v>161.1973022568574</v>
      </c>
      <c r="Y157">
        <v>147.95465313028751</v>
      </c>
      <c r="Z157">
        <v>148.70952380952372</v>
      </c>
      <c r="AA157">
        <v>30.655358385320568</v>
      </c>
      <c r="AB157">
        <v>4.8084685864314078</v>
      </c>
      <c r="AC157">
        <v>-28.538547057750954</v>
      </c>
      <c r="AD157">
        <v>17</v>
      </c>
      <c r="AE157">
        <v>0</v>
      </c>
      <c r="AF157">
        <v>0</v>
      </c>
      <c r="AG157">
        <v>1</v>
      </c>
      <c r="AH157">
        <v>55</v>
      </c>
      <c r="AI157">
        <v>14</v>
      </c>
      <c r="AJ157">
        <v>36</v>
      </c>
      <c r="AK157">
        <v>5</v>
      </c>
      <c r="AL157">
        <v>11</v>
      </c>
      <c r="AM157">
        <v>3</v>
      </c>
    </row>
    <row r="158" spans="1:39">
      <c r="A158">
        <v>3</v>
      </c>
      <c r="B158">
        <v>8</v>
      </c>
      <c r="C158">
        <v>2024</v>
      </c>
      <c r="D158">
        <v>99</v>
      </c>
      <c r="E158">
        <v>8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95</v>
      </c>
      <c r="R158">
        <v>608</v>
      </c>
      <c r="S158">
        <v>606</v>
      </c>
      <c r="T158">
        <v>2.3688926985116496</v>
      </c>
      <c r="U158">
        <v>2.3892575602414823</v>
      </c>
      <c r="V158">
        <v>5.7039473684210513</v>
      </c>
      <c r="W158">
        <v>59.301980198019798</v>
      </c>
      <c r="X158">
        <v>167.49925158236863</v>
      </c>
      <c r="Y158">
        <v>154.13157894736852</v>
      </c>
      <c r="Z158">
        <v>154.64026402640272</v>
      </c>
      <c r="AA158">
        <v>31.165938756022303</v>
      </c>
      <c r="AB158">
        <v>4.6857937156347811</v>
      </c>
      <c r="AC158">
        <v>-36.140682014120159</v>
      </c>
      <c r="AD158">
        <v>26</v>
      </c>
      <c r="AE158">
        <v>0</v>
      </c>
      <c r="AF158">
        <v>0</v>
      </c>
      <c r="AG158">
        <v>3</v>
      </c>
      <c r="AH158">
        <v>39</v>
      </c>
      <c r="AI158">
        <v>10</v>
      </c>
      <c r="AJ158">
        <v>3</v>
      </c>
      <c r="AK158">
        <v>3</v>
      </c>
      <c r="AL158">
        <v>3</v>
      </c>
      <c r="AM158">
        <v>3</v>
      </c>
    </row>
    <row r="159" spans="1:39">
      <c r="A159">
        <v>3</v>
      </c>
      <c r="B159">
        <v>9</v>
      </c>
      <c r="C159">
        <v>2024</v>
      </c>
      <c r="D159">
        <v>99</v>
      </c>
      <c r="E159">
        <v>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105</v>
      </c>
      <c r="R159">
        <v>628</v>
      </c>
      <c r="S159">
        <v>628</v>
      </c>
      <c r="T159">
        <v>2.4468168004363751</v>
      </c>
      <c r="U159">
        <v>2.5093195883374877</v>
      </c>
      <c r="V159">
        <v>6.2786624203821644</v>
      </c>
      <c r="W159">
        <v>59.014331210191081</v>
      </c>
      <c r="X159">
        <v>169.79577119749345</v>
      </c>
      <c r="Y159">
        <v>156.72149681528643</v>
      </c>
      <c r="Z159">
        <v>156.72149681528643</v>
      </c>
      <c r="AA159">
        <v>28.548321416878025</v>
      </c>
      <c r="AB159">
        <v>4.4185608479156242</v>
      </c>
      <c r="AC159">
        <v>-32.566791039919408</v>
      </c>
      <c r="AD159">
        <v>12</v>
      </c>
      <c r="AE159">
        <v>0</v>
      </c>
      <c r="AF159">
        <v>0</v>
      </c>
      <c r="AG159">
        <v>2</v>
      </c>
      <c r="AH159">
        <v>17</v>
      </c>
      <c r="AI159">
        <v>3</v>
      </c>
      <c r="AJ159">
        <v>10</v>
      </c>
      <c r="AK159">
        <v>0</v>
      </c>
      <c r="AL159">
        <v>8</v>
      </c>
      <c r="AM159">
        <v>0</v>
      </c>
    </row>
    <row r="160" spans="1:39">
      <c r="A160">
        <v>3</v>
      </c>
      <c r="B160">
        <v>10</v>
      </c>
      <c r="C160">
        <v>2024</v>
      </c>
      <c r="D160">
        <v>99</v>
      </c>
      <c r="E160">
        <v>10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103</v>
      </c>
      <c r="R160">
        <v>554</v>
      </c>
      <c r="S160">
        <v>553</v>
      </c>
      <c r="T160">
        <v>2.1584976233148923</v>
      </c>
      <c r="U160">
        <v>2.2061980877882874</v>
      </c>
      <c r="V160">
        <v>6.1967509025270759</v>
      </c>
      <c r="W160">
        <v>58.82459312839061</v>
      </c>
      <c r="X160">
        <v>169.62385252922692</v>
      </c>
      <c r="Y160">
        <v>156.19494584837548</v>
      </c>
      <c r="Z160">
        <v>156.47739602169989</v>
      </c>
      <c r="AA160">
        <v>28.512409894521557</v>
      </c>
      <c r="AB160">
        <v>4.860064506201291</v>
      </c>
      <c r="AC160">
        <v>-42.774137579949475</v>
      </c>
      <c r="AD160">
        <v>12</v>
      </c>
      <c r="AE160">
        <v>0</v>
      </c>
      <c r="AF160">
        <v>0</v>
      </c>
      <c r="AG160">
        <v>4</v>
      </c>
      <c r="AH160">
        <v>53</v>
      </c>
      <c r="AI160">
        <v>7</v>
      </c>
      <c r="AJ160">
        <v>5</v>
      </c>
      <c r="AK160">
        <v>4</v>
      </c>
      <c r="AL160">
        <v>3</v>
      </c>
      <c r="AM160">
        <v>2</v>
      </c>
    </row>
    <row r="161" spans="1:39">
      <c r="A161">
        <v>3</v>
      </c>
      <c r="B161">
        <v>11</v>
      </c>
      <c r="C161">
        <v>2024</v>
      </c>
      <c r="D161">
        <v>99</v>
      </c>
      <c r="E161">
        <v>11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104</v>
      </c>
      <c r="R161">
        <v>563</v>
      </c>
      <c r="S161">
        <v>562</v>
      </c>
      <c r="T161">
        <v>2.1935634691810182</v>
      </c>
      <c r="U161">
        <v>2.2068737251169783</v>
      </c>
      <c r="V161">
        <v>5.6554174067495548</v>
      </c>
      <c r="W161">
        <v>59.341637010676173</v>
      </c>
      <c r="X161">
        <v>166.82145063302329</v>
      </c>
      <c r="Y161">
        <v>153.74511545293063</v>
      </c>
      <c r="Z161">
        <v>154.01868327402138</v>
      </c>
      <c r="AA161">
        <v>30.377677051329993</v>
      </c>
      <c r="AB161">
        <v>4.6055060838269997</v>
      </c>
      <c r="AC161">
        <v>-46.979386508098997</v>
      </c>
      <c r="AD161">
        <v>18</v>
      </c>
      <c r="AE161">
        <v>0</v>
      </c>
      <c r="AF161">
        <v>0</v>
      </c>
      <c r="AG161">
        <v>5</v>
      </c>
      <c r="AH161">
        <v>32</v>
      </c>
      <c r="AI161">
        <v>11</v>
      </c>
      <c r="AJ161">
        <v>1</v>
      </c>
      <c r="AK161">
        <v>3</v>
      </c>
      <c r="AL161">
        <v>6</v>
      </c>
      <c r="AM161">
        <v>3</v>
      </c>
    </row>
    <row r="162" spans="1:39">
      <c r="A162">
        <v>3</v>
      </c>
      <c r="B162">
        <v>12</v>
      </c>
      <c r="C162">
        <v>2024</v>
      </c>
      <c r="D162">
        <v>99</v>
      </c>
      <c r="E162">
        <v>12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108</v>
      </c>
      <c r="R162">
        <v>728</v>
      </c>
      <c r="S162">
        <v>726</v>
      </c>
      <c r="T162">
        <v>2.8364373100600004</v>
      </c>
      <c r="U162">
        <v>2.7628212636376128</v>
      </c>
      <c r="V162">
        <v>5.6359890109890118</v>
      </c>
      <c r="W162">
        <v>59.358126721763085</v>
      </c>
      <c r="X162">
        <v>161.74844927553477</v>
      </c>
      <c r="Y162">
        <v>148.85164835164835</v>
      </c>
      <c r="Z162">
        <v>149.26170798898076</v>
      </c>
      <c r="AA162">
        <v>32.779321731404337</v>
      </c>
      <c r="AB162">
        <v>4.6269790721164412</v>
      </c>
      <c r="AC162">
        <v>-44.28327868305665</v>
      </c>
      <c r="AD162">
        <v>24</v>
      </c>
      <c r="AE162">
        <v>0</v>
      </c>
      <c r="AF162">
        <v>0</v>
      </c>
      <c r="AG162">
        <v>0</v>
      </c>
      <c r="AH162">
        <v>33</v>
      </c>
      <c r="AI162">
        <v>9</v>
      </c>
      <c r="AJ162">
        <v>14</v>
      </c>
      <c r="AK162">
        <v>2</v>
      </c>
      <c r="AL162">
        <v>6</v>
      </c>
      <c r="AM162">
        <v>1</v>
      </c>
    </row>
    <row r="163" spans="1:39">
      <c r="A163">
        <v>3</v>
      </c>
      <c r="B163">
        <v>13</v>
      </c>
      <c r="C163">
        <v>2024</v>
      </c>
      <c r="D163">
        <v>99</v>
      </c>
      <c r="E163">
        <v>13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42</v>
      </c>
      <c r="R163">
        <v>192</v>
      </c>
      <c r="S163">
        <v>192</v>
      </c>
      <c r="T163">
        <v>0.74807137847736305</v>
      </c>
      <c r="U163">
        <v>0.79021522133904398</v>
      </c>
      <c r="V163">
        <v>5.2291666666666679</v>
      </c>
      <c r="W163">
        <v>59.21875</v>
      </c>
      <c r="X163">
        <v>174.89391477067531</v>
      </c>
      <c r="Y163">
        <v>161.42708333333337</v>
      </c>
      <c r="Z163">
        <v>161.42708333333337</v>
      </c>
      <c r="AA163">
        <v>33.571647509364887</v>
      </c>
      <c r="AB163">
        <v>4.5016273099291553</v>
      </c>
      <c r="AC163">
        <v>-46.489712361867277</v>
      </c>
      <c r="AD163">
        <v>9</v>
      </c>
      <c r="AE163">
        <v>0</v>
      </c>
      <c r="AF163">
        <v>0</v>
      </c>
      <c r="AG163">
        <v>0</v>
      </c>
      <c r="AH163">
        <v>13</v>
      </c>
      <c r="AI163">
        <v>1</v>
      </c>
      <c r="AJ163">
        <v>4</v>
      </c>
      <c r="AK163">
        <v>1</v>
      </c>
      <c r="AL163">
        <v>1</v>
      </c>
      <c r="AM163">
        <v>1</v>
      </c>
    </row>
    <row r="164" spans="1:39">
      <c r="A164">
        <v>3</v>
      </c>
      <c r="B164">
        <v>14</v>
      </c>
      <c r="C164">
        <v>2024</v>
      </c>
      <c r="D164">
        <v>99</v>
      </c>
      <c r="E164">
        <v>14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112</v>
      </c>
      <c r="R164">
        <v>775</v>
      </c>
      <c r="S164">
        <v>775</v>
      </c>
      <c r="T164">
        <v>3.019558949583105</v>
      </c>
      <c r="U164">
        <v>3.0238849778694359</v>
      </c>
      <c r="V164">
        <v>5.7870967741935502</v>
      </c>
      <c r="W164">
        <v>59.249032258064496</v>
      </c>
      <c r="X164">
        <v>165.80365568098409</v>
      </c>
      <c r="Y164">
        <v>153.03677419354841</v>
      </c>
      <c r="Z164">
        <v>153.03677419354841</v>
      </c>
      <c r="AA164">
        <v>28.984283214616724</v>
      </c>
      <c r="AB164">
        <v>4.5173410355227528</v>
      </c>
      <c r="AC164">
        <v>-34.613905868350201</v>
      </c>
      <c r="AD164">
        <v>33</v>
      </c>
      <c r="AE164">
        <v>0</v>
      </c>
      <c r="AF164">
        <v>0</v>
      </c>
      <c r="AG164">
        <v>3</v>
      </c>
      <c r="AH164">
        <v>40</v>
      </c>
      <c r="AI164">
        <v>5</v>
      </c>
      <c r="AJ164">
        <v>4</v>
      </c>
      <c r="AK164">
        <v>7</v>
      </c>
      <c r="AL164">
        <v>10</v>
      </c>
      <c r="AM164">
        <v>1</v>
      </c>
    </row>
    <row r="165" spans="1:39">
      <c r="A165">
        <v>3</v>
      </c>
      <c r="B165">
        <v>15</v>
      </c>
      <c r="C165">
        <v>2024</v>
      </c>
      <c r="D165">
        <v>99</v>
      </c>
      <c r="E165">
        <v>15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110</v>
      </c>
      <c r="R165">
        <v>723</v>
      </c>
      <c r="S165">
        <v>721</v>
      </c>
      <c r="T165">
        <v>2.8169562845788199</v>
      </c>
      <c r="U165">
        <v>2.8722745108857382</v>
      </c>
      <c r="V165">
        <v>6.0110650069156248</v>
      </c>
      <c r="W165">
        <v>58.621359223300949</v>
      </c>
      <c r="X165">
        <v>169.38406692950548</v>
      </c>
      <c r="Y165">
        <v>155.81881051175628</v>
      </c>
      <c r="Z165">
        <v>156.25104022191371</v>
      </c>
      <c r="AA165">
        <v>31.592695694545004</v>
      </c>
      <c r="AB165">
        <v>4.8969450506770178</v>
      </c>
      <c r="AC165">
        <v>-43.976419147169878</v>
      </c>
      <c r="AD165">
        <v>15</v>
      </c>
      <c r="AE165">
        <v>0</v>
      </c>
      <c r="AF165">
        <v>0</v>
      </c>
      <c r="AG165">
        <v>2</v>
      </c>
      <c r="AH165">
        <v>35</v>
      </c>
      <c r="AI165">
        <v>8</v>
      </c>
      <c r="AJ165">
        <v>17</v>
      </c>
      <c r="AK165">
        <v>6</v>
      </c>
      <c r="AL165">
        <v>13</v>
      </c>
      <c r="AM165">
        <v>3</v>
      </c>
    </row>
    <row r="166" spans="1:39">
      <c r="A166">
        <v>3</v>
      </c>
      <c r="B166">
        <v>16</v>
      </c>
      <c r="C166">
        <v>2024</v>
      </c>
      <c r="D166">
        <v>99</v>
      </c>
      <c r="E166">
        <v>16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107</v>
      </c>
      <c r="R166">
        <v>573</v>
      </c>
      <c r="S166">
        <v>572</v>
      </c>
      <c r="T166">
        <v>2.2325255201433798</v>
      </c>
      <c r="U166">
        <v>2.2014507794636655</v>
      </c>
      <c r="V166">
        <v>5.8010471204188478</v>
      </c>
      <c r="W166">
        <v>59.206293706293692</v>
      </c>
      <c r="X166">
        <v>163.46612363130319</v>
      </c>
      <c r="Y166">
        <v>150.69075043630022</v>
      </c>
      <c r="Z166">
        <v>150.95419580419579</v>
      </c>
      <c r="AA166">
        <v>28.915364800673633</v>
      </c>
      <c r="AB166">
        <v>4.4221425807684547</v>
      </c>
      <c r="AC166">
        <v>-43.360422875399131</v>
      </c>
      <c r="AD166">
        <v>17</v>
      </c>
      <c r="AE166">
        <v>0</v>
      </c>
      <c r="AF166">
        <v>0</v>
      </c>
      <c r="AG166">
        <v>2</v>
      </c>
      <c r="AH166">
        <v>33</v>
      </c>
      <c r="AI166">
        <v>5</v>
      </c>
      <c r="AJ166">
        <v>10</v>
      </c>
      <c r="AK166">
        <v>4</v>
      </c>
      <c r="AL166">
        <v>8</v>
      </c>
      <c r="AM166">
        <v>0</v>
      </c>
    </row>
    <row r="167" spans="1:39">
      <c r="A167">
        <v>3</v>
      </c>
      <c r="B167">
        <v>17</v>
      </c>
      <c r="C167">
        <v>2024</v>
      </c>
      <c r="D167">
        <v>99</v>
      </c>
      <c r="E167">
        <v>17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94</v>
      </c>
      <c r="R167">
        <v>570</v>
      </c>
      <c r="S167">
        <v>569</v>
      </c>
      <c r="T167">
        <v>2.2208369048546719</v>
      </c>
      <c r="U167">
        <v>2.2085054530051402</v>
      </c>
      <c r="V167">
        <v>5.4877192982456142</v>
      </c>
      <c r="W167">
        <v>59.321616871704755</v>
      </c>
      <c r="X167">
        <v>164.88738096595765</v>
      </c>
      <c r="Y167">
        <v>151.96929824561403</v>
      </c>
      <c r="Z167">
        <v>152.23637961335669</v>
      </c>
      <c r="AA167">
        <v>28.263896902018175</v>
      </c>
      <c r="AB167">
        <v>4.7005485437807133</v>
      </c>
      <c r="AC167">
        <v>-31.050690522687361</v>
      </c>
      <c r="AD167">
        <v>15</v>
      </c>
      <c r="AE167">
        <v>0</v>
      </c>
      <c r="AF167">
        <v>0</v>
      </c>
      <c r="AG167">
        <v>2</v>
      </c>
      <c r="AH167">
        <v>35</v>
      </c>
      <c r="AI167">
        <v>6</v>
      </c>
      <c r="AJ167">
        <v>11</v>
      </c>
      <c r="AK167">
        <v>6</v>
      </c>
      <c r="AL167">
        <v>8</v>
      </c>
      <c r="AM167">
        <v>0</v>
      </c>
    </row>
    <row r="168" spans="1:39">
      <c r="A168">
        <v>3</v>
      </c>
      <c r="B168">
        <v>18</v>
      </c>
      <c r="C168">
        <v>2024</v>
      </c>
      <c r="D168">
        <v>99</v>
      </c>
      <c r="E168">
        <v>18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90</v>
      </c>
      <c r="R168">
        <v>543</v>
      </c>
      <c r="S168">
        <v>543</v>
      </c>
      <c r="T168">
        <v>2.1156393672562923</v>
      </c>
      <c r="U168">
        <v>2.1274366222865577</v>
      </c>
      <c r="V168">
        <v>5.59852670349908</v>
      </c>
      <c r="W168">
        <v>59.377532228360941</v>
      </c>
      <c r="X168">
        <v>166.48968752307002</v>
      </c>
      <c r="Y168">
        <v>153.66998158379363</v>
      </c>
      <c r="Z168">
        <v>153.66998158379363</v>
      </c>
      <c r="AA168">
        <v>31.159656021070624</v>
      </c>
      <c r="AB168">
        <v>4.478638862958233</v>
      </c>
      <c r="AC168">
        <v>-32.612774896684989</v>
      </c>
      <c r="AD168">
        <v>26</v>
      </c>
      <c r="AE168">
        <v>0</v>
      </c>
      <c r="AF168">
        <v>0</v>
      </c>
      <c r="AG168">
        <v>1</v>
      </c>
      <c r="AH168">
        <v>36</v>
      </c>
      <c r="AI168">
        <v>5</v>
      </c>
      <c r="AJ168">
        <v>2</v>
      </c>
      <c r="AK168">
        <v>6</v>
      </c>
      <c r="AL168">
        <v>7</v>
      </c>
      <c r="AM168">
        <v>2</v>
      </c>
    </row>
    <row r="169" spans="1:39">
      <c r="A169">
        <v>3</v>
      </c>
      <c r="B169">
        <v>19</v>
      </c>
      <c r="C169">
        <v>2024</v>
      </c>
      <c r="D169">
        <v>99</v>
      </c>
      <c r="E169">
        <v>19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78</v>
      </c>
      <c r="R169">
        <v>631</v>
      </c>
      <c r="S169">
        <v>631</v>
      </c>
      <c r="T169">
        <v>2.4585054157250839</v>
      </c>
      <c r="U169">
        <v>2.3887501948512546</v>
      </c>
      <c r="V169">
        <v>5.478605388272582</v>
      </c>
      <c r="W169">
        <v>59.218700475435824</v>
      </c>
      <c r="X169">
        <v>160.86883362837017</v>
      </c>
      <c r="Y169">
        <v>148.48193343898564</v>
      </c>
      <c r="Z169">
        <v>148.48193343898564</v>
      </c>
      <c r="AA169">
        <v>30.305442284810663</v>
      </c>
      <c r="AB169">
        <v>4.3473983210956959</v>
      </c>
      <c r="AC169">
        <v>-40.962119748024257</v>
      </c>
      <c r="AD169">
        <v>17</v>
      </c>
      <c r="AE169">
        <v>0</v>
      </c>
      <c r="AF169">
        <v>0</v>
      </c>
      <c r="AG169">
        <v>2</v>
      </c>
      <c r="AH169">
        <v>44</v>
      </c>
      <c r="AI169">
        <v>6</v>
      </c>
      <c r="AJ169">
        <v>9</v>
      </c>
      <c r="AK169">
        <v>3</v>
      </c>
      <c r="AL169">
        <v>2</v>
      </c>
      <c r="AM169">
        <v>0</v>
      </c>
    </row>
    <row r="170" spans="1:39">
      <c r="A170">
        <v>3</v>
      </c>
      <c r="B170">
        <v>20</v>
      </c>
      <c r="C170">
        <v>2024</v>
      </c>
      <c r="D170">
        <v>99</v>
      </c>
      <c r="E170">
        <v>20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94</v>
      </c>
      <c r="R170">
        <v>567</v>
      </c>
      <c r="S170">
        <v>566</v>
      </c>
      <c r="T170">
        <v>2.2091482895659627</v>
      </c>
      <c r="U170">
        <v>2.2104023366751298</v>
      </c>
      <c r="V170">
        <v>5.8924162257495603</v>
      </c>
      <c r="W170">
        <v>59.042402826855117</v>
      </c>
      <c r="X170">
        <v>165.92260113386851</v>
      </c>
      <c r="Y170">
        <v>152.90458553791885</v>
      </c>
      <c r="Z170">
        <v>153.17473498233221</v>
      </c>
      <c r="AA170">
        <v>30.673089594677176</v>
      </c>
      <c r="AB170">
        <v>4.6743761194710816</v>
      </c>
      <c r="AC170">
        <v>-45.672480992752753</v>
      </c>
      <c r="AD170">
        <v>25</v>
      </c>
      <c r="AE170">
        <v>0</v>
      </c>
      <c r="AF170">
        <v>0</v>
      </c>
      <c r="AG170">
        <v>1</v>
      </c>
      <c r="AH170">
        <v>31</v>
      </c>
      <c r="AI170">
        <v>2</v>
      </c>
      <c r="AJ170">
        <v>4</v>
      </c>
      <c r="AK170">
        <v>6</v>
      </c>
      <c r="AL170">
        <v>5</v>
      </c>
      <c r="AM170">
        <v>2</v>
      </c>
    </row>
    <row r="171" spans="1:39">
      <c r="A171">
        <v>3</v>
      </c>
      <c r="B171">
        <v>21</v>
      </c>
      <c r="C171">
        <v>2024</v>
      </c>
      <c r="D171">
        <v>99</v>
      </c>
      <c r="E171">
        <v>21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103</v>
      </c>
      <c r="R171">
        <v>595</v>
      </c>
      <c r="S171">
        <v>595</v>
      </c>
      <c r="T171">
        <v>2.3182420322605779</v>
      </c>
      <c r="U171">
        <v>2.3981326302081905</v>
      </c>
      <c r="V171">
        <v>5.9310924369747884</v>
      </c>
      <c r="W171">
        <v>58.793277310924395</v>
      </c>
      <c r="X171">
        <v>171.27215783388115</v>
      </c>
      <c r="Y171">
        <v>158.08420168067238</v>
      </c>
      <c r="Z171">
        <v>158.08420168067238</v>
      </c>
      <c r="AA171">
        <v>30.021193956062358</v>
      </c>
      <c r="AB171">
        <v>4.7285247595936681</v>
      </c>
      <c r="AC171">
        <v>-43.226027138360358</v>
      </c>
      <c r="AD171">
        <v>13</v>
      </c>
      <c r="AE171">
        <v>0</v>
      </c>
      <c r="AF171">
        <v>0</v>
      </c>
      <c r="AG171">
        <v>2</v>
      </c>
      <c r="AH171">
        <v>37</v>
      </c>
      <c r="AI171">
        <v>10</v>
      </c>
      <c r="AJ171">
        <v>8</v>
      </c>
      <c r="AK171">
        <v>6</v>
      </c>
      <c r="AL171">
        <v>0</v>
      </c>
      <c r="AM171">
        <v>2</v>
      </c>
    </row>
    <row r="172" spans="1:39">
      <c r="A172">
        <v>3</v>
      </c>
      <c r="B172">
        <v>22</v>
      </c>
      <c r="C172">
        <v>2024</v>
      </c>
      <c r="D172">
        <v>99</v>
      </c>
      <c r="E172">
        <v>22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86</v>
      </c>
      <c r="R172">
        <v>674</v>
      </c>
      <c r="S172">
        <v>673</v>
      </c>
      <c r="T172">
        <v>2.6260422348632431</v>
      </c>
      <c r="U172">
        <v>2.5200354513280279</v>
      </c>
      <c r="V172">
        <v>5.0890207715133515</v>
      </c>
      <c r="W172">
        <v>59.540861812778608</v>
      </c>
      <c r="X172">
        <v>159.06671253267152</v>
      </c>
      <c r="Y172">
        <v>146.64896142433216</v>
      </c>
      <c r="Z172">
        <v>146.86686478454661</v>
      </c>
      <c r="AA172">
        <v>31.11434720364478</v>
      </c>
      <c r="AB172">
        <v>4.4673366817884563</v>
      </c>
      <c r="AC172">
        <v>-47.552240219368898</v>
      </c>
      <c r="AD172">
        <v>18</v>
      </c>
      <c r="AE172">
        <v>0</v>
      </c>
      <c r="AF172">
        <v>0</v>
      </c>
      <c r="AG172">
        <v>2</v>
      </c>
      <c r="AH172">
        <v>41</v>
      </c>
      <c r="AI172">
        <v>7</v>
      </c>
      <c r="AJ172">
        <v>11</v>
      </c>
      <c r="AK172">
        <v>3</v>
      </c>
      <c r="AL172">
        <v>5</v>
      </c>
      <c r="AM172">
        <v>4</v>
      </c>
    </row>
    <row r="173" spans="1:39">
      <c r="A173">
        <v>3</v>
      </c>
      <c r="B173">
        <v>23</v>
      </c>
      <c r="C173">
        <v>2024</v>
      </c>
      <c r="D173">
        <v>99</v>
      </c>
      <c r="E173">
        <v>23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107</v>
      </c>
      <c r="R173">
        <v>529</v>
      </c>
      <c r="S173">
        <v>529</v>
      </c>
      <c r="T173">
        <v>2.0610924959089845</v>
      </c>
      <c r="U173">
        <v>2.1066091455390623</v>
      </c>
      <c r="V173">
        <v>6.1833648393194691</v>
      </c>
      <c r="W173">
        <v>58.550094517958442</v>
      </c>
      <c r="X173">
        <v>169.22278179766403</v>
      </c>
      <c r="Y173">
        <v>156.19262759924379</v>
      </c>
      <c r="Z173">
        <v>156.19262759924379</v>
      </c>
      <c r="AA173">
        <v>31.430052601249422</v>
      </c>
      <c r="AB173">
        <v>4.8252883192060851</v>
      </c>
      <c r="AC173">
        <v>-40.16153575292644</v>
      </c>
      <c r="AD173">
        <v>12</v>
      </c>
      <c r="AE173">
        <v>0</v>
      </c>
      <c r="AF173">
        <v>0</v>
      </c>
      <c r="AG173">
        <v>2</v>
      </c>
      <c r="AH173">
        <v>30</v>
      </c>
      <c r="AI173">
        <v>10</v>
      </c>
      <c r="AJ173">
        <v>8</v>
      </c>
      <c r="AK173">
        <v>1</v>
      </c>
      <c r="AL173">
        <v>8</v>
      </c>
      <c r="AM173">
        <v>1</v>
      </c>
    </row>
    <row r="174" spans="1:39">
      <c r="A174">
        <v>3</v>
      </c>
      <c r="B174">
        <v>24</v>
      </c>
      <c r="C174">
        <v>2024</v>
      </c>
      <c r="D174">
        <v>99</v>
      </c>
      <c r="E174">
        <v>24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85</v>
      </c>
      <c r="R174">
        <v>419</v>
      </c>
      <c r="S174">
        <v>418</v>
      </c>
      <c r="T174">
        <v>1.6325099353229957</v>
      </c>
      <c r="U174">
        <v>1.6118310062259098</v>
      </c>
      <c r="V174">
        <v>5.4677804295942716</v>
      </c>
      <c r="W174">
        <v>59.191387559808597</v>
      </c>
      <c r="X174">
        <v>163.92949213548201</v>
      </c>
      <c r="Y174">
        <v>150.88210023866347</v>
      </c>
      <c r="Z174">
        <v>151.24306220095701</v>
      </c>
      <c r="AA174">
        <v>29.387706348111351</v>
      </c>
      <c r="AB174">
        <v>4.5260249560104118</v>
      </c>
      <c r="AC174">
        <v>-34.538393646035736</v>
      </c>
      <c r="AD174">
        <v>18</v>
      </c>
      <c r="AE174">
        <v>0</v>
      </c>
      <c r="AF174">
        <v>0</v>
      </c>
      <c r="AG174">
        <v>1</v>
      </c>
      <c r="AH174">
        <v>24</v>
      </c>
      <c r="AI174">
        <v>5</v>
      </c>
      <c r="AJ174">
        <v>11</v>
      </c>
      <c r="AK174">
        <v>2</v>
      </c>
      <c r="AL174">
        <v>3</v>
      </c>
      <c r="AM174">
        <v>1</v>
      </c>
    </row>
    <row r="175" spans="1:39">
      <c r="A175">
        <v>3</v>
      </c>
      <c r="B175">
        <v>25</v>
      </c>
      <c r="C175">
        <v>2024</v>
      </c>
      <c r="D175">
        <v>99</v>
      </c>
      <c r="E175">
        <v>25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98</v>
      </c>
      <c r="R175">
        <v>637</v>
      </c>
      <c r="S175">
        <v>637</v>
      </c>
      <c r="T175">
        <v>2.4818826463025019</v>
      </c>
      <c r="U175">
        <v>2.4835459364290045</v>
      </c>
      <c r="V175">
        <v>6.3359497645211924</v>
      </c>
      <c r="W175">
        <v>58.563579277864982</v>
      </c>
      <c r="X175">
        <v>165.67741189316789</v>
      </c>
      <c r="Y175">
        <v>152.92025117739411</v>
      </c>
      <c r="Z175">
        <v>152.92025117739411</v>
      </c>
      <c r="AA175">
        <v>33.329345755308957</v>
      </c>
      <c r="AB175">
        <v>4.9338918629835087</v>
      </c>
      <c r="AC175">
        <v>-36.906738430315357</v>
      </c>
      <c r="AD175">
        <v>16</v>
      </c>
      <c r="AE175">
        <v>0</v>
      </c>
      <c r="AF175">
        <v>0</v>
      </c>
      <c r="AG175">
        <v>1</v>
      </c>
      <c r="AH175">
        <v>44</v>
      </c>
      <c r="AI175">
        <v>5</v>
      </c>
      <c r="AJ175">
        <v>7</v>
      </c>
      <c r="AK175">
        <v>3</v>
      </c>
      <c r="AL175">
        <v>8</v>
      </c>
      <c r="AM175">
        <v>1</v>
      </c>
    </row>
    <row r="176" spans="1:39">
      <c r="A176">
        <v>3</v>
      </c>
      <c r="B176">
        <v>26</v>
      </c>
      <c r="C176">
        <v>2024</v>
      </c>
      <c r="D176">
        <v>99</v>
      </c>
      <c r="E176">
        <v>26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114</v>
      </c>
      <c r="R176">
        <v>599</v>
      </c>
      <c r="S176">
        <v>598</v>
      </c>
      <c r="T176">
        <v>2.3338268526455233</v>
      </c>
      <c r="U176">
        <v>2.3169312215986935</v>
      </c>
      <c r="V176">
        <v>5.0634390651085139</v>
      </c>
      <c r="W176">
        <v>59.6989966555184</v>
      </c>
      <c r="X176">
        <v>164.64475823736575</v>
      </c>
      <c r="Y176">
        <v>151.71151919866443</v>
      </c>
      <c r="Z176">
        <v>151.96521739130429</v>
      </c>
      <c r="AA176">
        <v>31.121742728158377</v>
      </c>
      <c r="AB176">
        <v>4.5788921339011681</v>
      </c>
      <c r="AC176">
        <v>-42.619456706924929</v>
      </c>
      <c r="AD176">
        <v>15</v>
      </c>
      <c r="AE176">
        <v>0</v>
      </c>
      <c r="AF176">
        <v>0</v>
      </c>
      <c r="AG176">
        <v>2</v>
      </c>
      <c r="AH176">
        <v>41</v>
      </c>
      <c r="AI176">
        <v>7</v>
      </c>
      <c r="AJ176">
        <v>4</v>
      </c>
      <c r="AK176">
        <v>2</v>
      </c>
      <c r="AL176">
        <v>4</v>
      </c>
      <c r="AM176">
        <v>1</v>
      </c>
    </row>
    <row r="177" spans="1:39">
      <c r="A177">
        <v>3</v>
      </c>
      <c r="B177">
        <v>27</v>
      </c>
      <c r="C177">
        <v>2024</v>
      </c>
      <c r="D177">
        <v>99</v>
      </c>
      <c r="E177">
        <v>27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98</v>
      </c>
      <c r="R177">
        <v>617</v>
      </c>
      <c r="S177">
        <v>616</v>
      </c>
      <c r="T177">
        <v>2.4039585443777756</v>
      </c>
      <c r="U177">
        <v>2.4220578403683706</v>
      </c>
      <c r="V177">
        <v>5.6207455429497566</v>
      </c>
      <c r="W177">
        <v>59.224025974025984</v>
      </c>
      <c r="X177">
        <v>167.02810053187861</v>
      </c>
      <c r="Y177">
        <v>153.96839546191271</v>
      </c>
      <c r="Z177">
        <v>154.21834415584436</v>
      </c>
      <c r="AA177">
        <v>30.442727862753078</v>
      </c>
      <c r="AB177">
        <v>4.7216488864714847</v>
      </c>
      <c r="AC177">
        <v>-43.017747346240633</v>
      </c>
      <c r="AD177">
        <v>8</v>
      </c>
      <c r="AE177">
        <v>0</v>
      </c>
      <c r="AF177">
        <v>0</v>
      </c>
      <c r="AG177">
        <v>0</v>
      </c>
      <c r="AH177">
        <v>44</v>
      </c>
      <c r="AI177">
        <v>9</v>
      </c>
      <c r="AJ177">
        <v>21</v>
      </c>
      <c r="AK177">
        <v>4</v>
      </c>
      <c r="AL177">
        <v>4</v>
      </c>
      <c r="AM177">
        <v>1</v>
      </c>
    </row>
    <row r="178" spans="1:39">
      <c r="A178">
        <v>3</v>
      </c>
      <c r="B178">
        <v>28</v>
      </c>
      <c r="C178">
        <v>2024</v>
      </c>
      <c r="D178">
        <v>99</v>
      </c>
      <c r="E178">
        <v>28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92</v>
      </c>
      <c r="R178">
        <v>512</v>
      </c>
      <c r="S178">
        <v>512</v>
      </c>
      <c r="T178">
        <v>1.9948570092729687</v>
      </c>
      <c r="U178">
        <v>1.9873833779857375</v>
      </c>
      <c r="V178">
        <v>5.923828125</v>
      </c>
      <c r="W178">
        <v>59.193359375</v>
      </c>
      <c r="X178">
        <v>164.94616738894902</v>
      </c>
      <c r="Y178">
        <v>152.24531250000004</v>
      </c>
      <c r="Z178">
        <v>152.24531250000004</v>
      </c>
      <c r="AA178">
        <v>29.911930911257446</v>
      </c>
      <c r="AB178">
        <v>4.5859537205579839</v>
      </c>
      <c r="AC178">
        <v>-25.239373630812945</v>
      </c>
      <c r="AD178">
        <v>18</v>
      </c>
      <c r="AE178">
        <v>0</v>
      </c>
      <c r="AF178">
        <v>0</v>
      </c>
      <c r="AG178">
        <v>3</v>
      </c>
      <c r="AH178">
        <v>36</v>
      </c>
      <c r="AI178">
        <v>5</v>
      </c>
      <c r="AJ178">
        <v>19</v>
      </c>
      <c r="AK178">
        <v>0</v>
      </c>
      <c r="AL178">
        <v>4</v>
      </c>
      <c r="AM178">
        <v>2</v>
      </c>
    </row>
    <row r="179" spans="1:39">
      <c r="A179">
        <v>3</v>
      </c>
      <c r="B179">
        <v>29</v>
      </c>
      <c r="C179">
        <v>2024</v>
      </c>
      <c r="D179">
        <v>99</v>
      </c>
      <c r="E179">
        <v>29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78</v>
      </c>
      <c r="R179">
        <v>506</v>
      </c>
      <c r="S179">
        <v>505</v>
      </c>
      <c r="T179">
        <v>1.9714797786955505</v>
      </c>
      <c r="U179">
        <v>1.9272593044566113</v>
      </c>
      <c r="V179">
        <v>6.0158102766798418</v>
      </c>
      <c r="W179">
        <v>59.136633663366318</v>
      </c>
      <c r="X179">
        <v>162.21463778107989</v>
      </c>
      <c r="Y179">
        <v>149.39011857707499</v>
      </c>
      <c r="Z179">
        <v>149.68594059405936</v>
      </c>
      <c r="AA179">
        <v>30.205899042845367</v>
      </c>
      <c r="AB179">
        <v>4.3907130337799112</v>
      </c>
      <c r="AC179">
        <v>-39.628212387517806</v>
      </c>
      <c r="AD179">
        <v>13</v>
      </c>
      <c r="AE179">
        <v>0</v>
      </c>
      <c r="AF179">
        <v>0</v>
      </c>
      <c r="AG179">
        <v>1</v>
      </c>
      <c r="AH179">
        <v>22</v>
      </c>
      <c r="AI179">
        <v>1</v>
      </c>
      <c r="AJ179">
        <v>16</v>
      </c>
      <c r="AK179">
        <v>1</v>
      </c>
      <c r="AL179">
        <v>4</v>
      </c>
      <c r="AM179">
        <v>1</v>
      </c>
    </row>
    <row r="180" spans="1:39">
      <c r="A180">
        <v>3</v>
      </c>
      <c r="B180">
        <v>30</v>
      </c>
      <c r="C180">
        <v>2024</v>
      </c>
      <c r="D180">
        <v>99</v>
      </c>
      <c r="E180">
        <v>30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100</v>
      </c>
      <c r="R180">
        <v>566</v>
      </c>
      <c r="S180">
        <v>563</v>
      </c>
      <c r="T180">
        <v>2.2052520844697265</v>
      </c>
      <c r="U180">
        <v>2.1536207557419123</v>
      </c>
      <c r="V180">
        <v>6.0954063604240307</v>
      </c>
      <c r="W180">
        <v>58.685612788632334</v>
      </c>
      <c r="X180">
        <v>162.86728252089324</v>
      </c>
      <c r="Y180">
        <v>149.23992932862197</v>
      </c>
      <c r="Z180">
        <v>150.03516873889882</v>
      </c>
      <c r="AA180">
        <v>30.029312016948825</v>
      </c>
      <c r="AB180">
        <v>4.5965763503847743</v>
      </c>
      <c r="AC180">
        <v>-47.173359108221518</v>
      </c>
      <c r="AD180">
        <v>17</v>
      </c>
      <c r="AE180">
        <v>0</v>
      </c>
      <c r="AF180">
        <v>0</v>
      </c>
      <c r="AG180">
        <v>4</v>
      </c>
      <c r="AH180">
        <v>46</v>
      </c>
      <c r="AI180">
        <v>9</v>
      </c>
      <c r="AJ180">
        <v>14</v>
      </c>
      <c r="AK180">
        <v>5</v>
      </c>
      <c r="AL180">
        <v>6</v>
      </c>
      <c r="AM180">
        <v>2</v>
      </c>
    </row>
    <row r="181" spans="1:39">
      <c r="A181">
        <v>3</v>
      </c>
      <c r="B181">
        <v>31</v>
      </c>
      <c r="C181">
        <v>2024</v>
      </c>
      <c r="D181">
        <v>99</v>
      </c>
      <c r="E181">
        <v>31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83</v>
      </c>
      <c r="R181">
        <v>361</v>
      </c>
      <c r="S181">
        <v>361</v>
      </c>
      <c r="T181">
        <v>1.4065300397412921</v>
      </c>
      <c r="U181">
        <v>1.4171964640660639</v>
      </c>
      <c r="V181">
        <v>6.0193905817174516</v>
      </c>
      <c r="W181">
        <v>58.734072022160653</v>
      </c>
      <c r="X181">
        <v>166.82202741271846</v>
      </c>
      <c r="Y181">
        <v>153.97673130193903</v>
      </c>
      <c r="Z181">
        <v>153.97673130193903</v>
      </c>
      <c r="AA181">
        <v>31.697228683484568</v>
      </c>
      <c r="AB181">
        <v>4.5697035897155933</v>
      </c>
      <c r="AC181">
        <v>-45.411454368285511</v>
      </c>
      <c r="AD181">
        <v>5</v>
      </c>
      <c r="AE181">
        <v>0</v>
      </c>
      <c r="AF181">
        <v>0</v>
      </c>
      <c r="AG181">
        <v>0</v>
      </c>
      <c r="AH181">
        <v>13</v>
      </c>
      <c r="AI181">
        <v>1</v>
      </c>
      <c r="AJ181">
        <v>9</v>
      </c>
      <c r="AK181">
        <v>1</v>
      </c>
      <c r="AL181">
        <v>5</v>
      </c>
      <c r="AM181">
        <v>4</v>
      </c>
    </row>
    <row r="182" spans="1:39">
      <c r="A182">
        <v>3</v>
      </c>
      <c r="B182">
        <v>32</v>
      </c>
      <c r="C182">
        <v>2024</v>
      </c>
      <c r="D182">
        <v>99</v>
      </c>
      <c r="E182">
        <v>32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83</v>
      </c>
      <c r="R182">
        <v>476</v>
      </c>
      <c r="S182">
        <v>476</v>
      </c>
      <c r="T182">
        <v>1.8545936258084623</v>
      </c>
      <c r="U182">
        <v>1.8751408958787796</v>
      </c>
      <c r="V182">
        <v>6.6827731092436995</v>
      </c>
      <c r="W182">
        <v>57.94537815126052</v>
      </c>
      <c r="X182">
        <v>167.40078479929355</v>
      </c>
      <c r="Y182">
        <v>154.51092436974787</v>
      </c>
      <c r="Z182">
        <v>154.51092436974787</v>
      </c>
      <c r="AA182">
        <v>32.290585275972461</v>
      </c>
      <c r="AB182">
        <v>4.8278298254379211</v>
      </c>
      <c r="AC182">
        <v>-44.385136538870512</v>
      </c>
      <c r="AD182">
        <v>20</v>
      </c>
      <c r="AE182">
        <v>0</v>
      </c>
      <c r="AF182">
        <v>0</v>
      </c>
      <c r="AG182">
        <v>0</v>
      </c>
      <c r="AH182">
        <v>25</v>
      </c>
      <c r="AI182">
        <v>9</v>
      </c>
      <c r="AJ182">
        <v>13</v>
      </c>
      <c r="AK182">
        <v>3</v>
      </c>
      <c r="AL182">
        <v>2</v>
      </c>
      <c r="AM182">
        <v>2</v>
      </c>
    </row>
    <row r="183" spans="1:39">
      <c r="A183">
        <v>3</v>
      </c>
      <c r="B183">
        <v>33</v>
      </c>
      <c r="C183">
        <v>2024</v>
      </c>
      <c r="D183">
        <v>99</v>
      </c>
      <c r="E183">
        <v>33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106</v>
      </c>
      <c r="R183">
        <v>631</v>
      </c>
      <c r="S183">
        <v>631</v>
      </c>
      <c r="T183">
        <v>2.4585054157250839</v>
      </c>
      <c r="U183">
        <v>2.4945677483985742</v>
      </c>
      <c r="V183">
        <v>6.39619651347068</v>
      </c>
      <c r="W183">
        <v>58.564183835182249</v>
      </c>
      <c r="X183">
        <v>167.99504818745478</v>
      </c>
      <c r="Y183">
        <v>155.05942947702059</v>
      </c>
      <c r="Z183">
        <v>155.05942947702059</v>
      </c>
      <c r="AA183">
        <v>31.482504924398381</v>
      </c>
      <c r="AB183">
        <v>4.6549992815990882</v>
      </c>
      <c r="AC183">
        <v>-34.620389594872158</v>
      </c>
      <c r="AD183">
        <v>20</v>
      </c>
      <c r="AE183">
        <v>0</v>
      </c>
      <c r="AF183">
        <v>0</v>
      </c>
      <c r="AG183">
        <v>2</v>
      </c>
      <c r="AH183">
        <v>49</v>
      </c>
      <c r="AI183">
        <v>10</v>
      </c>
      <c r="AJ183">
        <v>27</v>
      </c>
      <c r="AK183">
        <v>5</v>
      </c>
      <c r="AL183">
        <v>7</v>
      </c>
      <c r="AM183">
        <v>2</v>
      </c>
    </row>
    <row r="184" spans="1:39">
      <c r="A184">
        <v>3</v>
      </c>
      <c r="B184">
        <v>34</v>
      </c>
      <c r="C184">
        <v>2024</v>
      </c>
      <c r="D184">
        <v>99</v>
      </c>
      <c r="E184">
        <v>34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87</v>
      </c>
      <c r="R184">
        <v>539</v>
      </c>
      <c r="S184">
        <v>538</v>
      </c>
      <c r="T184">
        <v>2.1000545468713474</v>
      </c>
      <c r="U184">
        <v>2.0363913052767577</v>
      </c>
      <c r="V184">
        <v>5.6493506493506498</v>
      </c>
      <c r="W184">
        <v>59.085501858736045</v>
      </c>
      <c r="X184">
        <v>160.92237742137124</v>
      </c>
      <c r="Y184">
        <v>148.18515769944341</v>
      </c>
      <c r="Z184">
        <v>148.46059479553895</v>
      </c>
      <c r="AA184">
        <v>30.920664900060903</v>
      </c>
      <c r="AB184">
        <v>4.5890744088862085</v>
      </c>
      <c r="AC184">
        <v>-37.45326321336907</v>
      </c>
      <c r="AD184">
        <v>18</v>
      </c>
      <c r="AE184">
        <v>0</v>
      </c>
      <c r="AF184">
        <v>0</v>
      </c>
      <c r="AG184">
        <v>0</v>
      </c>
      <c r="AH184">
        <v>38</v>
      </c>
      <c r="AI184">
        <v>6</v>
      </c>
      <c r="AJ184">
        <v>11</v>
      </c>
      <c r="AK184">
        <v>5</v>
      </c>
      <c r="AL184">
        <v>7</v>
      </c>
      <c r="AM184">
        <v>0</v>
      </c>
    </row>
    <row r="185" spans="1:39">
      <c r="A185">
        <v>3</v>
      </c>
      <c r="B185">
        <v>35</v>
      </c>
      <c r="C185">
        <v>2024</v>
      </c>
      <c r="D185">
        <v>99</v>
      </c>
      <c r="E185">
        <v>35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109</v>
      </c>
      <c r="R185">
        <v>608</v>
      </c>
      <c r="S185">
        <v>608</v>
      </c>
      <c r="T185">
        <v>2.3688926985116496</v>
      </c>
      <c r="U185">
        <v>2.3879292317575258</v>
      </c>
      <c r="V185">
        <v>6.4210526315789487</v>
      </c>
      <c r="W185">
        <v>58.702302631578959</v>
      </c>
      <c r="X185">
        <v>166.89695358385146</v>
      </c>
      <c r="Y185">
        <v>154.04588815789478</v>
      </c>
      <c r="Z185">
        <v>154.04588815789478</v>
      </c>
      <c r="AA185">
        <v>29.982236235338995</v>
      </c>
      <c r="AB185">
        <v>4.8766219933791399</v>
      </c>
      <c r="AC185">
        <v>-34.418060461825007</v>
      </c>
      <c r="AD185">
        <v>18</v>
      </c>
      <c r="AE185">
        <v>0</v>
      </c>
      <c r="AF185">
        <v>0</v>
      </c>
      <c r="AG185">
        <v>1</v>
      </c>
      <c r="AH185">
        <v>55</v>
      </c>
      <c r="AI185">
        <v>9</v>
      </c>
      <c r="AJ185">
        <v>16</v>
      </c>
      <c r="AK185">
        <v>5</v>
      </c>
      <c r="AL185">
        <v>6</v>
      </c>
      <c r="AM185">
        <v>1</v>
      </c>
    </row>
    <row r="186" spans="1:39">
      <c r="A186">
        <v>3</v>
      </c>
      <c r="B186">
        <v>36</v>
      </c>
      <c r="C186">
        <v>2024</v>
      </c>
      <c r="D186">
        <v>99</v>
      </c>
      <c r="E186">
        <v>36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99</v>
      </c>
      <c r="R186">
        <v>635</v>
      </c>
      <c r="S186">
        <v>634</v>
      </c>
      <c r="T186">
        <v>2.4740902361100288</v>
      </c>
      <c r="U186">
        <v>2.4602963635975157</v>
      </c>
      <c r="V186">
        <v>6.4299212598425193</v>
      </c>
      <c r="W186">
        <v>58.561514195583598</v>
      </c>
      <c r="X186">
        <v>164.92590918009563</v>
      </c>
      <c r="Y186">
        <v>151.96582677165344</v>
      </c>
      <c r="Z186">
        <v>152.20552050473171</v>
      </c>
      <c r="AA186">
        <v>30.389177331109178</v>
      </c>
      <c r="AB186">
        <v>4.6499043350920397</v>
      </c>
      <c r="AC186">
        <v>-36.48701423919475</v>
      </c>
      <c r="AD186">
        <v>17</v>
      </c>
      <c r="AE186">
        <v>0</v>
      </c>
      <c r="AF186">
        <v>0</v>
      </c>
      <c r="AG186">
        <v>3</v>
      </c>
      <c r="AH186">
        <v>42</v>
      </c>
      <c r="AI186">
        <v>3</v>
      </c>
      <c r="AJ186">
        <v>24</v>
      </c>
      <c r="AK186">
        <v>5</v>
      </c>
      <c r="AL186">
        <v>10</v>
      </c>
      <c r="AM186">
        <v>1</v>
      </c>
    </row>
    <row r="187" spans="1:39">
      <c r="A187">
        <v>3</v>
      </c>
      <c r="B187">
        <v>37</v>
      </c>
      <c r="C187">
        <v>2024</v>
      </c>
      <c r="D187">
        <v>99</v>
      </c>
      <c r="E187">
        <v>37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84</v>
      </c>
      <c r="R187">
        <v>523</v>
      </c>
      <c r="S187">
        <v>522</v>
      </c>
      <c r="T187">
        <v>2.0377152653315673</v>
      </c>
      <c r="U187">
        <v>2.0205992388091403</v>
      </c>
      <c r="V187">
        <v>6.1357552581261938</v>
      </c>
      <c r="W187">
        <v>58.66666666666665</v>
      </c>
      <c r="X187">
        <v>164.39140801567743</v>
      </c>
      <c r="Y187">
        <v>151.53422562141498</v>
      </c>
      <c r="Z187">
        <v>151.82452107279701</v>
      </c>
      <c r="AA187">
        <v>30.228693016330968</v>
      </c>
      <c r="AB187">
        <v>4.4802675070654381</v>
      </c>
      <c r="AC187">
        <v>-37.142405793069393</v>
      </c>
      <c r="AD187">
        <v>12</v>
      </c>
      <c r="AE187">
        <v>0</v>
      </c>
      <c r="AF187">
        <v>0</v>
      </c>
      <c r="AG187">
        <v>2</v>
      </c>
      <c r="AH187">
        <v>23</v>
      </c>
      <c r="AI187">
        <v>1</v>
      </c>
      <c r="AJ187">
        <v>21</v>
      </c>
      <c r="AK187">
        <v>3</v>
      </c>
      <c r="AL187">
        <v>3</v>
      </c>
      <c r="AM187">
        <v>0</v>
      </c>
    </row>
    <row r="188" spans="1:39">
      <c r="A188">
        <v>3</v>
      </c>
      <c r="B188">
        <v>38</v>
      </c>
      <c r="C188">
        <v>2024</v>
      </c>
      <c r="D188">
        <v>99</v>
      </c>
      <c r="E188">
        <v>38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107</v>
      </c>
      <c r="R188">
        <v>538</v>
      </c>
      <c r="S188">
        <v>538</v>
      </c>
      <c r="T188">
        <v>2.09615834177511</v>
      </c>
      <c r="U188">
        <v>2.1092148110104736</v>
      </c>
      <c r="V188">
        <v>5.9832713754646836</v>
      </c>
      <c r="W188">
        <v>58.230483271375469</v>
      </c>
      <c r="X188">
        <v>166.59772762971875</v>
      </c>
      <c r="Y188">
        <v>153.76970260223055</v>
      </c>
      <c r="Z188">
        <v>153.76970260223055</v>
      </c>
      <c r="AA188">
        <v>30.762480652520203</v>
      </c>
      <c r="AB188">
        <v>5.0773606545392687</v>
      </c>
      <c r="AC188">
        <v>-47.752553351264808</v>
      </c>
      <c r="AD188">
        <v>16</v>
      </c>
      <c r="AE188">
        <v>0</v>
      </c>
      <c r="AF188">
        <v>0</v>
      </c>
      <c r="AG188">
        <v>3</v>
      </c>
      <c r="AH188">
        <v>33</v>
      </c>
      <c r="AI188">
        <v>3</v>
      </c>
      <c r="AJ188">
        <v>11</v>
      </c>
      <c r="AK188">
        <v>10</v>
      </c>
      <c r="AL188">
        <v>3</v>
      </c>
      <c r="AM188">
        <v>2</v>
      </c>
    </row>
    <row r="189" spans="1:39">
      <c r="A189">
        <v>3</v>
      </c>
      <c r="B189">
        <v>39</v>
      </c>
      <c r="C189">
        <v>2024</v>
      </c>
      <c r="D189">
        <v>99</v>
      </c>
      <c r="E189">
        <v>39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107</v>
      </c>
      <c r="R189">
        <v>551</v>
      </c>
      <c r="S189">
        <v>551</v>
      </c>
      <c r="T189">
        <v>2.146809008026183</v>
      </c>
      <c r="U189">
        <v>2.1640765621002762</v>
      </c>
      <c r="V189">
        <v>7.2540834845735009</v>
      </c>
      <c r="W189">
        <v>57.811252268602544</v>
      </c>
      <c r="X189">
        <v>166.89816407870637</v>
      </c>
      <c r="Y189">
        <v>154.04700544464623</v>
      </c>
      <c r="Z189">
        <v>154.04700544464623</v>
      </c>
      <c r="AA189">
        <v>32.735854582447466</v>
      </c>
      <c r="AB189">
        <v>4.6578720198237491</v>
      </c>
      <c r="AC189">
        <v>-38.43226236289749</v>
      </c>
      <c r="AD189">
        <v>20</v>
      </c>
      <c r="AE189">
        <v>0</v>
      </c>
      <c r="AF189">
        <v>0</v>
      </c>
      <c r="AG189">
        <v>0</v>
      </c>
      <c r="AH189">
        <v>35</v>
      </c>
      <c r="AI189">
        <v>7</v>
      </c>
      <c r="AJ189">
        <v>11</v>
      </c>
      <c r="AK189">
        <v>0</v>
      </c>
      <c r="AL189">
        <v>4</v>
      </c>
      <c r="AM189">
        <v>1</v>
      </c>
    </row>
    <row r="190" spans="1:39">
      <c r="A190">
        <v>3</v>
      </c>
      <c r="B190">
        <v>40</v>
      </c>
      <c r="C190">
        <v>2024</v>
      </c>
      <c r="D190">
        <v>99</v>
      </c>
      <c r="E190">
        <v>40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95</v>
      </c>
      <c r="R190">
        <v>504</v>
      </c>
      <c r="S190">
        <v>504</v>
      </c>
      <c r="T190">
        <v>1.9636873685030776</v>
      </c>
      <c r="U190">
        <v>1.9172114300702872</v>
      </c>
      <c r="V190">
        <v>6.5079365079365079</v>
      </c>
      <c r="W190">
        <v>58.648809523809554</v>
      </c>
      <c r="X190">
        <v>161.64787872534339</v>
      </c>
      <c r="Y190">
        <v>149.20099206349201</v>
      </c>
      <c r="Z190">
        <v>149.20099206349201</v>
      </c>
      <c r="AA190">
        <v>30.308178001617421</v>
      </c>
      <c r="AB190">
        <v>4.7381513217546569</v>
      </c>
      <c r="AC190">
        <v>-34.794891951878839</v>
      </c>
      <c r="AD190">
        <v>10</v>
      </c>
      <c r="AE190">
        <v>0</v>
      </c>
      <c r="AF190">
        <v>0</v>
      </c>
      <c r="AG190">
        <v>2</v>
      </c>
      <c r="AH190">
        <v>32</v>
      </c>
      <c r="AI190">
        <v>6</v>
      </c>
      <c r="AJ190">
        <v>19</v>
      </c>
      <c r="AK190">
        <v>2</v>
      </c>
      <c r="AL190">
        <v>2</v>
      </c>
      <c r="AM190">
        <v>2</v>
      </c>
    </row>
    <row r="191" spans="1:39">
      <c r="A191">
        <v>3</v>
      </c>
      <c r="B191">
        <v>41</v>
      </c>
      <c r="C191">
        <v>2024</v>
      </c>
      <c r="D191">
        <v>99</v>
      </c>
      <c r="E191">
        <v>41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114</v>
      </c>
      <c r="R191">
        <v>656</v>
      </c>
      <c r="S191">
        <v>655</v>
      </c>
      <c r="T191">
        <v>2.5559105431309903</v>
      </c>
      <c r="U191">
        <v>2.4978490511986755</v>
      </c>
      <c r="V191">
        <v>6.2698170731707314</v>
      </c>
      <c r="W191">
        <v>59.022900763358784</v>
      </c>
      <c r="X191">
        <v>162.00800015854981</v>
      </c>
      <c r="Y191">
        <v>149.34634146341466</v>
      </c>
      <c r="Z191">
        <v>149.57435114503812</v>
      </c>
      <c r="AA191">
        <v>31.04602171412094</v>
      </c>
      <c r="AB191">
        <v>4.4062163735579887</v>
      </c>
      <c r="AC191">
        <v>-27.958284578191233</v>
      </c>
      <c r="AD191">
        <v>16</v>
      </c>
      <c r="AE191">
        <v>0</v>
      </c>
      <c r="AF191">
        <v>0</v>
      </c>
      <c r="AG191">
        <v>1</v>
      </c>
      <c r="AH191">
        <v>46</v>
      </c>
      <c r="AI191">
        <v>5</v>
      </c>
      <c r="AJ191">
        <v>17</v>
      </c>
      <c r="AK191">
        <v>3</v>
      </c>
      <c r="AL191">
        <v>1</v>
      </c>
      <c r="AM191">
        <v>1</v>
      </c>
    </row>
    <row r="192" spans="1:39">
      <c r="A192">
        <v>3</v>
      </c>
      <c r="B192">
        <v>42</v>
      </c>
      <c r="C192">
        <v>2024</v>
      </c>
      <c r="D192">
        <v>99</v>
      </c>
      <c r="E192">
        <v>42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114</v>
      </c>
      <c r="R192">
        <v>581</v>
      </c>
      <c r="S192">
        <v>580</v>
      </c>
      <c r="T192">
        <v>2.2636951609132714</v>
      </c>
      <c r="U192">
        <v>2.2658045976278842</v>
      </c>
      <c r="V192">
        <v>6.2977624784853683</v>
      </c>
      <c r="W192">
        <v>58.701724137931009</v>
      </c>
      <c r="X192">
        <v>166.02693081566289</v>
      </c>
      <c r="Y192">
        <v>152.96024096385531</v>
      </c>
      <c r="Z192">
        <v>153.22396551724125</v>
      </c>
      <c r="AA192">
        <v>30.006938188477427</v>
      </c>
      <c r="AB192">
        <v>4.808648508221796</v>
      </c>
      <c r="AC192">
        <v>-29.110051459174912</v>
      </c>
      <c r="AD192">
        <v>21</v>
      </c>
      <c r="AE192">
        <v>0</v>
      </c>
      <c r="AF192">
        <v>0</v>
      </c>
      <c r="AG192">
        <v>4</v>
      </c>
      <c r="AH192">
        <v>35</v>
      </c>
      <c r="AI192">
        <v>2</v>
      </c>
      <c r="AJ192">
        <v>13</v>
      </c>
      <c r="AK192">
        <v>3</v>
      </c>
      <c r="AL192">
        <v>6</v>
      </c>
      <c r="AM192">
        <v>0</v>
      </c>
    </row>
    <row r="193" spans="1:39">
      <c r="A193">
        <v>3</v>
      </c>
      <c r="B193">
        <v>43</v>
      </c>
      <c r="C193">
        <v>2024</v>
      </c>
      <c r="D193">
        <v>99</v>
      </c>
      <c r="E193">
        <v>43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93</v>
      </c>
      <c r="R193">
        <v>467</v>
      </c>
      <c r="S193">
        <v>467</v>
      </c>
      <c r="T193">
        <v>1.8195277799423364</v>
      </c>
      <c r="U193">
        <v>1.8217604477624512</v>
      </c>
      <c r="V193">
        <v>6.417558886509636</v>
      </c>
      <c r="W193">
        <v>58.676659528907919</v>
      </c>
      <c r="X193">
        <v>165.76961356344282</v>
      </c>
      <c r="Y193">
        <v>153.00535331905797</v>
      </c>
      <c r="Z193">
        <v>153.00535331905797</v>
      </c>
      <c r="AA193">
        <v>29.337948056763143</v>
      </c>
      <c r="AB193">
        <v>4.5240673530716364</v>
      </c>
      <c r="AC193">
        <v>-28.197517834719655</v>
      </c>
      <c r="AD193">
        <v>9</v>
      </c>
      <c r="AE193">
        <v>0</v>
      </c>
      <c r="AF193">
        <v>0</v>
      </c>
      <c r="AG193">
        <v>4</v>
      </c>
      <c r="AH193">
        <v>34</v>
      </c>
      <c r="AI193">
        <v>3</v>
      </c>
      <c r="AJ193">
        <v>11</v>
      </c>
      <c r="AK193">
        <v>2</v>
      </c>
      <c r="AL193">
        <v>3</v>
      </c>
      <c r="AM193">
        <v>1</v>
      </c>
    </row>
    <row r="194" spans="1:39">
      <c r="A194">
        <v>3</v>
      </c>
      <c r="B194">
        <v>44</v>
      </c>
      <c r="C194">
        <v>2024</v>
      </c>
      <c r="D194">
        <v>99</v>
      </c>
      <c r="E194">
        <v>44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100</v>
      </c>
      <c r="R194">
        <v>518</v>
      </c>
      <c r="S194">
        <v>518</v>
      </c>
      <c r="T194">
        <v>2.0182342398503863</v>
      </c>
      <c r="U194">
        <v>1.9912051906487924</v>
      </c>
      <c r="V194">
        <v>6.391891891891893</v>
      </c>
      <c r="W194">
        <v>58.654440154440152</v>
      </c>
      <c r="X194">
        <v>163.34911757446977</v>
      </c>
      <c r="Y194">
        <v>150.77123552123547</v>
      </c>
      <c r="Z194">
        <v>150.77123552123547</v>
      </c>
      <c r="AA194">
        <v>28.82574867205296</v>
      </c>
      <c r="AB194">
        <v>4.8869744111328748</v>
      </c>
      <c r="AC194">
        <v>-34.961480093570657</v>
      </c>
      <c r="AD194">
        <v>13</v>
      </c>
      <c r="AE194">
        <v>0</v>
      </c>
      <c r="AF194">
        <v>0</v>
      </c>
      <c r="AG194">
        <v>2</v>
      </c>
      <c r="AH194">
        <v>30</v>
      </c>
      <c r="AI194">
        <v>3</v>
      </c>
      <c r="AJ194">
        <v>9</v>
      </c>
      <c r="AK194">
        <v>5</v>
      </c>
      <c r="AL194">
        <v>9</v>
      </c>
      <c r="AM194">
        <v>2</v>
      </c>
    </row>
    <row r="195" spans="1:39">
      <c r="A195">
        <v>3</v>
      </c>
      <c r="B195">
        <v>45</v>
      </c>
      <c r="C195">
        <v>2024</v>
      </c>
      <c r="D195">
        <v>99</v>
      </c>
      <c r="E195">
        <v>45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105</v>
      </c>
      <c r="R195">
        <v>538</v>
      </c>
      <c r="S195">
        <v>537</v>
      </c>
      <c r="T195">
        <v>2.09615834177511</v>
      </c>
      <c r="U195">
        <v>2.1468133909584841</v>
      </c>
      <c r="V195">
        <v>7.0910780669145002</v>
      </c>
      <c r="W195">
        <v>58.279329608938546</v>
      </c>
      <c r="X195">
        <v>169.73925336405057</v>
      </c>
      <c r="Y195">
        <v>156.51078066914502</v>
      </c>
      <c r="Z195">
        <v>156.80223463687148</v>
      </c>
      <c r="AA195">
        <v>29.950526472413273</v>
      </c>
      <c r="AB195">
        <v>4.639740199867938</v>
      </c>
      <c r="AC195">
        <v>-35.698984611662539</v>
      </c>
      <c r="AD195">
        <v>9</v>
      </c>
      <c r="AE195">
        <v>0</v>
      </c>
      <c r="AF195">
        <v>0</v>
      </c>
      <c r="AG195">
        <v>1</v>
      </c>
      <c r="AH195">
        <v>35</v>
      </c>
      <c r="AI195">
        <v>4</v>
      </c>
      <c r="AJ195">
        <v>14</v>
      </c>
      <c r="AK195">
        <v>4</v>
      </c>
      <c r="AL195">
        <v>6</v>
      </c>
      <c r="AM195">
        <v>1</v>
      </c>
    </row>
    <row r="196" spans="1:39">
      <c r="A196">
        <v>3</v>
      </c>
      <c r="B196">
        <v>46</v>
      </c>
      <c r="C196">
        <v>2024</v>
      </c>
      <c r="D196">
        <v>99</v>
      </c>
      <c r="E196">
        <v>46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39">
      <c r="A197">
        <v>3</v>
      </c>
      <c r="B197">
        <v>47</v>
      </c>
      <c r="C197">
        <v>2024</v>
      </c>
      <c r="D197">
        <v>99</v>
      </c>
      <c r="E197">
        <v>47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39">
      <c r="A198">
        <v>3</v>
      </c>
      <c r="B198">
        <v>48</v>
      </c>
      <c r="C198">
        <v>2024</v>
      </c>
      <c r="D198">
        <v>99</v>
      </c>
      <c r="E198">
        <v>48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39">
      <c r="A199">
        <v>3</v>
      </c>
      <c r="B199">
        <v>49</v>
      </c>
      <c r="C199">
        <v>2024</v>
      </c>
      <c r="D199">
        <v>99</v>
      </c>
      <c r="E199">
        <v>49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39">
      <c r="A200">
        <v>3</v>
      </c>
      <c r="B200">
        <v>50</v>
      </c>
      <c r="C200">
        <v>2024</v>
      </c>
      <c r="D200">
        <v>99</v>
      </c>
      <c r="E200">
        <v>50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39">
      <c r="A201">
        <v>3</v>
      </c>
      <c r="B201">
        <v>51</v>
      </c>
      <c r="C201">
        <v>2024</v>
      </c>
      <c r="D201">
        <v>99</v>
      </c>
      <c r="E201">
        <v>51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39">
      <c r="A202">
        <v>3</v>
      </c>
      <c r="B202">
        <v>52</v>
      </c>
      <c r="C202">
        <v>2024</v>
      </c>
      <c r="D202">
        <v>99</v>
      </c>
      <c r="E202">
        <v>52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</row>
    <row r="203" spans="1:39">
      <c r="A203">
        <v>3</v>
      </c>
      <c r="B203">
        <v>53</v>
      </c>
      <c r="C203">
        <v>2023</v>
      </c>
      <c r="D203">
        <v>99</v>
      </c>
      <c r="E203">
        <v>1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98</v>
      </c>
      <c r="R203">
        <v>492</v>
      </c>
      <c r="S203">
        <v>491</v>
      </c>
      <c r="T203">
        <v>1.863495189758352</v>
      </c>
      <c r="U203">
        <v>1.8552172728234364</v>
      </c>
      <c r="V203">
        <v>6.2418699186991891</v>
      </c>
      <c r="W203">
        <v>58.914460285132392</v>
      </c>
      <c r="X203">
        <v>167.23766614697556</v>
      </c>
      <c r="Y203">
        <v>154.06524390243891</v>
      </c>
      <c r="Z203">
        <v>154.37902240325857</v>
      </c>
      <c r="AA203">
        <v>28.169503447923901</v>
      </c>
      <c r="AB203">
        <v>4.3713582065777539</v>
      </c>
      <c r="AC203">
        <v>-25.816010379578561</v>
      </c>
      <c r="AD203">
        <v>18</v>
      </c>
      <c r="AE203">
        <v>0</v>
      </c>
      <c r="AF203">
        <v>0</v>
      </c>
      <c r="AG203">
        <v>3</v>
      </c>
      <c r="AH203">
        <v>30</v>
      </c>
      <c r="AI203">
        <v>5</v>
      </c>
      <c r="AJ203">
        <v>4</v>
      </c>
      <c r="AK203">
        <v>9</v>
      </c>
      <c r="AL203">
        <v>5</v>
      </c>
      <c r="AM203">
        <v>2</v>
      </c>
    </row>
    <row r="204" spans="1:39">
      <c r="A204">
        <v>3</v>
      </c>
      <c r="B204">
        <v>54</v>
      </c>
      <c r="C204">
        <v>2023</v>
      </c>
      <c r="D204">
        <v>99</v>
      </c>
      <c r="E204">
        <v>2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120</v>
      </c>
      <c r="R204">
        <v>624</v>
      </c>
      <c r="S204">
        <v>624</v>
      </c>
      <c r="T204">
        <v>2.3634573138398607</v>
      </c>
      <c r="U204">
        <v>2.4400358100516546</v>
      </c>
      <c r="V204">
        <v>6.7371794871794899</v>
      </c>
      <c r="W204">
        <v>58.009615384615401</v>
      </c>
      <c r="X204">
        <v>173.09515376281348</v>
      </c>
      <c r="Y204">
        <v>159.76682692307713</v>
      </c>
      <c r="Z204">
        <v>159.76682692307713</v>
      </c>
      <c r="AA204">
        <v>34.928202992575095</v>
      </c>
      <c r="AB204">
        <v>5.41572116615197</v>
      </c>
      <c r="AC204">
        <v>-45.714250223160867</v>
      </c>
      <c r="AD204">
        <v>34</v>
      </c>
      <c r="AE204">
        <v>0</v>
      </c>
      <c r="AF204">
        <v>0</v>
      </c>
      <c r="AG204">
        <v>3</v>
      </c>
      <c r="AH204">
        <v>53</v>
      </c>
      <c r="AI204">
        <v>2</v>
      </c>
      <c r="AJ204">
        <v>6</v>
      </c>
      <c r="AK204">
        <v>3</v>
      </c>
      <c r="AL204">
        <v>15</v>
      </c>
      <c r="AM204">
        <v>3</v>
      </c>
    </row>
    <row r="205" spans="1:39">
      <c r="A205">
        <v>3</v>
      </c>
      <c r="B205">
        <v>55</v>
      </c>
      <c r="C205">
        <v>2023</v>
      </c>
      <c r="D205">
        <v>99</v>
      </c>
      <c r="E205">
        <v>3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130</v>
      </c>
      <c r="R205">
        <v>592</v>
      </c>
      <c r="S205">
        <v>589</v>
      </c>
      <c r="T205">
        <v>2.2422543746685863</v>
      </c>
      <c r="U205">
        <v>2.2710668576836324</v>
      </c>
      <c r="V205">
        <v>6.6537162162162149</v>
      </c>
      <c r="W205">
        <v>58.550084889643443</v>
      </c>
      <c r="X205">
        <v>170.71462036250759</v>
      </c>
      <c r="Y205">
        <v>156.74121621621629</v>
      </c>
      <c r="Z205">
        <v>157.53955857385404</v>
      </c>
      <c r="AA205">
        <v>30.378876034885621</v>
      </c>
      <c r="AB205">
        <v>4.6247603518429266</v>
      </c>
      <c r="AC205">
        <v>-37.975131931854222</v>
      </c>
      <c r="AD205">
        <v>23</v>
      </c>
      <c r="AE205">
        <v>0</v>
      </c>
      <c r="AF205">
        <v>0</v>
      </c>
      <c r="AG205">
        <v>2</v>
      </c>
      <c r="AH205">
        <v>27</v>
      </c>
      <c r="AI205">
        <v>8</v>
      </c>
      <c r="AJ205">
        <v>11</v>
      </c>
      <c r="AK205">
        <v>5</v>
      </c>
      <c r="AL205">
        <v>7</v>
      </c>
      <c r="AM205">
        <v>1</v>
      </c>
    </row>
    <row r="206" spans="1:39">
      <c r="A206">
        <v>3</v>
      </c>
      <c r="B206">
        <v>56</v>
      </c>
      <c r="C206">
        <v>2023</v>
      </c>
      <c r="D206">
        <v>99</v>
      </c>
      <c r="E206">
        <v>4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102</v>
      </c>
      <c r="R206">
        <v>524</v>
      </c>
      <c r="S206">
        <v>523</v>
      </c>
      <c r="T206">
        <v>1.9846981289296264</v>
      </c>
      <c r="U206">
        <v>2.000521222360419</v>
      </c>
      <c r="V206">
        <v>5.66412213740458</v>
      </c>
      <c r="W206">
        <v>59.361376673040155</v>
      </c>
      <c r="X206">
        <v>169.34882932356339</v>
      </c>
      <c r="Y206">
        <v>155.9864503816793</v>
      </c>
      <c r="Z206">
        <v>156.2847036328871</v>
      </c>
      <c r="AA206">
        <v>30.742692633248534</v>
      </c>
      <c r="AB206">
        <v>4.4786939439086009</v>
      </c>
      <c r="AC206">
        <v>-45.486662394415696</v>
      </c>
      <c r="AD206">
        <v>23</v>
      </c>
      <c r="AE206">
        <v>0</v>
      </c>
      <c r="AF206">
        <v>0</v>
      </c>
      <c r="AG206">
        <v>7</v>
      </c>
      <c r="AH206">
        <v>52</v>
      </c>
      <c r="AI206">
        <v>5</v>
      </c>
      <c r="AJ206">
        <v>5</v>
      </c>
      <c r="AK206">
        <v>4</v>
      </c>
      <c r="AL206">
        <v>6</v>
      </c>
      <c r="AM206">
        <v>3</v>
      </c>
    </row>
    <row r="207" spans="1:39">
      <c r="A207">
        <v>3</v>
      </c>
      <c r="B207">
        <v>57</v>
      </c>
      <c r="C207">
        <v>2023</v>
      </c>
      <c r="D207">
        <v>99</v>
      </c>
      <c r="E207">
        <v>5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95</v>
      </c>
      <c r="R207">
        <v>682</v>
      </c>
      <c r="S207">
        <v>682</v>
      </c>
      <c r="T207">
        <v>2.5831376410877969</v>
      </c>
      <c r="U207">
        <v>2.5728868136372114</v>
      </c>
      <c r="V207">
        <v>5.6085043988269812</v>
      </c>
      <c r="W207">
        <v>59.34310850439882</v>
      </c>
      <c r="X207">
        <v>166.99735975065357</v>
      </c>
      <c r="Y207">
        <v>154.13856304985339</v>
      </c>
      <c r="Z207">
        <v>154.13856304985339</v>
      </c>
      <c r="AA207">
        <v>30.274949619689401</v>
      </c>
      <c r="AB207">
        <v>4.4628989648035615</v>
      </c>
      <c r="AC207">
        <v>-46.433050832243502</v>
      </c>
      <c r="AD207">
        <v>17</v>
      </c>
      <c r="AE207">
        <v>0</v>
      </c>
      <c r="AF207">
        <v>0</v>
      </c>
      <c r="AG207">
        <v>0</v>
      </c>
      <c r="AH207">
        <v>51</v>
      </c>
      <c r="AI207">
        <v>3</v>
      </c>
      <c r="AJ207">
        <v>5</v>
      </c>
      <c r="AK207">
        <v>6</v>
      </c>
      <c r="AL207">
        <v>9</v>
      </c>
      <c r="AM207">
        <v>0</v>
      </c>
    </row>
    <row r="208" spans="1:39">
      <c r="A208">
        <v>3</v>
      </c>
      <c r="B208">
        <v>58</v>
      </c>
      <c r="C208">
        <v>2023</v>
      </c>
      <c r="D208">
        <v>99</v>
      </c>
      <c r="E208">
        <v>6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121</v>
      </c>
      <c r="R208">
        <v>693</v>
      </c>
      <c r="S208">
        <v>692</v>
      </c>
      <c r="T208">
        <v>2.6248011514279219</v>
      </c>
      <c r="U208">
        <v>2.6003479090725419</v>
      </c>
      <c r="V208">
        <v>5.7604617604617596</v>
      </c>
      <c r="W208">
        <v>59.332369942196557</v>
      </c>
      <c r="X208">
        <v>166.40870866222971</v>
      </c>
      <c r="Y208">
        <v>153.31096681096668</v>
      </c>
      <c r="Z208">
        <v>153.53251445086693</v>
      </c>
      <c r="AA208">
        <v>32.518003871063627</v>
      </c>
      <c r="AB208">
        <v>4.7360313184427092</v>
      </c>
      <c r="AC208">
        <v>-50.977180113516567</v>
      </c>
      <c r="AD208">
        <v>21</v>
      </c>
      <c r="AE208">
        <v>0</v>
      </c>
      <c r="AF208">
        <v>0</v>
      </c>
      <c r="AG208">
        <v>3</v>
      </c>
      <c r="AH208">
        <v>50</v>
      </c>
      <c r="AI208">
        <v>9</v>
      </c>
      <c r="AJ208">
        <v>11</v>
      </c>
      <c r="AK208">
        <v>1</v>
      </c>
      <c r="AL208">
        <v>10</v>
      </c>
      <c r="AM208">
        <v>0</v>
      </c>
    </row>
    <row r="209" spans="1:39">
      <c r="A209">
        <v>3</v>
      </c>
      <c r="B209">
        <v>59</v>
      </c>
      <c r="C209">
        <v>2023</v>
      </c>
      <c r="D209">
        <v>99</v>
      </c>
      <c r="E209">
        <v>7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101</v>
      </c>
      <c r="R209">
        <v>539</v>
      </c>
      <c r="S209">
        <v>538</v>
      </c>
      <c r="T209">
        <v>2.0415120066661623</v>
      </c>
      <c r="U209">
        <v>1.9955552185602183</v>
      </c>
      <c r="V209">
        <v>5.7625231910946191</v>
      </c>
      <c r="W209">
        <v>59.423791821561345</v>
      </c>
      <c r="X209">
        <v>164.10872829383911</v>
      </c>
      <c r="Y209">
        <v>151.26901669758828</v>
      </c>
      <c r="Z209">
        <v>151.55018587360604</v>
      </c>
      <c r="AA209">
        <v>28.361850161353281</v>
      </c>
      <c r="AB209">
        <v>4.529821768054699</v>
      </c>
      <c r="AC209">
        <v>-37.107326094775992</v>
      </c>
      <c r="AD209">
        <v>21</v>
      </c>
      <c r="AE209">
        <v>0</v>
      </c>
      <c r="AF209">
        <v>0</v>
      </c>
      <c r="AG209">
        <v>2</v>
      </c>
      <c r="AH209">
        <v>40</v>
      </c>
      <c r="AI209">
        <v>6</v>
      </c>
      <c r="AJ209">
        <v>4</v>
      </c>
      <c r="AK209">
        <v>2</v>
      </c>
      <c r="AL209">
        <v>10</v>
      </c>
      <c r="AM209">
        <v>1</v>
      </c>
    </row>
    <row r="210" spans="1:39">
      <c r="A210">
        <v>3</v>
      </c>
      <c r="B210">
        <v>60</v>
      </c>
      <c r="C210">
        <v>2023</v>
      </c>
      <c r="D210">
        <v>99</v>
      </c>
      <c r="E210">
        <v>8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101</v>
      </c>
      <c r="R210">
        <v>645</v>
      </c>
      <c r="S210">
        <v>644</v>
      </c>
      <c r="T210">
        <v>2.4429967426710095</v>
      </c>
      <c r="U210">
        <v>2.4910419801828798</v>
      </c>
      <c r="V210">
        <v>5.6806201550387589</v>
      </c>
      <c r="W210">
        <v>58.760869565217391</v>
      </c>
      <c r="X210">
        <v>171.18681078720388</v>
      </c>
      <c r="Y210">
        <v>157.79612403100779</v>
      </c>
      <c r="Z210">
        <v>158.04114906832299</v>
      </c>
      <c r="AA210">
        <v>32.229789746860853</v>
      </c>
      <c r="AB210">
        <v>5.2984197094765308</v>
      </c>
      <c r="AC210">
        <v>-45.654518827884758</v>
      </c>
      <c r="AD210">
        <v>14</v>
      </c>
      <c r="AE210">
        <v>0</v>
      </c>
      <c r="AF210">
        <v>0</v>
      </c>
      <c r="AG210">
        <v>2</v>
      </c>
      <c r="AH210">
        <v>61</v>
      </c>
      <c r="AI210">
        <v>13</v>
      </c>
      <c r="AJ210">
        <v>12</v>
      </c>
      <c r="AK210">
        <v>4</v>
      </c>
      <c r="AL210">
        <v>10</v>
      </c>
      <c r="AM210">
        <v>2</v>
      </c>
    </row>
    <row r="211" spans="1:39">
      <c r="A211">
        <v>3</v>
      </c>
      <c r="B211">
        <v>61</v>
      </c>
      <c r="C211">
        <v>2023</v>
      </c>
      <c r="D211">
        <v>99</v>
      </c>
      <c r="E211">
        <v>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106</v>
      </c>
      <c r="R211">
        <v>622</v>
      </c>
      <c r="S211">
        <v>622</v>
      </c>
      <c r="T211">
        <v>2.3558821301416546</v>
      </c>
      <c r="U211">
        <v>2.3204429841820673</v>
      </c>
      <c r="V211">
        <v>5.6977491961414799</v>
      </c>
      <c r="W211">
        <v>59.110932475884262</v>
      </c>
      <c r="X211">
        <v>165.14058379463029</v>
      </c>
      <c r="Y211">
        <v>152.42475884244379</v>
      </c>
      <c r="Z211">
        <v>152.42475884244379</v>
      </c>
      <c r="AA211">
        <v>32.098367667770759</v>
      </c>
      <c r="AB211">
        <v>4.5831625405666836</v>
      </c>
      <c r="AC211">
        <v>-43.246354149805789</v>
      </c>
      <c r="AD211">
        <v>14</v>
      </c>
      <c r="AE211">
        <v>0</v>
      </c>
      <c r="AF211">
        <v>0</v>
      </c>
      <c r="AG211">
        <v>1</v>
      </c>
      <c r="AH211">
        <v>42</v>
      </c>
      <c r="AI211">
        <v>4</v>
      </c>
      <c r="AJ211">
        <v>11</v>
      </c>
      <c r="AK211">
        <v>1</v>
      </c>
      <c r="AL211">
        <v>9</v>
      </c>
      <c r="AM211">
        <v>3</v>
      </c>
    </row>
    <row r="212" spans="1:39">
      <c r="A212">
        <v>3</v>
      </c>
      <c r="B212">
        <v>62</v>
      </c>
      <c r="C212">
        <v>2023</v>
      </c>
      <c r="D212">
        <v>99</v>
      </c>
      <c r="E212">
        <v>10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98</v>
      </c>
      <c r="R212">
        <v>487</v>
      </c>
      <c r="S212">
        <v>487</v>
      </c>
      <c r="T212">
        <v>1.8445572305128399</v>
      </c>
      <c r="U212">
        <v>1.8696184390927335</v>
      </c>
      <c r="V212">
        <v>5.8665297741273106</v>
      </c>
      <c r="W212">
        <v>59.498973305954813</v>
      </c>
      <c r="X212">
        <v>169.94066754022785</v>
      </c>
      <c r="Y212">
        <v>156.85523613963031</v>
      </c>
      <c r="Z212">
        <v>156.85523613963031</v>
      </c>
      <c r="AA212">
        <v>29.501886764841675</v>
      </c>
      <c r="AB212">
        <v>4.4180304192858282</v>
      </c>
      <c r="AC212">
        <v>-34.971216763381598</v>
      </c>
      <c r="AD212">
        <v>15</v>
      </c>
      <c r="AE212">
        <v>0</v>
      </c>
      <c r="AF212">
        <v>0</v>
      </c>
      <c r="AG212">
        <v>2</v>
      </c>
      <c r="AH212">
        <v>29</v>
      </c>
      <c r="AI212">
        <v>5</v>
      </c>
      <c r="AJ212">
        <v>21</v>
      </c>
      <c r="AK212">
        <v>5</v>
      </c>
      <c r="AL212">
        <v>3</v>
      </c>
      <c r="AM212">
        <v>2</v>
      </c>
    </row>
    <row r="213" spans="1:39">
      <c r="A213">
        <v>3</v>
      </c>
      <c r="B213">
        <v>63</v>
      </c>
      <c r="C213">
        <v>2023</v>
      </c>
      <c r="D213">
        <v>99</v>
      </c>
      <c r="E213">
        <v>11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99</v>
      </c>
      <c r="R213">
        <v>580</v>
      </c>
      <c r="S213">
        <v>580</v>
      </c>
      <c r="T213">
        <v>2.1968032724793578</v>
      </c>
      <c r="U213">
        <v>2.1986131314650734</v>
      </c>
      <c r="V213">
        <v>6.1310344827586221</v>
      </c>
      <c r="W213">
        <v>58.896551724137922</v>
      </c>
      <c r="X213">
        <v>167.80083685134687</v>
      </c>
      <c r="Y213">
        <v>154.88017241379299</v>
      </c>
      <c r="Z213">
        <v>154.88017241379299</v>
      </c>
      <c r="AA213">
        <v>31.343837924421496</v>
      </c>
      <c r="AB213">
        <v>4.6181413456827034</v>
      </c>
      <c r="AC213">
        <v>-40.181080143030243</v>
      </c>
      <c r="AD213">
        <v>25</v>
      </c>
      <c r="AE213">
        <v>0</v>
      </c>
      <c r="AF213">
        <v>0</v>
      </c>
      <c r="AG213">
        <v>2</v>
      </c>
      <c r="AH213">
        <v>45</v>
      </c>
      <c r="AI213">
        <v>8</v>
      </c>
      <c r="AJ213">
        <v>6</v>
      </c>
      <c r="AK213">
        <v>2</v>
      </c>
      <c r="AL213">
        <v>10</v>
      </c>
      <c r="AM213">
        <v>4</v>
      </c>
    </row>
    <row r="214" spans="1:39">
      <c r="A214">
        <v>3</v>
      </c>
      <c r="B214">
        <v>64</v>
      </c>
      <c r="C214">
        <v>2023</v>
      </c>
      <c r="D214">
        <v>99</v>
      </c>
      <c r="E214">
        <v>12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113</v>
      </c>
      <c r="R214">
        <v>720</v>
      </c>
      <c r="S214">
        <v>718</v>
      </c>
      <c r="T214">
        <v>2.7270661313536859</v>
      </c>
      <c r="U214">
        <v>2.6308830807883394</v>
      </c>
      <c r="V214">
        <v>5.8138888888888882</v>
      </c>
      <c r="W214">
        <v>59.377437325905298</v>
      </c>
      <c r="X214">
        <v>162.10530275671098</v>
      </c>
      <c r="Y214">
        <v>149.29458333333332</v>
      </c>
      <c r="Z214">
        <v>149.71044568245125</v>
      </c>
      <c r="AA214">
        <v>29.493295391672511</v>
      </c>
      <c r="AB214">
        <v>4.4544607676745125</v>
      </c>
      <c r="AC214">
        <v>-37.917209023681743</v>
      </c>
      <c r="AD214">
        <v>30</v>
      </c>
      <c r="AE214">
        <v>0</v>
      </c>
      <c r="AF214">
        <v>0</v>
      </c>
      <c r="AG214">
        <v>4</v>
      </c>
      <c r="AH214">
        <v>54</v>
      </c>
      <c r="AI214">
        <v>9</v>
      </c>
      <c r="AJ214">
        <v>6</v>
      </c>
      <c r="AK214">
        <v>3</v>
      </c>
      <c r="AL214">
        <v>11</v>
      </c>
      <c r="AM214">
        <v>4</v>
      </c>
    </row>
    <row r="215" spans="1:39">
      <c r="A215">
        <v>3</v>
      </c>
      <c r="B215">
        <v>65</v>
      </c>
      <c r="C215">
        <v>2023</v>
      </c>
      <c r="D215">
        <v>99</v>
      </c>
      <c r="E215">
        <v>13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140</v>
      </c>
      <c r="R215">
        <v>790</v>
      </c>
      <c r="S215">
        <v>789</v>
      </c>
      <c r="T215">
        <v>2.9921975607908493</v>
      </c>
      <c r="U215">
        <v>3.0084462203816025</v>
      </c>
      <c r="V215">
        <v>5.9632911392405052</v>
      </c>
      <c r="W215">
        <v>59.196451204055784</v>
      </c>
      <c r="X215">
        <v>168.8495138307938</v>
      </c>
      <c r="Y215">
        <v>155.5930379746834</v>
      </c>
      <c r="Z215">
        <v>155.79024081115321</v>
      </c>
      <c r="AA215">
        <v>30.357487594451193</v>
      </c>
      <c r="AB215">
        <v>4.627650141749859</v>
      </c>
      <c r="AC215">
        <v>-28.756934333992778</v>
      </c>
      <c r="AD215">
        <v>23</v>
      </c>
      <c r="AE215">
        <v>0</v>
      </c>
      <c r="AF215">
        <v>0</v>
      </c>
      <c r="AG215">
        <v>0</v>
      </c>
      <c r="AH215">
        <v>58</v>
      </c>
      <c r="AI215">
        <v>4</v>
      </c>
      <c r="AJ215">
        <v>5</v>
      </c>
      <c r="AK215">
        <v>3</v>
      </c>
      <c r="AL215">
        <v>6</v>
      </c>
      <c r="AM215">
        <v>1</v>
      </c>
    </row>
    <row r="216" spans="1:39">
      <c r="A216">
        <v>3</v>
      </c>
      <c r="B216">
        <v>66</v>
      </c>
      <c r="C216">
        <v>2023</v>
      </c>
      <c r="D216">
        <v>99</v>
      </c>
      <c r="E216">
        <v>14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31</v>
      </c>
      <c r="R216">
        <v>208</v>
      </c>
      <c r="S216">
        <v>208</v>
      </c>
      <c r="T216">
        <v>0.78781910461328686</v>
      </c>
      <c r="U216">
        <v>0.80482058237004539</v>
      </c>
      <c r="V216">
        <v>4.7884615384615392</v>
      </c>
      <c r="W216">
        <v>60.076923076923087</v>
      </c>
      <c r="X216">
        <v>171.28094007833988</v>
      </c>
      <c r="Y216">
        <v>158.09230769230771</v>
      </c>
      <c r="Z216">
        <v>158.09230769230771</v>
      </c>
      <c r="AA216">
        <v>27.66217283969236</v>
      </c>
      <c r="AB216">
        <v>4.4725494099955556</v>
      </c>
      <c r="AC216">
        <v>-31.552514621301299</v>
      </c>
      <c r="AD216">
        <v>6</v>
      </c>
      <c r="AE216">
        <v>0</v>
      </c>
      <c r="AF216">
        <v>0</v>
      </c>
      <c r="AG216">
        <v>1</v>
      </c>
      <c r="AH216">
        <v>14</v>
      </c>
      <c r="AI216">
        <v>1</v>
      </c>
      <c r="AJ216">
        <v>3</v>
      </c>
      <c r="AK216">
        <v>2</v>
      </c>
      <c r="AL216">
        <v>1</v>
      </c>
      <c r="AM216">
        <v>0</v>
      </c>
    </row>
    <row r="217" spans="1:39">
      <c r="A217">
        <v>3</v>
      </c>
      <c r="B217">
        <v>67</v>
      </c>
      <c r="C217">
        <v>2023</v>
      </c>
      <c r="D217">
        <v>99</v>
      </c>
      <c r="E217">
        <v>15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109</v>
      </c>
      <c r="R217">
        <v>876</v>
      </c>
      <c r="S217">
        <v>875</v>
      </c>
      <c r="T217">
        <v>3.3179304598136512</v>
      </c>
      <c r="U217">
        <v>3.2982709153076821</v>
      </c>
      <c r="V217">
        <v>5.4372146118721476</v>
      </c>
      <c r="W217">
        <v>59.186285714285695</v>
      </c>
      <c r="X217">
        <v>166.80234197598651</v>
      </c>
      <c r="Y217">
        <v>153.83573059360731</v>
      </c>
      <c r="Z217">
        <v>154.01154285714298</v>
      </c>
      <c r="AA217">
        <v>32.482870622918824</v>
      </c>
      <c r="AB217">
        <v>4.8691020502254689</v>
      </c>
      <c r="AC217">
        <v>-43.609192234868743</v>
      </c>
      <c r="AD217">
        <v>35</v>
      </c>
      <c r="AE217">
        <v>0</v>
      </c>
      <c r="AF217">
        <v>0</v>
      </c>
      <c r="AG217">
        <v>7</v>
      </c>
      <c r="AH217">
        <v>64</v>
      </c>
      <c r="AI217">
        <v>6</v>
      </c>
      <c r="AJ217">
        <v>9</v>
      </c>
      <c r="AK217">
        <v>5</v>
      </c>
      <c r="AL217">
        <v>8</v>
      </c>
      <c r="AM217">
        <v>1</v>
      </c>
    </row>
    <row r="218" spans="1:39">
      <c r="A218">
        <v>3</v>
      </c>
      <c r="B218">
        <v>68</v>
      </c>
      <c r="C218">
        <v>2023</v>
      </c>
      <c r="D218">
        <v>99</v>
      </c>
      <c r="E218">
        <v>16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125</v>
      </c>
      <c r="R218">
        <v>743</v>
      </c>
      <c r="S218">
        <v>741</v>
      </c>
      <c r="T218">
        <v>2.8141807438830382</v>
      </c>
      <c r="U218">
        <v>2.8457673763263127</v>
      </c>
      <c r="V218">
        <v>5.1453566621803501</v>
      </c>
      <c r="W218">
        <v>59.080971659919022</v>
      </c>
      <c r="X218">
        <v>169.91567377137849</v>
      </c>
      <c r="Y218">
        <v>156.48963660834451</v>
      </c>
      <c r="Z218">
        <v>156.91201079622132</v>
      </c>
      <c r="AA218">
        <v>34.180206390719157</v>
      </c>
      <c r="AB218">
        <v>5.500232077106439</v>
      </c>
      <c r="AC218">
        <v>-50.592550462870513</v>
      </c>
      <c r="AD218">
        <v>24</v>
      </c>
      <c r="AE218">
        <v>0</v>
      </c>
      <c r="AF218">
        <v>0</v>
      </c>
      <c r="AG218">
        <v>1</v>
      </c>
      <c r="AH218">
        <v>49</v>
      </c>
      <c r="AI218">
        <v>6</v>
      </c>
      <c r="AJ218">
        <v>4</v>
      </c>
      <c r="AK218">
        <v>6</v>
      </c>
      <c r="AL218">
        <v>7</v>
      </c>
      <c r="AM218">
        <v>2</v>
      </c>
    </row>
    <row r="219" spans="1:39">
      <c r="A219">
        <v>3</v>
      </c>
      <c r="B219">
        <v>69</v>
      </c>
      <c r="C219">
        <v>2023</v>
      </c>
      <c r="D219">
        <v>99</v>
      </c>
      <c r="E219">
        <v>17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101</v>
      </c>
      <c r="R219">
        <v>573</v>
      </c>
      <c r="S219">
        <v>572</v>
      </c>
      <c r="T219">
        <v>2.1702901295356414</v>
      </c>
      <c r="U219">
        <v>2.1968215519767798</v>
      </c>
      <c r="V219">
        <v>6.7713787085514854</v>
      </c>
      <c r="W219">
        <v>58.5541958041958</v>
      </c>
      <c r="X219">
        <v>169.95097177237139</v>
      </c>
      <c r="Y219">
        <v>156.64450261780095</v>
      </c>
      <c r="Z219">
        <v>156.91835664335653</v>
      </c>
      <c r="AA219">
        <v>30.149019665818432</v>
      </c>
      <c r="AB219">
        <v>4.8651967830586207</v>
      </c>
      <c r="AC219">
        <v>-39.743063001725531</v>
      </c>
      <c r="AD219">
        <v>29</v>
      </c>
      <c r="AE219">
        <v>1</v>
      </c>
      <c r="AF219">
        <v>0</v>
      </c>
      <c r="AG219">
        <v>3</v>
      </c>
      <c r="AH219">
        <v>37</v>
      </c>
      <c r="AI219">
        <v>5</v>
      </c>
      <c r="AJ219">
        <v>6</v>
      </c>
      <c r="AK219">
        <v>3</v>
      </c>
      <c r="AL219">
        <v>14</v>
      </c>
      <c r="AM219">
        <v>2</v>
      </c>
    </row>
    <row r="220" spans="1:39">
      <c r="A220">
        <v>3</v>
      </c>
      <c r="B220">
        <v>70</v>
      </c>
      <c r="C220">
        <v>2023</v>
      </c>
      <c r="D220">
        <v>99</v>
      </c>
      <c r="E220">
        <v>18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110</v>
      </c>
      <c r="R220">
        <v>580</v>
      </c>
      <c r="S220">
        <v>580</v>
      </c>
      <c r="T220">
        <v>2.1968032724793578</v>
      </c>
      <c r="U220">
        <v>2.236963212069019</v>
      </c>
      <c r="V220">
        <v>5.8482758620689683</v>
      </c>
      <c r="W220">
        <v>59.244827586206888</v>
      </c>
      <c r="X220">
        <v>170.72776179624159</v>
      </c>
      <c r="Y220">
        <v>157.58172413793099</v>
      </c>
      <c r="Z220">
        <v>157.58172413793099</v>
      </c>
      <c r="AA220">
        <v>30.818071452669241</v>
      </c>
      <c r="AB220">
        <v>4.7060552487998226</v>
      </c>
      <c r="AC220">
        <v>-37.585407545521534</v>
      </c>
      <c r="AD220">
        <v>24</v>
      </c>
      <c r="AE220">
        <v>0</v>
      </c>
      <c r="AF220">
        <v>0</v>
      </c>
      <c r="AG220">
        <v>1</v>
      </c>
      <c r="AH220">
        <v>58</v>
      </c>
      <c r="AI220">
        <v>5</v>
      </c>
      <c r="AJ220">
        <v>4</v>
      </c>
      <c r="AK220">
        <v>7</v>
      </c>
      <c r="AL220">
        <v>2</v>
      </c>
      <c r="AM220">
        <v>3</v>
      </c>
    </row>
    <row r="221" spans="1:39">
      <c r="A221">
        <v>3</v>
      </c>
      <c r="B221">
        <v>71</v>
      </c>
      <c r="C221">
        <v>2023</v>
      </c>
      <c r="D221">
        <v>99</v>
      </c>
      <c r="E221">
        <v>19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89</v>
      </c>
      <c r="R221">
        <v>526</v>
      </c>
      <c r="S221">
        <v>525</v>
      </c>
      <c r="T221">
        <v>1.9922733126278311</v>
      </c>
      <c r="U221">
        <v>2.0010058299269278</v>
      </c>
      <c r="V221">
        <v>5.4866920152091252</v>
      </c>
      <c r="W221">
        <v>59.38666666666667</v>
      </c>
      <c r="X221">
        <v>168.77989198719655</v>
      </c>
      <c r="Y221">
        <v>155.43098859315597</v>
      </c>
      <c r="Z221">
        <v>155.72704761904771</v>
      </c>
      <c r="AA221">
        <v>29.551938327332326</v>
      </c>
      <c r="AB221">
        <v>4.7128005356570313</v>
      </c>
      <c r="AC221">
        <v>-49.492995040076117</v>
      </c>
      <c r="AD221">
        <v>10</v>
      </c>
      <c r="AE221">
        <v>0</v>
      </c>
      <c r="AF221">
        <v>0</v>
      </c>
      <c r="AG221">
        <v>2</v>
      </c>
      <c r="AH221">
        <v>33</v>
      </c>
      <c r="AI221">
        <v>5</v>
      </c>
      <c r="AJ221">
        <v>3</v>
      </c>
      <c r="AK221">
        <v>2</v>
      </c>
      <c r="AL221">
        <v>3</v>
      </c>
      <c r="AM221">
        <v>0</v>
      </c>
    </row>
    <row r="222" spans="1:39">
      <c r="A222">
        <v>3</v>
      </c>
      <c r="B222">
        <v>72</v>
      </c>
      <c r="C222">
        <v>2023</v>
      </c>
      <c r="D222">
        <v>99</v>
      </c>
      <c r="E222">
        <v>20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95</v>
      </c>
      <c r="R222">
        <v>623</v>
      </c>
      <c r="S222">
        <v>622</v>
      </c>
      <c r="T222">
        <v>2.3596697219907581</v>
      </c>
      <c r="U222">
        <v>2.3267012748262861</v>
      </c>
      <c r="V222">
        <v>5.6260032102728736</v>
      </c>
      <c r="W222">
        <v>59.376205787781352</v>
      </c>
      <c r="X222">
        <v>165.53321658559801</v>
      </c>
      <c r="Y222">
        <v>152.590529695024</v>
      </c>
      <c r="Z222">
        <v>152.83585209003203</v>
      </c>
      <c r="AA222">
        <v>32.273984089864506</v>
      </c>
      <c r="AB222">
        <v>4.4544799960064845</v>
      </c>
      <c r="AC222">
        <v>-41.537950140570466</v>
      </c>
      <c r="AD222">
        <v>13</v>
      </c>
      <c r="AE222">
        <v>0</v>
      </c>
      <c r="AF222">
        <v>0</v>
      </c>
      <c r="AG222">
        <v>5</v>
      </c>
      <c r="AH222">
        <v>42</v>
      </c>
      <c r="AI222">
        <v>9</v>
      </c>
      <c r="AJ222">
        <v>4</v>
      </c>
      <c r="AK222">
        <v>1</v>
      </c>
      <c r="AL222">
        <v>6</v>
      </c>
      <c r="AM222">
        <v>0</v>
      </c>
    </row>
    <row r="223" spans="1:39">
      <c r="A223">
        <v>3</v>
      </c>
      <c r="B223">
        <v>73</v>
      </c>
      <c r="C223">
        <v>2023</v>
      </c>
      <c r="D223">
        <v>99</v>
      </c>
      <c r="E223">
        <v>21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88</v>
      </c>
      <c r="R223">
        <v>525</v>
      </c>
      <c r="S223">
        <v>524</v>
      </c>
      <c r="T223">
        <v>1.9884857207787288</v>
      </c>
      <c r="U223">
        <v>1.9283954628787905</v>
      </c>
      <c r="V223">
        <v>5.1333333333333346</v>
      </c>
      <c r="W223">
        <v>59.60114503816795</v>
      </c>
      <c r="X223">
        <v>163.00882216375163</v>
      </c>
      <c r="Y223">
        <v>150.07619047619036</v>
      </c>
      <c r="Z223">
        <v>150.36259541984725</v>
      </c>
      <c r="AA223">
        <v>30.400754148635915</v>
      </c>
      <c r="AB223">
        <v>4.7377079428224338</v>
      </c>
      <c r="AC223">
        <v>-44.527860497933759</v>
      </c>
      <c r="AD223">
        <v>17</v>
      </c>
      <c r="AE223">
        <v>0</v>
      </c>
      <c r="AF223">
        <v>0</v>
      </c>
      <c r="AG223">
        <v>2</v>
      </c>
      <c r="AH223">
        <v>38</v>
      </c>
      <c r="AI223">
        <v>6</v>
      </c>
      <c r="AJ223">
        <v>4</v>
      </c>
      <c r="AK223">
        <v>3</v>
      </c>
      <c r="AL223">
        <v>6</v>
      </c>
      <c r="AM223">
        <v>0</v>
      </c>
    </row>
    <row r="224" spans="1:39">
      <c r="A224">
        <v>3</v>
      </c>
      <c r="B224">
        <v>74</v>
      </c>
      <c r="C224">
        <v>2023</v>
      </c>
      <c r="D224">
        <v>99</v>
      </c>
      <c r="E224">
        <v>22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124</v>
      </c>
      <c r="R224">
        <v>838</v>
      </c>
      <c r="S224">
        <v>838</v>
      </c>
      <c r="T224">
        <v>3.1740019695477621</v>
      </c>
      <c r="U224">
        <v>3.1573749366155339</v>
      </c>
      <c r="V224">
        <v>5.9546539379474943</v>
      </c>
      <c r="W224">
        <v>58.855608591885456</v>
      </c>
      <c r="X224">
        <v>166.78440387136459</v>
      </c>
      <c r="Y224">
        <v>153.9420047732697</v>
      </c>
      <c r="Z224">
        <v>153.9420047732697</v>
      </c>
      <c r="AA224">
        <v>31.145018055544437</v>
      </c>
      <c r="AB224">
        <v>4.9195834660322175</v>
      </c>
      <c r="AC224">
        <v>-44.874033773021672</v>
      </c>
      <c r="AD224">
        <v>15</v>
      </c>
      <c r="AE224">
        <v>0</v>
      </c>
      <c r="AF224">
        <v>0</v>
      </c>
      <c r="AG224">
        <v>8</v>
      </c>
      <c r="AH224">
        <v>48</v>
      </c>
      <c r="AI224">
        <v>6</v>
      </c>
      <c r="AJ224">
        <v>12</v>
      </c>
      <c r="AK224">
        <v>9</v>
      </c>
      <c r="AL224">
        <v>5</v>
      </c>
      <c r="AM224">
        <v>1</v>
      </c>
    </row>
    <row r="225" spans="1:39">
      <c r="A225">
        <v>3</v>
      </c>
      <c r="B225">
        <v>75</v>
      </c>
      <c r="C225">
        <v>2023</v>
      </c>
      <c r="D225">
        <v>99</v>
      </c>
      <c r="E225">
        <v>23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114</v>
      </c>
      <c r="R225">
        <v>542</v>
      </c>
      <c r="S225">
        <v>540</v>
      </c>
      <c r="T225">
        <v>2.0528747822134688</v>
      </c>
      <c r="U225">
        <v>2.0595576825204649</v>
      </c>
      <c r="V225">
        <v>5.7619926199262004</v>
      </c>
      <c r="W225">
        <v>58.892592592592599</v>
      </c>
      <c r="X225">
        <v>168.61349761926681</v>
      </c>
      <c r="Y225">
        <v>155.25645756457561</v>
      </c>
      <c r="Z225">
        <v>155.83148148148149</v>
      </c>
      <c r="AA225">
        <v>30.274428912092748</v>
      </c>
      <c r="AB225">
        <v>4.9888338966970807</v>
      </c>
      <c r="AC225">
        <v>-29.032411688811081</v>
      </c>
      <c r="AD225">
        <v>18</v>
      </c>
      <c r="AE225">
        <v>0</v>
      </c>
      <c r="AF225">
        <v>0</v>
      </c>
      <c r="AG225">
        <v>4</v>
      </c>
      <c r="AH225">
        <v>36</v>
      </c>
      <c r="AI225">
        <v>6</v>
      </c>
      <c r="AJ225">
        <v>3</v>
      </c>
      <c r="AK225">
        <v>1</v>
      </c>
      <c r="AL225">
        <v>12</v>
      </c>
      <c r="AM225">
        <v>0</v>
      </c>
    </row>
    <row r="226" spans="1:39">
      <c r="A226">
        <v>3</v>
      </c>
      <c r="B226">
        <v>76</v>
      </c>
      <c r="C226">
        <v>2023</v>
      </c>
      <c r="D226">
        <v>99</v>
      </c>
      <c r="E226">
        <v>24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98</v>
      </c>
      <c r="R226">
        <v>566</v>
      </c>
      <c r="S226">
        <v>566</v>
      </c>
      <c r="T226">
        <v>2.1437769865919249</v>
      </c>
      <c r="U226">
        <v>2.1156620221518527</v>
      </c>
      <c r="V226">
        <v>6.0812720848056552</v>
      </c>
      <c r="W226">
        <v>59.093639575971729</v>
      </c>
      <c r="X226">
        <v>165.46386227120823</v>
      </c>
      <c r="Y226">
        <v>152.72314487632505</v>
      </c>
      <c r="Z226">
        <v>152.72314487632505</v>
      </c>
      <c r="AA226">
        <v>29.315821618656141</v>
      </c>
      <c r="AB226">
        <v>4.4308660988565531</v>
      </c>
      <c r="AC226">
        <v>-39.029677698345402</v>
      </c>
      <c r="AD226">
        <v>21</v>
      </c>
      <c r="AE226">
        <v>0</v>
      </c>
      <c r="AF226">
        <v>0</v>
      </c>
      <c r="AG226">
        <v>2</v>
      </c>
      <c r="AH226">
        <v>48</v>
      </c>
      <c r="AI226">
        <v>6</v>
      </c>
      <c r="AJ226">
        <v>11</v>
      </c>
      <c r="AK226">
        <v>6</v>
      </c>
      <c r="AL226">
        <v>7</v>
      </c>
      <c r="AM226">
        <v>2</v>
      </c>
    </row>
    <row r="227" spans="1:39">
      <c r="A227">
        <v>3</v>
      </c>
      <c r="B227">
        <v>77</v>
      </c>
      <c r="C227">
        <v>2023</v>
      </c>
      <c r="D227">
        <v>99</v>
      </c>
      <c r="E227">
        <v>25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106</v>
      </c>
      <c r="R227">
        <v>503</v>
      </c>
      <c r="S227">
        <v>503</v>
      </c>
      <c r="T227">
        <v>1.9051587000984769</v>
      </c>
      <c r="U227">
        <v>1.9225067466918564</v>
      </c>
      <c r="V227">
        <v>5.8747514910536749</v>
      </c>
      <c r="W227">
        <v>59.27833001988072</v>
      </c>
      <c r="X227">
        <v>169.18941389582341</v>
      </c>
      <c r="Y227">
        <v>156.16182902584501</v>
      </c>
      <c r="Z227">
        <v>156.16182902584501</v>
      </c>
      <c r="AA227">
        <v>28.733093641535945</v>
      </c>
      <c r="AB227">
        <v>4.5042577156530461</v>
      </c>
      <c r="AC227">
        <v>-35.302068829145398</v>
      </c>
      <c r="AD227">
        <v>7</v>
      </c>
      <c r="AE227">
        <v>0</v>
      </c>
      <c r="AF227">
        <v>0</v>
      </c>
      <c r="AG227">
        <v>0</v>
      </c>
      <c r="AH227">
        <v>42</v>
      </c>
      <c r="AI227">
        <v>13</v>
      </c>
      <c r="AJ227">
        <v>6</v>
      </c>
      <c r="AK227">
        <v>5</v>
      </c>
      <c r="AL227">
        <v>5</v>
      </c>
      <c r="AM227">
        <v>2</v>
      </c>
    </row>
    <row r="228" spans="1:39">
      <c r="A228">
        <v>3</v>
      </c>
      <c r="B228">
        <v>78</v>
      </c>
      <c r="C228">
        <v>2023</v>
      </c>
      <c r="D228">
        <v>99</v>
      </c>
      <c r="E228">
        <v>26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100</v>
      </c>
      <c r="R228">
        <v>516</v>
      </c>
      <c r="S228">
        <v>514</v>
      </c>
      <c r="T228">
        <v>1.9543973941368076</v>
      </c>
      <c r="U228">
        <v>1.9963188426044072</v>
      </c>
      <c r="V228">
        <v>5.8410852713178301</v>
      </c>
      <c r="W228">
        <v>59.31712062256809</v>
      </c>
      <c r="X228">
        <v>171.71214526275142</v>
      </c>
      <c r="Y228">
        <v>158.07209302325589</v>
      </c>
      <c r="Z228">
        <v>158.68715953307398</v>
      </c>
      <c r="AA228">
        <v>30.702272924798709</v>
      </c>
      <c r="AB228">
        <v>4.3725597615948901</v>
      </c>
      <c r="AC228">
        <v>-38.98789695316939</v>
      </c>
      <c r="AD228">
        <v>17</v>
      </c>
      <c r="AE228">
        <v>0</v>
      </c>
      <c r="AF228">
        <v>0</v>
      </c>
      <c r="AG228">
        <v>1</v>
      </c>
      <c r="AH228">
        <v>37</v>
      </c>
      <c r="AI228">
        <v>10</v>
      </c>
      <c r="AJ228">
        <v>10</v>
      </c>
      <c r="AK228">
        <v>12</v>
      </c>
      <c r="AL228">
        <v>13</v>
      </c>
      <c r="AM228">
        <v>2</v>
      </c>
    </row>
    <row r="229" spans="1:39">
      <c r="A229">
        <v>3</v>
      </c>
      <c r="B229">
        <v>79</v>
      </c>
      <c r="C229">
        <v>2023</v>
      </c>
      <c r="D229">
        <v>99</v>
      </c>
      <c r="E229">
        <v>27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109</v>
      </c>
      <c r="R229">
        <v>605</v>
      </c>
      <c r="S229">
        <v>604</v>
      </c>
      <c r="T229">
        <v>2.2914930687069166</v>
      </c>
      <c r="U229">
        <v>2.2676476820755078</v>
      </c>
      <c r="V229">
        <v>6.3685950413223154</v>
      </c>
      <c r="W229">
        <v>58.488410596026498</v>
      </c>
      <c r="X229">
        <v>166.26308390712987</v>
      </c>
      <c r="Y229">
        <v>153.14231404958676</v>
      </c>
      <c r="Z229">
        <v>153.39586092715237</v>
      </c>
      <c r="AA229">
        <v>32.999714519443131</v>
      </c>
      <c r="AB229">
        <v>4.8372380867838443</v>
      </c>
      <c r="AC229">
        <v>-47.251549156182818</v>
      </c>
      <c r="AD229">
        <v>18</v>
      </c>
      <c r="AE229">
        <v>0</v>
      </c>
      <c r="AF229">
        <v>0</v>
      </c>
      <c r="AG229">
        <v>1</v>
      </c>
      <c r="AH229">
        <v>67</v>
      </c>
      <c r="AI229">
        <v>16</v>
      </c>
      <c r="AJ229">
        <v>14</v>
      </c>
      <c r="AK229">
        <v>5</v>
      </c>
      <c r="AL229">
        <v>8</v>
      </c>
      <c r="AM229">
        <v>0</v>
      </c>
    </row>
    <row r="230" spans="1:39">
      <c r="A230">
        <v>3</v>
      </c>
      <c r="B230">
        <v>80</v>
      </c>
      <c r="C230">
        <v>2023</v>
      </c>
      <c r="D230">
        <v>99</v>
      </c>
      <c r="E230">
        <v>28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103</v>
      </c>
      <c r="R230">
        <v>556</v>
      </c>
      <c r="S230">
        <v>556</v>
      </c>
      <c r="T230">
        <v>2.1059010681009021</v>
      </c>
      <c r="U230">
        <v>2.1028737669246125</v>
      </c>
      <c r="V230">
        <v>5.8812949640287764</v>
      </c>
      <c r="W230">
        <v>58.96942446043164</v>
      </c>
      <c r="X230">
        <v>167.42168562008476</v>
      </c>
      <c r="Y230">
        <v>154.53021582733797</v>
      </c>
      <c r="Z230">
        <v>154.53021582733797</v>
      </c>
      <c r="AA230">
        <v>33.555482144767801</v>
      </c>
      <c r="AB230">
        <v>4.7522202716710282</v>
      </c>
      <c r="AC230">
        <v>-40.977996264326805</v>
      </c>
      <c r="AD230">
        <v>18</v>
      </c>
      <c r="AE230">
        <v>0</v>
      </c>
      <c r="AF230">
        <v>0</v>
      </c>
      <c r="AG230">
        <v>1</v>
      </c>
      <c r="AH230">
        <v>41</v>
      </c>
      <c r="AI230">
        <v>1</v>
      </c>
      <c r="AJ230">
        <v>7</v>
      </c>
      <c r="AK230">
        <v>6</v>
      </c>
      <c r="AL230">
        <v>8</v>
      </c>
      <c r="AM230">
        <v>0</v>
      </c>
    </row>
    <row r="231" spans="1:39">
      <c r="A231">
        <v>3</v>
      </c>
      <c r="B231">
        <v>81</v>
      </c>
      <c r="C231">
        <v>2023</v>
      </c>
      <c r="D231">
        <v>99</v>
      </c>
      <c r="E231">
        <v>29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79</v>
      </c>
      <c r="R231">
        <v>423</v>
      </c>
      <c r="S231">
        <v>422</v>
      </c>
      <c r="T231">
        <v>1.6021513521702899</v>
      </c>
      <c r="U231">
        <v>1.6291796607169431</v>
      </c>
      <c r="V231">
        <v>6.7446808510638316</v>
      </c>
      <c r="W231">
        <v>58.658767772511858</v>
      </c>
      <c r="X231">
        <v>170.88715233755676</v>
      </c>
      <c r="Y231">
        <v>157.36335697399525</v>
      </c>
      <c r="Z231">
        <v>157.73625592417059</v>
      </c>
      <c r="AA231">
        <v>31.522351781097687</v>
      </c>
      <c r="AB231">
        <v>4.6418819110278591</v>
      </c>
      <c r="AC231">
        <v>-47.462633601116416</v>
      </c>
      <c r="AD231">
        <v>7</v>
      </c>
      <c r="AE231">
        <v>0</v>
      </c>
      <c r="AF231">
        <v>0</v>
      </c>
      <c r="AG231">
        <v>2</v>
      </c>
      <c r="AH231">
        <v>30</v>
      </c>
      <c r="AI231">
        <v>3</v>
      </c>
      <c r="AJ231">
        <v>4</v>
      </c>
      <c r="AK231">
        <v>16</v>
      </c>
      <c r="AL231">
        <v>5</v>
      </c>
      <c r="AM231">
        <v>1</v>
      </c>
    </row>
    <row r="232" spans="1:39">
      <c r="A232">
        <v>3</v>
      </c>
      <c r="B232">
        <v>82</v>
      </c>
      <c r="C232">
        <v>2023</v>
      </c>
      <c r="D232">
        <v>99</v>
      </c>
      <c r="E232">
        <v>30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102</v>
      </c>
      <c r="R232">
        <v>524</v>
      </c>
      <c r="S232">
        <v>523</v>
      </c>
      <c r="T232">
        <v>1.9846981289296264</v>
      </c>
      <c r="U232">
        <v>1.9815848145722561</v>
      </c>
      <c r="V232">
        <v>5.0534351145038157</v>
      </c>
      <c r="W232">
        <v>59.609942638623345</v>
      </c>
      <c r="X232">
        <v>167.80288306468299</v>
      </c>
      <c r="Y232">
        <v>154.50992366412197</v>
      </c>
      <c r="Z232">
        <v>154.80535372848939</v>
      </c>
      <c r="AA232">
        <v>30.098067406167303</v>
      </c>
      <c r="AB232">
        <v>4.6363820821024682</v>
      </c>
      <c r="AC232">
        <v>-41.544141721918947</v>
      </c>
      <c r="AD232">
        <v>17</v>
      </c>
      <c r="AE232">
        <v>0</v>
      </c>
      <c r="AF232">
        <v>0</v>
      </c>
      <c r="AG232">
        <v>1</v>
      </c>
      <c r="AH232">
        <v>33</v>
      </c>
      <c r="AI232">
        <v>3</v>
      </c>
      <c r="AJ232">
        <v>19</v>
      </c>
      <c r="AK232">
        <v>7</v>
      </c>
      <c r="AL232">
        <v>5</v>
      </c>
      <c r="AM232">
        <v>2</v>
      </c>
    </row>
    <row r="233" spans="1:39">
      <c r="A233">
        <v>3</v>
      </c>
      <c r="B233">
        <v>83</v>
      </c>
      <c r="C233">
        <v>2023</v>
      </c>
      <c r="D233">
        <v>99</v>
      </c>
      <c r="E233">
        <v>31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105</v>
      </c>
      <c r="R233">
        <v>607</v>
      </c>
      <c r="S233">
        <v>605</v>
      </c>
      <c r="T233">
        <v>2.2990682524051209</v>
      </c>
      <c r="U233">
        <v>2.2859012337472304</v>
      </c>
      <c r="V233">
        <v>5.7874794069192728</v>
      </c>
      <c r="W233">
        <v>59.2</v>
      </c>
      <c r="X233">
        <v>167.10140452396288</v>
      </c>
      <c r="Y233">
        <v>153.86639209225703</v>
      </c>
      <c r="Z233">
        <v>154.37504132231413</v>
      </c>
      <c r="AA233">
        <v>30.662499052405224</v>
      </c>
      <c r="AB233">
        <v>4.659088691795449</v>
      </c>
      <c r="AC233">
        <v>-35.752312382637626</v>
      </c>
      <c r="AD233">
        <v>14</v>
      </c>
      <c r="AE233">
        <v>0</v>
      </c>
      <c r="AF233">
        <v>0</v>
      </c>
      <c r="AG233">
        <v>2</v>
      </c>
      <c r="AH233">
        <v>44</v>
      </c>
      <c r="AI233">
        <v>4</v>
      </c>
      <c r="AJ233">
        <v>9</v>
      </c>
      <c r="AK233">
        <v>7</v>
      </c>
      <c r="AL233">
        <v>16</v>
      </c>
      <c r="AM233">
        <v>3</v>
      </c>
    </row>
    <row r="234" spans="1:39">
      <c r="A234">
        <v>3</v>
      </c>
      <c r="B234">
        <v>84</v>
      </c>
      <c r="C234">
        <v>2023</v>
      </c>
      <c r="D234">
        <v>99</v>
      </c>
      <c r="E234">
        <v>32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89</v>
      </c>
      <c r="R234">
        <v>461</v>
      </c>
      <c r="S234">
        <v>458</v>
      </c>
      <c r="T234">
        <v>1.7460798424361796</v>
      </c>
      <c r="U234">
        <v>1.7389677496601503</v>
      </c>
      <c r="V234">
        <v>6.3926247288503282</v>
      </c>
      <c r="W234">
        <v>58.733624454148483</v>
      </c>
      <c r="X234">
        <v>168.35439468111861</v>
      </c>
      <c r="Y234">
        <v>154.12234273318873</v>
      </c>
      <c r="Z234">
        <v>155.1318777292577</v>
      </c>
      <c r="AA234">
        <v>30.60288590528274</v>
      </c>
      <c r="AB234">
        <v>4.6865742890077993</v>
      </c>
      <c r="AC234">
        <v>-30.982882946450612</v>
      </c>
      <c r="AD234">
        <v>20</v>
      </c>
      <c r="AE234">
        <v>0</v>
      </c>
      <c r="AF234">
        <v>0</v>
      </c>
      <c r="AG234">
        <v>3</v>
      </c>
      <c r="AH234">
        <v>53</v>
      </c>
      <c r="AI234">
        <v>11</v>
      </c>
      <c r="AJ234">
        <v>14</v>
      </c>
      <c r="AK234">
        <v>5</v>
      </c>
      <c r="AL234">
        <v>3</v>
      </c>
      <c r="AM234">
        <v>0</v>
      </c>
    </row>
    <row r="235" spans="1:39">
      <c r="A235">
        <v>3</v>
      </c>
      <c r="B235">
        <v>85</v>
      </c>
      <c r="C235">
        <v>2023</v>
      </c>
      <c r="D235">
        <v>99</v>
      </c>
      <c r="E235">
        <v>33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90</v>
      </c>
      <c r="R235">
        <v>538</v>
      </c>
      <c r="S235">
        <v>535</v>
      </c>
      <c r="T235">
        <v>2.0377244148170597</v>
      </c>
      <c r="U235">
        <v>2.1044573078111246</v>
      </c>
      <c r="V235">
        <v>6.2602230483271377</v>
      </c>
      <c r="W235">
        <v>58.523364485981311</v>
      </c>
      <c r="X235">
        <v>173.93802333589747</v>
      </c>
      <c r="Y235">
        <v>159.82063197026017</v>
      </c>
      <c r="Z235">
        <v>160.7168224299065</v>
      </c>
      <c r="AA235">
        <v>31.916803314685247</v>
      </c>
      <c r="AB235">
        <v>4.7955310083656624</v>
      </c>
      <c r="AC235">
        <v>-39.603588116663552</v>
      </c>
      <c r="AD235">
        <v>11</v>
      </c>
      <c r="AE235">
        <v>0</v>
      </c>
      <c r="AF235">
        <v>0</v>
      </c>
      <c r="AG235">
        <v>2</v>
      </c>
      <c r="AH235">
        <v>30</v>
      </c>
      <c r="AI235">
        <v>8</v>
      </c>
      <c r="AJ235">
        <v>16</v>
      </c>
      <c r="AK235">
        <v>6</v>
      </c>
      <c r="AL235">
        <v>6</v>
      </c>
      <c r="AM235">
        <v>0</v>
      </c>
    </row>
    <row r="236" spans="1:39">
      <c r="A236">
        <v>3</v>
      </c>
      <c r="B236">
        <v>86</v>
      </c>
      <c r="C236">
        <v>2023</v>
      </c>
      <c r="D236">
        <v>99</v>
      </c>
      <c r="E236">
        <v>34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103</v>
      </c>
      <c r="R236">
        <v>567</v>
      </c>
      <c r="S236">
        <v>563</v>
      </c>
      <c r="T236">
        <v>2.1475645784410275</v>
      </c>
      <c r="U236">
        <v>2.1119124322938378</v>
      </c>
      <c r="V236">
        <v>5.7319223985890639</v>
      </c>
      <c r="W236">
        <v>59.08525754884549</v>
      </c>
      <c r="X236">
        <v>166.25775545963344</v>
      </c>
      <c r="Y236">
        <v>152.18359788359797</v>
      </c>
      <c r="Z236">
        <v>153.26483126110131</v>
      </c>
      <c r="AA236">
        <v>30.075314097184947</v>
      </c>
      <c r="AB236">
        <v>4.560995271253522</v>
      </c>
      <c r="AC236">
        <v>-38.027376011115805</v>
      </c>
      <c r="AD236">
        <v>11</v>
      </c>
      <c r="AE236">
        <v>0</v>
      </c>
      <c r="AF236">
        <v>0</v>
      </c>
      <c r="AG236">
        <v>2</v>
      </c>
      <c r="AH236">
        <v>33</v>
      </c>
      <c r="AI236">
        <v>10</v>
      </c>
      <c r="AJ236">
        <v>19</v>
      </c>
      <c r="AK236">
        <v>7</v>
      </c>
      <c r="AL236">
        <v>4</v>
      </c>
      <c r="AM236">
        <v>0</v>
      </c>
    </row>
    <row r="237" spans="1:39">
      <c r="A237">
        <v>3</v>
      </c>
      <c r="B237">
        <v>87</v>
      </c>
      <c r="C237">
        <v>2023</v>
      </c>
      <c r="D237">
        <v>99</v>
      </c>
      <c r="E237">
        <v>35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101</v>
      </c>
      <c r="R237">
        <v>579</v>
      </c>
      <c r="S237">
        <v>578</v>
      </c>
      <c r="T237">
        <v>2.1930156806302552</v>
      </c>
      <c r="U237">
        <v>2.2177698154198335</v>
      </c>
      <c r="V237">
        <v>6.2642487046632116</v>
      </c>
      <c r="W237">
        <v>58.816608996539799</v>
      </c>
      <c r="X237">
        <v>169.86229854214963</v>
      </c>
      <c r="Y237">
        <v>156.49948186528516</v>
      </c>
      <c r="Z237">
        <v>156.77024221453306</v>
      </c>
      <c r="AA237">
        <v>30.932163420157107</v>
      </c>
      <c r="AB237">
        <v>4.7254300903894544</v>
      </c>
      <c r="AC237">
        <v>-46.436842292684624</v>
      </c>
      <c r="AD237">
        <v>16</v>
      </c>
      <c r="AE237">
        <v>0</v>
      </c>
      <c r="AF237">
        <v>0</v>
      </c>
      <c r="AG237">
        <v>2</v>
      </c>
      <c r="AH237">
        <v>27</v>
      </c>
      <c r="AI237">
        <v>5</v>
      </c>
      <c r="AJ237">
        <v>19</v>
      </c>
      <c r="AK237">
        <v>11</v>
      </c>
      <c r="AL237">
        <v>7</v>
      </c>
      <c r="AM237">
        <v>1</v>
      </c>
    </row>
    <row r="238" spans="1:39">
      <c r="A238">
        <v>3</v>
      </c>
      <c r="B238">
        <v>88</v>
      </c>
      <c r="C238">
        <v>2023</v>
      </c>
      <c r="D238">
        <v>99</v>
      </c>
      <c r="E238">
        <v>36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103</v>
      </c>
      <c r="R238">
        <v>725</v>
      </c>
      <c r="S238">
        <v>725</v>
      </c>
      <c r="T238">
        <v>2.7460040905991967</v>
      </c>
      <c r="U238">
        <v>2.6902670877890111</v>
      </c>
      <c r="V238">
        <v>7.0524137931034483</v>
      </c>
      <c r="W238">
        <v>58.36275862068964</v>
      </c>
      <c r="X238">
        <v>164.25957335525089</v>
      </c>
      <c r="Y238">
        <v>151.61158620689659</v>
      </c>
      <c r="Z238">
        <v>151.61158620689659</v>
      </c>
      <c r="AA238">
        <v>26.719971677557194</v>
      </c>
      <c r="AB238">
        <v>4.4862386492024688</v>
      </c>
      <c r="AC238">
        <v>-31.769068729287007</v>
      </c>
      <c r="AD238">
        <v>18</v>
      </c>
      <c r="AE238">
        <v>0</v>
      </c>
      <c r="AF238">
        <v>0</v>
      </c>
      <c r="AG238">
        <v>3</v>
      </c>
      <c r="AH238">
        <v>46</v>
      </c>
      <c r="AI238">
        <v>7</v>
      </c>
      <c r="AJ238">
        <v>36</v>
      </c>
      <c r="AK238">
        <v>9</v>
      </c>
      <c r="AL238">
        <v>11</v>
      </c>
      <c r="AM238">
        <v>4</v>
      </c>
    </row>
    <row r="239" spans="1:39">
      <c r="A239">
        <v>3</v>
      </c>
      <c r="B239">
        <v>89</v>
      </c>
      <c r="C239">
        <v>2023</v>
      </c>
      <c r="D239">
        <v>99</v>
      </c>
      <c r="E239">
        <v>37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109</v>
      </c>
      <c r="R239">
        <v>639</v>
      </c>
      <c r="S239">
        <v>639</v>
      </c>
      <c r="T239">
        <v>2.4202711915763957</v>
      </c>
      <c r="U239">
        <v>2.4419203950325055</v>
      </c>
      <c r="V239">
        <v>5.7026604068857596</v>
      </c>
      <c r="W239">
        <v>58.890453834115803</v>
      </c>
      <c r="X239">
        <v>169.1624406363544</v>
      </c>
      <c r="Y239">
        <v>156.13693270735499</v>
      </c>
      <c r="Z239">
        <v>156.13693270735499</v>
      </c>
      <c r="AA239">
        <v>34.361296065109023</v>
      </c>
      <c r="AB239">
        <v>5.1336338806579409</v>
      </c>
      <c r="AC239">
        <v>-38.073791054918011</v>
      </c>
      <c r="AD239">
        <v>20</v>
      </c>
      <c r="AE239">
        <v>0</v>
      </c>
      <c r="AF239">
        <v>0</v>
      </c>
      <c r="AG239">
        <v>1</v>
      </c>
      <c r="AH239">
        <v>54</v>
      </c>
      <c r="AI239">
        <v>7</v>
      </c>
      <c r="AJ239">
        <v>9</v>
      </c>
      <c r="AK239">
        <v>5</v>
      </c>
      <c r="AL239">
        <v>7</v>
      </c>
      <c r="AM239">
        <v>0</v>
      </c>
    </row>
    <row r="240" spans="1:39">
      <c r="A240">
        <v>3</v>
      </c>
      <c r="B240">
        <v>90</v>
      </c>
      <c r="C240">
        <v>2023</v>
      </c>
      <c r="D240">
        <v>99</v>
      </c>
      <c r="E240">
        <v>38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86</v>
      </c>
      <c r="R240">
        <v>541</v>
      </c>
      <c r="S240">
        <v>540</v>
      </c>
      <c r="T240">
        <v>2.0490871903643666</v>
      </c>
      <c r="U240">
        <v>2.06254364833429</v>
      </c>
      <c r="V240">
        <v>6.0554528650646962</v>
      </c>
      <c r="W240">
        <v>58.792592592592598</v>
      </c>
      <c r="X240">
        <v>169.06334924090262</v>
      </c>
      <c r="Y240">
        <v>155.76894639556389</v>
      </c>
      <c r="Z240">
        <v>156.05740740740748</v>
      </c>
      <c r="AA240">
        <v>31.070115461001048</v>
      </c>
      <c r="AB240">
        <v>4.6453422252375489</v>
      </c>
      <c r="AC240">
        <v>-23.990545659544956</v>
      </c>
      <c r="AD240">
        <v>11</v>
      </c>
      <c r="AE240">
        <v>0</v>
      </c>
      <c r="AF240">
        <v>0</v>
      </c>
      <c r="AG240">
        <v>4</v>
      </c>
      <c r="AH240">
        <v>44</v>
      </c>
      <c r="AI240">
        <v>4</v>
      </c>
      <c r="AJ240">
        <v>19</v>
      </c>
      <c r="AK240">
        <v>0</v>
      </c>
      <c r="AL240">
        <v>3</v>
      </c>
      <c r="AM240">
        <v>1</v>
      </c>
    </row>
    <row r="241" spans="1:39">
      <c r="A241">
        <v>3</v>
      </c>
      <c r="B241">
        <v>91</v>
      </c>
      <c r="C241">
        <v>2023</v>
      </c>
      <c r="D241">
        <v>99</v>
      </c>
      <c r="E241">
        <v>39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113</v>
      </c>
      <c r="R241">
        <v>610</v>
      </c>
      <c r="S241">
        <v>610</v>
      </c>
      <c r="T241">
        <v>2.3104310279524274</v>
      </c>
      <c r="U241">
        <v>2.3434128933318559</v>
      </c>
      <c r="V241">
        <v>6.5573770491803289</v>
      </c>
      <c r="W241">
        <v>58.57704918032789</v>
      </c>
      <c r="X241">
        <v>170.05612489565371</v>
      </c>
      <c r="Y241">
        <v>156.96180327868871</v>
      </c>
      <c r="Z241">
        <v>156.96180327868871</v>
      </c>
      <c r="AA241">
        <v>30.357632794394259</v>
      </c>
      <c r="AB241">
        <v>4.4325322460570549</v>
      </c>
      <c r="AC241">
        <v>-36.891322535416514</v>
      </c>
      <c r="AD241">
        <v>16</v>
      </c>
      <c r="AE241">
        <v>0</v>
      </c>
      <c r="AF241">
        <v>0</v>
      </c>
      <c r="AG241">
        <v>2</v>
      </c>
      <c r="AH241">
        <v>39</v>
      </c>
      <c r="AI241">
        <v>7</v>
      </c>
      <c r="AJ241">
        <v>24</v>
      </c>
      <c r="AK241">
        <v>6</v>
      </c>
      <c r="AL241">
        <v>8</v>
      </c>
      <c r="AM241">
        <v>3</v>
      </c>
    </row>
    <row r="242" spans="1:39">
      <c r="A242">
        <v>3</v>
      </c>
      <c r="B242">
        <v>92</v>
      </c>
      <c r="C242">
        <v>2023</v>
      </c>
      <c r="D242">
        <v>99</v>
      </c>
      <c r="E242">
        <v>40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113</v>
      </c>
      <c r="R242">
        <v>540</v>
      </c>
      <c r="S242">
        <v>538</v>
      </c>
      <c r="T242">
        <v>2.0452995985152636</v>
      </c>
      <c r="U242">
        <v>2.0809513933226276</v>
      </c>
      <c r="V242">
        <v>6.3888888888888884</v>
      </c>
      <c r="W242">
        <v>58.728624535315994</v>
      </c>
      <c r="X242">
        <v>171.20179768067098</v>
      </c>
      <c r="Y242">
        <v>157.45018518518523</v>
      </c>
      <c r="Z242">
        <v>158.03550185873604</v>
      </c>
      <c r="AA242">
        <v>30.379396874986057</v>
      </c>
      <c r="AB242">
        <v>4.9691201045731193</v>
      </c>
      <c r="AC242">
        <v>-32.268958955317927</v>
      </c>
      <c r="AD242">
        <v>18</v>
      </c>
      <c r="AE242">
        <v>0</v>
      </c>
      <c r="AF242">
        <v>0</v>
      </c>
      <c r="AG242">
        <v>3</v>
      </c>
      <c r="AH242">
        <v>21</v>
      </c>
      <c r="AI242">
        <v>1</v>
      </c>
      <c r="AJ242">
        <v>13</v>
      </c>
      <c r="AK242">
        <v>0</v>
      </c>
      <c r="AL242">
        <v>6</v>
      </c>
      <c r="AM242">
        <v>3</v>
      </c>
    </row>
    <row r="243" spans="1:39">
      <c r="A243">
        <v>3</v>
      </c>
      <c r="B243">
        <v>93</v>
      </c>
      <c r="C243">
        <v>2023</v>
      </c>
      <c r="D243">
        <v>99</v>
      </c>
      <c r="E243">
        <v>41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99</v>
      </c>
      <c r="R243">
        <v>473</v>
      </c>
      <c r="S243">
        <v>471</v>
      </c>
      <c r="T243">
        <v>1.7915309446254075</v>
      </c>
      <c r="U243">
        <v>1.7983199389923139</v>
      </c>
      <c r="V243">
        <v>5.8266384778012696</v>
      </c>
      <c r="W243">
        <v>58.753715498938419</v>
      </c>
      <c r="X243">
        <v>168.82030514523149</v>
      </c>
      <c r="Y243">
        <v>155.33911205074003</v>
      </c>
      <c r="Z243">
        <v>155.9987261146498</v>
      </c>
      <c r="AA243">
        <v>31.453770857200105</v>
      </c>
      <c r="AB243">
        <v>5.0872287113439389</v>
      </c>
      <c r="AC243">
        <v>-39.225230291415663</v>
      </c>
      <c r="AD243">
        <v>13</v>
      </c>
      <c r="AE243">
        <v>0</v>
      </c>
      <c r="AF243">
        <v>0</v>
      </c>
      <c r="AG243">
        <v>2</v>
      </c>
      <c r="AH243">
        <v>42</v>
      </c>
      <c r="AI243">
        <v>2</v>
      </c>
      <c r="AJ243">
        <v>25</v>
      </c>
      <c r="AK243">
        <v>1</v>
      </c>
      <c r="AL243">
        <v>3</v>
      </c>
      <c r="AM243">
        <v>0</v>
      </c>
    </row>
    <row r="244" spans="1:39">
      <c r="A244">
        <v>3</v>
      </c>
      <c r="B244">
        <v>94</v>
      </c>
      <c r="C244">
        <v>2023</v>
      </c>
      <c r="D244">
        <v>99</v>
      </c>
      <c r="E244">
        <v>42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119</v>
      </c>
      <c r="R244">
        <v>734</v>
      </c>
      <c r="S244">
        <v>734</v>
      </c>
      <c r="T244">
        <v>2.7800924172411179</v>
      </c>
      <c r="U244">
        <v>2.7333824761302661</v>
      </c>
      <c r="V244">
        <v>5.754768392370571</v>
      </c>
      <c r="W244">
        <v>58.925068119890994</v>
      </c>
      <c r="X244">
        <v>164.84570807785289</v>
      </c>
      <c r="Y244">
        <v>152.1525885558585</v>
      </c>
      <c r="Z244">
        <v>152.1525885558585</v>
      </c>
      <c r="AA244">
        <v>30.87186249393266</v>
      </c>
      <c r="AB244">
        <v>4.6476501851275183</v>
      </c>
      <c r="AC244">
        <v>-35.60321611437476</v>
      </c>
      <c r="AD244">
        <v>23</v>
      </c>
      <c r="AE244">
        <v>0</v>
      </c>
      <c r="AF244">
        <v>0</v>
      </c>
      <c r="AG244">
        <v>5</v>
      </c>
      <c r="AH244">
        <v>41</v>
      </c>
      <c r="AI244">
        <v>9</v>
      </c>
      <c r="AJ244">
        <v>28</v>
      </c>
      <c r="AK244">
        <v>4</v>
      </c>
      <c r="AL244">
        <v>7</v>
      </c>
      <c r="AM244">
        <v>0</v>
      </c>
    </row>
    <row r="245" spans="1:39">
      <c r="A245">
        <v>3</v>
      </c>
      <c r="B245">
        <v>95</v>
      </c>
      <c r="C245">
        <v>2023</v>
      </c>
      <c r="D245">
        <v>99</v>
      </c>
      <c r="E245">
        <v>43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102</v>
      </c>
      <c r="R245">
        <v>556</v>
      </c>
      <c r="S245">
        <v>556</v>
      </c>
      <c r="T245">
        <v>2.1059010681009021</v>
      </c>
      <c r="U245">
        <v>2.0796346313489886</v>
      </c>
      <c r="V245">
        <v>6.6348920863309333</v>
      </c>
      <c r="W245">
        <v>58.74460431654677</v>
      </c>
      <c r="X245">
        <v>165.57148647279359</v>
      </c>
      <c r="Y245">
        <v>152.82248201438847</v>
      </c>
      <c r="Z245">
        <v>152.82248201438847</v>
      </c>
      <c r="AA245">
        <v>31.00779227241728</v>
      </c>
      <c r="AB245">
        <v>4.7171304632650717</v>
      </c>
      <c r="AC245">
        <v>-28.576497758758943</v>
      </c>
      <c r="AD245">
        <v>13</v>
      </c>
      <c r="AE245">
        <v>0</v>
      </c>
      <c r="AF245">
        <v>0</v>
      </c>
      <c r="AG245">
        <v>3</v>
      </c>
      <c r="AH245">
        <v>31</v>
      </c>
      <c r="AI245">
        <v>4</v>
      </c>
      <c r="AJ245">
        <v>18</v>
      </c>
      <c r="AK245">
        <v>2</v>
      </c>
      <c r="AL245">
        <v>9</v>
      </c>
      <c r="AM245">
        <v>0</v>
      </c>
    </row>
    <row r="246" spans="1:39">
      <c r="A246">
        <v>3</v>
      </c>
      <c r="B246">
        <v>96</v>
      </c>
      <c r="C246">
        <v>2023</v>
      </c>
      <c r="D246">
        <v>99</v>
      </c>
      <c r="E246">
        <v>44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109</v>
      </c>
      <c r="R246">
        <v>605</v>
      </c>
      <c r="S246">
        <v>603</v>
      </c>
      <c r="T246">
        <v>2.2914930687069166</v>
      </c>
      <c r="U246">
        <v>2.2931262920115016</v>
      </c>
      <c r="V246">
        <v>6.1520661157024783</v>
      </c>
      <c r="W246">
        <v>58.605306799336653</v>
      </c>
      <c r="X246">
        <v>168.38892221734716</v>
      </c>
      <c r="Y246">
        <v>154.86297520661171</v>
      </c>
      <c r="Z246">
        <v>155.37661691542303</v>
      </c>
      <c r="AA246">
        <v>32.600089539359843</v>
      </c>
      <c r="AB246">
        <v>4.8694504098443687</v>
      </c>
      <c r="AC246">
        <v>-34.330290519831642</v>
      </c>
      <c r="AD246">
        <v>23</v>
      </c>
      <c r="AE246">
        <v>0</v>
      </c>
      <c r="AF246">
        <v>0</v>
      </c>
      <c r="AG246">
        <v>3</v>
      </c>
      <c r="AH246">
        <v>46</v>
      </c>
      <c r="AI246">
        <v>14</v>
      </c>
      <c r="AJ246">
        <v>18</v>
      </c>
      <c r="AK246">
        <v>5</v>
      </c>
      <c r="AL246">
        <v>0</v>
      </c>
      <c r="AM246">
        <v>2</v>
      </c>
    </row>
    <row r="247" spans="1:39">
      <c r="A247">
        <v>3</v>
      </c>
      <c r="B247">
        <v>97</v>
      </c>
      <c r="C247">
        <v>2023</v>
      </c>
      <c r="D247">
        <v>99</v>
      </c>
      <c r="E247">
        <v>45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111</v>
      </c>
      <c r="R247">
        <v>510</v>
      </c>
      <c r="S247">
        <v>507</v>
      </c>
      <c r="T247">
        <v>1.9316718430421935</v>
      </c>
      <c r="U247">
        <v>1.8913034039373935</v>
      </c>
      <c r="V247">
        <v>5.5098039215686256</v>
      </c>
      <c r="W247">
        <v>59.305719921104533</v>
      </c>
      <c r="X247">
        <v>165.22847492192989</v>
      </c>
      <c r="Y247">
        <v>151.51862745098049</v>
      </c>
      <c r="Z247">
        <v>152.41518737672598</v>
      </c>
      <c r="AA247">
        <v>28.310681735168743</v>
      </c>
      <c r="AB247">
        <v>4.5796939279633317</v>
      </c>
      <c r="AC247">
        <v>-15.528864870200678</v>
      </c>
      <c r="AD247">
        <v>11</v>
      </c>
      <c r="AE247">
        <v>0</v>
      </c>
      <c r="AF247">
        <v>0</v>
      </c>
      <c r="AG247">
        <v>3</v>
      </c>
      <c r="AH247">
        <v>27</v>
      </c>
      <c r="AI247">
        <v>2</v>
      </c>
      <c r="AJ247">
        <v>19</v>
      </c>
      <c r="AK247">
        <v>7</v>
      </c>
      <c r="AL247">
        <v>7</v>
      </c>
      <c r="AM247">
        <v>0</v>
      </c>
    </row>
    <row r="248" spans="1:39">
      <c r="A248">
        <v>3</v>
      </c>
      <c r="B248">
        <v>98</v>
      </c>
      <c r="C248">
        <v>2023</v>
      </c>
      <c r="D248">
        <v>99</v>
      </c>
      <c r="E248">
        <v>46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39">
      <c r="A249">
        <v>3</v>
      </c>
      <c r="B249">
        <v>99</v>
      </c>
      <c r="C249">
        <v>2023</v>
      </c>
      <c r="D249">
        <v>99</v>
      </c>
      <c r="E249">
        <v>47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39">
      <c r="A250">
        <v>3</v>
      </c>
      <c r="B250">
        <v>100</v>
      </c>
      <c r="C250">
        <v>2023</v>
      </c>
      <c r="D250">
        <v>99</v>
      </c>
      <c r="E250">
        <v>48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</row>
    <row r="251" spans="1:39">
      <c r="A251">
        <v>3</v>
      </c>
      <c r="B251">
        <v>101</v>
      </c>
      <c r="C251">
        <v>2023</v>
      </c>
      <c r="D251">
        <v>99</v>
      </c>
      <c r="E251">
        <v>49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39">
      <c r="A252">
        <v>3</v>
      </c>
      <c r="B252">
        <v>102</v>
      </c>
      <c r="C252">
        <v>2023</v>
      </c>
      <c r="D252">
        <v>99</v>
      </c>
      <c r="E252">
        <v>50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39">
      <c r="A253">
        <v>3</v>
      </c>
      <c r="B253">
        <v>103</v>
      </c>
      <c r="C253">
        <v>2023</v>
      </c>
      <c r="D253">
        <v>99</v>
      </c>
      <c r="E253">
        <v>51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39">
      <c r="A254">
        <v>3</v>
      </c>
      <c r="B254">
        <v>104</v>
      </c>
      <c r="C254">
        <v>2023</v>
      </c>
      <c r="D254">
        <v>99</v>
      </c>
      <c r="E254">
        <v>52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39">
      <c r="A255">
        <v>3</v>
      </c>
      <c r="B255">
        <v>105</v>
      </c>
      <c r="C255">
        <v>2022</v>
      </c>
      <c r="D255">
        <v>99</v>
      </c>
      <c r="E255">
        <v>1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134</v>
      </c>
      <c r="R255">
        <v>976</v>
      </c>
      <c r="S255">
        <v>973</v>
      </c>
      <c r="T255">
        <v>3.5602247027066474</v>
      </c>
      <c r="U255">
        <v>3.5133796992955735</v>
      </c>
      <c r="V255">
        <v>5.4415983606557372</v>
      </c>
      <c r="W255">
        <v>59.476875642343281</v>
      </c>
      <c r="X255">
        <v>165.24865460099815</v>
      </c>
      <c r="Y255">
        <v>152.12457991803285</v>
      </c>
      <c r="Z255">
        <v>152.59361767728677</v>
      </c>
      <c r="AA255">
        <v>29.71091563687084</v>
      </c>
      <c r="AB255">
        <v>4.2630284799803224</v>
      </c>
      <c r="AC255">
        <v>-37.773100806429618</v>
      </c>
      <c r="AD255">
        <v>29</v>
      </c>
      <c r="AE255">
        <v>0</v>
      </c>
      <c r="AF255">
        <v>0</v>
      </c>
      <c r="AG255">
        <v>4</v>
      </c>
      <c r="AH255">
        <v>82</v>
      </c>
      <c r="AI255">
        <v>15</v>
      </c>
      <c r="AJ255">
        <v>22</v>
      </c>
      <c r="AK255">
        <v>3</v>
      </c>
      <c r="AL255">
        <v>7</v>
      </c>
      <c r="AM255">
        <v>5</v>
      </c>
    </row>
    <row r="256" spans="1:39">
      <c r="A256">
        <v>3</v>
      </c>
      <c r="B256">
        <v>106</v>
      </c>
      <c r="C256">
        <v>2022</v>
      </c>
      <c r="D256">
        <v>99</v>
      </c>
      <c r="E256">
        <v>2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138</v>
      </c>
      <c r="R256">
        <v>752</v>
      </c>
      <c r="S256">
        <v>751</v>
      </c>
      <c r="T256">
        <v>2.743123951265777</v>
      </c>
      <c r="U256">
        <v>2.6942711317106798</v>
      </c>
      <c r="V256">
        <v>5.5970744680851059</v>
      </c>
      <c r="W256">
        <v>59.21704394141144</v>
      </c>
      <c r="X256">
        <v>164.20767444272823</v>
      </c>
      <c r="Y256">
        <v>151.40756648936156</v>
      </c>
      <c r="Z256">
        <v>151.60917443408778</v>
      </c>
      <c r="AA256">
        <v>28.320707609066879</v>
      </c>
      <c r="AB256">
        <v>4.4196664106947487</v>
      </c>
      <c r="AC256">
        <v>-36.891725885262566</v>
      </c>
      <c r="AD256">
        <v>21</v>
      </c>
      <c r="AE256">
        <v>0</v>
      </c>
      <c r="AF256">
        <v>0</v>
      </c>
      <c r="AG256">
        <v>0</v>
      </c>
      <c r="AH256">
        <v>72</v>
      </c>
      <c r="AI256">
        <v>4</v>
      </c>
      <c r="AJ256">
        <v>7</v>
      </c>
      <c r="AK256">
        <v>4</v>
      </c>
      <c r="AL256">
        <v>10</v>
      </c>
      <c r="AM256">
        <v>7</v>
      </c>
    </row>
    <row r="257" spans="1:39">
      <c r="A257">
        <v>3</v>
      </c>
      <c r="B257">
        <v>107</v>
      </c>
      <c r="C257">
        <v>2022</v>
      </c>
      <c r="D257">
        <v>99</v>
      </c>
      <c r="E257">
        <v>3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117</v>
      </c>
      <c r="R257">
        <v>555</v>
      </c>
      <c r="S257">
        <v>553</v>
      </c>
      <c r="T257">
        <v>2.0245130225432262</v>
      </c>
      <c r="U257">
        <v>2.05473435409781</v>
      </c>
      <c r="V257">
        <v>6.8810810810810796</v>
      </c>
      <c r="W257">
        <v>58.282097649186255</v>
      </c>
      <c r="X257">
        <v>170.08989487862735</v>
      </c>
      <c r="Y257">
        <v>156.45405405405401</v>
      </c>
      <c r="Z257">
        <v>157.01989150090409</v>
      </c>
      <c r="AA257">
        <v>30.917110824920201</v>
      </c>
      <c r="AB257">
        <v>4.806564371876191</v>
      </c>
      <c r="AC257">
        <v>-46.276887091188954</v>
      </c>
      <c r="AD257">
        <v>15</v>
      </c>
      <c r="AE257">
        <v>0</v>
      </c>
      <c r="AF257">
        <v>0</v>
      </c>
      <c r="AG257">
        <v>3</v>
      </c>
      <c r="AH257">
        <v>49</v>
      </c>
      <c r="AI257">
        <v>9</v>
      </c>
      <c r="AJ257">
        <v>11</v>
      </c>
      <c r="AK257">
        <v>4</v>
      </c>
      <c r="AL257">
        <v>7</v>
      </c>
      <c r="AM257">
        <v>4</v>
      </c>
    </row>
    <row r="258" spans="1:39">
      <c r="A258">
        <v>3</v>
      </c>
      <c r="B258">
        <v>108</v>
      </c>
      <c r="C258">
        <v>2022</v>
      </c>
      <c r="D258">
        <v>99</v>
      </c>
      <c r="E258">
        <v>4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108</v>
      </c>
      <c r="R258">
        <v>549</v>
      </c>
      <c r="S258">
        <v>548</v>
      </c>
      <c r="T258">
        <v>2.0026263952724874</v>
      </c>
      <c r="U258">
        <v>2.0249422204165746</v>
      </c>
      <c r="V258">
        <v>6.3132969034608388</v>
      </c>
      <c r="W258">
        <v>59.145985401459853</v>
      </c>
      <c r="X258">
        <v>169.20689049527661</v>
      </c>
      <c r="Y258">
        <v>155.87067395264111</v>
      </c>
      <c r="Z258">
        <v>156.15510948905103</v>
      </c>
      <c r="AA258">
        <v>28.233533916192481</v>
      </c>
      <c r="AB258">
        <v>4.2198525348458924</v>
      </c>
      <c r="AC258">
        <v>-33.773305658944693</v>
      </c>
      <c r="AD258">
        <v>13</v>
      </c>
      <c r="AE258">
        <v>0</v>
      </c>
      <c r="AF258">
        <v>0</v>
      </c>
      <c r="AG258">
        <v>2</v>
      </c>
      <c r="AH258">
        <v>54</v>
      </c>
      <c r="AI258">
        <v>4</v>
      </c>
      <c r="AJ258">
        <v>11</v>
      </c>
      <c r="AK258">
        <v>5</v>
      </c>
      <c r="AL258">
        <v>6</v>
      </c>
      <c r="AM258">
        <v>2</v>
      </c>
    </row>
    <row r="259" spans="1:39">
      <c r="A259">
        <v>3</v>
      </c>
      <c r="B259">
        <v>109</v>
      </c>
      <c r="C259">
        <v>2022</v>
      </c>
      <c r="D259">
        <v>99</v>
      </c>
      <c r="E259">
        <v>5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96</v>
      </c>
      <c r="R259">
        <v>418</v>
      </c>
      <c r="S259">
        <v>418</v>
      </c>
      <c r="T259">
        <v>1.5247683665280511</v>
      </c>
      <c r="U259">
        <v>1.5237718013048598</v>
      </c>
      <c r="V259">
        <v>5.5263157894736841</v>
      </c>
      <c r="W259">
        <v>59.397129186602882</v>
      </c>
      <c r="X259">
        <v>166.90374118098339</v>
      </c>
      <c r="Y259">
        <v>154.05215311004784</v>
      </c>
      <c r="Z259">
        <v>154.05215311004784</v>
      </c>
      <c r="AA259">
        <v>30.435104820124302</v>
      </c>
      <c r="AB259">
        <v>4.3769941607035356</v>
      </c>
      <c r="AC259">
        <v>-51.922243430002119</v>
      </c>
      <c r="AD259">
        <v>16</v>
      </c>
      <c r="AE259">
        <v>0</v>
      </c>
      <c r="AF259">
        <v>0</v>
      </c>
      <c r="AG259">
        <v>2</v>
      </c>
      <c r="AH259">
        <v>31</v>
      </c>
      <c r="AI259">
        <v>5</v>
      </c>
      <c r="AJ259">
        <v>5</v>
      </c>
      <c r="AK259">
        <v>2</v>
      </c>
      <c r="AL259">
        <v>7</v>
      </c>
      <c r="AM259">
        <v>3</v>
      </c>
    </row>
    <row r="260" spans="1:39">
      <c r="A260">
        <v>3</v>
      </c>
      <c r="B260">
        <v>110</v>
      </c>
      <c r="C260">
        <v>2022</v>
      </c>
      <c r="D260">
        <v>99</v>
      </c>
      <c r="E260">
        <v>6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108</v>
      </c>
      <c r="R260">
        <v>766</v>
      </c>
      <c r="S260">
        <v>765</v>
      </c>
      <c r="T260">
        <v>2.79419274823083</v>
      </c>
      <c r="U260">
        <v>2.7999872994170021</v>
      </c>
      <c r="V260">
        <v>6.137075718015665</v>
      </c>
      <c r="W260">
        <v>59.033986928104575</v>
      </c>
      <c r="X260">
        <v>167.62713254825184</v>
      </c>
      <c r="Y260">
        <v>154.47258485639659</v>
      </c>
      <c r="Z260">
        <v>154.67450980392132</v>
      </c>
      <c r="AA260">
        <v>30.648223203704969</v>
      </c>
      <c r="AB260">
        <v>4.4582473093946469</v>
      </c>
      <c r="AC260">
        <v>-42.311165653378126</v>
      </c>
      <c r="AD260">
        <v>18</v>
      </c>
      <c r="AE260">
        <v>0</v>
      </c>
      <c r="AF260">
        <v>0</v>
      </c>
      <c r="AG260">
        <v>3</v>
      </c>
      <c r="AH260">
        <v>48</v>
      </c>
      <c r="AI260">
        <v>5</v>
      </c>
      <c r="AJ260">
        <v>6</v>
      </c>
      <c r="AK260">
        <v>2</v>
      </c>
      <c r="AL260">
        <v>11</v>
      </c>
      <c r="AM260">
        <v>0</v>
      </c>
    </row>
    <row r="261" spans="1:39">
      <c r="A261">
        <v>3</v>
      </c>
      <c r="B261">
        <v>111</v>
      </c>
      <c r="C261">
        <v>2022</v>
      </c>
      <c r="D261">
        <v>99</v>
      </c>
      <c r="E261">
        <v>7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117</v>
      </c>
      <c r="R261">
        <v>592</v>
      </c>
      <c r="S261">
        <v>589</v>
      </c>
      <c r="T261">
        <v>2.1594805573794402</v>
      </c>
      <c r="U261">
        <v>2.1672203641590713</v>
      </c>
      <c r="V261">
        <v>5.6807432432432412</v>
      </c>
      <c r="W261">
        <v>58.962648556876047</v>
      </c>
      <c r="X261">
        <v>168.45150947263613</v>
      </c>
      <c r="Y261">
        <v>154.70540540540543</v>
      </c>
      <c r="Z261">
        <v>155.49337860780997</v>
      </c>
      <c r="AA261">
        <v>31.333505994747391</v>
      </c>
      <c r="AB261">
        <v>4.8584685780630794</v>
      </c>
      <c r="AC261">
        <v>-44.502847695111278</v>
      </c>
      <c r="AD261">
        <v>19</v>
      </c>
      <c r="AE261">
        <v>0</v>
      </c>
      <c r="AF261">
        <v>0</v>
      </c>
      <c r="AG261">
        <v>2</v>
      </c>
      <c r="AH261">
        <v>39</v>
      </c>
      <c r="AI261">
        <v>4</v>
      </c>
      <c r="AJ261">
        <v>11</v>
      </c>
      <c r="AK261">
        <v>4</v>
      </c>
      <c r="AL261">
        <v>7</v>
      </c>
      <c r="AM261">
        <v>4</v>
      </c>
    </row>
    <row r="262" spans="1:39">
      <c r="A262">
        <v>3</v>
      </c>
      <c r="B262">
        <v>112</v>
      </c>
      <c r="C262">
        <v>2022</v>
      </c>
      <c r="D262">
        <v>99</v>
      </c>
      <c r="E262">
        <v>8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95</v>
      </c>
      <c r="R262">
        <v>477</v>
      </c>
      <c r="S262">
        <v>477</v>
      </c>
      <c r="T262">
        <v>1.7399868680236379</v>
      </c>
      <c r="U262">
        <v>1.7622695447719876</v>
      </c>
      <c r="V262">
        <v>6.4863731656184473</v>
      </c>
      <c r="W262">
        <v>58.844863731656176</v>
      </c>
      <c r="X262">
        <v>169.15170429122054</v>
      </c>
      <c r="Y262">
        <v>156.12702306079677</v>
      </c>
      <c r="Z262">
        <v>156.12702306079677</v>
      </c>
      <c r="AA262">
        <v>30.605551276125865</v>
      </c>
      <c r="AB262">
        <v>4.4028102127722244</v>
      </c>
      <c r="AC262">
        <v>-43.336500368771262</v>
      </c>
      <c r="AD262">
        <v>16</v>
      </c>
      <c r="AE262">
        <v>0</v>
      </c>
      <c r="AF262">
        <v>0</v>
      </c>
      <c r="AG262">
        <v>0</v>
      </c>
      <c r="AH262">
        <v>44</v>
      </c>
      <c r="AI262">
        <v>5</v>
      </c>
      <c r="AJ262">
        <v>5</v>
      </c>
      <c r="AK262">
        <v>0</v>
      </c>
      <c r="AL262">
        <v>3</v>
      </c>
      <c r="AM262">
        <v>1</v>
      </c>
    </row>
    <row r="263" spans="1:39">
      <c r="A263">
        <v>3</v>
      </c>
      <c r="B263">
        <v>113</v>
      </c>
      <c r="C263">
        <v>2022</v>
      </c>
      <c r="D263">
        <v>99</v>
      </c>
      <c r="E263">
        <v>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122</v>
      </c>
      <c r="R263">
        <v>582</v>
      </c>
      <c r="S263">
        <v>580</v>
      </c>
      <c r="T263">
        <v>2.1230028452615448</v>
      </c>
      <c r="U263">
        <v>2.1454903273366073</v>
      </c>
      <c r="V263">
        <v>5.7061855670103085</v>
      </c>
      <c r="W263">
        <v>59.077586206896562</v>
      </c>
      <c r="X263">
        <v>169.20694135736963</v>
      </c>
      <c r="Y263">
        <v>155.78573883161499</v>
      </c>
      <c r="Z263">
        <v>156.32293103448262</v>
      </c>
      <c r="AA263">
        <v>30.443389662908441</v>
      </c>
      <c r="AB263">
        <v>4.6822313831470277</v>
      </c>
      <c r="AC263">
        <v>-43.975760130177399</v>
      </c>
      <c r="AD263">
        <v>17</v>
      </c>
      <c r="AE263">
        <v>0</v>
      </c>
      <c r="AF263">
        <v>0</v>
      </c>
      <c r="AG263">
        <v>1</v>
      </c>
      <c r="AH263">
        <v>54</v>
      </c>
      <c r="AI263">
        <v>7</v>
      </c>
      <c r="AJ263">
        <v>6</v>
      </c>
      <c r="AK263">
        <v>3</v>
      </c>
      <c r="AL263">
        <v>7</v>
      </c>
      <c r="AM263">
        <v>3</v>
      </c>
    </row>
    <row r="264" spans="1:39">
      <c r="A264">
        <v>3</v>
      </c>
      <c r="B264">
        <v>114</v>
      </c>
      <c r="C264">
        <v>2022</v>
      </c>
      <c r="D264">
        <v>99</v>
      </c>
      <c r="E264">
        <v>10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114</v>
      </c>
      <c r="R264">
        <v>528</v>
      </c>
      <c r="S264">
        <v>528</v>
      </c>
      <c r="T264">
        <v>1.9260231998249071</v>
      </c>
      <c r="U264">
        <v>1.9920904180419423</v>
      </c>
      <c r="V264">
        <v>5.712121212121211</v>
      </c>
      <c r="W264">
        <v>59.162878787878803</v>
      </c>
      <c r="X264">
        <v>172.74184149184151</v>
      </c>
      <c r="Y264">
        <v>159.44071969696972</v>
      </c>
      <c r="Z264">
        <v>159.44071969696972</v>
      </c>
      <c r="AA264">
        <v>31.044150943701943</v>
      </c>
      <c r="AB264">
        <v>4.6097706723842409</v>
      </c>
      <c r="AC264">
        <v>-41.958738794427823</v>
      </c>
      <c r="AD264">
        <v>25</v>
      </c>
      <c r="AE264">
        <v>0</v>
      </c>
      <c r="AF264">
        <v>0</v>
      </c>
      <c r="AG264">
        <v>1</v>
      </c>
      <c r="AH264">
        <v>48</v>
      </c>
      <c r="AI264">
        <v>3</v>
      </c>
      <c r="AJ264">
        <v>4</v>
      </c>
      <c r="AK264">
        <v>1</v>
      </c>
      <c r="AL264">
        <v>7</v>
      </c>
      <c r="AM264">
        <v>1</v>
      </c>
    </row>
    <row r="265" spans="1:39">
      <c r="A265">
        <v>3</v>
      </c>
      <c r="B265">
        <v>115</v>
      </c>
      <c r="C265">
        <v>2022</v>
      </c>
      <c r="D265">
        <v>99</v>
      </c>
      <c r="E265">
        <v>11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97</v>
      </c>
      <c r="R265">
        <v>494</v>
      </c>
      <c r="S265">
        <v>492</v>
      </c>
      <c r="T265">
        <v>1.8019989786240604</v>
      </c>
      <c r="U265">
        <v>1.79525646476641</v>
      </c>
      <c r="V265">
        <v>5.973684210526315</v>
      </c>
      <c r="W265">
        <v>59.292682926829265</v>
      </c>
      <c r="X265">
        <v>167.03058588215697</v>
      </c>
      <c r="Y265">
        <v>153.57611336032377</v>
      </c>
      <c r="Z265">
        <v>154.200406504065</v>
      </c>
      <c r="AA265">
        <v>32.673399834503279</v>
      </c>
      <c r="AB265">
        <v>4.3765481949496259</v>
      </c>
      <c r="AC265">
        <v>-49.50218893266684</v>
      </c>
      <c r="AD265">
        <v>9</v>
      </c>
      <c r="AE265">
        <v>0</v>
      </c>
      <c r="AF265">
        <v>0</v>
      </c>
      <c r="AG265">
        <v>2</v>
      </c>
      <c r="AH265">
        <v>31</v>
      </c>
      <c r="AI265">
        <v>3</v>
      </c>
      <c r="AJ265">
        <v>16</v>
      </c>
      <c r="AK265">
        <v>3</v>
      </c>
      <c r="AL265">
        <v>3</v>
      </c>
      <c r="AM265">
        <v>0</v>
      </c>
    </row>
    <row r="266" spans="1:39">
      <c r="A266">
        <v>3</v>
      </c>
      <c r="B266">
        <v>116</v>
      </c>
      <c r="C266">
        <v>2022</v>
      </c>
      <c r="D266">
        <v>99</v>
      </c>
      <c r="E266">
        <v>12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102</v>
      </c>
      <c r="R266">
        <v>482</v>
      </c>
      <c r="S266">
        <v>479</v>
      </c>
      <c r="T266">
        <v>1.758225724082586</v>
      </c>
      <c r="U266">
        <v>1.7930013493257253</v>
      </c>
      <c r="V266">
        <v>5.4543568464730283</v>
      </c>
      <c r="W266">
        <v>58.90396659707725</v>
      </c>
      <c r="X266">
        <v>171.40570842867638</v>
      </c>
      <c r="Y266">
        <v>157.20186721991695</v>
      </c>
      <c r="Z266">
        <v>158.18643006263045</v>
      </c>
      <c r="AA266">
        <v>32.514196090028747</v>
      </c>
      <c r="AB266">
        <v>5.3763540244260009</v>
      </c>
      <c r="AC266">
        <v>-49.09384438567384</v>
      </c>
      <c r="AD266">
        <v>22</v>
      </c>
      <c r="AE266">
        <v>0</v>
      </c>
      <c r="AF266">
        <v>0</v>
      </c>
      <c r="AG266">
        <v>3</v>
      </c>
      <c r="AH266">
        <v>38</v>
      </c>
      <c r="AI266">
        <v>1</v>
      </c>
      <c r="AJ266">
        <v>6</v>
      </c>
      <c r="AK266">
        <v>2</v>
      </c>
      <c r="AL266">
        <v>8</v>
      </c>
      <c r="AM266">
        <v>3</v>
      </c>
    </row>
    <row r="267" spans="1:39">
      <c r="A267">
        <v>3</v>
      </c>
      <c r="B267">
        <v>117</v>
      </c>
      <c r="C267">
        <v>2022</v>
      </c>
      <c r="D267">
        <v>99</v>
      </c>
      <c r="E267">
        <v>13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114</v>
      </c>
      <c r="R267">
        <v>642</v>
      </c>
      <c r="S267">
        <v>640</v>
      </c>
      <c r="T267">
        <v>2.3418691179689217</v>
      </c>
      <c r="U267">
        <v>2.3353814593078703</v>
      </c>
      <c r="V267">
        <v>5.7133956386292812</v>
      </c>
      <c r="W267">
        <v>59.057812499999997</v>
      </c>
      <c r="X267">
        <v>167.02139508510439</v>
      </c>
      <c r="Y267">
        <v>153.72585669781924</v>
      </c>
      <c r="Z267">
        <v>154.2062499999999</v>
      </c>
      <c r="AA267">
        <v>31.483952633643796</v>
      </c>
      <c r="AB267">
        <v>4.577946615552035</v>
      </c>
      <c r="AC267">
        <v>-44.875284749405395</v>
      </c>
      <c r="AD267">
        <v>16</v>
      </c>
      <c r="AE267">
        <v>0</v>
      </c>
      <c r="AF267">
        <v>0</v>
      </c>
      <c r="AG267">
        <v>1</v>
      </c>
      <c r="AH267">
        <v>37</v>
      </c>
      <c r="AI267">
        <v>2</v>
      </c>
      <c r="AJ267">
        <v>3</v>
      </c>
      <c r="AK267">
        <v>2</v>
      </c>
      <c r="AL267">
        <v>8</v>
      </c>
      <c r="AM267">
        <v>2</v>
      </c>
    </row>
    <row r="268" spans="1:39">
      <c r="A268">
        <v>3</v>
      </c>
      <c r="B268">
        <v>118</v>
      </c>
      <c r="C268">
        <v>2022</v>
      </c>
      <c r="D268">
        <v>99</v>
      </c>
      <c r="E268">
        <v>14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135</v>
      </c>
      <c r="R268">
        <v>786</v>
      </c>
      <c r="S268">
        <v>783</v>
      </c>
      <c r="T268">
        <v>2.8671481724666221</v>
      </c>
      <c r="U268">
        <v>2.8519235782125398</v>
      </c>
      <c r="V268">
        <v>5.1653944020356244</v>
      </c>
      <c r="W268">
        <v>59.450830140485294</v>
      </c>
      <c r="X268">
        <v>166.66501258480619</v>
      </c>
      <c r="Y268">
        <v>153.3343511450382</v>
      </c>
      <c r="Z268">
        <v>153.92183908045979</v>
      </c>
      <c r="AA268">
        <v>29.443673449424981</v>
      </c>
      <c r="AB268">
        <v>4.4532274748827154</v>
      </c>
      <c r="AC268">
        <v>-49.423057661669553</v>
      </c>
      <c r="AD268">
        <v>27</v>
      </c>
      <c r="AE268">
        <v>0</v>
      </c>
      <c r="AF268">
        <v>0</v>
      </c>
      <c r="AG268">
        <v>1</v>
      </c>
      <c r="AH268">
        <v>71</v>
      </c>
      <c r="AI268">
        <v>6</v>
      </c>
      <c r="AJ268">
        <v>8</v>
      </c>
      <c r="AK268">
        <v>2</v>
      </c>
      <c r="AL268">
        <v>10</v>
      </c>
      <c r="AM268">
        <v>2</v>
      </c>
    </row>
    <row r="269" spans="1:39">
      <c r="A269">
        <v>3</v>
      </c>
      <c r="B269">
        <v>119</v>
      </c>
      <c r="C269">
        <v>2022</v>
      </c>
      <c r="D269">
        <v>99</v>
      </c>
      <c r="E269">
        <v>15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32</v>
      </c>
      <c r="R269">
        <v>176</v>
      </c>
      <c r="S269">
        <v>175</v>
      </c>
      <c r="T269">
        <v>0.64200773327496907</v>
      </c>
      <c r="U269">
        <v>0.65146096671796494</v>
      </c>
      <c r="V269">
        <v>5.9204545454545459</v>
      </c>
      <c r="W269">
        <v>58.285714285714306</v>
      </c>
      <c r="X269">
        <v>170.34127843986997</v>
      </c>
      <c r="Y269">
        <v>156.4227272727272</v>
      </c>
      <c r="Z269">
        <v>157.31657142857131</v>
      </c>
      <c r="AA269">
        <v>35.848307546649885</v>
      </c>
      <c r="AB269">
        <v>5.5732597723232038</v>
      </c>
      <c r="AC269">
        <v>-56.200549774681583</v>
      </c>
      <c r="AD269">
        <v>5</v>
      </c>
      <c r="AE269">
        <v>0</v>
      </c>
      <c r="AF269">
        <v>0</v>
      </c>
      <c r="AG269">
        <v>0</v>
      </c>
      <c r="AH269">
        <v>21</v>
      </c>
      <c r="AI269">
        <v>2</v>
      </c>
      <c r="AJ269">
        <v>7</v>
      </c>
      <c r="AK269">
        <v>4</v>
      </c>
      <c r="AL269">
        <v>0</v>
      </c>
      <c r="AM269">
        <v>0</v>
      </c>
    </row>
    <row r="270" spans="1:39">
      <c r="A270">
        <v>3</v>
      </c>
      <c r="B270">
        <v>120</v>
      </c>
      <c r="C270">
        <v>2022</v>
      </c>
      <c r="D270">
        <v>99</v>
      </c>
      <c r="E270">
        <v>16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113</v>
      </c>
      <c r="R270">
        <v>660</v>
      </c>
      <c r="S270">
        <v>658</v>
      </c>
      <c r="T270">
        <v>2.407528999781134</v>
      </c>
      <c r="U270">
        <v>2.3814255686938481</v>
      </c>
      <c r="V270">
        <v>5.5621212121212116</v>
      </c>
      <c r="W270">
        <v>59.287234042553202</v>
      </c>
      <c r="X270">
        <v>165.85787451984649</v>
      </c>
      <c r="Y270">
        <v>152.48151515151494</v>
      </c>
      <c r="Z270">
        <v>152.94498480243141</v>
      </c>
      <c r="AA270">
        <v>28.862529437783991</v>
      </c>
      <c r="AB270">
        <v>4.6492004682370913</v>
      </c>
      <c r="AC270">
        <v>-42.399559897205535</v>
      </c>
      <c r="AD270">
        <v>26</v>
      </c>
      <c r="AE270">
        <v>0</v>
      </c>
      <c r="AF270">
        <v>0</v>
      </c>
      <c r="AG270">
        <v>3</v>
      </c>
      <c r="AH270">
        <v>47</v>
      </c>
      <c r="AI270">
        <v>4</v>
      </c>
      <c r="AJ270">
        <v>5</v>
      </c>
      <c r="AK270">
        <v>8</v>
      </c>
      <c r="AL270">
        <v>4</v>
      </c>
      <c r="AM270">
        <v>1</v>
      </c>
    </row>
    <row r="271" spans="1:39">
      <c r="A271">
        <v>3</v>
      </c>
      <c r="B271">
        <v>121</v>
      </c>
      <c r="C271">
        <v>2022</v>
      </c>
      <c r="D271">
        <v>99</v>
      </c>
      <c r="E271">
        <v>17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123</v>
      </c>
      <c r="R271">
        <v>617</v>
      </c>
      <c r="S271">
        <v>615</v>
      </c>
      <c r="T271">
        <v>2.2506748376741816</v>
      </c>
      <c r="U271">
        <v>2.1996414939101903</v>
      </c>
      <c r="V271">
        <v>5.6126418152350084</v>
      </c>
      <c r="W271">
        <v>59.318699186991886</v>
      </c>
      <c r="X271">
        <v>163.57975806465765</v>
      </c>
      <c r="Y271">
        <v>150.65753646677462</v>
      </c>
      <c r="Z271">
        <v>151.14747967479661</v>
      </c>
      <c r="AA271">
        <v>29.535369828119155</v>
      </c>
      <c r="AB271">
        <v>4.383549246779685</v>
      </c>
      <c r="AC271">
        <v>-36.627956936950682</v>
      </c>
      <c r="AD271">
        <v>23</v>
      </c>
      <c r="AE271">
        <v>0</v>
      </c>
      <c r="AF271">
        <v>0</v>
      </c>
      <c r="AG271">
        <v>1</v>
      </c>
      <c r="AH271">
        <v>48</v>
      </c>
      <c r="AI271">
        <v>3</v>
      </c>
      <c r="AJ271">
        <v>7</v>
      </c>
      <c r="AK271">
        <v>6</v>
      </c>
      <c r="AL271">
        <v>7</v>
      </c>
      <c r="AM271">
        <v>3</v>
      </c>
    </row>
    <row r="272" spans="1:39">
      <c r="A272">
        <v>3</v>
      </c>
      <c r="B272">
        <v>122</v>
      </c>
      <c r="C272">
        <v>2022</v>
      </c>
      <c r="D272">
        <v>99</v>
      </c>
      <c r="E272">
        <v>18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129</v>
      </c>
      <c r="R272">
        <v>721</v>
      </c>
      <c r="S272">
        <v>721</v>
      </c>
      <c r="T272">
        <v>2.6300430437002986</v>
      </c>
      <c r="U272">
        <v>2.6954971288878262</v>
      </c>
      <c r="V272">
        <v>6.3536754507628306</v>
      </c>
      <c r="W272">
        <v>58.515950069348143</v>
      </c>
      <c r="X272">
        <v>171.16936120081201</v>
      </c>
      <c r="Y272">
        <v>157.98932038834957</v>
      </c>
      <c r="Z272">
        <v>157.98932038834957</v>
      </c>
      <c r="AA272">
        <v>30.14513270876596</v>
      </c>
      <c r="AB272">
        <v>4.7646506049492485</v>
      </c>
      <c r="AC272">
        <v>-44.55420252449337</v>
      </c>
      <c r="AD272">
        <v>26</v>
      </c>
      <c r="AE272">
        <v>0</v>
      </c>
      <c r="AF272">
        <v>0</v>
      </c>
      <c r="AG272">
        <v>3</v>
      </c>
      <c r="AH272">
        <v>47</v>
      </c>
      <c r="AI272">
        <v>8</v>
      </c>
      <c r="AJ272">
        <v>13</v>
      </c>
      <c r="AK272">
        <v>2</v>
      </c>
      <c r="AL272">
        <v>12</v>
      </c>
      <c r="AM272">
        <v>9</v>
      </c>
    </row>
    <row r="273" spans="1:39">
      <c r="A273">
        <v>3</v>
      </c>
      <c r="B273">
        <v>123</v>
      </c>
      <c r="C273">
        <v>2022</v>
      </c>
      <c r="D273">
        <v>99</v>
      </c>
      <c r="E273">
        <v>19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90</v>
      </c>
      <c r="R273">
        <v>547</v>
      </c>
      <c r="S273">
        <v>545</v>
      </c>
      <c r="T273">
        <v>1.9953308528489089</v>
      </c>
      <c r="U273">
        <v>2.0030441739442826</v>
      </c>
      <c r="V273">
        <v>6.4259597806215707</v>
      </c>
      <c r="W273">
        <v>58.315596330275241</v>
      </c>
      <c r="X273">
        <v>168.22855286691322</v>
      </c>
      <c r="Y273">
        <v>154.74881170018287</v>
      </c>
      <c r="Z273">
        <v>155.31669724770651</v>
      </c>
      <c r="AA273">
        <v>30.207225518002925</v>
      </c>
      <c r="AB273">
        <v>4.8127730340644916</v>
      </c>
      <c r="AC273">
        <v>-35.638927715965096</v>
      </c>
      <c r="AD273">
        <v>11</v>
      </c>
      <c r="AE273">
        <v>0</v>
      </c>
      <c r="AF273">
        <v>0</v>
      </c>
      <c r="AG273">
        <v>0</v>
      </c>
      <c r="AH273">
        <v>26</v>
      </c>
      <c r="AI273">
        <v>7</v>
      </c>
      <c r="AJ273">
        <v>1</v>
      </c>
      <c r="AK273">
        <v>1</v>
      </c>
      <c r="AL273">
        <v>8</v>
      </c>
      <c r="AM273">
        <v>0</v>
      </c>
    </row>
    <row r="274" spans="1:39">
      <c r="A274">
        <v>3</v>
      </c>
      <c r="B274">
        <v>124</v>
      </c>
      <c r="C274">
        <v>2022</v>
      </c>
      <c r="D274">
        <v>99</v>
      </c>
      <c r="E274">
        <v>20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123</v>
      </c>
      <c r="R274">
        <v>917</v>
      </c>
      <c r="S274">
        <v>916</v>
      </c>
      <c r="T274">
        <v>3.34500620121106</v>
      </c>
      <c r="U274">
        <v>3.3333374823040329</v>
      </c>
      <c r="V274">
        <v>5.863685932388222</v>
      </c>
      <c r="W274">
        <v>59.185589519650662</v>
      </c>
      <c r="X274">
        <v>166.62582659787259</v>
      </c>
      <c r="Y274">
        <v>153.61515812431855</v>
      </c>
      <c r="Z274">
        <v>153.78286026200891</v>
      </c>
      <c r="AA274">
        <v>31.10269756386031</v>
      </c>
      <c r="AB274">
        <v>4.4010778976519314</v>
      </c>
      <c r="AC274">
        <v>-43.769431258405845</v>
      </c>
      <c r="AD274">
        <v>21</v>
      </c>
      <c r="AE274">
        <v>0</v>
      </c>
      <c r="AF274">
        <v>0</v>
      </c>
      <c r="AG274">
        <v>0</v>
      </c>
      <c r="AH274">
        <v>53</v>
      </c>
      <c r="AI274">
        <v>4</v>
      </c>
      <c r="AJ274">
        <v>9</v>
      </c>
      <c r="AK274">
        <v>6</v>
      </c>
      <c r="AL274">
        <v>9</v>
      </c>
      <c r="AM274">
        <v>3</v>
      </c>
    </row>
    <row r="275" spans="1:39">
      <c r="A275">
        <v>3</v>
      </c>
      <c r="B275">
        <v>125</v>
      </c>
      <c r="C275">
        <v>2022</v>
      </c>
      <c r="D275">
        <v>99</v>
      </c>
      <c r="E275">
        <v>21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93</v>
      </c>
      <c r="R275">
        <v>507</v>
      </c>
      <c r="S275">
        <v>504</v>
      </c>
      <c r="T275">
        <v>1.8494200043773248</v>
      </c>
      <c r="U275">
        <v>1.8562108389915872</v>
      </c>
      <c r="V275">
        <v>6.717948717948719</v>
      </c>
      <c r="W275">
        <v>58.559523809523824</v>
      </c>
      <c r="X275">
        <v>168.68863003540901</v>
      </c>
      <c r="Y275">
        <v>154.71893491124251</v>
      </c>
      <c r="Z275">
        <v>155.63988095238085</v>
      </c>
      <c r="AA275">
        <v>29.935837748956711</v>
      </c>
      <c r="AB275">
        <v>4.5216003377689775</v>
      </c>
      <c r="AC275">
        <v>-47.511531138756837</v>
      </c>
      <c r="AD275">
        <v>14</v>
      </c>
      <c r="AE275">
        <v>0</v>
      </c>
      <c r="AF275">
        <v>0</v>
      </c>
      <c r="AG275">
        <v>0</v>
      </c>
      <c r="AH275">
        <v>36</v>
      </c>
      <c r="AI275">
        <v>3</v>
      </c>
      <c r="AJ275">
        <v>11</v>
      </c>
      <c r="AK275">
        <v>3</v>
      </c>
      <c r="AL275">
        <v>2</v>
      </c>
      <c r="AM275">
        <v>6</v>
      </c>
    </row>
    <row r="276" spans="1:39">
      <c r="A276">
        <v>3</v>
      </c>
      <c r="B276">
        <v>126</v>
      </c>
      <c r="C276">
        <v>2022</v>
      </c>
      <c r="D276">
        <v>99</v>
      </c>
      <c r="E276">
        <v>22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121</v>
      </c>
      <c r="R276">
        <v>618</v>
      </c>
      <c r="S276">
        <v>617</v>
      </c>
      <c r="T276">
        <v>2.2543226088859702</v>
      </c>
      <c r="U276">
        <v>2.2207160564650072</v>
      </c>
      <c r="V276">
        <v>6.1957928802589004</v>
      </c>
      <c r="W276">
        <v>58.811993517017832</v>
      </c>
      <c r="X276">
        <v>164.70861514619199</v>
      </c>
      <c r="Y276">
        <v>151.85485436893211</v>
      </c>
      <c r="Z276">
        <v>152.1009724473258</v>
      </c>
      <c r="AA276">
        <v>30.338515817424359</v>
      </c>
      <c r="AB276">
        <v>4.6456600838009292</v>
      </c>
      <c r="AC276">
        <v>-40.081179614472489</v>
      </c>
      <c r="AD276">
        <v>14</v>
      </c>
      <c r="AE276">
        <v>0</v>
      </c>
      <c r="AF276">
        <v>0</v>
      </c>
      <c r="AG276">
        <v>0</v>
      </c>
      <c r="AH276">
        <v>38</v>
      </c>
      <c r="AI276">
        <v>6</v>
      </c>
      <c r="AJ276">
        <v>10</v>
      </c>
      <c r="AK276">
        <v>5</v>
      </c>
      <c r="AL276">
        <v>7</v>
      </c>
      <c r="AM276">
        <v>3</v>
      </c>
    </row>
    <row r="277" spans="1:39">
      <c r="A277">
        <v>3</v>
      </c>
      <c r="B277">
        <v>127</v>
      </c>
      <c r="C277">
        <v>2022</v>
      </c>
      <c r="D277">
        <v>99</v>
      </c>
      <c r="E277">
        <v>23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122</v>
      </c>
      <c r="R277">
        <v>721</v>
      </c>
      <c r="S277">
        <v>718</v>
      </c>
      <c r="T277">
        <v>2.6300430437002986</v>
      </c>
      <c r="U277">
        <v>2.502943162283406</v>
      </c>
      <c r="V277">
        <v>5.1345353675450758</v>
      </c>
      <c r="W277">
        <v>59.675487465181043</v>
      </c>
      <c r="X277">
        <v>159.45571862842479</v>
      </c>
      <c r="Y277">
        <v>146.70328710124838</v>
      </c>
      <c r="Z277">
        <v>147.31625348189425</v>
      </c>
      <c r="AA277">
        <v>29.545936879761651</v>
      </c>
      <c r="AB277">
        <v>4.4683019431787052</v>
      </c>
      <c r="AC277">
        <v>-40.602508739798942</v>
      </c>
      <c r="AD277">
        <v>29</v>
      </c>
      <c r="AE277">
        <v>0</v>
      </c>
      <c r="AF277">
        <v>0</v>
      </c>
      <c r="AG277">
        <v>3</v>
      </c>
      <c r="AH277">
        <v>41</v>
      </c>
      <c r="AI277">
        <v>10</v>
      </c>
      <c r="AJ277">
        <v>9</v>
      </c>
      <c r="AK277">
        <v>3</v>
      </c>
      <c r="AL277">
        <v>8</v>
      </c>
      <c r="AM277">
        <v>3</v>
      </c>
    </row>
    <row r="278" spans="1:39">
      <c r="A278">
        <v>3</v>
      </c>
      <c r="B278">
        <v>128</v>
      </c>
      <c r="C278">
        <v>2022</v>
      </c>
      <c r="D278">
        <v>99</v>
      </c>
      <c r="E278">
        <v>24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134</v>
      </c>
      <c r="R278">
        <v>687</v>
      </c>
      <c r="S278">
        <v>685</v>
      </c>
      <c r="T278">
        <v>2.5060188224994526</v>
      </c>
      <c r="U278">
        <v>2.4875508753925111</v>
      </c>
      <c r="V278">
        <v>5.960698689956331</v>
      </c>
      <c r="W278">
        <v>59.091970802919697</v>
      </c>
      <c r="X278">
        <v>166.32113811522143</v>
      </c>
      <c r="Y278">
        <v>153.01688500727812</v>
      </c>
      <c r="Z278">
        <v>153.46364963503652</v>
      </c>
      <c r="AA278">
        <v>29.947291528481056</v>
      </c>
      <c r="AB278">
        <v>4.5100384123529684</v>
      </c>
      <c r="AC278">
        <v>-39.384478142164369</v>
      </c>
      <c r="AD278">
        <v>12</v>
      </c>
      <c r="AE278">
        <v>0</v>
      </c>
      <c r="AF278">
        <v>0</v>
      </c>
      <c r="AG278">
        <v>2</v>
      </c>
      <c r="AH278">
        <v>46</v>
      </c>
      <c r="AI278">
        <v>3</v>
      </c>
      <c r="AJ278">
        <v>12</v>
      </c>
      <c r="AK278">
        <v>4</v>
      </c>
      <c r="AL278">
        <v>4</v>
      </c>
      <c r="AM278">
        <v>0</v>
      </c>
    </row>
    <row r="279" spans="1:39">
      <c r="A279">
        <v>3</v>
      </c>
      <c r="B279">
        <v>129</v>
      </c>
      <c r="C279">
        <v>2022</v>
      </c>
      <c r="D279">
        <v>99</v>
      </c>
      <c r="E279">
        <v>25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142</v>
      </c>
      <c r="R279">
        <v>684</v>
      </c>
      <c r="S279">
        <v>680</v>
      </c>
      <c r="T279">
        <v>2.4950755088640841</v>
      </c>
      <c r="U279">
        <v>2.4300821098180418</v>
      </c>
      <c r="V279">
        <v>5.8143274853801188</v>
      </c>
      <c r="W279">
        <v>59.310294117647054</v>
      </c>
      <c r="X279">
        <v>163.49939493008443</v>
      </c>
      <c r="Y279">
        <v>150.13742690058453</v>
      </c>
      <c r="Z279">
        <v>151.02058823529381</v>
      </c>
      <c r="AA279">
        <v>28.270718892749681</v>
      </c>
      <c r="AB279">
        <v>4.1294366410344594</v>
      </c>
      <c r="AC279">
        <v>-33.191104118430658</v>
      </c>
      <c r="AD279">
        <v>19</v>
      </c>
      <c r="AE279">
        <v>0</v>
      </c>
      <c r="AF279">
        <v>0</v>
      </c>
      <c r="AG279">
        <v>2</v>
      </c>
      <c r="AH279">
        <v>31</v>
      </c>
      <c r="AI279">
        <v>4</v>
      </c>
      <c r="AJ279">
        <v>19</v>
      </c>
      <c r="AK279">
        <v>3</v>
      </c>
      <c r="AL279">
        <v>3</v>
      </c>
      <c r="AM279">
        <v>3</v>
      </c>
    </row>
    <row r="280" spans="1:39">
      <c r="A280">
        <v>3</v>
      </c>
      <c r="B280">
        <v>130</v>
      </c>
      <c r="C280">
        <v>2022</v>
      </c>
      <c r="D280">
        <v>99</v>
      </c>
      <c r="E280">
        <v>26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136</v>
      </c>
      <c r="R280">
        <v>654</v>
      </c>
      <c r="S280">
        <v>652</v>
      </c>
      <c r="T280">
        <v>2.3856423725103961</v>
      </c>
      <c r="U280">
        <v>2.3960637052269833</v>
      </c>
      <c r="V280">
        <v>5.4801223241590202</v>
      </c>
      <c r="W280">
        <v>59.394171779141118</v>
      </c>
      <c r="X280">
        <v>168.14336974564415</v>
      </c>
      <c r="Y280">
        <v>154.82629969418949</v>
      </c>
      <c r="Z280">
        <v>155.30122699386499</v>
      </c>
      <c r="AA280">
        <v>31.150383285966303</v>
      </c>
      <c r="AB280">
        <v>4.5184858634391007</v>
      </c>
      <c r="AC280">
        <v>-44.29401446533069</v>
      </c>
      <c r="AD280">
        <v>20</v>
      </c>
      <c r="AE280">
        <v>0</v>
      </c>
      <c r="AF280">
        <v>0</v>
      </c>
      <c r="AG280">
        <v>3</v>
      </c>
      <c r="AH280">
        <v>53</v>
      </c>
      <c r="AI280">
        <v>3</v>
      </c>
      <c r="AJ280">
        <v>33</v>
      </c>
      <c r="AK280">
        <v>5</v>
      </c>
      <c r="AL280">
        <v>7</v>
      </c>
      <c r="AM280">
        <v>2</v>
      </c>
    </row>
    <row r="281" spans="1:39">
      <c r="A281">
        <v>3</v>
      </c>
      <c r="B281">
        <v>131</v>
      </c>
      <c r="C281">
        <v>2022</v>
      </c>
      <c r="D281">
        <v>99</v>
      </c>
      <c r="E281">
        <v>27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118</v>
      </c>
      <c r="R281">
        <v>498</v>
      </c>
      <c r="S281">
        <v>498</v>
      </c>
      <c r="T281">
        <v>1.8165900634712189</v>
      </c>
      <c r="U281">
        <v>1.8141563672058076</v>
      </c>
      <c r="V281">
        <v>5.5240963855421681</v>
      </c>
      <c r="W281">
        <v>59.082329317269107</v>
      </c>
      <c r="X281">
        <v>166.78915009985769</v>
      </c>
      <c r="Y281">
        <v>153.94638554216851</v>
      </c>
      <c r="Z281">
        <v>153.94638554216851</v>
      </c>
      <c r="AA281">
        <v>31.608086330461177</v>
      </c>
      <c r="AB281">
        <v>5.0335469976442546</v>
      </c>
      <c r="AC281">
        <v>-41.582721352152305</v>
      </c>
      <c r="AD281">
        <v>15</v>
      </c>
      <c r="AE281">
        <v>0</v>
      </c>
      <c r="AF281">
        <v>0</v>
      </c>
      <c r="AG281">
        <v>1</v>
      </c>
      <c r="AH281">
        <v>42</v>
      </c>
      <c r="AI281">
        <v>3</v>
      </c>
      <c r="AJ281">
        <v>9</v>
      </c>
      <c r="AK281">
        <v>2</v>
      </c>
      <c r="AL281">
        <v>5</v>
      </c>
      <c r="AM281">
        <v>1</v>
      </c>
    </row>
    <row r="282" spans="1:39">
      <c r="A282">
        <v>3</v>
      </c>
      <c r="B282">
        <v>132</v>
      </c>
      <c r="C282">
        <v>2022</v>
      </c>
      <c r="D282">
        <v>99</v>
      </c>
      <c r="E282">
        <v>28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128</v>
      </c>
      <c r="R282">
        <v>665</v>
      </c>
      <c r="S282">
        <v>663</v>
      </c>
      <c r="T282">
        <v>2.4257678558400819</v>
      </c>
      <c r="U282">
        <v>2.3677032030689529</v>
      </c>
      <c r="V282">
        <v>5.3353383458646597</v>
      </c>
      <c r="W282">
        <v>59.420814479637997</v>
      </c>
      <c r="X282">
        <v>163.44268037374044</v>
      </c>
      <c r="Y282">
        <v>150.46300751879701</v>
      </c>
      <c r="Z282">
        <v>150.91689291101056</v>
      </c>
      <c r="AA282">
        <v>31.336568559898168</v>
      </c>
      <c r="AB282">
        <v>4.4129920557523805</v>
      </c>
      <c r="AC282">
        <v>-43.756589923283087</v>
      </c>
      <c r="AD282">
        <v>20</v>
      </c>
      <c r="AE282">
        <v>0</v>
      </c>
      <c r="AF282">
        <v>0</v>
      </c>
      <c r="AG282">
        <v>2</v>
      </c>
      <c r="AH282">
        <v>48</v>
      </c>
      <c r="AI282">
        <v>14</v>
      </c>
      <c r="AJ282">
        <v>18</v>
      </c>
      <c r="AK282">
        <v>8</v>
      </c>
      <c r="AL282">
        <v>9</v>
      </c>
      <c r="AM282">
        <v>0</v>
      </c>
    </row>
    <row r="283" spans="1:39">
      <c r="A283">
        <v>3</v>
      </c>
      <c r="B283">
        <v>133</v>
      </c>
      <c r="C283">
        <v>2022</v>
      </c>
      <c r="D283">
        <v>99</v>
      </c>
      <c r="E283">
        <v>29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92</v>
      </c>
      <c r="R283">
        <v>423</v>
      </c>
      <c r="S283">
        <v>421</v>
      </c>
      <c r="T283">
        <v>1.5430072225869991</v>
      </c>
      <c r="U283">
        <v>1.5843806908979901</v>
      </c>
      <c r="V283">
        <v>5.1985815602836878</v>
      </c>
      <c r="W283">
        <v>58.722090261282645</v>
      </c>
      <c r="X283">
        <v>172.39190736343846</v>
      </c>
      <c r="Y283">
        <v>158.28628841607571</v>
      </c>
      <c r="Z283">
        <v>159.03824228028512</v>
      </c>
      <c r="AA283">
        <v>33.316396364915462</v>
      </c>
      <c r="AB283">
        <v>5.677911646586054</v>
      </c>
      <c r="AC283">
        <v>-50.343366292194098</v>
      </c>
      <c r="AD283">
        <v>10</v>
      </c>
      <c r="AE283">
        <v>0</v>
      </c>
      <c r="AF283">
        <v>0</v>
      </c>
      <c r="AG283">
        <v>0</v>
      </c>
      <c r="AH283">
        <v>36</v>
      </c>
      <c r="AI283">
        <v>3</v>
      </c>
      <c r="AJ283">
        <v>8</v>
      </c>
      <c r="AK283">
        <v>5</v>
      </c>
      <c r="AL283">
        <v>7</v>
      </c>
      <c r="AM283">
        <v>1</v>
      </c>
    </row>
    <row r="284" spans="1:39">
      <c r="A284">
        <v>3</v>
      </c>
      <c r="B284">
        <v>134</v>
      </c>
      <c r="C284">
        <v>2022</v>
      </c>
      <c r="D284">
        <v>99</v>
      </c>
      <c r="E284">
        <v>30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108</v>
      </c>
      <c r="R284">
        <v>727</v>
      </c>
      <c r="S284">
        <v>727</v>
      </c>
      <c r="T284">
        <v>2.6519296709710356</v>
      </c>
      <c r="U284">
        <v>2.6545335366594003</v>
      </c>
      <c r="V284">
        <v>6.136176066024758</v>
      </c>
      <c r="W284">
        <v>58.585969738652011</v>
      </c>
      <c r="X284">
        <v>167.17688418097197</v>
      </c>
      <c r="Y284">
        <v>154.30426409903711</v>
      </c>
      <c r="Z284">
        <v>154.30426409903711</v>
      </c>
      <c r="AA284">
        <v>29.917748703020106</v>
      </c>
      <c r="AB284">
        <v>5.1700620696236115</v>
      </c>
      <c r="AC284">
        <v>-46.000321911237485</v>
      </c>
      <c r="AD284">
        <v>22</v>
      </c>
      <c r="AE284">
        <v>0</v>
      </c>
      <c r="AF284">
        <v>0</v>
      </c>
      <c r="AG284">
        <v>4</v>
      </c>
      <c r="AH284">
        <v>55</v>
      </c>
      <c r="AI284">
        <v>3</v>
      </c>
      <c r="AJ284">
        <v>39</v>
      </c>
      <c r="AK284">
        <v>0</v>
      </c>
      <c r="AL284">
        <v>6</v>
      </c>
      <c r="AM284">
        <v>5</v>
      </c>
    </row>
    <row r="285" spans="1:39">
      <c r="A285">
        <v>3</v>
      </c>
      <c r="B285">
        <v>135</v>
      </c>
      <c r="C285">
        <v>2022</v>
      </c>
      <c r="D285">
        <v>99</v>
      </c>
      <c r="E285">
        <v>31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107</v>
      </c>
      <c r="R285">
        <v>504</v>
      </c>
      <c r="S285">
        <v>504</v>
      </c>
      <c r="T285">
        <v>1.8384766907419563</v>
      </c>
      <c r="U285">
        <v>1.8191848250352476</v>
      </c>
      <c r="V285">
        <v>5.8412698412698418</v>
      </c>
      <c r="W285">
        <v>59.172619047619023</v>
      </c>
      <c r="X285">
        <v>165.26036561247821</v>
      </c>
      <c r="Y285">
        <v>152.5353174603174</v>
      </c>
      <c r="Z285">
        <v>152.5353174603174</v>
      </c>
      <c r="AA285">
        <v>29.992224235320503</v>
      </c>
      <c r="AB285">
        <v>4.3965133513416532</v>
      </c>
      <c r="AC285">
        <v>-33.899838982374554</v>
      </c>
      <c r="AD285">
        <v>9</v>
      </c>
      <c r="AE285">
        <v>0</v>
      </c>
      <c r="AF285">
        <v>0</v>
      </c>
      <c r="AG285">
        <v>3</v>
      </c>
      <c r="AH285">
        <v>39</v>
      </c>
      <c r="AI285">
        <v>3</v>
      </c>
      <c r="AJ285">
        <v>5</v>
      </c>
      <c r="AK285">
        <v>7</v>
      </c>
      <c r="AL285">
        <v>9</v>
      </c>
      <c r="AM285">
        <v>3</v>
      </c>
    </row>
    <row r="286" spans="1:39">
      <c r="A286">
        <v>3</v>
      </c>
      <c r="B286">
        <v>136</v>
      </c>
      <c r="C286">
        <v>2022</v>
      </c>
      <c r="D286">
        <v>99</v>
      </c>
      <c r="E286">
        <v>32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115</v>
      </c>
      <c r="R286">
        <v>530</v>
      </c>
      <c r="S286">
        <v>530</v>
      </c>
      <c r="T286">
        <v>1.9333187422484861</v>
      </c>
      <c r="U286">
        <v>1.9579844591263196</v>
      </c>
      <c r="V286">
        <v>5.681132075471699</v>
      </c>
      <c r="W286">
        <v>58.786792452830191</v>
      </c>
      <c r="X286">
        <v>169.14368650217702</v>
      </c>
      <c r="Y286">
        <v>156.11962264150927</v>
      </c>
      <c r="Z286">
        <v>156.11962264150927</v>
      </c>
      <c r="AA286">
        <v>30.949771722404684</v>
      </c>
      <c r="AB286">
        <v>5.1411964592296489</v>
      </c>
      <c r="AC286">
        <v>-41.044294716131375</v>
      </c>
      <c r="AD286">
        <v>12</v>
      </c>
      <c r="AE286">
        <v>0</v>
      </c>
      <c r="AF286">
        <v>0</v>
      </c>
      <c r="AG286">
        <v>1</v>
      </c>
      <c r="AH286">
        <v>38</v>
      </c>
      <c r="AI286">
        <v>3</v>
      </c>
      <c r="AJ286">
        <v>11</v>
      </c>
      <c r="AK286">
        <v>4</v>
      </c>
      <c r="AL286">
        <v>5</v>
      </c>
      <c r="AM286">
        <v>2</v>
      </c>
    </row>
    <row r="287" spans="1:39">
      <c r="A287">
        <v>3</v>
      </c>
      <c r="B287">
        <v>137</v>
      </c>
      <c r="C287">
        <v>2022</v>
      </c>
      <c r="D287">
        <v>99</v>
      </c>
      <c r="E287">
        <v>33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107</v>
      </c>
      <c r="R287">
        <v>543</v>
      </c>
      <c r="S287">
        <v>542</v>
      </c>
      <c r="T287">
        <v>1.9807397680017516</v>
      </c>
      <c r="U287">
        <v>2.0588683380168842</v>
      </c>
      <c r="V287">
        <v>5.9668508287292816</v>
      </c>
      <c r="W287">
        <v>58.601476014760152</v>
      </c>
      <c r="X287">
        <v>173.97967632968795</v>
      </c>
      <c r="Y287">
        <v>160.23333333333341</v>
      </c>
      <c r="Z287">
        <v>160.52896678966795</v>
      </c>
      <c r="AA287">
        <v>31.584611228573273</v>
      </c>
      <c r="AB287">
        <v>5.079791163442172</v>
      </c>
      <c r="AC287">
        <v>-48.722551804141034</v>
      </c>
      <c r="AD287">
        <v>15</v>
      </c>
      <c r="AE287">
        <v>0</v>
      </c>
      <c r="AF287">
        <v>0</v>
      </c>
      <c r="AG287">
        <v>3</v>
      </c>
      <c r="AH287">
        <v>33</v>
      </c>
      <c r="AI287">
        <v>2</v>
      </c>
      <c r="AJ287">
        <v>15</v>
      </c>
      <c r="AK287">
        <v>3</v>
      </c>
      <c r="AL287">
        <v>1</v>
      </c>
      <c r="AM287">
        <v>1</v>
      </c>
    </row>
    <row r="288" spans="1:39">
      <c r="A288">
        <v>3</v>
      </c>
      <c r="B288">
        <v>138</v>
      </c>
      <c r="C288">
        <v>2022</v>
      </c>
      <c r="D288">
        <v>99</v>
      </c>
      <c r="E288">
        <v>34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114</v>
      </c>
      <c r="R288">
        <v>549</v>
      </c>
      <c r="S288">
        <v>548</v>
      </c>
      <c r="T288">
        <v>2.0026263952724874</v>
      </c>
      <c r="U288">
        <v>1.9893667686482099</v>
      </c>
      <c r="V288">
        <v>5.6448087431693992</v>
      </c>
      <c r="W288">
        <v>59.107664233576656</v>
      </c>
      <c r="X288">
        <v>166.08963011641379</v>
      </c>
      <c r="Y288">
        <v>153.13224043715857</v>
      </c>
      <c r="Z288">
        <v>153.41167883211691</v>
      </c>
      <c r="AA288">
        <v>31.420813028024622</v>
      </c>
      <c r="AB288">
        <v>4.5874805455581242</v>
      </c>
      <c r="AC288">
        <v>-37.716017581101127</v>
      </c>
      <c r="AD288">
        <v>11</v>
      </c>
      <c r="AE288">
        <v>0</v>
      </c>
      <c r="AF288">
        <v>0</v>
      </c>
      <c r="AG288">
        <v>1</v>
      </c>
      <c r="AH288">
        <v>38</v>
      </c>
      <c r="AI288">
        <v>4</v>
      </c>
      <c r="AJ288">
        <v>36</v>
      </c>
      <c r="AK288">
        <v>8</v>
      </c>
      <c r="AL288">
        <v>4</v>
      </c>
      <c r="AM288">
        <v>2</v>
      </c>
    </row>
    <row r="289" spans="1:39">
      <c r="A289">
        <v>3</v>
      </c>
      <c r="B289">
        <v>139</v>
      </c>
      <c r="C289">
        <v>2022</v>
      </c>
      <c r="D289">
        <v>99</v>
      </c>
      <c r="E289">
        <v>35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110</v>
      </c>
      <c r="R289">
        <v>671</v>
      </c>
      <c r="S289">
        <v>664</v>
      </c>
      <c r="T289">
        <v>2.4476544831108193</v>
      </c>
      <c r="U289">
        <v>2.4216532313293597</v>
      </c>
      <c r="V289">
        <v>5.9269746646795856</v>
      </c>
      <c r="W289">
        <v>59.128012048192787</v>
      </c>
      <c r="X289">
        <v>167.09379283842452</v>
      </c>
      <c r="Y289">
        <v>152.51535022354699</v>
      </c>
      <c r="Z289">
        <v>154.12319277108435</v>
      </c>
      <c r="AA289">
        <v>33.154111277871607</v>
      </c>
      <c r="AB289">
        <v>4.5433187699783515</v>
      </c>
      <c r="AC289">
        <v>-43.895118384177096</v>
      </c>
      <c r="AD289">
        <v>12</v>
      </c>
      <c r="AE289">
        <v>0</v>
      </c>
      <c r="AF289">
        <v>0</v>
      </c>
      <c r="AG289">
        <v>6</v>
      </c>
      <c r="AH289">
        <v>50</v>
      </c>
      <c r="AI289">
        <v>3</v>
      </c>
      <c r="AJ289">
        <v>19</v>
      </c>
      <c r="AK289">
        <v>6</v>
      </c>
      <c r="AL289">
        <v>7</v>
      </c>
      <c r="AM289">
        <v>1</v>
      </c>
    </row>
    <row r="290" spans="1:39">
      <c r="A290">
        <v>3</v>
      </c>
      <c r="B290">
        <v>140</v>
      </c>
      <c r="C290">
        <v>2022</v>
      </c>
      <c r="D290">
        <v>99</v>
      </c>
      <c r="E290">
        <v>36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102</v>
      </c>
      <c r="R290">
        <v>635</v>
      </c>
      <c r="S290">
        <v>634</v>
      </c>
      <c r="T290">
        <v>2.3163347194863944</v>
      </c>
      <c r="U290">
        <v>2.3043895947468593</v>
      </c>
      <c r="V290">
        <v>5.5543307086614178</v>
      </c>
      <c r="W290">
        <v>59.05835962145111</v>
      </c>
      <c r="X290">
        <v>166.44150792093563</v>
      </c>
      <c r="Y290">
        <v>153.3579527559055</v>
      </c>
      <c r="Z290">
        <v>153.5998422712934</v>
      </c>
      <c r="AA290">
        <v>33.376928930522539</v>
      </c>
      <c r="AB290">
        <v>5.0612713789737045</v>
      </c>
      <c r="AC290">
        <v>-47.062672940971744</v>
      </c>
      <c r="AD290">
        <v>23</v>
      </c>
      <c r="AE290">
        <v>0</v>
      </c>
      <c r="AF290">
        <v>0</v>
      </c>
      <c r="AG290">
        <v>5</v>
      </c>
      <c r="AH290">
        <v>63</v>
      </c>
      <c r="AI290">
        <v>14</v>
      </c>
      <c r="AJ290">
        <v>16</v>
      </c>
      <c r="AK290">
        <v>2</v>
      </c>
      <c r="AL290">
        <v>3</v>
      </c>
      <c r="AM290">
        <v>1</v>
      </c>
    </row>
    <row r="291" spans="1:39">
      <c r="A291">
        <v>3</v>
      </c>
      <c r="B291">
        <v>141</v>
      </c>
      <c r="C291">
        <v>2022</v>
      </c>
      <c r="D291">
        <v>99</v>
      </c>
      <c r="E291">
        <v>37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117</v>
      </c>
      <c r="R291">
        <v>636</v>
      </c>
      <c r="S291">
        <v>636</v>
      </c>
      <c r="T291">
        <v>2.3199824906981834</v>
      </c>
      <c r="U291">
        <v>2.2609318874350306</v>
      </c>
      <c r="V291">
        <v>5.968553459119498</v>
      </c>
      <c r="W291">
        <v>58.896226415094361</v>
      </c>
      <c r="X291">
        <v>162.76191254931612</v>
      </c>
      <c r="Y291">
        <v>150.22924528301883</v>
      </c>
      <c r="Z291">
        <v>150.22924528301883</v>
      </c>
      <c r="AA291">
        <v>31.283031248338176</v>
      </c>
      <c r="AB291">
        <v>4.7664232702838483</v>
      </c>
      <c r="AC291">
        <v>-43.119017896166675</v>
      </c>
      <c r="AD291">
        <v>22</v>
      </c>
      <c r="AE291">
        <v>0</v>
      </c>
      <c r="AF291">
        <v>0</v>
      </c>
      <c r="AG291">
        <v>6</v>
      </c>
      <c r="AH291">
        <v>38</v>
      </c>
      <c r="AI291">
        <v>10</v>
      </c>
      <c r="AJ291">
        <v>34</v>
      </c>
      <c r="AK291">
        <v>9</v>
      </c>
      <c r="AL291">
        <v>4</v>
      </c>
      <c r="AM291">
        <v>1</v>
      </c>
    </row>
    <row r="292" spans="1:39">
      <c r="A292">
        <v>3</v>
      </c>
      <c r="B292">
        <v>142</v>
      </c>
      <c r="C292">
        <v>2022</v>
      </c>
      <c r="D292">
        <v>99</v>
      </c>
      <c r="E292">
        <v>38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111</v>
      </c>
      <c r="R292">
        <v>548</v>
      </c>
      <c r="S292">
        <v>548</v>
      </c>
      <c r="T292">
        <v>1.9989786240606988</v>
      </c>
      <c r="U292">
        <v>2.0092747289865924</v>
      </c>
      <c r="V292">
        <v>6.4635036496350384</v>
      </c>
      <c r="W292">
        <v>58.921532846715309</v>
      </c>
      <c r="X292">
        <v>167.87312872179749</v>
      </c>
      <c r="Y292">
        <v>154.94689781021901</v>
      </c>
      <c r="Z292">
        <v>154.94689781021901</v>
      </c>
      <c r="AA292">
        <v>27.896417003215245</v>
      </c>
      <c r="AB292">
        <v>4.7946186973836333</v>
      </c>
      <c r="AC292">
        <v>-30.513997989448608</v>
      </c>
      <c r="AD292">
        <v>26</v>
      </c>
      <c r="AE292">
        <v>0</v>
      </c>
      <c r="AF292">
        <v>0</v>
      </c>
      <c r="AG292">
        <v>1</v>
      </c>
      <c r="AH292">
        <v>44</v>
      </c>
      <c r="AI292">
        <v>6</v>
      </c>
      <c r="AJ292">
        <v>17</v>
      </c>
      <c r="AK292">
        <v>2</v>
      </c>
      <c r="AL292">
        <v>7</v>
      </c>
      <c r="AM292">
        <v>3</v>
      </c>
    </row>
    <row r="293" spans="1:39">
      <c r="A293">
        <v>3</v>
      </c>
      <c r="B293">
        <v>143</v>
      </c>
      <c r="C293">
        <v>2022</v>
      </c>
      <c r="D293">
        <v>99</v>
      </c>
      <c r="E293">
        <v>39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127</v>
      </c>
      <c r="R293">
        <v>655</v>
      </c>
      <c r="S293">
        <v>655</v>
      </c>
      <c r="T293">
        <v>2.3892901437221847</v>
      </c>
      <c r="U293">
        <v>2.3899561995056757</v>
      </c>
      <c r="V293">
        <v>5.6488549618320612</v>
      </c>
      <c r="W293">
        <v>58.986259541984722</v>
      </c>
      <c r="X293">
        <v>167.05945597247612</v>
      </c>
      <c r="Y293">
        <v>154.19587786259535</v>
      </c>
      <c r="Z293">
        <v>154.19587786259535</v>
      </c>
      <c r="AA293">
        <v>30.540831856531423</v>
      </c>
      <c r="AB293">
        <v>4.8546627206337751</v>
      </c>
      <c r="AC293">
        <v>-36.142561367313803</v>
      </c>
      <c r="AD293">
        <v>35</v>
      </c>
      <c r="AE293">
        <v>0</v>
      </c>
      <c r="AF293">
        <v>0</v>
      </c>
      <c r="AG293">
        <v>3</v>
      </c>
      <c r="AH293">
        <v>40</v>
      </c>
      <c r="AI293">
        <v>9</v>
      </c>
      <c r="AJ293">
        <v>12</v>
      </c>
      <c r="AK293">
        <v>6</v>
      </c>
      <c r="AL293">
        <v>8</v>
      </c>
      <c r="AM293">
        <v>0</v>
      </c>
    </row>
    <row r="294" spans="1:39">
      <c r="A294">
        <v>3</v>
      </c>
      <c r="B294">
        <v>144</v>
      </c>
      <c r="C294">
        <v>2022</v>
      </c>
      <c r="D294">
        <v>99</v>
      </c>
      <c r="E294">
        <v>40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119</v>
      </c>
      <c r="R294">
        <v>559</v>
      </c>
      <c r="S294">
        <v>558</v>
      </c>
      <c r="T294">
        <v>2.0391041073903846</v>
      </c>
      <c r="U294">
        <v>2.1124610499797614</v>
      </c>
      <c r="V294">
        <v>6.8264758497316622</v>
      </c>
      <c r="W294">
        <v>58.449820788530459</v>
      </c>
      <c r="X294">
        <v>173.30998513442012</v>
      </c>
      <c r="Y294">
        <v>159.69856887298749</v>
      </c>
      <c r="Z294">
        <v>159.98476702508964</v>
      </c>
      <c r="AA294">
        <v>31.853947627036799</v>
      </c>
      <c r="AB294">
        <v>4.6911980002511635</v>
      </c>
      <c r="AC294">
        <v>-35.516260737749278</v>
      </c>
      <c r="AD294">
        <v>17</v>
      </c>
      <c r="AE294">
        <v>0</v>
      </c>
      <c r="AF294">
        <v>0</v>
      </c>
      <c r="AG294">
        <v>4</v>
      </c>
      <c r="AH294">
        <v>53</v>
      </c>
      <c r="AI294">
        <v>5</v>
      </c>
      <c r="AJ294">
        <v>33</v>
      </c>
      <c r="AK294">
        <v>6</v>
      </c>
      <c r="AL294">
        <v>3</v>
      </c>
      <c r="AM294">
        <v>1</v>
      </c>
    </row>
    <row r="295" spans="1:39">
      <c r="A295">
        <v>3</v>
      </c>
      <c r="B295">
        <v>145</v>
      </c>
      <c r="C295">
        <v>2022</v>
      </c>
      <c r="D295">
        <v>99</v>
      </c>
      <c r="E295">
        <v>41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115</v>
      </c>
      <c r="R295">
        <v>516</v>
      </c>
      <c r="S295">
        <v>516</v>
      </c>
      <c r="T295">
        <v>1.8822499452834316</v>
      </c>
      <c r="U295">
        <v>1.9492219276710721</v>
      </c>
      <c r="V295">
        <v>5.8468992248062017</v>
      </c>
      <c r="W295">
        <v>59.005813953488357</v>
      </c>
      <c r="X295">
        <v>172.95535286855301</v>
      </c>
      <c r="Y295">
        <v>159.63779069767452</v>
      </c>
      <c r="Z295">
        <v>159.63779069767452</v>
      </c>
      <c r="AA295">
        <v>31.743796716880844</v>
      </c>
      <c r="AB295">
        <v>4.8326615193633877</v>
      </c>
      <c r="AC295">
        <v>-40.961372444646486</v>
      </c>
      <c r="AD295">
        <v>18</v>
      </c>
      <c r="AE295">
        <v>0</v>
      </c>
      <c r="AF295">
        <v>0</v>
      </c>
      <c r="AG295">
        <v>2</v>
      </c>
      <c r="AH295">
        <v>28</v>
      </c>
      <c r="AI295">
        <v>7</v>
      </c>
      <c r="AJ295">
        <v>13</v>
      </c>
      <c r="AK295">
        <v>5</v>
      </c>
      <c r="AL295">
        <v>6</v>
      </c>
      <c r="AM295">
        <v>2</v>
      </c>
    </row>
    <row r="296" spans="1:39">
      <c r="A296">
        <v>3</v>
      </c>
      <c r="B296">
        <v>146</v>
      </c>
      <c r="C296">
        <v>2022</v>
      </c>
      <c r="D296">
        <v>99</v>
      </c>
      <c r="E296">
        <v>42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139</v>
      </c>
      <c r="R296">
        <v>728</v>
      </c>
      <c r="S296">
        <v>727</v>
      </c>
      <c r="T296">
        <v>2.6555774421828264</v>
      </c>
      <c r="U296">
        <v>2.6692000691896856</v>
      </c>
      <c r="V296">
        <v>6.2953296703296706</v>
      </c>
      <c r="W296">
        <v>58.810178817056403</v>
      </c>
      <c r="X296">
        <v>168.1866346005022</v>
      </c>
      <c r="Y296">
        <v>154.94368131868123</v>
      </c>
      <c r="Z296">
        <v>155.15680880330106</v>
      </c>
      <c r="AA296">
        <v>32.088914980790243</v>
      </c>
      <c r="AB296">
        <v>4.9258329617359395</v>
      </c>
      <c r="AC296">
        <v>-41.945092976728432</v>
      </c>
      <c r="AD296">
        <v>17</v>
      </c>
      <c r="AE296">
        <v>0</v>
      </c>
      <c r="AF296">
        <v>0</v>
      </c>
      <c r="AG296">
        <v>2</v>
      </c>
      <c r="AH296">
        <v>56</v>
      </c>
      <c r="AI296">
        <v>8</v>
      </c>
      <c r="AJ296">
        <v>22</v>
      </c>
      <c r="AK296">
        <v>1</v>
      </c>
      <c r="AL296">
        <v>6</v>
      </c>
      <c r="AM296">
        <v>2</v>
      </c>
    </row>
    <row r="297" spans="1:39">
      <c r="A297">
        <v>3</v>
      </c>
      <c r="B297">
        <v>147</v>
      </c>
      <c r="C297">
        <v>2022</v>
      </c>
      <c r="D297">
        <v>99</v>
      </c>
      <c r="E297">
        <v>43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138</v>
      </c>
      <c r="R297">
        <v>675</v>
      </c>
      <c r="S297">
        <v>675</v>
      </c>
      <c r="T297">
        <v>2.4622455679579782</v>
      </c>
      <c r="U297">
        <v>2.4343888360531403</v>
      </c>
      <c r="V297">
        <v>6.0162962962962965</v>
      </c>
      <c r="W297">
        <v>58.965925925925909</v>
      </c>
      <c r="X297">
        <v>165.12338991212221</v>
      </c>
      <c r="Y297">
        <v>152.40888888888875</v>
      </c>
      <c r="Z297">
        <v>152.40888888888875</v>
      </c>
      <c r="AA297">
        <v>31.385373490462399</v>
      </c>
      <c r="AB297">
        <v>4.7475867236120228</v>
      </c>
      <c r="AC297">
        <v>-40.069204123095552</v>
      </c>
      <c r="AD297">
        <v>21</v>
      </c>
      <c r="AE297">
        <v>0</v>
      </c>
      <c r="AF297">
        <v>0</v>
      </c>
      <c r="AG297">
        <v>2</v>
      </c>
      <c r="AH297">
        <v>40</v>
      </c>
      <c r="AI297">
        <v>4</v>
      </c>
      <c r="AJ297">
        <v>27</v>
      </c>
      <c r="AK297">
        <v>4</v>
      </c>
      <c r="AL297">
        <v>7</v>
      </c>
      <c r="AM297">
        <v>2</v>
      </c>
    </row>
    <row r="298" spans="1:39">
      <c r="A298">
        <v>3</v>
      </c>
      <c r="B298">
        <v>148</v>
      </c>
      <c r="C298">
        <v>2022</v>
      </c>
      <c r="D298">
        <v>99</v>
      </c>
      <c r="E298">
        <v>44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127</v>
      </c>
      <c r="R298">
        <v>691</v>
      </c>
      <c r="S298">
        <v>691</v>
      </c>
      <c r="T298">
        <v>2.5206099073466111</v>
      </c>
      <c r="U298">
        <v>2.6061798861715215</v>
      </c>
      <c r="V298">
        <v>6.5036179450072362</v>
      </c>
      <c r="W298">
        <v>58.283646888567297</v>
      </c>
      <c r="X298">
        <v>172.68267290484525</v>
      </c>
      <c r="Y298">
        <v>159.38610709117222</v>
      </c>
      <c r="Z298">
        <v>159.38610709117222</v>
      </c>
      <c r="AA298">
        <v>31.360193195547019</v>
      </c>
      <c r="AB298">
        <v>5.0218632288429683</v>
      </c>
      <c r="AC298">
        <v>-38.002982160786679</v>
      </c>
      <c r="AD298">
        <v>21</v>
      </c>
      <c r="AE298">
        <v>0</v>
      </c>
      <c r="AF298">
        <v>0</v>
      </c>
      <c r="AG298">
        <v>0</v>
      </c>
      <c r="AH298">
        <v>39</v>
      </c>
      <c r="AI298">
        <v>5</v>
      </c>
      <c r="AJ298">
        <v>13</v>
      </c>
      <c r="AK298">
        <v>3</v>
      </c>
      <c r="AL298">
        <v>5</v>
      </c>
      <c r="AM298">
        <v>2</v>
      </c>
    </row>
    <row r="299" spans="1:39">
      <c r="A299">
        <v>3</v>
      </c>
      <c r="B299">
        <v>149</v>
      </c>
      <c r="C299">
        <v>2022</v>
      </c>
      <c r="D299">
        <v>99</v>
      </c>
      <c r="E299">
        <v>45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129</v>
      </c>
      <c r="R299">
        <v>553</v>
      </c>
      <c r="S299">
        <v>553</v>
      </c>
      <c r="T299">
        <v>2.0172174801196463</v>
      </c>
      <c r="U299">
        <v>1.9844708254721568</v>
      </c>
      <c r="V299">
        <v>7.0488245931283906</v>
      </c>
      <c r="W299">
        <v>58.585895117540709</v>
      </c>
      <c r="X299">
        <v>164.30168155965978</v>
      </c>
      <c r="Y299">
        <v>151.65045207956587</v>
      </c>
      <c r="Z299">
        <v>151.65045207956587</v>
      </c>
      <c r="AA299">
        <v>29.406072689280204</v>
      </c>
      <c r="AB299">
        <v>4.8526516272447644</v>
      </c>
      <c r="AC299">
        <v>-32.670255536131208</v>
      </c>
      <c r="AD299">
        <v>9</v>
      </c>
      <c r="AE299">
        <v>0</v>
      </c>
      <c r="AF299">
        <v>0</v>
      </c>
      <c r="AG299">
        <v>3</v>
      </c>
      <c r="AH299">
        <v>44</v>
      </c>
      <c r="AI299">
        <v>7</v>
      </c>
      <c r="AJ299">
        <v>18</v>
      </c>
      <c r="AK299">
        <v>2</v>
      </c>
      <c r="AL299">
        <v>6</v>
      </c>
      <c r="AM299">
        <v>3</v>
      </c>
    </row>
    <row r="300" spans="1:39">
      <c r="A300">
        <v>3</v>
      </c>
      <c r="B300">
        <v>150</v>
      </c>
      <c r="C300">
        <v>2022</v>
      </c>
      <c r="D300">
        <v>99</v>
      </c>
      <c r="E300">
        <v>46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39">
      <c r="A301">
        <v>3</v>
      </c>
      <c r="B301">
        <v>151</v>
      </c>
      <c r="C301">
        <v>2022</v>
      </c>
      <c r="D301">
        <v>99</v>
      </c>
      <c r="E301">
        <v>47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39">
      <c r="A302">
        <v>3</v>
      </c>
      <c r="B302">
        <v>152</v>
      </c>
      <c r="C302">
        <v>2022</v>
      </c>
      <c r="D302">
        <v>99</v>
      </c>
      <c r="E302">
        <v>48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39">
      <c r="A303">
        <v>3</v>
      </c>
      <c r="B303">
        <v>153</v>
      </c>
      <c r="C303">
        <v>2022</v>
      </c>
      <c r="D303">
        <v>99</v>
      </c>
      <c r="E303">
        <v>49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39">
      <c r="A304">
        <v>3</v>
      </c>
      <c r="B304">
        <v>154</v>
      </c>
      <c r="C304">
        <v>2022</v>
      </c>
      <c r="D304">
        <v>99</v>
      </c>
      <c r="E304">
        <v>50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39">
      <c r="A305">
        <v>3</v>
      </c>
      <c r="B305">
        <v>155</v>
      </c>
      <c r="C305">
        <v>2022</v>
      </c>
      <c r="D305">
        <v>99</v>
      </c>
      <c r="E305">
        <v>51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39">
      <c r="A306">
        <v>3</v>
      </c>
      <c r="B306">
        <v>156</v>
      </c>
      <c r="C306">
        <v>2022</v>
      </c>
      <c r="D306">
        <v>99</v>
      </c>
      <c r="E306">
        <v>52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39">
      <c r="A307">
        <v>4</v>
      </c>
      <c r="B307">
        <v>1</v>
      </c>
      <c r="C307">
        <v>2024</v>
      </c>
      <c r="D307">
        <v>99</v>
      </c>
      <c r="E307">
        <v>99</v>
      </c>
      <c r="F307">
        <v>99</v>
      </c>
      <c r="G307">
        <v>1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311</v>
      </c>
      <c r="R307">
        <v>10680</v>
      </c>
      <c r="S307">
        <v>10670</v>
      </c>
      <c r="T307">
        <v>41.611470427803312</v>
      </c>
      <c r="U307">
        <v>42.87650578526565</v>
      </c>
      <c r="V307">
        <v>6.5326779026217219</v>
      </c>
      <c r="W307">
        <v>58.368603561387054</v>
      </c>
      <c r="X307">
        <v>170.73502379879898</v>
      </c>
      <c r="Y307">
        <v>157.46367041198471</v>
      </c>
      <c r="Z307">
        <v>157.61124648547303</v>
      </c>
      <c r="AA307">
        <v>31.441755632090615</v>
      </c>
      <c r="AB307">
        <v>5.1031835093397033</v>
      </c>
      <c r="AC307">
        <v>-35.850077816503358</v>
      </c>
      <c r="AD307">
        <v>380</v>
      </c>
      <c r="AE307">
        <v>0</v>
      </c>
      <c r="AF307">
        <v>0</v>
      </c>
      <c r="AG307">
        <v>52</v>
      </c>
      <c r="AH307">
        <v>452</v>
      </c>
      <c r="AI307">
        <v>108</v>
      </c>
      <c r="AJ307">
        <v>156</v>
      </c>
      <c r="AK307">
        <v>89</v>
      </c>
      <c r="AL307">
        <v>88</v>
      </c>
      <c r="AM307">
        <v>32</v>
      </c>
    </row>
    <row r="308" spans="1:39">
      <c r="A308">
        <v>4</v>
      </c>
      <c r="B308">
        <v>2</v>
      </c>
      <c r="C308">
        <v>2024</v>
      </c>
      <c r="D308">
        <v>99</v>
      </c>
      <c r="E308">
        <v>99</v>
      </c>
      <c r="F308">
        <v>99</v>
      </c>
      <c r="G308">
        <v>2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254</v>
      </c>
      <c r="R308">
        <v>12112</v>
      </c>
      <c r="S308">
        <v>12087</v>
      </c>
      <c r="T308">
        <v>47.190836125613643</v>
      </c>
      <c r="U308">
        <v>46.309727550904491</v>
      </c>
      <c r="V308">
        <v>5.3779722589167775</v>
      </c>
      <c r="W308">
        <v>59.5136096632746</v>
      </c>
      <c r="X308">
        <v>162.80689727226229</v>
      </c>
      <c r="Y308">
        <v>149.96454755614278</v>
      </c>
      <c r="Z308">
        <v>150.2747249110617</v>
      </c>
      <c r="AA308">
        <v>29.889427746197153</v>
      </c>
      <c r="AB308">
        <v>4.14125046622895</v>
      </c>
      <c r="AC308">
        <v>-40.560992920509904</v>
      </c>
      <c r="AD308">
        <v>280</v>
      </c>
      <c r="AE308">
        <v>0</v>
      </c>
      <c r="AF308">
        <v>0</v>
      </c>
      <c r="AG308">
        <v>31</v>
      </c>
      <c r="AH308">
        <v>1093</v>
      </c>
      <c r="AI308">
        <v>306</v>
      </c>
      <c r="AJ308">
        <v>353</v>
      </c>
      <c r="AK308">
        <v>68</v>
      </c>
      <c r="AL308">
        <v>94</v>
      </c>
      <c r="AM308">
        <v>23</v>
      </c>
    </row>
    <row r="309" spans="1:39">
      <c r="A309">
        <v>4</v>
      </c>
      <c r="B309">
        <v>3</v>
      </c>
      <c r="C309">
        <v>2024</v>
      </c>
      <c r="D309">
        <v>99</v>
      </c>
      <c r="E309">
        <v>99</v>
      </c>
      <c r="F309">
        <v>99</v>
      </c>
      <c r="G309">
        <v>3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92</v>
      </c>
      <c r="R309">
        <v>575</v>
      </c>
      <c r="S309">
        <v>572</v>
      </c>
      <c r="T309">
        <v>2.2403179303358525</v>
      </c>
      <c r="U309">
        <v>1.9978799775413063</v>
      </c>
      <c r="V309">
        <v>8.1634782608695655</v>
      </c>
      <c r="W309">
        <v>57.557692307692307</v>
      </c>
      <c r="X309">
        <v>148.36045032738221</v>
      </c>
      <c r="Y309">
        <v>136.28052173913048</v>
      </c>
      <c r="Z309">
        <v>136.99527972027971</v>
      </c>
      <c r="AA309">
        <v>22.487614199916219</v>
      </c>
      <c r="AB309">
        <v>4.1529112195703011</v>
      </c>
      <c r="AC309">
        <v>-39.481970332957751</v>
      </c>
      <c r="AD309">
        <v>14</v>
      </c>
      <c r="AE309">
        <v>0</v>
      </c>
      <c r="AF309">
        <v>0</v>
      </c>
      <c r="AG309">
        <v>2</v>
      </c>
      <c r="AH309">
        <v>9</v>
      </c>
      <c r="AI309">
        <v>4</v>
      </c>
      <c r="AJ309">
        <v>12</v>
      </c>
      <c r="AK309">
        <v>0</v>
      </c>
      <c r="AL309">
        <v>21</v>
      </c>
      <c r="AM309">
        <v>6</v>
      </c>
    </row>
    <row r="310" spans="1:39">
      <c r="A310">
        <v>4</v>
      </c>
      <c r="B310">
        <v>4</v>
      </c>
      <c r="C310">
        <v>2024</v>
      </c>
      <c r="D310">
        <v>99</v>
      </c>
      <c r="E310">
        <v>99</v>
      </c>
      <c r="F310">
        <v>99</v>
      </c>
      <c r="G310">
        <v>4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55</v>
      </c>
      <c r="R310">
        <v>2299</v>
      </c>
      <c r="S310">
        <v>2295</v>
      </c>
      <c r="T310">
        <v>8.9573755162471738</v>
      </c>
      <c r="U310">
        <v>8.8158866862885432</v>
      </c>
      <c r="V310">
        <v>6.6267942583732076</v>
      </c>
      <c r="W310">
        <v>58.529411764705877</v>
      </c>
      <c r="X310">
        <v>163.29993209162939</v>
      </c>
      <c r="Y310">
        <v>150.40395824271437</v>
      </c>
      <c r="Z310">
        <v>150.66610021786502</v>
      </c>
      <c r="AA310">
        <v>30.164925906492659</v>
      </c>
      <c r="AB310">
        <v>4.4826348415177009</v>
      </c>
      <c r="AC310">
        <v>-38.061641798949211</v>
      </c>
      <c r="AD310">
        <v>74</v>
      </c>
      <c r="AE310">
        <v>0</v>
      </c>
      <c r="AF310">
        <v>0</v>
      </c>
      <c r="AG310">
        <v>4</v>
      </c>
      <c r="AH310">
        <v>143</v>
      </c>
      <c r="AI310">
        <v>23</v>
      </c>
      <c r="AJ310">
        <v>18</v>
      </c>
      <c r="AK310">
        <v>6</v>
      </c>
      <c r="AL310">
        <v>42</v>
      </c>
      <c r="AM310">
        <v>5</v>
      </c>
    </row>
    <row r="311" spans="1:39">
      <c r="A311">
        <v>4</v>
      </c>
      <c r="B311">
        <v>5</v>
      </c>
      <c r="C311">
        <v>2023</v>
      </c>
      <c r="D311">
        <v>99</v>
      </c>
      <c r="E311">
        <v>99</v>
      </c>
      <c r="F311">
        <v>99</v>
      </c>
      <c r="G311">
        <v>1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326</v>
      </c>
      <c r="R311">
        <v>10806</v>
      </c>
      <c r="S311">
        <v>10799</v>
      </c>
      <c r="T311">
        <v>40.928717521399903</v>
      </c>
      <c r="U311">
        <v>42.024551394125368</v>
      </c>
      <c r="V311">
        <v>6.3864519711271504</v>
      </c>
      <c r="W311">
        <v>58.414482822483563</v>
      </c>
      <c r="X311">
        <v>172.28012646559475</v>
      </c>
      <c r="Y311">
        <v>158.89605774569671</v>
      </c>
      <c r="Z311">
        <v>158.99905546809873</v>
      </c>
      <c r="AA311">
        <v>32.406121431149522</v>
      </c>
      <c r="AB311">
        <v>5.269202443171551</v>
      </c>
      <c r="AC311">
        <v>-36.46706015092181</v>
      </c>
      <c r="AD311">
        <v>398</v>
      </c>
      <c r="AE311">
        <v>1</v>
      </c>
      <c r="AF311">
        <v>0</v>
      </c>
      <c r="AG311">
        <v>73</v>
      </c>
      <c r="AH311">
        <v>566</v>
      </c>
      <c r="AI311">
        <v>125</v>
      </c>
      <c r="AJ311">
        <v>210</v>
      </c>
      <c r="AK311">
        <v>157</v>
      </c>
      <c r="AL311">
        <v>126</v>
      </c>
      <c r="AM311">
        <v>26</v>
      </c>
    </row>
    <row r="312" spans="1:39">
      <c r="A312">
        <v>4</v>
      </c>
      <c r="B312">
        <v>6</v>
      </c>
      <c r="C312">
        <v>2023</v>
      </c>
      <c r="D312">
        <v>99</v>
      </c>
      <c r="E312">
        <v>99</v>
      </c>
      <c r="F312">
        <v>99</v>
      </c>
      <c r="G312">
        <v>2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279</v>
      </c>
      <c r="R312">
        <v>12412</v>
      </c>
      <c r="S312">
        <v>12380</v>
      </c>
      <c r="T312">
        <v>47.011590031058255</v>
      </c>
      <c r="U312">
        <v>46.512191233390439</v>
      </c>
      <c r="V312">
        <v>5.3636803093780223</v>
      </c>
      <c r="W312">
        <v>59.560581583198697</v>
      </c>
      <c r="X312">
        <v>166.29879552482871</v>
      </c>
      <c r="Y312">
        <v>153.10875765388363</v>
      </c>
      <c r="Z312">
        <v>153.50451534733466</v>
      </c>
      <c r="AA312">
        <v>29.713233695970061</v>
      </c>
      <c r="AB312">
        <v>4.2781856765179116</v>
      </c>
      <c r="AC312">
        <v>-43.100187775368354</v>
      </c>
      <c r="AD312">
        <v>289</v>
      </c>
      <c r="AE312">
        <v>0</v>
      </c>
      <c r="AF312">
        <v>0</v>
      </c>
      <c r="AG312">
        <v>29</v>
      </c>
      <c r="AH312">
        <v>1159</v>
      </c>
      <c r="AI312">
        <v>136</v>
      </c>
      <c r="AJ312">
        <v>284</v>
      </c>
      <c r="AK312">
        <v>46</v>
      </c>
      <c r="AL312">
        <v>117</v>
      </c>
      <c r="AM312">
        <v>21</v>
      </c>
    </row>
    <row r="313" spans="1:39">
      <c r="A313">
        <v>4</v>
      </c>
      <c r="B313">
        <v>7</v>
      </c>
      <c r="C313">
        <v>2023</v>
      </c>
      <c r="D313">
        <v>99</v>
      </c>
      <c r="E313">
        <v>99</v>
      </c>
      <c r="F313">
        <v>99</v>
      </c>
      <c r="G313">
        <v>3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127</v>
      </c>
      <c r="R313">
        <v>862</v>
      </c>
      <c r="S313">
        <v>856</v>
      </c>
      <c r="T313">
        <v>3.2649041739262183</v>
      </c>
      <c r="U313">
        <v>2.9334837933768436</v>
      </c>
      <c r="V313">
        <v>8.2494199535962878</v>
      </c>
      <c r="W313">
        <v>57.614485981308398</v>
      </c>
      <c r="X313">
        <v>151.75195380744211</v>
      </c>
      <c r="Y313">
        <v>139.04373549883985</v>
      </c>
      <c r="Z313">
        <v>140.0183411214953</v>
      </c>
      <c r="AA313">
        <v>23.380603982258943</v>
      </c>
      <c r="AB313">
        <v>4.3630217029765692</v>
      </c>
      <c r="AC313">
        <v>-36.024874276218114</v>
      </c>
      <c r="AD313">
        <v>19</v>
      </c>
      <c r="AE313">
        <v>0</v>
      </c>
      <c r="AF313">
        <v>0</v>
      </c>
      <c r="AG313">
        <v>6</v>
      </c>
      <c r="AH313">
        <v>19</v>
      </c>
      <c r="AI313">
        <v>3</v>
      </c>
      <c r="AJ313">
        <v>8</v>
      </c>
      <c r="AK313">
        <v>4</v>
      </c>
      <c r="AL313">
        <v>14</v>
      </c>
      <c r="AM313">
        <v>9</v>
      </c>
    </row>
    <row r="314" spans="1:39">
      <c r="A314">
        <v>4</v>
      </c>
      <c r="B314">
        <v>8</v>
      </c>
      <c r="C314">
        <v>2023</v>
      </c>
      <c r="D314">
        <v>99</v>
      </c>
      <c r="E314">
        <v>99</v>
      </c>
      <c r="F314">
        <v>99</v>
      </c>
      <c r="G314">
        <v>4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53</v>
      </c>
      <c r="R314">
        <v>2322</v>
      </c>
      <c r="S314">
        <v>2319</v>
      </c>
      <c r="T314">
        <v>8.7947882736156355</v>
      </c>
      <c r="U314">
        <v>8.529773579107351</v>
      </c>
      <c r="V314">
        <v>6.2028423772609811</v>
      </c>
      <c r="W314">
        <v>59.173781802501082</v>
      </c>
      <c r="X314">
        <v>162.75537675799723</v>
      </c>
      <c r="Y314">
        <v>150.08949181739865</v>
      </c>
      <c r="Z314">
        <v>150.28365674859836</v>
      </c>
      <c r="AA314">
        <v>31.417946482643895</v>
      </c>
      <c r="AB314">
        <v>4.2450268157563809</v>
      </c>
      <c r="AC314">
        <v>-38.71286332326985</v>
      </c>
      <c r="AD314">
        <v>106</v>
      </c>
      <c r="AE314">
        <v>0</v>
      </c>
      <c r="AF314">
        <v>0</v>
      </c>
      <c r="AG314">
        <v>5</v>
      </c>
      <c r="AH314">
        <v>143</v>
      </c>
      <c r="AI314">
        <v>19</v>
      </c>
      <c r="AJ314">
        <v>14</v>
      </c>
      <c r="AK314">
        <v>12</v>
      </c>
      <c r="AL314">
        <v>66</v>
      </c>
      <c r="AM314">
        <v>5</v>
      </c>
    </row>
    <row r="315" spans="1:39">
      <c r="A315">
        <v>4</v>
      </c>
      <c r="B315">
        <v>9</v>
      </c>
      <c r="C315">
        <v>2022</v>
      </c>
      <c r="D315">
        <v>99</v>
      </c>
      <c r="E315">
        <v>99</v>
      </c>
      <c r="F315">
        <v>99</v>
      </c>
      <c r="G315">
        <v>1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369</v>
      </c>
      <c r="R315">
        <v>11295</v>
      </c>
      <c r="S315">
        <v>11267</v>
      </c>
      <c r="T315">
        <v>41.201575837163489</v>
      </c>
      <c r="U315">
        <v>42.100589961389304</v>
      </c>
      <c r="V315">
        <v>6.1697211155378495</v>
      </c>
      <c r="W315">
        <v>58.629271323333647</v>
      </c>
      <c r="X315">
        <v>171.07248674736474</v>
      </c>
      <c r="Y315">
        <v>157.51650553342213</v>
      </c>
      <c r="Z315">
        <v>157.90795509008629</v>
      </c>
      <c r="AA315">
        <v>31.98000531541209</v>
      </c>
      <c r="AB315">
        <v>5.05071876422413</v>
      </c>
      <c r="AC315">
        <v>-39.936532433200867</v>
      </c>
      <c r="AD315">
        <v>387</v>
      </c>
      <c r="AE315">
        <v>0</v>
      </c>
      <c r="AF315">
        <v>0</v>
      </c>
      <c r="AG315">
        <v>48</v>
      </c>
      <c r="AH315">
        <v>480</v>
      </c>
      <c r="AI315">
        <v>78</v>
      </c>
      <c r="AJ315">
        <v>247</v>
      </c>
      <c r="AK315">
        <v>91</v>
      </c>
      <c r="AL315">
        <v>102</v>
      </c>
      <c r="AM315">
        <v>43</v>
      </c>
    </row>
    <row r="316" spans="1:39">
      <c r="A316">
        <v>4</v>
      </c>
      <c r="B316">
        <v>10</v>
      </c>
      <c r="C316">
        <v>2022</v>
      </c>
      <c r="D316">
        <v>99</v>
      </c>
      <c r="E316">
        <v>99</v>
      </c>
      <c r="F316">
        <v>99</v>
      </c>
      <c r="G316">
        <v>2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283</v>
      </c>
      <c r="R316">
        <v>12355</v>
      </c>
      <c r="S316">
        <v>12330</v>
      </c>
      <c r="T316">
        <v>45.068213321660465</v>
      </c>
      <c r="U316">
        <v>45.125707588613089</v>
      </c>
      <c r="V316">
        <v>5.5813031161473088</v>
      </c>
      <c r="W316">
        <v>59.308759124087594</v>
      </c>
      <c r="X316">
        <v>167.54120276244518</v>
      </c>
      <c r="Y316">
        <v>154.34956050182177</v>
      </c>
      <c r="Z316">
        <v>154.66251581508575</v>
      </c>
      <c r="AA316">
        <v>29.711741610859303</v>
      </c>
      <c r="AB316">
        <v>4.4258288020579579</v>
      </c>
      <c r="AC316">
        <v>-45.115945563847006</v>
      </c>
      <c r="AD316">
        <v>286</v>
      </c>
      <c r="AE316">
        <v>0</v>
      </c>
      <c r="AF316">
        <v>0</v>
      </c>
      <c r="AG316">
        <v>30</v>
      </c>
      <c r="AH316">
        <v>1370</v>
      </c>
      <c r="AI316">
        <v>134</v>
      </c>
      <c r="AJ316">
        <v>344</v>
      </c>
      <c r="AK316">
        <v>59</v>
      </c>
      <c r="AL316">
        <v>109</v>
      </c>
      <c r="AM316">
        <v>28</v>
      </c>
    </row>
    <row r="317" spans="1:39">
      <c r="A317">
        <v>4</v>
      </c>
      <c r="B317">
        <v>11</v>
      </c>
      <c r="C317">
        <v>2022</v>
      </c>
      <c r="D317">
        <v>99</v>
      </c>
      <c r="E317">
        <v>99</v>
      </c>
      <c r="F317">
        <v>99</v>
      </c>
      <c r="G317">
        <v>3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157</v>
      </c>
      <c r="R317">
        <v>1473</v>
      </c>
      <c r="S317">
        <v>1465</v>
      </c>
      <c r="T317">
        <v>5.3731669949660761</v>
      </c>
      <c r="U317">
        <v>4.7343290146791919</v>
      </c>
      <c r="V317">
        <v>6.9253224711473198</v>
      </c>
      <c r="W317">
        <v>58.507849829351549</v>
      </c>
      <c r="X317">
        <v>147.95246910992299</v>
      </c>
      <c r="Y317">
        <v>135.82503054989823</v>
      </c>
      <c r="Z317">
        <v>136.56673720136527</v>
      </c>
      <c r="AA317">
        <v>22.899661860236439</v>
      </c>
      <c r="AB317">
        <v>4.2627171490502542</v>
      </c>
      <c r="AC317">
        <v>-36.924919237313425</v>
      </c>
      <c r="AD317">
        <v>56</v>
      </c>
      <c r="AE317">
        <v>0</v>
      </c>
      <c r="AF317">
        <v>0</v>
      </c>
      <c r="AG317">
        <v>6</v>
      </c>
      <c r="AH317">
        <v>39</v>
      </c>
      <c r="AI317">
        <v>10</v>
      </c>
      <c r="AJ317">
        <v>24</v>
      </c>
      <c r="AK317">
        <v>6</v>
      </c>
      <c r="AL317">
        <v>15</v>
      </c>
      <c r="AM317">
        <v>24</v>
      </c>
    </row>
    <row r="318" spans="1:39">
      <c r="A318">
        <v>4</v>
      </c>
      <c r="B318">
        <v>12</v>
      </c>
      <c r="C318">
        <v>2022</v>
      </c>
      <c r="D318">
        <v>99</v>
      </c>
      <c r="E318">
        <v>99</v>
      </c>
      <c r="F318">
        <v>99</v>
      </c>
      <c r="G318">
        <v>4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60</v>
      </c>
      <c r="R318">
        <v>2291</v>
      </c>
      <c r="S318">
        <v>2290</v>
      </c>
      <c r="T318">
        <v>8.3570438462099617</v>
      </c>
      <c r="U318">
        <v>8.0393734353184314</v>
      </c>
      <c r="V318">
        <v>5.6652116979484948</v>
      </c>
      <c r="W318">
        <v>59.452401746724888</v>
      </c>
      <c r="X318">
        <v>160.72204911299701</v>
      </c>
      <c r="Y318">
        <v>148.29319947621153</v>
      </c>
      <c r="Z318">
        <v>148.35795633187797</v>
      </c>
      <c r="AA318">
        <v>30.629662418002955</v>
      </c>
      <c r="AB318">
        <v>4.4023272820166941</v>
      </c>
      <c r="AC318">
        <v>-47.044783203525469</v>
      </c>
      <c r="AD318">
        <v>89</v>
      </c>
      <c r="AE318">
        <v>0</v>
      </c>
      <c r="AF318">
        <v>0</v>
      </c>
      <c r="AG318">
        <v>7</v>
      </c>
      <c r="AH318">
        <v>120</v>
      </c>
      <c r="AI318">
        <v>21</v>
      </c>
      <c r="AJ318">
        <v>7</v>
      </c>
      <c r="AK318">
        <v>14</v>
      </c>
      <c r="AL318">
        <v>54</v>
      </c>
      <c r="AM318">
        <v>8</v>
      </c>
    </row>
    <row r="319" spans="1:39">
      <c r="A319">
        <v>4</v>
      </c>
      <c r="B319">
        <v>13</v>
      </c>
      <c r="C319">
        <v>2021</v>
      </c>
      <c r="D319">
        <v>99</v>
      </c>
      <c r="E319">
        <v>99</v>
      </c>
      <c r="F319">
        <v>99</v>
      </c>
      <c r="G319">
        <v>1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349</v>
      </c>
      <c r="R319">
        <v>11779</v>
      </c>
      <c r="S319">
        <v>11780</v>
      </c>
      <c r="T319">
        <v>42.251954946552821</v>
      </c>
      <c r="U319">
        <v>43.212084166971742</v>
      </c>
      <c r="V319">
        <v>14.979539859071227</v>
      </c>
      <c r="W319">
        <v>59.033361629881149</v>
      </c>
      <c r="X319">
        <v>170.26967121188281</v>
      </c>
      <c r="Y319">
        <v>157.17152814330623</v>
      </c>
      <c r="Z319">
        <v>157.15818590831952</v>
      </c>
      <c r="AA319">
        <v>30.936283161824289</v>
      </c>
      <c r="AB319">
        <v>4.7155046151864255</v>
      </c>
      <c r="AC319">
        <v>-35.822549806628807</v>
      </c>
      <c r="AD319">
        <v>434</v>
      </c>
      <c r="AE319">
        <v>0</v>
      </c>
      <c r="AF319">
        <v>0</v>
      </c>
      <c r="AG319">
        <v>48</v>
      </c>
      <c r="AH319">
        <v>575</v>
      </c>
      <c r="AI319">
        <v>81</v>
      </c>
      <c r="AJ319">
        <v>86</v>
      </c>
      <c r="AK319">
        <v>47</v>
      </c>
      <c r="AL319">
        <v>79</v>
      </c>
      <c r="AM319">
        <v>25</v>
      </c>
    </row>
    <row r="320" spans="1:39">
      <c r="A320">
        <v>4</v>
      </c>
      <c r="B320">
        <v>14</v>
      </c>
      <c r="C320">
        <v>2021</v>
      </c>
      <c r="D320">
        <v>99</v>
      </c>
      <c r="E320">
        <v>99</v>
      </c>
      <c r="F320">
        <v>99</v>
      </c>
      <c r="G320">
        <v>2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300</v>
      </c>
      <c r="R320">
        <v>12887</v>
      </c>
      <c r="S320">
        <v>12888</v>
      </c>
      <c r="T320">
        <v>46.226415094339607</v>
      </c>
      <c r="U320">
        <v>45.850053402765688</v>
      </c>
      <c r="V320">
        <v>15.194925118336304</v>
      </c>
      <c r="W320">
        <v>59.321849782743641</v>
      </c>
      <c r="X320">
        <v>165.13368179662535</v>
      </c>
      <c r="Y320">
        <v>152.42812291456437</v>
      </c>
      <c r="Z320">
        <v>152.41629577901855</v>
      </c>
      <c r="AA320">
        <v>29.509257111250509</v>
      </c>
      <c r="AB320">
        <v>4.3838992764802009</v>
      </c>
      <c r="AC320">
        <v>-46.624226758779109</v>
      </c>
      <c r="AD320">
        <v>379</v>
      </c>
      <c r="AE320">
        <v>1</v>
      </c>
      <c r="AF320">
        <v>0</v>
      </c>
      <c r="AG320">
        <v>47</v>
      </c>
      <c r="AH320">
        <v>1436</v>
      </c>
      <c r="AI320">
        <v>171</v>
      </c>
      <c r="AJ320">
        <v>233</v>
      </c>
      <c r="AK320">
        <v>101</v>
      </c>
      <c r="AL320">
        <v>108</v>
      </c>
      <c r="AM320">
        <v>42</v>
      </c>
    </row>
    <row r="321" spans="1:39">
      <c r="A321">
        <v>4</v>
      </c>
      <c r="B321">
        <v>15</v>
      </c>
      <c r="C321">
        <v>2021</v>
      </c>
      <c r="D321">
        <v>99</v>
      </c>
      <c r="E321">
        <v>99</v>
      </c>
      <c r="F321">
        <v>99</v>
      </c>
      <c r="G321">
        <v>3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123</v>
      </c>
      <c r="R321">
        <v>728</v>
      </c>
      <c r="S321">
        <v>728</v>
      </c>
      <c r="T321">
        <v>2.6113781476433031</v>
      </c>
      <c r="U321">
        <v>2.3430372477149297</v>
      </c>
      <c r="V321">
        <v>14.725274725274724</v>
      </c>
      <c r="W321">
        <v>58.484890109890131</v>
      </c>
      <c r="X321">
        <v>149.39057421451781</v>
      </c>
      <c r="Y321">
        <v>137.88750000000002</v>
      </c>
      <c r="Z321">
        <v>137.88750000000002</v>
      </c>
      <c r="AA321">
        <v>21.105735934914829</v>
      </c>
      <c r="AB321">
        <v>4.428900123801129</v>
      </c>
      <c r="AC321">
        <v>-31.423196761225238</v>
      </c>
      <c r="AD321">
        <v>25</v>
      </c>
      <c r="AE321">
        <v>0</v>
      </c>
      <c r="AF321">
        <v>0</v>
      </c>
      <c r="AG321">
        <v>4</v>
      </c>
      <c r="AH321">
        <v>43</v>
      </c>
      <c r="AI321">
        <v>10</v>
      </c>
      <c r="AJ321">
        <v>4</v>
      </c>
      <c r="AK321">
        <v>0</v>
      </c>
      <c r="AL321">
        <v>13</v>
      </c>
      <c r="AM321">
        <v>11</v>
      </c>
    </row>
    <row r="322" spans="1:39">
      <c r="A322">
        <v>4</v>
      </c>
      <c r="B322">
        <v>16</v>
      </c>
      <c r="C322">
        <v>2021</v>
      </c>
      <c r="D322">
        <v>99</v>
      </c>
      <c r="E322">
        <v>99</v>
      </c>
      <c r="F322">
        <v>99</v>
      </c>
      <c r="G322">
        <v>4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59</v>
      </c>
      <c r="R322">
        <v>2484</v>
      </c>
      <c r="S322">
        <v>2484</v>
      </c>
      <c r="T322">
        <v>8.9102518114642368</v>
      </c>
      <c r="U322">
        <v>8.5948251825476749</v>
      </c>
      <c r="V322">
        <v>14.913043478260869</v>
      </c>
      <c r="W322">
        <v>58.881642512077285</v>
      </c>
      <c r="X322">
        <v>160.60565735550429</v>
      </c>
      <c r="Y322">
        <v>148.23902173913004</v>
      </c>
      <c r="Z322">
        <v>148.23902173913004</v>
      </c>
      <c r="AA322">
        <v>30.150553636551784</v>
      </c>
      <c r="AB322">
        <v>4.4787565714322595</v>
      </c>
      <c r="AC322">
        <v>-48.656393599390782</v>
      </c>
      <c r="AD322">
        <v>94</v>
      </c>
      <c r="AE322">
        <v>0</v>
      </c>
      <c r="AF322">
        <v>0</v>
      </c>
      <c r="AG322">
        <v>8</v>
      </c>
      <c r="AH322">
        <v>198</v>
      </c>
      <c r="AI322">
        <v>17</v>
      </c>
      <c r="AJ322">
        <v>17</v>
      </c>
      <c r="AK322">
        <v>11</v>
      </c>
      <c r="AL322">
        <v>48</v>
      </c>
      <c r="AM322">
        <v>5</v>
      </c>
    </row>
    <row r="323" spans="1:39">
      <c r="A323">
        <v>4</v>
      </c>
      <c r="B323">
        <v>17</v>
      </c>
      <c r="C323">
        <v>2020</v>
      </c>
      <c r="D323">
        <v>99</v>
      </c>
      <c r="E323">
        <v>99</v>
      </c>
      <c r="F323">
        <v>99</v>
      </c>
      <c r="G323">
        <v>1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328</v>
      </c>
      <c r="R323">
        <v>10154</v>
      </c>
      <c r="S323">
        <v>10154</v>
      </c>
      <c r="T323">
        <v>37.214586769287152</v>
      </c>
      <c r="U323">
        <v>37.963256658829408</v>
      </c>
      <c r="V323">
        <v>15.13068741382706</v>
      </c>
      <c r="W323">
        <v>59.344396297025774</v>
      </c>
      <c r="X323">
        <v>168.27753783500128</v>
      </c>
      <c r="Y323">
        <v>155.32016742170629</v>
      </c>
      <c r="Z323">
        <v>155.32016742170629</v>
      </c>
      <c r="AA323">
        <v>31.170167563614996</v>
      </c>
      <c r="AB323">
        <v>4.754466153988778</v>
      </c>
      <c r="AC323">
        <v>-40.09725908614319</v>
      </c>
      <c r="AD323">
        <v>360</v>
      </c>
      <c r="AE323">
        <v>0</v>
      </c>
      <c r="AF323">
        <v>0</v>
      </c>
      <c r="AG323">
        <v>25</v>
      </c>
      <c r="AH323">
        <v>613</v>
      </c>
      <c r="AI323">
        <v>87</v>
      </c>
      <c r="AJ323">
        <v>93</v>
      </c>
      <c r="AK323">
        <v>45</v>
      </c>
      <c r="AL323">
        <v>104</v>
      </c>
      <c r="AM323">
        <v>30</v>
      </c>
    </row>
    <row r="324" spans="1:39">
      <c r="A324">
        <v>4</v>
      </c>
      <c r="B324">
        <v>18</v>
      </c>
      <c r="C324">
        <v>2020</v>
      </c>
      <c r="D324">
        <v>99</v>
      </c>
      <c r="E324">
        <v>99</v>
      </c>
      <c r="F324">
        <v>99</v>
      </c>
      <c r="G324">
        <v>2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290</v>
      </c>
      <c r="R324">
        <v>12993</v>
      </c>
      <c r="S324">
        <v>12993</v>
      </c>
      <c r="T324">
        <v>47.619571192963157</v>
      </c>
      <c r="U324">
        <v>47.509489676918975</v>
      </c>
      <c r="V324">
        <v>15.078503809743712</v>
      </c>
      <c r="W324">
        <v>59.112983914415445</v>
      </c>
      <c r="X324">
        <v>164.57761863438597</v>
      </c>
      <c r="Y324">
        <v>151.9051419995385</v>
      </c>
      <c r="Z324">
        <v>151.9051419995385</v>
      </c>
      <c r="AA324">
        <v>29.968928013075061</v>
      </c>
      <c r="AB324">
        <v>4.4469918074909804</v>
      </c>
      <c r="AC324">
        <v>-46.702500415177845</v>
      </c>
      <c r="AD324">
        <v>466</v>
      </c>
      <c r="AE324">
        <v>0</v>
      </c>
      <c r="AF324">
        <v>0</v>
      </c>
      <c r="AG324">
        <v>26</v>
      </c>
      <c r="AH324">
        <v>1543</v>
      </c>
      <c r="AI324">
        <v>220</v>
      </c>
      <c r="AJ324">
        <v>288</v>
      </c>
      <c r="AK324">
        <v>168</v>
      </c>
      <c r="AL324">
        <v>130</v>
      </c>
      <c r="AM324">
        <v>23</v>
      </c>
    </row>
    <row r="325" spans="1:39">
      <c r="A325">
        <v>4</v>
      </c>
      <c r="B325">
        <v>19</v>
      </c>
      <c r="C325">
        <v>2020</v>
      </c>
      <c r="D325">
        <v>99</v>
      </c>
      <c r="E325">
        <v>99</v>
      </c>
      <c r="F325">
        <v>99</v>
      </c>
      <c r="G325">
        <v>3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109</v>
      </c>
      <c r="R325">
        <v>1369</v>
      </c>
      <c r="S325">
        <v>1369</v>
      </c>
      <c r="T325">
        <v>5.017408832691955</v>
      </c>
      <c r="U325">
        <v>4.6710177453850692</v>
      </c>
      <c r="V325">
        <v>15.459459459459456</v>
      </c>
      <c r="W325">
        <v>59.85317750182616</v>
      </c>
      <c r="X325">
        <v>153.57054164058371</v>
      </c>
      <c r="Y325">
        <v>141.7456099342586</v>
      </c>
      <c r="Z325">
        <v>141.7456099342586</v>
      </c>
      <c r="AA325">
        <v>24.995252959329644</v>
      </c>
      <c r="AB325">
        <v>3.8586690724729911</v>
      </c>
      <c r="AC325">
        <v>-26.335476100933032</v>
      </c>
      <c r="AD325">
        <v>72</v>
      </c>
      <c r="AE325">
        <v>0</v>
      </c>
      <c r="AF325">
        <v>0</v>
      </c>
      <c r="AG325">
        <v>10</v>
      </c>
      <c r="AH325">
        <v>160</v>
      </c>
      <c r="AI325">
        <v>44</v>
      </c>
      <c r="AJ325">
        <v>14</v>
      </c>
      <c r="AK325">
        <v>14</v>
      </c>
      <c r="AL325">
        <v>32</v>
      </c>
      <c r="AM325">
        <v>5</v>
      </c>
    </row>
    <row r="326" spans="1:39">
      <c r="A326">
        <v>4</v>
      </c>
      <c r="B326">
        <v>20</v>
      </c>
      <c r="C326">
        <v>2020</v>
      </c>
      <c r="D326">
        <v>99</v>
      </c>
      <c r="E326">
        <v>99</v>
      </c>
      <c r="F326">
        <v>99</v>
      </c>
      <c r="G326">
        <v>4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56</v>
      </c>
      <c r="R326">
        <v>2769</v>
      </c>
      <c r="S326">
        <v>2769</v>
      </c>
      <c r="T326">
        <v>10.148433205057726</v>
      </c>
      <c r="U326">
        <v>9.8562359188665472</v>
      </c>
      <c r="V326">
        <v>14.923076923076923</v>
      </c>
      <c r="W326">
        <v>58.859516070783677</v>
      </c>
      <c r="X326">
        <v>160.20939538388731</v>
      </c>
      <c r="Y326">
        <v>147.87327193932839</v>
      </c>
      <c r="Z326">
        <v>147.87327193932839</v>
      </c>
      <c r="AA326">
        <v>31.625835305615698</v>
      </c>
      <c r="AB326">
        <v>4.6944313518699348</v>
      </c>
      <c r="AC326">
        <v>-47.272455355178494</v>
      </c>
      <c r="AD326">
        <v>163</v>
      </c>
      <c r="AE326">
        <v>0</v>
      </c>
      <c r="AF326">
        <v>0</v>
      </c>
      <c r="AG326">
        <v>27</v>
      </c>
      <c r="AH326">
        <v>323</v>
      </c>
      <c r="AI326">
        <v>30</v>
      </c>
      <c r="AJ326">
        <v>9</v>
      </c>
      <c r="AK326">
        <v>18</v>
      </c>
      <c r="AL326">
        <v>42</v>
      </c>
      <c r="AM326">
        <v>11</v>
      </c>
    </row>
    <row r="327" spans="1:39">
      <c r="A327">
        <v>4</v>
      </c>
      <c r="B327">
        <v>21</v>
      </c>
      <c r="C327">
        <v>2019</v>
      </c>
      <c r="D327">
        <v>99</v>
      </c>
      <c r="E327">
        <v>99</v>
      </c>
      <c r="F327">
        <v>99</v>
      </c>
      <c r="G327">
        <v>1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339</v>
      </c>
      <c r="R327">
        <v>10774</v>
      </c>
      <c r="S327">
        <v>10774</v>
      </c>
      <c r="T327">
        <v>38.457968945207931</v>
      </c>
      <c r="U327">
        <v>39.040227764316825</v>
      </c>
      <c r="V327">
        <v>15.0962502320401</v>
      </c>
      <c r="W327">
        <v>59.267495823278253</v>
      </c>
      <c r="X327">
        <v>167.19142086170612</v>
      </c>
      <c r="Y327">
        <v>154.31768145535557</v>
      </c>
      <c r="Z327">
        <v>154.31768145535557</v>
      </c>
      <c r="AA327">
        <v>31.436758910731861</v>
      </c>
      <c r="AB327">
        <v>4.8373880064379886</v>
      </c>
      <c r="AC327">
        <v>-45.32417465573311</v>
      </c>
      <c r="AD327">
        <v>294</v>
      </c>
      <c r="AE327">
        <v>0</v>
      </c>
      <c r="AF327">
        <v>0</v>
      </c>
      <c r="AG327">
        <v>28</v>
      </c>
      <c r="AH327">
        <v>520</v>
      </c>
      <c r="AI327">
        <v>84</v>
      </c>
      <c r="AJ327">
        <v>104</v>
      </c>
      <c r="AK327">
        <v>67</v>
      </c>
      <c r="AL327">
        <v>74</v>
      </c>
      <c r="AM327">
        <v>43</v>
      </c>
    </row>
    <row r="328" spans="1:39">
      <c r="A328">
        <v>4</v>
      </c>
      <c r="B328">
        <v>22</v>
      </c>
      <c r="C328">
        <v>2019</v>
      </c>
      <c r="D328">
        <v>99</v>
      </c>
      <c r="E328">
        <v>99</v>
      </c>
      <c r="F328">
        <v>99</v>
      </c>
      <c r="G328">
        <v>2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317</v>
      </c>
      <c r="R328">
        <v>12939</v>
      </c>
      <c r="S328">
        <v>12904</v>
      </c>
      <c r="T328">
        <v>46.185971800820994</v>
      </c>
      <c r="U328">
        <v>46.219246424675745</v>
      </c>
      <c r="V328">
        <v>15.020403431486201</v>
      </c>
      <c r="W328">
        <v>59.043164910105389</v>
      </c>
      <c r="X328">
        <v>165.26191110768428</v>
      </c>
      <c r="Y328">
        <v>152.12565654223584</v>
      </c>
      <c r="Z328">
        <v>152.53827262864149</v>
      </c>
      <c r="AA328">
        <v>30.753449641182183</v>
      </c>
      <c r="AB328">
        <v>4.6155932399514707</v>
      </c>
      <c r="AC328">
        <v>-44.646280374148553</v>
      </c>
      <c r="AD328">
        <v>466</v>
      </c>
      <c r="AE328">
        <v>1</v>
      </c>
      <c r="AF328">
        <v>0</v>
      </c>
      <c r="AG328">
        <v>28</v>
      </c>
      <c r="AH328">
        <v>1357</v>
      </c>
      <c r="AI328">
        <v>140</v>
      </c>
      <c r="AJ328">
        <v>270</v>
      </c>
      <c r="AK328">
        <v>106</v>
      </c>
      <c r="AL328">
        <v>89</v>
      </c>
      <c r="AM328">
        <v>31</v>
      </c>
    </row>
    <row r="329" spans="1:39">
      <c r="A329">
        <v>4</v>
      </c>
      <c r="B329">
        <v>23</v>
      </c>
      <c r="C329">
        <v>2019</v>
      </c>
      <c r="D329">
        <v>99</v>
      </c>
      <c r="E329">
        <v>99</v>
      </c>
      <c r="F329">
        <v>99</v>
      </c>
      <c r="G329">
        <v>3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93</v>
      </c>
      <c r="R329">
        <v>842</v>
      </c>
      <c r="S329">
        <v>842</v>
      </c>
      <c r="T329">
        <v>3.0055327503123319</v>
      </c>
      <c r="U329">
        <v>2.9569481697870774</v>
      </c>
      <c r="V329">
        <v>15.061757719714963</v>
      </c>
      <c r="W329">
        <v>59.119952494061756</v>
      </c>
      <c r="X329">
        <v>162.03552394211775</v>
      </c>
      <c r="Y329">
        <v>149.55878859857484</v>
      </c>
      <c r="Z329">
        <v>149.55878859857484</v>
      </c>
      <c r="AA329">
        <v>25.466014798087375</v>
      </c>
      <c r="AB329">
        <v>4.2270597585104852</v>
      </c>
      <c r="AC329">
        <v>-17.80676408043033</v>
      </c>
      <c r="AD329">
        <v>44</v>
      </c>
      <c r="AE329">
        <v>0</v>
      </c>
      <c r="AF329">
        <v>0</v>
      </c>
      <c r="AG329">
        <v>6</v>
      </c>
      <c r="AH329">
        <v>81</v>
      </c>
      <c r="AI329">
        <v>16</v>
      </c>
      <c r="AJ329">
        <v>12</v>
      </c>
      <c r="AK329">
        <v>6</v>
      </c>
      <c r="AL329">
        <v>20</v>
      </c>
      <c r="AM329">
        <v>6</v>
      </c>
    </row>
    <row r="330" spans="1:39">
      <c r="A330">
        <v>4</v>
      </c>
      <c r="B330">
        <v>24</v>
      </c>
      <c r="C330">
        <v>2019</v>
      </c>
      <c r="D330">
        <v>99</v>
      </c>
      <c r="E330">
        <v>99</v>
      </c>
      <c r="F330">
        <v>99</v>
      </c>
      <c r="G330">
        <v>4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57</v>
      </c>
      <c r="R330">
        <v>3460</v>
      </c>
      <c r="S330">
        <v>3460</v>
      </c>
      <c r="T330">
        <v>12.350526503658752</v>
      </c>
      <c r="U330">
        <v>11.78357764122036</v>
      </c>
      <c r="V330">
        <v>15.274566473988441</v>
      </c>
      <c r="W330">
        <v>59.538728323699431</v>
      </c>
      <c r="X330">
        <v>157.13744449802419</v>
      </c>
      <c r="Y330">
        <v>145.03786127167629</v>
      </c>
      <c r="Z330">
        <v>145.03786127167629</v>
      </c>
      <c r="AA330">
        <v>31.458864507790487</v>
      </c>
      <c r="AB330">
        <v>4.4783296588268282</v>
      </c>
      <c r="AC330">
        <v>-51.997083062082226</v>
      </c>
      <c r="AD330">
        <v>113</v>
      </c>
      <c r="AE330">
        <v>1</v>
      </c>
      <c r="AF330">
        <v>0</v>
      </c>
      <c r="AG330">
        <v>20</v>
      </c>
      <c r="AH330">
        <v>362</v>
      </c>
      <c r="AI330">
        <v>46</v>
      </c>
      <c r="AJ330">
        <v>20</v>
      </c>
      <c r="AK330">
        <v>28</v>
      </c>
      <c r="AL330">
        <v>47</v>
      </c>
      <c r="AM330">
        <v>19</v>
      </c>
    </row>
    <row r="331" spans="1:39">
      <c r="A331">
        <v>4</v>
      </c>
      <c r="B331">
        <v>25</v>
      </c>
      <c r="C331">
        <v>2018</v>
      </c>
      <c r="D331">
        <v>99</v>
      </c>
      <c r="E331">
        <v>99</v>
      </c>
      <c r="F331">
        <v>99</v>
      </c>
      <c r="G331">
        <v>1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359</v>
      </c>
      <c r="R331">
        <v>12099</v>
      </c>
      <c r="S331">
        <v>12099</v>
      </c>
      <c r="T331">
        <v>41.818747407714625</v>
      </c>
      <c r="U331">
        <v>42.637716101690849</v>
      </c>
      <c r="V331">
        <v>14.83783783783784</v>
      </c>
      <c r="W331">
        <v>58.77543598644516</v>
      </c>
      <c r="X331">
        <v>169.09249145972288</v>
      </c>
      <c r="Y331">
        <v>156.07236961732323</v>
      </c>
      <c r="Z331">
        <v>156.07236961732323</v>
      </c>
      <c r="AA331">
        <v>30.962852244627687</v>
      </c>
      <c r="AB331">
        <v>5.1476172578138302</v>
      </c>
      <c r="AC331">
        <v>-48.123335756228109</v>
      </c>
      <c r="AD331">
        <v>317</v>
      </c>
      <c r="AE331">
        <v>0</v>
      </c>
      <c r="AF331">
        <v>0</v>
      </c>
      <c r="AG331">
        <v>29</v>
      </c>
      <c r="AH331">
        <v>710</v>
      </c>
      <c r="AI331">
        <v>118</v>
      </c>
      <c r="AJ331">
        <v>105</v>
      </c>
      <c r="AK331">
        <v>78</v>
      </c>
      <c r="AL331">
        <v>163</v>
      </c>
      <c r="AM331">
        <v>47</v>
      </c>
    </row>
    <row r="332" spans="1:39">
      <c r="A332">
        <v>4</v>
      </c>
      <c r="B332">
        <v>26</v>
      </c>
      <c r="C332">
        <v>2018</v>
      </c>
      <c r="D332">
        <v>99</v>
      </c>
      <c r="E332">
        <v>99</v>
      </c>
      <c r="F332">
        <v>99</v>
      </c>
      <c r="G332">
        <v>2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294</v>
      </c>
      <c r="R332">
        <v>12250</v>
      </c>
      <c r="S332">
        <v>12249</v>
      </c>
      <c r="T332">
        <v>42.340660859947455</v>
      </c>
      <c r="U332">
        <v>42.159170679627614</v>
      </c>
      <c r="V332">
        <v>14.76285714285714</v>
      </c>
      <c r="W332">
        <v>58.520532288350097</v>
      </c>
      <c r="X332">
        <v>165.14497976872198</v>
      </c>
      <c r="Y332">
        <v>152.41844897959228</v>
      </c>
      <c r="Z332">
        <v>152.43089231774064</v>
      </c>
      <c r="AA332">
        <v>30.279160258340276</v>
      </c>
      <c r="AB332">
        <v>4.63323004490287</v>
      </c>
      <c r="AC332">
        <v>-44.053235016232797</v>
      </c>
      <c r="AD332">
        <v>410</v>
      </c>
      <c r="AE332">
        <v>0</v>
      </c>
      <c r="AF332">
        <v>0</v>
      </c>
      <c r="AG332">
        <v>28</v>
      </c>
      <c r="AH332">
        <v>1034</v>
      </c>
      <c r="AI332">
        <v>147</v>
      </c>
      <c r="AJ332">
        <v>113</v>
      </c>
      <c r="AK332">
        <v>102</v>
      </c>
      <c r="AL332">
        <v>176</v>
      </c>
      <c r="AM332">
        <v>20</v>
      </c>
    </row>
    <row r="333" spans="1:39">
      <c r="A333">
        <v>4</v>
      </c>
      <c r="B333">
        <v>27</v>
      </c>
      <c r="C333">
        <v>2018</v>
      </c>
      <c r="D333">
        <v>99</v>
      </c>
      <c r="E333">
        <v>99</v>
      </c>
      <c r="F333">
        <v>99</v>
      </c>
      <c r="G333">
        <v>3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87</v>
      </c>
      <c r="R333">
        <v>826</v>
      </c>
      <c r="S333">
        <v>825</v>
      </c>
      <c r="T333">
        <v>2.8549702751278878</v>
      </c>
      <c r="U333">
        <v>2.7692619014453745</v>
      </c>
      <c r="V333">
        <v>14.671912832929786</v>
      </c>
      <c r="W333">
        <v>58.430303030303023</v>
      </c>
      <c r="X333">
        <v>161.0422640143338</v>
      </c>
      <c r="Y333">
        <v>148.47917675544795</v>
      </c>
      <c r="Z333">
        <v>148.65915151515148</v>
      </c>
      <c r="AA333">
        <v>27.525611509592725</v>
      </c>
      <c r="AB333">
        <v>5.113291346385501</v>
      </c>
      <c r="AC333">
        <v>-33.004884795376107</v>
      </c>
      <c r="AD333">
        <v>40</v>
      </c>
      <c r="AE333">
        <v>0</v>
      </c>
      <c r="AF333">
        <v>0</v>
      </c>
      <c r="AG333">
        <v>2</v>
      </c>
      <c r="AH333">
        <v>82</v>
      </c>
      <c r="AI333">
        <v>10</v>
      </c>
      <c r="AJ333">
        <v>17</v>
      </c>
      <c r="AK333">
        <v>7</v>
      </c>
      <c r="AL333">
        <v>46</v>
      </c>
      <c r="AM333">
        <v>10</v>
      </c>
    </row>
    <row r="334" spans="1:39">
      <c r="A334">
        <v>4</v>
      </c>
      <c r="B334">
        <v>28</v>
      </c>
      <c r="C334">
        <v>2018</v>
      </c>
      <c r="D334">
        <v>99</v>
      </c>
      <c r="E334">
        <v>99</v>
      </c>
      <c r="F334">
        <v>99</v>
      </c>
      <c r="G334">
        <v>4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56</v>
      </c>
      <c r="R334">
        <v>3757</v>
      </c>
      <c r="S334">
        <v>3757</v>
      </c>
      <c r="T334">
        <v>12.985621457210009</v>
      </c>
      <c r="U334">
        <v>12.433851317236172</v>
      </c>
      <c r="V334">
        <v>14.863188714399781</v>
      </c>
      <c r="W334">
        <v>58.778546712802793</v>
      </c>
      <c r="X334">
        <v>158.79774871666061</v>
      </c>
      <c r="Y334">
        <v>146.57032206547797</v>
      </c>
      <c r="Z334">
        <v>146.57032206547797</v>
      </c>
      <c r="AA334">
        <v>32.148288306213402</v>
      </c>
      <c r="AB334">
        <v>4.7380616646244382</v>
      </c>
      <c r="AC334">
        <v>-48.057082409443389</v>
      </c>
      <c r="AD334">
        <v>119</v>
      </c>
      <c r="AE334">
        <v>0</v>
      </c>
      <c r="AF334">
        <v>0</v>
      </c>
      <c r="AG334">
        <v>26</v>
      </c>
      <c r="AH334">
        <v>365</v>
      </c>
      <c r="AI334">
        <v>32</v>
      </c>
      <c r="AJ334">
        <v>50</v>
      </c>
      <c r="AK334">
        <v>39</v>
      </c>
      <c r="AL334">
        <v>252</v>
      </c>
      <c r="AM334">
        <v>23</v>
      </c>
    </row>
    <row r="335" spans="1:39">
      <c r="A335">
        <v>4</v>
      </c>
      <c r="B335">
        <v>29</v>
      </c>
      <c r="C335">
        <v>2017</v>
      </c>
      <c r="D335">
        <v>99</v>
      </c>
      <c r="E335">
        <v>99</v>
      </c>
      <c r="F335">
        <v>99</v>
      </c>
      <c r="G335">
        <v>1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391</v>
      </c>
      <c r="R335">
        <v>11984</v>
      </c>
      <c r="S335">
        <v>11984</v>
      </c>
      <c r="T335">
        <v>42.764871712521845</v>
      </c>
      <c r="U335">
        <v>43.407495103228207</v>
      </c>
      <c r="V335">
        <v>14.650617489986644</v>
      </c>
      <c r="W335">
        <v>58.471879172229613</v>
      </c>
      <c r="X335">
        <v>166.87029075965549</v>
      </c>
      <c r="Y335">
        <v>154.021278371161</v>
      </c>
      <c r="Z335">
        <v>154.021278371161</v>
      </c>
      <c r="AA335">
        <v>29.774443114609433</v>
      </c>
      <c r="AB335">
        <v>5.3591203103451743</v>
      </c>
      <c r="AC335">
        <v>-39.669013529038637</v>
      </c>
      <c r="AD335">
        <v>269</v>
      </c>
      <c r="AE335">
        <v>1</v>
      </c>
      <c r="AF335">
        <v>0</v>
      </c>
      <c r="AG335">
        <v>29</v>
      </c>
      <c r="AH335">
        <v>764</v>
      </c>
      <c r="AI335">
        <v>82</v>
      </c>
      <c r="AJ335">
        <v>98</v>
      </c>
      <c r="AK335">
        <v>70</v>
      </c>
      <c r="AL335">
        <v>103</v>
      </c>
      <c r="AM335">
        <v>26</v>
      </c>
    </row>
    <row r="336" spans="1:39">
      <c r="A336">
        <v>4</v>
      </c>
      <c r="B336">
        <v>30</v>
      </c>
      <c r="C336">
        <v>2017</v>
      </c>
      <c r="D336">
        <v>99</v>
      </c>
      <c r="E336">
        <v>99</v>
      </c>
      <c r="F336">
        <v>99</v>
      </c>
      <c r="G336">
        <v>2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297</v>
      </c>
      <c r="R336">
        <v>11331</v>
      </c>
      <c r="S336">
        <v>11331</v>
      </c>
      <c r="T336">
        <v>40.434642971844553</v>
      </c>
      <c r="U336">
        <v>40.746692984401747</v>
      </c>
      <c r="V336">
        <v>14.7765422292825</v>
      </c>
      <c r="W336">
        <v>58.615832671432344</v>
      </c>
      <c r="X336">
        <v>165.66860891218499</v>
      </c>
      <c r="Y336">
        <v>152.91212602594661</v>
      </c>
      <c r="Z336">
        <v>152.91212602594661</v>
      </c>
      <c r="AA336">
        <v>30.010685817718457</v>
      </c>
      <c r="AB336">
        <v>4.6507986928104943</v>
      </c>
      <c r="AC336">
        <v>-47.05491132382312</v>
      </c>
      <c r="AD336">
        <v>444</v>
      </c>
      <c r="AE336">
        <v>0</v>
      </c>
      <c r="AF336">
        <v>0</v>
      </c>
      <c r="AG336">
        <v>26</v>
      </c>
      <c r="AH336">
        <v>821</v>
      </c>
      <c r="AI336">
        <v>159</v>
      </c>
      <c r="AJ336">
        <v>152</v>
      </c>
      <c r="AK336">
        <v>97</v>
      </c>
      <c r="AL336">
        <v>494</v>
      </c>
      <c r="AM336">
        <v>24</v>
      </c>
    </row>
    <row r="337" spans="1:39">
      <c r="A337">
        <v>4</v>
      </c>
      <c r="B337">
        <v>31</v>
      </c>
      <c r="C337">
        <v>2017</v>
      </c>
      <c r="D337">
        <v>99</v>
      </c>
      <c r="E337">
        <v>99</v>
      </c>
      <c r="F337">
        <v>99</v>
      </c>
      <c r="G337">
        <v>3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95</v>
      </c>
      <c r="R337">
        <v>854</v>
      </c>
      <c r="S337">
        <v>854</v>
      </c>
      <c r="T337">
        <v>3.0474966991399928</v>
      </c>
      <c r="U337">
        <v>2.8124562950969674</v>
      </c>
      <c r="V337">
        <v>15.190866510538644</v>
      </c>
      <c r="W337">
        <v>59.516393442622949</v>
      </c>
      <c r="X337">
        <v>151.7204107368041</v>
      </c>
      <c r="Y337">
        <v>140.03793911007023</v>
      </c>
      <c r="Z337">
        <v>140.03793911007023</v>
      </c>
      <c r="AA337">
        <v>20.873580412061436</v>
      </c>
      <c r="AB337">
        <v>4.3805069712644968</v>
      </c>
      <c r="AC337">
        <v>-25.741557447906938</v>
      </c>
      <c r="AD337">
        <v>45</v>
      </c>
      <c r="AE337">
        <v>0</v>
      </c>
      <c r="AF337">
        <v>0</v>
      </c>
      <c r="AG337">
        <v>1</v>
      </c>
      <c r="AH337">
        <v>79</v>
      </c>
      <c r="AI337">
        <v>13</v>
      </c>
      <c r="AJ337">
        <v>12</v>
      </c>
      <c r="AK337">
        <v>7</v>
      </c>
      <c r="AL337">
        <v>28</v>
      </c>
      <c r="AM337">
        <v>5</v>
      </c>
    </row>
    <row r="338" spans="1:39">
      <c r="A338">
        <v>4</v>
      </c>
      <c r="B338">
        <v>32</v>
      </c>
      <c r="C338">
        <v>2017</v>
      </c>
      <c r="D338">
        <v>99</v>
      </c>
      <c r="E338">
        <v>99</v>
      </c>
      <c r="F338">
        <v>99</v>
      </c>
      <c r="G338">
        <v>4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63</v>
      </c>
      <c r="R338">
        <v>3854</v>
      </c>
      <c r="S338">
        <v>3854</v>
      </c>
      <c r="T338">
        <v>13.752988616493596</v>
      </c>
      <c r="U338">
        <v>13.033355617273097</v>
      </c>
      <c r="V338">
        <v>15.022055007784122</v>
      </c>
      <c r="W338">
        <v>59.067721847431251</v>
      </c>
      <c r="X338">
        <v>155.79755327301328</v>
      </c>
      <c r="Y338">
        <v>143.80114167099097</v>
      </c>
      <c r="Z338">
        <v>143.80114167099097</v>
      </c>
      <c r="AA338">
        <v>30.497446595187796</v>
      </c>
      <c r="AB338">
        <v>4.5768909334803611</v>
      </c>
      <c r="AC338">
        <v>-50.407007996253483</v>
      </c>
      <c r="AD338">
        <v>135</v>
      </c>
      <c r="AE338">
        <v>0</v>
      </c>
      <c r="AF338">
        <v>0</v>
      </c>
      <c r="AG338">
        <v>33</v>
      </c>
      <c r="AH338">
        <v>367</v>
      </c>
      <c r="AI338">
        <v>59</v>
      </c>
      <c r="AJ338">
        <v>63</v>
      </c>
      <c r="AK338">
        <v>91</v>
      </c>
      <c r="AL338">
        <v>373</v>
      </c>
      <c r="AM338">
        <v>46</v>
      </c>
    </row>
    <row r="339" spans="1:39">
      <c r="A339">
        <v>4</v>
      </c>
      <c r="B339">
        <v>33</v>
      </c>
      <c r="C339">
        <v>2016</v>
      </c>
      <c r="D339">
        <v>99</v>
      </c>
      <c r="E339">
        <v>99</v>
      </c>
      <c r="F339">
        <v>99</v>
      </c>
      <c r="G339">
        <v>1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372</v>
      </c>
      <c r="R339">
        <v>12756</v>
      </c>
      <c r="S339">
        <v>12756</v>
      </c>
      <c r="T339">
        <v>44.293204625160605</v>
      </c>
      <c r="U339">
        <v>44.568872028045718</v>
      </c>
      <c r="V339">
        <v>14.88852304797742</v>
      </c>
      <c r="W339">
        <v>58.896440890561301</v>
      </c>
      <c r="X339">
        <v>164.15789039177483</v>
      </c>
      <c r="Y339">
        <v>151.51773283160901</v>
      </c>
      <c r="Z339">
        <v>151.51773283160901</v>
      </c>
      <c r="AA339">
        <v>30.127228163722521</v>
      </c>
      <c r="AB339">
        <v>5.015280807863272</v>
      </c>
      <c r="AC339">
        <v>-41.61190488563718</v>
      </c>
      <c r="AD339">
        <v>268</v>
      </c>
      <c r="AE339">
        <v>0</v>
      </c>
      <c r="AF339">
        <v>0</v>
      </c>
      <c r="AG339">
        <v>34</v>
      </c>
      <c r="AH339">
        <v>821</v>
      </c>
      <c r="AI339">
        <v>128</v>
      </c>
      <c r="AJ339">
        <v>91</v>
      </c>
      <c r="AK339">
        <v>100</v>
      </c>
      <c r="AL339">
        <v>113</v>
      </c>
      <c r="AM339">
        <v>24</v>
      </c>
    </row>
    <row r="340" spans="1:39">
      <c r="A340">
        <v>4</v>
      </c>
      <c r="B340">
        <v>34</v>
      </c>
      <c r="C340">
        <v>2016</v>
      </c>
      <c r="D340">
        <v>99</v>
      </c>
      <c r="E340">
        <v>99</v>
      </c>
      <c r="F340">
        <v>99</v>
      </c>
      <c r="G340">
        <v>2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303</v>
      </c>
      <c r="R340">
        <v>11790</v>
      </c>
      <c r="S340">
        <v>11790</v>
      </c>
      <c r="T340">
        <v>40.938921490329527</v>
      </c>
      <c r="U340">
        <v>41.16032310053712</v>
      </c>
      <c r="V340">
        <v>14.98905852417303</v>
      </c>
      <c r="W340">
        <v>59.009584393553837</v>
      </c>
      <c r="X340">
        <v>164.02483144446305</v>
      </c>
      <c r="Y340">
        <v>151.3949194232394</v>
      </c>
      <c r="Z340">
        <v>151.3949194232394</v>
      </c>
      <c r="AA340">
        <v>29.625528107760523</v>
      </c>
      <c r="AB340">
        <v>4.553907781052648</v>
      </c>
      <c r="AC340">
        <v>-41.519842908689377</v>
      </c>
      <c r="AD340">
        <v>506</v>
      </c>
      <c r="AE340">
        <v>1</v>
      </c>
      <c r="AF340">
        <v>0</v>
      </c>
      <c r="AG340">
        <v>52</v>
      </c>
      <c r="AH340">
        <v>1254</v>
      </c>
      <c r="AI340">
        <v>111</v>
      </c>
      <c r="AJ340">
        <v>229</v>
      </c>
      <c r="AK340">
        <v>129</v>
      </c>
      <c r="AL340">
        <v>295</v>
      </c>
      <c r="AM340">
        <v>33</v>
      </c>
    </row>
    <row r="341" spans="1:39">
      <c r="A341">
        <v>4</v>
      </c>
      <c r="B341">
        <v>35</v>
      </c>
      <c r="C341">
        <v>2016</v>
      </c>
      <c r="D341">
        <v>99</v>
      </c>
      <c r="E341">
        <v>99</v>
      </c>
      <c r="F341">
        <v>99</v>
      </c>
      <c r="G341">
        <v>3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112</v>
      </c>
      <c r="R341">
        <v>879</v>
      </c>
      <c r="S341">
        <v>853</v>
      </c>
      <c r="T341">
        <v>3.052189312128895</v>
      </c>
      <c r="U341">
        <v>2.7760835943672277</v>
      </c>
      <c r="V341">
        <v>15.00227531285552</v>
      </c>
      <c r="W341">
        <v>59.451348182883947</v>
      </c>
      <c r="X341">
        <v>152.86712838508245</v>
      </c>
      <c r="Y341">
        <v>136.95881683731523</v>
      </c>
      <c r="Z341">
        <v>141.13341148886289</v>
      </c>
      <c r="AA341">
        <v>22.032302241358433</v>
      </c>
      <c r="AB341">
        <v>4.743012500986362</v>
      </c>
      <c r="AC341">
        <v>-27.68992643358316</v>
      </c>
      <c r="AD341">
        <v>32</v>
      </c>
      <c r="AE341">
        <v>0</v>
      </c>
      <c r="AF341">
        <v>0</v>
      </c>
      <c r="AG341">
        <v>7</v>
      </c>
      <c r="AH341">
        <v>84</v>
      </c>
      <c r="AI341">
        <v>25</v>
      </c>
      <c r="AJ341">
        <v>8</v>
      </c>
      <c r="AK341">
        <v>6</v>
      </c>
      <c r="AL341">
        <v>26</v>
      </c>
      <c r="AM341">
        <v>7</v>
      </c>
    </row>
    <row r="342" spans="1:39">
      <c r="A342">
        <v>4</v>
      </c>
      <c r="B342">
        <v>36</v>
      </c>
      <c r="C342">
        <v>2016</v>
      </c>
      <c r="D342">
        <v>99</v>
      </c>
      <c r="E342">
        <v>99</v>
      </c>
      <c r="F342">
        <v>99</v>
      </c>
      <c r="G342">
        <v>4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64</v>
      </c>
      <c r="R342">
        <v>3374</v>
      </c>
      <c r="S342">
        <v>3367</v>
      </c>
      <c r="T342">
        <v>11.715684572380985</v>
      </c>
      <c r="U342">
        <v>11.494721277049941</v>
      </c>
      <c r="V342">
        <v>14.733550681683463</v>
      </c>
      <c r="W342">
        <v>58.694980694980714</v>
      </c>
      <c r="X342">
        <v>160.31490571260309</v>
      </c>
      <c r="Y342">
        <v>147.74054534676955</v>
      </c>
      <c r="Z342">
        <v>148.04769824769829</v>
      </c>
      <c r="AA342">
        <v>31.75647189901472</v>
      </c>
      <c r="AB342">
        <v>4.9060597617665236</v>
      </c>
      <c r="AC342">
        <v>-60.161001189384358</v>
      </c>
      <c r="AD342">
        <v>137</v>
      </c>
      <c r="AE342">
        <v>2</v>
      </c>
      <c r="AF342">
        <v>0</v>
      </c>
      <c r="AG342">
        <v>23</v>
      </c>
      <c r="AH342">
        <v>350</v>
      </c>
      <c r="AI342">
        <v>56</v>
      </c>
      <c r="AJ342">
        <v>50</v>
      </c>
      <c r="AK342">
        <v>111</v>
      </c>
      <c r="AL342">
        <v>150</v>
      </c>
      <c r="AM342">
        <v>30</v>
      </c>
    </row>
    <row r="343" spans="1:39">
      <c r="A343">
        <v>4</v>
      </c>
      <c r="B343">
        <v>37</v>
      </c>
      <c r="C343">
        <v>2015</v>
      </c>
      <c r="D343">
        <v>99</v>
      </c>
      <c r="E343">
        <v>99</v>
      </c>
      <c r="F343">
        <v>99</v>
      </c>
      <c r="G343">
        <v>1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619</v>
      </c>
      <c r="R343">
        <v>19371</v>
      </c>
      <c r="S343">
        <v>19371</v>
      </c>
      <c r="T343">
        <v>46.881579902708189</v>
      </c>
      <c r="U343">
        <v>46.738563998434337</v>
      </c>
      <c r="V343">
        <v>15.008053275514939</v>
      </c>
      <c r="W343">
        <v>59.024727685715774</v>
      </c>
      <c r="X343">
        <v>150.10246130288357</v>
      </c>
      <c r="Y343">
        <v>138.54457178256217</v>
      </c>
      <c r="Z343">
        <v>138.54457178256217</v>
      </c>
      <c r="AA343">
        <v>30.908404990908696</v>
      </c>
      <c r="AB343">
        <v>4.4069554436136409</v>
      </c>
      <c r="AC343">
        <v>-23.035799878560969</v>
      </c>
      <c r="AD343">
        <v>2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243</v>
      </c>
      <c r="AM343">
        <v>241</v>
      </c>
    </row>
    <row r="344" spans="1:39">
      <c r="A344">
        <v>4</v>
      </c>
      <c r="B344">
        <v>38</v>
      </c>
      <c r="C344">
        <v>2015</v>
      </c>
      <c r="D344">
        <v>99</v>
      </c>
      <c r="E344">
        <v>99</v>
      </c>
      <c r="F344">
        <v>99</v>
      </c>
      <c r="G344">
        <v>2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530</v>
      </c>
      <c r="R344">
        <v>15297</v>
      </c>
      <c r="S344">
        <v>15297</v>
      </c>
      <c r="T344">
        <v>37.021709141073117</v>
      </c>
      <c r="U344">
        <v>37.481296062790989</v>
      </c>
      <c r="V344">
        <v>15.348499705824677</v>
      </c>
      <c r="W344">
        <v>59.686082238347389</v>
      </c>
      <c r="X344">
        <v>152.43083303073024</v>
      </c>
      <c r="Y344">
        <v>140.69365888736343</v>
      </c>
      <c r="Z344">
        <v>140.69365888736343</v>
      </c>
      <c r="AA344">
        <v>30.827886090732822</v>
      </c>
      <c r="AB344">
        <v>4.1550218417117888</v>
      </c>
      <c r="AC344">
        <v>-37.030799379717855</v>
      </c>
      <c r="AD344">
        <v>2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672</v>
      </c>
      <c r="AM344">
        <v>11</v>
      </c>
    </row>
    <row r="345" spans="1:39">
      <c r="A345">
        <v>4</v>
      </c>
      <c r="B345">
        <v>39</v>
      </c>
      <c r="C345">
        <v>2015</v>
      </c>
      <c r="D345">
        <v>99</v>
      </c>
      <c r="E345">
        <v>99</v>
      </c>
      <c r="F345">
        <v>99</v>
      </c>
      <c r="G345">
        <v>3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249</v>
      </c>
      <c r="R345">
        <v>2681</v>
      </c>
      <c r="S345">
        <v>2670</v>
      </c>
      <c r="T345">
        <v>6.4885403809385513</v>
      </c>
      <c r="U345">
        <v>5.8673680016527765</v>
      </c>
      <c r="V345">
        <v>15.153674002237972</v>
      </c>
      <c r="W345">
        <v>59.335955056179778</v>
      </c>
      <c r="X345">
        <v>136.62048612219607</v>
      </c>
      <c r="Y345">
        <v>125.66452816113382</v>
      </c>
      <c r="Z345">
        <v>126.18224719101119</v>
      </c>
      <c r="AA345">
        <v>25.390734239331326</v>
      </c>
      <c r="AB345">
        <v>3.9338942173545712</v>
      </c>
      <c r="AC345">
        <v>-26.993838065347976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53</v>
      </c>
      <c r="AM345">
        <v>12</v>
      </c>
    </row>
    <row r="346" spans="1:39">
      <c r="A346">
        <v>4</v>
      </c>
      <c r="B346">
        <v>40</v>
      </c>
      <c r="C346">
        <v>2015</v>
      </c>
      <c r="D346">
        <v>99</v>
      </c>
      <c r="E346">
        <v>99</v>
      </c>
      <c r="F346">
        <v>99</v>
      </c>
      <c r="G346">
        <v>4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105</v>
      </c>
      <c r="R346">
        <v>3970</v>
      </c>
      <c r="S346">
        <v>3970</v>
      </c>
      <c r="T346">
        <v>9.6081705752801376</v>
      </c>
      <c r="U346">
        <v>9.912771937121903</v>
      </c>
      <c r="V346">
        <v>14.921914357682621</v>
      </c>
      <c r="W346">
        <v>58.921662468513858</v>
      </c>
      <c r="X346">
        <v>155.3349198075486</v>
      </c>
      <c r="Y346">
        <v>143.37413098236769</v>
      </c>
      <c r="Z346">
        <v>143.37413098236769</v>
      </c>
      <c r="AA346">
        <v>34.517187604350632</v>
      </c>
      <c r="AB346">
        <v>5.2423060337088891</v>
      </c>
      <c r="AC346">
        <v>-58.592000681247846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72</v>
      </c>
      <c r="AM346">
        <v>11</v>
      </c>
    </row>
    <row r="347" spans="1:39">
      <c r="A347">
        <v>4</v>
      </c>
      <c r="B347">
        <v>41</v>
      </c>
      <c r="C347">
        <v>2014</v>
      </c>
      <c r="D347">
        <v>99</v>
      </c>
      <c r="E347">
        <v>99</v>
      </c>
      <c r="F347">
        <v>99</v>
      </c>
      <c r="G347">
        <v>1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533</v>
      </c>
      <c r="R347">
        <v>18118</v>
      </c>
      <c r="S347">
        <v>18104</v>
      </c>
      <c r="T347">
        <v>48.599785407725321</v>
      </c>
      <c r="U347">
        <v>48.697178203640803</v>
      </c>
      <c r="V347">
        <v>15.699856496302022</v>
      </c>
      <c r="W347">
        <v>59.151679186920013</v>
      </c>
      <c r="X347">
        <v>155.14601103611457</v>
      </c>
      <c r="Y347">
        <v>143.09842697869655</v>
      </c>
      <c r="Z347">
        <v>143.20908638974939</v>
      </c>
      <c r="AA347">
        <v>33.028015812435989</v>
      </c>
      <c r="AB347">
        <v>4.577796908273899</v>
      </c>
      <c r="AC347">
        <v>-35.107822919295081</v>
      </c>
    </row>
    <row r="348" spans="1:39">
      <c r="A348">
        <v>4</v>
      </c>
      <c r="B348">
        <v>42</v>
      </c>
      <c r="C348">
        <v>2014</v>
      </c>
      <c r="D348">
        <v>99</v>
      </c>
      <c r="E348">
        <v>99</v>
      </c>
      <c r="F348">
        <v>99</v>
      </c>
      <c r="G348">
        <v>2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450</v>
      </c>
      <c r="R348">
        <v>13924</v>
      </c>
      <c r="S348">
        <v>13912</v>
      </c>
      <c r="T348">
        <v>37.349785407725328</v>
      </c>
      <c r="U348">
        <v>37.734484874119239</v>
      </c>
      <c r="V348">
        <v>16.196854352197644</v>
      </c>
      <c r="W348">
        <v>59.454212190914319</v>
      </c>
      <c r="X348">
        <v>156.41727822573728</v>
      </c>
      <c r="Y348">
        <v>144.28318802068361</v>
      </c>
      <c r="Z348">
        <v>144.4076416043703</v>
      </c>
      <c r="AA348">
        <v>30.634283899536776</v>
      </c>
      <c r="AB348">
        <v>4.3606369684239805</v>
      </c>
      <c r="AC348">
        <v>-42.77266123993293</v>
      </c>
    </row>
    <row r="349" spans="1:39">
      <c r="A349">
        <v>4</v>
      </c>
      <c r="B349">
        <v>43</v>
      </c>
      <c r="C349">
        <v>2014</v>
      </c>
      <c r="D349">
        <v>99</v>
      </c>
      <c r="E349">
        <v>99</v>
      </c>
      <c r="F349">
        <v>99</v>
      </c>
      <c r="G349">
        <v>3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200</v>
      </c>
      <c r="R349">
        <v>1532</v>
      </c>
      <c r="S349">
        <v>1494</v>
      </c>
      <c r="T349">
        <v>4.1094420600858372</v>
      </c>
      <c r="U349">
        <v>3.6810879698650383</v>
      </c>
      <c r="V349">
        <v>15.795691906005223</v>
      </c>
      <c r="W349">
        <v>59.550870147255694</v>
      </c>
      <c r="X349">
        <v>141.81180677153898</v>
      </c>
      <c r="Y349">
        <v>127.92597911227163</v>
      </c>
      <c r="Z349">
        <v>131.17978580990641</v>
      </c>
      <c r="AA349">
        <v>27.299088273601871</v>
      </c>
      <c r="AB349">
        <v>4.2114170274849458</v>
      </c>
      <c r="AC349">
        <v>-24.989621417382882</v>
      </c>
    </row>
    <row r="350" spans="1:39">
      <c r="A350">
        <v>4</v>
      </c>
      <c r="B350">
        <v>44</v>
      </c>
      <c r="C350">
        <v>2014</v>
      </c>
      <c r="D350">
        <v>99</v>
      </c>
      <c r="E350">
        <v>99</v>
      </c>
      <c r="F350">
        <v>99</v>
      </c>
      <c r="G350">
        <v>4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87</v>
      </c>
      <c r="R350">
        <v>3706</v>
      </c>
      <c r="S350">
        <v>3698</v>
      </c>
      <c r="T350">
        <v>9.9409871244635237</v>
      </c>
      <c r="U350">
        <v>9.8872489523749376</v>
      </c>
      <c r="V350">
        <v>17.633297355639499</v>
      </c>
      <c r="W350">
        <v>59.404542996214161</v>
      </c>
      <c r="X350">
        <v>154.22751545179577</v>
      </c>
      <c r="Y350">
        <v>142.04023205612481</v>
      </c>
      <c r="Z350">
        <v>142.34751216873948</v>
      </c>
      <c r="AA350">
        <v>32.462673919059874</v>
      </c>
      <c r="AB350">
        <v>4.6282226045713122</v>
      </c>
      <c r="AC350">
        <v>-53.908724346140112</v>
      </c>
    </row>
    <row r="351" spans="1:39">
      <c r="A351">
        <v>4</v>
      </c>
      <c r="B351">
        <v>45</v>
      </c>
      <c r="C351">
        <v>2013</v>
      </c>
      <c r="D351">
        <v>99</v>
      </c>
      <c r="E351">
        <v>99</v>
      </c>
      <c r="F351">
        <v>99</v>
      </c>
      <c r="G351">
        <v>1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510</v>
      </c>
      <c r="R351">
        <v>17031</v>
      </c>
      <c r="S351">
        <v>17006</v>
      </c>
      <c r="T351">
        <v>46.340335219851994</v>
      </c>
      <c r="U351">
        <v>46.825081648733885</v>
      </c>
      <c r="V351">
        <v>15.803828313076156</v>
      </c>
      <c r="W351">
        <v>59.133952722568509</v>
      </c>
      <c r="X351">
        <v>157.34088364643557</v>
      </c>
      <c r="Y351">
        <v>145.02811931184317</v>
      </c>
      <c r="Z351">
        <v>145.24132071033765</v>
      </c>
      <c r="AA351">
        <v>33.654324617258069</v>
      </c>
      <c r="AB351">
        <v>4.4643902884815487</v>
      </c>
      <c r="AC351">
        <v>-36.344929242054931</v>
      </c>
    </row>
    <row r="352" spans="1:39">
      <c r="A352">
        <v>4</v>
      </c>
      <c r="B352">
        <v>46</v>
      </c>
      <c r="C352">
        <v>2013</v>
      </c>
      <c r="D352">
        <v>99</v>
      </c>
      <c r="E352">
        <v>99</v>
      </c>
      <c r="F352">
        <v>99</v>
      </c>
      <c r="G352">
        <v>2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435</v>
      </c>
      <c r="R352">
        <v>14881</v>
      </c>
      <c r="S352">
        <v>14864</v>
      </c>
      <c r="T352">
        <v>40.490313452329126</v>
      </c>
      <c r="U352">
        <v>40.045020649529526</v>
      </c>
      <c r="V352">
        <v>16.597943686580201</v>
      </c>
      <c r="W352">
        <v>59.510629709364913</v>
      </c>
      <c r="X352">
        <v>153.93217393925357</v>
      </c>
      <c r="Y352">
        <v>141.94830992540881</v>
      </c>
      <c r="Z352">
        <v>142.1106566200221</v>
      </c>
      <c r="AA352">
        <v>30.739484374701274</v>
      </c>
      <c r="AB352">
        <v>4.1932778528696808</v>
      </c>
      <c r="AC352">
        <v>-41.653820752010198</v>
      </c>
    </row>
    <row r="353" spans="1:29">
      <c r="A353">
        <v>4</v>
      </c>
      <c r="B353">
        <v>47</v>
      </c>
      <c r="C353">
        <v>2013</v>
      </c>
      <c r="D353">
        <v>99</v>
      </c>
      <c r="E353">
        <v>99</v>
      </c>
      <c r="F353">
        <v>99</v>
      </c>
      <c r="G353">
        <v>3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141</v>
      </c>
      <c r="R353">
        <v>1057</v>
      </c>
      <c r="S353">
        <v>993</v>
      </c>
      <c r="T353">
        <v>2.8760339573356557</v>
      </c>
      <c r="U353">
        <v>2.4923661893085409</v>
      </c>
      <c r="V353">
        <v>17.082308420056766</v>
      </c>
      <c r="W353">
        <v>60.354481369587113</v>
      </c>
      <c r="X353">
        <v>142.79133794104422</v>
      </c>
      <c r="Y353">
        <v>124.38003784295196</v>
      </c>
      <c r="Z353">
        <v>132.39647532729123</v>
      </c>
      <c r="AA353">
        <v>26.866441097853546</v>
      </c>
      <c r="AB353">
        <v>4.035494900448513</v>
      </c>
      <c r="AC353">
        <v>-30.84703733817264</v>
      </c>
    </row>
    <row r="354" spans="1:29">
      <c r="A354">
        <v>4</v>
      </c>
      <c r="B354">
        <v>48</v>
      </c>
      <c r="C354">
        <v>2013</v>
      </c>
      <c r="D354">
        <v>99</v>
      </c>
      <c r="E354">
        <v>99</v>
      </c>
      <c r="F354">
        <v>99</v>
      </c>
      <c r="G354">
        <v>4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90</v>
      </c>
      <c r="R354">
        <v>3783</v>
      </c>
      <c r="S354">
        <v>3778</v>
      </c>
      <c r="T354">
        <v>10.293317370483239</v>
      </c>
      <c r="U354">
        <v>10.637531512428039</v>
      </c>
      <c r="V354">
        <v>16.771609833465501</v>
      </c>
      <c r="W354">
        <v>58.505558496559026</v>
      </c>
      <c r="X354">
        <v>160.87635596208037</v>
      </c>
      <c r="Y354">
        <v>148.32636003172036</v>
      </c>
      <c r="Z354">
        <v>148.52266278454161</v>
      </c>
      <c r="AA354">
        <v>34.924819747755095</v>
      </c>
      <c r="AB354">
        <v>5.1166484011176596</v>
      </c>
      <c r="AC354">
        <v>-57.789334061595419</v>
      </c>
    </row>
    <row r="355" spans="1:29">
      <c r="A355">
        <v>4</v>
      </c>
      <c r="B355">
        <v>49</v>
      </c>
      <c r="C355">
        <v>2012</v>
      </c>
      <c r="D355">
        <v>99</v>
      </c>
      <c r="E355">
        <v>99</v>
      </c>
      <c r="F355">
        <v>99</v>
      </c>
      <c r="G355">
        <v>1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546</v>
      </c>
      <c r="R355">
        <v>17605</v>
      </c>
      <c r="S355">
        <v>17577</v>
      </c>
      <c r="T355">
        <v>46.789454100887681</v>
      </c>
      <c r="U355">
        <v>46.959696834229135</v>
      </c>
      <c r="V355">
        <v>15.957284862255037</v>
      </c>
      <c r="W355">
        <v>59.045172668828592</v>
      </c>
      <c r="X355">
        <v>156.6509071249634</v>
      </c>
      <c r="Y355">
        <v>144.37790400454395</v>
      </c>
      <c r="Z355">
        <v>144.60789668316525</v>
      </c>
      <c r="AA355">
        <v>33.727721354975245</v>
      </c>
      <c r="AB355">
        <v>4.4767904678507069</v>
      </c>
      <c r="AC355">
        <v>-38.619903006979747</v>
      </c>
    </row>
    <row r="356" spans="1:29">
      <c r="A356">
        <v>4</v>
      </c>
      <c r="B356">
        <v>50</v>
      </c>
      <c r="C356">
        <v>2012</v>
      </c>
      <c r="D356">
        <v>99</v>
      </c>
      <c r="E356">
        <v>99</v>
      </c>
      <c r="F356">
        <v>99</v>
      </c>
      <c r="G356">
        <v>2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499</v>
      </c>
      <c r="R356">
        <v>15235</v>
      </c>
      <c r="S356">
        <v>15205</v>
      </c>
      <c r="T356">
        <v>40.490618189549778</v>
      </c>
      <c r="U356">
        <v>40.489646780735157</v>
      </c>
      <c r="V356">
        <v>16.716179849031835</v>
      </c>
      <c r="W356">
        <v>59.331535679052955</v>
      </c>
      <c r="X356">
        <v>156.14618360741332</v>
      </c>
      <c r="Y356">
        <v>143.85104036757423</v>
      </c>
      <c r="Z356">
        <v>144.13486353173255</v>
      </c>
      <c r="AA356">
        <v>31.523674205878965</v>
      </c>
      <c r="AB356">
        <v>4.2234195290517675</v>
      </c>
      <c r="AC356">
        <v>-40.079217576902593</v>
      </c>
    </row>
    <row r="357" spans="1:29">
      <c r="A357">
        <v>4</v>
      </c>
      <c r="B357">
        <v>51</v>
      </c>
      <c r="C357">
        <v>2012</v>
      </c>
      <c r="D357">
        <v>99</v>
      </c>
      <c r="E357">
        <v>99</v>
      </c>
      <c r="F357">
        <v>99</v>
      </c>
      <c r="G357">
        <v>3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166</v>
      </c>
      <c r="R357">
        <v>1156</v>
      </c>
      <c r="S357">
        <v>1123</v>
      </c>
      <c r="T357">
        <v>3.0723435921968845</v>
      </c>
      <c r="U357">
        <v>2.6193287891920161</v>
      </c>
      <c r="V357">
        <v>16.78287197231834</v>
      </c>
      <c r="W357">
        <v>60.367764915405161</v>
      </c>
      <c r="X357">
        <v>136.57370092259703</v>
      </c>
      <c r="Y357">
        <v>122.64325259515584</v>
      </c>
      <c r="Z357">
        <v>126.24719501335728</v>
      </c>
      <c r="AA357">
        <v>26.0344083345935</v>
      </c>
      <c r="AB357">
        <v>4.1349791556828501</v>
      </c>
      <c r="AC357">
        <v>-19.693457332087089</v>
      </c>
    </row>
    <row r="358" spans="1:29">
      <c r="A358">
        <v>4</v>
      </c>
      <c r="B358">
        <v>52</v>
      </c>
      <c r="C358">
        <v>2012</v>
      </c>
      <c r="D358">
        <v>99</v>
      </c>
      <c r="E358">
        <v>99</v>
      </c>
      <c r="F358">
        <v>99</v>
      </c>
      <c r="G358">
        <v>4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104</v>
      </c>
      <c r="R358">
        <v>3630</v>
      </c>
      <c r="S358">
        <v>3626</v>
      </c>
      <c r="T358">
        <v>9.647584117365648</v>
      </c>
      <c r="U358">
        <v>9.9313275958436567</v>
      </c>
      <c r="V358">
        <v>15.949035812672172</v>
      </c>
      <c r="W358">
        <v>58.109762824048531</v>
      </c>
      <c r="X358">
        <v>160.60782154252112</v>
      </c>
      <c r="Y358">
        <v>148.08537190082694</v>
      </c>
      <c r="Z358">
        <v>148.24873138444619</v>
      </c>
      <c r="AA358">
        <v>33.335337838457001</v>
      </c>
      <c r="AB358">
        <v>4.9531816424192492</v>
      </c>
      <c r="AC358">
        <v>-50.991500330596473</v>
      </c>
    </row>
    <row r="359" spans="1:29">
      <c r="A359">
        <v>4</v>
      </c>
      <c r="B359">
        <v>53</v>
      </c>
      <c r="C359">
        <v>2011</v>
      </c>
      <c r="D359">
        <v>99</v>
      </c>
      <c r="E359">
        <v>99</v>
      </c>
      <c r="F359">
        <v>99</v>
      </c>
      <c r="G359">
        <v>1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607</v>
      </c>
      <c r="R359">
        <v>18220</v>
      </c>
      <c r="S359">
        <v>18200</v>
      </c>
      <c r="T359">
        <v>48.835401645715514</v>
      </c>
      <c r="U359">
        <v>49.099726355759202</v>
      </c>
      <c r="V359">
        <v>15.760428100987919</v>
      </c>
      <c r="W359">
        <v>58.92450549450551</v>
      </c>
      <c r="X359">
        <v>156.18517743291653</v>
      </c>
      <c r="Y359">
        <v>144.00796377607011</v>
      </c>
      <c r="Z359">
        <v>144.16621428571412</v>
      </c>
      <c r="AA359">
        <v>32.807507973094459</v>
      </c>
      <c r="AB359">
        <v>4.5272815907140052</v>
      </c>
      <c r="AC359">
        <v>-36.515349245311931</v>
      </c>
    </row>
    <row r="360" spans="1:29">
      <c r="A360">
        <v>4</v>
      </c>
      <c r="B360">
        <v>54</v>
      </c>
      <c r="C360">
        <v>2011</v>
      </c>
      <c r="D360">
        <v>99</v>
      </c>
      <c r="E360">
        <v>99</v>
      </c>
      <c r="F360">
        <v>99</v>
      </c>
      <c r="G360">
        <v>2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562</v>
      </c>
      <c r="R360">
        <v>14038</v>
      </c>
      <c r="S360">
        <v>14001</v>
      </c>
      <c r="T360">
        <v>37.626310005628675</v>
      </c>
      <c r="U360">
        <v>37.600210000653313</v>
      </c>
      <c r="V360">
        <v>16.685781450349051</v>
      </c>
      <c r="W360">
        <v>58.73930433540459</v>
      </c>
      <c r="X360">
        <v>155.42752939436795</v>
      </c>
      <c r="Y360">
        <v>143.13335232939161</v>
      </c>
      <c r="Z360">
        <v>143.51160631383473</v>
      </c>
      <c r="AA360">
        <v>32.03486987541455</v>
      </c>
      <c r="AB360">
        <v>4.2907545977137085</v>
      </c>
      <c r="AC360">
        <v>-36.40817963643989</v>
      </c>
    </row>
    <row r="361" spans="1:29">
      <c r="A361">
        <v>4</v>
      </c>
      <c r="B361">
        <v>55</v>
      </c>
      <c r="C361">
        <v>2011</v>
      </c>
      <c r="D361">
        <v>99</v>
      </c>
      <c r="E361">
        <v>99</v>
      </c>
      <c r="F361">
        <v>99</v>
      </c>
      <c r="G361">
        <v>3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221</v>
      </c>
      <c r="R361">
        <v>1437</v>
      </c>
      <c r="S361">
        <v>1435</v>
      </c>
      <c r="T361">
        <v>3.8516175721675743</v>
      </c>
      <c r="U361">
        <v>3.3504787820317001</v>
      </c>
      <c r="V361">
        <v>16.96381350034795</v>
      </c>
      <c r="W361">
        <v>59.603484320557484</v>
      </c>
      <c r="X361">
        <v>135.23373526313904</v>
      </c>
      <c r="Y361">
        <v>124.59652052887978</v>
      </c>
      <c r="Z361">
        <v>124.7701742160281</v>
      </c>
      <c r="AA361">
        <v>26.02823397929826</v>
      </c>
      <c r="AB361">
        <v>4.2092798243877807</v>
      </c>
      <c r="AC361">
        <v>-27.437671854978301</v>
      </c>
    </row>
    <row r="362" spans="1:29">
      <c r="A362">
        <v>4</v>
      </c>
      <c r="B362">
        <v>56</v>
      </c>
      <c r="C362">
        <v>2011</v>
      </c>
      <c r="D362">
        <v>99</v>
      </c>
      <c r="E362">
        <v>99</v>
      </c>
      <c r="F362">
        <v>99</v>
      </c>
      <c r="G362">
        <v>4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119</v>
      </c>
      <c r="R362">
        <v>3614</v>
      </c>
      <c r="S362">
        <v>3603</v>
      </c>
      <c r="T362">
        <v>9.6866707764882438</v>
      </c>
      <c r="U362">
        <v>9.9495848615558025</v>
      </c>
      <c r="V362">
        <v>15.788046485888213</v>
      </c>
      <c r="W362">
        <v>58.090480155426022</v>
      </c>
      <c r="X362">
        <v>159.92477490630299</v>
      </c>
      <c r="Y362">
        <v>147.12030713890411</v>
      </c>
      <c r="Z362">
        <v>147.5694671107409</v>
      </c>
      <c r="AA362">
        <v>32.930736566586454</v>
      </c>
      <c r="AB362">
        <v>4.7461366169107606</v>
      </c>
      <c r="AC362">
        <v>-49.935558217185317</v>
      </c>
    </row>
    <row r="363" spans="1:29">
      <c r="A363">
        <v>4</v>
      </c>
      <c r="B363">
        <v>57</v>
      </c>
      <c r="C363">
        <v>2010</v>
      </c>
      <c r="D363">
        <v>99</v>
      </c>
      <c r="E363">
        <v>99</v>
      </c>
      <c r="F363">
        <v>99</v>
      </c>
      <c r="G363">
        <v>1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625</v>
      </c>
      <c r="R363">
        <v>17156</v>
      </c>
      <c r="S363">
        <v>17121</v>
      </c>
      <c r="T363">
        <v>46.251314264146878</v>
      </c>
      <c r="U363">
        <v>46.676568057189925</v>
      </c>
      <c r="V363">
        <v>14.83591746327815</v>
      </c>
      <c r="W363">
        <v>58.877635652123118</v>
      </c>
      <c r="X363">
        <v>157.72862600211536</v>
      </c>
      <c r="Y363">
        <v>145.33001865236693</v>
      </c>
      <c r="Z363">
        <v>145.62711290228415</v>
      </c>
      <c r="AA363">
        <v>32.5200002835875</v>
      </c>
      <c r="AB363">
        <v>4.5442784981959763</v>
      </c>
      <c r="AC363">
        <v>-39.222887793169697</v>
      </c>
    </row>
    <row r="364" spans="1:29">
      <c r="A364">
        <v>4</v>
      </c>
      <c r="B364">
        <v>58</v>
      </c>
      <c r="C364">
        <v>2010</v>
      </c>
      <c r="D364">
        <v>99</v>
      </c>
      <c r="E364">
        <v>99</v>
      </c>
      <c r="F364">
        <v>99</v>
      </c>
      <c r="G364">
        <v>2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560</v>
      </c>
      <c r="R364">
        <v>13489</v>
      </c>
      <c r="S364">
        <v>13412</v>
      </c>
      <c r="T364">
        <v>36.365351953198719</v>
      </c>
      <c r="U364">
        <v>36.075724065367801</v>
      </c>
      <c r="V364">
        <v>14.354288679664911</v>
      </c>
      <c r="W364">
        <v>57.654264837458989</v>
      </c>
      <c r="X364">
        <v>155.46766688510772</v>
      </c>
      <c r="Y364">
        <v>142.85904811327703</v>
      </c>
      <c r="Z364">
        <v>143.67922010140137</v>
      </c>
      <c r="AA364">
        <v>31.300741874451848</v>
      </c>
      <c r="AB364">
        <v>4.5269829756871101</v>
      </c>
      <c r="AC364">
        <v>-39.909428162208442</v>
      </c>
    </row>
    <row r="365" spans="1:29">
      <c r="A365">
        <v>4</v>
      </c>
      <c r="B365">
        <v>59</v>
      </c>
      <c r="C365">
        <v>2010</v>
      </c>
      <c r="D365">
        <v>99</v>
      </c>
      <c r="E365">
        <v>99</v>
      </c>
      <c r="F365">
        <v>99</v>
      </c>
      <c r="G365">
        <v>3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279</v>
      </c>
      <c r="R365">
        <v>2993</v>
      </c>
      <c r="S365">
        <v>2990</v>
      </c>
      <c r="T365">
        <v>8.0689078801930272</v>
      </c>
      <c r="U365">
        <v>7.8469494320589313</v>
      </c>
      <c r="V365">
        <v>15.222185098563322</v>
      </c>
      <c r="W365">
        <v>58.042809364548503</v>
      </c>
      <c r="X365">
        <v>151.84896937201589</v>
      </c>
      <c r="Y365">
        <v>140.04467089876348</v>
      </c>
      <c r="Z365">
        <v>140.185183946488</v>
      </c>
      <c r="AA365">
        <v>33.724506901791017</v>
      </c>
      <c r="AB365">
        <v>5.1178264225564369</v>
      </c>
      <c r="AC365">
        <v>-53.756700699385917</v>
      </c>
    </row>
    <row r="366" spans="1:29">
      <c r="A366">
        <v>4</v>
      </c>
      <c r="B366">
        <v>60</v>
      </c>
      <c r="C366">
        <v>2010</v>
      </c>
      <c r="D366">
        <v>99</v>
      </c>
      <c r="E366">
        <v>99</v>
      </c>
      <c r="F366">
        <v>99</v>
      </c>
      <c r="G366">
        <v>4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114</v>
      </c>
      <c r="R366">
        <v>3455</v>
      </c>
      <c r="S366">
        <v>3448</v>
      </c>
      <c r="T366">
        <v>9.3144259024613785</v>
      </c>
      <c r="U366">
        <v>9.400758445383337</v>
      </c>
      <c r="V366">
        <v>14.486830680173661</v>
      </c>
      <c r="W366">
        <v>58.173723897911835</v>
      </c>
      <c r="X366">
        <v>157.79686199127315</v>
      </c>
      <c r="Y366">
        <v>145.34071490593359</v>
      </c>
      <c r="Z366">
        <v>145.63578016241317</v>
      </c>
      <c r="AA366">
        <v>35.8064421995198</v>
      </c>
      <c r="AB366">
        <v>4.5655492507353683</v>
      </c>
      <c r="AC366">
        <v>-42.030918874411725</v>
      </c>
    </row>
    <row r="367" spans="1:29">
      <c r="A367">
        <v>4</v>
      </c>
      <c r="B367">
        <v>61</v>
      </c>
      <c r="C367">
        <v>2009</v>
      </c>
      <c r="D367">
        <v>99</v>
      </c>
      <c r="E367">
        <v>99</v>
      </c>
      <c r="F367">
        <v>99</v>
      </c>
      <c r="G367">
        <v>1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656</v>
      </c>
      <c r="R367">
        <v>19325</v>
      </c>
      <c r="S367">
        <v>19281</v>
      </c>
      <c r="T367">
        <v>50.512311150609023</v>
      </c>
      <c r="U367">
        <v>50.084087891565552</v>
      </c>
      <c r="V367">
        <v>15.172522639068564</v>
      </c>
      <c r="W367">
        <v>57.363674083294448</v>
      </c>
      <c r="X367">
        <v>155.92577777341779</v>
      </c>
      <c r="Y367">
        <v>143.62126261319543</v>
      </c>
      <c r="Z367">
        <v>143.94901198070644</v>
      </c>
      <c r="AA367">
        <v>32.229467220535305</v>
      </c>
      <c r="AB367">
        <v>4.7083825908095118</v>
      </c>
      <c r="AC367">
        <v>-36.522434277940029</v>
      </c>
    </row>
    <row r="368" spans="1:29">
      <c r="A368">
        <v>4</v>
      </c>
      <c r="B368">
        <v>62</v>
      </c>
      <c r="C368">
        <v>2009</v>
      </c>
      <c r="D368">
        <v>99</v>
      </c>
      <c r="E368">
        <v>99</v>
      </c>
      <c r="F368">
        <v>99</v>
      </c>
      <c r="G368">
        <v>2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559</v>
      </c>
      <c r="R368">
        <v>12866</v>
      </c>
      <c r="S368">
        <v>12818</v>
      </c>
      <c r="T368">
        <v>33.629567672120857</v>
      </c>
      <c r="U368">
        <v>33.931415383176834</v>
      </c>
      <c r="V368">
        <v>15.589538318047563</v>
      </c>
      <c r="W368">
        <v>56.883601185832411</v>
      </c>
      <c r="X368">
        <v>158.8702635163113</v>
      </c>
      <c r="Y368">
        <v>146.14935488885473</v>
      </c>
      <c r="Z368">
        <v>146.69664534248753</v>
      </c>
      <c r="AA368">
        <v>32.714501420540429</v>
      </c>
      <c r="AB368">
        <v>4.990131726605334</v>
      </c>
      <c r="AC368">
        <v>-49.842299395160531</v>
      </c>
    </row>
    <row r="369" spans="1:29">
      <c r="A369">
        <v>4</v>
      </c>
      <c r="B369">
        <v>63</v>
      </c>
      <c r="C369">
        <v>2009</v>
      </c>
      <c r="D369">
        <v>99</v>
      </c>
      <c r="E369">
        <v>99</v>
      </c>
      <c r="F369">
        <v>99</v>
      </c>
      <c r="G369">
        <v>3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240</v>
      </c>
      <c r="R369">
        <v>3408</v>
      </c>
      <c r="S369">
        <v>3381</v>
      </c>
      <c r="T369">
        <v>8.9079408228344388</v>
      </c>
      <c r="U369">
        <v>8.6712907713762117</v>
      </c>
      <c r="V369">
        <v>16.872065727699528</v>
      </c>
      <c r="W369">
        <v>57.565217391304351</v>
      </c>
      <c r="X369">
        <v>153.64727185794422</v>
      </c>
      <c r="Y369">
        <v>141.00114436619702</v>
      </c>
      <c r="Z369">
        <v>142.12715173025722</v>
      </c>
      <c r="AA369">
        <v>32.985557178758675</v>
      </c>
      <c r="AB369">
        <v>4.803653518281231</v>
      </c>
      <c r="AC369">
        <v>-53.366429723030159</v>
      </c>
    </row>
    <row r="370" spans="1:29">
      <c r="A370">
        <v>4</v>
      </c>
      <c r="B370">
        <v>64</v>
      </c>
      <c r="C370">
        <v>2009</v>
      </c>
      <c r="D370">
        <v>99</v>
      </c>
      <c r="E370">
        <v>99</v>
      </c>
      <c r="F370">
        <v>99</v>
      </c>
      <c r="G370">
        <v>4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124</v>
      </c>
      <c r="R370">
        <v>2659</v>
      </c>
      <c r="S370">
        <v>2659</v>
      </c>
      <c r="T370">
        <v>6.9501803544356724</v>
      </c>
      <c r="U370">
        <v>7.3132059538814111</v>
      </c>
      <c r="V370">
        <v>15.329447160586692</v>
      </c>
      <c r="W370">
        <v>56.404663407295999</v>
      </c>
      <c r="X370">
        <v>165.13009843712379</v>
      </c>
      <c r="Y370">
        <v>152.41508085746489</v>
      </c>
      <c r="Z370">
        <v>152.41508085746489</v>
      </c>
      <c r="AA370">
        <v>34.692813585826677</v>
      </c>
      <c r="AB370">
        <v>5.0582385694284717</v>
      </c>
      <c r="AC370">
        <v>-55.318417667991937</v>
      </c>
    </row>
    <row r="371" spans="1:29">
      <c r="A371">
        <v>4</v>
      </c>
      <c r="B371">
        <v>65</v>
      </c>
      <c r="C371">
        <v>2008</v>
      </c>
      <c r="D371">
        <v>99</v>
      </c>
      <c r="E371">
        <v>99</v>
      </c>
      <c r="F371">
        <v>99</v>
      </c>
      <c r="G371">
        <v>1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728</v>
      </c>
      <c r="R371">
        <v>19659</v>
      </c>
      <c r="S371">
        <v>19592</v>
      </c>
      <c r="T371">
        <v>53.965247467676839</v>
      </c>
      <c r="U371">
        <v>53.903074370743049</v>
      </c>
      <c r="V371">
        <v>14.89134747443919</v>
      </c>
      <c r="W371">
        <v>56.637913434054703</v>
      </c>
      <c r="X371">
        <v>158.77450509518829</v>
      </c>
      <c r="Y371">
        <v>146.14739813825696</v>
      </c>
      <c r="Z371">
        <v>146.64718762760279</v>
      </c>
      <c r="AA371">
        <v>32.803316832203443</v>
      </c>
      <c r="AB371">
        <v>4.7217566224156409</v>
      </c>
      <c r="AC371">
        <v>-42.795713176976093</v>
      </c>
    </row>
    <row r="372" spans="1:29">
      <c r="A372">
        <v>4</v>
      </c>
      <c r="B372">
        <v>66</v>
      </c>
      <c r="C372">
        <v>2008</v>
      </c>
      <c r="D372">
        <v>99</v>
      </c>
      <c r="E372">
        <v>99</v>
      </c>
      <c r="F372">
        <v>99</v>
      </c>
      <c r="G372">
        <v>2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572</v>
      </c>
      <c r="R372">
        <v>10401</v>
      </c>
      <c r="S372">
        <v>10371</v>
      </c>
      <c r="T372">
        <v>28.551428806719922</v>
      </c>
      <c r="U372">
        <v>28.742919234983631</v>
      </c>
      <c r="V372">
        <v>15.375348524180373</v>
      </c>
      <c r="W372">
        <v>57.095747758171825</v>
      </c>
      <c r="X372">
        <v>159.93452375558107</v>
      </c>
      <c r="Y372">
        <v>147.29728872223828</v>
      </c>
      <c r="Z372">
        <v>147.72337286664742</v>
      </c>
      <c r="AA372">
        <v>33.784197578430614</v>
      </c>
      <c r="AB372">
        <v>4.6181750178225283</v>
      </c>
      <c r="AC372">
        <v>-50.063473620149566</v>
      </c>
    </row>
    <row r="373" spans="1:29">
      <c r="A373">
        <v>4</v>
      </c>
      <c r="B373">
        <v>67</v>
      </c>
      <c r="C373">
        <v>2008</v>
      </c>
      <c r="D373">
        <v>99</v>
      </c>
      <c r="E373">
        <v>99</v>
      </c>
      <c r="F373">
        <v>99</v>
      </c>
      <c r="G373">
        <v>3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274</v>
      </c>
      <c r="R373">
        <v>3623</v>
      </c>
      <c r="S373">
        <v>3606</v>
      </c>
      <c r="T373">
        <v>9.9453731916879384</v>
      </c>
      <c r="U373">
        <v>9.6096139534231177</v>
      </c>
      <c r="V373">
        <v>16.191829975158704</v>
      </c>
      <c r="W373">
        <v>57.077371048252921</v>
      </c>
      <c r="X373">
        <v>153.74570615266799</v>
      </c>
      <c r="Y373">
        <v>141.3762903670991</v>
      </c>
      <c r="Z373">
        <v>142.0427897947865</v>
      </c>
      <c r="AA373">
        <v>32.970020363951626</v>
      </c>
      <c r="AB373">
        <v>4.474721427902657</v>
      </c>
      <c r="AC373">
        <v>-47.259010959468142</v>
      </c>
    </row>
    <row r="374" spans="1:29">
      <c r="A374">
        <v>4</v>
      </c>
      <c r="B374">
        <v>68</v>
      </c>
      <c r="C374">
        <v>2008</v>
      </c>
      <c r="D374">
        <v>99</v>
      </c>
      <c r="E374">
        <v>99</v>
      </c>
      <c r="F374">
        <v>99</v>
      </c>
      <c r="G374">
        <v>4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127</v>
      </c>
      <c r="R374">
        <v>2746</v>
      </c>
      <c r="S374">
        <v>2745</v>
      </c>
      <c r="T374">
        <v>7.5379505339152848</v>
      </c>
      <c r="U374">
        <v>7.7443924408502065</v>
      </c>
      <c r="V374">
        <v>15.101966496722502</v>
      </c>
      <c r="W374">
        <v>56.055737704918009</v>
      </c>
      <c r="X374">
        <v>162.93507585938028</v>
      </c>
      <c r="Y374">
        <v>150.32312454479248</v>
      </c>
      <c r="Z374">
        <v>150.37788706739525</v>
      </c>
      <c r="AA374">
        <v>33.179653100517378</v>
      </c>
      <c r="AB374">
        <v>4.6046809212555484</v>
      </c>
      <c r="AC374">
        <v>-52.348604037852645</v>
      </c>
    </row>
    <row r="375" spans="1:29">
      <c r="A375">
        <v>4</v>
      </c>
      <c r="B375">
        <v>69</v>
      </c>
      <c r="C375">
        <v>2007</v>
      </c>
      <c r="D375">
        <v>99</v>
      </c>
      <c r="E375">
        <v>99</v>
      </c>
      <c r="F375">
        <v>99</v>
      </c>
      <c r="G375">
        <v>1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734</v>
      </c>
      <c r="R375">
        <v>21585</v>
      </c>
      <c r="S375">
        <v>21503</v>
      </c>
      <c r="T375">
        <v>56.225579578015086</v>
      </c>
      <c r="U375">
        <v>56.151439940798873</v>
      </c>
      <c r="V375">
        <v>14.965207319898076</v>
      </c>
      <c r="W375">
        <v>56.724596567920749</v>
      </c>
      <c r="X375">
        <v>160.20731362390703</v>
      </c>
      <c r="Y375">
        <v>147.39853138753821</v>
      </c>
      <c r="Z375">
        <v>147.96062409896348</v>
      </c>
      <c r="AA375">
        <v>32.004295340832662</v>
      </c>
      <c r="AB375">
        <v>4.5179632419706444</v>
      </c>
      <c r="AC375">
        <v>-44.959549440032625</v>
      </c>
    </row>
    <row r="376" spans="1:29">
      <c r="A376">
        <v>4</v>
      </c>
      <c r="B376">
        <v>70</v>
      </c>
      <c r="C376">
        <v>2007</v>
      </c>
      <c r="D376">
        <v>99</v>
      </c>
      <c r="E376">
        <v>99</v>
      </c>
      <c r="F376">
        <v>99</v>
      </c>
      <c r="G376">
        <v>2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537</v>
      </c>
      <c r="R376">
        <v>10439</v>
      </c>
      <c r="S376">
        <v>10395</v>
      </c>
      <c r="T376">
        <v>27.191977077363902</v>
      </c>
      <c r="U376">
        <v>27.332931410859015</v>
      </c>
      <c r="V376">
        <v>15.379059296867521</v>
      </c>
      <c r="W376">
        <v>56.873304473304451</v>
      </c>
      <c r="X376">
        <v>161.27027812716213</v>
      </c>
      <c r="Y376">
        <v>148.35822396781307</v>
      </c>
      <c r="Z376">
        <v>148.98619528619531</v>
      </c>
      <c r="AA376">
        <v>33.353888567030715</v>
      </c>
      <c r="AB376">
        <v>4.8115235851367082</v>
      </c>
      <c r="AC376">
        <v>-50.453589574929687</v>
      </c>
    </row>
    <row r="377" spans="1:29">
      <c r="A377">
        <v>4</v>
      </c>
      <c r="B377">
        <v>71</v>
      </c>
      <c r="C377">
        <v>2007</v>
      </c>
      <c r="D377">
        <v>99</v>
      </c>
      <c r="E377">
        <v>99</v>
      </c>
      <c r="F377">
        <v>99</v>
      </c>
      <c r="G377">
        <v>3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281</v>
      </c>
      <c r="R377">
        <v>3770</v>
      </c>
      <c r="S377">
        <v>3759</v>
      </c>
      <c r="T377">
        <v>9.8202656941911961</v>
      </c>
      <c r="U377">
        <v>9.6079879267947987</v>
      </c>
      <c r="V377">
        <v>15.604509283819628</v>
      </c>
      <c r="W377">
        <v>56.886671987230642</v>
      </c>
      <c r="X377">
        <v>156.81884409907738</v>
      </c>
      <c r="Y377">
        <v>144.40273209549082</v>
      </c>
      <c r="Z377">
        <v>144.825299281724</v>
      </c>
      <c r="AA377">
        <v>34.191958095640089</v>
      </c>
      <c r="AB377">
        <v>4.6461007593083092</v>
      </c>
      <c r="AC377">
        <v>-48.166346573041679</v>
      </c>
    </row>
    <row r="378" spans="1:29">
      <c r="A378">
        <v>4</v>
      </c>
      <c r="B378">
        <v>72</v>
      </c>
      <c r="C378">
        <v>2007</v>
      </c>
      <c r="D378">
        <v>99</v>
      </c>
      <c r="E378">
        <v>99</v>
      </c>
      <c r="F378">
        <v>99</v>
      </c>
      <c r="G378">
        <v>4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127</v>
      </c>
      <c r="R378">
        <v>2596</v>
      </c>
      <c r="S378">
        <v>2596</v>
      </c>
      <c r="T378">
        <v>6.7621776504298001</v>
      </c>
      <c r="U378">
        <v>6.9076407215473106</v>
      </c>
      <c r="V378">
        <v>15.427580893682595</v>
      </c>
      <c r="W378">
        <v>56.195685670261952</v>
      </c>
      <c r="X378">
        <v>163.34568391741939</v>
      </c>
      <c r="Y378">
        <v>150.76806625577819</v>
      </c>
      <c r="Z378">
        <v>150.76806625577819</v>
      </c>
      <c r="AA378">
        <v>32.008324000977353</v>
      </c>
      <c r="AB378">
        <v>4.5779749931962845</v>
      </c>
      <c r="AC378">
        <v>-49.709213122193873</v>
      </c>
    </row>
    <row r="379" spans="1:29">
      <c r="A379">
        <v>4</v>
      </c>
      <c r="B379">
        <v>73</v>
      </c>
      <c r="C379">
        <v>2006</v>
      </c>
      <c r="D379">
        <v>99</v>
      </c>
      <c r="E379">
        <v>99</v>
      </c>
      <c r="F379">
        <v>99</v>
      </c>
      <c r="G379">
        <v>1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778</v>
      </c>
      <c r="R379">
        <v>20887</v>
      </c>
      <c r="S379">
        <v>20772</v>
      </c>
      <c r="T379">
        <v>54.50820741668624</v>
      </c>
      <c r="U379">
        <v>54.529544466604882</v>
      </c>
      <c r="V379">
        <v>15.232201848039452</v>
      </c>
      <c r="W379">
        <v>56.690015405353357</v>
      </c>
      <c r="X379">
        <v>157.97650993186761</v>
      </c>
      <c r="Y379">
        <v>145.12463254655972</v>
      </c>
      <c r="Z379">
        <v>145.92808588484459</v>
      </c>
      <c r="AA379">
        <v>31.531248866005367</v>
      </c>
      <c r="AB379">
        <v>4.5309822525665933</v>
      </c>
      <c r="AC379">
        <v>-45.29949728989947</v>
      </c>
    </row>
    <row r="380" spans="1:29">
      <c r="A380">
        <v>4</v>
      </c>
      <c r="B380">
        <v>74</v>
      </c>
      <c r="C380">
        <v>2006</v>
      </c>
      <c r="D380">
        <v>99</v>
      </c>
      <c r="E380">
        <v>99</v>
      </c>
      <c r="F380">
        <v>99</v>
      </c>
      <c r="G380">
        <v>2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519</v>
      </c>
      <c r="R380">
        <v>11086</v>
      </c>
      <c r="S380">
        <v>10990</v>
      </c>
      <c r="T380">
        <v>28.930817610062899</v>
      </c>
      <c r="U380">
        <v>28.834233986467833</v>
      </c>
      <c r="V380">
        <v>15.798033555836188</v>
      </c>
      <c r="W380">
        <v>57.395723384895319</v>
      </c>
      <c r="X380">
        <v>157.82308863101099</v>
      </c>
      <c r="Y380">
        <v>144.58354681580323</v>
      </c>
      <c r="Z380">
        <v>145.84651501364829</v>
      </c>
      <c r="AA380">
        <v>32.616485029509434</v>
      </c>
      <c r="AB380">
        <v>4.4081362341767267</v>
      </c>
      <c r="AC380">
        <v>-45.887631906914578</v>
      </c>
    </row>
    <row r="381" spans="1:29">
      <c r="A381">
        <v>4</v>
      </c>
      <c r="B381">
        <v>75</v>
      </c>
      <c r="C381">
        <v>2006</v>
      </c>
      <c r="D381">
        <v>99</v>
      </c>
      <c r="E381">
        <v>99</v>
      </c>
      <c r="F381">
        <v>99</v>
      </c>
      <c r="G381">
        <v>3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338</v>
      </c>
      <c r="R381">
        <v>4190</v>
      </c>
      <c r="S381">
        <v>4171</v>
      </c>
      <c r="T381">
        <v>10.934523343511048</v>
      </c>
      <c r="U381">
        <v>10.859823141989612</v>
      </c>
      <c r="V381">
        <v>15.80310262529833</v>
      </c>
      <c r="W381">
        <v>56.730040757612095</v>
      </c>
      <c r="X381">
        <v>156.66240882046429</v>
      </c>
      <c r="Y381">
        <v>144.07680190930759</v>
      </c>
      <c r="Z381">
        <v>144.73310956605101</v>
      </c>
      <c r="AA381">
        <v>33.601456088260939</v>
      </c>
      <c r="AB381">
        <v>4.9018177530750684</v>
      </c>
      <c r="AC381">
        <v>-51.842223571995824</v>
      </c>
    </row>
    <row r="382" spans="1:29">
      <c r="A382">
        <v>4</v>
      </c>
      <c r="B382">
        <v>76</v>
      </c>
      <c r="C382">
        <v>2006</v>
      </c>
      <c r="D382">
        <v>99</v>
      </c>
      <c r="E382">
        <v>99</v>
      </c>
      <c r="F382">
        <v>99</v>
      </c>
      <c r="G382">
        <v>4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132</v>
      </c>
      <c r="R382">
        <v>2156</v>
      </c>
      <c r="S382">
        <v>2155</v>
      </c>
      <c r="T382">
        <v>5.6264516297398144</v>
      </c>
      <c r="U382">
        <v>5.776398404937674</v>
      </c>
      <c r="V382">
        <v>15.544063079777365</v>
      </c>
      <c r="W382">
        <v>56.619025522041774</v>
      </c>
      <c r="X382">
        <v>161.407405471792</v>
      </c>
      <c r="Y382">
        <v>148.93395176252346</v>
      </c>
      <c r="Z382">
        <v>149.00306264501177</v>
      </c>
      <c r="AA382">
        <v>31.213611016060376</v>
      </c>
      <c r="AB382">
        <v>4.6877546930266476</v>
      </c>
      <c r="AC382">
        <v>-51.728891271146011</v>
      </c>
    </row>
    <row r="383" spans="1:29">
      <c r="A383">
        <v>4</v>
      </c>
      <c r="B383">
        <v>77</v>
      </c>
      <c r="C383">
        <v>2005</v>
      </c>
      <c r="D383">
        <v>99</v>
      </c>
      <c r="E383">
        <v>99</v>
      </c>
      <c r="F383">
        <v>99</v>
      </c>
      <c r="G383">
        <v>1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801</v>
      </c>
      <c r="R383">
        <v>16743.25</v>
      </c>
      <c r="S383">
        <v>16629</v>
      </c>
      <c r="T383">
        <v>49.20541624727241</v>
      </c>
      <c r="U383">
        <v>49.21380142423309</v>
      </c>
      <c r="V383">
        <v>15.218491033700154</v>
      </c>
      <c r="W383">
        <v>56.555715917974609</v>
      </c>
      <c r="X383">
        <v>156.02965047330201</v>
      </c>
      <c r="Y383">
        <v>143.18097740880589</v>
      </c>
      <c r="Z383">
        <v>144.16470623609297</v>
      </c>
      <c r="AA383">
        <v>30.935881749313271</v>
      </c>
      <c r="AB383">
        <v>4.6252920632533794</v>
      </c>
      <c r="AC383">
        <v>-46.966364821842838</v>
      </c>
    </row>
    <row r="384" spans="1:29">
      <c r="A384">
        <v>4</v>
      </c>
      <c r="B384">
        <v>78</v>
      </c>
      <c r="C384">
        <v>2005</v>
      </c>
      <c r="D384">
        <v>99</v>
      </c>
      <c r="E384">
        <v>99</v>
      </c>
      <c r="F384">
        <v>99</v>
      </c>
      <c r="G384">
        <v>2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575</v>
      </c>
      <c r="R384">
        <v>11239</v>
      </c>
      <c r="S384">
        <v>11028</v>
      </c>
      <c r="T384">
        <v>33.029410252077383</v>
      </c>
      <c r="U384">
        <v>33.352129427490198</v>
      </c>
      <c r="V384">
        <v>15.513924726399143</v>
      </c>
      <c r="W384">
        <v>57.184348929996389</v>
      </c>
      <c r="X384">
        <v>159.03034405520103</v>
      </c>
      <c r="Y384">
        <v>144.55531630927985</v>
      </c>
      <c r="Z384">
        <v>147.32110990206715</v>
      </c>
      <c r="AA384">
        <v>33.185821125280121</v>
      </c>
      <c r="AB384">
        <v>4.5050471295628398</v>
      </c>
      <c r="AC384">
        <v>-46.146006409680034</v>
      </c>
    </row>
    <row r="385" spans="1:29">
      <c r="A385">
        <v>4</v>
      </c>
      <c r="B385">
        <v>79</v>
      </c>
      <c r="C385">
        <v>2005</v>
      </c>
      <c r="D385">
        <v>99</v>
      </c>
      <c r="E385">
        <v>99</v>
      </c>
      <c r="F385">
        <v>99</v>
      </c>
      <c r="G385">
        <v>3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384</v>
      </c>
      <c r="R385">
        <v>3989</v>
      </c>
      <c r="S385">
        <v>3804</v>
      </c>
      <c r="T385">
        <v>11.722957335664798</v>
      </c>
      <c r="U385">
        <v>11.236365030823489</v>
      </c>
      <c r="V385">
        <v>16.003008272750058</v>
      </c>
      <c r="W385">
        <v>56.90772870662461</v>
      </c>
      <c r="X385">
        <v>155.39086768135684</v>
      </c>
      <c r="Y385">
        <v>137.21448984707951</v>
      </c>
      <c r="Z385">
        <v>143.88764458464777</v>
      </c>
      <c r="AA385">
        <v>32.723844193251722</v>
      </c>
      <c r="AB385">
        <v>4.9116969333944924</v>
      </c>
      <c r="AC385">
        <v>-51.332421046492485</v>
      </c>
    </row>
    <row r="386" spans="1:29">
      <c r="A386">
        <v>4</v>
      </c>
      <c r="B386">
        <v>80</v>
      </c>
      <c r="C386">
        <v>2005</v>
      </c>
      <c r="D386">
        <v>99</v>
      </c>
      <c r="E386">
        <v>99</v>
      </c>
      <c r="F386">
        <v>99</v>
      </c>
      <c r="G386">
        <v>4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135</v>
      </c>
      <c r="R386">
        <v>2056</v>
      </c>
      <c r="S386">
        <v>2055</v>
      </c>
      <c r="T386">
        <v>6.042216164985418</v>
      </c>
      <c r="U386">
        <v>6.1977041174531946</v>
      </c>
      <c r="V386">
        <v>16.402723735408557</v>
      </c>
      <c r="W386">
        <v>56.309489051094893</v>
      </c>
      <c r="X386">
        <v>159.15266366230918</v>
      </c>
      <c r="Y386">
        <v>146.84051556420243</v>
      </c>
      <c r="Z386">
        <v>146.91197080291988</v>
      </c>
      <c r="AA386">
        <v>30.17963127350103</v>
      </c>
      <c r="AB386">
        <v>4.7627490560649806</v>
      </c>
      <c r="AC386">
        <v>-58.185718697880851</v>
      </c>
    </row>
    <row r="387" spans="1:29">
      <c r="A387">
        <v>4</v>
      </c>
      <c r="B387">
        <v>81</v>
      </c>
      <c r="C387">
        <v>2004</v>
      </c>
      <c r="D387">
        <v>99</v>
      </c>
      <c r="E387">
        <v>99</v>
      </c>
      <c r="F387">
        <v>99</v>
      </c>
      <c r="G387">
        <v>1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804</v>
      </c>
      <c r="R387">
        <v>16057</v>
      </c>
      <c r="S387">
        <v>15970</v>
      </c>
      <c r="T387">
        <v>49.170137187653118</v>
      </c>
      <c r="U387">
        <v>48.995529508417846</v>
      </c>
      <c r="V387">
        <v>14.712337298374537</v>
      </c>
      <c r="W387">
        <v>56.202755165936125</v>
      </c>
      <c r="X387">
        <v>154.14842208597111</v>
      </c>
      <c r="Y387">
        <v>141.63465155383963</v>
      </c>
      <c r="Z387">
        <v>142.40623669380099</v>
      </c>
      <c r="AA387">
        <v>30.893216674456461</v>
      </c>
      <c r="AB387">
        <v>4.40092691589129</v>
      </c>
      <c r="AC387">
        <v>-46.728292638728917</v>
      </c>
    </row>
    <row r="388" spans="1:29">
      <c r="A388">
        <v>4</v>
      </c>
      <c r="B388">
        <v>82</v>
      </c>
      <c r="C388">
        <v>2004</v>
      </c>
      <c r="D388">
        <v>99</v>
      </c>
      <c r="E388">
        <v>99</v>
      </c>
      <c r="F388">
        <v>99</v>
      </c>
      <c r="G388">
        <v>2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612</v>
      </c>
      <c r="R388">
        <v>10326</v>
      </c>
      <c r="S388">
        <v>10162</v>
      </c>
      <c r="T388">
        <v>31.620529152376289</v>
      </c>
      <c r="U388">
        <v>32.474968299897974</v>
      </c>
      <c r="V388">
        <v>14.702595390276972</v>
      </c>
      <c r="W388">
        <v>56.51623696122811</v>
      </c>
      <c r="X388">
        <v>160.17062610469748</v>
      </c>
      <c r="Y388">
        <v>145.98024404416063</v>
      </c>
      <c r="Z388">
        <v>148.33615430033498</v>
      </c>
      <c r="AA388">
        <v>33.139992074246827</v>
      </c>
      <c r="AB388">
        <v>4.6787764127880491</v>
      </c>
      <c r="AC388">
        <v>-50.549950383754734</v>
      </c>
    </row>
    <row r="389" spans="1:29">
      <c r="A389">
        <v>4</v>
      </c>
      <c r="B389">
        <v>83</v>
      </c>
      <c r="C389">
        <v>2004</v>
      </c>
      <c r="D389">
        <v>99</v>
      </c>
      <c r="E389">
        <v>99</v>
      </c>
      <c r="F389">
        <v>99</v>
      </c>
      <c r="G389">
        <v>3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476</v>
      </c>
      <c r="R389">
        <v>4369</v>
      </c>
      <c r="S389">
        <v>4195</v>
      </c>
      <c r="T389">
        <v>13.378858402743752</v>
      </c>
      <c r="U389">
        <v>12.67074466591934</v>
      </c>
      <c r="V389">
        <v>14.887159533073927</v>
      </c>
      <c r="W389">
        <v>56.559475566150176</v>
      </c>
      <c r="X389">
        <v>151.78561553662684</v>
      </c>
      <c r="Y389">
        <v>134.61627374685264</v>
      </c>
      <c r="Z389">
        <v>140.19988081048851</v>
      </c>
      <c r="AA389">
        <v>30.463033069214848</v>
      </c>
      <c r="AB389">
        <v>4.6145314044372796</v>
      </c>
      <c r="AC389">
        <v>-50.240790031226489</v>
      </c>
    </row>
    <row r="390" spans="1:29">
      <c r="A390">
        <v>4</v>
      </c>
      <c r="B390">
        <v>84</v>
      </c>
      <c r="C390">
        <v>2004</v>
      </c>
      <c r="D390">
        <v>99</v>
      </c>
      <c r="E390">
        <v>99</v>
      </c>
      <c r="F390">
        <v>99</v>
      </c>
      <c r="G390">
        <v>4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150</v>
      </c>
      <c r="R390">
        <v>1904</v>
      </c>
      <c r="S390">
        <v>1904</v>
      </c>
      <c r="T390">
        <v>5.8304752572268477</v>
      </c>
      <c r="U390">
        <v>5.8587575257648243</v>
      </c>
      <c r="V390">
        <v>15.473214285714288</v>
      </c>
      <c r="W390">
        <v>56.629201680672253</v>
      </c>
      <c r="X390">
        <v>154.74418911660015</v>
      </c>
      <c r="Y390">
        <v>142.82888655462162</v>
      </c>
      <c r="Z390">
        <v>142.82888655462162</v>
      </c>
      <c r="AA390">
        <v>28.238831279598024</v>
      </c>
      <c r="AB390">
        <v>4.3478126676455267</v>
      </c>
      <c r="AC390">
        <v>-51.000420910138118</v>
      </c>
    </row>
    <row r="391" spans="1:29">
      <c r="A391">
        <v>4</v>
      </c>
      <c r="B391">
        <v>85</v>
      </c>
      <c r="C391">
        <v>2003</v>
      </c>
      <c r="D391">
        <v>99</v>
      </c>
      <c r="E391">
        <v>99</v>
      </c>
      <c r="F391">
        <v>99</v>
      </c>
      <c r="G391">
        <v>1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809</v>
      </c>
      <c r="R391">
        <v>13968</v>
      </c>
      <c r="S391">
        <v>13951</v>
      </c>
      <c r="T391">
        <v>49.198689725617264</v>
      </c>
      <c r="U391">
        <v>48.712051894905088</v>
      </c>
      <c r="V391">
        <v>13.60882016036655</v>
      </c>
      <c r="W391">
        <v>55.632929539101127</v>
      </c>
      <c r="X391">
        <v>153.67778416910838</v>
      </c>
      <c r="Y391">
        <v>141.70489690721644</v>
      </c>
      <c r="Z391">
        <v>141.87757150025078</v>
      </c>
      <c r="AA391">
        <v>30.384052293898623</v>
      </c>
      <c r="AB391">
        <v>4.2953570172013151</v>
      </c>
      <c r="AC391">
        <v>-47.726925312501741</v>
      </c>
    </row>
    <row r="392" spans="1:29">
      <c r="A392">
        <v>4</v>
      </c>
      <c r="B392">
        <v>86</v>
      </c>
      <c r="C392">
        <v>2003</v>
      </c>
      <c r="D392">
        <v>99</v>
      </c>
      <c r="E392">
        <v>99</v>
      </c>
      <c r="F392">
        <v>99</v>
      </c>
      <c r="G392">
        <v>2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645</v>
      </c>
      <c r="R392">
        <v>8804</v>
      </c>
      <c r="S392">
        <v>8702</v>
      </c>
      <c r="T392">
        <v>31.009827057870453</v>
      </c>
      <c r="U392">
        <v>32.447669282916507</v>
      </c>
      <c r="V392">
        <v>13.522603362108136</v>
      </c>
      <c r="W392">
        <v>56.283383130314867</v>
      </c>
      <c r="X392">
        <v>163.56565985224003</v>
      </c>
      <c r="Y392">
        <v>149.75665606542529</v>
      </c>
      <c r="Z392">
        <v>151.51202022523611</v>
      </c>
      <c r="AA392">
        <v>33.612597784103343</v>
      </c>
      <c r="AB392">
        <v>4.8880030481988044</v>
      </c>
      <c r="AC392">
        <v>-49.544174946696486</v>
      </c>
    </row>
    <row r="393" spans="1:29">
      <c r="A393">
        <v>4</v>
      </c>
      <c r="B393">
        <v>87</v>
      </c>
      <c r="C393">
        <v>2003</v>
      </c>
      <c r="D393">
        <v>99</v>
      </c>
      <c r="E393">
        <v>99</v>
      </c>
      <c r="F393">
        <v>99</v>
      </c>
      <c r="G393">
        <v>3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481</v>
      </c>
      <c r="R393">
        <v>3987</v>
      </c>
      <c r="S393">
        <v>3785</v>
      </c>
      <c r="T393">
        <v>14.043182698742555</v>
      </c>
      <c r="U393">
        <v>13.198256122255041</v>
      </c>
      <c r="V393">
        <v>14.076498620516681</v>
      </c>
      <c r="W393">
        <v>56.369352708058123</v>
      </c>
      <c r="X393">
        <v>153.19984967395405</v>
      </c>
      <c r="Y393">
        <v>134.50950589415618</v>
      </c>
      <c r="Z393">
        <v>141.6880845442538</v>
      </c>
      <c r="AA393">
        <v>30.832017801211322</v>
      </c>
      <c r="AB393">
        <v>4.9030668674318711</v>
      </c>
      <c r="AC393">
        <v>-48.636169754101026</v>
      </c>
    </row>
    <row r="394" spans="1:29">
      <c r="A394">
        <v>4</v>
      </c>
      <c r="B394">
        <v>88</v>
      </c>
      <c r="C394">
        <v>2003</v>
      </c>
      <c r="D394">
        <v>99</v>
      </c>
      <c r="E394">
        <v>99</v>
      </c>
      <c r="F394">
        <v>99</v>
      </c>
      <c r="G394">
        <v>4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146</v>
      </c>
      <c r="R394">
        <v>1632</v>
      </c>
      <c r="S394">
        <v>1631</v>
      </c>
      <c r="T394">
        <v>5.7483005177697155</v>
      </c>
      <c r="U394">
        <v>5.6420226999233742</v>
      </c>
      <c r="V394">
        <v>13.808823529411764</v>
      </c>
      <c r="W394">
        <v>56.586756591048442</v>
      </c>
      <c r="X394">
        <v>152.34403214156723</v>
      </c>
      <c r="Y394">
        <v>140.47444852941169</v>
      </c>
      <c r="Z394">
        <v>140.56057633353757</v>
      </c>
      <c r="AA394">
        <v>29.424184915037817</v>
      </c>
      <c r="AB394">
        <v>4.3312754745312807</v>
      </c>
      <c r="AC394">
        <v>-52.418573680067198</v>
      </c>
    </row>
    <row r="395" spans="1:29">
      <c r="A395">
        <v>4</v>
      </c>
      <c r="B395">
        <v>89</v>
      </c>
      <c r="C395">
        <v>2002</v>
      </c>
      <c r="D395">
        <v>99</v>
      </c>
      <c r="E395">
        <v>99</v>
      </c>
      <c r="F395">
        <v>99</v>
      </c>
      <c r="G395">
        <v>1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840</v>
      </c>
      <c r="R395">
        <v>13619</v>
      </c>
      <c r="S395">
        <v>13604</v>
      </c>
      <c r="T395">
        <v>49.36924526933953</v>
      </c>
      <c r="U395">
        <v>49.233590068749614</v>
      </c>
      <c r="V395">
        <v>13.206623100080773</v>
      </c>
      <c r="W395">
        <v>55.203396059982339</v>
      </c>
      <c r="X395">
        <v>152.84917182411252</v>
      </c>
      <c r="Y395">
        <v>140.93387913943675</v>
      </c>
      <c r="Z395">
        <v>141.08927521317176</v>
      </c>
      <c r="AA395">
        <v>30.627378539075593</v>
      </c>
      <c r="AB395">
        <v>4.458474177916778</v>
      </c>
      <c r="AC395">
        <v>-51.342391230681109</v>
      </c>
    </row>
    <row r="396" spans="1:29">
      <c r="A396">
        <v>4</v>
      </c>
      <c r="B396">
        <v>90</v>
      </c>
      <c r="C396">
        <v>2002</v>
      </c>
      <c r="D396">
        <v>99</v>
      </c>
      <c r="E396">
        <v>99</v>
      </c>
      <c r="F396">
        <v>99</v>
      </c>
      <c r="G396">
        <v>2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654</v>
      </c>
      <c r="R396">
        <v>8490</v>
      </c>
      <c r="S396">
        <v>8319</v>
      </c>
      <c r="T396">
        <v>30.776480823606185</v>
      </c>
      <c r="U396">
        <v>31.677919757224487</v>
      </c>
      <c r="V396">
        <v>13.610011778563019</v>
      </c>
      <c r="W396">
        <v>56.247265296309664</v>
      </c>
      <c r="X396">
        <v>159.7789254326353</v>
      </c>
      <c r="Y396">
        <v>145.46150765606581</v>
      </c>
      <c r="Z396">
        <v>148.45152061545849</v>
      </c>
      <c r="AA396">
        <v>32.003841142120677</v>
      </c>
      <c r="AB396">
        <v>4.6635880399234964</v>
      </c>
      <c r="AC396">
        <v>-47.010224292666486</v>
      </c>
    </row>
    <row r="397" spans="1:29">
      <c r="A397">
        <v>4</v>
      </c>
      <c r="B397">
        <v>91</v>
      </c>
      <c r="C397">
        <v>2002</v>
      </c>
      <c r="D397">
        <v>99</v>
      </c>
      <c r="E397">
        <v>99</v>
      </c>
      <c r="F397">
        <v>99</v>
      </c>
      <c r="G397">
        <v>3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480</v>
      </c>
      <c r="R397">
        <v>3936</v>
      </c>
      <c r="S397">
        <v>3749</v>
      </c>
      <c r="T397">
        <v>14.268107010802577</v>
      </c>
      <c r="U397">
        <v>13.452181346421739</v>
      </c>
      <c r="V397">
        <v>14.060975609756097</v>
      </c>
      <c r="W397">
        <v>56.590290744198448</v>
      </c>
      <c r="X397">
        <v>151.59752684336155</v>
      </c>
      <c r="Y397">
        <v>133.24065040650436</v>
      </c>
      <c r="Z397">
        <v>139.88668978394267</v>
      </c>
      <c r="AA397">
        <v>29.873673146175658</v>
      </c>
      <c r="AB397">
        <v>3.215505188165777</v>
      </c>
      <c r="AC397">
        <v>-89.278927596038372</v>
      </c>
    </row>
    <row r="398" spans="1:29">
      <c r="A398">
        <v>4</v>
      </c>
      <c r="B398">
        <v>92</v>
      </c>
      <c r="C398">
        <v>2002</v>
      </c>
      <c r="D398">
        <v>99</v>
      </c>
      <c r="E398">
        <v>99</v>
      </c>
      <c r="F398">
        <v>99</v>
      </c>
      <c r="G398">
        <v>4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148</v>
      </c>
      <c r="R398">
        <v>1541</v>
      </c>
      <c r="S398">
        <v>1540</v>
      </c>
      <c r="T398">
        <v>5.5861668962517204</v>
      </c>
      <c r="U398">
        <v>5.6363088276041262</v>
      </c>
      <c r="V398">
        <v>13.840363400389355</v>
      </c>
      <c r="W398">
        <v>56.531818181818174</v>
      </c>
      <c r="X398">
        <v>154.62163486585172</v>
      </c>
      <c r="Y398">
        <v>142.59072031148588</v>
      </c>
      <c r="Z398">
        <v>142.68331168831153</v>
      </c>
      <c r="AA398">
        <v>29.247056696296884</v>
      </c>
      <c r="AB398">
        <v>4.2717313705343631</v>
      </c>
      <c r="AC398">
        <v>-52.762953336467824</v>
      </c>
    </row>
    <row r="399" spans="1:29">
      <c r="A399">
        <v>4</v>
      </c>
      <c r="B399">
        <v>93</v>
      </c>
      <c r="C399">
        <v>2001</v>
      </c>
      <c r="D399">
        <v>99</v>
      </c>
      <c r="E399">
        <v>99</v>
      </c>
      <c r="F399">
        <v>99</v>
      </c>
      <c r="G399">
        <v>1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897</v>
      </c>
      <c r="R399">
        <v>12623</v>
      </c>
      <c r="S399">
        <v>12595</v>
      </c>
      <c r="T399">
        <v>48.502430308735661</v>
      </c>
      <c r="U399">
        <v>48.595849862600119</v>
      </c>
      <c r="V399">
        <v>13.62156381208904</v>
      </c>
      <c r="W399">
        <v>55.687415641127437</v>
      </c>
      <c r="X399">
        <v>151.44191126809469</v>
      </c>
      <c r="Y399">
        <v>139.52405925691187</v>
      </c>
      <c r="Z399">
        <v>139.83423580786015</v>
      </c>
      <c r="AA399">
        <v>30.855228935165943</v>
      </c>
      <c r="AB399">
        <v>4.641617110328891</v>
      </c>
      <c r="AC399">
        <v>-53.174105880830894</v>
      </c>
    </row>
    <row r="400" spans="1:29">
      <c r="A400">
        <v>4</v>
      </c>
      <c r="B400">
        <v>94</v>
      </c>
      <c r="C400">
        <v>2001</v>
      </c>
      <c r="D400">
        <v>99</v>
      </c>
      <c r="E400">
        <v>99</v>
      </c>
      <c r="F400">
        <v>99</v>
      </c>
      <c r="G400">
        <v>2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626</v>
      </c>
      <c r="R400">
        <v>8226.5</v>
      </c>
      <c r="S400">
        <v>8079.5</v>
      </c>
      <c r="T400">
        <v>31.609383105031608</v>
      </c>
      <c r="U400">
        <v>32.396381560204595</v>
      </c>
      <c r="V400">
        <v>13.822281650762777</v>
      </c>
      <c r="W400">
        <v>56.463271242032306</v>
      </c>
      <c r="X400">
        <v>156.38337879480588</v>
      </c>
      <c r="Y400">
        <v>142.72298061143849</v>
      </c>
      <c r="Z400">
        <v>145.31971037811738</v>
      </c>
      <c r="AA400">
        <v>30.483693912394759</v>
      </c>
      <c r="AB400">
        <v>4.765611802289726</v>
      </c>
      <c r="AC400">
        <v>-48.185295990898574</v>
      </c>
    </row>
    <row r="401" spans="1:29">
      <c r="A401">
        <v>4</v>
      </c>
      <c r="B401">
        <v>95</v>
      </c>
      <c r="C401">
        <v>2001</v>
      </c>
      <c r="D401">
        <v>99</v>
      </c>
      <c r="E401">
        <v>99</v>
      </c>
      <c r="F401">
        <v>99</v>
      </c>
      <c r="G401">
        <v>3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558</v>
      </c>
      <c r="R401">
        <v>3848</v>
      </c>
      <c r="S401">
        <v>3652</v>
      </c>
      <c r="T401">
        <v>14.785498837678428</v>
      </c>
      <c r="U401">
        <v>13.95409732716675</v>
      </c>
      <c r="V401">
        <v>14.229469854469849</v>
      </c>
      <c r="W401">
        <v>56.47727272727272</v>
      </c>
      <c r="X401">
        <v>149.96779010863497</v>
      </c>
      <c r="Y401">
        <v>131.42536382536369</v>
      </c>
      <c r="Z401">
        <v>138.47886089813795</v>
      </c>
      <c r="AA401">
        <v>29.386319138014219</v>
      </c>
      <c r="AB401">
        <v>4.5296006377679614</v>
      </c>
      <c r="AC401">
        <v>-49.841727079326994</v>
      </c>
    </row>
    <row r="402" spans="1:29">
      <c r="A402">
        <v>4</v>
      </c>
      <c r="B402">
        <v>96</v>
      </c>
      <c r="C402">
        <v>2001</v>
      </c>
      <c r="D402">
        <v>99</v>
      </c>
      <c r="E402">
        <v>99</v>
      </c>
      <c r="F402">
        <v>99</v>
      </c>
      <c r="G402">
        <v>4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151</v>
      </c>
      <c r="R402">
        <v>1328</v>
      </c>
      <c r="S402">
        <v>1328</v>
      </c>
      <c r="T402">
        <v>5.1026877485543034</v>
      </c>
      <c r="U402">
        <v>5.0536712500285201</v>
      </c>
      <c r="V402">
        <v>14.036144578313252</v>
      </c>
      <c r="W402">
        <v>57.036144578313262</v>
      </c>
      <c r="X402">
        <v>149.42377853776972</v>
      </c>
      <c r="Y402">
        <v>137.91814759036129</v>
      </c>
      <c r="Z402">
        <v>137.91814759036129</v>
      </c>
      <c r="AA402">
        <v>27.756090624389898</v>
      </c>
      <c r="AB402">
        <v>4.2584311357743996</v>
      </c>
      <c r="AC402">
        <v>-49.343614609713562</v>
      </c>
    </row>
    <row r="403" spans="1:29">
      <c r="A403">
        <v>4</v>
      </c>
      <c r="B403">
        <v>97</v>
      </c>
      <c r="C403">
        <v>2000</v>
      </c>
      <c r="D403">
        <v>99</v>
      </c>
      <c r="E403">
        <v>99</v>
      </c>
      <c r="F403">
        <v>99</v>
      </c>
      <c r="G403">
        <v>1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1191</v>
      </c>
      <c r="R403">
        <v>14898</v>
      </c>
      <c r="S403">
        <v>14850</v>
      </c>
      <c r="T403">
        <v>46.39784485779019</v>
      </c>
      <c r="U403">
        <v>46.878451805111425</v>
      </c>
      <c r="V403">
        <v>13.339777151295472</v>
      </c>
      <c r="W403">
        <v>55.372255892255907</v>
      </c>
      <c r="X403">
        <v>155.3360394925287</v>
      </c>
      <c r="Y403">
        <v>142.9741710296683</v>
      </c>
      <c r="Z403">
        <v>143.43630976430961</v>
      </c>
      <c r="AA403">
        <v>30.945366783609767</v>
      </c>
      <c r="AB403">
        <v>4.9404410265898688</v>
      </c>
      <c r="AC403">
        <v>-52.800909023884913</v>
      </c>
    </row>
    <row r="404" spans="1:29">
      <c r="A404">
        <v>4</v>
      </c>
      <c r="B404">
        <v>98</v>
      </c>
      <c r="C404">
        <v>2000</v>
      </c>
      <c r="D404">
        <v>99</v>
      </c>
      <c r="E404">
        <v>99</v>
      </c>
      <c r="F404">
        <v>99</v>
      </c>
      <c r="G404">
        <v>2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798</v>
      </c>
      <c r="R404">
        <v>8506</v>
      </c>
      <c r="S404">
        <v>8367</v>
      </c>
      <c r="T404">
        <v>26.490808723342958</v>
      </c>
      <c r="U404">
        <v>26.62081180613006</v>
      </c>
      <c r="V404">
        <v>13.63461086292029</v>
      </c>
      <c r="W404">
        <v>56.110194812955662</v>
      </c>
      <c r="X404">
        <v>155.89906710424748</v>
      </c>
      <c r="Y404">
        <v>142.20282153773829</v>
      </c>
      <c r="Z404">
        <v>144.5652205091433</v>
      </c>
      <c r="AA404">
        <v>31.049127804448009</v>
      </c>
      <c r="AB404">
        <v>4.7397225202364019</v>
      </c>
      <c r="AC404">
        <v>-48.265491436601557</v>
      </c>
    </row>
    <row r="405" spans="1:29">
      <c r="A405">
        <v>4</v>
      </c>
      <c r="B405">
        <v>99</v>
      </c>
      <c r="C405">
        <v>2000</v>
      </c>
      <c r="D405">
        <v>99</v>
      </c>
      <c r="E405">
        <v>99</v>
      </c>
      <c r="F405">
        <v>99</v>
      </c>
      <c r="G405">
        <v>3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732</v>
      </c>
      <c r="R405">
        <v>7258.25</v>
      </c>
      <c r="S405">
        <v>6944.25</v>
      </c>
      <c r="T405">
        <v>22.604856855890436</v>
      </c>
      <c r="U405">
        <v>21.997475773031024</v>
      </c>
      <c r="V405">
        <v>13.668584025074912</v>
      </c>
      <c r="W405">
        <v>56.00820822983043</v>
      </c>
      <c r="X405">
        <v>155.95259237079219</v>
      </c>
      <c r="Y405">
        <v>137.70611373264904</v>
      </c>
      <c r="Z405">
        <v>143.93280771861612</v>
      </c>
      <c r="AA405">
        <v>29.872170805420694</v>
      </c>
      <c r="AB405">
        <v>5.1159086639081526</v>
      </c>
      <c r="AC405">
        <v>-54.174206170729754</v>
      </c>
    </row>
    <row r="406" spans="1:29">
      <c r="A406">
        <v>4</v>
      </c>
      <c r="B406">
        <v>100</v>
      </c>
      <c r="C406">
        <v>2000</v>
      </c>
      <c r="D406">
        <v>99</v>
      </c>
      <c r="E406">
        <v>99</v>
      </c>
      <c r="F406">
        <v>99</v>
      </c>
      <c r="G406">
        <v>4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159</v>
      </c>
      <c r="R406">
        <v>1447</v>
      </c>
      <c r="S406">
        <v>1447</v>
      </c>
      <c r="T406">
        <v>4.5064895629764008</v>
      </c>
      <c r="U406">
        <v>4.5032606157274717</v>
      </c>
      <c r="V406">
        <v>13.614374568071872</v>
      </c>
      <c r="W406">
        <v>56.176226675881111</v>
      </c>
      <c r="X406">
        <v>153.20366192690653</v>
      </c>
      <c r="Y406">
        <v>141.40697995853463</v>
      </c>
      <c r="Z406">
        <v>141.40697995853463</v>
      </c>
      <c r="AA406">
        <v>30.962475220910452</v>
      </c>
      <c r="AB406">
        <v>4.4582112649852892</v>
      </c>
      <c r="AC406">
        <v>-60.984597616547354</v>
      </c>
    </row>
    <row r="407" spans="1:29">
      <c r="A407">
        <v>4</v>
      </c>
      <c r="B407">
        <v>101</v>
      </c>
      <c r="C407">
        <v>1999</v>
      </c>
      <c r="D407">
        <v>99</v>
      </c>
      <c r="E407">
        <v>99</v>
      </c>
      <c r="F407">
        <v>99</v>
      </c>
      <c r="G407">
        <v>1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1578</v>
      </c>
      <c r="R407">
        <v>16423.25</v>
      </c>
      <c r="S407">
        <v>16148</v>
      </c>
      <c r="T407">
        <v>46.944025611159134</v>
      </c>
      <c r="U407">
        <v>49.709611241903886</v>
      </c>
      <c r="V407">
        <v>15.01742955870489</v>
      </c>
      <c r="W407">
        <v>55.117909338617778</v>
      </c>
      <c r="X407">
        <v>156.52268994295483</v>
      </c>
      <c r="Y407">
        <v>142.39667544487213</v>
      </c>
      <c r="Z407">
        <v>144.82389150359157</v>
      </c>
      <c r="AA407">
        <v>31.193354052562935</v>
      </c>
      <c r="AB407">
        <v>5.070041378782391</v>
      </c>
      <c r="AC407">
        <v>-48.072970517139595</v>
      </c>
    </row>
    <row r="408" spans="1:29">
      <c r="A408">
        <v>4</v>
      </c>
      <c r="B408">
        <v>102</v>
      </c>
      <c r="C408">
        <v>1999</v>
      </c>
      <c r="D408">
        <v>99</v>
      </c>
      <c r="E408">
        <v>99</v>
      </c>
      <c r="F408">
        <v>99</v>
      </c>
      <c r="G408">
        <v>2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972</v>
      </c>
      <c r="R408">
        <v>10669</v>
      </c>
      <c r="S408">
        <v>8533</v>
      </c>
      <c r="T408">
        <v>30.496144748783401</v>
      </c>
      <c r="U408">
        <v>27.0576280173043</v>
      </c>
      <c r="V408">
        <v>14.877495547848902</v>
      </c>
      <c r="W408">
        <v>55.447790929333195</v>
      </c>
      <c r="X408">
        <v>158.54284448408026</v>
      </c>
      <c r="Y408">
        <v>119.3121285968697</v>
      </c>
      <c r="Z408">
        <v>149.17861244579899</v>
      </c>
      <c r="AA408">
        <v>30.977009516275992</v>
      </c>
      <c r="AB408">
        <v>4.6847405184727684</v>
      </c>
      <c r="AC408">
        <v>-51.334204697308031</v>
      </c>
    </row>
    <row r="409" spans="1:29">
      <c r="A409">
        <v>4</v>
      </c>
      <c r="B409">
        <v>103</v>
      </c>
      <c r="C409">
        <v>1999</v>
      </c>
      <c r="D409">
        <v>99</v>
      </c>
      <c r="E409">
        <v>99</v>
      </c>
      <c r="F409">
        <v>99</v>
      </c>
      <c r="G409">
        <v>3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757</v>
      </c>
      <c r="R409">
        <v>6343.5</v>
      </c>
      <c r="S409">
        <v>6018.5</v>
      </c>
      <c r="T409">
        <v>18.132186166829833</v>
      </c>
      <c r="U409">
        <v>18.49180052168164</v>
      </c>
      <c r="V409">
        <v>16.146764404508556</v>
      </c>
      <c r="W409">
        <v>55.853950319847122</v>
      </c>
      <c r="X409">
        <v>156.18282028481249</v>
      </c>
      <c r="Y409">
        <v>137.14148340821339</v>
      </c>
      <c r="Z409">
        <v>144.547146298912</v>
      </c>
      <c r="AA409">
        <v>30.399554797535785</v>
      </c>
      <c r="AB409">
        <v>5.5248067503610852</v>
      </c>
      <c r="AC409">
        <v>-48.274990482640163</v>
      </c>
    </row>
    <row r="410" spans="1:29">
      <c r="A410">
        <v>4</v>
      </c>
      <c r="B410">
        <v>104</v>
      </c>
      <c r="C410">
        <v>1999</v>
      </c>
      <c r="D410">
        <v>99</v>
      </c>
      <c r="E410">
        <v>99</v>
      </c>
      <c r="F410">
        <v>99</v>
      </c>
      <c r="G410">
        <v>4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195</v>
      </c>
      <c r="R410">
        <v>1549</v>
      </c>
      <c r="S410">
        <v>1550</v>
      </c>
      <c r="T410">
        <v>4.4276434732276195</v>
      </c>
      <c r="U410">
        <v>4.7409602191101881</v>
      </c>
      <c r="V410">
        <v>14.755971594577147</v>
      </c>
      <c r="W410">
        <v>55.990322580645163</v>
      </c>
      <c r="X410">
        <v>156.00257951343173</v>
      </c>
      <c r="Y410">
        <v>143.99038089089751</v>
      </c>
      <c r="Z410">
        <v>143.89748387096787</v>
      </c>
      <c r="AA410">
        <v>30.613209674457075</v>
      </c>
      <c r="AB410">
        <v>5.0165439098215154</v>
      </c>
      <c r="AC410">
        <v>-51.00431367112644</v>
      </c>
    </row>
    <row r="411" spans="1:29">
      <c r="A411">
        <v>4</v>
      </c>
      <c r="B411">
        <v>105</v>
      </c>
      <c r="C411">
        <v>1998</v>
      </c>
      <c r="D411">
        <v>99</v>
      </c>
      <c r="E411">
        <v>99</v>
      </c>
      <c r="F411">
        <v>99</v>
      </c>
      <c r="G411">
        <v>1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1459</v>
      </c>
      <c r="R411">
        <v>13440.25</v>
      </c>
      <c r="S411">
        <v>12719</v>
      </c>
      <c r="T411">
        <v>41.09194304102239</v>
      </c>
      <c r="U411">
        <v>43.232319140683046</v>
      </c>
      <c r="V411">
        <v>15.288108480124999</v>
      </c>
      <c r="W411">
        <v>55.148124852582754</v>
      </c>
      <c r="X411">
        <v>158.23073765165401</v>
      </c>
      <c r="Y411">
        <v>138.80655493759451</v>
      </c>
      <c r="Z411">
        <v>146.67778913436624</v>
      </c>
      <c r="AA411">
        <v>31.622883306221492</v>
      </c>
      <c r="AB411">
        <v>5.3170264922434312</v>
      </c>
      <c r="AC411">
        <v>-44.083103085637696</v>
      </c>
    </row>
    <row r="412" spans="1:29">
      <c r="A412">
        <v>4</v>
      </c>
      <c r="B412">
        <v>106</v>
      </c>
      <c r="C412">
        <v>1998</v>
      </c>
      <c r="D412">
        <v>99</v>
      </c>
      <c r="E412">
        <v>99</v>
      </c>
      <c r="F412">
        <v>99</v>
      </c>
      <c r="G412">
        <v>2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1000</v>
      </c>
      <c r="R412">
        <v>9380</v>
      </c>
      <c r="S412">
        <v>7161</v>
      </c>
      <c r="T412">
        <v>28.678218465042679</v>
      </c>
      <c r="U412">
        <v>24.629620046967503</v>
      </c>
      <c r="V412">
        <v>15.219722814498938</v>
      </c>
      <c r="W412">
        <v>55.367127496159753</v>
      </c>
      <c r="X412">
        <v>158.59430983143443</v>
      </c>
      <c r="Y412">
        <v>113.30880597014917</v>
      </c>
      <c r="Z412">
        <v>148.42013685239476</v>
      </c>
      <c r="AA412">
        <v>30.195911806552544</v>
      </c>
      <c r="AB412">
        <v>4.7771716294340631</v>
      </c>
      <c r="AC412">
        <v>-50.148864557758635</v>
      </c>
    </row>
    <row r="413" spans="1:29">
      <c r="A413">
        <v>4</v>
      </c>
      <c r="B413">
        <v>107</v>
      </c>
      <c r="C413">
        <v>1998</v>
      </c>
      <c r="D413">
        <v>99</v>
      </c>
      <c r="E413">
        <v>99</v>
      </c>
      <c r="F413">
        <v>99</v>
      </c>
      <c r="G413">
        <v>3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855</v>
      </c>
      <c r="R413">
        <v>8339.5</v>
      </c>
      <c r="S413">
        <v>8015.5</v>
      </c>
      <c r="T413">
        <v>25.497015233392695</v>
      </c>
      <c r="U413">
        <v>26.975658880478591</v>
      </c>
      <c r="V413">
        <v>15.908267881767493</v>
      </c>
      <c r="W413">
        <v>55.883600523984782</v>
      </c>
      <c r="X413">
        <v>156.79013781156249</v>
      </c>
      <c r="Y413">
        <v>139.58567060375304</v>
      </c>
      <c r="Z413">
        <v>145.22795833073403</v>
      </c>
      <c r="AA413">
        <v>29.39435419776272</v>
      </c>
      <c r="AB413">
        <v>5.2653230717939508</v>
      </c>
      <c r="AC413">
        <v>-45.077516709934237</v>
      </c>
    </row>
    <row r="414" spans="1:29">
      <c r="A414">
        <v>4</v>
      </c>
      <c r="B414">
        <v>108</v>
      </c>
      <c r="C414">
        <v>1998</v>
      </c>
      <c r="D414">
        <v>99</v>
      </c>
      <c r="E414">
        <v>99</v>
      </c>
      <c r="F414">
        <v>99</v>
      </c>
      <c r="G414">
        <v>4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197</v>
      </c>
      <c r="R414">
        <v>1548</v>
      </c>
      <c r="S414">
        <v>1548</v>
      </c>
      <c r="T414">
        <v>4.7328232605422276</v>
      </c>
      <c r="U414">
        <v>5.1624019318708472</v>
      </c>
      <c r="V414">
        <v>15.380490956072348</v>
      </c>
      <c r="W414">
        <v>55.68346253229975</v>
      </c>
      <c r="X414">
        <v>155.91501703522661</v>
      </c>
      <c r="Y414">
        <v>143.90956072351403</v>
      </c>
      <c r="Z414">
        <v>143.90956072351403</v>
      </c>
      <c r="AA414">
        <v>31.908418879887606</v>
      </c>
      <c r="AB414">
        <v>4.7592488930895396</v>
      </c>
      <c r="AC414">
        <v>-57.913193842640013</v>
      </c>
    </row>
    <row r="415" spans="1:29">
      <c r="A415">
        <v>4</v>
      </c>
      <c r="B415">
        <v>109</v>
      </c>
      <c r="C415">
        <v>1997</v>
      </c>
      <c r="D415">
        <v>99</v>
      </c>
      <c r="E415">
        <v>99</v>
      </c>
      <c r="F415">
        <v>99</v>
      </c>
      <c r="G415">
        <v>1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1551</v>
      </c>
      <c r="R415">
        <v>13626.25</v>
      </c>
      <c r="S415">
        <v>13243</v>
      </c>
      <c r="T415">
        <v>40.928887887662384</v>
      </c>
      <c r="U415">
        <v>43.832513068174066</v>
      </c>
      <c r="V415">
        <v>16.184790386203098</v>
      </c>
      <c r="W415">
        <v>55.360718870346602</v>
      </c>
      <c r="X415">
        <v>156.5918102874665</v>
      </c>
      <c r="Y415">
        <v>141.09735253646431</v>
      </c>
      <c r="Z415">
        <v>145.18068413501439</v>
      </c>
      <c r="AA415">
        <v>30.445629848609549</v>
      </c>
      <c r="AB415">
        <v>4.6832288037977836</v>
      </c>
      <c r="AC415">
        <v>-50.164002689089344</v>
      </c>
    </row>
    <row r="416" spans="1:29">
      <c r="A416">
        <v>4</v>
      </c>
      <c r="B416">
        <v>110</v>
      </c>
      <c r="C416">
        <v>1997</v>
      </c>
      <c r="D416">
        <v>99</v>
      </c>
      <c r="E416">
        <v>99</v>
      </c>
      <c r="F416">
        <v>99</v>
      </c>
      <c r="G416">
        <v>2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1083</v>
      </c>
      <c r="R416">
        <v>9728.25</v>
      </c>
      <c r="S416">
        <v>7509</v>
      </c>
      <c r="T416">
        <v>29.220545167830593</v>
      </c>
      <c r="U416">
        <v>24.547220289185631</v>
      </c>
      <c r="V416">
        <v>15.869143987870372</v>
      </c>
      <c r="W416">
        <v>55.830070581968315</v>
      </c>
      <c r="X416">
        <v>152.87805819794397</v>
      </c>
      <c r="Y416">
        <v>110.67931025621294</v>
      </c>
      <c r="Z416">
        <v>143.39006525502779</v>
      </c>
      <c r="AA416">
        <v>29.993609606741256</v>
      </c>
      <c r="AB416">
        <v>5.1931038261197964</v>
      </c>
      <c r="AC416">
        <v>-36.775333161994681</v>
      </c>
    </row>
    <row r="417" spans="1:29">
      <c r="A417">
        <v>4</v>
      </c>
      <c r="B417">
        <v>111</v>
      </c>
      <c r="C417">
        <v>1997</v>
      </c>
      <c r="D417">
        <v>99</v>
      </c>
      <c r="E417">
        <v>99</v>
      </c>
      <c r="F417">
        <v>99</v>
      </c>
      <c r="G417">
        <v>3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910</v>
      </c>
      <c r="R417">
        <v>8680</v>
      </c>
      <c r="S417">
        <v>8283</v>
      </c>
      <c r="T417">
        <v>26.071938124202156</v>
      </c>
      <c r="U417">
        <v>27.527895231731659</v>
      </c>
      <c r="V417">
        <v>15.679838709677419</v>
      </c>
      <c r="W417">
        <v>55.586864662561879</v>
      </c>
      <c r="X417">
        <v>157.19765241573498</v>
      </c>
      <c r="Y417">
        <v>139.10800691244211</v>
      </c>
      <c r="Z417">
        <v>145.77538331522365</v>
      </c>
      <c r="AA417">
        <v>30.223551828220216</v>
      </c>
      <c r="AB417">
        <v>5.2278625275095036</v>
      </c>
      <c r="AC417">
        <v>-50.157126410561489</v>
      </c>
    </row>
    <row r="418" spans="1:29">
      <c r="A418">
        <v>4</v>
      </c>
      <c r="B418">
        <v>112</v>
      </c>
      <c r="C418">
        <v>1997</v>
      </c>
      <c r="D418">
        <v>99</v>
      </c>
      <c r="E418">
        <v>99</v>
      </c>
      <c r="F418">
        <v>99</v>
      </c>
      <c r="G418">
        <v>4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199</v>
      </c>
      <c r="R418">
        <v>1258</v>
      </c>
      <c r="S418">
        <v>1258</v>
      </c>
      <c r="T418">
        <v>3.7786288203048746</v>
      </c>
      <c r="U418">
        <v>4.0923714109086644</v>
      </c>
      <c r="V418">
        <v>15.406200317965029</v>
      </c>
      <c r="W418">
        <v>55.578696343402243</v>
      </c>
      <c r="X418">
        <v>154.59361279576697</v>
      </c>
      <c r="Y418">
        <v>142.68990461049287</v>
      </c>
      <c r="Z418">
        <v>142.68990461049287</v>
      </c>
      <c r="AA418">
        <v>30.65837742526832</v>
      </c>
      <c r="AB418">
        <v>4.6672001886522887</v>
      </c>
      <c r="AC418">
        <v>-55.513495031638321</v>
      </c>
    </row>
    <row r="419" spans="1:29" s="299" customFormat="1">
      <c r="A419" s="299">
        <v>4</v>
      </c>
      <c r="B419" s="299">
        <v>113</v>
      </c>
      <c r="C419" s="299">
        <v>1996</v>
      </c>
      <c r="D419" s="299">
        <v>99</v>
      </c>
      <c r="E419" s="299">
        <v>99</v>
      </c>
      <c r="F419" s="299">
        <v>99</v>
      </c>
      <c r="G419" s="299">
        <v>1</v>
      </c>
      <c r="H419" s="299">
        <v>99</v>
      </c>
      <c r="I419" s="299">
        <v>99</v>
      </c>
      <c r="J419" s="299">
        <v>999</v>
      </c>
      <c r="K419" s="299">
        <v>99</v>
      </c>
      <c r="L419" s="299">
        <v>99</v>
      </c>
      <c r="M419" s="299">
        <v>99</v>
      </c>
      <c r="N419" s="299">
        <v>99</v>
      </c>
      <c r="O419" s="299">
        <v>99</v>
      </c>
      <c r="P419" s="299">
        <v>9999</v>
      </c>
      <c r="Q419" s="299">
        <v>1692</v>
      </c>
      <c r="R419" s="299">
        <v>13184</v>
      </c>
      <c r="S419" s="299">
        <v>12596</v>
      </c>
      <c r="T419" s="299">
        <v>44.340185815781744</v>
      </c>
      <c r="U419" s="299">
        <v>46.749906421075046</v>
      </c>
      <c r="V419" s="299">
        <v>16.28125</v>
      </c>
      <c r="W419" s="299">
        <v>54.793426484598307</v>
      </c>
      <c r="X419" s="299">
        <v>155.68504027337971</v>
      </c>
      <c r="Y419" s="299">
        <v>138.36517748786437</v>
      </c>
      <c r="Z419" s="299">
        <v>144.82426960940009</v>
      </c>
      <c r="AA419" s="299">
        <v>29.865561559921357</v>
      </c>
      <c r="AB419" s="299">
        <v>4.6531701404248684</v>
      </c>
      <c r="AC419" s="299">
        <v>-51.193794106954115</v>
      </c>
    </row>
    <row r="420" spans="1:29" s="299" customFormat="1">
      <c r="A420" s="299">
        <v>4</v>
      </c>
      <c r="B420" s="299">
        <v>114</v>
      </c>
      <c r="C420" s="299">
        <v>1996</v>
      </c>
      <c r="D420" s="299">
        <v>99</v>
      </c>
      <c r="E420" s="299">
        <v>99</v>
      </c>
      <c r="F420" s="299">
        <v>99</v>
      </c>
      <c r="G420" s="299">
        <v>2</v>
      </c>
      <c r="H420" s="299">
        <v>99</v>
      </c>
      <c r="I420" s="299">
        <v>99</v>
      </c>
      <c r="J420" s="299">
        <v>999</v>
      </c>
      <c r="K420" s="299">
        <v>99</v>
      </c>
      <c r="L420" s="299">
        <v>99</v>
      </c>
      <c r="M420" s="299">
        <v>99</v>
      </c>
      <c r="N420" s="299">
        <v>99</v>
      </c>
      <c r="O420" s="299">
        <v>99</v>
      </c>
      <c r="P420" s="299">
        <v>9999</v>
      </c>
      <c r="Q420" s="299">
        <v>1129</v>
      </c>
      <c r="R420" s="299">
        <v>8575</v>
      </c>
      <c r="S420" s="299">
        <v>7000</v>
      </c>
      <c r="T420" s="299">
        <v>28.839281960734859</v>
      </c>
      <c r="U420" s="299">
        <v>25.307326618612976</v>
      </c>
      <c r="V420" s="299">
        <v>15.557434402332362</v>
      </c>
      <c r="W420" s="299">
        <v>55.600571428571406</v>
      </c>
      <c r="X420" s="299">
        <v>150.07658509929286</v>
      </c>
      <c r="Y420" s="299">
        <v>115.16099125364424</v>
      </c>
      <c r="Z420" s="299">
        <v>141.07221428571424</v>
      </c>
      <c r="AA420" s="299">
        <v>28.960376343446494</v>
      </c>
      <c r="AB420" s="299">
        <v>3.4782425306526741</v>
      </c>
      <c r="AC420" s="299">
        <v>-72.592733974142476</v>
      </c>
    </row>
    <row r="421" spans="1:29" s="299" customFormat="1">
      <c r="A421" s="299">
        <v>4</v>
      </c>
      <c r="B421" s="299">
        <v>115</v>
      </c>
      <c r="C421" s="299">
        <v>1996</v>
      </c>
      <c r="D421" s="299">
        <v>99</v>
      </c>
      <c r="E421" s="299">
        <v>99</v>
      </c>
      <c r="F421" s="299">
        <v>99</v>
      </c>
      <c r="G421" s="299">
        <v>3</v>
      </c>
      <c r="H421" s="299">
        <v>99</v>
      </c>
      <c r="I421" s="299">
        <v>99</v>
      </c>
      <c r="J421" s="299">
        <v>999</v>
      </c>
      <c r="K421" s="299">
        <v>99</v>
      </c>
      <c r="L421" s="299">
        <v>99</v>
      </c>
      <c r="M421" s="299">
        <v>99</v>
      </c>
      <c r="N421" s="299">
        <v>99</v>
      </c>
      <c r="O421" s="299">
        <v>99</v>
      </c>
      <c r="P421" s="299">
        <v>9999</v>
      </c>
      <c r="Q421" s="299">
        <v>914</v>
      </c>
      <c r="R421" s="299">
        <v>7534.75</v>
      </c>
      <c r="S421" s="299">
        <v>7173.25</v>
      </c>
      <c r="T421" s="299">
        <v>25.340732332786807</v>
      </c>
      <c r="U421" s="299">
        <v>26.430240403143525</v>
      </c>
      <c r="V421" s="299">
        <v>16.149971797338996</v>
      </c>
      <c r="W421" s="299">
        <v>55.358728609765429</v>
      </c>
      <c r="X421" s="299">
        <v>155.41768067254452</v>
      </c>
      <c r="Y421" s="299">
        <v>136.87543714124527</v>
      </c>
      <c r="Z421" s="299">
        <v>143.77335238559897</v>
      </c>
      <c r="AA421" s="299">
        <v>29.834369659508223</v>
      </c>
      <c r="AB421" s="299">
        <v>4.8979571091869056</v>
      </c>
      <c r="AC421" s="299">
        <v>-54.399167999646011</v>
      </c>
    </row>
    <row r="422" spans="1:29" s="299" customFormat="1">
      <c r="A422" s="299">
        <v>4</v>
      </c>
      <c r="B422" s="299">
        <v>116</v>
      </c>
      <c r="C422" s="299">
        <v>1996</v>
      </c>
      <c r="D422" s="299">
        <v>99</v>
      </c>
      <c r="E422" s="299">
        <v>99</v>
      </c>
      <c r="F422" s="299">
        <v>99</v>
      </c>
      <c r="G422" s="299">
        <v>4</v>
      </c>
      <c r="H422" s="299">
        <v>99</v>
      </c>
      <c r="I422" s="299">
        <v>99</v>
      </c>
      <c r="J422" s="299">
        <v>999</v>
      </c>
      <c r="K422" s="299">
        <v>99</v>
      </c>
      <c r="L422" s="299">
        <v>99</v>
      </c>
      <c r="M422" s="299">
        <v>99</v>
      </c>
      <c r="N422" s="299">
        <v>99</v>
      </c>
      <c r="O422" s="299">
        <v>99</v>
      </c>
      <c r="P422" s="299">
        <v>9999</v>
      </c>
      <c r="Q422" s="299">
        <v>136</v>
      </c>
      <c r="R422" s="299">
        <v>440</v>
      </c>
      <c r="S422" s="299">
        <v>441</v>
      </c>
      <c r="T422" s="299">
        <v>1.4797998906965997</v>
      </c>
      <c r="U422" s="299">
        <v>1.5125265571684323</v>
      </c>
      <c r="V422" s="299">
        <v>14.511363636363638</v>
      </c>
      <c r="W422" s="299">
        <v>55.287981859410408</v>
      </c>
      <c r="X422" s="299">
        <v>145.11105092090995</v>
      </c>
      <c r="Y422" s="299">
        <v>134.13545454545456</v>
      </c>
      <c r="Z422" s="299">
        <v>133.83129251700683</v>
      </c>
      <c r="AA422" s="299">
        <v>28.775866532587241</v>
      </c>
      <c r="AB422" s="299">
        <v>4.0748179442255532</v>
      </c>
      <c r="AC422" s="299">
        <v>-46.779997506061264</v>
      </c>
    </row>
    <row r="423" spans="1:29">
      <c r="A423">
        <v>5</v>
      </c>
      <c r="B423">
        <v>1</v>
      </c>
      <c r="C423">
        <v>1996</v>
      </c>
      <c r="D423">
        <v>99</v>
      </c>
      <c r="E423">
        <v>99</v>
      </c>
      <c r="F423">
        <v>99</v>
      </c>
      <c r="G423">
        <v>99</v>
      </c>
      <c r="H423">
        <v>1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3123</v>
      </c>
      <c r="R423">
        <v>24304.5</v>
      </c>
      <c r="S423">
        <v>23513.5</v>
      </c>
      <c r="T423">
        <v>81.740446462353404</v>
      </c>
      <c r="U423">
        <v>86.257191020790188</v>
      </c>
      <c r="V423">
        <v>16.252669258779239</v>
      </c>
      <c r="W423">
        <v>55.260935207434002</v>
      </c>
      <c r="X423">
        <v>154.54699468353681</v>
      </c>
      <c r="Y423">
        <v>138.48472505091661</v>
      </c>
      <c r="Z423">
        <v>143.14338571458961</v>
      </c>
      <c r="AA423">
        <v>29.609637453657569</v>
      </c>
      <c r="AB423">
        <v>4.4020188734128123</v>
      </c>
      <c r="AC423">
        <v>-56.446208290220845</v>
      </c>
    </row>
    <row r="424" spans="1:29">
      <c r="A424">
        <v>5</v>
      </c>
      <c r="B424">
        <v>2</v>
      </c>
      <c r="C424">
        <v>1997</v>
      </c>
      <c r="D424">
        <v>99</v>
      </c>
      <c r="E424">
        <v>99</v>
      </c>
      <c r="F424">
        <v>99</v>
      </c>
      <c r="G424">
        <v>99</v>
      </c>
      <c r="H424">
        <v>1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3002</v>
      </c>
      <c r="R424">
        <v>27134.75</v>
      </c>
      <c r="S424">
        <v>26469.25</v>
      </c>
      <c r="T424">
        <v>81.504092513328814</v>
      </c>
      <c r="U424">
        <v>87.510077958095621</v>
      </c>
      <c r="V424">
        <v>16.109895982089387</v>
      </c>
      <c r="W424">
        <v>55.586954673819619</v>
      </c>
      <c r="X424">
        <v>156.56139775990789</v>
      </c>
      <c r="Y424">
        <v>141.45916582979396</v>
      </c>
      <c r="Z424">
        <v>145.01578624252676</v>
      </c>
      <c r="AA424">
        <v>30.42252388645332</v>
      </c>
      <c r="AB424">
        <v>4.9501019302929006</v>
      </c>
      <c r="AC424">
        <v>-46.842532316187317</v>
      </c>
    </row>
    <row r="425" spans="1:29">
      <c r="A425">
        <v>5</v>
      </c>
      <c r="B425">
        <v>3</v>
      </c>
      <c r="C425">
        <v>1998</v>
      </c>
      <c r="D425">
        <v>99</v>
      </c>
      <c r="E425">
        <v>99</v>
      </c>
      <c r="F425">
        <v>99</v>
      </c>
      <c r="G425">
        <v>99</v>
      </c>
      <c r="H425">
        <v>1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2847</v>
      </c>
      <c r="R425">
        <v>27010.5</v>
      </c>
      <c r="S425">
        <v>26422.5</v>
      </c>
      <c r="T425">
        <v>82.581345399790578</v>
      </c>
      <c r="U425">
        <v>89.831030820470147</v>
      </c>
      <c r="V425">
        <v>15.412154532496627</v>
      </c>
      <c r="W425">
        <v>55.387491721071058</v>
      </c>
      <c r="X425">
        <v>158.52595584843615</v>
      </c>
      <c r="Y425">
        <v>143.51673608411525</v>
      </c>
      <c r="Z425">
        <v>146.71052322830903</v>
      </c>
      <c r="AA425">
        <v>30.851736433925684</v>
      </c>
      <c r="AB425">
        <v>5.142907439551986</v>
      </c>
      <c r="AC425">
        <v>-46.546240939448175</v>
      </c>
    </row>
    <row r="426" spans="1:29">
      <c r="A426">
        <v>5</v>
      </c>
      <c r="B426">
        <v>4</v>
      </c>
      <c r="C426">
        <v>1999</v>
      </c>
      <c r="D426">
        <v>99</v>
      </c>
      <c r="E426">
        <v>99</v>
      </c>
      <c r="F426">
        <v>99</v>
      </c>
      <c r="G426">
        <v>99</v>
      </c>
      <c r="H426">
        <v>1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2841</v>
      </c>
      <c r="R426">
        <v>27710.75</v>
      </c>
      <c r="S426">
        <v>27207.5</v>
      </c>
      <c r="T426">
        <v>79.208083522106065</v>
      </c>
      <c r="U426">
        <v>84.602302695808348</v>
      </c>
      <c r="V426">
        <v>15.395649702732698</v>
      </c>
      <c r="W426">
        <v>55.481797298539007</v>
      </c>
      <c r="X426">
        <v>158.19105760053881</v>
      </c>
      <c r="Y426">
        <v>143.63242423969029</v>
      </c>
      <c r="Z426">
        <v>146.28915556372317</v>
      </c>
      <c r="AA426">
        <v>31.043378010083433</v>
      </c>
      <c r="AB426">
        <v>5.0486579451284719</v>
      </c>
      <c r="AC426">
        <v>-49.337456989746471</v>
      </c>
    </row>
    <row r="427" spans="1:29">
      <c r="A427">
        <v>5</v>
      </c>
      <c r="B427">
        <v>5</v>
      </c>
      <c r="C427">
        <v>2000</v>
      </c>
      <c r="D427">
        <v>99</v>
      </c>
      <c r="E427">
        <v>99</v>
      </c>
      <c r="F427">
        <v>99</v>
      </c>
      <c r="G427">
        <v>99</v>
      </c>
      <c r="H427">
        <v>1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2303</v>
      </c>
      <c r="R427">
        <v>25964.25</v>
      </c>
      <c r="S427">
        <v>25675.25</v>
      </c>
      <c r="T427">
        <v>80.862212602287499</v>
      </c>
      <c r="U427">
        <v>82.293371145458252</v>
      </c>
      <c r="V427">
        <v>13.224722454913968</v>
      </c>
      <c r="W427">
        <v>55.812348467882494</v>
      </c>
      <c r="X427">
        <v>157.66602822526195</v>
      </c>
      <c r="Y427">
        <v>144.01289080177429</v>
      </c>
      <c r="Z427">
        <v>145.63389645670324</v>
      </c>
      <c r="AA427">
        <v>30.609888264036524</v>
      </c>
      <c r="AB427">
        <v>4.9280068144049993</v>
      </c>
      <c r="AC427">
        <v>-53.835285106903399</v>
      </c>
    </row>
    <row r="428" spans="1:29">
      <c r="A428">
        <v>5</v>
      </c>
      <c r="B428">
        <v>6</v>
      </c>
      <c r="C428">
        <v>2001</v>
      </c>
      <c r="D428">
        <v>99</v>
      </c>
      <c r="E428">
        <v>99</v>
      </c>
      <c r="F428">
        <v>99</v>
      </c>
      <c r="G428">
        <v>99</v>
      </c>
      <c r="H428">
        <v>1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1795</v>
      </c>
      <c r="R428">
        <v>20713</v>
      </c>
      <c r="S428">
        <v>20431</v>
      </c>
      <c r="T428">
        <v>79.587327813106356</v>
      </c>
      <c r="U428">
        <v>80.485239940622563</v>
      </c>
      <c r="V428">
        <v>13.429102496016997</v>
      </c>
      <c r="W428">
        <v>56.114825510254008</v>
      </c>
      <c r="X428">
        <v>154.51078059591623</v>
      </c>
      <c r="Y428">
        <v>140.82693960314779</v>
      </c>
      <c r="Z428">
        <v>142.77071117419609</v>
      </c>
      <c r="AA428">
        <v>30.567292667449241</v>
      </c>
      <c r="AB428">
        <v>4.6917962290755932</v>
      </c>
      <c r="AC428">
        <v>-51.881169346105281</v>
      </c>
    </row>
    <row r="429" spans="1:29">
      <c r="A429">
        <v>5</v>
      </c>
      <c r="B429">
        <v>7</v>
      </c>
      <c r="C429">
        <v>2002</v>
      </c>
      <c r="D429">
        <v>99</v>
      </c>
      <c r="E429">
        <v>99</v>
      </c>
      <c r="F429">
        <v>99</v>
      </c>
      <c r="G429">
        <v>99</v>
      </c>
      <c r="H429">
        <v>1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1628</v>
      </c>
      <c r="R429">
        <v>21739</v>
      </c>
      <c r="S429">
        <v>21421</v>
      </c>
      <c r="T429">
        <v>78.804466033495231</v>
      </c>
      <c r="U429">
        <v>80.08201688735663</v>
      </c>
      <c r="V429">
        <v>13.12613275679654</v>
      </c>
      <c r="W429">
        <v>55.5786377853508</v>
      </c>
      <c r="X429">
        <v>157.65761810172219</v>
      </c>
      <c r="Y429">
        <v>143.61326647959862</v>
      </c>
      <c r="Z429">
        <v>145.74524065169669</v>
      </c>
      <c r="AA429">
        <v>31.094973218732992</v>
      </c>
      <c r="AB429">
        <v>4.6108887705824877</v>
      </c>
      <c r="AC429">
        <v>-48.200849407204579</v>
      </c>
    </row>
    <row r="430" spans="1:29">
      <c r="A430">
        <v>5</v>
      </c>
      <c r="B430">
        <v>8</v>
      </c>
      <c r="C430">
        <v>2003</v>
      </c>
      <c r="D430">
        <v>99</v>
      </c>
      <c r="E430">
        <v>99</v>
      </c>
      <c r="F430">
        <v>99</v>
      </c>
      <c r="G430">
        <v>99</v>
      </c>
      <c r="H430">
        <v>1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1592</v>
      </c>
      <c r="R430">
        <v>21901</v>
      </c>
      <c r="S430">
        <v>21620</v>
      </c>
      <c r="T430">
        <v>77.140643161565279</v>
      </c>
      <c r="U430">
        <v>78.587804457092176</v>
      </c>
      <c r="V430">
        <v>13.334687913793889</v>
      </c>
      <c r="W430">
        <v>55.852405180388523</v>
      </c>
      <c r="X430">
        <v>159.80006651620465</v>
      </c>
      <c r="Y430">
        <v>145.80548833386587</v>
      </c>
      <c r="Z430">
        <v>147.70055504162795</v>
      </c>
      <c r="AA430">
        <v>32.001240742119627</v>
      </c>
      <c r="AB430">
        <v>4.62449349643268</v>
      </c>
      <c r="AC430">
        <v>-48.133025185633358</v>
      </c>
    </row>
    <row r="431" spans="1:29">
      <c r="A431">
        <v>5</v>
      </c>
      <c r="B431">
        <v>9</v>
      </c>
      <c r="C431">
        <v>2004</v>
      </c>
      <c r="D431">
        <v>99</v>
      </c>
      <c r="E431">
        <v>99</v>
      </c>
      <c r="F431">
        <v>99</v>
      </c>
      <c r="G431">
        <v>99</v>
      </c>
      <c r="H431">
        <v>1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1547</v>
      </c>
      <c r="R431">
        <v>23736</v>
      </c>
      <c r="S431">
        <v>23353</v>
      </c>
      <c r="T431">
        <v>72.684958353748144</v>
      </c>
      <c r="U431">
        <v>74.644440405219342</v>
      </c>
      <c r="V431">
        <v>14.709555106167846</v>
      </c>
      <c r="W431">
        <v>56.264462809917347</v>
      </c>
      <c r="X431">
        <v>160.40264688386944</v>
      </c>
      <c r="Y431">
        <v>145.97127569936012</v>
      </c>
      <c r="Z431">
        <v>148.36527212777855</v>
      </c>
      <c r="AA431">
        <v>31.889476760059527</v>
      </c>
      <c r="AB431">
        <v>4.6225986760158317</v>
      </c>
      <c r="AC431">
        <v>-51.382878554255662</v>
      </c>
    </row>
    <row r="432" spans="1:29">
      <c r="A432">
        <v>5</v>
      </c>
      <c r="B432">
        <v>10</v>
      </c>
      <c r="C432">
        <v>2005</v>
      </c>
      <c r="D432">
        <v>99</v>
      </c>
      <c r="E432">
        <v>99</v>
      </c>
      <c r="F432">
        <v>99</v>
      </c>
      <c r="G432">
        <v>99</v>
      </c>
      <c r="H432">
        <v>1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1419</v>
      </c>
      <c r="R432">
        <v>25319</v>
      </c>
      <c r="S432">
        <v>24850</v>
      </c>
      <c r="T432">
        <v>74.408011226296566</v>
      </c>
      <c r="U432">
        <v>76.016487680880601</v>
      </c>
      <c r="V432">
        <v>15.588727832852804</v>
      </c>
      <c r="W432">
        <v>56.726478873239451</v>
      </c>
      <c r="X432">
        <v>160.97242736314101</v>
      </c>
      <c r="Y432">
        <v>146.25119475492721</v>
      </c>
      <c r="Z432">
        <v>149.0114285714287</v>
      </c>
      <c r="AA432">
        <v>32.268636232059819</v>
      </c>
      <c r="AB432">
        <v>4.753471153176446</v>
      </c>
      <c r="AC432">
        <v>-49.187306675736885</v>
      </c>
    </row>
    <row r="433" spans="1:39">
      <c r="A433">
        <v>5</v>
      </c>
      <c r="B433">
        <v>11</v>
      </c>
      <c r="C433">
        <v>2006</v>
      </c>
      <c r="D433">
        <v>99</v>
      </c>
      <c r="E433">
        <v>99</v>
      </c>
      <c r="F433">
        <v>99</v>
      </c>
      <c r="G433">
        <v>99</v>
      </c>
      <c r="H433">
        <v>1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1292</v>
      </c>
      <c r="R433">
        <v>29941</v>
      </c>
      <c r="S433">
        <v>29827</v>
      </c>
      <c r="T433">
        <v>78.136172655862623</v>
      </c>
      <c r="U433">
        <v>79.859101554514353</v>
      </c>
      <c r="V433">
        <v>15.665876223239035</v>
      </c>
      <c r="W433">
        <v>56.901766855533602</v>
      </c>
      <c r="X433">
        <v>161.11359201445788</v>
      </c>
      <c r="Y433">
        <v>148.26664106075228</v>
      </c>
      <c r="Z433">
        <v>148.833322157776</v>
      </c>
      <c r="AA433">
        <v>32.258663751552305</v>
      </c>
      <c r="AB433">
        <v>4.6457941757257091</v>
      </c>
      <c r="AC433">
        <v>-48.858793605396677</v>
      </c>
    </row>
    <row r="434" spans="1:39">
      <c r="A434">
        <v>5</v>
      </c>
      <c r="B434">
        <v>12</v>
      </c>
      <c r="C434">
        <v>2007</v>
      </c>
      <c r="D434">
        <v>99</v>
      </c>
      <c r="E434">
        <v>99</v>
      </c>
      <c r="F434">
        <v>99</v>
      </c>
      <c r="G434">
        <v>99</v>
      </c>
      <c r="H434">
        <v>1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1207</v>
      </c>
      <c r="R434">
        <v>30391</v>
      </c>
      <c r="S434">
        <v>30305</v>
      </c>
      <c r="T434">
        <v>79.163844751237306</v>
      </c>
      <c r="U434">
        <v>80.692790333246919</v>
      </c>
      <c r="V434">
        <v>15.149221809088219</v>
      </c>
      <c r="W434">
        <v>56.665896716713426</v>
      </c>
      <c r="X434">
        <v>163.36711989882113</v>
      </c>
      <c r="Y434">
        <v>150.44371688986988</v>
      </c>
      <c r="Z434">
        <v>150.87064840785462</v>
      </c>
      <c r="AA434">
        <v>32.547458366051849</v>
      </c>
      <c r="AB434">
        <v>4.743999776640992</v>
      </c>
      <c r="AC434">
        <v>-48.770560330054813</v>
      </c>
    </row>
    <row r="435" spans="1:39">
      <c r="A435">
        <v>5</v>
      </c>
      <c r="B435">
        <v>13</v>
      </c>
      <c r="C435">
        <v>2008</v>
      </c>
      <c r="D435">
        <v>99</v>
      </c>
      <c r="E435">
        <v>99</v>
      </c>
      <c r="F435">
        <v>99</v>
      </c>
      <c r="G435">
        <v>99</v>
      </c>
      <c r="H435">
        <v>1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1206</v>
      </c>
      <c r="R435">
        <v>29605</v>
      </c>
      <c r="S435">
        <v>29525</v>
      </c>
      <c r="T435">
        <v>81.267671360729082</v>
      </c>
      <c r="U435">
        <v>83.20768195323194</v>
      </c>
      <c r="V435">
        <v>15.082080729606483</v>
      </c>
      <c r="W435">
        <v>56.701439458086391</v>
      </c>
      <c r="X435">
        <v>162.65170721103419</v>
      </c>
      <c r="Y435">
        <v>149.80880256713436</v>
      </c>
      <c r="Z435">
        <v>150.21471972904357</v>
      </c>
      <c r="AA435">
        <v>33.291226298286709</v>
      </c>
      <c r="AB435">
        <v>4.8005333771642222</v>
      </c>
      <c r="AC435">
        <v>-47.642336678936246</v>
      </c>
    </row>
    <row r="436" spans="1:39">
      <c r="A436">
        <v>5</v>
      </c>
      <c r="B436">
        <v>14</v>
      </c>
      <c r="C436">
        <v>2009</v>
      </c>
      <c r="D436">
        <v>99</v>
      </c>
      <c r="E436">
        <v>99</v>
      </c>
      <c r="F436">
        <v>99</v>
      </c>
      <c r="G436">
        <v>99</v>
      </c>
      <c r="H436">
        <v>1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1079</v>
      </c>
      <c r="R436">
        <v>29858</v>
      </c>
      <c r="S436">
        <v>29780</v>
      </c>
      <c r="T436">
        <v>78.043807831041889</v>
      </c>
      <c r="U436">
        <v>79.739537852868651</v>
      </c>
      <c r="V436">
        <v>15.471799852635804</v>
      </c>
      <c r="W436">
        <v>57.158764271323022</v>
      </c>
      <c r="X436">
        <v>160.70884672099461</v>
      </c>
      <c r="Y436">
        <v>147.99651014803439</v>
      </c>
      <c r="Z436">
        <v>148.38414372061828</v>
      </c>
      <c r="AA436">
        <v>33.194618927533163</v>
      </c>
      <c r="AB436">
        <v>5.0128088536531346</v>
      </c>
      <c r="AC436">
        <v>-45.67368496811811</v>
      </c>
    </row>
    <row r="437" spans="1:39">
      <c r="A437">
        <v>5</v>
      </c>
      <c r="B437">
        <v>15</v>
      </c>
      <c r="C437">
        <v>2010</v>
      </c>
      <c r="D437">
        <v>99</v>
      </c>
      <c r="E437">
        <v>99</v>
      </c>
      <c r="F437">
        <v>99</v>
      </c>
      <c r="G437">
        <v>99</v>
      </c>
      <c r="H437">
        <v>1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1085</v>
      </c>
      <c r="R437">
        <v>28480</v>
      </c>
      <c r="S437">
        <v>28387</v>
      </c>
      <c r="T437">
        <v>76.779985441997155</v>
      </c>
      <c r="U437">
        <v>78.758732214271006</v>
      </c>
      <c r="V437">
        <v>14.482408707865172</v>
      </c>
      <c r="W437">
        <v>58.583189488145983</v>
      </c>
      <c r="X437">
        <v>160.4501940880377</v>
      </c>
      <c r="Y437">
        <v>147.71723911516821</v>
      </c>
      <c r="Z437">
        <v>148.20118258357661</v>
      </c>
      <c r="AA437">
        <v>32.803510610183054</v>
      </c>
      <c r="AB437">
        <v>4.6968264696002189</v>
      </c>
      <c r="AC437">
        <v>-44.231519497419683</v>
      </c>
    </row>
    <row r="438" spans="1:39">
      <c r="A438">
        <v>5</v>
      </c>
      <c r="B438">
        <v>16</v>
      </c>
      <c r="C438">
        <v>2011</v>
      </c>
      <c r="D438">
        <v>99</v>
      </c>
      <c r="E438">
        <v>99</v>
      </c>
      <c r="F438">
        <v>99</v>
      </c>
      <c r="G438">
        <v>99</v>
      </c>
      <c r="H438">
        <v>1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1031</v>
      </c>
      <c r="R438">
        <v>30314</v>
      </c>
      <c r="S438">
        <v>30273</v>
      </c>
      <c r="T438">
        <v>81.251172639309502</v>
      </c>
      <c r="U438">
        <v>83.076419261610141</v>
      </c>
      <c r="V438">
        <v>16.352114534538501</v>
      </c>
      <c r="W438">
        <v>58.955306708948591</v>
      </c>
      <c r="X438">
        <v>158.86538127369221</v>
      </c>
      <c r="Y438">
        <v>146.45032295309005</v>
      </c>
      <c r="Z438">
        <v>146.64866679879677</v>
      </c>
      <c r="AA438">
        <v>32.914532754022503</v>
      </c>
      <c r="AB438">
        <v>4.5643004757060757</v>
      </c>
      <c r="AC438">
        <v>-41.26518967705956</v>
      </c>
    </row>
    <row r="439" spans="1:39">
      <c r="A439">
        <v>5</v>
      </c>
      <c r="B439">
        <v>17</v>
      </c>
      <c r="C439">
        <v>2012</v>
      </c>
      <c r="D439">
        <v>99</v>
      </c>
      <c r="E439">
        <v>99</v>
      </c>
      <c r="F439">
        <v>99</v>
      </c>
      <c r="G439">
        <v>99</v>
      </c>
      <c r="H439">
        <v>1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923</v>
      </c>
      <c r="R439">
        <v>30855</v>
      </c>
      <c r="S439">
        <v>30797</v>
      </c>
      <c r="T439">
        <v>82.004464997608054</v>
      </c>
      <c r="U439">
        <v>83.736393565976414</v>
      </c>
      <c r="V439">
        <v>16.350315994166259</v>
      </c>
      <c r="W439">
        <v>59.107315647628013</v>
      </c>
      <c r="X439">
        <v>159.40965614687209</v>
      </c>
      <c r="Y439">
        <v>146.89268838113645</v>
      </c>
      <c r="Z439">
        <v>147.16933142838465</v>
      </c>
      <c r="AA439">
        <v>33.128708328322453</v>
      </c>
      <c r="AB439">
        <v>4.5837564496895435</v>
      </c>
      <c r="AC439">
        <v>-42.311520977447458</v>
      </c>
    </row>
    <row r="440" spans="1:39">
      <c r="A440">
        <v>5</v>
      </c>
      <c r="B440">
        <v>18</v>
      </c>
      <c r="C440">
        <v>2013</v>
      </c>
      <c r="D440">
        <v>99</v>
      </c>
      <c r="E440">
        <v>99</v>
      </c>
      <c r="F440">
        <v>99</v>
      </c>
      <c r="G440">
        <v>99</v>
      </c>
      <c r="H440">
        <v>1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782</v>
      </c>
      <c r="R440">
        <v>29966</v>
      </c>
      <c r="S440">
        <v>29913</v>
      </c>
      <c r="T440">
        <v>81.535698737483699</v>
      </c>
      <c r="U440">
        <v>83.26562904753311</v>
      </c>
      <c r="V440">
        <v>16.38196622839218</v>
      </c>
      <c r="W440">
        <v>59.314010630829401</v>
      </c>
      <c r="X440">
        <v>159.04054280658619</v>
      </c>
      <c r="Y440">
        <v>146.57193218981499</v>
      </c>
      <c r="Z440">
        <v>146.83162905760022</v>
      </c>
      <c r="AA440">
        <v>33.224898356645582</v>
      </c>
      <c r="AB440">
        <v>4.5256210126621799</v>
      </c>
      <c r="AC440">
        <v>-43.46010042385987</v>
      </c>
    </row>
    <row r="441" spans="1:39">
      <c r="A441">
        <v>5</v>
      </c>
      <c r="B441">
        <v>19</v>
      </c>
      <c r="C441">
        <v>2014</v>
      </c>
      <c r="D441">
        <v>99</v>
      </c>
      <c r="E441">
        <v>99</v>
      </c>
      <c r="F441">
        <v>99</v>
      </c>
      <c r="G441">
        <v>99</v>
      </c>
      <c r="H441">
        <v>1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915</v>
      </c>
      <c r="R441">
        <v>34437</v>
      </c>
      <c r="S441">
        <v>34399</v>
      </c>
      <c r="T441">
        <v>92.373927038626576</v>
      </c>
      <c r="U441">
        <v>93.509164227539927</v>
      </c>
      <c r="V441">
        <v>16.104074106339109</v>
      </c>
      <c r="W441">
        <v>59.311200907003112</v>
      </c>
      <c r="X441">
        <v>156.77909015382576</v>
      </c>
      <c r="Y441">
        <v>144.56733774718916</v>
      </c>
      <c r="Z441">
        <v>144.72703886740757</v>
      </c>
      <c r="AA441">
        <v>32.316627334982776</v>
      </c>
      <c r="AB441">
        <v>4.489800303081311</v>
      </c>
      <c r="AC441">
        <v>-39.944157996700561</v>
      </c>
    </row>
    <row r="442" spans="1:39">
      <c r="A442">
        <v>5</v>
      </c>
      <c r="B442">
        <v>20</v>
      </c>
      <c r="C442">
        <v>2015</v>
      </c>
      <c r="D442">
        <v>99</v>
      </c>
      <c r="E442">
        <v>99</v>
      </c>
      <c r="F442">
        <v>99</v>
      </c>
      <c r="G442">
        <v>99</v>
      </c>
      <c r="H442">
        <v>1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1085</v>
      </c>
      <c r="R442">
        <v>36835</v>
      </c>
      <c r="S442">
        <v>36833</v>
      </c>
      <c r="T442">
        <v>89.147849657542523</v>
      </c>
      <c r="U442">
        <v>90.521516247963234</v>
      </c>
      <c r="V442">
        <v>15.136174833717931</v>
      </c>
      <c r="W442">
        <v>59.303912252599567</v>
      </c>
      <c r="X442">
        <v>152.88651729529317</v>
      </c>
      <c r="Y442">
        <v>141.10985204289341</v>
      </c>
      <c r="Z442">
        <v>141.11751418564816</v>
      </c>
      <c r="AA442">
        <v>31.793003897581688</v>
      </c>
      <c r="AB442">
        <v>4.4337370494932227</v>
      </c>
      <c r="AC442">
        <v>-33.407506852679113</v>
      </c>
      <c r="AD442">
        <v>4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1008</v>
      </c>
      <c r="AM442">
        <v>210</v>
      </c>
    </row>
    <row r="443" spans="1:39">
      <c r="A443">
        <v>5</v>
      </c>
      <c r="B443">
        <v>21</v>
      </c>
      <c r="C443">
        <v>2016</v>
      </c>
      <c r="D443">
        <v>99</v>
      </c>
      <c r="E443">
        <v>99</v>
      </c>
      <c r="F443">
        <v>99</v>
      </c>
      <c r="G443">
        <v>99</v>
      </c>
      <c r="H443">
        <v>1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676</v>
      </c>
      <c r="R443">
        <v>27522</v>
      </c>
      <c r="S443">
        <v>27514</v>
      </c>
      <c r="T443">
        <v>95.565818257578371</v>
      </c>
      <c r="U443">
        <v>96.158343771114815</v>
      </c>
      <c r="V443">
        <v>14.947205871666309</v>
      </c>
      <c r="W443">
        <v>58.99600203532745</v>
      </c>
      <c r="X443">
        <v>164.18751141114197</v>
      </c>
      <c r="Y443">
        <v>151.51419228253849</v>
      </c>
      <c r="Z443">
        <v>151.55824671076635</v>
      </c>
      <c r="AA443">
        <v>30.100478951281641</v>
      </c>
      <c r="AB443">
        <v>4.8103509890876017</v>
      </c>
      <c r="AC443">
        <v>-45.072331042503194</v>
      </c>
      <c r="AD443">
        <v>930</v>
      </c>
      <c r="AE443">
        <v>2</v>
      </c>
      <c r="AF443">
        <v>0</v>
      </c>
      <c r="AG443">
        <v>111</v>
      </c>
      <c r="AH443">
        <v>2473</v>
      </c>
      <c r="AI443">
        <v>275</v>
      </c>
      <c r="AJ443">
        <v>342</v>
      </c>
      <c r="AK443">
        <v>345</v>
      </c>
      <c r="AL443">
        <v>526</v>
      </c>
      <c r="AM443">
        <v>78</v>
      </c>
    </row>
    <row r="444" spans="1:39">
      <c r="A444">
        <v>5</v>
      </c>
      <c r="B444">
        <v>22</v>
      </c>
      <c r="C444">
        <v>2017</v>
      </c>
      <c r="D444">
        <v>99</v>
      </c>
      <c r="E444">
        <v>99</v>
      </c>
      <c r="F444">
        <v>99</v>
      </c>
      <c r="G444">
        <v>99</v>
      </c>
      <c r="H444">
        <v>1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659</v>
      </c>
      <c r="R444">
        <v>26473</v>
      </c>
      <c r="S444">
        <v>26473</v>
      </c>
      <c r="T444">
        <v>94.468829176033978</v>
      </c>
      <c r="U444">
        <v>94.931043760626594</v>
      </c>
      <c r="V444">
        <v>14.853208929853055</v>
      </c>
      <c r="W444">
        <v>58.791561213311638</v>
      </c>
      <c r="X444">
        <v>165.20424190652099</v>
      </c>
      <c r="Y444">
        <v>152.48351527971829</v>
      </c>
      <c r="Z444">
        <v>152.48351527971829</v>
      </c>
      <c r="AA444">
        <v>30.332288926544841</v>
      </c>
      <c r="AB444">
        <v>4.8593010622463133</v>
      </c>
      <c r="AC444">
        <v>-47.711004249161917</v>
      </c>
      <c r="AD444">
        <v>875</v>
      </c>
      <c r="AE444">
        <v>1</v>
      </c>
      <c r="AF444">
        <v>0</v>
      </c>
      <c r="AG444">
        <v>78</v>
      </c>
      <c r="AH444">
        <v>1947</v>
      </c>
      <c r="AI444">
        <v>254</v>
      </c>
      <c r="AJ444">
        <v>275</v>
      </c>
      <c r="AK444">
        <v>261</v>
      </c>
      <c r="AL444">
        <v>947</v>
      </c>
      <c r="AM444">
        <v>87</v>
      </c>
    </row>
    <row r="445" spans="1:39">
      <c r="A445">
        <v>5</v>
      </c>
      <c r="B445">
        <v>23</v>
      </c>
      <c r="C445">
        <v>2018</v>
      </c>
      <c r="D445">
        <v>99</v>
      </c>
      <c r="E445">
        <v>99</v>
      </c>
      <c r="F445">
        <v>99</v>
      </c>
      <c r="G445">
        <v>99</v>
      </c>
      <c r="H445">
        <v>1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621</v>
      </c>
      <c r="R445">
        <v>27639</v>
      </c>
      <c r="S445">
        <v>27638</v>
      </c>
      <c r="T445">
        <v>95.530900041476556</v>
      </c>
      <c r="U445">
        <v>95.882347588456071</v>
      </c>
      <c r="V445">
        <v>14.8139585368501</v>
      </c>
      <c r="W445">
        <v>58.674759389246695</v>
      </c>
      <c r="X445">
        <v>166.45973075635499</v>
      </c>
      <c r="Y445">
        <v>153.63773653171197</v>
      </c>
      <c r="Z445">
        <v>153.64329546276821</v>
      </c>
      <c r="AA445">
        <v>31.15231553009021</v>
      </c>
      <c r="AB445">
        <v>4.8818866819537394</v>
      </c>
      <c r="AC445">
        <v>-47.017973340851249</v>
      </c>
      <c r="AD445">
        <v>863</v>
      </c>
      <c r="AE445">
        <v>0</v>
      </c>
      <c r="AF445">
        <v>0</v>
      </c>
      <c r="AG445">
        <v>79</v>
      </c>
      <c r="AH445">
        <v>2114</v>
      </c>
      <c r="AI445">
        <v>279</v>
      </c>
      <c r="AJ445">
        <v>236</v>
      </c>
      <c r="AK445">
        <v>226</v>
      </c>
      <c r="AL445">
        <v>587</v>
      </c>
      <c r="AM445">
        <v>78</v>
      </c>
    </row>
    <row r="446" spans="1:39">
      <c r="A446">
        <v>5</v>
      </c>
      <c r="B446">
        <v>24</v>
      </c>
      <c r="C446">
        <v>2019</v>
      </c>
      <c r="D446">
        <v>99</v>
      </c>
      <c r="E446">
        <v>99</v>
      </c>
      <c r="F446">
        <v>99</v>
      </c>
      <c r="G446">
        <v>99</v>
      </c>
      <c r="H446">
        <v>1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595</v>
      </c>
      <c r="R446">
        <v>24677</v>
      </c>
      <c r="S446">
        <v>24642</v>
      </c>
      <c r="T446">
        <v>88.084954488666753</v>
      </c>
      <c r="U446">
        <v>88.784063140182496</v>
      </c>
      <c r="V446">
        <v>15.066296551444665</v>
      </c>
      <c r="W446">
        <v>59.149460271081907</v>
      </c>
      <c r="X446">
        <v>166.23856850223197</v>
      </c>
      <c r="Y446">
        <v>153.22265145682212</v>
      </c>
      <c r="Z446">
        <v>153.44027960392819</v>
      </c>
      <c r="AA446">
        <v>31.293174470788568</v>
      </c>
      <c r="AB446">
        <v>4.6925373280367717</v>
      </c>
      <c r="AC446">
        <v>-45.510594436836158</v>
      </c>
      <c r="AD446">
        <v>833</v>
      </c>
      <c r="AE446">
        <v>2</v>
      </c>
      <c r="AF446">
        <v>0</v>
      </c>
      <c r="AG446">
        <v>69</v>
      </c>
      <c r="AH446">
        <v>2109</v>
      </c>
      <c r="AI446">
        <v>229</v>
      </c>
      <c r="AJ446">
        <v>277</v>
      </c>
      <c r="AK446">
        <v>177</v>
      </c>
      <c r="AL446">
        <v>159</v>
      </c>
      <c r="AM446">
        <v>66</v>
      </c>
    </row>
    <row r="447" spans="1:39">
      <c r="A447">
        <v>5</v>
      </c>
      <c r="B447">
        <v>25</v>
      </c>
      <c r="C447">
        <v>2020</v>
      </c>
      <c r="D447">
        <v>99</v>
      </c>
      <c r="E447">
        <v>99</v>
      </c>
      <c r="F447">
        <v>99</v>
      </c>
      <c r="G447">
        <v>99</v>
      </c>
      <c r="H447">
        <v>1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558</v>
      </c>
      <c r="R447">
        <v>21859</v>
      </c>
      <c r="S447">
        <v>21859</v>
      </c>
      <c r="T447">
        <v>80.113615539673802</v>
      </c>
      <c r="U447">
        <v>80.570063853199116</v>
      </c>
      <c r="V447">
        <v>15.137334736264236</v>
      </c>
      <c r="W447">
        <v>59.292419598334781</v>
      </c>
      <c r="X447">
        <v>165.89880766898727</v>
      </c>
      <c r="Y447">
        <v>153.12459947847651</v>
      </c>
      <c r="Z447">
        <v>153.12459947847651</v>
      </c>
      <c r="AA447">
        <v>30.693394207673656</v>
      </c>
      <c r="AB447">
        <v>4.552226045700464</v>
      </c>
      <c r="AC447">
        <v>-42.666660259503722</v>
      </c>
      <c r="AD447">
        <v>912</v>
      </c>
      <c r="AE447">
        <v>0</v>
      </c>
      <c r="AF447">
        <v>0</v>
      </c>
      <c r="AG447">
        <v>75</v>
      </c>
      <c r="AH447">
        <v>2057</v>
      </c>
      <c r="AI447">
        <v>242</v>
      </c>
      <c r="AJ447">
        <v>277</v>
      </c>
      <c r="AK447">
        <v>163</v>
      </c>
      <c r="AL447">
        <v>191</v>
      </c>
      <c r="AM447">
        <v>43</v>
      </c>
    </row>
    <row r="448" spans="1:39">
      <c r="A448">
        <v>5</v>
      </c>
      <c r="B448">
        <v>26</v>
      </c>
      <c r="C448">
        <v>2021</v>
      </c>
      <c r="D448">
        <v>99</v>
      </c>
      <c r="E448">
        <v>99</v>
      </c>
      <c r="F448">
        <v>99</v>
      </c>
      <c r="G448">
        <v>99</v>
      </c>
      <c r="H448">
        <v>1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578</v>
      </c>
      <c r="R448">
        <v>22495</v>
      </c>
      <c r="S448">
        <v>22497</v>
      </c>
      <c r="T448">
        <v>80.690867350599049</v>
      </c>
      <c r="U448">
        <v>81.130450881126009</v>
      </c>
      <c r="V448">
        <v>15.156390308957542</v>
      </c>
      <c r="W448">
        <v>59.312619460372495</v>
      </c>
      <c r="X448">
        <v>167.39366711321503</v>
      </c>
      <c r="Y448">
        <v>154.51654056457005</v>
      </c>
      <c r="Z448">
        <v>154.50280392941301</v>
      </c>
      <c r="AA448">
        <v>30.345625743812409</v>
      </c>
      <c r="AB448">
        <v>4.4581409797666964</v>
      </c>
      <c r="AC448">
        <v>-40.043749607053904</v>
      </c>
      <c r="AD448">
        <v>804</v>
      </c>
      <c r="AE448">
        <v>0</v>
      </c>
      <c r="AF448">
        <v>0</v>
      </c>
      <c r="AG448">
        <v>73</v>
      </c>
      <c r="AH448">
        <v>1740</v>
      </c>
      <c r="AI448">
        <v>162</v>
      </c>
      <c r="AJ448">
        <v>238</v>
      </c>
      <c r="AK448">
        <v>106</v>
      </c>
      <c r="AL448">
        <v>160</v>
      </c>
      <c r="AM448">
        <v>48</v>
      </c>
    </row>
    <row r="449" spans="1:39">
      <c r="A449">
        <v>5</v>
      </c>
      <c r="B449">
        <v>27</v>
      </c>
      <c r="C449">
        <v>2022</v>
      </c>
      <c r="D449">
        <v>99</v>
      </c>
      <c r="E449">
        <v>99</v>
      </c>
      <c r="F449">
        <v>99</v>
      </c>
      <c r="G449">
        <v>99</v>
      </c>
      <c r="H449">
        <v>1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637</v>
      </c>
      <c r="R449">
        <v>22577</v>
      </c>
      <c r="S449">
        <v>22535</v>
      </c>
      <c r="T449">
        <v>82.35573064857374</v>
      </c>
      <c r="U449">
        <v>82.768203849108644</v>
      </c>
      <c r="V449">
        <v>5.8396598308012591</v>
      </c>
      <c r="W449">
        <v>59.056090525848681</v>
      </c>
      <c r="X449">
        <v>168.14880780452827</v>
      </c>
      <c r="Y449">
        <v>154.92496965938795</v>
      </c>
      <c r="Z449">
        <v>155.21371377856678</v>
      </c>
      <c r="AA449">
        <v>30.991820328482714</v>
      </c>
      <c r="AB449">
        <v>4.675695679775882</v>
      </c>
      <c r="AC449">
        <v>-42.391958924353666</v>
      </c>
      <c r="AD449">
        <v>730</v>
      </c>
      <c r="AE449">
        <v>0</v>
      </c>
      <c r="AF449">
        <v>0</v>
      </c>
      <c r="AG449">
        <v>78</v>
      </c>
      <c r="AH449">
        <v>1739</v>
      </c>
      <c r="AI449">
        <v>203</v>
      </c>
      <c r="AJ449">
        <v>479</v>
      </c>
      <c r="AK449">
        <v>143</v>
      </c>
      <c r="AL449">
        <v>195</v>
      </c>
      <c r="AM449">
        <v>74</v>
      </c>
    </row>
    <row r="450" spans="1:39">
      <c r="A450">
        <v>5</v>
      </c>
      <c r="B450">
        <v>28</v>
      </c>
      <c r="C450">
        <v>2023</v>
      </c>
      <c r="D450">
        <v>99</v>
      </c>
      <c r="E450">
        <v>99</v>
      </c>
      <c r="F450">
        <v>99</v>
      </c>
      <c r="G450">
        <v>99</v>
      </c>
      <c r="H450">
        <v>1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581</v>
      </c>
      <c r="R450">
        <v>21881</v>
      </c>
      <c r="S450">
        <v>21861</v>
      </c>
      <c r="T450">
        <v>82.87629725020831</v>
      </c>
      <c r="U450">
        <v>83.159150362518261</v>
      </c>
      <c r="V450">
        <v>5.8889447465837934</v>
      </c>
      <c r="W450">
        <v>59.071588673894162</v>
      </c>
      <c r="X450">
        <v>168.38442529900396</v>
      </c>
      <c r="Y450">
        <v>155.28084182624161</v>
      </c>
      <c r="Z450">
        <v>155.42290380128964</v>
      </c>
      <c r="AA450">
        <v>31.276703262448244</v>
      </c>
      <c r="AB450">
        <v>4.7163102957879239</v>
      </c>
      <c r="AC450">
        <v>-38.801683411409059</v>
      </c>
      <c r="AD450">
        <v>739</v>
      </c>
      <c r="AE450">
        <v>1</v>
      </c>
      <c r="AF450">
        <v>0</v>
      </c>
      <c r="AG450">
        <v>100</v>
      </c>
      <c r="AH450">
        <v>1645</v>
      </c>
      <c r="AI450">
        <v>223</v>
      </c>
      <c r="AJ450">
        <v>395</v>
      </c>
      <c r="AK450">
        <v>212</v>
      </c>
      <c r="AL450">
        <v>243</v>
      </c>
      <c r="AM450">
        <v>49</v>
      </c>
    </row>
    <row r="451" spans="1:39">
      <c r="A451">
        <v>5</v>
      </c>
      <c r="B451">
        <v>29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1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525</v>
      </c>
      <c r="R451">
        <v>20841</v>
      </c>
      <c r="S451">
        <v>20819</v>
      </c>
      <c r="T451">
        <v>81.200810410660011</v>
      </c>
      <c r="U451">
        <v>81.892547353125693</v>
      </c>
      <c r="V451">
        <v>5.8849863250323855</v>
      </c>
      <c r="W451">
        <v>59.001104760074917</v>
      </c>
      <c r="X451">
        <v>167.14118344210951</v>
      </c>
      <c r="Y451">
        <v>154.11966796218971</v>
      </c>
      <c r="Z451">
        <v>154.28253038090182</v>
      </c>
      <c r="AA451">
        <v>30.999190970620798</v>
      </c>
      <c r="AB451">
        <v>4.6309136451506419</v>
      </c>
      <c r="AC451">
        <v>-38.715552868000991</v>
      </c>
      <c r="AD451">
        <v>662</v>
      </c>
      <c r="AE451">
        <v>0</v>
      </c>
      <c r="AF451">
        <v>0</v>
      </c>
      <c r="AG451">
        <v>81</v>
      </c>
      <c r="AH451">
        <v>1348</v>
      </c>
      <c r="AI451">
        <v>201</v>
      </c>
      <c r="AJ451">
        <v>356</v>
      </c>
      <c r="AK451">
        <v>131</v>
      </c>
      <c r="AL451">
        <v>189</v>
      </c>
      <c r="AM451">
        <v>52</v>
      </c>
    </row>
    <row r="452" spans="1:39">
      <c r="A452">
        <v>5</v>
      </c>
      <c r="B452">
        <v>30</v>
      </c>
      <c r="C452">
        <v>1996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797</v>
      </c>
      <c r="R452">
        <v>5429.25</v>
      </c>
      <c r="S452">
        <v>3696.75</v>
      </c>
      <c r="T452">
        <v>18.259553537646607</v>
      </c>
      <c r="U452">
        <v>13.74280897920984</v>
      </c>
      <c r="V452">
        <v>14.94036929594327</v>
      </c>
      <c r="W452">
        <v>54.50409143166295</v>
      </c>
      <c r="X452">
        <v>150.6935742058871</v>
      </c>
      <c r="Y452">
        <v>98.770879955794811</v>
      </c>
      <c r="Z452">
        <v>145.06033678230855</v>
      </c>
      <c r="AA452">
        <v>30.031513149168436</v>
      </c>
      <c r="AB452">
        <v>4.7297123514598756</v>
      </c>
      <c r="AC452">
        <v>-53.622062404601103</v>
      </c>
    </row>
    <row r="453" spans="1:39">
      <c r="A453">
        <v>5</v>
      </c>
      <c r="B453">
        <v>31</v>
      </c>
      <c r="C453">
        <v>1997</v>
      </c>
      <c r="D453">
        <v>99</v>
      </c>
      <c r="E453">
        <v>99</v>
      </c>
      <c r="F453">
        <v>99</v>
      </c>
      <c r="G453">
        <v>99</v>
      </c>
      <c r="H453">
        <v>2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796</v>
      </c>
      <c r="R453">
        <v>6157.75</v>
      </c>
      <c r="S453">
        <v>3823.75</v>
      </c>
      <c r="T453">
        <v>18.495907486671172</v>
      </c>
      <c r="U453">
        <v>12.489922041904402</v>
      </c>
      <c r="V453">
        <v>15.145304697332628</v>
      </c>
      <c r="W453">
        <v>55.277933965348161</v>
      </c>
      <c r="X453">
        <v>151.30447397080388</v>
      </c>
      <c r="Y453">
        <v>88.968551824935901</v>
      </c>
      <c r="Z453">
        <v>143.27456031382778</v>
      </c>
      <c r="AA453">
        <v>29.383588858368633</v>
      </c>
      <c r="AB453">
        <v>5.085929388113045</v>
      </c>
      <c r="AC453">
        <v>-47.598602177398064</v>
      </c>
    </row>
    <row r="454" spans="1:39">
      <c r="A454">
        <v>5</v>
      </c>
      <c r="B454">
        <v>32</v>
      </c>
      <c r="C454">
        <v>1998</v>
      </c>
      <c r="D454">
        <v>99</v>
      </c>
      <c r="E454">
        <v>99</v>
      </c>
      <c r="F454">
        <v>99</v>
      </c>
      <c r="G454">
        <v>99</v>
      </c>
      <c r="H454">
        <v>2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719</v>
      </c>
      <c r="R454">
        <v>5697.25</v>
      </c>
      <c r="S454">
        <v>3021</v>
      </c>
      <c r="T454">
        <v>17.418654600209429</v>
      </c>
      <c r="U454">
        <v>10.168969179529828</v>
      </c>
      <c r="V454">
        <v>15.520294879108347</v>
      </c>
      <c r="W454">
        <v>55.799404170804387</v>
      </c>
      <c r="X454">
        <v>154.69178430775307</v>
      </c>
      <c r="Y454">
        <v>77.023002325683393</v>
      </c>
      <c r="Z454">
        <v>145.25630585898705</v>
      </c>
      <c r="AA454">
        <v>29.588057424060821</v>
      </c>
      <c r="AB454">
        <v>5.2651353555760174</v>
      </c>
      <c r="AC454">
        <v>-44.674580291730351</v>
      </c>
    </row>
    <row r="455" spans="1:39">
      <c r="A455">
        <v>5</v>
      </c>
      <c r="B455">
        <v>33</v>
      </c>
      <c r="C455">
        <v>1999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711</v>
      </c>
      <c r="R455">
        <v>7274</v>
      </c>
      <c r="S455">
        <v>5042</v>
      </c>
      <c r="T455">
        <v>20.791916477893945</v>
      </c>
      <c r="U455">
        <v>15.397697304191652</v>
      </c>
      <c r="V455">
        <v>14.300522408578496</v>
      </c>
      <c r="W455">
        <v>54.85938119793731</v>
      </c>
      <c r="X455">
        <v>152.72281305267811</v>
      </c>
      <c r="Y455">
        <v>99.586637338466119</v>
      </c>
      <c r="Z455">
        <v>143.67179690599025</v>
      </c>
      <c r="AA455">
        <v>30.834751069205005</v>
      </c>
      <c r="AB455">
        <v>5.1362366702304803</v>
      </c>
      <c r="AC455">
        <v>-46.981351538740839</v>
      </c>
    </row>
    <row r="456" spans="1:39">
      <c r="A456">
        <v>5</v>
      </c>
      <c r="B456">
        <v>34</v>
      </c>
      <c r="C456">
        <v>2000</v>
      </c>
      <c r="D456">
        <v>99</v>
      </c>
      <c r="E456">
        <v>99</v>
      </c>
      <c r="F456">
        <v>99</v>
      </c>
      <c r="G456">
        <v>99</v>
      </c>
      <c r="H456">
        <v>2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579</v>
      </c>
      <c r="R456">
        <v>6145</v>
      </c>
      <c r="S456">
        <v>5933</v>
      </c>
      <c r="T456">
        <v>19.137787397712497</v>
      </c>
      <c r="U456">
        <v>17.706628854541748</v>
      </c>
      <c r="V456">
        <v>14.687062652563061</v>
      </c>
      <c r="W456">
        <v>55.448845440755122</v>
      </c>
      <c r="X456">
        <v>146.49669815853204</v>
      </c>
      <c r="Y456">
        <v>130.92611879576901</v>
      </c>
      <c r="Z456">
        <v>135.60441597842578</v>
      </c>
      <c r="AA456">
        <v>30.012822935985447</v>
      </c>
      <c r="AB456">
        <v>4.8696773739633743</v>
      </c>
      <c r="AC456">
        <v>-48.345483330873478</v>
      </c>
    </row>
    <row r="457" spans="1:39">
      <c r="A457">
        <v>5</v>
      </c>
      <c r="B457">
        <v>35</v>
      </c>
      <c r="C457">
        <v>2001</v>
      </c>
      <c r="D457">
        <v>99</v>
      </c>
      <c r="E457">
        <v>99</v>
      </c>
      <c r="F457">
        <v>99</v>
      </c>
      <c r="G457">
        <v>99</v>
      </c>
      <c r="H457">
        <v>2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465</v>
      </c>
      <c r="R457">
        <v>5312.5</v>
      </c>
      <c r="S457">
        <v>5223.5</v>
      </c>
      <c r="T457">
        <v>20.412672186893619</v>
      </c>
      <c r="U457">
        <v>19.514760059377437</v>
      </c>
      <c r="V457">
        <v>15.226729411764705</v>
      </c>
      <c r="W457">
        <v>56.110845218723085</v>
      </c>
      <c r="X457">
        <v>145.55635714740899</v>
      </c>
      <c r="Y457">
        <v>133.13025882352923</v>
      </c>
      <c r="Z457">
        <v>135.39858332535633</v>
      </c>
      <c r="AA457">
        <v>29.551329834015391</v>
      </c>
      <c r="AB457">
        <v>4.5681049852836191</v>
      </c>
      <c r="AC457">
        <v>-44.400536896828378</v>
      </c>
    </row>
    <row r="458" spans="1:39">
      <c r="A458">
        <v>5</v>
      </c>
      <c r="B458">
        <v>36</v>
      </c>
      <c r="C458">
        <v>2002</v>
      </c>
      <c r="D458">
        <v>99</v>
      </c>
      <c r="E458">
        <v>99</v>
      </c>
      <c r="F458">
        <v>99</v>
      </c>
      <c r="G458">
        <v>99</v>
      </c>
      <c r="H458">
        <v>2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523</v>
      </c>
      <c r="R458">
        <v>5847</v>
      </c>
      <c r="S458">
        <v>5791</v>
      </c>
      <c r="T458">
        <v>21.195533966504744</v>
      </c>
      <c r="U458">
        <v>19.917983112643377</v>
      </c>
      <c r="V458">
        <v>14.833760903027196</v>
      </c>
      <c r="W458">
        <v>56.566050768433776</v>
      </c>
      <c r="X458">
        <v>144.65825090919921</v>
      </c>
      <c r="Y458">
        <v>132.80407046348617</v>
      </c>
      <c r="Z458">
        <v>134.08830944569223</v>
      </c>
      <c r="AA458">
        <v>29.221548935934297</v>
      </c>
      <c r="AB458">
        <v>3.427279049348865</v>
      </c>
      <c r="AC458">
        <v>-69.202993212810043</v>
      </c>
    </row>
    <row r="459" spans="1:39">
      <c r="A459">
        <v>5</v>
      </c>
      <c r="B459">
        <v>37</v>
      </c>
      <c r="C459">
        <v>2003</v>
      </c>
      <c r="D459">
        <v>99</v>
      </c>
      <c r="E459">
        <v>99</v>
      </c>
      <c r="F459">
        <v>99</v>
      </c>
      <c r="G459">
        <v>99</v>
      </c>
      <c r="H459">
        <v>2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522</v>
      </c>
      <c r="R459">
        <v>6490</v>
      </c>
      <c r="S459">
        <v>6449</v>
      </c>
      <c r="T459">
        <v>22.859356838434721</v>
      </c>
      <c r="U459">
        <v>21.412195542907831</v>
      </c>
      <c r="V459">
        <v>14.754545454545452</v>
      </c>
      <c r="W459">
        <v>56.448286556055201</v>
      </c>
      <c r="X459">
        <v>145.80205900568751</v>
      </c>
      <c r="Y459">
        <v>134.05998459167947</v>
      </c>
      <c r="Z459">
        <v>134.91228097379425</v>
      </c>
      <c r="AA459">
        <v>28.78997858109399</v>
      </c>
      <c r="AB459">
        <v>4.4276195746601212</v>
      </c>
      <c r="AC459">
        <v>-44.229884072882925</v>
      </c>
    </row>
    <row r="460" spans="1:39">
      <c r="A460">
        <v>5</v>
      </c>
      <c r="B460">
        <v>38</v>
      </c>
      <c r="C460">
        <v>2004</v>
      </c>
      <c r="D460">
        <v>99</v>
      </c>
      <c r="E460">
        <v>99</v>
      </c>
      <c r="F460">
        <v>99</v>
      </c>
      <c r="G460">
        <v>99</v>
      </c>
      <c r="H460">
        <v>2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526</v>
      </c>
      <c r="R460">
        <v>8920</v>
      </c>
      <c r="S460">
        <v>8878</v>
      </c>
      <c r="T460">
        <v>27.315041646251832</v>
      </c>
      <c r="U460">
        <v>25.355559594780633</v>
      </c>
      <c r="V460">
        <v>14.95650224215246</v>
      </c>
      <c r="W460">
        <v>56.659270105879699</v>
      </c>
      <c r="X460">
        <v>143.44732763604716</v>
      </c>
      <c r="Y460">
        <v>131.94283632286977</v>
      </c>
      <c r="Z460">
        <v>132.56703086280672</v>
      </c>
      <c r="AA460">
        <v>27.582160662943554</v>
      </c>
      <c r="AB460">
        <v>4.2187361950451132</v>
      </c>
      <c r="AC460">
        <v>-39.736075120921186</v>
      </c>
    </row>
    <row r="461" spans="1:39">
      <c r="A461">
        <v>5</v>
      </c>
      <c r="B461">
        <v>39</v>
      </c>
      <c r="C461">
        <v>2005</v>
      </c>
      <c r="D461">
        <v>99</v>
      </c>
      <c r="E461">
        <v>99</v>
      </c>
      <c r="F461">
        <v>99</v>
      </c>
      <c r="G461">
        <v>99</v>
      </c>
      <c r="H461">
        <v>2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517</v>
      </c>
      <c r="R461">
        <v>8708.25</v>
      </c>
      <c r="S461">
        <v>8666</v>
      </c>
      <c r="T461">
        <v>25.591988773703431</v>
      </c>
      <c r="U461">
        <v>23.98351231911942</v>
      </c>
      <c r="V461">
        <v>15.162288634340998</v>
      </c>
      <c r="W461">
        <v>56.96215093468728</v>
      </c>
      <c r="X461">
        <v>145.97613083992576</v>
      </c>
      <c r="Y461">
        <v>134.15907903424923</v>
      </c>
      <c r="Z461">
        <v>134.8131548580661</v>
      </c>
      <c r="AA461">
        <v>28.244717252246289</v>
      </c>
      <c r="AB461">
        <v>4.2868201868515579</v>
      </c>
      <c r="AC461">
        <v>-43.525456287050041</v>
      </c>
    </row>
    <row r="462" spans="1:39">
      <c r="A462">
        <v>5</v>
      </c>
      <c r="B462">
        <v>40</v>
      </c>
      <c r="C462">
        <v>2006</v>
      </c>
      <c r="D462">
        <v>99</v>
      </c>
      <c r="E462">
        <v>99</v>
      </c>
      <c r="F462">
        <v>99</v>
      </c>
      <c r="G462">
        <v>99</v>
      </c>
      <c r="H462">
        <v>2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501</v>
      </c>
      <c r="R462">
        <v>8378</v>
      </c>
      <c r="S462">
        <v>8261</v>
      </c>
      <c r="T462">
        <v>21.863827344137377</v>
      </c>
      <c r="U462">
        <v>20.140898445485679</v>
      </c>
      <c r="V462">
        <v>14.796848889949873</v>
      </c>
      <c r="W462">
        <v>56.865996852681263</v>
      </c>
      <c r="X462">
        <v>146.78800718075243</v>
      </c>
      <c r="Y462">
        <v>133.63610646932483</v>
      </c>
      <c r="Z462">
        <v>135.52878586127636</v>
      </c>
      <c r="AA462">
        <v>29.09901320092883</v>
      </c>
      <c r="AB462">
        <v>4.2284459672433412</v>
      </c>
      <c r="AC462">
        <v>-40.255144069076991</v>
      </c>
    </row>
    <row r="463" spans="1:39">
      <c r="A463">
        <v>5</v>
      </c>
      <c r="B463">
        <v>41</v>
      </c>
      <c r="C463">
        <v>2007</v>
      </c>
      <c r="D463">
        <v>99</v>
      </c>
      <c r="E463">
        <v>99</v>
      </c>
      <c r="F463">
        <v>99</v>
      </c>
      <c r="G463">
        <v>99</v>
      </c>
      <c r="H463">
        <v>2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494</v>
      </c>
      <c r="R463">
        <v>7999</v>
      </c>
      <c r="S463">
        <v>7948</v>
      </c>
      <c r="T463">
        <v>20.836155248762701</v>
      </c>
      <c r="U463">
        <v>19.307209666753064</v>
      </c>
      <c r="V463">
        <v>15.257532191523943</v>
      </c>
      <c r="W463">
        <v>57.04680422747861</v>
      </c>
      <c r="X463">
        <v>149.01082570315955</v>
      </c>
      <c r="Y463">
        <v>136.76284535566921</v>
      </c>
      <c r="Z463">
        <v>137.64041268243565</v>
      </c>
      <c r="AA463">
        <v>30.729923662199649</v>
      </c>
      <c r="AB463">
        <v>4.0940071344751905</v>
      </c>
      <c r="AC463">
        <v>-40.679306691554366</v>
      </c>
    </row>
    <row r="464" spans="1:39">
      <c r="A464">
        <v>5</v>
      </c>
      <c r="B464">
        <v>42</v>
      </c>
      <c r="C464">
        <v>2008</v>
      </c>
      <c r="D464">
        <v>99</v>
      </c>
      <c r="E464">
        <v>99</v>
      </c>
      <c r="F464">
        <v>99</v>
      </c>
      <c r="G464">
        <v>99</v>
      </c>
      <c r="H464">
        <v>2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510</v>
      </c>
      <c r="R464">
        <v>6824</v>
      </c>
      <c r="S464">
        <v>6789</v>
      </c>
      <c r="T464">
        <v>18.732328639270911</v>
      </c>
      <c r="U464">
        <v>16.79231804676807</v>
      </c>
      <c r="V464">
        <v>15.576787807737402</v>
      </c>
      <c r="W464">
        <v>57.059066136397107</v>
      </c>
      <c r="X464">
        <v>142.72620119671919</v>
      </c>
      <c r="Y464">
        <v>131.16277842907382</v>
      </c>
      <c r="Z464">
        <v>131.83897481219617</v>
      </c>
      <c r="AA464">
        <v>28.204179708365881</v>
      </c>
      <c r="AB464">
        <v>4.0337965831160627</v>
      </c>
      <c r="AC464">
        <v>-39.381955617235249</v>
      </c>
    </row>
    <row r="465" spans="1:39">
      <c r="A465">
        <v>5</v>
      </c>
      <c r="B465">
        <v>43</v>
      </c>
      <c r="C465">
        <v>2009</v>
      </c>
      <c r="D465">
        <v>99</v>
      </c>
      <c r="E465">
        <v>99</v>
      </c>
      <c r="F465">
        <v>99</v>
      </c>
      <c r="G465">
        <v>99</v>
      </c>
      <c r="H465">
        <v>2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525</v>
      </c>
      <c r="R465">
        <v>8400</v>
      </c>
      <c r="S465">
        <v>8359</v>
      </c>
      <c r="T465">
        <v>21.956192168958125</v>
      </c>
      <c r="U465">
        <v>20.260462147131353</v>
      </c>
      <c r="V465">
        <v>15.486666666666668</v>
      </c>
      <c r="W465">
        <v>57.133987319057297</v>
      </c>
      <c r="X465">
        <v>145.4233993705823</v>
      </c>
      <c r="Y465">
        <v>133.6621785714282</v>
      </c>
      <c r="Z465">
        <v>134.3177772460817</v>
      </c>
      <c r="AA465">
        <v>28.413840014660359</v>
      </c>
      <c r="AB465">
        <v>4.2106276962800875</v>
      </c>
      <c r="AC465">
        <v>-42.343238839231653</v>
      </c>
    </row>
    <row r="466" spans="1:39">
      <c r="A466">
        <v>5</v>
      </c>
      <c r="B466">
        <v>44</v>
      </c>
      <c r="C466">
        <v>2010</v>
      </c>
      <c r="D466">
        <v>99</v>
      </c>
      <c r="E466">
        <v>99</v>
      </c>
      <c r="F466">
        <v>99</v>
      </c>
      <c r="G466">
        <v>99</v>
      </c>
      <c r="H466">
        <v>2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520</v>
      </c>
      <c r="R466">
        <v>8613</v>
      </c>
      <c r="S466">
        <v>8584</v>
      </c>
      <c r="T466">
        <v>23.220014558002855</v>
      </c>
      <c r="U466">
        <v>21.241267785728979</v>
      </c>
      <c r="V466">
        <v>15.244746313711836</v>
      </c>
      <c r="W466">
        <v>57.36637931034484</v>
      </c>
      <c r="X466">
        <v>143.17267644125349</v>
      </c>
      <c r="Y466">
        <v>131.73416927899683</v>
      </c>
      <c r="Z466">
        <v>132.17921714818263</v>
      </c>
      <c r="AA466">
        <v>28.393711057657352</v>
      </c>
      <c r="AB466">
        <v>4.238062796395182</v>
      </c>
      <c r="AC466">
        <v>-42.40945673638241</v>
      </c>
    </row>
    <row r="467" spans="1:39">
      <c r="A467">
        <v>5</v>
      </c>
      <c r="B467">
        <v>45</v>
      </c>
      <c r="C467">
        <v>2011</v>
      </c>
      <c r="D467">
        <v>99</v>
      </c>
      <c r="E467">
        <v>99</v>
      </c>
      <c r="F467">
        <v>99</v>
      </c>
      <c r="G467">
        <v>99</v>
      </c>
      <c r="H467">
        <v>2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489</v>
      </c>
      <c r="R467">
        <v>6995</v>
      </c>
      <c r="S467">
        <v>6966</v>
      </c>
      <c r="T467">
        <v>18.748827360690452</v>
      </c>
      <c r="U467">
        <v>16.923580738389816</v>
      </c>
      <c r="V467">
        <v>15.314796283059328</v>
      </c>
      <c r="W467">
        <v>58.126902095894337</v>
      </c>
      <c r="X467">
        <v>140.67754633591397</v>
      </c>
      <c r="Y467">
        <v>129.28863473909988</v>
      </c>
      <c r="Z467">
        <v>129.82687338501344</v>
      </c>
      <c r="AA467">
        <v>26.815018142913765</v>
      </c>
      <c r="AB467">
        <v>3.8990236810891887</v>
      </c>
      <c r="AC467">
        <v>-33.610179641375538</v>
      </c>
    </row>
    <row r="468" spans="1:39">
      <c r="A468">
        <v>5</v>
      </c>
      <c r="B468">
        <v>46</v>
      </c>
      <c r="C468">
        <v>2012</v>
      </c>
      <c r="D468">
        <v>99</v>
      </c>
      <c r="E468">
        <v>99</v>
      </c>
      <c r="F468">
        <v>99</v>
      </c>
      <c r="G468">
        <v>99</v>
      </c>
      <c r="H468">
        <v>2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400</v>
      </c>
      <c r="R468">
        <v>6771</v>
      </c>
      <c r="S468">
        <v>6734</v>
      </c>
      <c r="T468">
        <v>17.995535002391964</v>
      </c>
      <c r="U468">
        <v>16.263606434023579</v>
      </c>
      <c r="V468">
        <v>16.010338207059522</v>
      </c>
      <c r="W468">
        <v>59.124443124443118</v>
      </c>
      <c r="X468">
        <v>141.63742094935799</v>
      </c>
      <c r="Y468">
        <v>130.0096293014326</v>
      </c>
      <c r="Z468">
        <v>130.72396792396796</v>
      </c>
      <c r="AA468">
        <v>27.317237686864761</v>
      </c>
      <c r="AB468">
        <v>3.6720659591479969</v>
      </c>
      <c r="AC468">
        <v>-33.430936769997544</v>
      </c>
    </row>
    <row r="469" spans="1:39">
      <c r="A469">
        <v>5</v>
      </c>
      <c r="B469">
        <v>47</v>
      </c>
      <c r="C469">
        <v>2013</v>
      </c>
      <c r="D469">
        <v>99</v>
      </c>
      <c r="E469">
        <v>99</v>
      </c>
      <c r="F469">
        <v>99</v>
      </c>
      <c r="G469">
        <v>99</v>
      </c>
      <c r="H469">
        <v>2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400</v>
      </c>
      <c r="R469">
        <v>6786</v>
      </c>
      <c r="S469">
        <v>6728</v>
      </c>
      <c r="T469">
        <v>18.464301262516322</v>
      </c>
      <c r="U469">
        <v>16.734370952466922</v>
      </c>
      <c r="V469">
        <v>15.730916592985562</v>
      </c>
      <c r="W469">
        <v>58.992865636147435</v>
      </c>
      <c r="X469">
        <v>142.06514335964744</v>
      </c>
      <c r="Y469">
        <v>130.07964927792577</v>
      </c>
      <c r="Z469">
        <v>131.20102556480447</v>
      </c>
      <c r="AA469">
        <v>26.030701206642423</v>
      </c>
      <c r="AB469">
        <v>3.9824536670557951</v>
      </c>
      <c r="AC469">
        <v>-37.004645962732432</v>
      </c>
    </row>
    <row r="470" spans="1:39">
      <c r="A470">
        <v>5</v>
      </c>
      <c r="B470">
        <v>48</v>
      </c>
      <c r="C470">
        <v>2014</v>
      </c>
      <c r="D470">
        <v>99</v>
      </c>
      <c r="E470">
        <v>99</v>
      </c>
      <c r="F470">
        <v>99</v>
      </c>
      <c r="G470">
        <v>99</v>
      </c>
      <c r="H470">
        <v>2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365</v>
      </c>
      <c r="R470">
        <v>2843</v>
      </c>
      <c r="S470">
        <v>2809</v>
      </c>
      <c r="T470">
        <v>7.6260729613733904</v>
      </c>
      <c r="U470">
        <v>6.4908357724600725</v>
      </c>
      <c r="V470">
        <v>15.809708054871621</v>
      </c>
      <c r="W470">
        <v>59.241723033107881</v>
      </c>
      <c r="X470">
        <v>133.20821054468831</v>
      </c>
      <c r="Y470">
        <v>121.55283151600403</v>
      </c>
      <c r="Z470">
        <v>123.02410110359544</v>
      </c>
      <c r="AA470">
        <v>17.950434490065653</v>
      </c>
      <c r="AB470">
        <v>4.5072178205069342</v>
      </c>
      <c r="AC470">
        <v>-48.764383969514249</v>
      </c>
    </row>
    <row r="471" spans="1:39">
      <c r="A471">
        <v>5</v>
      </c>
      <c r="B471">
        <v>49</v>
      </c>
      <c r="C471">
        <v>2015</v>
      </c>
      <c r="D471">
        <v>99</v>
      </c>
      <c r="E471">
        <v>99</v>
      </c>
      <c r="F471">
        <v>99</v>
      </c>
      <c r="G471">
        <v>99</v>
      </c>
      <c r="H471">
        <v>2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428</v>
      </c>
      <c r="R471">
        <v>4484</v>
      </c>
      <c r="S471">
        <v>4475</v>
      </c>
      <c r="T471">
        <v>10.852150342457463</v>
      </c>
      <c r="U471">
        <v>9.4784837520367748</v>
      </c>
      <c r="V471">
        <v>15.12778768956289</v>
      </c>
      <c r="W471">
        <v>59.081787709497213</v>
      </c>
      <c r="X471">
        <v>131.74699400686004</v>
      </c>
      <c r="Y471">
        <v>121.37785459411219</v>
      </c>
      <c r="Z471">
        <v>121.62196648044664</v>
      </c>
      <c r="AA471">
        <v>17.109342416374268</v>
      </c>
      <c r="AB471">
        <v>3.976581325552337</v>
      </c>
      <c r="AC471">
        <v>-34.291138846823145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32</v>
      </c>
      <c r="AM471">
        <v>65</v>
      </c>
    </row>
    <row r="472" spans="1:39">
      <c r="A472">
        <v>5</v>
      </c>
      <c r="B472">
        <v>50</v>
      </c>
      <c r="C472">
        <v>2016</v>
      </c>
      <c r="D472">
        <v>99</v>
      </c>
      <c r="E472">
        <v>99</v>
      </c>
      <c r="F472">
        <v>99</v>
      </c>
      <c r="G472">
        <v>99</v>
      </c>
      <c r="H472">
        <v>2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182</v>
      </c>
      <c r="R472">
        <v>1277</v>
      </c>
      <c r="S472">
        <v>1252</v>
      </c>
      <c r="T472">
        <v>4.4341817424216128</v>
      </c>
      <c r="U472">
        <v>3.8416562288852223</v>
      </c>
      <c r="V472">
        <v>14.22083007047768</v>
      </c>
      <c r="W472">
        <v>57.610223642172542</v>
      </c>
      <c r="X472">
        <v>144.3655608732208</v>
      </c>
      <c r="Y472">
        <v>130.45896632732985</v>
      </c>
      <c r="Z472">
        <v>133.06397763578283</v>
      </c>
      <c r="AA472">
        <v>20.239719225772458</v>
      </c>
      <c r="AB472">
        <v>4.6551861506227032</v>
      </c>
      <c r="AC472">
        <v>-33.611788301798953</v>
      </c>
      <c r="AD472">
        <v>13</v>
      </c>
      <c r="AE472">
        <v>1</v>
      </c>
      <c r="AF472">
        <v>0</v>
      </c>
      <c r="AG472">
        <v>5</v>
      </c>
      <c r="AH472">
        <v>36</v>
      </c>
      <c r="AI472">
        <v>45</v>
      </c>
      <c r="AJ472">
        <v>36</v>
      </c>
      <c r="AK472">
        <v>1</v>
      </c>
      <c r="AL472">
        <v>58</v>
      </c>
      <c r="AM472">
        <v>16</v>
      </c>
    </row>
    <row r="473" spans="1:39">
      <c r="A473">
        <v>5</v>
      </c>
      <c r="B473">
        <v>51</v>
      </c>
      <c r="C473">
        <v>2017</v>
      </c>
      <c r="D473">
        <v>99</v>
      </c>
      <c r="E473">
        <v>99</v>
      </c>
      <c r="F473">
        <v>99</v>
      </c>
      <c r="G473">
        <v>99</v>
      </c>
      <c r="H473">
        <v>2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194</v>
      </c>
      <c r="R473">
        <v>1550</v>
      </c>
      <c r="S473">
        <v>1550</v>
      </c>
      <c r="T473">
        <v>5.5311708239660309</v>
      </c>
      <c r="U473">
        <v>5.0689562393734198</v>
      </c>
      <c r="V473">
        <v>13.332258064516129</v>
      </c>
      <c r="W473">
        <v>56.121290322580641</v>
      </c>
      <c r="X473">
        <v>150.66172718694287</v>
      </c>
      <c r="Y473">
        <v>139.06077419354844</v>
      </c>
      <c r="Z473">
        <v>139.06077419354844</v>
      </c>
      <c r="AA473">
        <v>19.730558500849305</v>
      </c>
      <c r="AB473">
        <v>5.8229355981522097</v>
      </c>
      <c r="AC473">
        <v>-6.5082441282679024</v>
      </c>
      <c r="AD473">
        <v>18</v>
      </c>
      <c r="AE473">
        <v>0</v>
      </c>
      <c r="AF473">
        <v>0</v>
      </c>
      <c r="AG473">
        <v>11</v>
      </c>
      <c r="AH473">
        <v>84</v>
      </c>
      <c r="AI473">
        <v>59</v>
      </c>
      <c r="AJ473">
        <v>50</v>
      </c>
      <c r="AK473">
        <v>4</v>
      </c>
      <c r="AL473">
        <v>51</v>
      </c>
      <c r="AM473">
        <v>14</v>
      </c>
    </row>
    <row r="474" spans="1:39">
      <c r="A474">
        <v>5</v>
      </c>
      <c r="B474">
        <v>52</v>
      </c>
      <c r="C474">
        <v>2018</v>
      </c>
      <c r="D474">
        <v>99</v>
      </c>
      <c r="E474">
        <v>99</v>
      </c>
      <c r="F474">
        <v>99</v>
      </c>
      <c r="G474">
        <v>99</v>
      </c>
      <c r="H474">
        <v>2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183</v>
      </c>
      <c r="R474">
        <v>1293</v>
      </c>
      <c r="S474">
        <v>1292</v>
      </c>
      <c r="T474">
        <v>4.4690999585234339</v>
      </c>
      <c r="U474">
        <v>4.1176524115439266</v>
      </c>
      <c r="V474">
        <v>14.605568445475638</v>
      </c>
      <c r="W474">
        <v>58.301083591331263</v>
      </c>
      <c r="X474">
        <v>152.91539827339301</v>
      </c>
      <c r="Y474">
        <v>141.03689095127609</v>
      </c>
      <c r="Z474">
        <v>141.14605263157901</v>
      </c>
      <c r="AA474">
        <v>21.760354815438841</v>
      </c>
      <c r="AB474">
        <v>4.905443245908879</v>
      </c>
      <c r="AC474">
        <v>-17.854319310620774</v>
      </c>
      <c r="AD474">
        <v>23</v>
      </c>
      <c r="AE474">
        <v>0</v>
      </c>
      <c r="AF474">
        <v>0</v>
      </c>
      <c r="AG474">
        <v>6</v>
      </c>
      <c r="AH474">
        <v>77</v>
      </c>
      <c r="AI474">
        <v>28</v>
      </c>
      <c r="AJ474">
        <v>49</v>
      </c>
      <c r="AK474">
        <v>0</v>
      </c>
      <c r="AL474">
        <v>50</v>
      </c>
      <c r="AM474">
        <v>22</v>
      </c>
    </row>
    <row r="475" spans="1:39">
      <c r="A475">
        <v>5</v>
      </c>
      <c r="B475">
        <v>53</v>
      </c>
      <c r="C475">
        <v>2019</v>
      </c>
      <c r="D475">
        <v>99</v>
      </c>
      <c r="E475">
        <v>99</v>
      </c>
      <c r="F475">
        <v>99</v>
      </c>
      <c r="G475">
        <v>99</v>
      </c>
      <c r="H475">
        <v>2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221</v>
      </c>
      <c r="R475">
        <v>3338</v>
      </c>
      <c r="S475">
        <v>3338</v>
      </c>
      <c r="T475">
        <v>11.915045511333211</v>
      </c>
      <c r="U475">
        <v>11.215936859817536</v>
      </c>
      <c r="V475">
        <v>15.19982025164769</v>
      </c>
      <c r="W475">
        <v>59.515578190533247</v>
      </c>
      <c r="X475">
        <v>155.03431706986157</v>
      </c>
      <c r="Y475">
        <v>143.09667465548239</v>
      </c>
      <c r="Z475">
        <v>143.09667465548239</v>
      </c>
      <c r="AA475">
        <v>27.961509392665672</v>
      </c>
      <c r="AB475">
        <v>4.553578578569585</v>
      </c>
      <c r="AC475">
        <v>-42.206234364751758</v>
      </c>
      <c r="AD475">
        <v>84</v>
      </c>
      <c r="AE475">
        <v>0</v>
      </c>
      <c r="AF475">
        <v>0</v>
      </c>
      <c r="AG475">
        <v>13</v>
      </c>
      <c r="AH475">
        <v>211</v>
      </c>
      <c r="AI475">
        <v>57</v>
      </c>
      <c r="AJ475">
        <v>129</v>
      </c>
      <c r="AK475">
        <v>30</v>
      </c>
      <c r="AL475">
        <v>71</v>
      </c>
      <c r="AM475">
        <v>33</v>
      </c>
    </row>
    <row r="476" spans="1:39">
      <c r="A476">
        <v>5</v>
      </c>
      <c r="B476">
        <v>54</v>
      </c>
      <c r="C476">
        <v>2020</v>
      </c>
      <c r="D476">
        <v>99</v>
      </c>
      <c r="E476">
        <v>99</v>
      </c>
      <c r="F476">
        <v>99</v>
      </c>
      <c r="G476">
        <v>99</v>
      </c>
      <c r="H476">
        <v>2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227</v>
      </c>
      <c r="R476">
        <v>5426</v>
      </c>
      <c r="S476">
        <v>5426</v>
      </c>
      <c r="T476">
        <v>19.886384460326191</v>
      </c>
      <c r="U476">
        <v>19.429936146800877</v>
      </c>
      <c r="V476">
        <v>14.955952819756725</v>
      </c>
      <c r="W476">
        <v>58.880575009214887</v>
      </c>
      <c r="X476">
        <v>161.17268127178713</v>
      </c>
      <c r="Y476">
        <v>148.762384813859</v>
      </c>
      <c r="Z476">
        <v>148.762384813859</v>
      </c>
      <c r="AA476">
        <v>29.69731624408325</v>
      </c>
      <c r="AB476">
        <v>4.6112934614657908</v>
      </c>
      <c r="AC476">
        <v>-46.598170568724683</v>
      </c>
      <c r="AD476">
        <v>149</v>
      </c>
      <c r="AE476">
        <v>0</v>
      </c>
      <c r="AF476">
        <v>0</v>
      </c>
      <c r="AG476">
        <v>13</v>
      </c>
      <c r="AH476">
        <v>582</v>
      </c>
      <c r="AI476">
        <v>139</v>
      </c>
      <c r="AJ476">
        <v>127</v>
      </c>
      <c r="AK476">
        <v>82</v>
      </c>
      <c r="AL476">
        <v>117</v>
      </c>
      <c r="AM476">
        <v>26</v>
      </c>
    </row>
    <row r="477" spans="1:39">
      <c r="A477">
        <v>5</v>
      </c>
      <c r="B477">
        <v>55</v>
      </c>
      <c r="C477">
        <v>2021</v>
      </c>
      <c r="D477">
        <v>99</v>
      </c>
      <c r="E477">
        <v>99</v>
      </c>
      <c r="F477">
        <v>99</v>
      </c>
      <c r="G477">
        <v>99</v>
      </c>
      <c r="H477">
        <v>2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268</v>
      </c>
      <c r="R477">
        <v>5383</v>
      </c>
      <c r="S477">
        <v>5383</v>
      </c>
      <c r="T477">
        <v>19.309132649400965</v>
      </c>
      <c r="U477">
        <v>18.869549118873952</v>
      </c>
      <c r="V477">
        <v>14.691064462195802</v>
      </c>
      <c r="W477">
        <v>58.412780977150312</v>
      </c>
      <c r="X477">
        <v>162.70935606637696</v>
      </c>
      <c r="Y477">
        <v>150.18073564926621</v>
      </c>
      <c r="Z477">
        <v>150.18073564926621</v>
      </c>
      <c r="AA477">
        <v>29.548049994194059</v>
      </c>
      <c r="AB477">
        <v>4.8020213843322992</v>
      </c>
      <c r="AC477">
        <v>-48.705016440853427</v>
      </c>
      <c r="AD477">
        <v>128</v>
      </c>
      <c r="AE477">
        <v>1</v>
      </c>
      <c r="AF477">
        <v>0</v>
      </c>
      <c r="AG477">
        <v>34</v>
      </c>
      <c r="AH477">
        <v>512</v>
      </c>
      <c r="AI477">
        <v>117</v>
      </c>
      <c r="AJ477">
        <v>102</v>
      </c>
      <c r="AK477">
        <v>53</v>
      </c>
      <c r="AL477">
        <v>88</v>
      </c>
      <c r="AM477">
        <v>35</v>
      </c>
    </row>
    <row r="478" spans="1:39">
      <c r="A478">
        <v>5</v>
      </c>
      <c r="B478">
        <v>56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2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240</v>
      </c>
      <c r="R478">
        <v>4837</v>
      </c>
      <c r="S478">
        <v>4817</v>
      </c>
      <c r="T478">
        <v>17.644269351426278</v>
      </c>
      <c r="U478">
        <v>17.231796150891338</v>
      </c>
      <c r="V478">
        <v>6.1984701261112214</v>
      </c>
      <c r="W478">
        <v>58.726178119161318</v>
      </c>
      <c r="X478">
        <v>163.75601936230538</v>
      </c>
      <c r="Y478">
        <v>150.54924540004137</v>
      </c>
      <c r="Z478">
        <v>151.17432011625499</v>
      </c>
      <c r="AA478">
        <v>29.890402232303497</v>
      </c>
      <c r="AB478">
        <v>4.7871842298108973</v>
      </c>
      <c r="AC478">
        <v>-41.260146980787823</v>
      </c>
      <c r="AD478">
        <v>88</v>
      </c>
      <c r="AE478">
        <v>0</v>
      </c>
      <c r="AF478">
        <v>0</v>
      </c>
      <c r="AG478">
        <v>13</v>
      </c>
      <c r="AH478">
        <v>270</v>
      </c>
      <c r="AI478">
        <v>40</v>
      </c>
      <c r="AJ478">
        <v>143</v>
      </c>
      <c r="AK478">
        <v>27</v>
      </c>
      <c r="AL478">
        <v>85</v>
      </c>
      <c r="AM478">
        <v>29</v>
      </c>
    </row>
    <row r="479" spans="1:39" s="299" customFormat="1">
      <c r="A479" s="299">
        <v>5</v>
      </c>
      <c r="B479" s="299">
        <v>57</v>
      </c>
      <c r="C479" s="299">
        <v>2023</v>
      </c>
      <c r="D479" s="299">
        <v>99</v>
      </c>
      <c r="E479" s="299">
        <v>99</v>
      </c>
      <c r="F479" s="299">
        <v>99</v>
      </c>
      <c r="G479" s="299">
        <v>99</v>
      </c>
      <c r="H479" s="299">
        <v>2</v>
      </c>
      <c r="I479" s="299">
        <v>99</v>
      </c>
      <c r="J479" s="299">
        <v>999</v>
      </c>
      <c r="K479" s="299">
        <v>99</v>
      </c>
      <c r="L479" s="299">
        <v>99</v>
      </c>
      <c r="M479" s="299">
        <v>99</v>
      </c>
      <c r="N479" s="299">
        <v>99</v>
      </c>
      <c r="O479" s="299">
        <v>99</v>
      </c>
      <c r="P479" s="299">
        <v>9999</v>
      </c>
      <c r="Q479" s="299">
        <v>212</v>
      </c>
      <c r="R479" s="299">
        <v>4521</v>
      </c>
      <c r="S479" s="299">
        <v>4493</v>
      </c>
      <c r="T479" s="299">
        <v>17.123702749791679</v>
      </c>
      <c r="U479" s="299">
        <v>16.840849637481782</v>
      </c>
      <c r="V479" s="299">
        <v>6.2472904224729051</v>
      </c>
      <c r="W479" s="299">
        <v>58.614734030714445</v>
      </c>
      <c r="X479" s="299">
        <v>165.90759913469901</v>
      </c>
      <c r="Y479" s="299">
        <v>152.1964388409647</v>
      </c>
      <c r="Z479" s="299">
        <v>153.14491431115101</v>
      </c>
      <c r="AA479" s="299">
        <v>30.087187928249048</v>
      </c>
      <c r="AB479" s="299">
        <v>4.8746153747421932</v>
      </c>
      <c r="AC479" s="299">
        <v>-41.631659580924634</v>
      </c>
      <c r="AD479" s="299">
        <v>73</v>
      </c>
      <c r="AE479" s="299">
        <v>0</v>
      </c>
      <c r="AF479" s="299">
        <v>0</v>
      </c>
      <c r="AG479" s="299">
        <v>13</v>
      </c>
      <c r="AH479" s="299">
        <v>242</v>
      </c>
      <c r="AI479" s="299">
        <v>60</v>
      </c>
      <c r="AJ479" s="299">
        <v>121</v>
      </c>
      <c r="AK479" s="299">
        <v>7</v>
      </c>
      <c r="AL479" s="299">
        <v>80</v>
      </c>
      <c r="AM479" s="299">
        <v>12</v>
      </c>
    </row>
    <row r="480" spans="1:39" s="299" customFormat="1">
      <c r="A480" s="299">
        <v>5</v>
      </c>
      <c r="B480" s="299">
        <v>58</v>
      </c>
      <c r="C480" s="299">
        <v>2024</v>
      </c>
      <c r="D480" s="299">
        <v>99</v>
      </c>
      <c r="E480" s="299">
        <v>99</v>
      </c>
      <c r="F480" s="299">
        <v>99</v>
      </c>
      <c r="G480" s="299">
        <v>99</v>
      </c>
      <c r="H480" s="299">
        <v>2</v>
      </c>
      <c r="I480" s="299">
        <v>99</v>
      </c>
      <c r="J480" s="299">
        <v>999</v>
      </c>
      <c r="K480" s="299">
        <v>99</v>
      </c>
      <c r="L480" s="299">
        <v>99</v>
      </c>
      <c r="M480" s="299">
        <v>99</v>
      </c>
      <c r="N480" s="299">
        <v>99</v>
      </c>
      <c r="O480" s="299">
        <v>99</v>
      </c>
      <c r="P480" s="299">
        <v>9999</v>
      </c>
      <c r="Q480" s="299">
        <v>196</v>
      </c>
      <c r="R480" s="299">
        <v>4825</v>
      </c>
      <c r="S480" s="299">
        <v>4805</v>
      </c>
      <c r="T480" s="299">
        <v>18.799189589339985</v>
      </c>
      <c r="U480" s="299">
        <v>18.107452646874297</v>
      </c>
      <c r="V480" s="299">
        <v>6.6708808290155419</v>
      </c>
      <c r="W480" s="299">
        <v>58.488657648283045</v>
      </c>
      <c r="X480" s="299">
        <v>160.14748033838717</v>
      </c>
      <c r="Y480" s="299">
        <v>147.19473575129564</v>
      </c>
      <c r="Z480" s="299">
        <v>147.80740894901177</v>
      </c>
      <c r="AA480" s="299">
        <v>28.959894390149497</v>
      </c>
      <c r="AB480" s="299">
        <v>4.619972743000007</v>
      </c>
      <c r="AC480" s="299">
        <v>-38.542912177388871</v>
      </c>
      <c r="AD480" s="299">
        <v>86</v>
      </c>
      <c r="AE480" s="299">
        <v>0</v>
      </c>
      <c r="AF480" s="299">
        <v>0</v>
      </c>
      <c r="AG480" s="299">
        <v>8</v>
      </c>
      <c r="AH480" s="299">
        <v>349</v>
      </c>
      <c r="AI480" s="299">
        <v>240</v>
      </c>
      <c r="AJ480" s="299">
        <v>183</v>
      </c>
      <c r="AK480" s="299">
        <v>32</v>
      </c>
      <c r="AL480" s="299">
        <v>56</v>
      </c>
      <c r="AM480" s="299">
        <v>14</v>
      </c>
    </row>
    <row r="481" spans="1:39">
      <c r="A481">
        <v>6</v>
      </c>
      <c r="C481">
        <v>2024</v>
      </c>
      <c r="D481">
        <v>99</v>
      </c>
      <c r="E481">
        <v>99</v>
      </c>
      <c r="F481">
        <v>99</v>
      </c>
      <c r="G481">
        <v>1</v>
      </c>
      <c r="H481">
        <v>1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230</v>
      </c>
      <c r="R481">
        <v>10077</v>
      </c>
      <c r="S481">
        <v>10068</v>
      </c>
      <c r="T481">
        <v>94.353932584269629</v>
      </c>
      <c r="U481">
        <v>94.841643515655434</v>
      </c>
      <c r="V481">
        <v>6.3861268234593638</v>
      </c>
      <c r="W481">
        <v>58.515295987286443</v>
      </c>
      <c r="X481">
        <v>171.61241968801153</v>
      </c>
      <c r="Y481">
        <v>158.27759253746112</v>
      </c>
      <c r="Z481">
        <v>158.41908025427051</v>
      </c>
      <c r="AA481">
        <v>31.673912211911048</v>
      </c>
      <c r="AB481">
        <v>5.0819138787305276</v>
      </c>
      <c r="AC481">
        <v>-38.246578552241914</v>
      </c>
      <c r="AD481">
        <v>373</v>
      </c>
      <c r="AE481">
        <v>0</v>
      </c>
      <c r="AF481">
        <v>0</v>
      </c>
      <c r="AG481">
        <v>46</v>
      </c>
      <c r="AH481">
        <v>423</v>
      </c>
      <c r="AI481">
        <v>106</v>
      </c>
      <c r="AJ481">
        <v>112</v>
      </c>
      <c r="AK481">
        <v>89</v>
      </c>
      <c r="AL481">
        <v>69</v>
      </c>
      <c r="AM481">
        <v>23</v>
      </c>
    </row>
    <row r="482" spans="1:39">
      <c r="A482">
        <v>6</v>
      </c>
      <c r="C482">
        <v>2024</v>
      </c>
      <c r="D482">
        <v>99</v>
      </c>
      <c r="E482">
        <v>99</v>
      </c>
      <c r="F482">
        <v>99</v>
      </c>
      <c r="G482">
        <v>1</v>
      </c>
      <c r="H482">
        <v>2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84</v>
      </c>
      <c r="R482">
        <v>603</v>
      </c>
      <c r="S482">
        <v>602</v>
      </c>
      <c r="T482">
        <v>5.6460674157303359</v>
      </c>
      <c r="U482">
        <v>5.1583564843445426</v>
      </c>
      <c r="V482">
        <v>8.9817578772802662</v>
      </c>
      <c r="W482">
        <v>55.915282392026562</v>
      </c>
      <c r="X482">
        <v>156.0724725954914</v>
      </c>
      <c r="Y482">
        <v>143.86185737976797</v>
      </c>
      <c r="Z482">
        <v>144.10083056478416</v>
      </c>
      <c r="AA482">
        <v>23.453842759213341</v>
      </c>
      <c r="AB482">
        <v>4.8256442948537295</v>
      </c>
      <c r="AC482">
        <v>-22.152216066885501</v>
      </c>
      <c r="AD482">
        <v>7</v>
      </c>
      <c r="AE482">
        <v>0</v>
      </c>
      <c r="AF482">
        <v>0</v>
      </c>
      <c r="AG482">
        <v>6</v>
      </c>
      <c r="AH482">
        <v>29</v>
      </c>
      <c r="AI482">
        <v>2</v>
      </c>
      <c r="AJ482">
        <v>44</v>
      </c>
      <c r="AK482">
        <v>0</v>
      </c>
      <c r="AL482">
        <v>19</v>
      </c>
      <c r="AM482">
        <v>9</v>
      </c>
    </row>
    <row r="483" spans="1:39">
      <c r="A483">
        <v>6</v>
      </c>
      <c r="C483">
        <v>2024</v>
      </c>
      <c r="D483">
        <v>99</v>
      </c>
      <c r="E483">
        <v>99</v>
      </c>
      <c r="F483">
        <v>99</v>
      </c>
      <c r="G483">
        <v>2</v>
      </c>
      <c r="H483">
        <v>1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173</v>
      </c>
      <c r="R483">
        <v>8006</v>
      </c>
      <c r="S483">
        <v>7999</v>
      </c>
      <c r="T483">
        <v>66.099735799207394</v>
      </c>
      <c r="U483">
        <v>66.529159853170995</v>
      </c>
      <c r="V483">
        <v>4.9028228828378708</v>
      </c>
      <c r="W483">
        <v>59.840480060007501</v>
      </c>
      <c r="X483">
        <v>163.65414454868471</v>
      </c>
      <c r="Y483">
        <v>150.93880839370539</v>
      </c>
      <c r="Z483">
        <v>151.07089636204589</v>
      </c>
      <c r="AA483">
        <v>29.911826218944537</v>
      </c>
      <c r="AB483">
        <v>3.9194676740505976</v>
      </c>
      <c r="AC483">
        <v>-40.222463031641951</v>
      </c>
      <c r="AD483">
        <v>201</v>
      </c>
      <c r="AE483">
        <v>0</v>
      </c>
      <c r="AF483">
        <v>0</v>
      </c>
      <c r="AG483">
        <v>30</v>
      </c>
      <c r="AH483">
        <v>776</v>
      </c>
      <c r="AI483">
        <v>68</v>
      </c>
      <c r="AJ483">
        <v>216</v>
      </c>
      <c r="AK483">
        <v>36</v>
      </c>
      <c r="AL483">
        <v>63</v>
      </c>
      <c r="AM483">
        <v>18</v>
      </c>
    </row>
    <row r="484" spans="1:39">
      <c r="A484">
        <v>6</v>
      </c>
      <c r="C484">
        <v>2024</v>
      </c>
      <c r="D484">
        <v>99</v>
      </c>
      <c r="E484">
        <v>99</v>
      </c>
      <c r="F484">
        <v>99</v>
      </c>
      <c r="G484">
        <v>2</v>
      </c>
      <c r="H484">
        <v>2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87</v>
      </c>
      <c r="R484">
        <v>4106</v>
      </c>
      <c r="S484">
        <v>4088</v>
      </c>
      <c r="T484">
        <v>33.900264200792599</v>
      </c>
      <c r="U484">
        <v>33.470840146829005</v>
      </c>
      <c r="V484">
        <v>6.3044325377496335</v>
      </c>
      <c r="W484">
        <v>58.874021526418801</v>
      </c>
      <c r="X484">
        <v>161.15490952383689</v>
      </c>
      <c r="Y484">
        <v>148.06490501704837</v>
      </c>
      <c r="Z484">
        <v>148.71685420743651</v>
      </c>
      <c r="AA484">
        <v>29.784050752758002</v>
      </c>
      <c r="AB484">
        <v>4.4754746188662349</v>
      </c>
      <c r="AC484">
        <v>-43.271466752203636</v>
      </c>
      <c r="AD484">
        <v>79</v>
      </c>
      <c r="AE484">
        <v>0</v>
      </c>
      <c r="AF484">
        <v>0</v>
      </c>
      <c r="AG484">
        <v>1</v>
      </c>
      <c r="AH484">
        <v>317</v>
      </c>
      <c r="AI484">
        <v>238</v>
      </c>
      <c r="AJ484">
        <v>137</v>
      </c>
      <c r="AK484">
        <v>32</v>
      </c>
      <c r="AL484">
        <v>31</v>
      </c>
      <c r="AM484">
        <v>5</v>
      </c>
    </row>
    <row r="485" spans="1:39">
      <c r="A485">
        <v>6</v>
      </c>
      <c r="C485">
        <v>2024</v>
      </c>
      <c r="D485">
        <v>99</v>
      </c>
      <c r="E485">
        <v>99</v>
      </c>
      <c r="F485">
        <v>99</v>
      </c>
      <c r="G485">
        <v>3</v>
      </c>
      <c r="H485">
        <v>1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72</v>
      </c>
      <c r="R485">
        <v>486</v>
      </c>
      <c r="S485">
        <v>484</v>
      </c>
      <c r="T485">
        <v>84.521739130434781</v>
      </c>
      <c r="U485">
        <v>84.874804272006742</v>
      </c>
      <c r="V485">
        <v>8.1460905349794199</v>
      </c>
      <c r="W485">
        <v>57.5</v>
      </c>
      <c r="X485">
        <v>148.91724516137648</v>
      </c>
      <c r="Y485">
        <v>136.8497942386833</v>
      </c>
      <c r="Z485">
        <v>137.41528925619852</v>
      </c>
      <c r="AA485">
        <v>23.18885574368494</v>
      </c>
      <c r="AB485">
        <v>4.1677133671527615</v>
      </c>
      <c r="AC485">
        <v>-38.386187460738029</v>
      </c>
      <c r="AD485">
        <v>14</v>
      </c>
      <c r="AE485">
        <v>0</v>
      </c>
      <c r="AF485">
        <v>0</v>
      </c>
      <c r="AG485">
        <v>1</v>
      </c>
      <c r="AH485">
        <v>7</v>
      </c>
      <c r="AI485">
        <v>4</v>
      </c>
      <c r="AJ485">
        <v>10</v>
      </c>
      <c r="AK485">
        <v>0</v>
      </c>
      <c r="AL485">
        <v>15</v>
      </c>
      <c r="AM485">
        <v>6</v>
      </c>
    </row>
    <row r="486" spans="1:39">
      <c r="A486">
        <v>6</v>
      </c>
      <c r="C486">
        <v>2024</v>
      </c>
      <c r="D486">
        <v>99</v>
      </c>
      <c r="E486">
        <v>99</v>
      </c>
      <c r="F486">
        <v>99</v>
      </c>
      <c r="G486">
        <v>3</v>
      </c>
      <c r="H486">
        <v>2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20</v>
      </c>
      <c r="R486">
        <v>89</v>
      </c>
      <c r="S486">
        <v>88</v>
      </c>
      <c r="T486">
        <v>15.478260869565217</v>
      </c>
      <c r="U486">
        <v>15.125195727993264</v>
      </c>
      <c r="V486">
        <v>8.2584269662921308</v>
      </c>
      <c r="W486">
        <v>57.875</v>
      </c>
      <c r="X486">
        <v>145.31997516646982</v>
      </c>
      <c r="Y486">
        <v>133.1719101123596</v>
      </c>
      <c r="Z486">
        <v>134.68522727272736</v>
      </c>
      <c r="AA486">
        <v>17.978317368510389</v>
      </c>
      <c r="AB486">
        <v>4.0558949802613355</v>
      </c>
      <c r="AC486">
        <v>-47.671161865167917</v>
      </c>
      <c r="AD486">
        <v>0</v>
      </c>
      <c r="AE486">
        <v>0</v>
      </c>
      <c r="AF486">
        <v>0</v>
      </c>
      <c r="AG486">
        <v>1</v>
      </c>
      <c r="AH486">
        <v>2</v>
      </c>
      <c r="AI486">
        <v>0</v>
      </c>
      <c r="AJ486">
        <v>2</v>
      </c>
      <c r="AK486">
        <v>0</v>
      </c>
      <c r="AL486">
        <v>6</v>
      </c>
      <c r="AM486">
        <v>0</v>
      </c>
    </row>
    <row r="487" spans="1:39">
      <c r="A487">
        <v>6</v>
      </c>
      <c r="C487">
        <v>2024</v>
      </c>
      <c r="D487">
        <v>99</v>
      </c>
      <c r="E487">
        <v>99</v>
      </c>
      <c r="F487">
        <v>99</v>
      </c>
      <c r="G487">
        <v>4</v>
      </c>
      <c r="H487">
        <v>1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50</v>
      </c>
      <c r="R487">
        <v>2272</v>
      </c>
      <c r="S487">
        <v>2268</v>
      </c>
      <c r="T487">
        <v>98.825576337538067</v>
      </c>
      <c r="U487">
        <v>98.941779814661842</v>
      </c>
      <c r="V487">
        <v>6.639524647887324</v>
      </c>
      <c r="W487">
        <v>58.517636684303362</v>
      </c>
      <c r="X487">
        <v>163.4956815650128</v>
      </c>
      <c r="Y487">
        <v>150.58080985915501</v>
      </c>
      <c r="Z487">
        <v>150.84638447971798</v>
      </c>
      <c r="AA487">
        <v>30.204087553134471</v>
      </c>
      <c r="AB487">
        <v>4.4807197458884129</v>
      </c>
      <c r="AC487">
        <v>-37.898721229511025</v>
      </c>
      <c r="AD487">
        <v>74</v>
      </c>
      <c r="AE487">
        <v>0</v>
      </c>
      <c r="AF487">
        <v>0</v>
      </c>
      <c r="AG487">
        <v>4</v>
      </c>
      <c r="AH487">
        <v>142</v>
      </c>
      <c r="AI487">
        <v>23</v>
      </c>
      <c r="AJ487">
        <v>18</v>
      </c>
      <c r="AK487">
        <v>6</v>
      </c>
      <c r="AL487">
        <v>42</v>
      </c>
      <c r="AM487">
        <v>5</v>
      </c>
    </row>
    <row r="488" spans="1:39">
      <c r="A488">
        <v>6</v>
      </c>
      <c r="C488">
        <v>2024</v>
      </c>
      <c r="D488">
        <v>99</v>
      </c>
      <c r="E488">
        <v>99</v>
      </c>
      <c r="F488">
        <v>99</v>
      </c>
      <c r="G488">
        <v>4</v>
      </c>
      <c r="H488">
        <v>2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5</v>
      </c>
      <c r="R488">
        <v>27</v>
      </c>
      <c r="S488">
        <v>27</v>
      </c>
      <c r="T488">
        <v>1.1744236624619404</v>
      </c>
      <c r="U488">
        <v>1.0582201853381936</v>
      </c>
      <c r="V488">
        <v>5.5555555555555562</v>
      </c>
      <c r="W488">
        <v>59.518518518518512</v>
      </c>
      <c r="X488">
        <v>146.82797640544123</v>
      </c>
      <c r="Y488">
        <v>135.52222222222221</v>
      </c>
      <c r="Z488">
        <v>135.52222222222221</v>
      </c>
      <c r="AA488">
        <v>21.892165575389043</v>
      </c>
      <c r="AB488">
        <v>4.5327644281131922</v>
      </c>
      <c r="AC488">
        <v>-51.46229348649149</v>
      </c>
      <c r="AD488">
        <v>0</v>
      </c>
      <c r="AE488">
        <v>0</v>
      </c>
      <c r="AF488">
        <v>0</v>
      </c>
      <c r="AG488">
        <v>0</v>
      </c>
      <c r="AH488">
        <v>1</v>
      </c>
      <c r="AI488">
        <v>0</v>
      </c>
      <c r="AJ488">
        <v>0</v>
      </c>
      <c r="AK488">
        <v>0</v>
      </c>
      <c r="AL488">
        <v>0</v>
      </c>
      <c r="AM488">
        <v>0</v>
      </c>
    </row>
    <row r="489" spans="1:39">
      <c r="A489">
        <v>6</v>
      </c>
      <c r="C489">
        <v>2023</v>
      </c>
      <c r="D489">
        <v>99</v>
      </c>
      <c r="E489">
        <v>99</v>
      </c>
      <c r="F489">
        <v>99</v>
      </c>
      <c r="G489">
        <v>1</v>
      </c>
      <c r="H489">
        <v>1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242</v>
      </c>
      <c r="R489">
        <v>10213</v>
      </c>
      <c r="S489">
        <v>10206</v>
      </c>
      <c r="T489">
        <v>94.512307977049772</v>
      </c>
      <c r="U489">
        <v>94.911914218428734</v>
      </c>
      <c r="V489">
        <v>6.2747478703613044</v>
      </c>
      <c r="W489">
        <v>58.553008034489523</v>
      </c>
      <c r="X489">
        <v>173.01545339947077</v>
      </c>
      <c r="Y489">
        <v>159.56788406932321</v>
      </c>
      <c r="Z489">
        <v>159.67732706251201</v>
      </c>
      <c r="AA489">
        <v>32.491751185632438</v>
      </c>
      <c r="AB489">
        <v>5.2294297390989684</v>
      </c>
      <c r="AC489">
        <v>-38.453820650436448</v>
      </c>
      <c r="AD489">
        <v>387</v>
      </c>
      <c r="AE489">
        <v>1</v>
      </c>
      <c r="AF489">
        <v>0</v>
      </c>
      <c r="AG489">
        <v>67</v>
      </c>
      <c r="AH489">
        <v>542</v>
      </c>
      <c r="AI489">
        <v>119</v>
      </c>
      <c r="AJ489">
        <v>184</v>
      </c>
      <c r="AK489">
        <v>157</v>
      </c>
      <c r="AL489">
        <v>98</v>
      </c>
      <c r="AM489">
        <v>21</v>
      </c>
    </row>
    <row r="490" spans="1:39">
      <c r="A490">
        <v>6</v>
      </c>
      <c r="C490">
        <v>2023</v>
      </c>
      <c r="D490">
        <v>99</v>
      </c>
      <c r="E490">
        <v>99</v>
      </c>
      <c r="F490">
        <v>99</v>
      </c>
      <c r="G490">
        <v>1</v>
      </c>
      <c r="H490">
        <v>2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90</v>
      </c>
      <c r="R490">
        <v>593</v>
      </c>
      <c r="S490">
        <v>593</v>
      </c>
      <c r="T490">
        <v>5.4876920229502124</v>
      </c>
      <c r="U490">
        <v>5.0880857815713076</v>
      </c>
      <c r="V490">
        <v>8.3102866779089357</v>
      </c>
      <c r="W490">
        <v>56.030354131534565</v>
      </c>
      <c r="X490">
        <v>159.61588704623637</v>
      </c>
      <c r="Y490">
        <v>147.32546374367604</v>
      </c>
      <c r="Z490">
        <v>147.32546374367604</v>
      </c>
      <c r="AA490">
        <v>28.466163621534761</v>
      </c>
      <c r="AB490">
        <v>5.3792828539674842</v>
      </c>
      <c r="AC490">
        <v>-25.401520991426047</v>
      </c>
      <c r="AD490">
        <v>11</v>
      </c>
      <c r="AE490">
        <v>0</v>
      </c>
      <c r="AF490">
        <v>0</v>
      </c>
      <c r="AG490">
        <v>6</v>
      </c>
      <c r="AH490">
        <v>24</v>
      </c>
      <c r="AI490">
        <v>6</v>
      </c>
      <c r="AJ490">
        <v>26</v>
      </c>
      <c r="AK490">
        <v>0</v>
      </c>
      <c r="AL490">
        <v>28</v>
      </c>
      <c r="AM490">
        <v>5</v>
      </c>
    </row>
    <row r="491" spans="1:39">
      <c r="A491">
        <v>6</v>
      </c>
      <c r="C491">
        <v>2023</v>
      </c>
      <c r="D491">
        <v>99</v>
      </c>
      <c r="E491">
        <v>99</v>
      </c>
      <c r="F491">
        <v>99</v>
      </c>
      <c r="G491">
        <v>2</v>
      </c>
      <c r="H491">
        <v>1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189</v>
      </c>
      <c r="R491">
        <v>8737</v>
      </c>
      <c r="S491">
        <v>8730</v>
      </c>
      <c r="T491">
        <v>70.391556558169512</v>
      </c>
      <c r="U491">
        <v>70.200783956563853</v>
      </c>
      <c r="V491">
        <v>5.1853038800503599</v>
      </c>
      <c r="W491">
        <v>59.757731958762896</v>
      </c>
      <c r="X491">
        <v>165.56055856892422</v>
      </c>
      <c r="Y491">
        <v>152.69380794323001</v>
      </c>
      <c r="Z491">
        <v>152.81624284077904</v>
      </c>
      <c r="AA491">
        <v>29.353090302085459</v>
      </c>
      <c r="AB491">
        <v>4.0866138458881345</v>
      </c>
      <c r="AC491">
        <v>-39.372479650235555</v>
      </c>
      <c r="AD491">
        <v>234</v>
      </c>
      <c r="AE491">
        <v>0</v>
      </c>
      <c r="AF491">
        <v>0</v>
      </c>
      <c r="AG491">
        <v>23</v>
      </c>
      <c r="AH491">
        <v>950</v>
      </c>
      <c r="AI491">
        <v>82</v>
      </c>
      <c r="AJ491">
        <v>194</v>
      </c>
      <c r="AK491">
        <v>39</v>
      </c>
      <c r="AL491">
        <v>67</v>
      </c>
      <c r="AM491">
        <v>17</v>
      </c>
    </row>
    <row r="492" spans="1:39">
      <c r="A492">
        <v>6</v>
      </c>
      <c r="C492">
        <v>2023</v>
      </c>
      <c r="D492">
        <v>99</v>
      </c>
      <c r="E492">
        <v>99</v>
      </c>
      <c r="F492">
        <v>99</v>
      </c>
      <c r="G492">
        <v>2</v>
      </c>
      <c r="H492">
        <v>2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92</v>
      </c>
      <c r="R492">
        <v>3675</v>
      </c>
      <c r="S492">
        <v>3650</v>
      </c>
      <c r="T492">
        <v>29.608443441830495</v>
      </c>
      <c r="U492">
        <v>29.799216043436171</v>
      </c>
      <c r="V492">
        <v>5.7877551020408191</v>
      </c>
      <c r="W492">
        <v>59.089041095890408</v>
      </c>
      <c r="X492">
        <v>168.05389111224139</v>
      </c>
      <c r="Y492">
        <v>154.0952653061222</v>
      </c>
      <c r="Z492">
        <v>155.15071232876684</v>
      </c>
      <c r="AA492">
        <v>30.494459335716776</v>
      </c>
      <c r="AB492">
        <v>4.671219419094462</v>
      </c>
      <c r="AC492">
        <v>-50.382276135621488</v>
      </c>
      <c r="AD492">
        <v>55</v>
      </c>
      <c r="AE492">
        <v>0</v>
      </c>
      <c r="AF492">
        <v>0</v>
      </c>
      <c r="AG492">
        <v>6</v>
      </c>
      <c r="AH492">
        <v>209</v>
      </c>
      <c r="AI492">
        <v>54</v>
      </c>
      <c r="AJ492">
        <v>90</v>
      </c>
      <c r="AK492">
        <v>7</v>
      </c>
      <c r="AL492">
        <v>50</v>
      </c>
      <c r="AM492">
        <v>4</v>
      </c>
    </row>
    <row r="493" spans="1:39">
      <c r="A493">
        <v>6</v>
      </c>
      <c r="C493">
        <v>2023</v>
      </c>
      <c r="D493">
        <v>99</v>
      </c>
      <c r="E493">
        <v>99</v>
      </c>
      <c r="F493">
        <v>99</v>
      </c>
      <c r="G493">
        <v>3</v>
      </c>
      <c r="H493">
        <v>1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104</v>
      </c>
      <c r="R493">
        <v>644</v>
      </c>
      <c r="S493">
        <v>641</v>
      </c>
      <c r="T493">
        <v>74.709976798143856</v>
      </c>
      <c r="U493">
        <v>75.261919124413765</v>
      </c>
      <c r="V493">
        <v>8.3990683229813641</v>
      </c>
      <c r="W493">
        <v>57.430577223088918</v>
      </c>
      <c r="X493">
        <v>152.4158327893785</v>
      </c>
      <c r="Y493">
        <v>140.07096273291916</v>
      </c>
      <c r="Z493">
        <v>140.72652106084229</v>
      </c>
      <c r="AA493">
        <v>24.189052240040738</v>
      </c>
      <c r="AB493">
        <v>4.4218223360214406</v>
      </c>
      <c r="AC493">
        <v>-36.825979881106306</v>
      </c>
      <c r="AD493">
        <v>12</v>
      </c>
      <c r="AE493">
        <v>0</v>
      </c>
      <c r="AF493">
        <v>0</v>
      </c>
      <c r="AG493">
        <v>5</v>
      </c>
      <c r="AH493">
        <v>13</v>
      </c>
      <c r="AI493">
        <v>3</v>
      </c>
      <c r="AJ493">
        <v>5</v>
      </c>
      <c r="AK493">
        <v>4</v>
      </c>
      <c r="AL493">
        <v>12</v>
      </c>
      <c r="AM493">
        <v>7</v>
      </c>
    </row>
    <row r="494" spans="1:39">
      <c r="A494">
        <v>6</v>
      </c>
      <c r="C494">
        <v>2023</v>
      </c>
      <c r="D494">
        <v>99</v>
      </c>
      <c r="E494">
        <v>99</v>
      </c>
      <c r="F494">
        <v>99</v>
      </c>
      <c r="G494">
        <v>3</v>
      </c>
      <c r="H494">
        <v>2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23</v>
      </c>
      <c r="R494">
        <v>218</v>
      </c>
      <c r="S494">
        <v>215</v>
      </c>
      <c r="T494">
        <v>25.290023201856151</v>
      </c>
      <c r="U494">
        <v>24.738080875586245</v>
      </c>
      <c r="V494">
        <v>7.8073394495412849</v>
      </c>
      <c r="W494">
        <v>58.16279069767441</v>
      </c>
      <c r="X494">
        <v>149.79077002594261</v>
      </c>
      <c r="Y494">
        <v>136.00917431192661</v>
      </c>
      <c r="Z494">
        <v>137.90697674418612</v>
      </c>
      <c r="AA494">
        <v>20.640790449854514</v>
      </c>
      <c r="AB494">
        <v>4.134541017006482</v>
      </c>
      <c r="AC494">
        <v>-32.027462116234744</v>
      </c>
      <c r="AD494">
        <v>7</v>
      </c>
      <c r="AE494">
        <v>0</v>
      </c>
      <c r="AF494">
        <v>0</v>
      </c>
      <c r="AG494">
        <v>1</v>
      </c>
      <c r="AH494">
        <v>6</v>
      </c>
      <c r="AI494">
        <v>0</v>
      </c>
      <c r="AJ494">
        <v>3</v>
      </c>
      <c r="AK494">
        <v>0</v>
      </c>
      <c r="AL494">
        <v>2</v>
      </c>
      <c r="AM494">
        <v>2</v>
      </c>
    </row>
    <row r="495" spans="1:39">
      <c r="A495">
        <v>6</v>
      </c>
      <c r="C495">
        <v>2023</v>
      </c>
      <c r="D495">
        <v>99</v>
      </c>
      <c r="E495">
        <v>99</v>
      </c>
      <c r="F495">
        <v>99</v>
      </c>
      <c r="G495">
        <v>4</v>
      </c>
      <c r="H495">
        <v>1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46</v>
      </c>
      <c r="R495">
        <v>2287</v>
      </c>
      <c r="S495">
        <v>2284</v>
      </c>
      <c r="T495">
        <v>98.492678725236885</v>
      </c>
      <c r="U495">
        <v>98.63245528507538</v>
      </c>
      <c r="V495">
        <v>6.1473546130301715</v>
      </c>
      <c r="W495">
        <v>59.226795096322256</v>
      </c>
      <c r="X495">
        <v>162.98836373662235</v>
      </c>
      <c r="Y495">
        <v>150.30249234805405</v>
      </c>
      <c r="Z495">
        <v>150.49991243432555</v>
      </c>
      <c r="AA495">
        <v>31.566042989975209</v>
      </c>
      <c r="AB495">
        <v>4.1953460235705746</v>
      </c>
      <c r="AC495">
        <v>-40.477260170229194</v>
      </c>
      <c r="AD495">
        <v>106</v>
      </c>
      <c r="AE495">
        <v>0</v>
      </c>
      <c r="AF495">
        <v>0</v>
      </c>
      <c r="AG495">
        <v>5</v>
      </c>
      <c r="AH495">
        <v>140</v>
      </c>
      <c r="AI495">
        <v>19</v>
      </c>
      <c r="AJ495">
        <v>12</v>
      </c>
      <c r="AK495">
        <v>12</v>
      </c>
      <c r="AL495">
        <v>66</v>
      </c>
      <c r="AM495">
        <v>4</v>
      </c>
    </row>
    <row r="496" spans="1:39">
      <c r="A496">
        <v>6</v>
      </c>
      <c r="C496">
        <v>2023</v>
      </c>
      <c r="D496">
        <v>99</v>
      </c>
      <c r="E496">
        <v>99</v>
      </c>
      <c r="F496">
        <v>99</v>
      </c>
      <c r="G496">
        <v>4</v>
      </c>
      <c r="H496">
        <v>2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7</v>
      </c>
      <c r="R496">
        <v>35</v>
      </c>
      <c r="S496">
        <v>35</v>
      </c>
      <c r="T496">
        <v>1.507321274763135</v>
      </c>
      <c r="U496">
        <v>1.3675447149246036</v>
      </c>
      <c r="V496">
        <v>9.828571428571431</v>
      </c>
      <c r="W496">
        <v>55.714285714285694</v>
      </c>
      <c r="X496">
        <v>147.53134189753911</v>
      </c>
      <c r="Y496">
        <v>136.17142857142869</v>
      </c>
      <c r="Z496">
        <v>136.17142857142869</v>
      </c>
      <c r="AA496">
        <v>13.273315258787919</v>
      </c>
      <c r="AB496">
        <v>5.764776930742805</v>
      </c>
      <c r="AC496">
        <v>35.995939149745702</v>
      </c>
      <c r="AD496">
        <v>0</v>
      </c>
      <c r="AE496">
        <v>0</v>
      </c>
      <c r="AF496">
        <v>0</v>
      </c>
      <c r="AG496">
        <v>0</v>
      </c>
      <c r="AH496">
        <v>3</v>
      </c>
      <c r="AI496">
        <v>0</v>
      </c>
      <c r="AJ496">
        <v>2</v>
      </c>
      <c r="AK496">
        <v>0</v>
      </c>
      <c r="AL496">
        <v>0</v>
      </c>
      <c r="AM496">
        <v>1</v>
      </c>
    </row>
    <row r="497" spans="1:39">
      <c r="A497">
        <v>6</v>
      </c>
      <c r="C497">
        <v>2022</v>
      </c>
      <c r="D497">
        <v>99</v>
      </c>
      <c r="E497">
        <v>99</v>
      </c>
      <c r="F497">
        <v>99</v>
      </c>
      <c r="G497">
        <v>1</v>
      </c>
      <c r="H497">
        <v>1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273</v>
      </c>
      <c r="R497">
        <v>10604</v>
      </c>
      <c r="S497">
        <v>10579</v>
      </c>
      <c r="T497">
        <v>93.882248782647181</v>
      </c>
      <c r="U497">
        <v>94.326326576831363</v>
      </c>
      <c r="V497">
        <v>6.019238023387401</v>
      </c>
      <c r="W497">
        <v>58.794782115511858</v>
      </c>
      <c r="X497">
        <v>171.87069271678595</v>
      </c>
      <c r="Y497">
        <v>158.26158336476828</v>
      </c>
      <c r="Z497">
        <v>158.63558275829499</v>
      </c>
      <c r="AA497">
        <v>32.245027394180902</v>
      </c>
      <c r="AB497">
        <v>5.0068057658560141</v>
      </c>
      <c r="AC497">
        <v>-42.35180701766167</v>
      </c>
      <c r="AD497">
        <v>375</v>
      </c>
      <c r="AE497">
        <v>0</v>
      </c>
      <c r="AF497">
        <v>0</v>
      </c>
      <c r="AG497">
        <v>42</v>
      </c>
      <c r="AH497">
        <v>457</v>
      </c>
      <c r="AI497">
        <v>72</v>
      </c>
      <c r="AJ497">
        <v>223</v>
      </c>
      <c r="AK497">
        <v>90</v>
      </c>
      <c r="AL497">
        <v>67</v>
      </c>
      <c r="AM497">
        <v>25</v>
      </c>
    </row>
    <row r="498" spans="1:39">
      <c r="A498">
        <v>6</v>
      </c>
      <c r="C498">
        <v>2022</v>
      </c>
      <c r="D498">
        <v>99</v>
      </c>
      <c r="E498">
        <v>99</v>
      </c>
      <c r="F498">
        <v>99</v>
      </c>
      <c r="G498">
        <v>1</v>
      </c>
      <c r="H498">
        <v>2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99</v>
      </c>
      <c r="R498">
        <v>691</v>
      </c>
      <c r="S498">
        <v>688</v>
      </c>
      <c r="T498">
        <v>6.1177512173528115</v>
      </c>
      <c r="U498">
        <v>5.6736734231686707</v>
      </c>
      <c r="V498">
        <v>8.4790159189580301</v>
      </c>
      <c r="W498">
        <v>56.084302325581369</v>
      </c>
      <c r="X498">
        <v>158.8233172831938</v>
      </c>
      <c r="Y498">
        <v>146.08263386396521</v>
      </c>
      <c r="Z498">
        <v>146.71962209302319</v>
      </c>
      <c r="AA498">
        <v>25.053494658922581</v>
      </c>
      <c r="AB498">
        <v>5.0401167485319087</v>
      </c>
      <c r="AC498">
        <v>-27.994700869351757</v>
      </c>
      <c r="AD498">
        <v>12</v>
      </c>
      <c r="AE498">
        <v>0</v>
      </c>
      <c r="AF498">
        <v>0</v>
      </c>
      <c r="AG498">
        <v>6</v>
      </c>
      <c r="AH498">
        <v>23</v>
      </c>
      <c r="AI498">
        <v>6</v>
      </c>
      <c r="AJ498">
        <v>24</v>
      </c>
      <c r="AK498">
        <v>1</v>
      </c>
      <c r="AL498">
        <v>35</v>
      </c>
      <c r="AM498">
        <v>18</v>
      </c>
    </row>
    <row r="499" spans="1:39">
      <c r="A499">
        <v>6</v>
      </c>
      <c r="C499">
        <v>2022</v>
      </c>
      <c r="D499">
        <v>99</v>
      </c>
      <c r="E499">
        <v>99</v>
      </c>
      <c r="F499">
        <v>99</v>
      </c>
      <c r="G499">
        <v>2</v>
      </c>
      <c r="H499">
        <v>1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191</v>
      </c>
      <c r="R499">
        <v>8640</v>
      </c>
      <c r="S499">
        <v>8630</v>
      </c>
      <c r="T499">
        <v>69.931201942533392</v>
      </c>
      <c r="U499">
        <v>70.109080136086092</v>
      </c>
      <c r="V499">
        <v>5.5251157407407412</v>
      </c>
      <c r="W499">
        <v>59.355040556199313</v>
      </c>
      <c r="X499">
        <v>167.8268516010593</v>
      </c>
      <c r="Y499">
        <v>154.74216666666737</v>
      </c>
      <c r="Z499">
        <v>154.92147392815821</v>
      </c>
      <c r="AA499">
        <v>29.237756518977697</v>
      </c>
      <c r="AB499">
        <v>4.3238827951198502</v>
      </c>
      <c r="AC499">
        <v>-43.066851025876808</v>
      </c>
      <c r="AD499">
        <v>232</v>
      </c>
      <c r="AE499">
        <v>0</v>
      </c>
      <c r="AF499">
        <v>0</v>
      </c>
      <c r="AG499">
        <v>25</v>
      </c>
      <c r="AH499">
        <v>1136</v>
      </c>
      <c r="AI499">
        <v>101</v>
      </c>
      <c r="AJ499">
        <v>233</v>
      </c>
      <c r="AK499">
        <v>37</v>
      </c>
      <c r="AL499">
        <v>66</v>
      </c>
      <c r="AM499">
        <v>22</v>
      </c>
    </row>
    <row r="500" spans="1:39">
      <c r="A500">
        <v>6</v>
      </c>
      <c r="C500">
        <v>2022</v>
      </c>
      <c r="D500">
        <v>99</v>
      </c>
      <c r="E500">
        <v>99</v>
      </c>
      <c r="F500">
        <v>99</v>
      </c>
      <c r="G500">
        <v>2</v>
      </c>
      <c r="H500">
        <v>2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95</v>
      </c>
      <c r="R500">
        <v>3715</v>
      </c>
      <c r="S500">
        <v>3700</v>
      </c>
      <c r="T500">
        <v>30.068798057466612</v>
      </c>
      <c r="U500">
        <v>29.890919863913911</v>
      </c>
      <c r="V500">
        <v>5.7119784656796764</v>
      </c>
      <c r="W500">
        <v>59.2008108108108</v>
      </c>
      <c r="X500">
        <v>166.87686737465879</v>
      </c>
      <c r="Y500">
        <v>153.43647375504676</v>
      </c>
      <c r="Z500">
        <v>154.05851351351316</v>
      </c>
      <c r="AA500">
        <v>30.780469157798553</v>
      </c>
      <c r="AB500">
        <v>4.6531534662446381</v>
      </c>
      <c r="AC500">
        <v>-49.436729211513665</v>
      </c>
      <c r="AD500">
        <v>54</v>
      </c>
      <c r="AE500">
        <v>0</v>
      </c>
      <c r="AF500">
        <v>0</v>
      </c>
      <c r="AG500">
        <v>5</v>
      </c>
      <c r="AH500">
        <v>234</v>
      </c>
      <c r="AI500">
        <v>33</v>
      </c>
      <c r="AJ500">
        <v>111</v>
      </c>
      <c r="AK500">
        <v>22</v>
      </c>
      <c r="AL500">
        <v>43</v>
      </c>
      <c r="AM500">
        <v>6</v>
      </c>
    </row>
    <row r="501" spans="1:39">
      <c r="A501">
        <v>6</v>
      </c>
      <c r="C501">
        <v>2022</v>
      </c>
      <c r="D501">
        <v>99</v>
      </c>
      <c r="E501">
        <v>99</v>
      </c>
      <c r="F501">
        <v>99</v>
      </c>
      <c r="G501">
        <v>3</v>
      </c>
      <c r="H501">
        <v>1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121</v>
      </c>
      <c r="R501">
        <v>1071</v>
      </c>
      <c r="S501">
        <v>1065</v>
      </c>
      <c r="T501">
        <v>72.708757637474548</v>
      </c>
      <c r="U501">
        <v>73.376904024770894</v>
      </c>
      <c r="V501">
        <v>7.0690943043884227</v>
      </c>
      <c r="W501">
        <v>58.327699530516419</v>
      </c>
      <c r="X501">
        <v>149.25770813923245</v>
      </c>
      <c r="Y501">
        <v>137.07317460317469</v>
      </c>
      <c r="Z501">
        <v>137.84541784037569</v>
      </c>
      <c r="AA501">
        <v>23.647940645018071</v>
      </c>
      <c r="AB501">
        <v>4.3500183868641553</v>
      </c>
      <c r="AC501">
        <v>-37.994474021900146</v>
      </c>
      <c r="AD501">
        <v>34</v>
      </c>
      <c r="AE501">
        <v>0</v>
      </c>
      <c r="AF501">
        <v>0</v>
      </c>
      <c r="AG501">
        <v>4</v>
      </c>
      <c r="AH501">
        <v>30</v>
      </c>
      <c r="AI501">
        <v>9</v>
      </c>
      <c r="AJ501">
        <v>17</v>
      </c>
      <c r="AK501">
        <v>2</v>
      </c>
      <c r="AL501">
        <v>8</v>
      </c>
      <c r="AM501">
        <v>19</v>
      </c>
    </row>
    <row r="502" spans="1:39">
      <c r="A502">
        <v>6</v>
      </c>
      <c r="C502">
        <v>2022</v>
      </c>
      <c r="D502">
        <v>99</v>
      </c>
      <c r="E502">
        <v>99</v>
      </c>
      <c r="F502">
        <v>99</v>
      </c>
      <c r="G502">
        <v>3</v>
      </c>
      <c r="H502">
        <v>2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38</v>
      </c>
      <c r="R502">
        <v>402</v>
      </c>
      <c r="S502">
        <v>400</v>
      </c>
      <c r="T502">
        <v>27.291242362525459</v>
      </c>
      <c r="U502">
        <v>26.623095975229099</v>
      </c>
      <c r="V502">
        <v>6.5422885572139284</v>
      </c>
      <c r="W502">
        <v>58.987499999999997</v>
      </c>
      <c r="X502">
        <v>144.47507856168775</v>
      </c>
      <c r="Y502">
        <v>132.49975124378111</v>
      </c>
      <c r="Z502">
        <v>133.16225000000003</v>
      </c>
      <c r="AA502">
        <v>20.389073052434089</v>
      </c>
      <c r="AB502">
        <v>3.9815001883712129</v>
      </c>
      <c r="AC502">
        <v>-31.662056422461049</v>
      </c>
      <c r="AD502">
        <v>22</v>
      </c>
      <c r="AE502">
        <v>0</v>
      </c>
      <c r="AF502">
        <v>0</v>
      </c>
      <c r="AG502">
        <v>2</v>
      </c>
      <c r="AH502">
        <v>9</v>
      </c>
      <c r="AI502">
        <v>1</v>
      </c>
      <c r="AJ502">
        <v>7</v>
      </c>
      <c r="AK502">
        <v>4</v>
      </c>
      <c r="AL502">
        <v>7</v>
      </c>
      <c r="AM502">
        <v>5</v>
      </c>
    </row>
    <row r="503" spans="1:39">
      <c r="A503">
        <v>6</v>
      </c>
      <c r="C503">
        <v>2022</v>
      </c>
      <c r="D503">
        <v>99</v>
      </c>
      <c r="E503">
        <v>99</v>
      </c>
      <c r="F503">
        <v>99</v>
      </c>
      <c r="G503">
        <v>4</v>
      </c>
      <c r="H503">
        <v>1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52</v>
      </c>
      <c r="R503">
        <v>2262</v>
      </c>
      <c r="S503">
        <v>2261</v>
      </c>
      <c r="T503">
        <v>98.734177215189888</v>
      </c>
      <c r="U503">
        <v>98.827867403905501</v>
      </c>
      <c r="V503">
        <v>5.6171529619805476</v>
      </c>
      <c r="W503">
        <v>59.480760725342783</v>
      </c>
      <c r="X503">
        <v>160.87524535090563</v>
      </c>
      <c r="Y503">
        <v>148.4339168877103</v>
      </c>
      <c r="Z503">
        <v>148.49956656346779</v>
      </c>
      <c r="AA503">
        <v>30.653945397126616</v>
      </c>
      <c r="AB503">
        <v>4.3863814157701881</v>
      </c>
      <c r="AC503">
        <v>-48.123370204548365</v>
      </c>
      <c r="AD503">
        <v>89</v>
      </c>
      <c r="AE503">
        <v>0</v>
      </c>
      <c r="AF503">
        <v>0</v>
      </c>
      <c r="AG503">
        <v>7</v>
      </c>
      <c r="AH503">
        <v>116</v>
      </c>
      <c r="AI503">
        <v>21</v>
      </c>
      <c r="AJ503">
        <v>6</v>
      </c>
      <c r="AK503">
        <v>14</v>
      </c>
      <c r="AL503">
        <v>54</v>
      </c>
      <c r="AM503">
        <v>8</v>
      </c>
    </row>
    <row r="504" spans="1:39">
      <c r="A504">
        <v>6</v>
      </c>
      <c r="C504">
        <v>2022</v>
      </c>
      <c r="D504">
        <v>99</v>
      </c>
      <c r="E504">
        <v>99</v>
      </c>
      <c r="F504">
        <v>99</v>
      </c>
      <c r="G504">
        <v>4</v>
      </c>
      <c r="H504">
        <v>2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8</v>
      </c>
      <c r="R504">
        <v>29</v>
      </c>
      <c r="S504">
        <v>29</v>
      </c>
      <c r="T504">
        <v>1.2658227848101264</v>
      </c>
      <c r="U504">
        <v>1.1721325960944435</v>
      </c>
      <c r="V504">
        <v>9.4137931034482794</v>
      </c>
      <c r="W504">
        <v>57.24137931034484</v>
      </c>
      <c r="X504">
        <v>148.77274255613253</v>
      </c>
      <c r="Y504">
        <v>137.31724137931039</v>
      </c>
      <c r="Z504">
        <v>137.31724137931039</v>
      </c>
      <c r="AA504">
        <v>26.432765312111776</v>
      </c>
      <c r="AB504">
        <v>5.0354274031094919</v>
      </c>
      <c r="AC504">
        <v>8.1913693898251001</v>
      </c>
      <c r="AD504">
        <v>0</v>
      </c>
      <c r="AE504">
        <v>0</v>
      </c>
      <c r="AF504">
        <v>0</v>
      </c>
      <c r="AG504">
        <v>0</v>
      </c>
      <c r="AH504">
        <v>4</v>
      </c>
      <c r="AI504">
        <v>0</v>
      </c>
      <c r="AJ504">
        <v>1</v>
      </c>
      <c r="AK504">
        <v>0</v>
      </c>
      <c r="AL504">
        <v>0</v>
      </c>
      <c r="AM504">
        <v>0</v>
      </c>
    </row>
    <row r="505" spans="1:39">
      <c r="A505">
        <v>6</v>
      </c>
      <c r="C505">
        <v>2021</v>
      </c>
      <c r="D505">
        <v>99</v>
      </c>
      <c r="E505">
        <v>99</v>
      </c>
      <c r="F505">
        <v>99</v>
      </c>
      <c r="G505">
        <v>1</v>
      </c>
      <c r="H505">
        <v>1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245</v>
      </c>
      <c r="R505">
        <v>11078</v>
      </c>
      <c r="S505">
        <v>11079</v>
      </c>
      <c r="T505">
        <v>94.048730792087611</v>
      </c>
      <c r="U505">
        <v>94.522145706328601</v>
      </c>
      <c r="V505">
        <v>15.08566528254198</v>
      </c>
      <c r="W505">
        <v>59.219243614044565</v>
      </c>
      <c r="X505">
        <v>171.12596447489381</v>
      </c>
      <c r="Y505">
        <v>157.96268550279871</v>
      </c>
      <c r="Z505">
        <v>157.94842765592597</v>
      </c>
      <c r="AA505">
        <v>31.264154345022185</v>
      </c>
      <c r="AB505">
        <v>4.6439474167053501</v>
      </c>
      <c r="AC505">
        <v>-38.819170297374178</v>
      </c>
      <c r="AD505">
        <v>424</v>
      </c>
      <c r="AE505">
        <v>0</v>
      </c>
      <c r="AF505">
        <v>0</v>
      </c>
      <c r="AG505">
        <v>32</v>
      </c>
      <c r="AH505">
        <v>531</v>
      </c>
      <c r="AI505">
        <v>71</v>
      </c>
      <c r="AJ505">
        <v>63</v>
      </c>
      <c r="AK505">
        <v>47</v>
      </c>
      <c r="AL505">
        <v>37</v>
      </c>
      <c r="AM505">
        <v>15</v>
      </c>
    </row>
    <row r="506" spans="1:39">
      <c r="A506">
        <v>6</v>
      </c>
      <c r="C506">
        <v>2021</v>
      </c>
      <c r="D506">
        <v>99</v>
      </c>
      <c r="E506">
        <v>99</v>
      </c>
      <c r="F506">
        <v>99</v>
      </c>
      <c r="G506">
        <v>1</v>
      </c>
      <c r="H506">
        <v>2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113</v>
      </c>
      <c r="R506">
        <v>701</v>
      </c>
      <c r="S506">
        <v>701</v>
      </c>
      <c r="T506">
        <v>5.9512692079123877</v>
      </c>
      <c r="U506">
        <v>5.4778542936714079</v>
      </c>
      <c r="V506">
        <v>13.302425106990013</v>
      </c>
      <c r="W506">
        <v>56.095577746077041</v>
      </c>
      <c r="X506">
        <v>156.73755028801159</v>
      </c>
      <c r="Y506">
        <v>144.66875891583462</v>
      </c>
      <c r="Z506">
        <v>144.66875891583462</v>
      </c>
      <c r="AA506">
        <v>21.653732166056464</v>
      </c>
      <c r="AB506">
        <v>4.8625319791478452</v>
      </c>
      <c r="AC506">
        <v>-25.093605568803785</v>
      </c>
      <c r="AD506">
        <v>10</v>
      </c>
      <c r="AE506">
        <v>0</v>
      </c>
      <c r="AF506">
        <v>0</v>
      </c>
      <c r="AG506">
        <v>16</v>
      </c>
      <c r="AH506">
        <v>44</v>
      </c>
      <c r="AI506">
        <v>10</v>
      </c>
      <c r="AJ506">
        <v>23</v>
      </c>
      <c r="AK506">
        <v>0</v>
      </c>
      <c r="AL506">
        <v>42</v>
      </c>
      <c r="AM506">
        <v>10</v>
      </c>
    </row>
    <row r="507" spans="1:39">
      <c r="A507">
        <v>6</v>
      </c>
      <c r="C507">
        <v>2021</v>
      </c>
      <c r="D507">
        <v>99</v>
      </c>
      <c r="E507">
        <v>99</v>
      </c>
      <c r="F507">
        <v>99</v>
      </c>
      <c r="G507">
        <v>2</v>
      </c>
      <c r="H507">
        <v>1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190</v>
      </c>
      <c r="R507">
        <v>8398</v>
      </c>
      <c r="S507">
        <v>8399</v>
      </c>
      <c r="T507">
        <v>65.166446806859625</v>
      </c>
      <c r="U507">
        <v>65.316025899003364</v>
      </c>
      <c r="V507">
        <v>15.352822100500108</v>
      </c>
      <c r="W507">
        <v>59.624121919276114</v>
      </c>
      <c r="X507">
        <v>165.50710624234117</v>
      </c>
      <c r="Y507">
        <v>152.77799714217639</v>
      </c>
      <c r="Z507">
        <v>152.75980711989493</v>
      </c>
      <c r="AA507">
        <v>28.831137331117461</v>
      </c>
      <c r="AB507">
        <v>4.156601608630222</v>
      </c>
      <c r="AC507">
        <v>-41.732641764907925</v>
      </c>
      <c r="AD507">
        <v>266</v>
      </c>
      <c r="AE507">
        <v>0</v>
      </c>
      <c r="AF507">
        <v>0</v>
      </c>
      <c r="AG507">
        <v>30</v>
      </c>
      <c r="AH507">
        <v>975</v>
      </c>
      <c r="AI507">
        <v>65</v>
      </c>
      <c r="AJ507">
        <v>155</v>
      </c>
      <c r="AK507">
        <v>48</v>
      </c>
      <c r="AL507">
        <v>66</v>
      </c>
      <c r="AM507">
        <v>21</v>
      </c>
    </row>
    <row r="508" spans="1:39">
      <c r="A508">
        <v>6</v>
      </c>
      <c r="C508">
        <v>2021</v>
      </c>
      <c r="D508">
        <v>99</v>
      </c>
      <c r="E508">
        <v>99</v>
      </c>
      <c r="F508">
        <v>99</v>
      </c>
      <c r="G508">
        <v>2</v>
      </c>
      <c r="H508">
        <v>2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116</v>
      </c>
      <c r="R508">
        <v>4489</v>
      </c>
      <c r="S508">
        <v>4489</v>
      </c>
      <c r="T508">
        <v>34.833553193140375</v>
      </c>
      <c r="U508">
        <v>34.683974100996643</v>
      </c>
      <c r="V508">
        <v>14.899532189797284</v>
      </c>
      <c r="W508">
        <v>58.756293161060377</v>
      </c>
      <c r="X508">
        <v>164.43508110713381</v>
      </c>
      <c r="Y508">
        <v>151.7735798618848</v>
      </c>
      <c r="Z508">
        <v>151.7735798618848</v>
      </c>
      <c r="AA508">
        <v>30.727563961833862</v>
      </c>
      <c r="AB508">
        <v>4.7286207317773403</v>
      </c>
      <c r="AC508">
        <v>-55.163166281241971</v>
      </c>
      <c r="AD508">
        <v>113</v>
      </c>
      <c r="AE508">
        <v>1</v>
      </c>
      <c r="AF508">
        <v>0</v>
      </c>
      <c r="AG508">
        <v>17</v>
      </c>
      <c r="AH508">
        <v>461</v>
      </c>
      <c r="AI508">
        <v>106</v>
      </c>
      <c r="AJ508">
        <v>78</v>
      </c>
      <c r="AK508">
        <v>53</v>
      </c>
      <c r="AL508">
        <v>42</v>
      </c>
      <c r="AM508">
        <v>21</v>
      </c>
    </row>
    <row r="509" spans="1:39">
      <c r="A509">
        <v>6</v>
      </c>
      <c r="C509">
        <v>2021</v>
      </c>
      <c r="D509">
        <v>99</v>
      </c>
      <c r="E509">
        <v>99</v>
      </c>
      <c r="F509">
        <v>99</v>
      </c>
      <c r="G509">
        <v>3</v>
      </c>
      <c r="H509">
        <v>1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90</v>
      </c>
      <c r="R509">
        <v>560</v>
      </c>
      <c r="S509">
        <v>560</v>
      </c>
      <c r="T509">
        <v>76.923076923076891</v>
      </c>
      <c r="U509">
        <v>77.667133881438986</v>
      </c>
      <c r="V509">
        <v>14.664285714285713</v>
      </c>
      <c r="W509">
        <v>58.342857142857149</v>
      </c>
      <c r="X509">
        <v>150.83559046587203</v>
      </c>
      <c r="Y509">
        <v>139.22124999999997</v>
      </c>
      <c r="Z509">
        <v>139.22124999999997</v>
      </c>
      <c r="AA509">
        <v>22.307178614141986</v>
      </c>
      <c r="AB509">
        <v>4.5509362122714156</v>
      </c>
      <c r="AC509">
        <v>-30.574216173195673</v>
      </c>
      <c r="AD509">
        <v>20</v>
      </c>
      <c r="AE509">
        <v>0</v>
      </c>
      <c r="AF509">
        <v>0</v>
      </c>
      <c r="AG509">
        <v>3</v>
      </c>
      <c r="AH509">
        <v>39</v>
      </c>
      <c r="AI509">
        <v>9</v>
      </c>
      <c r="AJ509">
        <v>3</v>
      </c>
      <c r="AK509">
        <v>0</v>
      </c>
      <c r="AL509">
        <v>10</v>
      </c>
      <c r="AM509">
        <v>9</v>
      </c>
    </row>
    <row r="510" spans="1:39">
      <c r="A510">
        <v>6</v>
      </c>
      <c r="C510">
        <v>2021</v>
      </c>
      <c r="D510">
        <v>99</v>
      </c>
      <c r="E510">
        <v>99</v>
      </c>
      <c r="F510">
        <v>99</v>
      </c>
      <c r="G510">
        <v>3</v>
      </c>
      <c r="H510">
        <v>2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33</v>
      </c>
      <c r="R510">
        <v>168</v>
      </c>
      <c r="S510">
        <v>168</v>
      </c>
      <c r="T510">
        <v>23.07692307692308</v>
      </c>
      <c r="U510">
        <v>22.332866118560997</v>
      </c>
      <c r="V510">
        <v>14.928571428571423</v>
      </c>
      <c r="W510">
        <v>58.95833333333335</v>
      </c>
      <c r="X510">
        <v>144.5738533766702</v>
      </c>
      <c r="Y510">
        <v>133.44166666666669</v>
      </c>
      <c r="Z510">
        <v>133.44166666666669</v>
      </c>
      <c r="AA510">
        <v>15.681090434731075</v>
      </c>
      <c r="AB510">
        <v>3.9586466041448407</v>
      </c>
      <c r="AC510">
        <v>-33.965798281702114</v>
      </c>
      <c r="AD510">
        <v>5</v>
      </c>
      <c r="AE510">
        <v>0</v>
      </c>
      <c r="AF510">
        <v>0</v>
      </c>
      <c r="AG510">
        <v>1</v>
      </c>
      <c r="AH510">
        <v>4</v>
      </c>
      <c r="AI510">
        <v>1</v>
      </c>
      <c r="AJ510">
        <v>1</v>
      </c>
      <c r="AK510">
        <v>0</v>
      </c>
      <c r="AL510">
        <v>3</v>
      </c>
      <c r="AM510">
        <v>2</v>
      </c>
    </row>
    <row r="511" spans="1:39">
      <c r="A511">
        <v>6</v>
      </c>
      <c r="C511">
        <v>2021</v>
      </c>
      <c r="D511">
        <v>99</v>
      </c>
      <c r="E511">
        <v>99</v>
      </c>
      <c r="F511">
        <v>99</v>
      </c>
      <c r="G511">
        <v>4</v>
      </c>
      <c r="H511">
        <v>1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53</v>
      </c>
      <c r="R511">
        <v>2459</v>
      </c>
      <c r="S511">
        <v>2459</v>
      </c>
      <c r="T511">
        <v>98.99355877616749</v>
      </c>
      <c r="U511">
        <v>99.10916056843719</v>
      </c>
      <c r="V511">
        <v>14.916226108174053</v>
      </c>
      <c r="W511">
        <v>58.890199267995122</v>
      </c>
      <c r="X511">
        <v>160.79320796049797</v>
      </c>
      <c r="Y511">
        <v>148.41213094753931</v>
      </c>
      <c r="Z511">
        <v>148.41213094753931</v>
      </c>
      <c r="AA511">
        <v>30.23653838808578</v>
      </c>
      <c r="AB511">
        <v>4.4915697004813051</v>
      </c>
      <c r="AC511">
        <v>-48.921398624199263</v>
      </c>
      <c r="AD511">
        <v>94</v>
      </c>
      <c r="AE511">
        <v>0</v>
      </c>
      <c r="AF511">
        <v>0</v>
      </c>
      <c r="AG511">
        <v>8</v>
      </c>
      <c r="AH511">
        <v>195</v>
      </c>
      <c r="AI511">
        <v>17</v>
      </c>
      <c r="AJ511">
        <v>17</v>
      </c>
      <c r="AK511">
        <v>11</v>
      </c>
      <c r="AL511">
        <v>47</v>
      </c>
      <c r="AM511">
        <v>3</v>
      </c>
    </row>
    <row r="512" spans="1:39">
      <c r="A512">
        <v>6</v>
      </c>
      <c r="C512">
        <v>2021</v>
      </c>
      <c r="D512">
        <v>99</v>
      </c>
      <c r="E512">
        <v>99</v>
      </c>
      <c r="F512">
        <v>99</v>
      </c>
      <c r="G512">
        <v>4</v>
      </c>
      <c r="H512">
        <v>2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6</v>
      </c>
      <c r="R512">
        <v>25</v>
      </c>
      <c r="S512">
        <v>25</v>
      </c>
      <c r="T512">
        <v>1.0064412238325282</v>
      </c>
      <c r="U512">
        <v>0.89083943156280987</v>
      </c>
      <c r="V512">
        <v>14.6</v>
      </c>
      <c r="W512">
        <v>58.04</v>
      </c>
      <c r="X512">
        <v>142.15817984832071</v>
      </c>
      <c r="Y512">
        <v>131.21199999999999</v>
      </c>
      <c r="Z512">
        <v>131.21199999999999</v>
      </c>
      <c r="AA512">
        <v>10.26973495276291</v>
      </c>
      <c r="AB512">
        <v>2.8352072234671408</v>
      </c>
      <c r="AC512">
        <v>-26.817757562587659</v>
      </c>
      <c r="AD512">
        <v>0</v>
      </c>
      <c r="AE512">
        <v>0</v>
      </c>
      <c r="AF512">
        <v>0</v>
      </c>
      <c r="AG512">
        <v>0</v>
      </c>
      <c r="AH512">
        <v>3</v>
      </c>
      <c r="AI512">
        <v>0</v>
      </c>
      <c r="AJ512">
        <v>0</v>
      </c>
      <c r="AK512">
        <v>0</v>
      </c>
      <c r="AL512">
        <v>1</v>
      </c>
      <c r="AM512">
        <v>2</v>
      </c>
    </row>
    <row r="513" spans="1:39">
      <c r="A513">
        <v>6</v>
      </c>
      <c r="C513">
        <v>2020</v>
      </c>
      <c r="D513">
        <v>99</v>
      </c>
      <c r="E513">
        <v>99</v>
      </c>
      <c r="F513">
        <v>99</v>
      </c>
      <c r="G513">
        <v>1</v>
      </c>
      <c r="H513">
        <v>1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243</v>
      </c>
      <c r="R513">
        <v>9526</v>
      </c>
      <c r="S513">
        <v>9526</v>
      </c>
      <c r="T513">
        <v>93.815245223557213</v>
      </c>
      <c r="U513">
        <v>94.385871399669057</v>
      </c>
      <c r="V513">
        <v>15.175309678773882</v>
      </c>
      <c r="W513">
        <v>59.448036951501159</v>
      </c>
      <c r="X513">
        <v>169.30107689532653</v>
      </c>
      <c r="Y513">
        <v>156.26489397438672</v>
      </c>
      <c r="Z513">
        <v>156.26489397438672</v>
      </c>
      <c r="AA513">
        <v>31.428967711072076</v>
      </c>
      <c r="AB513">
        <v>4.7392848333673836</v>
      </c>
      <c r="AC513">
        <v>-42.822925264341379</v>
      </c>
      <c r="AD513">
        <v>346</v>
      </c>
      <c r="AE513">
        <v>0</v>
      </c>
      <c r="AF513">
        <v>0</v>
      </c>
      <c r="AG513">
        <v>23</v>
      </c>
      <c r="AH513">
        <v>591</v>
      </c>
      <c r="AI513">
        <v>82</v>
      </c>
      <c r="AJ513">
        <v>71</v>
      </c>
      <c r="AK513">
        <v>43</v>
      </c>
      <c r="AL513">
        <v>61</v>
      </c>
      <c r="AM513">
        <v>17</v>
      </c>
    </row>
    <row r="514" spans="1:39">
      <c r="A514">
        <v>6</v>
      </c>
      <c r="C514">
        <v>2020</v>
      </c>
      <c r="D514">
        <v>99</v>
      </c>
      <c r="E514">
        <v>99</v>
      </c>
      <c r="F514">
        <v>99</v>
      </c>
      <c r="G514">
        <v>1</v>
      </c>
      <c r="H514">
        <v>2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86</v>
      </c>
      <c r="R514">
        <v>628</v>
      </c>
      <c r="S514">
        <v>628</v>
      </c>
      <c r="T514">
        <v>6.1847547764427802</v>
      </c>
      <c r="U514">
        <v>5.6141286003309343</v>
      </c>
      <c r="V514">
        <v>14.453821656050955</v>
      </c>
      <c r="W514">
        <v>57.772292993630593</v>
      </c>
      <c r="X514">
        <v>152.75168896771123</v>
      </c>
      <c r="Y514">
        <v>140.98980891719748</v>
      </c>
      <c r="Z514">
        <v>140.98980891719748</v>
      </c>
      <c r="AA514">
        <v>22.515270641620372</v>
      </c>
      <c r="AB514">
        <v>4.7070955211643293</v>
      </c>
      <c r="AC514">
        <v>-16.2966404874647</v>
      </c>
      <c r="AD514">
        <v>14</v>
      </c>
      <c r="AE514">
        <v>0</v>
      </c>
      <c r="AF514">
        <v>0</v>
      </c>
      <c r="AG514">
        <v>2</v>
      </c>
      <c r="AH514">
        <v>22</v>
      </c>
      <c r="AI514">
        <v>5</v>
      </c>
      <c r="AJ514">
        <v>22</v>
      </c>
      <c r="AK514">
        <v>2</v>
      </c>
      <c r="AL514">
        <v>43</v>
      </c>
      <c r="AM514">
        <v>13</v>
      </c>
    </row>
    <row r="515" spans="1:39">
      <c r="A515">
        <v>6</v>
      </c>
      <c r="C515">
        <v>2020</v>
      </c>
      <c r="D515">
        <v>99</v>
      </c>
      <c r="E515">
        <v>99</v>
      </c>
      <c r="F515">
        <v>99</v>
      </c>
      <c r="G515">
        <v>2</v>
      </c>
      <c r="H515">
        <v>1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182</v>
      </c>
      <c r="R515">
        <v>8426</v>
      </c>
      <c r="S515">
        <v>8426</v>
      </c>
      <c r="T515">
        <v>64.850304009851442</v>
      </c>
      <c r="U515">
        <v>65.191560104182074</v>
      </c>
      <c r="V515">
        <v>15.115831948730124</v>
      </c>
      <c r="W515">
        <v>59.173629242819842</v>
      </c>
      <c r="X515">
        <v>165.44366107176421</v>
      </c>
      <c r="Y515">
        <v>152.70449916923795</v>
      </c>
      <c r="Z515">
        <v>152.70449916923795</v>
      </c>
      <c r="AA515">
        <v>29.603507218832288</v>
      </c>
      <c r="AB515">
        <v>4.3596473585736</v>
      </c>
      <c r="AC515">
        <v>-43.401071057373038</v>
      </c>
      <c r="AD515">
        <v>338</v>
      </c>
      <c r="AE515">
        <v>0</v>
      </c>
      <c r="AF515">
        <v>0</v>
      </c>
      <c r="AG515">
        <v>15</v>
      </c>
      <c r="AH515">
        <v>992</v>
      </c>
      <c r="AI515">
        <v>89</v>
      </c>
      <c r="AJ515">
        <v>193</v>
      </c>
      <c r="AK515">
        <v>88</v>
      </c>
      <c r="AL515">
        <v>59</v>
      </c>
      <c r="AM515">
        <v>10</v>
      </c>
    </row>
    <row r="516" spans="1:39">
      <c r="A516">
        <v>6</v>
      </c>
      <c r="C516">
        <v>2020</v>
      </c>
      <c r="D516">
        <v>99</v>
      </c>
      <c r="E516">
        <v>99</v>
      </c>
      <c r="F516">
        <v>99</v>
      </c>
      <c r="G516">
        <v>2</v>
      </c>
      <c r="H516">
        <v>2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109</v>
      </c>
      <c r="R516">
        <v>4567</v>
      </c>
      <c r="S516">
        <v>4567</v>
      </c>
      <c r="T516">
        <v>35.149695990148537</v>
      </c>
      <c r="U516">
        <v>34.808439895817926</v>
      </c>
      <c r="V516">
        <v>15.009634333260347</v>
      </c>
      <c r="W516">
        <v>59.001094810597763</v>
      </c>
      <c r="X516">
        <v>162.97979214492989</v>
      </c>
      <c r="Y516">
        <v>150.43034814976957</v>
      </c>
      <c r="Z516">
        <v>150.43034814976957</v>
      </c>
      <c r="AA516">
        <v>30.576886880953793</v>
      </c>
      <c r="AB516">
        <v>4.601696037470516</v>
      </c>
      <c r="AC516">
        <v>-52.581403089727822</v>
      </c>
      <c r="AD516">
        <v>128</v>
      </c>
      <c r="AE516">
        <v>0</v>
      </c>
      <c r="AF516">
        <v>0</v>
      </c>
      <c r="AG516">
        <v>11</v>
      </c>
      <c r="AH516">
        <v>551</v>
      </c>
      <c r="AI516">
        <v>131</v>
      </c>
      <c r="AJ516">
        <v>95</v>
      </c>
      <c r="AK516">
        <v>80</v>
      </c>
      <c r="AL516">
        <v>71</v>
      </c>
      <c r="AM516">
        <v>13</v>
      </c>
    </row>
    <row r="517" spans="1:39">
      <c r="A517">
        <v>6</v>
      </c>
      <c r="C517">
        <v>2020</v>
      </c>
      <c r="D517">
        <v>99</v>
      </c>
      <c r="E517">
        <v>99</v>
      </c>
      <c r="F517">
        <v>99</v>
      </c>
      <c r="G517">
        <v>3</v>
      </c>
      <c r="H517">
        <v>1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86</v>
      </c>
      <c r="R517">
        <v>1209</v>
      </c>
      <c r="S517">
        <v>1209</v>
      </c>
      <c r="T517">
        <v>88.312636961285619</v>
      </c>
      <c r="U517">
        <v>88.90573107699089</v>
      </c>
      <c r="V517">
        <v>15.521091811414385</v>
      </c>
      <c r="W517">
        <v>59.973531844499597</v>
      </c>
      <c r="X517">
        <v>154.60189782840345</v>
      </c>
      <c r="Y517">
        <v>142.69755169561611</v>
      </c>
      <c r="Z517">
        <v>142.69755169561611</v>
      </c>
      <c r="AA517">
        <v>25.589625116613455</v>
      </c>
      <c r="AB517">
        <v>3.8350127244091055</v>
      </c>
      <c r="AC517">
        <v>-27.244201780080328</v>
      </c>
      <c r="AD517">
        <v>68</v>
      </c>
      <c r="AE517">
        <v>0</v>
      </c>
      <c r="AF517">
        <v>0</v>
      </c>
      <c r="AG517">
        <v>10</v>
      </c>
      <c r="AH517">
        <v>156</v>
      </c>
      <c r="AI517">
        <v>44</v>
      </c>
      <c r="AJ517">
        <v>6</v>
      </c>
      <c r="AK517">
        <v>14</v>
      </c>
      <c r="AL517">
        <v>29</v>
      </c>
      <c r="AM517">
        <v>5</v>
      </c>
    </row>
    <row r="518" spans="1:39">
      <c r="A518">
        <v>6</v>
      </c>
      <c r="C518">
        <v>2020</v>
      </c>
      <c r="D518">
        <v>99</v>
      </c>
      <c r="E518">
        <v>99</v>
      </c>
      <c r="F518">
        <v>99</v>
      </c>
      <c r="G518">
        <v>3</v>
      </c>
      <c r="H518">
        <v>2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23</v>
      </c>
      <c r="R518">
        <v>160</v>
      </c>
      <c r="S518">
        <v>160</v>
      </c>
      <c r="T518">
        <v>11.687363038714389</v>
      </c>
      <c r="U518">
        <v>11.094268923009121</v>
      </c>
      <c r="V518">
        <v>14.99375</v>
      </c>
      <c r="W518">
        <v>58.943750000000001</v>
      </c>
      <c r="X518">
        <v>145.7773564463705</v>
      </c>
      <c r="Y518">
        <v>134.55249999999998</v>
      </c>
      <c r="Z518">
        <v>134.55249999999998</v>
      </c>
      <c r="AA518">
        <v>18.411582461864164</v>
      </c>
      <c r="AB518">
        <v>3.9151099521597263</v>
      </c>
      <c r="AC518">
        <v>-31.50455779134893</v>
      </c>
      <c r="AD518">
        <v>4</v>
      </c>
      <c r="AE518">
        <v>0</v>
      </c>
      <c r="AF518">
        <v>0</v>
      </c>
      <c r="AG518">
        <v>0</v>
      </c>
      <c r="AH518">
        <v>4</v>
      </c>
      <c r="AI518">
        <v>0</v>
      </c>
      <c r="AJ518">
        <v>8</v>
      </c>
      <c r="AK518">
        <v>0</v>
      </c>
      <c r="AL518">
        <v>3</v>
      </c>
      <c r="AM518">
        <v>0</v>
      </c>
    </row>
    <row r="519" spans="1:39">
      <c r="A519">
        <v>6</v>
      </c>
      <c r="C519">
        <v>2020</v>
      </c>
      <c r="D519">
        <v>99</v>
      </c>
      <c r="E519">
        <v>99</v>
      </c>
      <c r="F519">
        <v>99</v>
      </c>
      <c r="G519">
        <v>4</v>
      </c>
      <c r="H519">
        <v>1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47</v>
      </c>
      <c r="R519">
        <v>2698</v>
      </c>
      <c r="S519">
        <v>2698</v>
      </c>
      <c r="T519">
        <v>97.435897435897445</v>
      </c>
      <c r="U519">
        <v>97.533514112415446</v>
      </c>
      <c r="V519">
        <v>14.898443291326906</v>
      </c>
      <c r="W519">
        <v>58.808747220163056</v>
      </c>
      <c r="X519">
        <v>160.36990202605799</v>
      </c>
      <c r="Y519">
        <v>148.02141957005205</v>
      </c>
      <c r="Z519">
        <v>148.02141957005205</v>
      </c>
      <c r="AA519">
        <v>31.694973151549323</v>
      </c>
      <c r="AB519">
        <v>4.697889750918824</v>
      </c>
      <c r="AC519">
        <v>-48.381905619742575</v>
      </c>
      <c r="AD519">
        <v>160</v>
      </c>
      <c r="AE519">
        <v>0</v>
      </c>
      <c r="AF519">
        <v>0</v>
      </c>
      <c r="AG519">
        <v>27</v>
      </c>
      <c r="AH519">
        <v>318</v>
      </c>
      <c r="AI519">
        <v>27</v>
      </c>
      <c r="AJ519">
        <v>7</v>
      </c>
      <c r="AK519">
        <v>18</v>
      </c>
      <c r="AL519">
        <v>42</v>
      </c>
      <c r="AM519">
        <v>11</v>
      </c>
    </row>
    <row r="520" spans="1:39">
      <c r="A520">
        <v>6</v>
      </c>
      <c r="C520">
        <v>2020</v>
      </c>
      <c r="D520">
        <v>99</v>
      </c>
      <c r="E520">
        <v>99</v>
      </c>
      <c r="F520">
        <v>99</v>
      </c>
      <c r="G520">
        <v>4</v>
      </c>
      <c r="H520">
        <v>2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9</v>
      </c>
      <c r="R520">
        <v>71</v>
      </c>
      <c r="S520">
        <v>71</v>
      </c>
      <c r="T520">
        <v>2.5641025641025639</v>
      </c>
      <c r="U520">
        <v>2.4664858875845792</v>
      </c>
      <c r="V520">
        <v>15.859154929577466</v>
      </c>
      <c r="W520">
        <v>60.788732394366193</v>
      </c>
      <c r="X520">
        <v>154.11014298139867</v>
      </c>
      <c r="Y520">
        <v>142.24366197183099</v>
      </c>
      <c r="Z520">
        <v>142.24366197183099</v>
      </c>
      <c r="AA520">
        <v>28.307385849495539</v>
      </c>
      <c r="AB520">
        <v>4.1211084689551072</v>
      </c>
      <c r="AC520">
        <v>9.8899453159716177</v>
      </c>
      <c r="AD520">
        <v>3</v>
      </c>
      <c r="AE520">
        <v>0</v>
      </c>
      <c r="AF520">
        <v>0</v>
      </c>
      <c r="AG520">
        <v>0</v>
      </c>
      <c r="AH520">
        <v>5</v>
      </c>
      <c r="AI520">
        <v>3</v>
      </c>
      <c r="AJ520">
        <v>2</v>
      </c>
      <c r="AK520">
        <v>0</v>
      </c>
      <c r="AL520">
        <v>0</v>
      </c>
      <c r="AM520">
        <v>0</v>
      </c>
    </row>
    <row r="521" spans="1:39">
      <c r="A521">
        <v>6</v>
      </c>
      <c r="C521">
        <v>2019</v>
      </c>
      <c r="D521">
        <v>99</v>
      </c>
      <c r="E521">
        <v>99</v>
      </c>
      <c r="F521">
        <v>99</v>
      </c>
      <c r="G521">
        <v>1</v>
      </c>
      <c r="H521">
        <v>1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268</v>
      </c>
      <c r="R521">
        <v>10298</v>
      </c>
      <c r="S521">
        <v>10298</v>
      </c>
      <c r="T521">
        <v>95.581956562093922</v>
      </c>
      <c r="U521">
        <v>96.066807139845125</v>
      </c>
      <c r="V521">
        <v>15.133812390755487</v>
      </c>
      <c r="W521">
        <v>59.342008156923669</v>
      </c>
      <c r="X521">
        <v>168.03951876548976</v>
      </c>
      <c r="Y521">
        <v>155.10047582054764</v>
      </c>
      <c r="Z521">
        <v>155.10047582054764</v>
      </c>
      <c r="AA521">
        <v>31.761602186262987</v>
      </c>
      <c r="AB521">
        <v>4.8430147560880572</v>
      </c>
      <c r="AC521">
        <v>-47.194463300755054</v>
      </c>
      <c r="AD521">
        <v>282</v>
      </c>
      <c r="AE521">
        <v>0</v>
      </c>
      <c r="AF521">
        <v>0</v>
      </c>
      <c r="AG521">
        <v>25</v>
      </c>
      <c r="AH521">
        <v>497</v>
      </c>
      <c r="AI521">
        <v>74</v>
      </c>
      <c r="AJ521">
        <v>84</v>
      </c>
      <c r="AK521">
        <v>67</v>
      </c>
      <c r="AL521">
        <v>38</v>
      </c>
      <c r="AM521">
        <v>28</v>
      </c>
    </row>
    <row r="522" spans="1:39">
      <c r="A522">
        <v>6</v>
      </c>
      <c r="C522">
        <v>2019</v>
      </c>
      <c r="D522">
        <v>99</v>
      </c>
      <c r="E522">
        <v>99</v>
      </c>
      <c r="F522">
        <v>99</v>
      </c>
      <c r="G522">
        <v>1</v>
      </c>
      <c r="H522">
        <v>2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76</v>
      </c>
      <c r="R522">
        <v>476</v>
      </c>
      <c r="S522">
        <v>476</v>
      </c>
      <c r="T522">
        <v>4.4180434379060705</v>
      </c>
      <c r="U522">
        <v>3.9331928601548887</v>
      </c>
      <c r="V522">
        <v>14.283613445378149</v>
      </c>
      <c r="W522">
        <v>57.655462184873961</v>
      </c>
      <c r="X522">
        <v>148.84328596010448</v>
      </c>
      <c r="Y522">
        <v>137.38235294117655</v>
      </c>
      <c r="Z522">
        <v>137.38235294117655</v>
      </c>
      <c r="AA522">
        <v>15.622474368294778</v>
      </c>
      <c r="AB522">
        <v>4.4162362293523216</v>
      </c>
      <c r="AC522">
        <v>-26.214606397122225</v>
      </c>
      <c r="AD522">
        <v>12</v>
      </c>
      <c r="AE522">
        <v>0</v>
      </c>
      <c r="AF522">
        <v>0</v>
      </c>
      <c r="AG522">
        <v>3</v>
      </c>
      <c r="AH522">
        <v>23</v>
      </c>
      <c r="AI522">
        <v>10</v>
      </c>
      <c r="AJ522">
        <v>20</v>
      </c>
      <c r="AK522">
        <v>0</v>
      </c>
      <c r="AL522">
        <v>36</v>
      </c>
      <c r="AM522">
        <v>15</v>
      </c>
    </row>
    <row r="523" spans="1:39">
      <c r="A523">
        <v>6</v>
      </c>
      <c r="C523">
        <v>2019</v>
      </c>
      <c r="D523">
        <v>99</v>
      </c>
      <c r="E523">
        <v>99</v>
      </c>
      <c r="F523">
        <v>99</v>
      </c>
      <c r="G523">
        <v>2</v>
      </c>
      <c r="H523">
        <v>1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207</v>
      </c>
      <c r="R523">
        <v>10456</v>
      </c>
      <c r="S523">
        <v>10421</v>
      </c>
      <c r="T523">
        <v>80.809954401422047</v>
      </c>
      <c r="U523">
        <v>81.652958570909746</v>
      </c>
      <c r="V523">
        <v>14.96949120122418</v>
      </c>
      <c r="W523">
        <v>58.905287400441409</v>
      </c>
      <c r="X523">
        <v>167.08703178401899</v>
      </c>
      <c r="Y523">
        <v>153.71262146136112</v>
      </c>
      <c r="Z523">
        <v>154.22888110545935</v>
      </c>
      <c r="AA523">
        <v>30.817237826206046</v>
      </c>
      <c r="AB523">
        <v>4.6085987340983587</v>
      </c>
      <c r="AC523">
        <v>-43.236074168263002</v>
      </c>
      <c r="AD523">
        <v>402</v>
      </c>
      <c r="AE523">
        <v>1</v>
      </c>
      <c r="AF523">
        <v>0</v>
      </c>
      <c r="AG523">
        <v>21</v>
      </c>
      <c r="AH523">
        <v>1182</v>
      </c>
      <c r="AI523">
        <v>99</v>
      </c>
      <c r="AJ523">
        <v>167</v>
      </c>
      <c r="AK523">
        <v>79</v>
      </c>
      <c r="AL523">
        <v>61</v>
      </c>
      <c r="AM523">
        <v>20</v>
      </c>
    </row>
    <row r="524" spans="1:39">
      <c r="A524">
        <v>6</v>
      </c>
      <c r="C524">
        <v>2019</v>
      </c>
      <c r="D524">
        <v>99</v>
      </c>
      <c r="E524">
        <v>99</v>
      </c>
      <c r="F524">
        <v>99</v>
      </c>
      <c r="G524">
        <v>2</v>
      </c>
      <c r="H524">
        <v>2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115</v>
      </c>
      <c r="R524">
        <v>2483</v>
      </c>
      <c r="S524">
        <v>2483</v>
      </c>
      <c r="T524">
        <v>19.190045598577939</v>
      </c>
      <c r="U524">
        <v>18.347041429090265</v>
      </c>
      <c r="V524">
        <v>15.234796616995572</v>
      </c>
      <c r="W524">
        <v>59.621828433346771</v>
      </c>
      <c r="X524">
        <v>157.57626399058577</v>
      </c>
      <c r="Y524">
        <v>145.44289166331052</v>
      </c>
      <c r="Z524">
        <v>145.44289166331052</v>
      </c>
      <c r="AA524">
        <v>29.444037049563303</v>
      </c>
      <c r="AB524">
        <v>4.5999832293602525</v>
      </c>
      <c r="AC524">
        <v>-49.133336242363136</v>
      </c>
      <c r="AD524">
        <v>64</v>
      </c>
      <c r="AE524">
        <v>0</v>
      </c>
      <c r="AF524">
        <v>0</v>
      </c>
      <c r="AG524">
        <v>7</v>
      </c>
      <c r="AH524">
        <v>175</v>
      </c>
      <c r="AI524">
        <v>41</v>
      </c>
      <c r="AJ524">
        <v>103</v>
      </c>
      <c r="AK524">
        <v>27</v>
      </c>
      <c r="AL524">
        <v>28</v>
      </c>
      <c r="AM524">
        <v>11</v>
      </c>
    </row>
    <row r="525" spans="1:39">
      <c r="A525">
        <v>6</v>
      </c>
      <c r="C525">
        <v>2019</v>
      </c>
      <c r="D525">
        <v>99</v>
      </c>
      <c r="E525">
        <v>99</v>
      </c>
      <c r="F525">
        <v>99</v>
      </c>
      <c r="G525">
        <v>3</v>
      </c>
      <c r="H525">
        <v>1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70</v>
      </c>
      <c r="R525">
        <v>690</v>
      </c>
      <c r="S525">
        <v>690</v>
      </c>
      <c r="T525">
        <v>81.947743467933492</v>
      </c>
      <c r="U525">
        <v>83.656360553806323</v>
      </c>
      <c r="V525">
        <v>15.052173913043479</v>
      </c>
      <c r="W525">
        <v>59.134782608695659</v>
      </c>
      <c r="X525">
        <v>165.41397773485949</v>
      </c>
      <c r="Y525">
        <v>152.67710144927548</v>
      </c>
      <c r="Z525">
        <v>152.67710144927548</v>
      </c>
      <c r="AA525">
        <v>25.864419581618904</v>
      </c>
      <c r="AB525">
        <v>4.2515922366737131</v>
      </c>
      <c r="AC525">
        <v>-17.003927445491176</v>
      </c>
      <c r="AD525">
        <v>38</v>
      </c>
      <c r="AE525">
        <v>0</v>
      </c>
      <c r="AF525">
        <v>0</v>
      </c>
      <c r="AG525">
        <v>3</v>
      </c>
      <c r="AH525">
        <v>76</v>
      </c>
      <c r="AI525">
        <v>15</v>
      </c>
      <c r="AJ525">
        <v>7</v>
      </c>
      <c r="AK525">
        <v>6</v>
      </c>
      <c r="AL525">
        <v>13</v>
      </c>
      <c r="AM525">
        <v>1</v>
      </c>
    </row>
    <row r="526" spans="1:39">
      <c r="A526">
        <v>6</v>
      </c>
      <c r="C526">
        <v>2019</v>
      </c>
      <c r="D526">
        <v>99</v>
      </c>
      <c r="E526">
        <v>99</v>
      </c>
      <c r="F526">
        <v>99</v>
      </c>
      <c r="G526">
        <v>3</v>
      </c>
      <c r="H526">
        <v>2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23</v>
      </c>
      <c r="R526">
        <v>152</v>
      </c>
      <c r="S526">
        <v>152</v>
      </c>
      <c r="T526">
        <v>18.052256532066504</v>
      </c>
      <c r="U526">
        <v>16.34363944619367</v>
      </c>
      <c r="V526">
        <v>15.10526315789474</v>
      </c>
      <c r="W526">
        <v>59.052631578947377</v>
      </c>
      <c r="X526">
        <v>146.69912185664597</v>
      </c>
      <c r="Y526">
        <v>135.40328947368428</v>
      </c>
      <c r="Z526">
        <v>135.40328947368428</v>
      </c>
      <c r="AA526">
        <v>17.639867442525588</v>
      </c>
      <c r="AB526">
        <v>4.1131839915662045</v>
      </c>
      <c r="AC526">
        <v>-30.961795723340245</v>
      </c>
      <c r="AD526">
        <v>6</v>
      </c>
      <c r="AE526">
        <v>0</v>
      </c>
      <c r="AF526">
        <v>0</v>
      </c>
      <c r="AG526">
        <v>3</v>
      </c>
      <c r="AH526">
        <v>5</v>
      </c>
      <c r="AI526">
        <v>1</v>
      </c>
      <c r="AJ526">
        <v>5</v>
      </c>
      <c r="AK526">
        <v>0</v>
      </c>
      <c r="AL526">
        <v>7</v>
      </c>
      <c r="AM526">
        <v>5</v>
      </c>
    </row>
    <row r="527" spans="1:39">
      <c r="A527">
        <v>6</v>
      </c>
      <c r="C527">
        <v>2019</v>
      </c>
      <c r="D527">
        <v>99</v>
      </c>
      <c r="E527">
        <v>99</v>
      </c>
      <c r="F527">
        <v>99</v>
      </c>
      <c r="G527">
        <v>4</v>
      </c>
      <c r="H527">
        <v>1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50</v>
      </c>
      <c r="R527">
        <v>3233</v>
      </c>
      <c r="S527">
        <v>3233</v>
      </c>
      <c r="T527">
        <v>93.439306358381472</v>
      </c>
      <c r="U527">
        <v>93.912950774264644</v>
      </c>
      <c r="V527">
        <v>15.167336838849364</v>
      </c>
      <c r="W527">
        <v>59.326322301268178</v>
      </c>
      <c r="X527">
        <v>157.93397516604037</v>
      </c>
      <c r="Y527">
        <v>145.77305907825556</v>
      </c>
      <c r="Z527">
        <v>145.77305907825556</v>
      </c>
      <c r="AA527">
        <v>31.256897999934964</v>
      </c>
      <c r="AB527">
        <v>4.5239415343863589</v>
      </c>
      <c r="AC527">
        <v>-53.226219918171346</v>
      </c>
      <c r="AD527">
        <v>111</v>
      </c>
      <c r="AE527">
        <v>1</v>
      </c>
      <c r="AF527">
        <v>0</v>
      </c>
      <c r="AG527">
        <v>20</v>
      </c>
      <c r="AH527">
        <v>354</v>
      </c>
      <c r="AI527">
        <v>41</v>
      </c>
      <c r="AJ527">
        <v>19</v>
      </c>
      <c r="AK527">
        <v>25</v>
      </c>
      <c r="AL527">
        <v>47</v>
      </c>
      <c r="AM527">
        <v>17</v>
      </c>
    </row>
    <row r="528" spans="1:39">
      <c r="A528">
        <v>6</v>
      </c>
      <c r="C528">
        <v>2019</v>
      </c>
      <c r="D528">
        <v>99</v>
      </c>
      <c r="E528">
        <v>99</v>
      </c>
      <c r="F528">
        <v>99</v>
      </c>
      <c r="G528">
        <v>4</v>
      </c>
      <c r="H528">
        <v>2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7</v>
      </c>
      <c r="R528">
        <v>227</v>
      </c>
      <c r="S528">
        <v>227</v>
      </c>
      <c r="T528">
        <v>6.5606936416184984</v>
      </c>
      <c r="U528">
        <v>6.0870492257353552</v>
      </c>
      <c r="V528">
        <v>16.80176211453745</v>
      </c>
      <c r="W528">
        <v>62.563876651982362</v>
      </c>
      <c r="X528">
        <v>145.79302313371937</v>
      </c>
      <c r="Y528">
        <v>134.56696035242297</v>
      </c>
      <c r="Z528">
        <v>134.56696035242297</v>
      </c>
      <c r="AA528">
        <v>32.4456768773478</v>
      </c>
      <c r="AB528">
        <v>2.1007904832202575</v>
      </c>
      <c r="AC528">
        <v>-15.75855974797153</v>
      </c>
      <c r="AD528">
        <v>2</v>
      </c>
      <c r="AE528">
        <v>0</v>
      </c>
      <c r="AF528">
        <v>0</v>
      </c>
      <c r="AG528">
        <v>0</v>
      </c>
      <c r="AH528">
        <v>8</v>
      </c>
      <c r="AI528">
        <v>5</v>
      </c>
      <c r="AJ528">
        <v>1</v>
      </c>
      <c r="AK528">
        <v>3</v>
      </c>
      <c r="AL528">
        <v>0</v>
      </c>
      <c r="AM528">
        <v>2</v>
      </c>
    </row>
    <row r="529" spans="1:39">
      <c r="A529">
        <v>6</v>
      </c>
      <c r="C529">
        <v>2018</v>
      </c>
      <c r="D529">
        <v>99</v>
      </c>
      <c r="E529">
        <v>99</v>
      </c>
      <c r="F529">
        <v>99</v>
      </c>
      <c r="G529">
        <v>1</v>
      </c>
      <c r="H529">
        <v>1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282</v>
      </c>
      <c r="R529">
        <v>11615</v>
      </c>
      <c r="S529">
        <v>11615</v>
      </c>
      <c r="T529">
        <v>95.999669394164812</v>
      </c>
      <c r="U529">
        <v>96.424339396784305</v>
      </c>
      <c r="V529">
        <v>14.869134739560913</v>
      </c>
      <c r="W529">
        <v>58.836504520017201</v>
      </c>
      <c r="X529">
        <v>169.84049933562812</v>
      </c>
      <c r="Y529">
        <v>156.76278088678399</v>
      </c>
      <c r="Z529">
        <v>156.76278088678399</v>
      </c>
      <c r="AA529">
        <v>31.181731105393609</v>
      </c>
      <c r="AB529">
        <v>5.1293767224053157</v>
      </c>
      <c r="AC529">
        <v>-50.265290779179445</v>
      </c>
      <c r="AD529">
        <v>308</v>
      </c>
      <c r="AE529">
        <v>0</v>
      </c>
      <c r="AF529">
        <v>0</v>
      </c>
      <c r="AG529">
        <v>25</v>
      </c>
      <c r="AH529">
        <v>690</v>
      </c>
      <c r="AI529">
        <v>111</v>
      </c>
      <c r="AJ529">
        <v>81</v>
      </c>
      <c r="AK529">
        <v>78</v>
      </c>
      <c r="AL529">
        <v>136</v>
      </c>
      <c r="AM529">
        <v>31</v>
      </c>
    </row>
    <row r="530" spans="1:39">
      <c r="A530">
        <v>6</v>
      </c>
      <c r="C530">
        <v>2018</v>
      </c>
      <c r="D530">
        <v>99</v>
      </c>
      <c r="E530">
        <v>99</v>
      </c>
      <c r="F530">
        <v>99</v>
      </c>
      <c r="G530">
        <v>1</v>
      </c>
      <c r="H530">
        <v>2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83</v>
      </c>
      <c r="R530">
        <v>484</v>
      </c>
      <c r="S530">
        <v>484</v>
      </c>
      <c r="T530">
        <v>4.0003306058351926</v>
      </c>
      <c r="U530">
        <v>3.5756606032156939</v>
      </c>
      <c r="V530">
        <v>14.08677685950413</v>
      </c>
      <c r="W530">
        <v>57.309917355371887</v>
      </c>
      <c r="X530">
        <v>151.14184790881339</v>
      </c>
      <c r="Y530">
        <v>139.5039256198348</v>
      </c>
      <c r="Z530">
        <v>139.5039256198348</v>
      </c>
      <c r="AA530">
        <v>18.609747209487935</v>
      </c>
      <c r="AB530">
        <v>5.362771963608524</v>
      </c>
      <c r="AC530">
        <v>-13.363296428538805</v>
      </c>
      <c r="AD530">
        <v>9</v>
      </c>
      <c r="AE530">
        <v>0</v>
      </c>
      <c r="AF530">
        <v>0</v>
      </c>
      <c r="AG530">
        <v>4</v>
      </c>
      <c r="AH530">
        <v>20</v>
      </c>
      <c r="AI530">
        <v>7</v>
      </c>
      <c r="AJ530">
        <v>24</v>
      </c>
      <c r="AK530">
        <v>0</v>
      </c>
      <c r="AL530">
        <v>27</v>
      </c>
      <c r="AM530">
        <v>16</v>
      </c>
    </row>
    <row r="531" spans="1:39">
      <c r="A531">
        <v>6</v>
      </c>
      <c r="C531">
        <v>2018</v>
      </c>
      <c r="D531">
        <v>99</v>
      </c>
      <c r="E531">
        <v>99</v>
      </c>
      <c r="F531">
        <v>99</v>
      </c>
      <c r="G531">
        <v>2</v>
      </c>
      <c r="H531">
        <v>1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222</v>
      </c>
      <c r="R531">
        <v>11823</v>
      </c>
      <c r="S531">
        <v>11822</v>
      </c>
      <c r="T531">
        <v>96.514285714285762</v>
      </c>
      <c r="U531">
        <v>96.712048356672227</v>
      </c>
      <c r="V531">
        <v>14.789647297640188</v>
      </c>
      <c r="W531">
        <v>58.567839621045501</v>
      </c>
      <c r="X531">
        <v>165.48375281520163</v>
      </c>
      <c r="Y531">
        <v>152.73076207392404</v>
      </c>
      <c r="Z531">
        <v>152.7436812722047</v>
      </c>
      <c r="AA531">
        <v>30.586247373953842</v>
      </c>
      <c r="AB531">
        <v>4.6273689916410561</v>
      </c>
      <c r="AC531">
        <v>-45.165327978349922</v>
      </c>
      <c r="AD531">
        <v>400</v>
      </c>
      <c r="AE531">
        <v>0</v>
      </c>
      <c r="AF531">
        <v>0</v>
      </c>
      <c r="AG531">
        <v>27</v>
      </c>
      <c r="AH531">
        <v>989</v>
      </c>
      <c r="AI531">
        <v>128</v>
      </c>
      <c r="AJ531">
        <v>93</v>
      </c>
      <c r="AK531">
        <v>102</v>
      </c>
      <c r="AL531">
        <v>163</v>
      </c>
      <c r="AM531">
        <v>19</v>
      </c>
    </row>
    <row r="532" spans="1:39">
      <c r="A532">
        <v>6</v>
      </c>
      <c r="C532">
        <v>2018</v>
      </c>
      <c r="D532">
        <v>99</v>
      </c>
      <c r="E532">
        <v>99</v>
      </c>
      <c r="F532">
        <v>99</v>
      </c>
      <c r="G532">
        <v>2</v>
      </c>
      <c r="H532">
        <v>2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74</v>
      </c>
      <c r="R532">
        <v>427</v>
      </c>
      <c r="S532">
        <v>427</v>
      </c>
      <c r="T532">
        <v>3.4857142857142871</v>
      </c>
      <c r="U532">
        <v>3.2879516433277609</v>
      </c>
      <c r="V532">
        <v>14.021077283372367</v>
      </c>
      <c r="W532">
        <v>57.210772833723638</v>
      </c>
      <c r="X532">
        <v>155.76485394079481</v>
      </c>
      <c r="Y532">
        <v>143.77096018735369</v>
      </c>
      <c r="Z532">
        <v>143.77096018735369</v>
      </c>
      <c r="AA532">
        <v>17.934392528820144</v>
      </c>
      <c r="AB532">
        <v>4.6034887607563286</v>
      </c>
      <c r="AC532">
        <v>-17.93806363357147</v>
      </c>
      <c r="AD532">
        <v>10</v>
      </c>
      <c r="AE532">
        <v>0</v>
      </c>
      <c r="AF532">
        <v>0</v>
      </c>
      <c r="AG532">
        <v>1</v>
      </c>
      <c r="AH532">
        <v>45</v>
      </c>
      <c r="AI532">
        <v>19</v>
      </c>
      <c r="AJ532">
        <v>20</v>
      </c>
      <c r="AK532">
        <v>0</v>
      </c>
      <c r="AL532">
        <v>13</v>
      </c>
      <c r="AM532">
        <v>1</v>
      </c>
    </row>
    <row r="533" spans="1:39">
      <c r="A533">
        <v>6</v>
      </c>
      <c r="C533">
        <v>2018</v>
      </c>
      <c r="D533">
        <v>99</v>
      </c>
      <c r="E533">
        <v>99</v>
      </c>
      <c r="F533">
        <v>99</v>
      </c>
      <c r="G533">
        <v>3</v>
      </c>
      <c r="H533">
        <v>1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66</v>
      </c>
      <c r="R533">
        <v>729</v>
      </c>
      <c r="S533">
        <v>729</v>
      </c>
      <c r="T533">
        <v>88.256658595641611</v>
      </c>
      <c r="U533">
        <v>89.080573172064149</v>
      </c>
      <c r="V533">
        <v>14.740740740740742</v>
      </c>
      <c r="W533">
        <v>58.5761316872428</v>
      </c>
      <c r="X533">
        <v>162.36760013494509</v>
      </c>
      <c r="Y533">
        <v>149.86529492455421</v>
      </c>
      <c r="Z533">
        <v>149.86529492455421</v>
      </c>
      <c r="AA533">
        <v>28.441831283360056</v>
      </c>
      <c r="AB533">
        <v>5.2160489768751361</v>
      </c>
      <c r="AC533">
        <v>-33.897462053698952</v>
      </c>
      <c r="AD533">
        <v>37</v>
      </c>
      <c r="AE533">
        <v>0</v>
      </c>
      <c r="AF533">
        <v>0</v>
      </c>
      <c r="AG533">
        <v>1</v>
      </c>
      <c r="AH533">
        <v>80</v>
      </c>
      <c r="AI533">
        <v>10</v>
      </c>
      <c r="AJ533">
        <v>15</v>
      </c>
      <c r="AK533">
        <v>7</v>
      </c>
      <c r="AL533">
        <v>36</v>
      </c>
      <c r="AM533">
        <v>5</v>
      </c>
    </row>
    <row r="534" spans="1:39">
      <c r="A534">
        <v>6</v>
      </c>
      <c r="C534">
        <v>2018</v>
      </c>
      <c r="D534">
        <v>99</v>
      </c>
      <c r="E534">
        <v>99</v>
      </c>
      <c r="F534">
        <v>99</v>
      </c>
      <c r="G534">
        <v>3</v>
      </c>
      <c r="H534">
        <v>2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21</v>
      </c>
      <c r="R534">
        <v>97</v>
      </c>
      <c r="S534">
        <v>96</v>
      </c>
      <c r="T534">
        <v>11.743341404358352</v>
      </c>
      <c r="U534">
        <v>10.919426827935858</v>
      </c>
      <c r="V534">
        <v>14.15463917525773</v>
      </c>
      <c r="W534">
        <v>57.32291666666665</v>
      </c>
      <c r="X534">
        <v>151.08174822128657</v>
      </c>
      <c r="Y534">
        <v>138.06185567010311</v>
      </c>
      <c r="Z534">
        <v>139.5</v>
      </c>
      <c r="AA534">
        <v>16.532575167428234</v>
      </c>
      <c r="AB534">
        <v>4.0862951630691873</v>
      </c>
      <c r="AC534">
        <v>-42.644556007095758</v>
      </c>
      <c r="AD534">
        <v>3</v>
      </c>
      <c r="AE534">
        <v>0</v>
      </c>
      <c r="AF534">
        <v>0</v>
      </c>
      <c r="AG534">
        <v>1</v>
      </c>
      <c r="AH534">
        <v>2</v>
      </c>
      <c r="AI534">
        <v>0</v>
      </c>
      <c r="AJ534">
        <v>2</v>
      </c>
      <c r="AK534">
        <v>0</v>
      </c>
      <c r="AL534">
        <v>10</v>
      </c>
      <c r="AM534">
        <v>5</v>
      </c>
    </row>
    <row r="535" spans="1:39">
      <c r="A535">
        <v>6</v>
      </c>
      <c r="C535">
        <v>2018</v>
      </c>
      <c r="D535">
        <v>99</v>
      </c>
      <c r="E535">
        <v>99</v>
      </c>
      <c r="F535">
        <v>99</v>
      </c>
      <c r="G535">
        <v>4</v>
      </c>
      <c r="H535">
        <v>1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51</v>
      </c>
      <c r="R535">
        <v>3472</v>
      </c>
      <c r="S535">
        <v>3472</v>
      </c>
      <c r="T535">
        <v>92.414160234229442</v>
      </c>
      <c r="U535">
        <v>92.725409854672023</v>
      </c>
      <c r="V535">
        <v>14.727534562211988</v>
      </c>
      <c r="W535">
        <v>58.518433179723502</v>
      </c>
      <c r="X535">
        <v>159.33257734995556</v>
      </c>
      <c r="Y535">
        <v>147.06396889400938</v>
      </c>
      <c r="Z535">
        <v>147.06396889400938</v>
      </c>
      <c r="AA535">
        <v>32.181535955929945</v>
      </c>
      <c r="AB535">
        <v>4.7878620856835052</v>
      </c>
      <c r="AC535">
        <v>-48.778909490921762</v>
      </c>
      <c r="AD535">
        <v>118</v>
      </c>
      <c r="AE535">
        <v>0</v>
      </c>
      <c r="AF535">
        <v>0</v>
      </c>
      <c r="AG535">
        <v>26</v>
      </c>
      <c r="AH535">
        <v>355</v>
      </c>
      <c r="AI535">
        <v>30</v>
      </c>
      <c r="AJ535">
        <v>47</v>
      </c>
      <c r="AK535">
        <v>39</v>
      </c>
      <c r="AL535">
        <v>252</v>
      </c>
      <c r="AM535">
        <v>23</v>
      </c>
    </row>
    <row r="536" spans="1:39">
      <c r="A536">
        <v>6</v>
      </c>
      <c r="C536">
        <v>2018</v>
      </c>
      <c r="D536">
        <v>99</v>
      </c>
      <c r="E536">
        <v>99</v>
      </c>
      <c r="F536">
        <v>99</v>
      </c>
      <c r="G536">
        <v>4</v>
      </c>
      <c r="H536">
        <v>2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5</v>
      </c>
      <c r="R536">
        <v>285</v>
      </c>
      <c r="S536">
        <v>285</v>
      </c>
      <c r="T536">
        <v>7.5858397657705599</v>
      </c>
      <c r="U536">
        <v>7.2745901453279984</v>
      </c>
      <c r="V536">
        <v>16.515789473684212</v>
      </c>
      <c r="W536">
        <v>61.947368421052623</v>
      </c>
      <c r="X536">
        <v>152.28222234893849</v>
      </c>
      <c r="Y536">
        <v>140.55649122807012</v>
      </c>
      <c r="Z536">
        <v>140.55649122807012</v>
      </c>
      <c r="AA536">
        <v>31.117865376391819</v>
      </c>
      <c r="AB536">
        <v>2.4092005854135397</v>
      </c>
      <c r="AC536">
        <v>-38.316342834119808</v>
      </c>
      <c r="AD536">
        <v>1</v>
      </c>
      <c r="AE536">
        <v>0</v>
      </c>
      <c r="AF536">
        <v>0</v>
      </c>
      <c r="AG536">
        <v>0</v>
      </c>
      <c r="AH536">
        <v>10</v>
      </c>
      <c r="AI536">
        <v>2</v>
      </c>
      <c r="AJ536">
        <v>3</v>
      </c>
      <c r="AK536">
        <v>0</v>
      </c>
      <c r="AL536">
        <v>0</v>
      </c>
      <c r="AM536">
        <v>0</v>
      </c>
    </row>
    <row r="537" spans="1:39">
      <c r="A537">
        <v>6</v>
      </c>
      <c r="C537">
        <v>2017</v>
      </c>
      <c r="D537">
        <v>99</v>
      </c>
      <c r="E537">
        <v>99</v>
      </c>
      <c r="F537">
        <v>99</v>
      </c>
      <c r="G537">
        <v>1</v>
      </c>
      <c r="H537">
        <v>1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308</v>
      </c>
      <c r="R537">
        <v>11166</v>
      </c>
      <c r="S537">
        <v>11166</v>
      </c>
      <c r="T537">
        <v>93.174232309746316</v>
      </c>
      <c r="U537">
        <v>93.970823348905625</v>
      </c>
      <c r="V537">
        <v>14.842020419129499</v>
      </c>
      <c r="W537">
        <v>58.805212251477698</v>
      </c>
      <c r="X537">
        <v>168.29694462119903</v>
      </c>
      <c r="Y537">
        <v>155.33807988536549</v>
      </c>
      <c r="Z537">
        <v>155.33807988536549</v>
      </c>
      <c r="AA537">
        <v>30.031692956025974</v>
      </c>
      <c r="AB537">
        <v>5.1381883441244236</v>
      </c>
      <c r="AC537">
        <v>-48.149060387325186</v>
      </c>
      <c r="AD537">
        <v>264</v>
      </c>
      <c r="AE537">
        <v>1</v>
      </c>
      <c r="AF537">
        <v>0</v>
      </c>
      <c r="AG537">
        <v>22</v>
      </c>
      <c r="AH537">
        <v>726</v>
      </c>
      <c r="AI537">
        <v>60</v>
      </c>
      <c r="AJ537">
        <v>76</v>
      </c>
      <c r="AK537">
        <v>70</v>
      </c>
      <c r="AL537">
        <v>64</v>
      </c>
      <c r="AM537">
        <v>18</v>
      </c>
    </row>
    <row r="538" spans="1:39">
      <c r="A538">
        <v>6</v>
      </c>
      <c r="C538">
        <v>2017</v>
      </c>
      <c r="D538">
        <v>99</v>
      </c>
      <c r="E538">
        <v>99</v>
      </c>
      <c r="F538">
        <v>99</v>
      </c>
      <c r="G538">
        <v>1</v>
      </c>
      <c r="H538">
        <v>2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89</v>
      </c>
      <c r="R538">
        <v>818</v>
      </c>
      <c r="S538">
        <v>818</v>
      </c>
      <c r="T538">
        <v>6.8257676902536719</v>
      </c>
      <c r="U538">
        <v>6.0291766510943283</v>
      </c>
      <c r="V538">
        <v>12.037897310513449</v>
      </c>
      <c r="W538">
        <v>53.921760391198049</v>
      </c>
      <c r="X538">
        <v>147.39594232689709</v>
      </c>
      <c r="Y538">
        <v>136.04645476772617</v>
      </c>
      <c r="Z538">
        <v>136.04645476772617</v>
      </c>
      <c r="AA538">
        <v>18.158782646059436</v>
      </c>
      <c r="AB538">
        <v>6.1771913313854929</v>
      </c>
      <c r="AC538">
        <v>-0.81916469111262724</v>
      </c>
      <c r="AD538">
        <v>5</v>
      </c>
      <c r="AE538">
        <v>0</v>
      </c>
      <c r="AF538">
        <v>0</v>
      </c>
      <c r="AG538">
        <v>7</v>
      </c>
      <c r="AH538">
        <v>38</v>
      </c>
      <c r="AI538">
        <v>22</v>
      </c>
      <c r="AJ538">
        <v>22</v>
      </c>
      <c r="AK538">
        <v>0</v>
      </c>
      <c r="AL538">
        <v>39</v>
      </c>
      <c r="AM538">
        <v>8</v>
      </c>
    </row>
    <row r="539" spans="1:39">
      <c r="A539">
        <v>6</v>
      </c>
      <c r="C539">
        <v>2017</v>
      </c>
      <c r="D539">
        <v>99</v>
      </c>
      <c r="E539">
        <v>99</v>
      </c>
      <c r="F539">
        <v>99</v>
      </c>
      <c r="G539">
        <v>2</v>
      </c>
      <c r="H539">
        <v>1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221</v>
      </c>
      <c r="R539">
        <v>10861</v>
      </c>
      <c r="S539">
        <v>10861</v>
      </c>
      <c r="T539">
        <v>95.852087194422367</v>
      </c>
      <c r="U539">
        <v>96.05220866358664</v>
      </c>
      <c r="V539">
        <v>14.799097688978907</v>
      </c>
      <c r="W539">
        <v>58.65785839241321</v>
      </c>
      <c r="X539">
        <v>166.01449439449749</v>
      </c>
      <c r="Y539">
        <v>153.23137832612102</v>
      </c>
      <c r="Z539">
        <v>153.23137832612102</v>
      </c>
      <c r="AA539">
        <v>30.331658419288757</v>
      </c>
      <c r="AB539">
        <v>4.6667076783154062</v>
      </c>
      <c r="AC539">
        <v>-47.663593861243591</v>
      </c>
      <c r="AD539">
        <v>436</v>
      </c>
      <c r="AE539">
        <v>0</v>
      </c>
      <c r="AF539">
        <v>0</v>
      </c>
      <c r="AG539">
        <v>22</v>
      </c>
      <c r="AH539">
        <v>780</v>
      </c>
      <c r="AI539">
        <v>123</v>
      </c>
      <c r="AJ539">
        <v>124</v>
      </c>
      <c r="AK539">
        <v>93</v>
      </c>
      <c r="AL539">
        <v>485</v>
      </c>
      <c r="AM539">
        <v>19</v>
      </c>
    </row>
    <row r="540" spans="1:39">
      <c r="A540">
        <v>6</v>
      </c>
      <c r="C540">
        <v>2017</v>
      </c>
      <c r="D540">
        <v>99</v>
      </c>
      <c r="E540">
        <v>99</v>
      </c>
      <c r="F540">
        <v>99</v>
      </c>
      <c r="G540">
        <v>2</v>
      </c>
      <c r="H540">
        <v>2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77</v>
      </c>
      <c r="R540">
        <v>470</v>
      </c>
      <c r="S540">
        <v>470</v>
      </c>
      <c r="T540">
        <v>4.1479128055776178</v>
      </c>
      <c r="U540">
        <v>3.9477913364133599</v>
      </c>
      <c r="V540">
        <v>14.255319148936172</v>
      </c>
      <c r="W540">
        <v>57.644680851063825</v>
      </c>
      <c r="X540">
        <v>157.67571056453289</v>
      </c>
      <c r="Y540">
        <v>145.53468085106391</v>
      </c>
      <c r="Z540">
        <v>145.53468085106391</v>
      </c>
      <c r="AA540">
        <v>19.906987156877129</v>
      </c>
      <c r="AB540">
        <v>4.1497658744846175</v>
      </c>
      <c r="AC540">
        <v>-38.448357170178745</v>
      </c>
      <c r="AD540">
        <v>8</v>
      </c>
      <c r="AE540">
        <v>0</v>
      </c>
      <c r="AF540">
        <v>0</v>
      </c>
      <c r="AG540">
        <v>4</v>
      </c>
      <c r="AH540">
        <v>41</v>
      </c>
      <c r="AI540">
        <v>36</v>
      </c>
      <c r="AJ540">
        <v>28</v>
      </c>
      <c r="AK540">
        <v>4</v>
      </c>
      <c r="AL540">
        <v>9</v>
      </c>
      <c r="AM540">
        <v>5</v>
      </c>
    </row>
    <row r="541" spans="1:39">
      <c r="A541">
        <v>6</v>
      </c>
      <c r="C541">
        <v>2017</v>
      </c>
      <c r="D541">
        <v>99</v>
      </c>
      <c r="E541">
        <v>99</v>
      </c>
      <c r="F541">
        <v>99</v>
      </c>
      <c r="G541">
        <v>3</v>
      </c>
      <c r="H541">
        <v>1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72</v>
      </c>
      <c r="R541">
        <v>747</v>
      </c>
      <c r="S541">
        <v>747</v>
      </c>
      <c r="T541">
        <v>87.470725995316144</v>
      </c>
      <c r="U541">
        <v>87.729069740217597</v>
      </c>
      <c r="V541">
        <v>15.265060240963862</v>
      </c>
      <c r="W541">
        <v>59.710843373493994</v>
      </c>
      <c r="X541">
        <v>152.16851515850317</v>
      </c>
      <c r="Y541">
        <v>140.4515394912984</v>
      </c>
      <c r="Z541">
        <v>140.4515394912984</v>
      </c>
      <c r="AA541">
        <v>21.526867050102673</v>
      </c>
      <c r="AB541">
        <v>4.3706368059192924</v>
      </c>
      <c r="AC541">
        <v>-26.6077797097415</v>
      </c>
      <c r="AD541">
        <v>42</v>
      </c>
      <c r="AE541">
        <v>0</v>
      </c>
      <c r="AF541">
        <v>0</v>
      </c>
      <c r="AG541">
        <v>1</v>
      </c>
      <c r="AH541">
        <v>77</v>
      </c>
      <c r="AI541">
        <v>13</v>
      </c>
      <c r="AJ541">
        <v>12</v>
      </c>
      <c r="AK541">
        <v>7</v>
      </c>
      <c r="AL541">
        <v>25</v>
      </c>
      <c r="AM541">
        <v>4</v>
      </c>
    </row>
    <row r="542" spans="1:39">
      <c r="A542">
        <v>6</v>
      </c>
      <c r="C542">
        <v>2017</v>
      </c>
      <c r="D542">
        <v>99</v>
      </c>
      <c r="E542">
        <v>99</v>
      </c>
      <c r="F542">
        <v>99</v>
      </c>
      <c r="G542">
        <v>3</v>
      </c>
      <c r="H542">
        <v>2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23</v>
      </c>
      <c r="R542">
        <v>107</v>
      </c>
      <c r="S542">
        <v>107</v>
      </c>
      <c r="T542">
        <v>12.52927400468384</v>
      </c>
      <c r="U542">
        <v>12.270930259782403</v>
      </c>
      <c r="V542">
        <v>14.67289719626168</v>
      </c>
      <c r="W542">
        <v>58.158878504672877</v>
      </c>
      <c r="X542">
        <v>148.59205556849363</v>
      </c>
      <c r="Y542">
        <v>137.1504672897197</v>
      </c>
      <c r="Z542">
        <v>137.1504672897197</v>
      </c>
      <c r="AA542">
        <v>15.257615679726239</v>
      </c>
      <c r="AB542">
        <v>4.205358248066962</v>
      </c>
      <c r="AC542">
        <v>-27.379687136093757</v>
      </c>
      <c r="AD542">
        <v>3</v>
      </c>
      <c r="AE542">
        <v>0</v>
      </c>
      <c r="AF542">
        <v>0</v>
      </c>
      <c r="AG542">
        <v>0</v>
      </c>
      <c r="AH542">
        <v>2</v>
      </c>
      <c r="AI542">
        <v>0</v>
      </c>
      <c r="AJ542">
        <v>0</v>
      </c>
      <c r="AK542">
        <v>0</v>
      </c>
      <c r="AL542">
        <v>3</v>
      </c>
      <c r="AM542">
        <v>1</v>
      </c>
    </row>
    <row r="543" spans="1:39">
      <c r="A543">
        <v>6</v>
      </c>
      <c r="C543">
        <v>2017</v>
      </c>
      <c r="D543">
        <v>99</v>
      </c>
      <c r="E543">
        <v>99</v>
      </c>
      <c r="F543">
        <v>99</v>
      </c>
      <c r="G543">
        <v>4</v>
      </c>
      <c r="H543">
        <v>1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58</v>
      </c>
      <c r="R543">
        <v>3699</v>
      </c>
      <c r="S543">
        <v>3699</v>
      </c>
      <c r="T543">
        <v>95.978204462895675</v>
      </c>
      <c r="U543">
        <v>96.178016403902049</v>
      </c>
      <c r="V543">
        <v>14.962692619626925</v>
      </c>
      <c r="W543">
        <v>58.957285752906195</v>
      </c>
      <c r="X543">
        <v>156.1218999483624</v>
      </c>
      <c r="Y543">
        <v>144.10051365233829</v>
      </c>
      <c r="Z543">
        <v>144.10051365233829</v>
      </c>
      <c r="AA543">
        <v>30.682262109742183</v>
      </c>
      <c r="AB543">
        <v>4.6089951412655124</v>
      </c>
      <c r="AC543">
        <v>-50.953482944401912</v>
      </c>
      <c r="AD543">
        <v>133</v>
      </c>
      <c r="AE543">
        <v>0</v>
      </c>
      <c r="AF543">
        <v>0</v>
      </c>
      <c r="AG543">
        <v>33</v>
      </c>
      <c r="AH543">
        <v>364</v>
      </c>
      <c r="AI543">
        <v>58</v>
      </c>
      <c r="AJ543">
        <v>63</v>
      </c>
      <c r="AK543">
        <v>91</v>
      </c>
      <c r="AL543">
        <v>373</v>
      </c>
      <c r="AM543">
        <v>46</v>
      </c>
    </row>
    <row r="544" spans="1:39">
      <c r="A544">
        <v>6</v>
      </c>
      <c r="C544">
        <v>2017</v>
      </c>
      <c r="D544">
        <v>99</v>
      </c>
      <c r="E544">
        <v>99</v>
      </c>
      <c r="F544">
        <v>99</v>
      </c>
      <c r="G544">
        <v>4</v>
      </c>
      <c r="H544">
        <v>2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5</v>
      </c>
      <c r="R544">
        <v>155</v>
      </c>
      <c r="S544">
        <v>155</v>
      </c>
      <c r="T544">
        <v>4.0217955371043068</v>
      </c>
      <c r="U544">
        <v>3.8219835960979407</v>
      </c>
      <c r="V544">
        <v>16.438709677419347</v>
      </c>
      <c r="W544">
        <v>61.703225806451606</v>
      </c>
      <c r="X544">
        <v>148.0571768077447</v>
      </c>
      <c r="Y544">
        <v>136.65677419354839</v>
      </c>
      <c r="Z544">
        <v>136.65677419354839</v>
      </c>
      <c r="AA544">
        <v>24.638959496660032</v>
      </c>
      <c r="AB544">
        <v>2.5832567430714968</v>
      </c>
      <c r="AC544">
        <v>-16.142913182097146</v>
      </c>
      <c r="AD544">
        <v>2</v>
      </c>
      <c r="AE544">
        <v>0</v>
      </c>
      <c r="AF544">
        <v>0</v>
      </c>
      <c r="AG544">
        <v>0</v>
      </c>
      <c r="AH544">
        <v>3</v>
      </c>
      <c r="AI544">
        <v>1</v>
      </c>
      <c r="AJ544">
        <v>0</v>
      </c>
      <c r="AK544">
        <v>0</v>
      </c>
      <c r="AL544">
        <v>0</v>
      </c>
      <c r="AM544">
        <v>0</v>
      </c>
    </row>
    <row r="545" spans="1:39">
      <c r="A545">
        <v>6</v>
      </c>
      <c r="C545">
        <v>2016</v>
      </c>
      <c r="D545">
        <v>99</v>
      </c>
      <c r="E545">
        <v>99</v>
      </c>
      <c r="F545">
        <v>99</v>
      </c>
      <c r="G545">
        <v>1</v>
      </c>
      <c r="H545">
        <v>1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290</v>
      </c>
      <c r="R545">
        <v>11975</v>
      </c>
      <c r="S545">
        <v>11975</v>
      </c>
      <c r="T545">
        <v>93.87739103167138</v>
      </c>
      <c r="U545">
        <v>94.766681350329989</v>
      </c>
      <c r="V545">
        <v>14.924175365344475</v>
      </c>
      <c r="W545">
        <v>58.97444676409188</v>
      </c>
      <c r="X545">
        <v>165.7129402398001</v>
      </c>
      <c r="Y545">
        <v>152.95304384133652</v>
      </c>
      <c r="Z545">
        <v>152.95304384133652</v>
      </c>
      <c r="AA545">
        <v>30.08025030787644</v>
      </c>
      <c r="AB545">
        <v>5.0340484188249341</v>
      </c>
      <c r="AC545">
        <v>-44.189467078008448</v>
      </c>
      <c r="AD545">
        <v>263</v>
      </c>
      <c r="AE545">
        <v>0</v>
      </c>
      <c r="AF545">
        <v>0</v>
      </c>
      <c r="AG545">
        <v>30</v>
      </c>
      <c r="AH545">
        <v>803</v>
      </c>
      <c r="AI545">
        <v>85</v>
      </c>
      <c r="AJ545">
        <v>69</v>
      </c>
      <c r="AK545">
        <v>99</v>
      </c>
      <c r="AL545">
        <v>65</v>
      </c>
      <c r="AM545">
        <v>10</v>
      </c>
    </row>
    <row r="546" spans="1:39">
      <c r="A546">
        <v>6</v>
      </c>
      <c r="C546">
        <v>2016</v>
      </c>
      <c r="D546">
        <v>99</v>
      </c>
      <c r="E546">
        <v>99</v>
      </c>
      <c r="F546">
        <v>99</v>
      </c>
      <c r="G546">
        <v>1</v>
      </c>
      <c r="H546">
        <v>2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87</v>
      </c>
      <c r="R546">
        <v>781</v>
      </c>
      <c r="S546">
        <v>781</v>
      </c>
      <c r="T546">
        <v>6.1226089683286284</v>
      </c>
      <c r="U546">
        <v>5.2333186496700321</v>
      </c>
      <c r="V546">
        <v>14.341869398207423</v>
      </c>
      <c r="W546">
        <v>57.700384122919317</v>
      </c>
      <c r="X546">
        <v>140.31445642237148</v>
      </c>
      <c r="Y546">
        <v>129.51024327784899</v>
      </c>
      <c r="Z546">
        <v>129.51024327784899</v>
      </c>
      <c r="AA546">
        <v>20.859064238079245</v>
      </c>
      <c r="AB546">
        <v>4.5538308063103479</v>
      </c>
      <c r="AC546">
        <v>-30.497077435225087</v>
      </c>
      <c r="AD546">
        <v>5</v>
      </c>
      <c r="AE546">
        <v>0</v>
      </c>
      <c r="AF546">
        <v>0</v>
      </c>
      <c r="AG546">
        <v>4</v>
      </c>
      <c r="AH546">
        <v>18</v>
      </c>
      <c r="AI546">
        <v>43</v>
      </c>
      <c r="AJ546">
        <v>22</v>
      </c>
      <c r="AK546">
        <v>1</v>
      </c>
      <c r="AL546">
        <v>48</v>
      </c>
      <c r="AM546">
        <v>14</v>
      </c>
    </row>
    <row r="547" spans="1:39">
      <c r="A547">
        <v>6</v>
      </c>
      <c r="C547">
        <v>2016</v>
      </c>
      <c r="D547">
        <v>99</v>
      </c>
      <c r="E547">
        <v>99</v>
      </c>
      <c r="F547">
        <v>99</v>
      </c>
      <c r="G547">
        <v>2</v>
      </c>
      <c r="H547">
        <v>1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239</v>
      </c>
      <c r="R547">
        <v>11451</v>
      </c>
      <c r="S547">
        <v>11451</v>
      </c>
      <c r="T547">
        <v>97.124681933842226</v>
      </c>
      <c r="U547">
        <v>97.327219012383594</v>
      </c>
      <c r="V547">
        <v>15.016767094576895</v>
      </c>
      <c r="W547">
        <v>59.062177975722648</v>
      </c>
      <c r="X547">
        <v>164.36687745694445</v>
      </c>
      <c r="Y547">
        <v>151.71062789275996</v>
      </c>
      <c r="Z547">
        <v>151.71062789275996</v>
      </c>
      <c r="AA547">
        <v>29.845348853493803</v>
      </c>
      <c r="AB547">
        <v>4.5329765171745349</v>
      </c>
      <c r="AC547">
        <v>-42.27535605131024</v>
      </c>
      <c r="AD547">
        <v>504</v>
      </c>
      <c r="AE547">
        <v>0</v>
      </c>
      <c r="AF547">
        <v>0</v>
      </c>
      <c r="AG547">
        <v>51</v>
      </c>
      <c r="AH547">
        <v>1240</v>
      </c>
      <c r="AI547">
        <v>110</v>
      </c>
      <c r="AJ547">
        <v>215</v>
      </c>
      <c r="AK547">
        <v>129</v>
      </c>
      <c r="AL547">
        <v>286</v>
      </c>
      <c r="AM547">
        <v>32</v>
      </c>
    </row>
    <row r="548" spans="1:39">
      <c r="A548">
        <v>6</v>
      </c>
      <c r="C548">
        <v>2016</v>
      </c>
      <c r="D548">
        <v>99</v>
      </c>
      <c r="E548">
        <v>99</v>
      </c>
      <c r="F548">
        <v>99</v>
      </c>
      <c r="G548">
        <v>2</v>
      </c>
      <c r="H548">
        <v>2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65</v>
      </c>
      <c r="R548">
        <v>339</v>
      </c>
      <c r="S548">
        <v>339</v>
      </c>
      <c r="T548">
        <v>2.8753180661577606</v>
      </c>
      <c r="U548">
        <v>2.6727809876163824</v>
      </c>
      <c r="V548">
        <v>14.053097345132745</v>
      </c>
      <c r="W548">
        <v>57.233038348082601</v>
      </c>
      <c r="X548">
        <v>152.47094091665952</v>
      </c>
      <c r="Y548">
        <v>140.73067846607657</v>
      </c>
      <c r="Z548">
        <v>140.73067846607657</v>
      </c>
      <c r="AA548">
        <v>17.860336648659473</v>
      </c>
      <c r="AB548">
        <v>4.8901170487772756</v>
      </c>
      <c r="AC548">
        <v>-40.895153163839751</v>
      </c>
      <c r="AD548">
        <v>2</v>
      </c>
      <c r="AE548">
        <v>1</v>
      </c>
      <c r="AF548">
        <v>0</v>
      </c>
      <c r="AG548">
        <v>1</v>
      </c>
      <c r="AH548">
        <v>14</v>
      </c>
      <c r="AI548">
        <v>1</v>
      </c>
      <c r="AJ548">
        <v>14</v>
      </c>
      <c r="AK548">
        <v>0</v>
      </c>
      <c r="AL548">
        <v>9</v>
      </c>
      <c r="AM548">
        <v>1</v>
      </c>
    </row>
    <row r="549" spans="1:39">
      <c r="A549">
        <v>6</v>
      </c>
      <c r="C549">
        <v>2016</v>
      </c>
      <c r="D549">
        <v>99</v>
      </c>
      <c r="E549">
        <v>99</v>
      </c>
      <c r="F549">
        <v>99</v>
      </c>
      <c r="G549">
        <v>3</v>
      </c>
      <c r="H549">
        <v>1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87</v>
      </c>
      <c r="R549">
        <v>753</v>
      </c>
      <c r="S549">
        <v>752</v>
      </c>
      <c r="T549">
        <v>85.665529010238913</v>
      </c>
      <c r="U549">
        <v>88.68131722082488</v>
      </c>
      <c r="V549">
        <v>15.158034528552454</v>
      </c>
      <c r="W549">
        <v>59.594414893617007</v>
      </c>
      <c r="X549">
        <v>153.71392724515451</v>
      </c>
      <c r="Y549">
        <v>141.78034528552465</v>
      </c>
      <c r="Z549">
        <v>141.96888297872351</v>
      </c>
      <c r="AA549">
        <v>22.711729321040622</v>
      </c>
      <c r="AB549">
        <v>4.7464007279639295</v>
      </c>
      <c r="AC549">
        <v>-28.685303238496367</v>
      </c>
      <c r="AD549">
        <v>26</v>
      </c>
      <c r="AE549">
        <v>0</v>
      </c>
      <c r="AF549">
        <v>0</v>
      </c>
      <c r="AG549">
        <v>7</v>
      </c>
      <c r="AH549">
        <v>80</v>
      </c>
      <c r="AI549">
        <v>24</v>
      </c>
      <c r="AJ549">
        <v>8</v>
      </c>
      <c r="AK549">
        <v>6</v>
      </c>
      <c r="AL549">
        <v>25</v>
      </c>
      <c r="AM549">
        <v>6</v>
      </c>
    </row>
    <row r="550" spans="1:39">
      <c r="A550">
        <v>6</v>
      </c>
      <c r="C550">
        <v>2016</v>
      </c>
      <c r="D550">
        <v>99</v>
      </c>
      <c r="E550">
        <v>99</v>
      </c>
      <c r="F550">
        <v>99</v>
      </c>
      <c r="G550">
        <v>3</v>
      </c>
      <c r="H550">
        <v>2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25</v>
      </c>
      <c r="R550">
        <v>126</v>
      </c>
      <c r="S550">
        <v>101</v>
      </c>
      <c r="T550">
        <v>14.334470989761096</v>
      </c>
      <c r="U550">
        <v>11.31868277917512</v>
      </c>
      <c r="V550">
        <v>14.071428571428577</v>
      </c>
      <c r="W550">
        <v>58.386138613861391</v>
      </c>
      <c r="X550">
        <v>147.80649710227178</v>
      </c>
      <c r="Y550">
        <v>108.14444444444445</v>
      </c>
      <c r="Z550">
        <v>134.9128712871287</v>
      </c>
      <c r="AA550">
        <v>14.669127434053429</v>
      </c>
      <c r="AB550">
        <v>4.5792694670736971</v>
      </c>
      <c r="AC550">
        <v>-32.245291279726409</v>
      </c>
      <c r="AD550">
        <v>6</v>
      </c>
      <c r="AE550">
        <v>0</v>
      </c>
      <c r="AF550">
        <v>0</v>
      </c>
      <c r="AG550">
        <v>0</v>
      </c>
      <c r="AH550">
        <v>4</v>
      </c>
      <c r="AI550">
        <v>1</v>
      </c>
      <c r="AJ550">
        <v>0</v>
      </c>
      <c r="AK550">
        <v>0</v>
      </c>
      <c r="AL550">
        <v>1</v>
      </c>
      <c r="AM550">
        <v>1</v>
      </c>
    </row>
    <row r="551" spans="1:39">
      <c r="A551">
        <v>6</v>
      </c>
      <c r="C551">
        <v>2016</v>
      </c>
      <c r="D551">
        <v>99</v>
      </c>
      <c r="E551">
        <v>99</v>
      </c>
      <c r="F551">
        <v>99</v>
      </c>
      <c r="G551">
        <v>4</v>
      </c>
      <c r="H551">
        <v>1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60</v>
      </c>
      <c r="R551">
        <v>3343</v>
      </c>
      <c r="S551">
        <v>3336</v>
      </c>
      <c r="T551">
        <v>99.081209247184347</v>
      </c>
      <c r="U551">
        <v>99.174545003717313</v>
      </c>
      <c r="V551">
        <v>14.74394256655698</v>
      </c>
      <c r="W551">
        <v>58.711330935251802</v>
      </c>
      <c r="X551">
        <v>160.46800140913135</v>
      </c>
      <c r="Y551">
        <v>147.8797188154353</v>
      </c>
      <c r="Z551">
        <v>148.19001798561155</v>
      </c>
      <c r="AA551">
        <v>31.807731353564904</v>
      </c>
      <c r="AB551">
        <v>4.9081189677668284</v>
      </c>
      <c r="AC551">
        <v>-60.441791985212014</v>
      </c>
      <c r="AD551">
        <v>137</v>
      </c>
      <c r="AE551">
        <v>2</v>
      </c>
      <c r="AF551">
        <v>0</v>
      </c>
      <c r="AG551">
        <v>23</v>
      </c>
      <c r="AH551">
        <v>350</v>
      </c>
      <c r="AI551">
        <v>56</v>
      </c>
      <c r="AJ551">
        <v>50</v>
      </c>
      <c r="AK551">
        <v>111</v>
      </c>
      <c r="AL551">
        <v>150</v>
      </c>
      <c r="AM551">
        <v>30</v>
      </c>
    </row>
    <row r="552" spans="1:39">
      <c r="A552">
        <v>6</v>
      </c>
      <c r="C552">
        <v>2016</v>
      </c>
      <c r="D552">
        <v>99</v>
      </c>
      <c r="E552">
        <v>99</v>
      </c>
      <c r="F552">
        <v>99</v>
      </c>
      <c r="G552">
        <v>4</v>
      </c>
      <c r="H552">
        <v>2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5</v>
      </c>
      <c r="R552">
        <v>31</v>
      </c>
      <c r="S552">
        <v>31</v>
      </c>
      <c r="T552">
        <v>0.91879075281564881</v>
      </c>
      <c r="U552">
        <v>0.82545499628267349</v>
      </c>
      <c r="V552">
        <v>13.61290322580645</v>
      </c>
      <c r="W552">
        <v>56.935483870967751</v>
      </c>
      <c r="X552">
        <v>143.80526334183759</v>
      </c>
      <c r="Y552">
        <v>132.73225806451609</v>
      </c>
      <c r="Z552">
        <v>132.73225806451609</v>
      </c>
      <c r="AA552">
        <v>20.520711600199565</v>
      </c>
      <c r="AB552">
        <v>4.332439407248696</v>
      </c>
      <c r="AC552">
        <v>-59.876900763818817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</row>
    <row r="553" spans="1:39">
      <c r="A553">
        <v>6</v>
      </c>
      <c r="C553">
        <v>2015</v>
      </c>
      <c r="D553">
        <v>99</v>
      </c>
      <c r="E553">
        <v>99</v>
      </c>
      <c r="F553">
        <v>99</v>
      </c>
      <c r="G553">
        <v>1</v>
      </c>
      <c r="H553">
        <v>1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416</v>
      </c>
      <c r="R553">
        <v>17034</v>
      </c>
      <c r="S553">
        <v>17034</v>
      </c>
      <c r="T553">
        <v>87.935573795880444</v>
      </c>
      <c r="U553">
        <v>89.649642445791002</v>
      </c>
      <c r="V553">
        <v>14.996125396266288</v>
      </c>
      <c r="W553">
        <v>59.029998825877684</v>
      </c>
      <c r="X553">
        <v>153.0283070338831</v>
      </c>
      <c r="Y553">
        <v>141.24512739227444</v>
      </c>
      <c r="Z553">
        <v>141.24512739227444</v>
      </c>
      <c r="AA553">
        <v>31.683047298518701</v>
      </c>
      <c r="AB553">
        <v>4.4662226944862304</v>
      </c>
      <c r="AC553">
        <v>-23.939487668608358</v>
      </c>
      <c r="AD553">
        <v>2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228</v>
      </c>
      <c r="AM553">
        <v>188</v>
      </c>
    </row>
    <row r="554" spans="1:39">
      <c r="A554">
        <v>6</v>
      </c>
      <c r="C554">
        <v>2015</v>
      </c>
      <c r="D554">
        <v>99</v>
      </c>
      <c r="E554">
        <v>99</v>
      </c>
      <c r="F554">
        <v>99</v>
      </c>
      <c r="G554">
        <v>1</v>
      </c>
      <c r="H554">
        <v>2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211</v>
      </c>
      <c r="R554">
        <v>2337</v>
      </c>
      <c r="S554">
        <v>2337</v>
      </c>
      <c r="T554">
        <v>12.06442620411956</v>
      </c>
      <c r="U554">
        <v>10.350357554208985</v>
      </c>
      <c r="V554">
        <v>15.094993581514764</v>
      </c>
      <c r="W554">
        <v>58.986307231493363</v>
      </c>
      <c r="X554">
        <v>128.77646379246471</v>
      </c>
      <c r="Y554">
        <v>118.86067608044492</v>
      </c>
      <c r="Z554">
        <v>118.86067608044492</v>
      </c>
      <c r="AA554">
        <v>12.700790849534703</v>
      </c>
      <c r="AB554">
        <v>3.9479693588978151</v>
      </c>
      <c r="AC554">
        <v>-27.98465751569282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15</v>
      </c>
      <c r="AM554">
        <v>53</v>
      </c>
    </row>
    <row r="555" spans="1:39">
      <c r="A555">
        <v>6</v>
      </c>
      <c r="C555">
        <v>2015</v>
      </c>
      <c r="D555">
        <v>99</v>
      </c>
      <c r="E555">
        <v>99</v>
      </c>
      <c r="F555">
        <v>99</v>
      </c>
      <c r="G555">
        <v>2</v>
      </c>
      <c r="H555">
        <v>1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376</v>
      </c>
      <c r="R555">
        <v>14050</v>
      </c>
      <c r="S555">
        <v>14050</v>
      </c>
      <c r="T555">
        <v>91.848074785905766</v>
      </c>
      <c r="U555">
        <v>92.779813352059051</v>
      </c>
      <c r="V555">
        <v>15.372953736654804</v>
      </c>
      <c r="W555">
        <v>59.757508896797184</v>
      </c>
      <c r="X555">
        <v>153.97714400280762</v>
      </c>
      <c r="Y555">
        <v>142.12090391459071</v>
      </c>
      <c r="Z555">
        <v>142.12090391459071</v>
      </c>
      <c r="AA555">
        <v>31.28377209478321</v>
      </c>
      <c r="AB555">
        <v>4.1506062911868948</v>
      </c>
      <c r="AC555">
        <v>-38.148906559154369</v>
      </c>
      <c r="AD555">
        <v>2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669</v>
      </c>
      <c r="AM555">
        <v>7</v>
      </c>
    </row>
    <row r="556" spans="1:39">
      <c r="A556">
        <v>6</v>
      </c>
      <c r="C556">
        <v>2015</v>
      </c>
      <c r="D556">
        <v>99</v>
      </c>
      <c r="E556">
        <v>99</v>
      </c>
      <c r="F556">
        <v>99</v>
      </c>
      <c r="G556">
        <v>2</v>
      </c>
      <c r="H556">
        <v>2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156</v>
      </c>
      <c r="R556">
        <v>1247</v>
      </c>
      <c r="S556">
        <v>1247</v>
      </c>
      <c r="T556">
        <v>8.1519252140942626</v>
      </c>
      <c r="U556">
        <v>7.2201866479409453</v>
      </c>
      <c r="V556">
        <v>15.072975140336812</v>
      </c>
      <c r="W556">
        <v>58.881315156375294</v>
      </c>
      <c r="X556">
        <v>135.00848406707001</v>
      </c>
      <c r="Y556">
        <v>124.61283079390545</v>
      </c>
      <c r="Z556">
        <v>124.61283079390545</v>
      </c>
      <c r="AA556">
        <v>18.702367987231128</v>
      </c>
      <c r="AB556">
        <v>4.119742854762845</v>
      </c>
      <c r="AC556">
        <v>-49.109370304606408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3</v>
      </c>
      <c r="AM556">
        <v>4</v>
      </c>
    </row>
    <row r="557" spans="1:39">
      <c r="A557">
        <v>6</v>
      </c>
      <c r="C557">
        <v>2015</v>
      </c>
      <c r="D557">
        <v>99</v>
      </c>
      <c r="E557">
        <v>99</v>
      </c>
      <c r="F557">
        <v>99</v>
      </c>
      <c r="G557">
        <v>3</v>
      </c>
      <c r="H557">
        <v>1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197</v>
      </c>
      <c r="R557">
        <v>1829</v>
      </c>
      <c r="S557">
        <v>1827</v>
      </c>
      <c r="T557">
        <v>68.220813129429317</v>
      </c>
      <c r="U557">
        <v>68.807912934920211</v>
      </c>
      <c r="V557">
        <v>15.07326407873154</v>
      </c>
      <c r="W557">
        <v>59.183908045977027</v>
      </c>
      <c r="X557">
        <v>137.41567036910473</v>
      </c>
      <c r="Y557">
        <v>126.74598141060687</v>
      </c>
      <c r="Z557">
        <v>126.88472906403943</v>
      </c>
      <c r="AA557">
        <v>26.311068968567408</v>
      </c>
      <c r="AB557">
        <v>3.9728282715715073</v>
      </c>
      <c r="AC557">
        <v>-24.077411009858288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39</v>
      </c>
      <c r="AM557">
        <v>5</v>
      </c>
    </row>
    <row r="558" spans="1:39">
      <c r="A558">
        <v>6</v>
      </c>
      <c r="C558">
        <v>2015</v>
      </c>
      <c r="D558">
        <v>99</v>
      </c>
      <c r="E558">
        <v>99</v>
      </c>
      <c r="F558">
        <v>99</v>
      </c>
      <c r="G558">
        <v>3</v>
      </c>
      <c r="H558">
        <v>2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52</v>
      </c>
      <c r="R558">
        <v>852</v>
      </c>
      <c r="S558">
        <v>843</v>
      </c>
      <c r="T558">
        <v>31.77918687057068</v>
      </c>
      <c r="U558">
        <v>31.192087065079782</v>
      </c>
      <c r="V558">
        <v>15.326291079812203</v>
      </c>
      <c r="W558">
        <v>59.665480427046255</v>
      </c>
      <c r="X558">
        <v>134.91345327290557</v>
      </c>
      <c r="Y558">
        <v>123.342957746479</v>
      </c>
      <c r="Z558">
        <v>124.65978647686843</v>
      </c>
      <c r="AA558">
        <v>23.198649763382321</v>
      </c>
      <c r="AB558">
        <v>3.8274877519869679</v>
      </c>
      <c r="AC558">
        <v>-33.920670452884877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14</v>
      </c>
      <c r="AM558">
        <v>7</v>
      </c>
    </row>
    <row r="559" spans="1:39">
      <c r="A559">
        <v>6</v>
      </c>
      <c r="C559">
        <v>2015</v>
      </c>
      <c r="D559">
        <v>99</v>
      </c>
      <c r="E559">
        <v>99</v>
      </c>
      <c r="F559">
        <v>99</v>
      </c>
      <c r="G559">
        <v>4</v>
      </c>
      <c r="H559">
        <v>1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96</v>
      </c>
      <c r="R559">
        <v>3922</v>
      </c>
      <c r="S559">
        <v>3922</v>
      </c>
      <c r="T559">
        <v>98.790931989924445</v>
      </c>
      <c r="U559">
        <v>98.945792419579007</v>
      </c>
      <c r="V559">
        <v>14.92554818969913</v>
      </c>
      <c r="W559">
        <v>58.924528301886802</v>
      </c>
      <c r="X559">
        <v>155.5784161683705</v>
      </c>
      <c r="Y559">
        <v>143.59887812340628</v>
      </c>
      <c r="Z559">
        <v>143.59887812340628</v>
      </c>
      <c r="AA559">
        <v>34.646151034500313</v>
      </c>
      <c r="AB559">
        <v>5.2631336989316031</v>
      </c>
      <c r="AC559">
        <v>-58.836788829707501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72</v>
      </c>
      <c r="AM559">
        <v>10</v>
      </c>
    </row>
    <row r="560" spans="1:39">
      <c r="A560">
        <v>6</v>
      </c>
      <c r="C560">
        <v>2015</v>
      </c>
      <c r="D560">
        <v>99</v>
      </c>
      <c r="E560">
        <v>99</v>
      </c>
      <c r="F560">
        <v>99</v>
      </c>
      <c r="G560">
        <v>4</v>
      </c>
      <c r="H560">
        <v>2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9</v>
      </c>
      <c r="R560">
        <v>48</v>
      </c>
      <c r="S560">
        <v>48</v>
      </c>
      <c r="T560">
        <v>1.2090680100755671</v>
      </c>
      <c r="U560">
        <v>1.0542075804209918</v>
      </c>
      <c r="V560">
        <v>14.625</v>
      </c>
      <c r="W560">
        <v>58.6875</v>
      </c>
      <c r="X560">
        <v>135.43923799205484</v>
      </c>
      <c r="Y560">
        <v>125.0104166666667</v>
      </c>
      <c r="Z560">
        <v>125.0104166666667</v>
      </c>
      <c r="AA560">
        <v>11.012819037817811</v>
      </c>
      <c r="AB560">
        <v>3.0900124730061087</v>
      </c>
      <c r="AC560">
        <v>-20.542305375507055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1</v>
      </c>
    </row>
    <row r="561" spans="1:39">
      <c r="A561">
        <v>7</v>
      </c>
      <c r="B561">
        <v>1</v>
      </c>
      <c r="C561">
        <v>2024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6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217</v>
      </c>
      <c r="R561">
        <v>9265</v>
      </c>
      <c r="S561">
        <v>9262</v>
      </c>
      <c r="T561">
        <v>36.098340216628998</v>
      </c>
      <c r="U561">
        <v>37.154492455374559</v>
      </c>
      <c r="V561">
        <v>6.4814894765245548</v>
      </c>
      <c r="W561">
        <v>58.426473763765905</v>
      </c>
      <c r="X561">
        <v>170.44363069111611</v>
      </c>
      <c r="Y561">
        <v>157.28892606583867</v>
      </c>
      <c r="Z561">
        <v>157.33987259771061</v>
      </c>
      <c r="AA561">
        <v>31.585728399183417</v>
      </c>
      <c r="AB561">
        <v>5.1468546918350606</v>
      </c>
      <c r="AC561">
        <v>-40.151571208550074</v>
      </c>
      <c r="AD561">
        <v>331</v>
      </c>
      <c r="AE561">
        <v>0</v>
      </c>
      <c r="AF561">
        <v>0</v>
      </c>
      <c r="AG561">
        <v>46</v>
      </c>
      <c r="AH561">
        <v>381</v>
      </c>
      <c r="AI561">
        <v>91</v>
      </c>
      <c r="AJ561">
        <v>80</v>
      </c>
      <c r="AK561">
        <v>85</v>
      </c>
      <c r="AL561">
        <v>55</v>
      </c>
      <c r="AM561">
        <v>22</v>
      </c>
    </row>
    <row r="562" spans="1:39">
      <c r="A562">
        <v>7</v>
      </c>
      <c r="B562">
        <v>2</v>
      </c>
      <c r="C562">
        <v>2024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24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201</v>
      </c>
      <c r="R562">
        <v>8954</v>
      </c>
      <c r="S562">
        <v>8940</v>
      </c>
      <c r="T562">
        <v>34.886620431699527</v>
      </c>
      <c r="U562">
        <v>34.804852738342881</v>
      </c>
      <c r="V562">
        <v>4.9785570694661603</v>
      </c>
      <c r="W562">
        <v>59.793176733780761</v>
      </c>
      <c r="X562">
        <v>165.41698499444908</v>
      </c>
      <c r="Y562">
        <v>152.45966048693356</v>
      </c>
      <c r="Z562">
        <v>152.69841163310997</v>
      </c>
      <c r="AA562">
        <v>30.482013836019181</v>
      </c>
      <c r="AB562">
        <v>3.9357050794134198</v>
      </c>
      <c r="AC562">
        <v>-38.632961379746959</v>
      </c>
      <c r="AD562">
        <v>246</v>
      </c>
      <c r="AE562">
        <v>0</v>
      </c>
      <c r="AF562">
        <v>0</v>
      </c>
      <c r="AG562">
        <v>30</v>
      </c>
      <c r="AH562">
        <v>820</v>
      </c>
      <c r="AI562">
        <v>87</v>
      </c>
      <c r="AJ562">
        <v>249</v>
      </c>
      <c r="AK562">
        <v>40</v>
      </c>
      <c r="AL562">
        <v>78</v>
      </c>
      <c r="AM562">
        <v>19</v>
      </c>
    </row>
    <row r="563" spans="1:39">
      <c r="A563">
        <v>7</v>
      </c>
      <c r="B563">
        <v>3</v>
      </c>
      <c r="C563">
        <v>2024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49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116</v>
      </c>
      <c r="R563">
        <v>2622</v>
      </c>
      <c r="S563">
        <v>2617</v>
      </c>
      <c r="T563">
        <v>10.215849762331487</v>
      </c>
      <c r="U563">
        <v>9.933202159408296</v>
      </c>
      <c r="V563">
        <v>6.8726163234172395</v>
      </c>
      <c r="W563">
        <v>58.329002674818511</v>
      </c>
      <c r="X563">
        <v>161.3598329990505</v>
      </c>
      <c r="Y563">
        <v>148.58974065598784</v>
      </c>
      <c r="Z563">
        <v>148.87363393198319</v>
      </c>
      <c r="AA563">
        <v>29.474456994309271</v>
      </c>
      <c r="AB563">
        <v>4.4913932339397613</v>
      </c>
      <c r="AC563">
        <v>-34.694429948558671</v>
      </c>
      <c r="AD563">
        <v>85</v>
      </c>
      <c r="AE563">
        <v>0</v>
      </c>
      <c r="AF563">
        <v>0</v>
      </c>
      <c r="AG563">
        <v>5</v>
      </c>
      <c r="AH563">
        <v>147</v>
      </c>
      <c r="AI563">
        <v>23</v>
      </c>
      <c r="AJ563">
        <v>27</v>
      </c>
      <c r="AK563">
        <v>6</v>
      </c>
      <c r="AL563">
        <v>56</v>
      </c>
      <c r="AM563">
        <v>11</v>
      </c>
    </row>
    <row r="564" spans="1:39">
      <c r="A564">
        <v>7</v>
      </c>
      <c r="B564">
        <v>4</v>
      </c>
      <c r="C564">
        <v>2024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80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144</v>
      </c>
      <c r="R564">
        <v>4551</v>
      </c>
      <c r="S564">
        <v>4532</v>
      </c>
      <c r="T564">
        <v>17.731629392971247</v>
      </c>
      <c r="U564">
        <v>17.141783334785771</v>
      </c>
      <c r="V564">
        <v>6.5998681608437719</v>
      </c>
      <c r="W564">
        <v>58.521844660194155</v>
      </c>
      <c r="X564">
        <v>160.75230688765529</v>
      </c>
      <c r="Y564">
        <v>147.73432212700527</v>
      </c>
      <c r="Z564">
        <v>148.35368490732597</v>
      </c>
      <c r="AA564">
        <v>29.191048984068406</v>
      </c>
      <c r="AB564">
        <v>4.629304308436188</v>
      </c>
      <c r="AC564">
        <v>-38.983276851131293</v>
      </c>
      <c r="AD564">
        <v>85</v>
      </c>
      <c r="AE564">
        <v>0</v>
      </c>
      <c r="AF564">
        <v>0</v>
      </c>
      <c r="AG564">
        <v>6</v>
      </c>
      <c r="AH564">
        <v>343</v>
      </c>
      <c r="AI564">
        <v>239</v>
      </c>
      <c r="AJ564">
        <v>176</v>
      </c>
      <c r="AK564">
        <v>32</v>
      </c>
      <c r="AL564">
        <v>50</v>
      </c>
      <c r="AM564">
        <v>14</v>
      </c>
    </row>
    <row r="565" spans="1:39">
      <c r="A565">
        <v>7</v>
      </c>
      <c r="B565">
        <v>5</v>
      </c>
      <c r="C565">
        <v>2024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81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20</v>
      </c>
      <c r="R565">
        <v>89</v>
      </c>
      <c r="S565">
        <v>88</v>
      </c>
      <c r="T565">
        <v>0.34676225356502777</v>
      </c>
      <c r="U565">
        <v>0.30218325701351095</v>
      </c>
      <c r="V565">
        <v>8.2584269662921308</v>
      </c>
      <c r="W565">
        <v>57.875</v>
      </c>
      <c r="X565">
        <v>145.31997516646982</v>
      </c>
      <c r="Y565">
        <v>133.1719101123596</v>
      </c>
      <c r="Z565">
        <v>134.68522727272736</v>
      </c>
      <c r="AA565">
        <v>17.978317368510389</v>
      </c>
      <c r="AB565">
        <v>4.0558949802613355</v>
      </c>
      <c r="AC565">
        <v>-47.671161865167917</v>
      </c>
      <c r="AD565">
        <v>0</v>
      </c>
      <c r="AE565">
        <v>0</v>
      </c>
      <c r="AF565">
        <v>0</v>
      </c>
      <c r="AG565">
        <v>1</v>
      </c>
      <c r="AH565">
        <v>2</v>
      </c>
      <c r="AI565">
        <v>0</v>
      </c>
      <c r="AJ565">
        <v>2</v>
      </c>
      <c r="AK565">
        <v>0</v>
      </c>
      <c r="AL565">
        <v>6</v>
      </c>
      <c r="AM565">
        <v>0</v>
      </c>
    </row>
    <row r="566" spans="1:39">
      <c r="A566">
        <v>7</v>
      </c>
      <c r="B566">
        <v>6</v>
      </c>
      <c r="C566">
        <v>2024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83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32</v>
      </c>
      <c r="R566">
        <v>185</v>
      </c>
      <c r="S566">
        <v>185</v>
      </c>
      <c r="T566">
        <v>0.72079794280370946</v>
      </c>
      <c r="U566">
        <v>0.66348605507499803</v>
      </c>
      <c r="V566">
        <v>7.654054054054054</v>
      </c>
      <c r="W566">
        <v>57.967567567567592</v>
      </c>
      <c r="X566">
        <v>152.40197944423301</v>
      </c>
      <c r="Y566">
        <v>140.6670270270271</v>
      </c>
      <c r="Z566">
        <v>140.6670270270271</v>
      </c>
      <c r="AA566">
        <v>24.786551373663325</v>
      </c>
      <c r="AB566">
        <v>4.5912992952330276</v>
      </c>
      <c r="AC566">
        <v>-35.434073709904844</v>
      </c>
      <c r="AD566">
        <v>1</v>
      </c>
      <c r="AE566">
        <v>0</v>
      </c>
      <c r="AF566">
        <v>0</v>
      </c>
      <c r="AG566">
        <v>1</v>
      </c>
      <c r="AH566">
        <v>4</v>
      </c>
      <c r="AI566">
        <v>1</v>
      </c>
      <c r="AJ566">
        <v>5</v>
      </c>
      <c r="AK566">
        <v>0</v>
      </c>
      <c r="AL566">
        <v>0</v>
      </c>
      <c r="AM566">
        <v>0</v>
      </c>
    </row>
    <row r="567" spans="1:39">
      <c r="A567">
        <v>7</v>
      </c>
      <c r="B567">
        <v>7</v>
      </c>
      <c r="C567">
        <v>2023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6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225</v>
      </c>
      <c r="R567">
        <v>9320</v>
      </c>
      <c r="S567">
        <v>9317</v>
      </c>
      <c r="T567">
        <v>35.300356033633804</v>
      </c>
      <c r="U567">
        <v>36.170653526589653</v>
      </c>
      <c r="V567">
        <v>6.3093347639484989</v>
      </c>
      <c r="W567">
        <v>58.470001073306882</v>
      </c>
      <c r="X567">
        <v>171.85951297085879</v>
      </c>
      <c r="Y567">
        <v>158.56796137339089</v>
      </c>
      <c r="Z567">
        <v>158.61901899753173</v>
      </c>
      <c r="AA567">
        <v>32.59347622576729</v>
      </c>
      <c r="AB567">
        <v>5.3167650187971596</v>
      </c>
      <c r="AC567">
        <v>-40.135894704177851</v>
      </c>
      <c r="AD567">
        <v>345</v>
      </c>
      <c r="AE567">
        <v>0</v>
      </c>
      <c r="AF567">
        <v>0</v>
      </c>
      <c r="AG567">
        <v>64</v>
      </c>
      <c r="AH567">
        <v>502</v>
      </c>
      <c r="AI567">
        <v>103</v>
      </c>
      <c r="AJ567">
        <v>123</v>
      </c>
      <c r="AK567">
        <v>155</v>
      </c>
      <c r="AL567">
        <v>90</v>
      </c>
      <c r="AM567">
        <v>16</v>
      </c>
    </row>
    <row r="568" spans="1:39">
      <c r="A568">
        <v>7</v>
      </c>
      <c r="B568">
        <v>8</v>
      </c>
      <c r="C568">
        <v>2023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24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216</v>
      </c>
      <c r="R568">
        <v>9759</v>
      </c>
      <c r="S568">
        <v>9747</v>
      </c>
      <c r="T568">
        <v>36.963108855389741</v>
      </c>
      <c r="U568">
        <v>36.840939216456128</v>
      </c>
      <c r="V568">
        <v>5.3261604672609915</v>
      </c>
      <c r="W568">
        <v>59.675079511644611</v>
      </c>
      <c r="X568">
        <v>167.32310436670079</v>
      </c>
      <c r="Y568">
        <v>154.2411927451584</v>
      </c>
      <c r="Z568">
        <v>154.43108648815027</v>
      </c>
      <c r="AA568">
        <v>29.815720225156504</v>
      </c>
      <c r="AB568">
        <v>4.1121047705687408</v>
      </c>
      <c r="AC568">
        <v>-37.926775376654774</v>
      </c>
      <c r="AD568">
        <v>276</v>
      </c>
      <c r="AE568">
        <v>1</v>
      </c>
      <c r="AF568">
        <v>0</v>
      </c>
      <c r="AG568">
        <v>26</v>
      </c>
      <c r="AH568">
        <v>993</v>
      </c>
      <c r="AI568">
        <v>100</v>
      </c>
      <c r="AJ568">
        <v>257</v>
      </c>
      <c r="AK568">
        <v>41</v>
      </c>
      <c r="AL568">
        <v>77</v>
      </c>
      <c r="AM568">
        <v>22</v>
      </c>
    </row>
    <row r="569" spans="1:39">
      <c r="A569">
        <v>7</v>
      </c>
      <c r="B569">
        <v>9</v>
      </c>
      <c r="C569">
        <v>2023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49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151</v>
      </c>
      <c r="R569">
        <v>2802</v>
      </c>
      <c r="S569">
        <v>2797</v>
      </c>
      <c r="T569">
        <v>10.612832361184759</v>
      </c>
      <c r="U569">
        <v>10.147557619472536</v>
      </c>
      <c r="V569">
        <v>6.4507494646680943</v>
      </c>
      <c r="W569">
        <v>58.97247050411157</v>
      </c>
      <c r="X569">
        <v>160.52204623999413</v>
      </c>
      <c r="Y569">
        <v>147.96820128479675</v>
      </c>
      <c r="Z569">
        <v>148.2327136217377</v>
      </c>
      <c r="AA569">
        <v>30.33089010862308</v>
      </c>
      <c r="AB569">
        <v>4.2754999677874386</v>
      </c>
      <c r="AC569">
        <v>-35.355216187699881</v>
      </c>
      <c r="AD569">
        <v>118</v>
      </c>
      <c r="AE569">
        <v>0</v>
      </c>
      <c r="AF569">
        <v>0</v>
      </c>
      <c r="AG569">
        <v>10</v>
      </c>
      <c r="AH569">
        <v>150</v>
      </c>
      <c r="AI569">
        <v>20</v>
      </c>
      <c r="AJ569">
        <v>15</v>
      </c>
      <c r="AK569">
        <v>16</v>
      </c>
      <c r="AL569">
        <v>76</v>
      </c>
      <c r="AM569">
        <v>11</v>
      </c>
    </row>
    <row r="570" spans="1:39">
      <c r="A570">
        <v>7</v>
      </c>
      <c r="B570">
        <v>10</v>
      </c>
      <c r="C570">
        <v>2023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80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136</v>
      </c>
      <c r="R570">
        <v>4038</v>
      </c>
      <c r="S570">
        <v>4013</v>
      </c>
      <c r="T570">
        <v>15.294295886675252</v>
      </c>
      <c r="U570">
        <v>15.18731232776544</v>
      </c>
      <c r="V570">
        <v>6.0547300643883109</v>
      </c>
      <c r="W570">
        <v>58.757538001495121</v>
      </c>
      <c r="X570">
        <v>167.49415224919051</v>
      </c>
      <c r="Y570">
        <v>153.67018325903905</v>
      </c>
      <c r="Z570">
        <v>154.62751059058064</v>
      </c>
      <c r="AA570">
        <v>30.426210072318987</v>
      </c>
      <c r="AB570">
        <v>4.8390770763929609</v>
      </c>
      <c r="AC570">
        <v>-45.277651480016225</v>
      </c>
      <c r="AD570">
        <v>61</v>
      </c>
      <c r="AE570">
        <v>0</v>
      </c>
      <c r="AF570">
        <v>0</v>
      </c>
      <c r="AG570">
        <v>10</v>
      </c>
      <c r="AH570">
        <v>227</v>
      </c>
      <c r="AI570">
        <v>59</v>
      </c>
      <c r="AJ570">
        <v>112</v>
      </c>
      <c r="AK570">
        <v>7</v>
      </c>
      <c r="AL570">
        <v>72</v>
      </c>
      <c r="AM570">
        <v>9</v>
      </c>
    </row>
    <row r="571" spans="1:39">
      <c r="A571">
        <v>7</v>
      </c>
      <c r="B571">
        <v>11</v>
      </c>
      <c r="C571">
        <v>2023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81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23</v>
      </c>
      <c r="R571">
        <v>214</v>
      </c>
      <c r="S571">
        <v>211</v>
      </c>
      <c r="T571">
        <v>0.81054465570790091</v>
      </c>
      <c r="U571">
        <v>0.71031721187546948</v>
      </c>
      <c r="V571">
        <v>8.0186915887850478</v>
      </c>
      <c r="W571">
        <v>58.037914691943122</v>
      </c>
      <c r="X571">
        <v>149.41120482781676</v>
      </c>
      <c r="Y571">
        <v>135.61682242990656</v>
      </c>
      <c r="Z571">
        <v>137.54502369668248</v>
      </c>
      <c r="AA571">
        <v>20.331723196212277</v>
      </c>
      <c r="AB571">
        <v>4.0656325661990929</v>
      </c>
      <c r="AC571">
        <v>-32.128246355470665</v>
      </c>
      <c r="AD571">
        <v>6</v>
      </c>
      <c r="AE571">
        <v>0</v>
      </c>
      <c r="AF571">
        <v>0</v>
      </c>
      <c r="AG571">
        <v>1</v>
      </c>
      <c r="AH571">
        <v>4</v>
      </c>
      <c r="AI571">
        <v>0</v>
      </c>
      <c r="AJ571">
        <v>3</v>
      </c>
      <c r="AK571">
        <v>0</v>
      </c>
      <c r="AL571">
        <v>2</v>
      </c>
      <c r="AM571">
        <v>2</v>
      </c>
    </row>
    <row r="572" spans="1:39">
      <c r="A572">
        <v>7</v>
      </c>
      <c r="B572">
        <v>12</v>
      </c>
      <c r="C572">
        <v>2023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83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54</v>
      </c>
      <c r="R572">
        <v>269</v>
      </c>
      <c r="S572">
        <v>269</v>
      </c>
      <c r="T572">
        <v>1.0188622074085298</v>
      </c>
      <c r="U572">
        <v>0.94322009784079908</v>
      </c>
      <c r="V572">
        <v>7.7286245353159853</v>
      </c>
      <c r="W572">
        <v>56.936802973977677</v>
      </c>
      <c r="X572">
        <v>155.21513409884517</v>
      </c>
      <c r="Y572">
        <v>143.26356877323437</v>
      </c>
      <c r="Z572">
        <v>143.26356877323437</v>
      </c>
      <c r="AA572">
        <v>25.761911236070475</v>
      </c>
      <c r="AB572">
        <v>5.5860705844594554</v>
      </c>
      <c r="AC572">
        <v>-21.740004266858673</v>
      </c>
      <c r="AD572">
        <v>6</v>
      </c>
      <c r="AE572">
        <v>0</v>
      </c>
      <c r="AF572">
        <v>0</v>
      </c>
      <c r="AG572">
        <v>2</v>
      </c>
      <c r="AH572">
        <v>11</v>
      </c>
      <c r="AI572">
        <v>1</v>
      </c>
      <c r="AJ572">
        <v>6</v>
      </c>
      <c r="AK572">
        <v>0</v>
      </c>
      <c r="AL572">
        <v>6</v>
      </c>
      <c r="AM572">
        <v>1</v>
      </c>
    </row>
    <row r="573" spans="1:39">
      <c r="A573">
        <v>7</v>
      </c>
      <c r="B573">
        <v>13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6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259</v>
      </c>
      <c r="R573">
        <v>9881</v>
      </c>
      <c r="S573">
        <v>9860</v>
      </c>
      <c r="T573">
        <v>36.043627343693011</v>
      </c>
      <c r="U573">
        <v>36.95189543446655</v>
      </c>
      <c r="V573">
        <v>5.9959518267381844</v>
      </c>
      <c r="W573">
        <v>58.789858012170392</v>
      </c>
      <c r="X573">
        <v>171.58953080114918</v>
      </c>
      <c r="Y573">
        <v>158.03742434976277</v>
      </c>
      <c r="Z573">
        <v>158.3740152129823</v>
      </c>
      <c r="AA573">
        <v>32.512654722632995</v>
      </c>
      <c r="AB573">
        <v>5.0495575067843967</v>
      </c>
      <c r="AC573">
        <v>-42.66240976736281</v>
      </c>
      <c r="AD573">
        <v>341</v>
      </c>
      <c r="AE573">
        <v>0</v>
      </c>
      <c r="AF573">
        <v>0</v>
      </c>
      <c r="AG573">
        <v>40</v>
      </c>
      <c r="AH573">
        <v>428</v>
      </c>
      <c r="AI573">
        <v>61</v>
      </c>
      <c r="AJ573">
        <v>119</v>
      </c>
      <c r="AK573">
        <v>83</v>
      </c>
      <c r="AL573">
        <v>61</v>
      </c>
      <c r="AM573">
        <v>25</v>
      </c>
    </row>
    <row r="574" spans="1:39">
      <c r="A574">
        <v>7</v>
      </c>
      <c r="B574">
        <v>14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24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238</v>
      </c>
      <c r="R574">
        <v>9503</v>
      </c>
      <c r="S574">
        <v>9489</v>
      </c>
      <c r="T574">
        <v>34.664769825636526</v>
      </c>
      <c r="U574">
        <v>34.889758480543819</v>
      </c>
      <c r="V574">
        <v>5.5978112175102588</v>
      </c>
      <c r="W574">
        <v>59.306143956159758</v>
      </c>
      <c r="X574">
        <v>168.32721582247683</v>
      </c>
      <c r="Y574">
        <v>155.15342102494</v>
      </c>
      <c r="Z574">
        <v>155.38233322794869</v>
      </c>
      <c r="AA574">
        <v>29.298845067026136</v>
      </c>
      <c r="AB574">
        <v>4.330819392144214</v>
      </c>
      <c r="AC574">
        <v>-42.969953847702115</v>
      </c>
      <c r="AD574">
        <v>274</v>
      </c>
      <c r="AE574">
        <v>0</v>
      </c>
      <c r="AF574">
        <v>0</v>
      </c>
      <c r="AG574">
        <v>27</v>
      </c>
      <c r="AH574">
        <v>1174</v>
      </c>
      <c r="AI574">
        <v>119</v>
      </c>
      <c r="AJ574">
        <v>346</v>
      </c>
      <c r="AK574">
        <v>44</v>
      </c>
      <c r="AL574">
        <v>74</v>
      </c>
      <c r="AM574">
        <v>22</v>
      </c>
    </row>
    <row r="575" spans="1:39">
      <c r="A575">
        <v>7</v>
      </c>
      <c r="B575">
        <v>15</v>
      </c>
      <c r="C575">
        <v>2022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49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174</v>
      </c>
      <c r="R575">
        <v>3193</v>
      </c>
      <c r="S575">
        <v>3186</v>
      </c>
      <c r="T575">
        <v>11.647333479244184</v>
      </c>
      <c r="U575">
        <v>10.926549934098327</v>
      </c>
      <c r="V575">
        <v>6.0757907923582826</v>
      </c>
      <c r="W575">
        <v>59.135279347143758</v>
      </c>
      <c r="X575">
        <v>156.97023112924069</v>
      </c>
      <c r="Y575">
        <v>144.61330723457601</v>
      </c>
      <c r="Z575">
        <v>144.93103892027659</v>
      </c>
      <c r="AA575">
        <v>28.790149742204243</v>
      </c>
      <c r="AB575">
        <v>4.4101084664589125</v>
      </c>
      <c r="AC575">
        <v>-40.99811677862705</v>
      </c>
      <c r="AD575">
        <v>115</v>
      </c>
      <c r="AE575">
        <v>0</v>
      </c>
      <c r="AF575">
        <v>0</v>
      </c>
      <c r="AG575">
        <v>11</v>
      </c>
      <c r="AH575">
        <v>137</v>
      </c>
      <c r="AI575">
        <v>23</v>
      </c>
      <c r="AJ575">
        <v>14</v>
      </c>
      <c r="AK575">
        <v>16</v>
      </c>
      <c r="AL575">
        <v>60</v>
      </c>
      <c r="AM575">
        <v>27</v>
      </c>
    </row>
    <row r="576" spans="1:39">
      <c r="A576">
        <v>7</v>
      </c>
      <c r="B576">
        <v>16</v>
      </c>
      <c r="C576">
        <v>2022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80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140</v>
      </c>
      <c r="R576">
        <v>4017</v>
      </c>
      <c r="S576">
        <v>4002</v>
      </c>
      <c r="T576">
        <v>14.653096957758811</v>
      </c>
      <c r="U576">
        <v>14.560198986275163</v>
      </c>
      <c r="V576">
        <v>6.018919591735127</v>
      </c>
      <c r="W576">
        <v>58.858570714642703</v>
      </c>
      <c r="X576">
        <v>166.54610645817027</v>
      </c>
      <c r="Y576">
        <v>153.1756036843415</v>
      </c>
      <c r="Z576">
        <v>153.74972513743131</v>
      </c>
      <c r="AA576">
        <v>30.556958656142303</v>
      </c>
      <c r="AB576">
        <v>4.7817941171313629</v>
      </c>
      <c r="AC576">
        <v>-45.12721393625241</v>
      </c>
      <c r="AD576">
        <v>62</v>
      </c>
      <c r="AE576">
        <v>0</v>
      </c>
      <c r="AF576">
        <v>0</v>
      </c>
      <c r="AG576">
        <v>10</v>
      </c>
      <c r="AH576">
        <v>248</v>
      </c>
      <c r="AI576">
        <v>38</v>
      </c>
      <c r="AJ576">
        <v>130</v>
      </c>
      <c r="AK576">
        <v>23</v>
      </c>
      <c r="AL576">
        <v>72</v>
      </c>
      <c r="AM576">
        <v>21</v>
      </c>
    </row>
    <row r="577" spans="1:39">
      <c r="A577">
        <v>7</v>
      </c>
      <c r="B577">
        <v>17</v>
      </c>
      <c r="C577">
        <v>2022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81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37</v>
      </c>
      <c r="R577">
        <v>426</v>
      </c>
      <c r="S577">
        <v>423</v>
      </c>
      <c r="T577">
        <v>1.553950536222368</v>
      </c>
      <c r="U577">
        <v>1.3338191446730916</v>
      </c>
      <c r="V577">
        <v>6.3685446009389679</v>
      </c>
      <c r="W577">
        <v>59.092198581560304</v>
      </c>
      <c r="X577">
        <v>144.60984033489476</v>
      </c>
      <c r="Y577">
        <v>132.31572769953047</v>
      </c>
      <c r="Z577">
        <v>133.25413711583923</v>
      </c>
      <c r="AA577">
        <v>20.065912090855274</v>
      </c>
      <c r="AB577">
        <v>3.995092810065711</v>
      </c>
      <c r="AC577">
        <v>-29.595840000909941</v>
      </c>
      <c r="AD577">
        <v>22</v>
      </c>
      <c r="AE577">
        <v>0</v>
      </c>
      <c r="AF577">
        <v>0</v>
      </c>
      <c r="AG577">
        <v>2</v>
      </c>
      <c r="AH577">
        <v>8</v>
      </c>
      <c r="AI577">
        <v>1</v>
      </c>
      <c r="AJ577">
        <v>7</v>
      </c>
      <c r="AK577">
        <v>4</v>
      </c>
      <c r="AL577">
        <v>8</v>
      </c>
      <c r="AM577">
        <v>5</v>
      </c>
    </row>
    <row r="578" spans="1:39">
      <c r="A578">
        <v>7</v>
      </c>
      <c r="B578">
        <v>18</v>
      </c>
      <c r="C578">
        <v>2022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83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66</v>
      </c>
      <c r="R578">
        <v>394</v>
      </c>
      <c r="S578">
        <v>392</v>
      </c>
      <c r="T578">
        <v>1.4372218574451003</v>
      </c>
      <c r="U578">
        <v>1.3377780199430438</v>
      </c>
      <c r="V578">
        <v>7.845177664974619</v>
      </c>
      <c r="W578">
        <v>56.979591836734677</v>
      </c>
      <c r="X578">
        <v>156.01107621912655</v>
      </c>
      <c r="Y578">
        <v>143.4868020304568</v>
      </c>
      <c r="Z578">
        <v>144.21887755102037</v>
      </c>
      <c r="AA578">
        <v>23.432431101179919</v>
      </c>
      <c r="AB578">
        <v>5.2512964227052796</v>
      </c>
      <c r="AC578">
        <v>-28.657831355220655</v>
      </c>
      <c r="AD578">
        <v>4</v>
      </c>
      <c r="AE578">
        <v>0</v>
      </c>
      <c r="AF578">
        <v>0</v>
      </c>
      <c r="AG578">
        <v>1</v>
      </c>
      <c r="AH578">
        <v>14</v>
      </c>
      <c r="AI578">
        <v>1</v>
      </c>
      <c r="AJ578">
        <v>6</v>
      </c>
      <c r="AK578">
        <v>0</v>
      </c>
      <c r="AL578">
        <v>5</v>
      </c>
      <c r="AM578">
        <v>3</v>
      </c>
    </row>
    <row r="579" spans="1:39">
      <c r="A579">
        <v>7</v>
      </c>
      <c r="B579">
        <v>19</v>
      </c>
      <c r="C579">
        <v>2021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6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234</v>
      </c>
      <c r="R579">
        <v>10155</v>
      </c>
      <c r="S579">
        <v>10155</v>
      </c>
      <c r="T579">
        <v>36.426572924887004</v>
      </c>
      <c r="U579">
        <v>37.466859950980691</v>
      </c>
      <c r="V579">
        <v>15.08774002954209</v>
      </c>
      <c r="W579">
        <v>59.238010832102397</v>
      </c>
      <c r="X579">
        <v>171.25479979067725</v>
      </c>
      <c r="Y579">
        <v>158.0681802067954</v>
      </c>
      <c r="Z579">
        <v>158.0681802067954</v>
      </c>
      <c r="AA579">
        <v>31.260239429258007</v>
      </c>
      <c r="AB579">
        <v>4.6980906669832816</v>
      </c>
      <c r="AC579">
        <v>-39.651086609768207</v>
      </c>
      <c r="AD579">
        <v>392</v>
      </c>
      <c r="AE579">
        <v>0</v>
      </c>
      <c r="AF579">
        <v>0</v>
      </c>
      <c r="AG579">
        <v>31</v>
      </c>
      <c r="AH579">
        <v>387</v>
      </c>
      <c r="AI579">
        <v>54</v>
      </c>
      <c r="AJ579">
        <v>54</v>
      </c>
      <c r="AK579">
        <v>41</v>
      </c>
      <c r="AL579">
        <v>33</v>
      </c>
      <c r="AM579">
        <v>14</v>
      </c>
    </row>
    <row r="580" spans="1:39">
      <c r="A580">
        <v>7</v>
      </c>
      <c r="B580">
        <v>20</v>
      </c>
      <c r="C580">
        <v>2021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24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224</v>
      </c>
      <c r="R580">
        <v>9448</v>
      </c>
      <c r="S580">
        <v>9450</v>
      </c>
      <c r="T580">
        <v>33.89052299304111</v>
      </c>
      <c r="U580">
        <v>33.756441186952543</v>
      </c>
      <c r="V580">
        <v>15.324407281964437</v>
      </c>
      <c r="W580">
        <v>59.567407407407401</v>
      </c>
      <c r="X580">
        <v>165.80965962517715</v>
      </c>
      <c r="Y580">
        <v>153.07132938187911</v>
      </c>
      <c r="Z580">
        <v>153.03893333333264</v>
      </c>
      <c r="AA580">
        <v>29.076457043202318</v>
      </c>
      <c r="AB580">
        <v>4.1441941472758357</v>
      </c>
      <c r="AC580">
        <v>-40.736498275032375</v>
      </c>
      <c r="AD580">
        <v>303</v>
      </c>
      <c r="AE580">
        <v>0</v>
      </c>
      <c r="AF580">
        <v>0</v>
      </c>
      <c r="AG580">
        <v>31</v>
      </c>
      <c r="AH580">
        <v>1133</v>
      </c>
      <c r="AI580">
        <v>85</v>
      </c>
      <c r="AJ580">
        <v>165</v>
      </c>
      <c r="AK580">
        <v>54</v>
      </c>
      <c r="AL580">
        <v>73</v>
      </c>
      <c r="AM580">
        <v>22</v>
      </c>
    </row>
    <row r="581" spans="1:39">
      <c r="A581">
        <v>7</v>
      </c>
      <c r="B581">
        <v>21</v>
      </c>
      <c r="C581">
        <v>2021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49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134</v>
      </c>
      <c r="R581">
        <v>2892</v>
      </c>
      <c r="S581">
        <v>2892</v>
      </c>
      <c r="T581">
        <v>10.373771432670923</v>
      </c>
      <c r="U581">
        <v>9.9071497431927735</v>
      </c>
      <c r="V581">
        <v>14.84854771784233</v>
      </c>
      <c r="W581">
        <v>58.742047026279401</v>
      </c>
      <c r="X581">
        <v>159.01050681148283</v>
      </c>
      <c r="Y581">
        <v>146.76669778699815</v>
      </c>
      <c r="Z581">
        <v>146.76669778699815</v>
      </c>
      <c r="AA581">
        <v>29.290822710833599</v>
      </c>
      <c r="AB581">
        <v>4.5197265138379938</v>
      </c>
      <c r="AC581">
        <v>-44.414932961644638</v>
      </c>
      <c r="AD581">
        <v>109</v>
      </c>
      <c r="AE581">
        <v>0</v>
      </c>
      <c r="AF581">
        <v>0</v>
      </c>
      <c r="AG581">
        <v>11</v>
      </c>
      <c r="AH581">
        <v>220</v>
      </c>
      <c r="AI581">
        <v>23</v>
      </c>
      <c r="AJ581">
        <v>19</v>
      </c>
      <c r="AK581">
        <v>11</v>
      </c>
      <c r="AL581">
        <v>54</v>
      </c>
      <c r="AM581">
        <v>12</v>
      </c>
    </row>
    <row r="582" spans="1:39">
      <c r="A582">
        <v>7</v>
      </c>
      <c r="B582">
        <v>22</v>
      </c>
      <c r="C582">
        <v>2021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80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168</v>
      </c>
      <c r="R582">
        <v>4929</v>
      </c>
      <c r="S582">
        <v>4929</v>
      </c>
      <c r="T582">
        <v>17.680608365019015</v>
      </c>
      <c r="U582">
        <v>17.401540249372765</v>
      </c>
      <c r="V582">
        <v>14.729153986609862</v>
      </c>
      <c r="W582">
        <v>58.465814566849261</v>
      </c>
      <c r="X582">
        <v>163.87181179685425</v>
      </c>
      <c r="Y582">
        <v>151.25368228849683</v>
      </c>
      <c r="Z582">
        <v>151.25368228849683</v>
      </c>
      <c r="AA582">
        <v>30.115025699948191</v>
      </c>
      <c r="AB582">
        <v>4.8152411068528806</v>
      </c>
      <c r="AC582">
        <v>-50.776061416834487</v>
      </c>
      <c r="AD582">
        <v>119</v>
      </c>
      <c r="AE582">
        <v>1</v>
      </c>
      <c r="AF582">
        <v>0</v>
      </c>
      <c r="AG582">
        <v>32</v>
      </c>
      <c r="AH582">
        <v>494</v>
      </c>
      <c r="AI582">
        <v>116</v>
      </c>
      <c r="AJ582">
        <v>93</v>
      </c>
      <c r="AK582">
        <v>53</v>
      </c>
      <c r="AL582">
        <v>77</v>
      </c>
      <c r="AM582">
        <v>30</v>
      </c>
    </row>
    <row r="583" spans="1:39">
      <c r="A583">
        <v>7</v>
      </c>
      <c r="B583">
        <v>23</v>
      </c>
      <c r="C583">
        <v>2021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81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32</v>
      </c>
      <c r="R583">
        <v>162</v>
      </c>
      <c r="S583">
        <v>162</v>
      </c>
      <c r="T583">
        <v>0.58110337900853715</v>
      </c>
      <c r="U583">
        <v>0.50369111910454389</v>
      </c>
      <c r="V583">
        <v>14.870370370370372</v>
      </c>
      <c r="W583">
        <v>58.858024691357997</v>
      </c>
      <c r="X583">
        <v>144.31938258229331</v>
      </c>
      <c r="Y583">
        <v>133.20679012345681</v>
      </c>
      <c r="Z583">
        <v>133.20679012345681</v>
      </c>
      <c r="AA583">
        <v>14.402109441444685</v>
      </c>
      <c r="AB583">
        <v>3.9843324083378246</v>
      </c>
      <c r="AC583">
        <v>-35.757739484914005</v>
      </c>
      <c r="AD583">
        <v>5</v>
      </c>
      <c r="AE583">
        <v>0</v>
      </c>
      <c r="AF583">
        <v>0</v>
      </c>
      <c r="AG583">
        <v>1</v>
      </c>
      <c r="AH583">
        <v>4</v>
      </c>
      <c r="AI583">
        <v>0</v>
      </c>
      <c r="AJ583">
        <v>1</v>
      </c>
      <c r="AK583">
        <v>0</v>
      </c>
      <c r="AL583">
        <v>3</v>
      </c>
      <c r="AM583">
        <v>2</v>
      </c>
    </row>
    <row r="584" spans="1:39">
      <c r="A584">
        <v>7</v>
      </c>
      <c r="B584">
        <v>24</v>
      </c>
      <c r="C584">
        <v>2021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83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69</v>
      </c>
      <c r="R584">
        <v>292</v>
      </c>
      <c r="S584">
        <v>292</v>
      </c>
      <c r="T584">
        <v>1.0474209053734127</v>
      </c>
      <c r="U584">
        <v>0.96431775039667844</v>
      </c>
      <c r="V584">
        <v>13.948630136986299</v>
      </c>
      <c r="W584">
        <v>57.270547945205479</v>
      </c>
      <c r="X584">
        <v>153.28960061740304</v>
      </c>
      <c r="Y584">
        <v>141.48630136986301</v>
      </c>
      <c r="Z584">
        <v>141.48630136986301</v>
      </c>
      <c r="AA584">
        <v>20.408624050513911</v>
      </c>
      <c r="AB584">
        <v>4.8411855760699556</v>
      </c>
      <c r="AC584">
        <v>-26.73127760307694</v>
      </c>
      <c r="AD584">
        <v>4</v>
      </c>
      <c r="AE584">
        <v>0</v>
      </c>
      <c r="AF584">
        <v>0</v>
      </c>
      <c r="AG584">
        <v>1</v>
      </c>
      <c r="AH584">
        <v>14</v>
      </c>
      <c r="AI584">
        <v>1</v>
      </c>
      <c r="AJ584">
        <v>8</v>
      </c>
      <c r="AK584">
        <v>0</v>
      </c>
      <c r="AL584">
        <v>8</v>
      </c>
      <c r="AM584">
        <v>3</v>
      </c>
    </row>
    <row r="585" spans="1:39">
      <c r="A585">
        <v>7</v>
      </c>
      <c r="B585">
        <v>25</v>
      </c>
      <c r="C585">
        <v>2020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6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241</v>
      </c>
      <c r="R585">
        <v>9035</v>
      </c>
      <c r="S585">
        <v>9035</v>
      </c>
      <c r="T585">
        <v>33.113432288803367</v>
      </c>
      <c r="U585">
        <v>33.851977552933903</v>
      </c>
      <c r="V585">
        <v>15.202324294410619</v>
      </c>
      <c r="W585">
        <v>59.507028223574991</v>
      </c>
      <c r="X585">
        <v>168.638113128133</v>
      </c>
      <c r="Y585">
        <v>155.65297841726681</v>
      </c>
      <c r="Z585">
        <v>155.65297841726681</v>
      </c>
      <c r="AA585">
        <v>31.233987872906098</v>
      </c>
      <c r="AB585">
        <v>4.7548920860701003</v>
      </c>
      <c r="AC585">
        <v>-42.644439728094468</v>
      </c>
      <c r="AD585">
        <v>323</v>
      </c>
      <c r="AE585">
        <v>0</v>
      </c>
      <c r="AF585">
        <v>0</v>
      </c>
      <c r="AG585">
        <v>21</v>
      </c>
      <c r="AH585">
        <v>491</v>
      </c>
      <c r="AI585">
        <v>66</v>
      </c>
      <c r="AJ585">
        <v>59</v>
      </c>
      <c r="AK585">
        <v>42</v>
      </c>
      <c r="AL585">
        <v>56</v>
      </c>
      <c r="AM585">
        <v>17</v>
      </c>
    </row>
    <row r="586" spans="1:39">
      <c r="A586">
        <v>7</v>
      </c>
      <c r="B586">
        <v>26</v>
      </c>
      <c r="C586">
        <v>2020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24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204</v>
      </c>
      <c r="R586">
        <v>9579</v>
      </c>
      <c r="S586">
        <v>9579</v>
      </c>
      <c r="T586">
        <v>35.107201759208358</v>
      </c>
      <c r="U586">
        <v>35.258821861303161</v>
      </c>
      <c r="V586">
        <v>15.152521139993734</v>
      </c>
      <c r="W586">
        <v>59.245537112433446</v>
      </c>
      <c r="X586">
        <v>165.6713725865439</v>
      </c>
      <c r="Y586">
        <v>152.91467689737962</v>
      </c>
      <c r="Z586">
        <v>152.91467689737962</v>
      </c>
      <c r="AA586">
        <v>29.808433608896799</v>
      </c>
      <c r="AB586">
        <v>4.3249434553781567</v>
      </c>
      <c r="AC586">
        <v>-43.246750127594488</v>
      </c>
      <c r="AD586">
        <v>397</v>
      </c>
      <c r="AE586">
        <v>0</v>
      </c>
      <c r="AF586">
        <v>0</v>
      </c>
      <c r="AG586">
        <v>21</v>
      </c>
      <c r="AH586">
        <v>1218</v>
      </c>
      <c r="AI586">
        <v>145</v>
      </c>
      <c r="AJ586">
        <v>206</v>
      </c>
      <c r="AK586">
        <v>101</v>
      </c>
      <c r="AL586">
        <v>72</v>
      </c>
      <c r="AM586">
        <v>10</v>
      </c>
    </row>
    <row r="587" spans="1:39">
      <c r="A587">
        <v>7</v>
      </c>
      <c r="B587">
        <v>27</v>
      </c>
      <c r="C587">
        <v>2020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49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126</v>
      </c>
      <c r="R587">
        <v>3245</v>
      </c>
      <c r="S587">
        <v>3245</v>
      </c>
      <c r="T587">
        <v>11.892981491662084</v>
      </c>
      <c r="U587">
        <v>11.459264438962039</v>
      </c>
      <c r="V587">
        <v>14.911556240369798</v>
      </c>
      <c r="W587">
        <v>58.833281972265006</v>
      </c>
      <c r="X587">
        <v>158.9431761840448</v>
      </c>
      <c r="Y587">
        <v>146.70455161787365</v>
      </c>
      <c r="Z587">
        <v>146.70455161787365</v>
      </c>
      <c r="AA587">
        <v>30.786011538734154</v>
      </c>
      <c r="AB587">
        <v>4.5914372486531505</v>
      </c>
      <c r="AC587">
        <v>-46.091009109924322</v>
      </c>
      <c r="AD587">
        <v>192</v>
      </c>
      <c r="AE587">
        <v>0</v>
      </c>
      <c r="AF587">
        <v>0</v>
      </c>
      <c r="AG587">
        <v>33</v>
      </c>
      <c r="AH587">
        <v>348</v>
      </c>
      <c r="AI587">
        <v>31</v>
      </c>
      <c r="AJ587">
        <v>12</v>
      </c>
      <c r="AK587">
        <v>20</v>
      </c>
      <c r="AL587">
        <v>63</v>
      </c>
      <c r="AM587">
        <v>16</v>
      </c>
    </row>
    <row r="588" spans="1:39">
      <c r="A588">
        <v>7</v>
      </c>
      <c r="B588">
        <v>28</v>
      </c>
      <c r="C588">
        <v>2020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80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149</v>
      </c>
      <c r="R588">
        <v>4948</v>
      </c>
      <c r="S588">
        <v>4948</v>
      </c>
      <c r="T588">
        <v>18.134506138904161</v>
      </c>
      <c r="U588">
        <v>17.837748831502534</v>
      </c>
      <c r="V588">
        <v>14.983427647534363</v>
      </c>
      <c r="W588">
        <v>58.940986257073583</v>
      </c>
      <c r="X588">
        <v>162.2595250628207</v>
      </c>
      <c r="Y588">
        <v>149.76554163298252</v>
      </c>
      <c r="Z588">
        <v>149.76554163298252</v>
      </c>
      <c r="AA588">
        <v>29.983710731424651</v>
      </c>
      <c r="AB588">
        <v>4.5436615348085079</v>
      </c>
      <c r="AC588">
        <v>-50.886657157775687</v>
      </c>
      <c r="AD588">
        <v>140</v>
      </c>
      <c r="AE588">
        <v>0</v>
      </c>
      <c r="AF588">
        <v>0</v>
      </c>
      <c r="AG588">
        <v>13</v>
      </c>
      <c r="AH588">
        <v>563</v>
      </c>
      <c r="AI588">
        <v>135</v>
      </c>
      <c r="AJ588">
        <v>113</v>
      </c>
      <c r="AK588">
        <v>82</v>
      </c>
      <c r="AL588">
        <v>109</v>
      </c>
      <c r="AM588">
        <v>25</v>
      </c>
    </row>
    <row r="589" spans="1:39">
      <c r="A589">
        <v>7</v>
      </c>
      <c r="B589">
        <v>29</v>
      </c>
      <c r="C589">
        <v>2020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81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22</v>
      </c>
      <c r="R589">
        <v>146</v>
      </c>
      <c r="S589">
        <v>146</v>
      </c>
      <c r="T589">
        <v>0.53509254168957276</v>
      </c>
      <c r="U589">
        <v>0.47797297209990225</v>
      </c>
      <c r="V589">
        <v>14.883561643835622</v>
      </c>
      <c r="W589">
        <v>58.684931506849296</v>
      </c>
      <c r="X589">
        <v>147.35006456017453</v>
      </c>
      <c r="Y589">
        <v>136.00410958904101</v>
      </c>
      <c r="Z589">
        <v>136.00410958904101</v>
      </c>
      <c r="AA589">
        <v>17.857333694393628</v>
      </c>
      <c r="AB589">
        <v>3.926993734376067</v>
      </c>
      <c r="AC589">
        <v>-27.841526082702881</v>
      </c>
      <c r="AD589">
        <v>3</v>
      </c>
      <c r="AE589">
        <v>0</v>
      </c>
      <c r="AF589">
        <v>0</v>
      </c>
      <c r="AG589">
        <v>0</v>
      </c>
      <c r="AH589">
        <v>2</v>
      </c>
      <c r="AI589">
        <v>0</v>
      </c>
      <c r="AJ589">
        <v>8</v>
      </c>
      <c r="AK589">
        <v>0</v>
      </c>
      <c r="AL589">
        <v>2</v>
      </c>
      <c r="AM589">
        <v>0</v>
      </c>
    </row>
    <row r="590" spans="1:39">
      <c r="A590">
        <v>7</v>
      </c>
      <c r="B590">
        <v>30</v>
      </c>
      <c r="C590">
        <v>2020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83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58</v>
      </c>
      <c r="R590">
        <v>332</v>
      </c>
      <c r="S590">
        <v>332</v>
      </c>
      <c r="T590">
        <v>1.2167857797324539</v>
      </c>
      <c r="U590">
        <v>1.1142143431984688</v>
      </c>
      <c r="V590">
        <v>14.578313253012052</v>
      </c>
      <c r="W590">
        <v>58.066265060240973</v>
      </c>
      <c r="X590">
        <v>151.05340103643161</v>
      </c>
      <c r="Y590">
        <v>139.42228915662656</v>
      </c>
      <c r="Z590">
        <v>139.42228915662656</v>
      </c>
      <c r="AA590">
        <v>26.476056190193301</v>
      </c>
      <c r="AB590">
        <v>5.6856779932560588</v>
      </c>
      <c r="AC590">
        <v>-7.130404012109973</v>
      </c>
      <c r="AD590">
        <v>6</v>
      </c>
      <c r="AE590">
        <v>0</v>
      </c>
      <c r="AF590">
        <v>0</v>
      </c>
      <c r="AG590">
        <v>0</v>
      </c>
      <c r="AH590">
        <v>17</v>
      </c>
      <c r="AI590">
        <v>4</v>
      </c>
      <c r="AJ590">
        <v>6</v>
      </c>
      <c r="AK590">
        <v>0</v>
      </c>
      <c r="AL590">
        <v>6</v>
      </c>
      <c r="AM590">
        <v>1</v>
      </c>
    </row>
    <row r="591" spans="1:39">
      <c r="A591">
        <v>7</v>
      </c>
      <c r="B591">
        <v>31</v>
      </c>
      <c r="C591">
        <v>2019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6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272</v>
      </c>
      <c r="R591">
        <v>10337</v>
      </c>
      <c r="S591">
        <v>10337</v>
      </c>
      <c r="T591">
        <v>36.898090308763173</v>
      </c>
      <c r="U591">
        <v>37.651861484679024</v>
      </c>
      <c r="V591">
        <v>15.130115120441136</v>
      </c>
      <c r="W591">
        <v>59.335300377285478</v>
      </c>
      <c r="X591">
        <v>168.06239689946037</v>
      </c>
      <c r="Y591">
        <v>155.12159233820262</v>
      </c>
      <c r="Z591">
        <v>155.12159233820262</v>
      </c>
      <c r="AA591">
        <v>31.746220762585256</v>
      </c>
      <c r="AB591">
        <v>4.8462063773177988</v>
      </c>
      <c r="AC591">
        <v>-47.171389815095083</v>
      </c>
      <c r="AD591">
        <v>283</v>
      </c>
      <c r="AE591">
        <v>0</v>
      </c>
      <c r="AF591">
        <v>0</v>
      </c>
      <c r="AG591">
        <v>25</v>
      </c>
      <c r="AH591">
        <v>506</v>
      </c>
      <c r="AI591">
        <v>74</v>
      </c>
      <c r="AJ591">
        <v>84</v>
      </c>
      <c r="AK591">
        <v>67</v>
      </c>
      <c r="AL591">
        <v>39</v>
      </c>
      <c r="AM591">
        <v>28</v>
      </c>
    </row>
    <row r="592" spans="1:39">
      <c r="A592">
        <v>7</v>
      </c>
      <c r="B592">
        <v>32</v>
      </c>
      <c r="C592">
        <v>2019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24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215</v>
      </c>
      <c r="R592">
        <v>10876</v>
      </c>
      <c r="S592">
        <v>10841</v>
      </c>
      <c r="T592">
        <v>38.822059610922729</v>
      </c>
      <c r="U592">
        <v>39.315487391062739</v>
      </c>
      <c r="V592">
        <v>14.980323648400145</v>
      </c>
      <c r="W592">
        <v>58.931925099160601</v>
      </c>
      <c r="X592">
        <v>167.32104384020545</v>
      </c>
      <c r="Y592">
        <v>153.94825947039277</v>
      </c>
      <c r="Z592">
        <v>154.44527903329873</v>
      </c>
      <c r="AA592">
        <v>30.688693557058393</v>
      </c>
      <c r="AB592">
        <v>4.6022674086304995</v>
      </c>
      <c r="AC592">
        <v>-42.407698131194394</v>
      </c>
      <c r="AD592">
        <v>434</v>
      </c>
      <c r="AE592">
        <v>1</v>
      </c>
      <c r="AF592">
        <v>0</v>
      </c>
      <c r="AG592">
        <v>23</v>
      </c>
      <c r="AH592">
        <v>1243</v>
      </c>
      <c r="AI592">
        <v>112</v>
      </c>
      <c r="AJ592">
        <v>169</v>
      </c>
      <c r="AK592">
        <v>83</v>
      </c>
      <c r="AL592">
        <v>67</v>
      </c>
      <c r="AM592">
        <v>20</v>
      </c>
    </row>
    <row r="593" spans="1:39">
      <c r="A593">
        <v>7</v>
      </c>
      <c r="B593">
        <v>33</v>
      </c>
      <c r="C593">
        <v>2019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49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111</v>
      </c>
      <c r="R593">
        <v>3464</v>
      </c>
      <c r="S593">
        <v>3464</v>
      </c>
      <c r="T593">
        <v>12.364804568980903</v>
      </c>
      <c r="U593">
        <v>11.816714264440701</v>
      </c>
      <c r="V593">
        <v>15.14578521939954</v>
      </c>
      <c r="W593">
        <v>59.275692840646641</v>
      </c>
      <c r="X593">
        <v>157.39736875686501</v>
      </c>
      <c r="Y593">
        <v>145.27777136258663</v>
      </c>
      <c r="Z593">
        <v>145.27777136258663</v>
      </c>
      <c r="AA593">
        <v>30.546208174375629</v>
      </c>
      <c r="AB593">
        <v>4.4726430868995228</v>
      </c>
      <c r="AC593">
        <v>-51.683742041190435</v>
      </c>
      <c r="AD593">
        <v>116</v>
      </c>
      <c r="AE593">
        <v>1</v>
      </c>
      <c r="AF593">
        <v>0</v>
      </c>
      <c r="AG593">
        <v>21</v>
      </c>
      <c r="AH593">
        <v>360</v>
      </c>
      <c r="AI593">
        <v>43</v>
      </c>
      <c r="AJ593">
        <v>24</v>
      </c>
      <c r="AK593">
        <v>27</v>
      </c>
      <c r="AL593">
        <v>53</v>
      </c>
      <c r="AM593">
        <v>18</v>
      </c>
    </row>
    <row r="594" spans="1:39">
      <c r="A594">
        <v>7</v>
      </c>
      <c r="B594">
        <v>34</v>
      </c>
      <c r="C594">
        <v>2019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80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148</v>
      </c>
      <c r="R594">
        <v>2676</v>
      </c>
      <c r="S594">
        <v>2676</v>
      </c>
      <c r="T594">
        <v>9.5520257005175804</v>
      </c>
      <c r="U594">
        <v>9.0885900694851767</v>
      </c>
      <c r="V594">
        <v>15.076233183856505</v>
      </c>
      <c r="W594">
        <v>59.284379671150973</v>
      </c>
      <c r="X594">
        <v>156.70722622500563</v>
      </c>
      <c r="Y594">
        <v>144.64076980568004</v>
      </c>
      <c r="Z594">
        <v>144.64076980568004</v>
      </c>
      <c r="AA594">
        <v>28.230858046545993</v>
      </c>
      <c r="AB594">
        <v>4.6377999087249</v>
      </c>
      <c r="AC594">
        <v>-45.557170958283088</v>
      </c>
      <c r="AD594">
        <v>66</v>
      </c>
      <c r="AE594">
        <v>0</v>
      </c>
      <c r="AF594">
        <v>0</v>
      </c>
      <c r="AG594">
        <v>9</v>
      </c>
      <c r="AH594">
        <v>187</v>
      </c>
      <c r="AI594">
        <v>51</v>
      </c>
      <c r="AJ594">
        <v>111</v>
      </c>
      <c r="AK594">
        <v>27</v>
      </c>
      <c r="AL594">
        <v>61</v>
      </c>
      <c r="AM594">
        <v>25</v>
      </c>
    </row>
    <row r="595" spans="1:39">
      <c r="A595">
        <v>7</v>
      </c>
      <c r="B595">
        <v>35</v>
      </c>
      <c r="C595">
        <v>2019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81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22</v>
      </c>
      <c r="R595">
        <v>133</v>
      </c>
      <c r="S595">
        <v>133</v>
      </c>
      <c r="T595">
        <v>0.47474567196144912</v>
      </c>
      <c r="U595">
        <v>0.4222641787371243</v>
      </c>
      <c r="V595">
        <v>14.857142857142859</v>
      </c>
      <c r="W595">
        <v>58.631578947368403</v>
      </c>
      <c r="X595">
        <v>146.49109230280479</v>
      </c>
      <c r="Y595">
        <v>135.21127819548872</v>
      </c>
      <c r="Z595">
        <v>135.21127819548872</v>
      </c>
      <c r="AA595">
        <v>14.594713504416108</v>
      </c>
      <c r="AB595">
        <v>4.1846006343893531</v>
      </c>
      <c r="AC595">
        <v>-40.080776526874992</v>
      </c>
      <c r="AD595">
        <v>5</v>
      </c>
      <c r="AE595">
        <v>0</v>
      </c>
      <c r="AF595">
        <v>0</v>
      </c>
      <c r="AG595">
        <v>3</v>
      </c>
      <c r="AH595">
        <v>4</v>
      </c>
      <c r="AI595">
        <v>1</v>
      </c>
      <c r="AJ595">
        <v>5</v>
      </c>
      <c r="AK595">
        <v>0</v>
      </c>
      <c r="AL595">
        <v>7</v>
      </c>
      <c r="AM595">
        <v>5</v>
      </c>
    </row>
    <row r="596" spans="1:39">
      <c r="A596">
        <v>7</v>
      </c>
      <c r="B596">
        <v>36</v>
      </c>
      <c r="C596">
        <v>2019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83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52</v>
      </c>
      <c r="R596">
        <v>529</v>
      </c>
      <c r="S596">
        <v>529</v>
      </c>
      <c r="T596">
        <v>1.8882741388541855</v>
      </c>
      <c r="U596">
        <v>1.7050826115952438</v>
      </c>
      <c r="V596">
        <v>15.91115311909263</v>
      </c>
      <c r="W596">
        <v>60.907372400756145</v>
      </c>
      <c r="X596">
        <v>148.71965543442403</v>
      </c>
      <c r="Y596">
        <v>137.26824196597363</v>
      </c>
      <c r="Z596">
        <v>137.26824196597363</v>
      </c>
      <c r="AA596">
        <v>28.0470037037481</v>
      </c>
      <c r="AB596">
        <v>3.9020282757458471</v>
      </c>
      <c r="AC596">
        <v>-21.053967994624763</v>
      </c>
      <c r="AD596">
        <v>13</v>
      </c>
      <c r="AE596">
        <v>0</v>
      </c>
      <c r="AF596">
        <v>0</v>
      </c>
      <c r="AG596">
        <v>1</v>
      </c>
      <c r="AH596">
        <v>20</v>
      </c>
      <c r="AI596">
        <v>5</v>
      </c>
      <c r="AJ596">
        <v>13</v>
      </c>
      <c r="AK596">
        <v>3</v>
      </c>
      <c r="AL596">
        <v>3</v>
      </c>
      <c r="AM596">
        <v>3</v>
      </c>
    </row>
    <row r="597" spans="1:39">
      <c r="A597">
        <v>7</v>
      </c>
      <c r="B597">
        <v>37</v>
      </c>
      <c r="C597">
        <v>2018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6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285</v>
      </c>
      <c r="R597">
        <v>11625</v>
      </c>
      <c r="S597">
        <v>11625</v>
      </c>
      <c r="T597">
        <v>40.180423060970554</v>
      </c>
      <c r="U597">
        <v>41.147360157115003</v>
      </c>
      <c r="V597">
        <v>14.867354838709669</v>
      </c>
      <c r="W597">
        <v>58.834408602150546</v>
      </c>
      <c r="X597">
        <v>169.83565978168477</v>
      </c>
      <c r="Y597">
        <v>156.75831397849436</v>
      </c>
      <c r="Z597">
        <v>156.75831397849436</v>
      </c>
      <c r="AA597">
        <v>31.160222588069644</v>
      </c>
      <c r="AB597">
        <v>5.1262280379983345</v>
      </c>
      <c r="AC597">
        <v>-50.203817179626157</v>
      </c>
      <c r="AD597">
        <v>309</v>
      </c>
      <c r="AE597">
        <v>0</v>
      </c>
      <c r="AF597">
        <v>0</v>
      </c>
      <c r="AG597">
        <v>25</v>
      </c>
      <c r="AH597">
        <v>702</v>
      </c>
      <c r="AI597">
        <v>108</v>
      </c>
      <c r="AJ597">
        <v>81</v>
      </c>
      <c r="AK597">
        <v>77</v>
      </c>
      <c r="AL597">
        <v>136</v>
      </c>
      <c r="AM597">
        <v>31</v>
      </c>
    </row>
    <row r="598" spans="1:39">
      <c r="A598">
        <v>7</v>
      </c>
      <c r="B598">
        <v>38</v>
      </c>
      <c r="C598">
        <v>2018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24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229</v>
      </c>
      <c r="R598">
        <v>12313</v>
      </c>
      <c r="S598">
        <v>12312</v>
      </c>
      <c r="T598">
        <v>42.558412830084336</v>
      </c>
      <c r="U598">
        <v>42.499185041680327</v>
      </c>
      <c r="V598">
        <v>14.80451555266791</v>
      </c>
      <c r="W598">
        <v>58.600633528265085</v>
      </c>
      <c r="X598">
        <v>165.62500027496949</v>
      </c>
      <c r="Y598">
        <v>152.86156095183972</v>
      </c>
      <c r="Z598">
        <v>152.87397660818741</v>
      </c>
      <c r="AA598">
        <v>30.592740773264044</v>
      </c>
      <c r="AB598">
        <v>4.6593973166416989</v>
      </c>
      <c r="AC598">
        <v>-45.203097140548557</v>
      </c>
      <c r="AD598">
        <v>429</v>
      </c>
      <c r="AE598">
        <v>0</v>
      </c>
      <c r="AF598">
        <v>0</v>
      </c>
      <c r="AG598">
        <v>27</v>
      </c>
      <c r="AH598">
        <v>1054</v>
      </c>
      <c r="AI598">
        <v>141</v>
      </c>
      <c r="AJ598">
        <v>97</v>
      </c>
      <c r="AK598">
        <v>110</v>
      </c>
      <c r="AL598">
        <v>187</v>
      </c>
      <c r="AM598">
        <v>20</v>
      </c>
    </row>
    <row r="599" spans="1:39">
      <c r="A599">
        <v>7</v>
      </c>
      <c r="B599">
        <v>39</v>
      </c>
      <c r="C599">
        <v>2018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49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111</v>
      </c>
      <c r="R599">
        <v>3701</v>
      </c>
      <c r="S599">
        <v>3701</v>
      </c>
      <c r="T599">
        <v>12.792064150421679</v>
      </c>
      <c r="U599">
        <v>12.235802389660796</v>
      </c>
      <c r="V599">
        <v>14.677654687922182</v>
      </c>
      <c r="W599">
        <v>58.419886517157522</v>
      </c>
      <c r="X599">
        <v>158.63288976684262</v>
      </c>
      <c r="Y599">
        <v>146.41815725479611</v>
      </c>
      <c r="Z599">
        <v>146.41815725479611</v>
      </c>
      <c r="AA599">
        <v>31.610261895061491</v>
      </c>
      <c r="AB599">
        <v>4.8010822530358066</v>
      </c>
      <c r="AC599">
        <v>-47.006483755836953</v>
      </c>
      <c r="AD599">
        <v>125</v>
      </c>
      <c r="AE599">
        <v>0</v>
      </c>
      <c r="AF599">
        <v>0</v>
      </c>
      <c r="AG599">
        <v>27</v>
      </c>
      <c r="AH599">
        <v>358</v>
      </c>
      <c r="AI599">
        <v>30</v>
      </c>
      <c r="AJ599">
        <v>58</v>
      </c>
      <c r="AK599">
        <v>39</v>
      </c>
      <c r="AL599">
        <v>264</v>
      </c>
      <c r="AM599">
        <v>27</v>
      </c>
    </row>
    <row r="600" spans="1:39">
      <c r="A600">
        <v>7</v>
      </c>
      <c r="B600">
        <v>40</v>
      </c>
      <c r="C600">
        <v>2018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80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106</v>
      </c>
      <c r="R600">
        <v>541</v>
      </c>
      <c r="S600">
        <v>541</v>
      </c>
      <c r="T600">
        <v>1.8699018387944144</v>
      </c>
      <c r="U600">
        <v>1.7179007522680039</v>
      </c>
      <c r="V600">
        <v>14.016635859519409</v>
      </c>
      <c r="W600">
        <v>57.096118299445486</v>
      </c>
      <c r="X600">
        <v>152.36340551484656</v>
      </c>
      <c r="Y600">
        <v>140.63142329020343</v>
      </c>
      <c r="Z600">
        <v>140.63142329020343</v>
      </c>
      <c r="AA600">
        <v>13.03942165887271</v>
      </c>
      <c r="AB600">
        <v>4.5461287076259529</v>
      </c>
      <c r="AC600">
        <v>-20.006106062227705</v>
      </c>
      <c r="AD600">
        <v>12</v>
      </c>
      <c r="AE600">
        <v>0</v>
      </c>
      <c r="AF600">
        <v>0</v>
      </c>
      <c r="AG600">
        <v>5</v>
      </c>
      <c r="AH600">
        <v>53</v>
      </c>
      <c r="AI600">
        <v>23</v>
      </c>
      <c r="AJ600">
        <v>36</v>
      </c>
      <c r="AK600">
        <v>0</v>
      </c>
      <c r="AL600">
        <v>28</v>
      </c>
      <c r="AM600">
        <v>14</v>
      </c>
    </row>
    <row r="601" spans="1:39">
      <c r="A601">
        <v>7</v>
      </c>
      <c r="B601">
        <v>41</v>
      </c>
      <c r="C601">
        <v>2018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81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20</v>
      </c>
      <c r="R601">
        <v>83</v>
      </c>
      <c r="S601">
        <v>82</v>
      </c>
      <c r="T601">
        <v>0.2868795797041338</v>
      </c>
      <c r="U601">
        <v>0.26089278698042878</v>
      </c>
      <c r="V601">
        <v>13.963855421686748</v>
      </c>
      <c r="W601">
        <v>56.926829268292678</v>
      </c>
      <c r="X601">
        <v>152.57737341565613</v>
      </c>
      <c r="Y601">
        <v>139.20843373493975</v>
      </c>
      <c r="Z601">
        <v>140.90609756097561</v>
      </c>
      <c r="AA601">
        <v>14.762570894160604</v>
      </c>
      <c r="AB601">
        <v>4.1431120852975321</v>
      </c>
      <c r="AC601">
        <v>-41.166764124958064</v>
      </c>
      <c r="AD601">
        <v>3</v>
      </c>
      <c r="AE601">
        <v>0</v>
      </c>
      <c r="AF601">
        <v>0</v>
      </c>
      <c r="AG601">
        <v>1</v>
      </c>
      <c r="AH601">
        <v>2</v>
      </c>
      <c r="AI601">
        <v>0</v>
      </c>
      <c r="AJ601">
        <v>2</v>
      </c>
      <c r="AK601">
        <v>0</v>
      </c>
      <c r="AL601">
        <v>8</v>
      </c>
      <c r="AM601">
        <v>5</v>
      </c>
    </row>
    <row r="602" spans="1:39">
      <c r="A602">
        <v>7</v>
      </c>
      <c r="B602">
        <v>42</v>
      </c>
      <c r="C602">
        <v>2018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83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58</v>
      </c>
      <c r="R602">
        <v>669</v>
      </c>
      <c r="S602">
        <v>669</v>
      </c>
      <c r="T602">
        <v>2.312318540024886</v>
      </c>
      <c r="U602">
        <v>2.138858872295486</v>
      </c>
      <c r="V602">
        <v>15.16143497757847</v>
      </c>
      <c r="W602">
        <v>59.443946188340803</v>
      </c>
      <c r="X602">
        <v>153.40371538186221</v>
      </c>
      <c r="Y602">
        <v>141.59162929745901</v>
      </c>
      <c r="Z602">
        <v>141.59162929745901</v>
      </c>
      <c r="AA602">
        <v>27.383211257636265</v>
      </c>
      <c r="AB602">
        <v>4.9943387953845679</v>
      </c>
      <c r="AC602">
        <v>-18.412435490711371</v>
      </c>
      <c r="AD602">
        <v>8</v>
      </c>
      <c r="AE602">
        <v>0</v>
      </c>
      <c r="AF602">
        <v>0</v>
      </c>
      <c r="AG602">
        <v>0</v>
      </c>
      <c r="AH602">
        <v>22</v>
      </c>
      <c r="AI602">
        <v>5</v>
      </c>
      <c r="AJ602">
        <v>11</v>
      </c>
      <c r="AK602">
        <v>0</v>
      </c>
      <c r="AL602">
        <v>14</v>
      </c>
      <c r="AM602">
        <v>3</v>
      </c>
    </row>
    <row r="603" spans="1:39">
      <c r="A603">
        <v>7</v>
      </c>
      <c r="B603">
        <v>43</v>
      </c>
      <c r="C603">
        <v>2017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6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311</v>
      </c>
      <c r="R603">
        <v>11272</v>
      </c>
      <c r="S603">
        <v>11272</v>
      </c>
      <c r="T603">
        <v>40.224101630803261</v>
      </c>
      <c r="U603">
        <v>41.189800585822852</v>
      </c>
      <c r="V603">
        <v>14.838626685592613</v>
      </c>
      <c r="W603">
        <v>58.799769339957422</v>
      </c>
      <c r="X603">
        <v>168.34677744910317</v>
      </c>
      <c r="Y603">
        <v>155.38407558552089</v>
      </c>
      <c r="Z603">
        <v>155.38407558552089</v>
      </c>
      <c r="AA603">
        <v>30.061373658969273</v>
      </c>
      <c r="AB603">
        <v>5.1324808598242786</v>
      </c>
      <c r="AC603">
        <v>-48.132205385208593</v>
      </c>
      <c r="AD603">
        <v>271</v>
      </c>
      <c r="AE603">
        <v>1</v>
      </c>
      <c r="AF603">
        <v>0</v>
      </c>
      <c r="AG603">
        <v>23</v>
      </c>
      <c r="AH603">
        <v>766</v>
      </c>
      <c r="AI603">
        <v>60</v>
      </c>
      <c r="AJ603">
        <v>77</v>
      </c>
      <c r="AK603">
        <v>70</v>
      </c>
      <c r="AL603">
        <v>66</v>
      </c>
      <c r="AM603">
        <v>19</v>
      </c>
    </row>
    <row r="604" spans="1:39">
      <c r="A604">
        <v>7</v>
      </c>
      <c r="B604">
        <v>44</v>
      </c>
      <c r="C604">
        <v>2017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24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229</v>
      </c>
      <c r="R604">
        <v>11219</v>
      </c>
      <c r="S604">
        <v>11219</v>
      </c>
      <c r="T604">
        <v>40.034971273596689</v>
      </c>
      <c r="U604">
        <v>40.320661087756569</v>
      </c>
      <c r="V604">
        <v>14.84232106248329</v>
      </c>
      <c r="W604">
        <v>58.74926464034229</v>
      </c>
      <c r="X604">
        <v>165.57302911588724</v>
      </c>
      <c r="Y604">
        <v>152.82390587396378</v>
      </c>
      <c r="Z604">
        <v>152.82390587396378</v>
      </c>
      <c r="AA604">
        <v>30.114296264538726</v>
      </c>
      <c r="AB604">
        <v>4.6662731137024762</v>
      </c>
      <c r="AC604">
        <v>-47.618128004622385</v>
      </c>
      <c r="AD604">
        <v>459</v>
      </c>
      <c r="AE604">
        <v>0</v>
      </c>
      <c r="AF604">
        <v>0</v>
      </c>
      <c r="AG604">
        <v>21</v>
      </c>
      <c r="AH604">
        <v>811</v>
      </c>
      <c r="AI604">
        <v>134</v>
      </c>
      <c r="AJ604">
        <v>133</v>
      </c>
      <c r="AK604">
        <v>99</v>
      </c>
      <c r="AL604">
        <v>501</v>
      </c>
      <c r="AM604">
        <v>19</v>
      </c>
    </row>
    <row r="605" spans="1:39">
      <c r="A605">
        <v>7</v>
      </c>
      <c r="B605">
        <v>45</v>
      </c>
      <c r="C605">
        <v>2017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49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123</v>
      </c>
      <c r="R605">
        <v>3982</v>
      </c>
      <c r="S605">
        <v>3982</v>
      </c>
      <c r="T605">
        <v>14.209756271634012</v>
      </c>
      <c r="U605">
        <v>13.420582087047164</v>
      </c>
      <c r="V605">
        <v>14.9251632345555</v>
      </c>
      <c r="W605">
        <v>58.88749372174788</v>
      </c>
      <c r="X605">
        <v>155.26951454894822</v>
      </c>
      <c r="Y605">
        <v>143.31376192867887</v>
      </c>
      <c r="Z605">
        <v>143.31376192867887</v>
      </c>
      <c r="AA605">
        <v>29.920921416031423</v>
      </c>
      <c r="AB605">
        <v>4.588260443717556</v>
      </c>
      <c r="AC605">
        <v>-49.475832365971371</v>
      </c>
      <c r="AD605">
        <v>145</v>
      </c>
      <c r="AE605">
        <v>0</v>
      </c>
      <c r="AF605">
        <v>0</v>
      </c>
      <c r="AG605">
        <v>34</v>
      </c>
      <c r="AH605">
        <v>370</v>
      </c>
      <c r="AI605">
        <v>60</v>
      </c>
      <c r="AJ605">
        <v>65</v>
      </c>
      <c r="AK605">
        <v>92</v>
      </c>
      <c r="AL605">
        <v>380</v>
      </c>
      <c r="AM605">
        <v>49</v>
      </c>
    </row>
    <row r="606" spans="1:39">
      <c r="A606">
        <v>7</v>
      </c>
      <c r="B606">
        <v>46</v>
      </c>
      <c r="C606">
        <v>2017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80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108</v>
      </c>
      <c r="R606">
        <v>630</v>
      </c>
      <c r="S606">
        <v>630</v>
      </c>
      <c r="T606">
        <v>2.2481533026442566</v>
      </c>
      <c r="U606">
        <v>2.0803480932157141</v>
      </c>
      <c r="V606">
        <v>14.361904761904755</v>
      </c>
      <c r="W606">
        <v>57.834920634920643</v>
      </c>
      <c r="X606">
        <v>152.12884142461627</v>
      </c>
      <c r="Y606">
        <v>140.41492063492061</v>
      </c>
      <c r="Z606">
        <v>140.41492063492061</v>
      </c>
      <c r="AA606">
        <v>14.560554440976416</v>
      </c>
      <c r="AB606">
        <v>4.2907859468074889</v>
      </c>
      <c r="AC606">
        <v>-26.31387948724554</v>
      </c>
      <c r="AD606">
        <v>6</v>
      </c>
      <c r="AE606">
        <v>0</v>
      </c>
      <c r="AF606">
        <v>0</v>
      </c>
      <c r="AG606">
        <v>6</v>
      </c>
      <c r="AH606">
        <v>43</v>
      </c>
      <c r="AI606">
        <v>45</v>
      </c>
      <c r="AJ606">
        <v>41</v>
      </c>
      <c r="AK606">
        <v>4</v>
      </c>
      <c r="AL606">
        <v>40</v>
      </c>
      <c r="AM606">
        <v>13</v>
      </c>
    </row>
    <row r="607" spans="1:39">
      <c r="A607">
        <v>7</v>
      </c>
      <c r="B607">
        <v>47</v>
      </c>
      <c r="C607">
        <v>2017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81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22</v>
      </c>
      <c r="R607">
        <v>96</v>
      </c>
      <c r="S607">
        <v>96</v>
      </c>
      <c r="T607">
        <v>0.34257574135531527</v>
      </c>
      <c r="U607">
        <v>0.30926756420609702</v>
      </c>
      <c r="V607">
        <v>14.5</v>
      </c>
      <c r="W607">
        <v>57.88541666666665</v>
      </c>
      <c r="X607">
        <v>148.41549295774655</v>
      </c>
      <c r="Y607">
        <v>136.98750000000001</v>
      </c>
      <c r="Z607">
        <v>136.98750000000001</v>
      </c>
      <c r="AA607">
        <v>12.985923869713423</v>
      </c>
      <c r="AB607">
        <v>4.2887201657047562</v>
      </c>
      <c r="AC607">
        <v>-30.151112761533543</v>
      </c>
      <c r="AD607">
        <v>3</v>
      </c>
      <c r="AE607">
        <v>0</v>
      </c>
      <c r="AF607">
        <v>0</v>
      </c>
      <c r="AG607">
        <v>0</v>
      </c>
      <c r="AH607">
        <v>2</v>
      </c>
      <c r="AI607">
        <v>0</v>
      </c>
      <c r="AJ607">
        <v>0</v>
      </c>
      <c r="AK607">
        <v>0</v>
      </c>
      <c r="AL607">
        <v>3</v>
      </c>
      <c r="AM607">
        <v>1</v>
      </c>
    </row>
    <row r="608" spans="1:39">
      <c r="A608">
        <v>7</v>
      </c>
      <c r="B608">
        <v>48</v>
      </c>
      <c r="C608">
        <v>2017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83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64</v>
      </c>
      <c r="R608">
        <v>824</v>
      </c>
      <c r="S608">
        <v>824</v>
      </c>
      <c r="T608">
        <v>2.9404417799664557</v>
      </c>
      <c r="U608">
        <v>2.6793405819515939</v>
      </c>
      <c r="V608">
        <v>12.408980582524272</v>
      </c>
      <c r="W608">
        <v>54.605582524271853</v>
      </c>
      <c r="X608">
        <v>149.80172295911387</v>
      </c>
      <c r="Y608">
        <v>138.26699029126209</v>
      </c>
      <c r="Z608">
        <v>138.26699029126209</v>
      </c>
      <c r="AA608">
        <v>23.409737884796463</v>
      </c>
      <c r="AB608">
        <v>6.5311812146596884</v>
      </c>
      <c r="AC608">
        <v>-1.3674972574623556</v>
      </c>
      <c r="AD608">
        <v>9</v>
      </c>
      <c r="AE608">
        <v>0</v>
      </c>
      <c r="AF608">
        <v>0</v>
      </c>
      <c r="AG608">
        <v>5</v>
      </c>
      <c r="AH608">
        <v>39</v>
      </c>
      <c r="AI608">
        <v>14</v>
      </c>
      <c r="AJ608">
        <v>9</v>
      </c>
      <c r="AK608">
        <v>0</v>
      </c>
      <c r="AL608">
        <v>8</v>
      </c>
      <c r="AM608">
        <v>0</v>
      </c>
    </row>
    <row r="609" spans="1:39">
      <c r="A609">
        <v>7</v>
      </c>
      <c r="B609">
        <v>49</v>
      </c>
      <c r="C609">
        <v>2016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6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294</v>
      </c>
      <c r="R609">
        <v>12116</v>
      </c>
      <c r="S609">
        <v>12116</v>
      </c>
      <c r="T609">
        <v>42.070905239765274</v>
      </c>
      <c r="U609">
        <v>42.749749877189927</v>
      </c>
      <c r="V609">
        <v>14.918372400132059</v>
      </c>
      <c r="W609">
        <v>58.96665566193461</v>
      </c>
      <c r="X609">
        <v>165.77496443730763</v>
      </c>
      <c r="Y609">
        <v>153.01029217563584</v>
      </c>
      <c r="Z609">
        <v>153.01029217563584</v>
      </c>
      <c r="AA609">
        <v>30.089277259881449</v>
      </c>
      <c r="AB609">
        <v>5.0342056196074312</v>
      </c>
      <c r="AC609">
        <v>-44.210557316597182</v>
      </c>
      <c r="AD609">
        <v>269</v>
      </c>
      <c r="AE609">
        <v>0</v>
      </c>
      <c r="AF609">
        <v>0</v>
      </c>
      <c r="AG609">
        <v>32</v>
      </c>
      <c r="AH609">
        <v>858</v>
      </c>
      <c r="AI609">
        <v>87</v>
      </c>
      <c r="AJ609">
        <v>72</v>
      </c>
      <c r="AK609">
        <v>101</v>
      </c>
      <c r="AL609">
        <v>65</v>
      </c>
      <c r="AM609">
        <v>12</v>
      </c>
    </row>
    <row r="610" spans="1:39">
      <c r="A610">
        <v>7</v>
      </c>
      <c r="B610">
        <v>50</v>
      </c>
      <c r="C610">
        <v>2016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24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247</v>
      </c>
      <c r="R610">
        <v>11824</v>
      </c>
      <c r="S610">
        <v>11824</v>
      </c>
      <c r="T610">
        <v>41.056981145178653</v>
      </c>
      <c r="U610">
        <v>41.261050179822867</v>
      </c>
      <c r="V610">
        <v>15.052182002706362</v>
      </c>
      <c r="W610">
        <v>59.136502029769957</v>
      </c>
      <c r="X610">
        <v>163.95342231383449</v>
      </c>
      <c r="Y610">
        <v>151.32900879566918</v>
      </c>
      <c r="Z610">
        <v>151.32900879566918</v>
      </c>
      <c r="AA610">
        <v>29.679748176016087</v>
      </c>
      <c r="AB610">
        <v>4.5302666339885391</v>
      </c>
      <c r="AC610">
        <v>-42.271831954726565</v>
      </c>
      <c r="AD610">
        <v>518</v>
      </c>
      <c r="AE610">
        <v>0</v>
      </c>
      <c r="AF610">
        <v>0</v>
      </c>
      <c r="AG610">
        <v>50</v>
      </c>
      <c r="AH610">
        <v>1261</v>
      </c>
      <c r="AI610">
        <v>129</v>
      </c>
      <c r="AJ610">
        <v>219</v>
      </c>
      <c r="AK610">
        <v>132</v>
      </c>
      <c r="AL610">
        <v>308</v>
      </c>
      <c r="AM610">
        <v>31</v>
      </c>
    </row>
    <row r="611" spans="1:39">
      <c r="A611">
        <v>7</v>
      </c>
      <c r="B611">
        <v>51</v>
      </c>
      <c r="C611">
        <v>2016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49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139</v>
      </c>
      <c r="R611">
        <v>3582</v>
      </c>
      <c r="S611">
        <v>3574</v>
      </c>
      <c r="T611">
        <v>12.43793187263447</v>
      </c>
      <c r="U611">
        <v>12.147543714101962</v>
      </c>
      <c r="V611">
        <v>14.698213288665547</v>
      </c>
      <c r="W611">
        <v>58.630665920537197</v>
      </c>
      <c r="X611">
        <v>159.59071873149301</v>
      </c>
      <c r="Y611">
        <v>147.06496370742599</v>
      </c>
      <c r="Z611">
        <v>147.39415221040849</v>
      </c>
      <c r="AA611">
        <v>31.094574168943897</v>
      </c>
      <c r="AB611">
        <v>4.9114281215723379</v>
      </c>
      <c r="AC611">
        <v>-58.027579701265317</v>
      </c>
      <c r="AD611">
        <v>143</v>
      </c>
      <c r="AE611">
        <v>2</v>
      </c>
      <c r="AF611">
        <v>0</v>
      </c>
      <c r="AG611">
        <v>29</v>
      </c>
      <c r="AH611">
        <v>354</v>
      </c>
      <c r="AI611">
        <v>59</v>
      </c>
      <c r="AJ611">
        <v>51</v>
      </c>
      <c r="AK611">
        <v>112</v>
      </c>
      <c r="AL611">
        <v>153</v>
      </c>
      <c r="AM611">
        <v>35</v>
      </c>
    </row>
    <row r="612" spans="1:39">
      <c r="A612">
        <v>7</v>
      </c>
      <c r="B612">
        <v>52</v>
      </c>
      <c r="C612">
        <v>2016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80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104</v>
      </c>
      <c r="R612">
        <v>802</v>
      </c>
      <c r="S612">
        <v>802</v>
      </c>
      <c r="T612">
        <v>2.7848189173235181</v>
      </c>
      <c r="U612">
        <v>2.4129878507429541</v>
      </c>
      <c r="V612">
        <v>14.392768079800501</v>
      </c>
      <c r="W612">
        <v>57.783042394014963</v>
      </c>
      <c r="X612">
        <v>141.35962909627321</v>
      </c>
      <c r="Y612">
        <v>130.4749376558604</v>
      </c>
      <c r="Z612">
        <v>130.4749376558604</v>
      </c>
      <c r="AA612">
        <v>19.704101192368121</v>
      </c>
      <c r="AB612">
        <v>4.3336889103590428</v>
      </c>
      <c r="AC612">
        <v>-34.177883566519881</v>
      </c>
      <c r="AD612">
        <v>5</v>
      </c>
      <c r="AE612">
        <v>1</v>
      </c>
      <c r="AF612">
        <v>0</v>
      </c>
      <c r="AG612">
        <v>5</v>
      </c>
      <c r="AH612">
        <v>20</v>
      </c>
      <c r="AI612">
        <v>43</v>
      </c>
      <c r="AJ612">
        <v>28</v>
      </c>
      <c r="AK612">
        <v>0</v>
      </c>
      <c r="AL612">
        <v>53</v>
      </c>
      <c r="AM612">
        <v>15</v>
      </c>
    </row>
    <row r="613" spans="1:39">
      <c r="A613">
        <v>7</v>
      </c>
      <c r="B613">
        <v>53</v>
      </c>
      <c r="C613">
        <v>2016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81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24</v>
      </c>
      <c r="R613">
        <v>125</v>
      </c>
      <c r="S613">
        <v>100</v>
      </c>
      <c r="T613">
        <v>0.43404284871002474</v>
      </c>
      <c r="U613">
        <v>0.31118143909920359</v>
      </c>
      <c r="V613">
        <v>14.071999999999999</v>
      </c>
      <c r="W613">
        <v>58.380000000000017</v>
      </c>
      <c r="X613">
        <v>147.84832069339109</v>
      </c>
      <c r="Y613">
        <v>107.9568</v>
      </c>
      <c r="Z613">
        <v>134.946</v>
      </c>
      <c r="AA613">
        <v>14.738530591616012</v>
      </c>
      <c r="AB613">
        <v>4.601695339763312</v>
      </c>
      <c r="AC613">
        <v>-32.226131156818944</v>
      </c>
      <c r="AD613">
        <v>5</v>
      </c>
      <c r="AE613">
        <v>0</v>
      </c>
      <c r="AF613">
        <v>0</v>
      </c>
      <c r="AG613">
        <v>0</v>
      </c>
      <c r="AH613">
        <v>3</v>
      </c>
      <c r="AI613">
        <v>1</v>
      </c>
      <c r="AJ613">
        <v>0</v>
      </c>
      <c r="AK613">
        <v>0</v>
      </c>
      <c r="AL613">
        <v>1</v>
      </c>
      <c r="AM613">
        <v>1</v>
      </c>
    </row>
    <row r="614" spans="1:39">
      <c r="A614">
        <v>7</v>
      </c>
      <c r="B614">
        <v>54</v>
      </c>
      <c r="C614">
        <v>2016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83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55</v>
      </c>
      <c r="R614">
        <v>350</v>
      </c>
      <c r="S614">
        <v>350</v>
      </c>
      <c r="T614">
        <v>1.2153199763880691</v>
      </c>
      <c r="U614">
        <v>1.1174869390430877</v>
      </c>
      <c r="V614">
        <v>13.88</v>
      </c>
      <c r="W614">
        <v>56.994285714285724</v>
      </c>
      <c r="X614">
        <v>150.00959603776502</v>
      </c>
      <c r="Y614">
        <v>138.45885714285703</v>
      </c>
      <c r="Z614">
        <v>138.45885714285703</v>
      </c>
      <c r="AA614">
        <v>21.637276534646837</v>
      </c>
      <c r="AB614">
        <v>5.274192848586531</v>
      </c>
      <c r="AC614">
        <v>-31.747470345094296</v>
      </c>
      <c r="AD614">
        <v>3</v>
      </c>
      <c r="AE614">
        <v>0</v>
      </c>
      <c r="AF614">
        <v>0</v>
      </c>
      <c r="AG614">
        <v>0</v>
      </c>
      <c r="AH614">
        <v>13</v>
      </c>
      <c r="AI614">
        <v>1</v>
      </c>
      <c r="AJ614">
        <v>8</v>
      </c>
      <c r="AK614">
        <v>1</v>
      </c>
      <c r="AL614">
        <v>4</v>
      </c>
      <c r="AM614">
        <v>0</v>
      </c>
    </row>
    <row r="615" spans="1:39">
      <c r="A615">
        <v>7</v>
      </c>
      <c r="B615">
        <v>55</v>
      </c>
      <c r="C615">
        <v>2015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6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420</v>
      </c>
      <c r="R615">
        <v>17118</v>
      </c>
      <c r="S615">
        <v>17118</v>
      </c>
      <c r="T615">
        <v>41.428882596384227</v>
      </c>
      <c r="U615">
        <v>42.100760815011448</v>
      </c>
      <c r="V615">
        <v>14.995092884682796</v>
      </c>
      <c r="W615">
        <v>59.028624839350385</v>
      </c>
      <c r="X615">
        <v>153.00351634825344</v>
      </c>
      <c r="Y615">
        <v>141.22224558943824</v>
      </c>
      <c r="Z615">
        <v>141.22224558943824</v>
      </c>
      <c r="AA615">
        <v>31.683302084316583</v>
      </c>
      <c r="AB615">
        <v>4.4678883989482241</v>
      </c>
      <c r="AC615">
        <v>-23.869958729770502</v>
      </c>
      <c r="AD615">
        <v>2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233</v>
      </c>
      <c r="AM615">
        <v>188</v>
      </c>
    </row>
    <row r="616" spans="1:39">
      <c r="A616">
        <v>7</v>
      </c>
      <c r="B616">
        <v>56</v>
      </c>
      <c r="C616">
        <v>2015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24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393</v>
      </c>
      <c r="R616">
        <v>14630</v>
      </c>
      <c r="S616">
        <v>14630</v>
      </c>
      <c r="T616">
        <v>35.407439676662072</v>
      </c>
      <c r="U616">
        <v>36.272889231330119</v>
      </c>
      <c r="V616">
        <v>15.363841421736156</v>
      </c>
      <c r="W616">
        <v>59.745317840054682</v>
      </c>
      <c r="X616">
        <v>154.2418811729415</v>
      </c>
      <c r="Y616">
        <v>142.36525632262487</v>
      </c>
      <c r="Z616">
        <v>142.36525632262487</v>
      </c>
      <c r="AA616">
        <v>31.344201164974901</v>
      </c>
      <c r="AB616">
        <v>4.1746808218009379</v>
      </c>
      <c r="AC616">
        <v>-38.481608656717185</v>
      </c>
      <c r="AD616">
        <v>2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682</v>
      </c>
      <c r="AM616">
        <v>12</v>
      </c>
    </row>
    <row r="617" spans="1:39">
      <c r="A617">
        <v>7</v>
      </c>
      <c r="B617">
        <v>57</v>
      </c>
      <c r="C617">
        <v>2015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49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276</v>
      </c>
      <c r="R617">
        <v>5087</v>
      </c>
      <c r="S617">
        <v>5085</v>
      </c>
      <c r="T617">
        <v>12.311527384496237</v>
      </c>
      <c r="U617">
        <v>12.147866201621676</v>
      </c>
      <c r="V617">
        <v>14.956162767839595</v>
      </c>
      <c r="W617">
        <v>58.960668633234995</v>
      </c>
      <c r="X617">
        <v>148.59483981964075</v>
      </c>
      <c r="Y617">
        <v>137.1211519559661</v>
      </c>
      <c r="Z617">
        <v>137.17508357915429</v>
      </c>
      <c r="AA617">
        <v>33.101411452318551</v>
      </c>
      <c r="AB617">
        <v>4.9109300311874806</v>
      </c>
      <c r="AC617">
        <v>-52.48995564077039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93</v>
      </c>
      <c r="AM617">
        <v>10</v>
      </c>
    </row>
    <row r="618" spans="1:39">
      <c r="A618">
        <v>7</v>
      </c>
      <c r="B618">
        <v>58</v>
      </c>
      <c r="C618">
        <v>2015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80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240</v>
      </c>
      <c r="R618">
        <v>2581</v>
      </c>
      <c r="S618">
        <v>2581</v>
      </c>
      <c r="T618">
        <v>6.2465209709818739</v>
      </c>
      <c r="U618">
        <v>5.4199485942251346</v>
      </c>
      <c r="V618">
        <v>15.189074002324679</v>
      </c>
      <c r="W618">
        <v>59.135993800852368</v>
      </c>
      <c r="X618">
        <v>130.63864065386551</v>
      </c>
      <c r="Y618">
        <v>120.57946532351778</v>
      </c>
      <c r="Z618">
        <v>120.57946532351778</v>
      </c>
      <c r="AA618">
        <v>12.966186939251564</v>
      </c>
      <c r="AB618">
        <v>3.7342600668877961</v>
      </c>
      <c r="AC618">
        <v>-29.952286267308278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14</v>
      </c>
      <c r="AM618">
        <v>30</v>
      </c>
    </row>
    <row r="619" spans="1:39">
      <c r="A619">
        <v>7</v>
      </c>
      <c r="B619">
        <v>59</v>
      </c>
      <c r="C619">
        <v>2015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81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51</v>
      </c>
      <c r="R619">
        <v>833</v>
      </c>
      <c r="S619">
        <v>824</v>
      </c>
      <c r="T619">
        <v>2.0160216849391319</v>
      </c>
      <c r="U619">
        <v>1.7858201154547924</v>
      </c>
      <c r="V619">
        <v>15.356542617046816</v>
      </c>
      <c r="W619">
        <v>59.706310679611633</v>
      </c>
      <c r="X619">
        <v>134.67970069934779</v>
      </c>
      <c r="Y619">
        <v>123.10024009603856</v>
      </c>
      <c r="Z619">
        <v>124.44478155339816</v>
      </c>
      <c r="AA619">
        <v>23.07265007548272</v>
      </c>
      <c r="AB619">
        <v>3.7314146541163473</v>
      </c>
      <c r="AC619">
        <v>-32.408079010399433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12</v>
      </c>
      <c r="AM619">
        <v>4</v>
      </c>
    </row>
    <row r="620" spans="1:39">
      <c r="A620">
        <v>7</v>
      </c>
      <c r="B620">
        <v>60</v>
      </c>
      <c r="C620">
        <v>2015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83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138</v>
      </c>
      <c r="R620">
        <v>1070</v>
      </c>
      <c r="S620">
        <v>1070</v>
      </c>
      <c r="T620">
        <v>2.5896076865364606</v>
      </c>
      <c r="U620">
        <v>2.2727150423568121</v>
      </c>
      <c r="V620">
        <v>14.801869158878501</v>
      </c>
      <c r="W620">
        <v>58.470093457943953</v>
      </c>
      <c r="X620">
        <v>132.13738216502443</v>
      </c>
      <c r="Y620">
        <v>121.96280373831785</v>
      </c>
      <c r="Z620">
        <v>121.96280373831785</v>
      </c>
      <c r="AA620">
        <v>19.997494225942567</v>
      </c>
      <c r="AB620">
        <v>4.592816718727887</v>
      </c>
      <c r="AC620">
        <v>-45.857507543298034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6</v>
      </c>
      <c r="AM620">
        <v>31</v>
      </c>
    </row>
    <row r="621" spans="1:39">
      <c r="A621">
        <v>8</v>
      </c>
      <c r="B621">
        <v>1</v>
      </c>
      <c r="C621">
        <v>2024</v>
      </c>
      <c r="D621">
        <v>99</v>
      </c>
      <c r="E621">
        <v>99</v>
      </c>
      <c r="F621">
        <v>99</v>
      </c>
      <c r="G621">
        <v>99</v>
      </c>
      <c r="H621">
        <v>1</v>
      </c>
      <c r="I621">
        <v>99</v>
      </c>
      <c r="J621">
        <v>103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39">
      <c r="A622">
        <v>8</v>
      </c>
      <c r="B622">
        <v>2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2</v>
      </c>
      <c r="I622">
        <v>99</v>
      </c>
      <c r="J622">
        <v>106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5</v>
      </c>
      <c r="R622">
        <v>11</v>
      </c>
      <c r="S622">
        <v>11</v>
      </c>
      <c r="T622">
        <v>4.2858256058598929E-2</v>
      </c>
      <c r="U622">
        <v>3.9309344655757202E-2</v>
      </c>
      <c r="V622">
        <v>8.3636363636363615</v>
      </c>
      <c r="W622">
        <v>58.090909090909101</v>
      </c>
      <c r="X622">
        <v>151.85659411011525</v>
      </c>
      <c r="Y622">
        <v>140.16363636363627</v>
      </c>
      <c r="Z622">
        <v>140.16363636363627</v>
      </c>
      <c r="AA622">
        <v>5.7403314328262898</v>
      </c>
      <c r="AB622">
        <v>3.0287874998104489</v>
      </c>
      <c r="AC622">
        <v>24.908073821768244</v>
      </c>
      <c r="AD622">
        <v>1</v>
      </c>
      <c r="AE622">
        <v>0</v>
      </c>
      <c r="AF622">
        <v>0</v>
      </c>
      <c r="AG622">
        <v>0</v>
      </c>
      <c r="AH622">
        <v>1</v>
      </c>
      <c r="AI622">
        <v>1</v>
      </c>
      <c r="AJ622">
        <v>1</v>
      </c>
      <c r="AK622">
        <v>0</v>
      </c>
      <c r="AL622">
        <v>0</v>
      </c>
      <c r="AM622">
        <v>0</v>
      </c>
    </row>
    <row r="623" spans="1:39">
      <c r="A623">
        <v>8</v>
      </c>
      <c r="B623">
        <v>3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1</v>
      </c>
      <c r="I623">
        <v>99</v>
      </c>
      <c r="J623">
        <v>109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217</v>
      </c>
      <c r="R623">
        <v>9265</v>
      </c>
      <c r="S623">
        <v>9262</v>
      </c>
      <c r="T623">
        <v>36.098340216628998</v>
      </c>
      <c r="U623">
        <v>37.154492455374601</v>
      </c>
      <c r="V623">
        <v>6.4814894765245548</v>
      </c>
      <c r="W623">
        <v>58.426473763765905</v>
      </c>
      <c r="X623">
        <v>170.44363069111611</v>
      </c>
      <c r="Y623">
        <v>157.28892606583867</v>
      </c>
      <c r="Z623">
        <v>157.33987259771061</v>
      </c>
      <c r="AA623">
        <v>31.585728399183417</v>
      </c>
      <c r="AB623">
        <v>5.1468546918350606</v>
      </c>
      <c r="AC623">
        <v>-40.151571208550074</v>
      </c>
      <c r="AD623">
        <v>331</v>
      </c>
      <c r="AE623">
        <v>0</v>
      </c>
      <c r="AF623">
        <v>0</v>
      </c>
      <c r="AG623">
        <v>46</v>
      </c>
      <c r="AH623">
        <v>381</v>
      </c>
      <c r="AI623">
        <v>91</v>
      </c>
      <c r="AJ623">
        <v>80</v>
      </c>
      <c r="AK623">
        <v>85</v>
      </c>
      <c r="AL623">
        <v>55</v>
      </c>
      <c r="AM623">
        <v>22</v>
      </c>
    </row>
    <row r="624" spans="1:39">
      <c r="A624">
        <v>8</v>
      </c>
      <c r="B624">
        <v>4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1</v>
      </c>
      <c r="I624">
        <v>99</v>
      </c>
      <c r="J624">
        <v>111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115</v>
      </c>
      <c r="R624">
        <v>4972</v>
      </c>
      <c r="S624">
        <v>4972</v>
      </c>
      <c r="T624">
        <v>19.371931738486719</v>
      </c>
      <c r="U624">
        <v>19.226076051879406</v>
      </c>
      <c r="V624">
        <v>4.7691069991954951</v>
      </c>
      <c r="W624">
        <v>59.868664521319403</v>
      </c>
      <c r="X624">
        <v>164.31986622376797</v>
      </c>
      <c r="Y624">
        <v>151.66723652453771</v>
      </c>
      <c r="Z624">
        <v>151.66723652453771</v>
      </c>
      <c r="AA624">
        <v>29.937313740350746</v>
      </c>
      <c r="AB624">
        <v>3.907962608351645</v>
      </c>
      <c r="AC624">
        <v>-39.146650675616371</v>
      </c>
      <c r="AD624">
        <v>115</v>
      </c>
      <c r="AE624">
        <v>0</v>
      </c>
      <c r="AF624">
        <v>0</v>
      </c>
      <c r="AG624">
        <v>17</v>
      </c>
      <c r="AH624">
        <v>464</v>
      </c>
      <c r="AI624">
        <v>33</v>
      </c>
      <c r="AJ624">
        <v>152</v>
      </c>
      <c r="AK624">
        <v>18</v>
      </c>
      <c r="AL624">
        <v>41</v>
      </c>
      <c r="AM624">
        <v>11</v>
      </c>
    </row>
    <row r="625" spans="1:39">
      <c r="A625">
        <v>8</v>
      </c>
      <c r="B625">
        <v>5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1</v>
      </c>
      <c r="I625">
        <v>99</v>
      </c>
      <c r="J625">
        <v>113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8</v>
      </c>
      <c r="B626">
        <v>6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1</v>
      </c>
      <c r="I626">
        <v>99</v>
      </c>
      <c r="J626">
        <v>116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30</v>
      </c>
      <c r="R626">
        <v>899</v>
      </c>
      <c r="S626">
        <v>897</v>
      </c>
      <c r="T626">
        <v>3.5026883815164034</v>
      </c>
      <c r="U626">
        <v>3.2996112969212992</v>
      </c>
      <c r="V626">
        <v>4.308120133481645</v>
      </c>
      <c r="W626">
        <v>60.331103678929765</v>
      </c>
      <c r="X626">
        <v>156.11714954740859</v>
      </c>
      <c r="Y626">
        <v>143.95784204671872</v>
      </c>
      <c r="Z626">
        <v>144.2788182831662</v>
      </c>
      <c r="AA626">
        <v>30.072001251165325</v>
      </c>
      <c r="AB626">
        <v>3.9847342765333504</v>
      </c>
      <c r="AC626">
        <v>-41.483987902593555</v>
      </c>
      <c r="AD626">
        <v>34</v>
      </c>
      <c r="AE626">
        <v>0</v>
      </c>
      <c r="AF626">
        <v>0</v>
      </c>
      <c r="AG626">
        <v>8</v>
      </c>
      <c r="AH626">
        <v>73</v>
      </c>
      <c r="AI626">
        <v>6</v>
      </c>
      <c r="AJ626">
        <v>7</v>
      </c>
      <c r="AK626">
        <v>1</v>
      </c>
      <c r="AL626">
        <v>18</v>
      </c>
      <c r="AM626">
        <v>0</v>
      </c>
    </row>
    <row r="627" spans="1:39">
      <c r="A627">
        <v>8</v>
      </c>
      <c r="B627">
        <v>7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2</v>
      </c>
      <c r="I627">
        <v>99</v>
      </c>
      <c r="J627">
        <v>117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62</v>
      </c>
      <c r="R627">
        <v>4087</v>
      </c>
      <c r="S627">
        <v>4068</v>
      </c>
      <c r="T627">
        <v>15.923790228317621</v>
      </c>
      <c r="U627">
        <v>15.51741351956926</v>
      </c>
      <c r="V627">
        <v>6.2857841937851715</v>
      </c>
      <c r="W627">
        <v>58.877826941986243</v>
      </c>
      <c r="X627">
        <v>162.11336263993741</v>
      </c>
      <c r="Y627">
        <v>148.91791044776127</v>
      </c>
      <c r="Z627">
        <v>149.61344641101286</v>
      </c>
      <c r="AA627">
        <v>30.035183459530391</v>
      </c>
      <c r="AB627">
        <v>4.4851519485426401</v>
      </c>
      <c r="AC627">
        <v>-44.601771410273976</v>
      </c>
      <c r="AD627">
        <v>78</v>
      </c>
      <c r="AE627">
        <v>0</v>
      </c>
      <c r="AF627">
        <v>0</v>
      </c>
      <c r="AG627">
        <v>1</v>
      </c>
      <c r="AH627">
        <v>308</v>
      </c>
      <c r="AI627">
        <v>234</v>
      </c>
      <c r="AJ627">
        <v>110</v>
      </c>
      <c r="AK627">
        <v>32</v>
      </c>
      <c r="AL627">
        <v>29</v>
      </c>
      <c r="AM627">
        <v>4</v>
      </c>
    </row>
    <row r="628" spans="1:39">
      <c r="A628">
        <v>8</v>
      </c>
      <c r="B628">
        <v>8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1</v>
      </c>
      <c r="I628">
        <v>99</v>
      </c>
      <c r="J628">
        <v>121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66</v>
      </c>
      <c r="R628">
        <v>342</v>
      </c>
      <c r="S628">
        <v>341</v>
      </c>
      <c r="T628">
        <v>1.332502142912803</v>
      </c>
      <c r="U628">
        <v>1.1754763740334377</v>
      </c>
      <c r="V628">
        <v>8.4035087719298254</v>
      </c>
      <c r="W628">
        <v>57.090909090909101</v>
      </c>
      <c r="X628">
        <v>146.58024620960131</v>
      </c>
      <c r="Y628">
        <v>134.8093567251461</v>
      </c>
      <c r="Z628">
        <v>135.20469208211139</v>
      </c>
      <c r="AA628">
        <v>18.871640229822368</v>
      </c>
      <c r="AB628">
        <v>4.3613141425934989</v>
      </c>
      <c r="AC628">
        <v>-35.211378578575157</v>
      </c>
      <c r="AD628">
        <v>9</v>
      </c>
      <c r="AE628">
        <v>0</v>
      </c>
      <c r="AF628">
        <v>0</v>
      </c>
      <c r="AG628">
        <v>1</v>
      </c>
      <c r="AH628">
        <v>5</v>
      </c>
      <c r="AI628">
        <v>0</v>
      </c>
      <c r="AJ628">
        <v>9</v>
      </c>
      <c r="AK628">
        <v>0</v>
      </c>
      <c r="AL628">
        <v>14</v>
      </c>
      <c r="AM628">
        <v>6</v>
      </c>
    </row>
    <row r="629" spans="1:39">
      <c r="A629">
        <v>8</v>
      </c>
      <c r="B629">
        <v>9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1</v>
      </c>
      <c r="I629">
        <v>99</v>
      </c>
      <c r="J629">
        <v>134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40</v>
      </c>
      <c r="R629">
        <v>1061</v>
      </c>
      <c r="S629">
        <v>1051</v>
      </c>
      <c r="T629">
        <v>4.1338736071066791</v>
      </c>
      <c r="U629">
        <v>4.3716514202941994</v>
      </c>
      <c r="V629">
        <v>6.0292177191328946</v>
      </c>
      <c r="W629">
        <v>59.086584205518555</v>
      </c>
      <c r="X629">
        <v>176.65972635639855</v>
      </c>
      <c r="Y629">
        <v>161.60782280867099</v>
      </c>
      <c r="Z629">
        <v>163.14548049476673</v>
      </c>
      <c r="AA629">
        <v>31.811851522216564</v>
      </c>
      <c r="AB629">
        <v>4.1951810555410427</v>
      </c>
      <c r="AC629">
        <v>-28.396731626776475</v>
      </c>
      <c r="AD629">
        <v>50</v>
      </c>
      <c r="AE629">
        <v>0</v>
      </c>
      <c r="AF629">
        <v>0</v>
      </c>
      <c r="AG629">
        <v>1</v>
      </c>
      <c r="AH629">
        <v>67</v>
      </c>
      <c r="AI629">
        <v>31</v>
      </c>
      <c r="AJ629">
        <v>31</v>
      </c>
      <c r="AK629">
        <v>12</v>
      </c>
      <c r="AL629">
        <v>6</v>
      </c>
      <c r="AM629">
        <v>0</v>
      </c>
    </row>
    <row r="630" spans="1:39">
      <c r="A630">
        <v>8</v>
      </c>
      <c r="B630">
        <v>10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2</v>
      </c>
      <c r="I630">
        <v>99</v>
      </c>
      <c r="J630">
        <v>141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22</v>
      </c>
      <c r="R630">
        <v>110</v>
      </c>
      <c r="S630">
        <v>110</v>
      </c>
      <c r="T630">
        <v>0.42858256058598926</v>
      </c>
      <c r="U630">
        <v>0.36932631003655969</v>
      </c>
      <c r="V630">
        <v>8.336363636363636</v>
      </c>
      <c r="W630">
        <v>57.236363636363642</v>
      </c>
      <c r="X630">
        <v>142.67507140746579</v>
      </c>
      <c r="Y630">
        <v>131.68909090909091</v>
      </c>
      <c r="Z630">
        <v>131.68909090909091</v>
      </c>
      <c r="AA630">
        <v>24.39310016248848</v>
      </c>
      <c r="AB630">
        <v>4.5565682316395586</v>
      </c>
      <c r="AC630">
        <v>-39.603873061057826</v>
      </c>
      <c r="AD630">
        <v>1</v>
      </c>
      <c r="AE630">
        <v>0</v>
      </c>
      <c r="AF630">
        <v>0</v>
      </c>
      <c r="AG630">
        <v>0</v>
      </c>
      <c r="AH630">
        <v>10</v>
      </c>
      <c r="AI630">
        <v>4</v>
      </c>
      <c r="AJ630">
        <v>29</v>
      </c>
      <c r="AK630">
        <v>0</v>
      </c>
      <c r="AL630">
        <v>3</v>
      </c>
      <c r="AM630">
        <v>1</v>
      </c>
    </row>
    <row r="631" spans="1:39">
      <c r="A631">
        <v>8</v>
      </c>
      <c r="B631">
        <v>11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2</v>
      </c>
      <c r="I631">
        <v>99</v>
      </c>
      <c r="J631">
        <v>143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4</v>
      </c>
      <c r="R631">
        <v>6</v>
      </c>
      <c r="S631">
        <v>6</v>
      </c>
      <c r="T631">
        <v>2.3377230577417595E-2</v>
      </c>
      <c r="U631">
        <v>2.3007363223086857E-2</v>
      </c>
      <c r="V631">
        <v>2.3333333333333339</v>
      </c>
      <c r="W631">
        <v>62.66666666666665</v>
      </c>
      <c r="X631">
        <v>162.94691224268678</v>
      </c>
      <c r="Y631">
        <v>150.4</v>
      </c>
      <c r="Z631">
        <v>150.4</v>
      </c>
      <c r="AA631">
        <v>15.038838607640772</v>
      </c>
      <c r="AB631">
        <v>2.2110831935703574</v>
      </c>
      <c r="AC631">
        <v>9.8740561740635382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</row>
    <row r="632" spans="1:39">
      <c r="A632">
        <v>8</v>
      </c>
      <c r="B632">
        <v>12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2</v>
      </c>
      <c r="I632">
        <v>99</v>
      </c>
      <c r="J632">
        <v>147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20</v>
      </c>
      <c r="R632">
        <v>89</v>
      </c>
      <c r="S632">
        <v>88</v>
      </c>
      <c r="T632">
        <v>0.34676225356502777</v>
      </c>
      <c r="U632">
        <v>0.30218325701351095</v>
      </c>
      <c r="V632">
        <v>8.2584269662921308</v>
      </c>
      <c r="W632">
        <v>57.875</v>
      </c>
      <c r="X632">
        <v>145.31997516646982</v>
      </c>
      <c r="Y632">
        <v>133.1719101123596</v>
      </c>
      <c r="Z632">
        <v>134.68522727272736</v>
      </c>
      <c r="AA632">
        <v>17.978317368510389</v>
      </c>
      <c r="AB632">
        <v>4.0558949802613355</v>
      </c>
      <c r="AC632">
        <v>-47.671161865167917</v>
      </c>
      <c r="AD632">
        <v>0</v>
      </c>
      <c r="AE632">
        <v>0</v>
      </c>
      <c r="AF632">
        <v>0</v>
      </c>
      <c r="AG632">
        <v>1</v>
      </c>
      <c r="AH632">
        <v>2</v>
      </c>
      <c r="AI632">
        <v>0</v>
      </c>
      <c r="AJ632">
        <v>2</v>
      </c>
      <c r="AK632">
        <v>0</v>
      </c>
      <c r="AL632">
        <v>6</v>
      </c>
      <c r="AM632">
        <v>0</v>
      </c>
    </row>
    <row r="633" spans="1:39">
      <c r="A633">
        <v>8</v>
      </c>
      <c r="B633">
        <v>13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1</v>
      </c>
      <c r="I633">
        <v>99</v>
      </c>
      <c r="J633">
        <v>155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11</v>
      </c>
      <c r="R633">
        <v>301</v>
      </c>
      <c r="S633">
        <v>301</v>
      </c>
      <c r="T633">
        <v>1.1727577339671162</v>
      </c>
      <c r="U633">
        <v>1.1690973378206544</v>
      </c>
      <c r="V633">
        <v>6.1229235880398676</v>
      </c>
      <c r="W633">
        <v>58.700996677740861</v>
      </c>
      <c r="X633">
        <v>165.04968991048261</v>
      </c>
      <c r="Y633">
        <v>152.34086378737541</v>
      </c>
      <c r="Z633">
        <v>152.34086378737541</v>
      </c>
      <c r="AA633">
        <v>32.67091055657994</v>
      </c>
      <c r="AB633">
        <v>4.5992523229566116</v>
      </c>
      <c r="AC633">
        <v>-46.289812734799376</v>
      </c>
      <c r="AD633">
        <v>13</v>
      </c>
      <c r="AE633">
        <v>0</v>
      </c>
      <c r="AF633">
        <v>0</v>
      </c>
      <c r="AG633">
        <v>2</v>
      </c>
      <c r="AH633">
        <v>23</v>
      </c>
      <c r="AI633">
        <v>3</v>
      </c>
      <c r="AJ633">
        <v>2</v>
      </c>
      <c r="AK633">
        <v>2</v>
      </c>
      <c r="AL633">
        <v>1</v>
      </c>
      <c r="AM633">
        <v>2</v>
      </c>
    </row>
    <row r="634" spans="1:39">
      <c r="A634">
        <v>8</v>
      </c>
      <c r="B634">
        <v>14</v>
      </c>
      <c r="C634">
        <v>2024</v>
      </c>
      <c r="D634">
        <v>99</v>
      </c>
      <c r="E634">
        <v>99</v>
      </c>
      <c r="F634">
        <v>99</v>
      </c>
      <c r="G634">
        <v>99</v>
      </c>
      <c r="H634">
        <v>2</v>
      </c>
      <c r="I634">
        <v>99</v>
      </c>
      <c r="J634">
        <v>160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60</v>
      </c>
      <c r="R634">
        <v>354</v>
      </c>
      <c r="S634">
        <v>354</v>
      </c>
      <c r="T634">
        <v>1.3792566040676388</v>
      </c>
      <c r="U634">
        <v>1.2550435051799471</v>
      </c>
      <c r="V634">
        <v>9.6864406779661021</v>
      </c>
      <c r="W634">
        <v>54.830508474576256</v>
      </c>
      <c r="X634">
        <v>150.65586915670465</v>
      </c>
      <c r="Y634">
        <v>139.05536723163848</v>
      </c>
      <c r="Z634">
        <v>139.05536723163848</v>
      </c>
      <c r="AA634">
        <v>12.90341727634609</v>
      </c>
      <c r="AB634">
        <v>4.5979086711496393</v>
      </c>
      <c r="AC634">
        <v>-27.671055410409242</v>
      </c>
      <c r="AD634">
        <v>6</v>
      </c>
      <c r="AE634">
        <v>0</v>
      </c>
      <c r="AF634">
        <v>0</v>
      </c>
      <c r="AG634">
        <v>5</v>
      </c>
      <c r="AH634">
        <v>25</v>
      </c>
      <c r="AI634">
        <v>1</v>
      </c>
      <c r="AJ634">
        <v>37</v>
      </c>
      <c r="AK634">
        <v>0</v>
      </c>
      <c r="AL634">
        <v>18</v>
      </c>
      <c r="AM634">
        <v>9</v>
      </c>
    </row>
    <row r="635" spans="1:39">
      <c r="A635">
        <v>8</v>
      </c>
      <c r="B635">
        <v>15</v>
      </c>
      <c r="C635">
        <v>2024</v>
      </c>
      <c r="D635">
        <v>99</v>
      </c>
      <c r="E635">
        <v>99</v>
      </c>
      <c r="F635">
        <v>99</v>
      </c>
      <c r="G635">
        <v>99</v>
      </c>
      <c r="H635">
        <v>1</v>
      </c>
      <c r="I635">
        <v>99</v>
      </c>
      <c r="J635">
        <v>171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38</v>
      </c>
      <c r="R635">
        <v>2022</v>
      </c>
      <c r="S635">
        <v>2020</v>
      </c>
      <c r="T635">
        <v>7.8781267045897279</v>
      </c>
      <c r="U635">
        <v>7.9075139692479439</v>
      </c>
      <c r="V635">
        <v>5.2403560830860556</v>
      </c>
      <c r="W635">
        <v>59.736138613861392</v>
      </c>
      <c r="X635">
        <v>166.35015908430901</v>
      </c>
      <c r="Y635">
        <v>153.38788328387716</v>
      </c>
      <c r="Z635">
        <v>153.53975247524741</v>
      </c>
      <c r="AA635">
        <v>29.774007850860674</v>
      </c>
      <c r="AB635">
        <v>3.7880976887612192</v>
      </c>
      <c r="AC635">
        <v>-39.462157680518928</v>
      </c>
      <c r="AD635">
        <v>47</v>
      </c>
      <c r="AE635">
        <v>0</v>
      </c>
      <c r="AF635">
        <v>0</v>
      </c>
      <c r="AG635">
        <v>4</v>
      </c>
      <c r="AH635">
        <v>216</v>
      </c>
      <c r="AI635">
        <v>17</v>
      </c>
      <c r="AJ635">
        <v>59</v>
      </c>
      <c r="AK635">
        <v>9</v>
      </c>
      <c r="AL635">
        <v>13</v>
      </c>
      <c r="AM635">
        <v>8</v>
      </c>
    </row>
    <row r="636" spans="1:39">
      <c r="A636">
        <v>8</v>
      </c>
      <c r="B636">
        <v>16</v>
      </c>
      <c r="C636">
        <v>2024</v>
      </c>
      <c r="D636">
        <v>99</v>
      </c>
      <c r="E636">
        <v>99</v>
      </c>
      <c r="F636">
        <v>99</v>
      </c>
      <c r="G636">
        <v>99</v>
      </c>
      <c r="H636">
        <v>2</v>
      </c>
      <c r="I636">
        <v>99</v>
      </c>
      <c r="J636">
        <v>181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5</v>
      </c>
      <c r="R636">
        <v>27</v>
      </c>
      <c r="S636">
        <v>27</v>
      </c>
      <c r="T636">
        <v>0.10519753759837915</v>
      </c>
      <c r="U636">
        <v>9.3291492430847833E-2</v>
      </c>
      <c r="V636">
        <v>5.5555555555555562</v>
      </c>
      <c r="W636">
        <v>59.518518518518512</v>
      </c>
      <c r="X636">
        <v>146.82797640544123</v>
      </c>
      <c r="Y636">
        <v>135.52222222222221</v>
      </c>
      <c r="Z636">
        <v>135.52222222222221</v>
      </c>
      <c r="AA636">
        <v>21.892165575389043</v>
      </c>
      <c r="AB636">
        <v>4.5327644281131922</v>
      </c>
      <c r="AC636">
        <v>-51.46229348649149</v>
      </c>
      <c r="AD636">
        <v>0</v>
      </c>
      <c r="AE636">
        <v>0</v>
      </c>
      <c r="AF636">
        <v>0</v>
      </c>
      <c r="AG636">
        <v>0</v>
      </c>
      <c r="AH636">
        <v>1</v>
      </c>
      <c r="AI636">
        <v>0</v>
      </c>
      <c r="AJ636">
        <v>0</v>
      </c>
      <c r="AK636">
        <v>0</v>
      </c>
      <c r="AL636">
        <v>0</v>
      </c>
      <c r="AM636">
        <v>0</v>
      </c>
    </row>
    <row r="637" spans="1:39">
      <c r="A637">
        <v>8</v>
      </c>
      <c r="B637">
        <v>17</v>
      </c>
      <c r="C637">
        <v>2024</v>
      </c>
      <c r="D637">
        <v>99</v>
      </c>
      <c r="E637">
        <v>99</v>
      </c>
      <c r="F637">
        <v>99</v>
      </c>
      <c r="G637">
        <v>99</v>
      </c>
      <c r="H637">
        <v>2</v>
      </c>
      <c r="I637">
        <v>99</v>
      </c>
      <c r="J637">
        <v>470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18</v>
      </c>
      <c r="R637">
        <v>141</v>
      </c>
      <c r="S637">
        <v>141</v>
      </c>
      <c r="T637">
        <v>0.54936491856931347</v>
      </c>
      <c r="U637">
        <v>0.50787785476530622</v>
      </c>
      <c r="V637">
        <v>8.2269503546099259</v>
      </c>
      <c r="W637">
        <v>57.460992907801405</v>
      </c>
      <c r="X637">
        <v>153.06316897566523</v>
      </c>
      <c r="Y637">
        <v>141.27730496453901</v>
      </c>
      <c r="Z637">
        <v>141.27730496453901</v>
      </c>
      <c r="AA637">
        <v>26.317888554840824</v>
      </c>
      <c r="AB637">
        <v>4.5980534433643427</v>
      </c>
      <c r="AC637">
        <v>-36.12192493358743</v>
      </c>
      <c r="AD637">
        <v>0</v>
      </c>
      <c r="AE637">
        <v>0</v>
      </c>
      <c r="AF637">
        <v>0</v>
      </c>
      <c r="AG637">
        <v>1</v>
      </c>
      <c r="AH637">
        <v>2</v>
      </c>
      <c r="AI637">
        <v>0</v>
      </c>
      <c r="AJ637">
        <v>4</v>
      </c>
      <c r="AK637">
        <v>0</v>
      </c>
      <c r="AL637">
        <v>0</v>
      </c>
      <c r="AM637">
        <v>0</v>
      </c>
    </row>
    <row r="638" spans="1:39">
      <c r="A638">
        <v>8</v>
      </c>
      <c r="B638">
        <v>18</v>
      </c>
      <c r="C638">
        <v>2024</v>
      </c>
      <c r="D638">
        <v>99</v>
      </c>
      <c r="E638">
        <v>99</v>
      </c>
      <c r="F638">
        <v>99</v>
      </c>
      <c r="G638">
        <v>99</v>
      </c>
      <c r="H638">
        <v>1</v>
      </c>
      <c r="I638">
        <v>99</v>
      </c>
      <c r="J638">
        <v>643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42</v>
      </c>
      <c r="R638">
        <v>1979</v>
      </c>
      <c r="S638">
        <v>1975</v>
      </c>
      <c r="T638">
        <v>7.7105898854515695</v>
      </c>
      <c r="U638">
        <v>7.5886284475542114</v>
      </c>
      <c r="V638">
        <v>6.7220818595250149</v>
      </c>
      <c r="W638">
        <v>58.486075949367105</v>
      </c>
      <c r="X638">
        <v>163.35274444505862</v>
      </c>
      <c r="Y638">
        <v>150.400656897423</v>
      </c>
      <c r="Z638">
        <v>150.7052658227849</v>
      </c>
      <c r="AA638">
        <v>29.824957395837306</v>
      </c>
      <c r="AB638">
        <v>4.4622391545850846</v>
      </c>
      <c r="AC638">
        <v>-36.563238072432448</v>
      </c>
      <c r="AD638">
        <v>63</v>
      </c>
      <c r="AE638">
        <v>0</v>
      </c>
      <c r="AF638">
        <v>0</v>
      </c>
      <c r="AG638">
        <v>2</v>
      </c>
      <c r="AH638">
        <v>119</v>
      </c>
      <c r="AI638">
        <v>20</v>
      </c>
      <c r="AJ638">
        <v>16</v>
      </c>
      <c r="AK638">
        <v>4</v>
      </c>
      <c r="AL638">
        <v>41</v>
      </c>
      <c r="AM638">
        <v>3</v>
      </c>
    </row>
    <row r="639" spans="1:39">
      <c r="A639">
        <v>8</v>
      </c>
      <c r="B639">
        <v>19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1</v>
      </c>
      <c r="I639">
        <v>99</v>
      </c>
      <c r="J639">
        <v>103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</v>
      </c>
      <c r="R639">
        <v>2</v>
      </c>
      <c r="S639">
        <v>1</v>
      </c>
      <c r="T639">
        <v>7.5751836982046817E-3</v>
      </c>
      <c r="U639">
        <v>5.5069041648397972E-3</v>
      </c>
      <c r="V639">
        <v>0</v>
      </c>
      <c r="W639">
        <v>59</v>
      </c>
      <c r="X639">
        <v>203.14192849404125</v>
      </c>
      <c r="Y639">
        <v>112.5</v>
      </c>
      <c r="Z639">
        <v>225</v>
      </c>
      <c r="AA639">
        <v>0</v>
      </c>
      <c r="AB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</row>
    <row r="640" spans="1:39">
      <c r="A640">
        <v>8</v>
      </c>
      <c r="B640">
        <v>20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2</v>
      </c>
      <c r="I640">
        <v>99</v>
      </c>
      <c r="J640">
        <v>106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12</v>
      </c>
      <c r="R640">
        <v>30</v>
      </c>
      <c r="S640">
        <v>30</v>
      </c>
      <c r="T640">
        <v>0.11362775547307022</v>
      </c>
      <c r="U640">
        <v>0.10375007446558186</v>
      </c>
      <c r="V640">
        <v>10.933333333333335</v>
      </c>
      <c r="W640">
        <v>55.8</v>
      </c>
      <c r="X640">
        <v>153.08775731310939</v>
      </c>
      <c r="Y640">
        <v>141.30000000000001</v>
      </c>
      <c r="Z640">
        <v>141.30000000000001</v>
      </c>
      <c r="AA640">
        <v>7.6182675195861345</v>
      </c>
      <c r="AB640">
        <v>2.982169232846021</v>
      </c>
      <c r="AC640">
        <v>-23.123121122627559</v>
      </c>
      <c r="AD640">
        <v>1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2</v>
      </c>
      <c r="AK640">
        <v>0</v>
      </c>
      <c r="AL640">
        <v>2</v>
      </c>
      <c r="AM640">
        <v>0</v>
      </c>
    </row>
    <row r="641" spans="1:39">
      <c r="A641">
        <v>8</v>
      </c>
      <c r="B641">
        <v>21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1</v>
      </c>
      <c r="I641">
        <v>99</v>
      </c>
      <c r="J641">
        <v>109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225</v>
      </c>
      <c r="R641">
        <v>9318</v>
      </c>
      <c r="S641">
        <v>9316</v>
      </c>
      <c r="T641">
        <v>35.292780849935603</v>
      </c>
      <c r="U641">
        <v>36.165146622424807</v>
      </c>
      <c r="V641">
        <v>6.3106889890534452</v>
      </c>
      <c r="W641">
        <v>58.469944182052394</v>
      </c>
      <c r="X641">
        <v>171.85279856529468</v>
      </c>
      <c r="Y641">
        <v>158.5778493238895</v>
      </c>
      <c r="Z641">
        <v>158.61189351653101</v>
      </c>
      <c r="AA641">
        <v>32.587968310998775</v>
      </c>
      <c r="AB641">
        <v>5.3170475320450965</v>
      </c>
      <c r="AC641">
        <v>-40.147033956341438</v>
      </c>
      <c r="AD641">
        <v>345</v>
      </c>
      <c r="AE641">
        <v>0</v>
      </c>
      <c r="AF641">
        <v>0</v>
      </c>
      <c r="AG641">
        <v>64</v>
      </c>
      <c r="AH641">
        <v>502</v>
      </c>
      <c r="AI641">
        <v>103</v>
      </c>
      <c r="AJ641">
        <v>123</v>
      </c>
      <c r="AK641">
        <v>155</v>
      </c>
      <c r="AL641">
        <v>90</v>
      </c>
      <c r="AM641">
        <v>16</v>
      </c>
    </row>
    <row r="642" spans="1:39">
      <c r="A642">
        <v>8</v>
      </c>
      <c r="B642">
        <v>22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1</v>
      </c>
      <c r="I642">
        <v>99</v>
      </c>
      <c r="J642">
        <v>111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129</v>
      </c>
      <c r="R642">
        <v>5669</v>
      </c>
      <c r="S642">
        <v>5667</v>
      </c>
      <c r="T642">
        <v>21.471858192561164</v>
      </c>
      <c r="U642">
        <v>21.206733049418588</v>
      </c>
      <c r="V642">
        <v>5.0687952019756572</v>
      </c>
      <c r="W642">
        <v>59.920063525674962</v>
      </c>
      <c r="X642">
        <v>165.64408091219323</v>
      </c>
      <c r="Y642">
        <v>152.84185923443312</v>
      </c>
      <c r="Z642">
        <v>152.89580024704455</v>
      </c>
      <c r="AA642">
        <v>29.1441174778357</v>
      </c>
      <c r="AB642">
        <v>3.9371448689274127</v>
      </c>
      <c r="AC642">
        <v>-37.048757016132924</v>
      </c>
      <c r="AD642">
        <v>142</v>
      </c>
      <c r="AE642">
        <v>0</v>
      </c>
      <c r="AF642">
        <v>0</v>
      </c>
      <c r="AG642">
        <v>16</v>
      </c>
      <c r="AH642">
        <v>603</v>
      </c>
      <c r="AI642">
        <v>48</v>
      </c>
      <c r="AJ642">
        <v>155</v>
      </c>
      <c r="AK642">
        <v>29</v>
      </c>
      <c r="AL642">
        <v>35</v>
      </c>
      <c r="AM642">
        <v>18</v>
      </c>
    </row>
    <row r="643" spans="1:39">
      <c r="A643">
        <v>8</v>
      </c>
      <c r="B643">
        <v>23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1</v>
      </c>
      <c r="I643">
        <v>99</v>
      </c>
      <c r="J643">
        <v>113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</row>
    <row r="644" spans="1:39">
      <c r="A644">
        <v>8</v>
      </c>
      <c r="B644">
        <v>24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1</v>
      </c>
      <c r="I644">
        <v>99</v>
      </c>
      <c r="J644">
        <v>116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33</v>
      </c>
      <c r="R644">
        <v>1465</v>
      </c>
      <c r="S644">
        <v>1462</v>
      </c>
      <c r="T644">
        <v>5.5488220589349284</v>
      </c>
      <c r="U644">
        <v>5.3182669983079345</v>
      </c>
      <c r="V644">
        <v>5.0539249146757692</v>
      </c>
      <c r="W644">
        <v>59.839945280437746</v>
      </c>
      <c r="X644">
        <v>161.06249468456826</v>
      </c>
      <c r="Y644">
        <v>148.32266211604099</v>
      </c>
      <c r="Z644">
        <v>148.62701778385781</v>
      </c>
      <c r="AA644">
        <v>28.350267900180238</v>
      </c>
      <c r="AB644">
        <v>4.1461457713891177</v>
      </c>
      <c r="AC644">
        <v>-35.713027958774241</v>
      </c>
      <c r="AD644">
        <v>49</v>
      </c>
      <c r="AE644">
        <v>0</v>
      </c>
      <c r="AF644">
        <v>0</v>
      </c>
      <c r="AG644">
        <v>5</v>
      </c>
      <c r="AH644">
        <v>129</v>
      </c>
      <c r="AI644">
        <v>9</v>
      </c>
      <c r="AJ644">
        <v>10</v>
      </c>
      <c r="AK644">
        <v>7</v>
      </c>
      <c r="AL644">
        <v>30</v>
      </c>
      <c r="AM644">
        <v>0</v>
      </c>
    </row>
    <row r="645" spans="1:39">
      <c r="A645">
        <v>8</v>
      </c>
      <c r="B645">
        <v>25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2</v>
      </c>
      <c r="I645">
        <v>99</v>
      </c>
      <c r="J645">
        <v>117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71</v>
      </c>
      <c r="R645">
        <v>3710</v>
      </c>
      <c r="S645">
        <v>3685</v>
      </c>
      <c r="T645">
        <v>14.051965760169685</v>
      </c>
      <c r="U645">
        <v>14.08331265592796</v>
      </c>
      <c r="V645">
        <v>5.7679245283018865</v>
      </c>
      <c r="W645">
        <v>59.063229308005425</v>
      </c>
      <c r="X645">
        <v>169.12975676993781</v>
      </c>
      <c r="Y645">
        <v>155.09789757412364</v>
      </c>
      <c r="Z645">
        <v>156.150122116689</v>
      </c>
      <c r="AA645">
        <v>31.038418931733077</v>
      </c>
      <c r="AB645">
        <v>4.7151785153707744</v>
      </c>
      <c r="AC645">
        <v>-52.469562312403561</v>
      </c>
      <c r="AD645">
        <v>49</v>
      </c>
      <c r="AE645">
        <v>0</v>
      </c>
      <c r="AF645">
        <v>0</v>
      </c>
      <c r="AG645">
        <v>3</v>
      </c>
      <c r="AH645">
        <v>207</v>
      </c>
      <c r="AI645">
        <v>54</v>
      </c>
      <c r="AJ645">
        <v>77</v>
      </c>
      <c r="AK645">
        <v>7</v>
      </c>
      <c r="AL645">
        <v>42</v>
      </c>
      <c r="AM645">
        <v>2</v>
      </c>
    </row>
    <row r="646" spans="1:39">
      <c r="A646">
        <v>8</v>
      </c>
      <c r="B646">
        <v>26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1</v>
      </c>
      <c r="I646">
        <v>99</v>
      </c>
      <c r="J646">
        <v>121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101</v>
      </c>
      <c r="R646">
        <v>489</v>
      </c>
      <c r="S646">
        <v>487</v>
      </c>
      <c r="T646">
        <v>1.8521324142110445</v>
      </c>
      <c r="U646">
        <v>1.6435416667788421</v>
      </c>
      <c r="V646">
        <v>8.0122699386503076</v>
      </c>
      <c r="W646">
        <v>57.659137577002049</v>
      </c>
      <c r="X646">
        <v>149.29444529375411</v>
      </c>
      <c r="Y646">
        <v>137.32413087934549</v>
      </c>
      <c r="Z646">
        <v>137.88809034907587</v>
      </c>
      <c r="AA646">
        <v>21.117267714769589</v>
      </c>
      <c r="AB646">
        <v>4.44713802662897</v>
      </c>
      <c r="AC646">
        <v>-28.2829743716755</v>
      </c>
      <c r="AD646">
        <v>12</v>
      </c>
      <c r="AE646">
        <v>0</v>
      </c>
      <c r="AF646">
        <v>0</v>
      </c>
      <c r="AG646">
        <v>5</v>
      </c>
      <c r="AH646">
        <v>9</v>
      </c>
      <c r="AI646">
        <v>1</v>
      </c>
      <c r="AJ646">
        <v>3</v>
      </c>
      <c r="AK646">
        <v>4</v>
      </c>
      <c r="AL646">
        <v>10</v>
      </c>
      <c r="AM646">
        <v>7</v>
      </c>
    </row>
    <row r="647" spans="1:39">
      <c r="A647">
        <v>8</v>
      </c>
      <c r="B647">
        <v>27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1</v>
      </c>
      <c r="I647">
        <v>99</v>
      </c>
      <c r="J647">
        <v>134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36</v>
      </c>
      <c r="R647">
        <v>920</v>
      </c>
      <c r="S647">
        <v>913</v>
      </c>
      <c r="T647">
        <v>3.4845845011741523</v>
      </c>
      <c r="U647">
        <v>3.640257006483115</v>
      </c>
      <c r="V647">
        <v>6.7630434782608706</v>
      </c>
      <c r="W647">
        <v>58.648411829134744</v>
      </c>
      <c r="X647">
        <v>176.52774506571171</v>
      </c>
      <c r="Y647">
        <v>161.6661956521738</v>
      </c>
      <c r="Z647">
        <v>162.90569550930988</v>
      </c>
      <c r="AA647">
        <v>30.620797905750475</v>
      </c>
      <c r="AB647">
        <v>4.6642050276702971</v>
      </c>
      <c r="AC647">
        <v>-27.888139052912106</v>
      </c>
      <c r="AD647">
        <v>44</v>
      </c>
      <c r="AE647">
        <v>1</v>
      </c>
      <c r="AF647">
        <v>0</v>
      </c>
      <c r="AG647">
        <v>2</v>
      </c>
      <c r="AH647">
        <v>55</v>
      </c>
      <c r="AI647">
        <v>21</v>
      </c>
      <c r="AJ647">
        <v>68</v>
      </c>
      <c r="AK647">
        <v>3</v>
      </c>
      <c r="AL647">
        <v>4</v>
      </c>
      <c r="AM647">
        <v>3</v>
      </c>
    </row>
    <row r="648" spans="1:39">
      <c r="A648">
        <v>8</v>
      </c>
      <c r="B648">
        <v>28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2</v>
      </c>
      <c r="I648">
        <v>99</v>
      </c>
      <c r="J648">
        <v>141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18</v>
      </c>
      <c r="R648">
        <v>51</v>
      </c>
      <c r="S648">
        <v>51</v>
      </c>
      <c r="T648">
        <v>0.19316718430421936</v>
      </c>
      <c r="U648">
        <v>0.16833504651082301</v>
      </c>
      <c r="V648">
        <v>9.7450980392156872</v>
      </c>
      <c r="W648">
        <v>56.352941176470594</v>
      </c>
      <c r="X648">
        <v>146.10923459307887</v>
      </c>
      <c r="Y648">
        <v>134.85882352941181</v>
      </c>
      <c r="Z648">
        <v>134.85882352941181</v>
      </c>
      <c r="AA648">
        <v>14.513039119986589</v>
      </c>
      <c r="AB648">
        <v>4.8621125458286558</v>
      </c>
      <c r="AC648">
        <v>28.566495204263845</v>
      </c>
      <c r="AD648">
        <v>2</v>
      </c>
      <c r="AE648">
        <v>0</v>
      </c>
      <c r="AF648">
        <v>0</v>
      </c>
      <c r="AG648">
        <v>1</v>
      </c>
      <c r="AH648">
        <v>2</v>
      </c>
      <c r="AI648">
        <v>0</v>
      </c>
      <c r="AJ648">
        <v>15</v>
      </c>
      <c r="AK648">
        <v>0</v>
      </c>
      <c r="AL648">
        <v>7</v>
      </c>
      <c r="AM648">
        <v>2</v>
      </c>
    </row>
    <row r="649" spans="1:39">
      <c r="A649">
        <v>8</v>
      </c>
      <c r="B649">
        <v>29</v>
      </c>
      <c r="C649">
        <v>2023</v>
      </c>
      <c r="D649">
        <v>99</v>
      </c>
      <c r="E649">
        <v>99</v>
      </c>
      <c r="F649">
        <v>99</v>
      </c>
      <c r="G649">
        <v>99</v>
      </c>
      <c r="H649">
        <v>2</v>
      </c>
      <c r="I649">
        <v>99</v>
      </c>
      <c r="J649">
        <v>143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12</v>
      </c>
      <c r="R649">
        <v>65</v>
      </c>
      <c r="S649">
        <v>65</v>
      </c>
      <c r="T649">
        <v>0.24619347019165216</v>
      </c>
      <c r="U649">
        <v>0.22548447417704939</v>
      </c>
      <c r="V649">
        <v>6.7846153846153836</v>
      </c>
      <c r="W649">
        <v>58.184615384615398</v>
      </c>
      <c r="X649">
        <v>153.5594632886073</v>
      </c>
      <c r="Y649">
        <v>141.73538461538456</v>
      </c>
      <c r="Z649">
        <v>141.73538461538456</v>
      </c>
      <c r="AA649">
        <v>31.908361242153504</v>
      </c>
      <c r="AB649">
        <v>6.2656384233429119</v>
      </c>
      <c r="AC649">
        <v>-4.0878505037887791</v>
      </c>
      <c r="AD649">
        <v>5</v>
      </c>
      <c r="AE649">
        <v>0</v>
      </c>
      <c r="AF649">
        <v>0</v>
      </c>
      <c r="AG649">
        <v>2</v>
      </c>
      <c r="AH649">
        <v>4</v>
      </c>
      <c r="AI649">
        <v>1</v>
      </c>
      <c r="AJ649">
        <v>0</v>
      </c>
      <c r="AK649">
        <v>0</v>
      </c>
      <c r="AL649">
        <v>2</v>
      </c>
      <c r="AM649">
        <v>0</v>
      </c>
    </row>
    <row r="650" spans="1:39">
      <c r="A650">
        <v>8</v>
      </c>
      <c r="B650">
        <v>30</v>
      </c>
      <c r="C650">
        <v>2023</v>
      </c>
      <c r="D650">
        <v>99</v>
      </c>
      <c r="E650">
        <v>99</v>
      </c>
      <c r="F650">
        <v>99</v>
      </c>
      <c r="G650">
        <v>99</v>
      </c>
      <c r="H650">
        <v>2</v>
      </c>
      <c r="I650">
        <v>99</v>
      </c>
      <c r="J650">
        <v>147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23</v>
      </c>
      <c r="R650">
        <v>214</v>
      </c>
      <c r="S650">
        <v>211</v>
      </c>
      <c r="T650">
        <v>0.81054465570790091</v>
      </c>
      <c r="U650">
        <v>0.71031721187546981</v>
      </c>
      <c r="V650">
        <v>8.0186915887850478</v>
      </c>
      <c r="W650">
        <v>58.037914691943122</v>
      </c>
      <c r="X650">
        <v>149.41120482781676</v>
      </c>
      <c r="Y650">
        <v>135.61682242990656</v>
      </c>
      <c r="Z650">
        <v>137.54502369668248</v>
      </c>
      <c r="AA650">
        <v>20.331723196212277</v>
      </c>
      <c r="AB650">
        <v>4.0656325661990929</v>
      </c>
      <c r="AC650">
        <v>-32.128246355470665</v>
      </c>
      <c r="AD650">
        <v>6</v>
      </c>
      <c r="AE650">
        <v>0</v>
      </c>
      <c r="AF650">
        <v>0</v>
      </c>
      <c r="AG650">
        <v>1</v>
      </c>
      <c r="AH650">
        <v>4</v>
      </c>
      <c r="AI650">
        <v>0</v>
      </c>
      <c r="AJ650">
        <v>3</v>
      </c>
      <c r="AK650">
        <v>0</v>
      </c>
      <c r="AL650">
        <v>2</v>
      </c>
      <c r="AM650">
        <v>2</v>
      </c>
    </row>
    <row r="651" spans="1:39">
      <c r="A651">
        <v>8</v>
      </c>
      <c r="B651">
        <v>31</v>
      </c>
      <c r="C651">
        <v>2023</v>
      </c>
      <c r="D651">
        <v>99</v>
      </c>
      <c r="E651">
        <v>99</v>
      </c>
      <c r="F651">
        <v>99</v>
      </c>
      <c r="G651">
        <v>99</v>
      </c>
      <c r="H651">
        <v>1</v>
      </c>
      <c r="I651">
        <v>99</v>
      </c>
      <c r="J651">
        <v>155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10</v>
      </c>
      <c r="R651">
        <v>296</v>
      </c>
      <c r="S651">
        <v>293</v>
      </c>
      <c r="T651">
        <v>1.1211271873342932</v>
      </c>
      <c r="U651">
        <v>1.1385487648111847</v>
      </c>
      <c r="V651">
        <v>6.2567567567567588</v>
      </c>
      <c r="W651">
        <v>58.228668941979507</v>
      </c>
      <c r="X651">
        <v>171.40457087640181</v>
      </c>
      <c r="Y651">
        <v>157.15743243243244</v>
      </c>
      <c r="Z651">
        <v>158.76655290102389</v>
      </c>
      <c r="AA651">
        <v>39.310159531395264</v>
      </c>
      <c r="AB651">
        <v>5.078119825157744</v>
      </c>
      <c r="AC651">
        <v>-59.631152335488409</v>
      </c>
      <c r="AD651">
        <v>16</v>
      </c>
      <c r="AE651">
        <v>0</v>
      </c>
      <c r="AF651">
        <v>0</v>
      </c>
      <c r="AG651">
        <v>0</v>
      </c>
      <c r="AH651">
        <v>18</v>
      </c>
      <c r="AI651">
        <v>2</v>
      </c>
      <c r="AJ651">
        <v>3</v>
      </c>
      <c r="AK651">
        <v>2</v>
      </c>
      <c r="AL651">
        <v>8</v>
      </c>
      <c r="AM651">
        <v>0</v>
      </c>
    </row>
    <row r="652" spans="1:39">
      <c r="A652">
        <v>8</v>
      </c>
      <c r="B652">
        <v>32</v>
      </c>
      <c r="C652">
        <v>2023</v>
      </c>
      <c r="D652">
        <v>99</v>
      </c>
      <c r="E652">
        <v>99</v>
      </c>
      <c r="F652">
        <v>99</v>
      </c>
      <c r="G652">
        <v>99</v>
      </c>
      <c r="H652">
        <v>2</v>
      </c>
      <c r="I652">
        <v>99</v>
      </c>
      <c r="J652">
        <v>160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47</v>
      </c>
      <c r="R652">
        <v>277</v>
      </c>
      <c r="S652">
        <v>277</v>
      </c>
      <c r="T652">
        <v>1.0491629422013489</v>
      </c>
      <c r="U652">
        <v>0.93566462532663819</v>
      </c>
      <c r="V652">
        <v>9.2166064981949436</v>
      </c>
      <c r="W652">
        <v>55.133574007220226</v>
      </c>
      <c r="X652">
        <v>149.5249754567393</v>
      </c>
      <c r="Y652">
        <v>138.0115523465704</v>
      </c>
      <c r="Z652">
        <v>138.0115523465704</v>
      </c>
      <c r="AA652">
        <v>13.339618664342344</v>
      </c>
      <c r="AB652">
        <v>4.8664688425412717</v>
      </c>
      <c r="AC652">
        <v>-35.592482182050382</v>
      </c>
      <c r="AD652">
        <v>10</v>
      </c>
      <c r="AE652">
        <v>0</v>
      </c>
      <c r="AF652">
        <v>0</v>
      </c>
      <c r="AG652">
        <v>6</v>
      </c>
      <c r="AH652">
        <v>18</v>
      </c>
      <c r="AI652">
        <v>5</v>
      </c>
      <c r="AJ652">
        <v>20</v>
      </c>
      <c r="AK652">
        <v>0</v>
      </c>
      <c r="AL652">
        <v>23</v>
      </c>
      <c r="AM652">
        <v>5</v>
      </c>
    </row>
    <row r="653" spans="1:39">
      <c r="A653">
        <v>8</v>
      </c>
      <c r="B653">
        <v>33</v>
      </c>
      <c r="C653">
        <v>2023</v>
      </c>
      <c r="D653">
        <v>99</v>
      </c>
      <c r="E653">
        <v>99</v>
      </c>
      <c r="F653">
        <v>99</v>
      </c>
      <c r="G653">
        <v>99</v>
      </c>
      <c r="H653">
        <v>1</v>
      </c>
      <c r="I653">
        <v>99</v>
      </c>
      <c r="J653">
        <v>171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40</v>
      </c>
      <c r="R653">
        <v>1705</v>
      </c>
      <c r="S653">
        <v>1705</v>
      </c>
      <c r="T653">
        <v>6.4578441027194922</v>
      </c>
      <c r="U653">
        <v>6.6756821622465088</v>
      </c>
      <c r="V653">
        <v>5.6404692082111438</v>
      </c>
      <c r="W653">
        <v>59.269208211143699</v>
      </c>
      <c r="X653">
        <v>173.31835815252444</v>
      </c>
      <c r="Y653">
        <v>159.97284457478</v>
      </c>
      <c r="Z653">
        <v>159.97284457478</v>
      </c>
      <c r="AA653">
        <v>31.011880919803673</v>
      </c>
      <c r="AB653">
        <v>4.219312770207476</v>
      </c>
      <c r="AC653">
        <v>-44.500206531095955</v>
      </c>
      <c r="AD653">
        <v>41</v>
      </c>
      <c r="AE653">
        <v>0</v>
      </c>
      <c r="AF653">
        <v>0</v>
      </c>
      <c r="AG653">
        <v>3</v>
      </c>
      <c r="AH653">
        <v>206</v>
      </c>
      <c r="AI653">
        <v>22</v>
      </c>
      <c r="AJ653">
        <v>24</v>
      </c>
      <c r="AK653">
        <v>2</v>
      </c>
      <c r="AL653">
        <v>8</v>
      </c>
      <c r="AM653">
        <v>1</v>
      </c>
    </row>
    <row r="654" spans="1:39">
      <c r="A654">
        <v>8</v>
      </c>
      <c r="B654">
        <v>34</v>
      </c>
      <c r="C654">
        <v>2023</v>
      </c>
      <c r="D654">
        <v>99</v>
      </c>
      <c r="E654">
        <v>99</v>
      </c>
      <c r="F654">
        <v>99</v>
      </c>
      <c r="G654">
        <v>99</v>
      </c>
      <c r="H654">
        <v>2</v>
      </c>
      <c r="I654">
        <v>99</v>
      </c>
      <c r="J654">
        <v>181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7</v>
      </c>
      <c r="R654">
        <v>35</v>
      </c>
      <c r="S654">
        <v>35</v>
      </c>
      <c r="T654">
        <v>0.13256571471858189</v>
      </c>
      <c r="U654">
        <v>0.11664846777611772</v>
      </c>
      <c r="V654">
        <v>9.828571428571431</v>
      </c>
      <c r="W654">
        <v>55.714285714285694</v>
      </c>
      <c r="X654">
        <v>147.53134189753911</v>
      </c>
      <c r="Y654">
        <v>136.17142857142869</v>
      </c>
      <c r="Z654">
        <v>136.17142857142869</v>
      </c>
      <c r="AA654">
        <v>13.273315258787919</v>
      </c>
      <c r="AB654">
        <v>5.764776930742805</v>
      </c>
      <c r="AC654">
        <v>35.995939149745702</v>
      </c>
      <c r="AD654">
        <v>0</v>
      </c>
      <c r="AE654">
        <v>0</v>
      </c>
      <c r="AF654">
        <v>0</v>
      </c>
      <c r="AG654">
        <v>0</v>
      </c>
      <c r="AH654">
        <v>3</v>
      </c>
      <c r="AI654">
        <v>0</v>
      </c>
      <c r="AJ654">
        <v>2</v>
      </c>
      <c r="AK654">
        <v>0</v>
      </c>
      <c r="AL654">
        <v>0</v>
      </c>
      <c r="AM654">
        <v>1</v>
      </c>
    </row>
    <row r="655" spans="1:39">
      <c r="A655">
        <v>8</v>
      </c>
      <c r="B655">
        <v>35</v>
      </c>
      <c r="C655">
        <v>2023</v>
      </c>
      <c r="D655">
        <v>99</v>
      </c>
      <c r="E655">
        <v>99</v>
      </c>
      <c r="F655">
        <v>99</v>
      </c>
      <c r="G655">
        <v>99</v>
      </c>
      <c r="H655">
        <v>2</v>
      </c>
      <c r="I655">
        <v>99</v>
      </c>
      <c r="J655">
        <v>470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23</v>
      </c>
      <c r="R655">
        <v>139</v>
      </c>
      <c r="S655">
        <v>139</v>
      </c>
      <c r="T655">
        <v>0.52647526702522551</v>
      </c>
      <c r="U655">
        <v>0.49733708142204991</v>
      </c>
      <c r="V655">
        <v>6.9496402877697836</v>
      </c>
      <c r="W655">
        <v>56.906474820143885</v>
      </c>
      <c r="X655">
        <v>158.38328253973205</v>
      </c>
      <c r="Y655">
        <v>146.18776978417276</v>
      </c>
      <c r="Z655">
        <v>146.18776978417276</v>
      </c>
      <c r="AA655">
        <v>26.985950142584745</v>
      </c>
      <c r="AB655">
        <v>5.5098239096683281</v>
      </c>
      <c r="AC655">
        <v>-43.184284478850451</v>
      </c>
      <c r="AD655">
        <v>0</v>
      </c>
      <c r="AE655">
        <v>0</v>
      </c>
      <c r="AF655">
        <v>0</v>
      </c>
      <c r="AG655">
        <v>0</v>
      </c>
      <c r="AH655">
        <v>4</v>
      </c>
      <c r="AI655">
        <v>0</v>
      </c>
      <c r="AJ655">
        <v>2</v>
      </c>
      <c r="AK655">
        <v>0</v>
      </c>
      <c r="AL655">
        <v>2</v>
      </c>
      <c r="AM655">
        <v>0</v>
      </c>
    </row>
    <row r="656" spans="1:39">
      <c r="A656">
        <v>8</v>
      </c>
      <c r="B656">
        <v>36</v>
      </c>
      <c r="C656">
        <v>2023</v>
      </c>
      <c r="D656">
        <v>99</v>
      </c>
      <c r="E656">
        <v>99</v>
      </c>
      <c r="F656">
        <v>99</v>
      </c>
      <c r="G656">
        <v>99</v>
      </c>
      <c r="H656">
        <v>1</v>
      </c>
      <c r="I656">
        <v>99</v>
      </c>
      <c r="J656">
        <v>643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40</v>
      </c>
      <c r="R656">
        <v>2001</v>
      </c>
      <c r="S656">
        <v>2001</v>
      </c>
      <c r="T656">
        <v>7.5789712900537856</v>
      </c>
      <c r="U656">
        <v>7.3130390127202514</v>
      </c>
      <c r="V656">
        <v>6.1214392803598194</v>
      </c>
      <c r="W656">
        <v>59.382308845577199</v>
      </c>
      <c r="X656">
        <v>161.77972768761887</v>
      </c>
      <c r="Y656">
        <v>149.32268865567204</v>
      </c>
      <c r="Z656">
        <v>149.32268865567204</v>
      </c>
      <c r="AA656">
        <v>30.066635057746872</v>
      </c>
      <c r="AB656">
        <v>4.0246947440365322</v>
      </c>
      <c r="AC656">
        <v>-35.151104903286281</v>
      </c>
      <c r="AD656">
        <v>90</v>
      </c>
      <c r="AE656">
        <v>0</v>
      </c>
      <c r="AF656">
        <v>0</v>
      </c>
      <c r="AG656">
        <v>5</v>
      </c>
      <c r="AH656">
        <v>123</v>
      </c>
      <c r="AI656">
        <v>17</v>
      </c>
      <c r="AJ656">
        <v>9</v>
      </c>
      <c r="AK656">
        <v>10</v>
      </c>
      <c r="AL656">
        <v>58</v>
      </c>
      <c r="AM656">
        <v>4</v>
      </c>
    </row>
    <row r="657" spans="1:39">
      <c r="A657">
        <v>8</v>
      </c>
      <c r="B657">
        <v>37</v>
      </c>
      <c r="C657">
        <v>2022</v>
      </c>
      <c r="D657">
        <v>99</v>
      </c>
      <c r="E657">
        <v>99</v>
      </c>
      <c r="F657">
        <v>99</v>
      </c>
      <c r="G657">
        <v>99</v>
      </c>
      <c r="H657">
        <v>1</v>
      </c>
      <c r="I657">
        <v>99</v>
      </c>
      <c r="J657">
        <v>103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189</v>
      </c>
      <c r="R657">
        <v>5319</v>
      </c>
      <c r="S657">
        <v>5319</v>
      </c>
      <c r="T657">
        <v>19.402495075508863</v>
      </c>
      <c r="U657">
        <v>19.981365884093975</v>
      </c>
      <c r="V657">
        <v>5.7115999247978921</v>
      </c>
      <c r="W657">
        <v>59.065425831923278</v>
      </c>
      <c r="X657">
        <v>171.99570541387973</v>
      </c>
      <c r="Y657">
        <v>158.75203609701083</v>
      </c>
      <c r="Z657">
        <v>158.75203609701083</v>
      </c>
      <c r="AA657">
        <v>31.680464767350578</v>
      </c>
      <c r="AB657">
        <v>4.8894765543808196</v>
      </c>
      <c r="AC657">
        <v>-42.561112866071475</v>
      </c>
      <c r="AD657">
        <v>105</v>
      </c>
      <c r="AE657">
        <v>0</v>
      </c>
      <c r="AF657">
        <v>0</v>
      </c>
      <c r="AG657">
        <v>14</v>
      </c>
      <c r="AH657">
        <v>185</v>
      </c>
      <c r="AI657">
        <v>33</v>
      </c>
      <c r="AJ657">
        <v>53</v>
      </c>
      <c r="AK657">
        <v>32</v>
      </c>
      <c r="AL657">
        <v>39</v>
      </c>
      <c r="AM657">
        <v>14</v>
      </c>
    </row>
    <row r="658" spans="1:39">
      <c r="A658">
        <v>8</v>
      </c>
      <c r="B658">
        <v>38</v>
      </c>
      <c r="C658">
        <v>2022</v>
      </c>
      <c r="D658">
        <v>99</v>
      </c>
      <c r="E658">
        <v>99</v>
      </c>
      <c r="F658">
        <v>99</v>
      </c>
      <c r="G658">
        <v>99</v>
      </c>
      <c r="H658">
        <v>2</v>
      </c>
      <c r="I658">
        <v>99</v>
      </c>
      <c r="J658">
        <v>106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17</v>
      </c>
      <c r="R658">
        <v>46</v>
      </c>
      <c r="S658">
        <v>46</v>
      </c>
      <c r="T658">
        <v>0.16779747574232143</v>
      </c>
      <c r="U658">
        <v>0.15196117877217286</v>
      </c>
      <c r="V658">
        <v>9.804347826086957</v>
      </c>
      <c r="W658">
        <v>57.043478260869549</v>
      </c>
      <c r="X658">
        <v>151.25064769890236</v>
      </c>
      <c r="Y658">
        <v>139.60434782608689</v>
      </c>
      <c r="Z658">
        <v>139.60434782608689</v>
      </c>
      <c r="AA658">
        <v>9.9221525654064919</v>
      </c>
      <c r="AB658">
        <v>3.7761063552354246</v>
      </c>
      <c r="AC658">
        <v>-34.140598649666678</v>
      </c>
      <c r="AD658">
        <v>1</v>
      </c>
      <c r="AE658">
        <v>0</v>
      </c>
      <c r="AF658">
        <v>0</v>
      </c>
      <c r="AG658">
        <v>0</v>
      </c>
      <c r="AH658">
        <v>2</v>
      </c>
      <c r="AI658">
        <v>1</v>
      </c>
      <c r="AJ658">
        <v>0</v>
      </c>
      <c r="AK658">
        <v>0</v>
      </c>
      <c r="AL658">
        <v>2</v>
      </c>
      <c r="AM658">
        <v>3</v>
      </c>
    </row>
    <row r="659" spans="1:39">
      <c r="A659">
        <v>8</v>
      </c>
      <c r="B659">
        <v>39</v>
      </c>
      <c r="C659">
        <v>2022</v>
      </c>
      <c r="D659">
        <v>99</v>
      </c>
      <c r="E659">
        <v>99</v>
      </c>
      <c r="F659">
        <v>99</v>
      </c>
      <c r="G659">
        <v>99</v>
      </c>
      <c r="H659">
        <v>1</v>
      </c>
      <c r="I659">
        <v>99</v>
      </c>
      <c r="J659">
        <v>109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219</v>
      </c>
      <c r="R659">
        <v>4562</v>
      </c>
      <c r="S659">
        <v>4541</v>
      </c>
      <c r="T659">
        <v>16.641132268184144</v>
      </c>
      <c r="U659">
        <v>16.97052955037254</v>
      </c>
      <c r="V659">
        <v>6.3274879438842602</v>
      </c>
      <c r="W659">
        <v>58.467077736181459</v>
      </c>
      <c r="X659">
        <v>171.11595720072941</v>
      </c>
      <c r="Y659">
        <v>157.20423279263497</v>
      </c>
      <c r="Z659">
        <v>157.93122880422823</v>
      </c>
      <c r="AA659">
        <v>33.455681572078205</v>
      </c>
      <c r="AB659">
        <v>5.2123447078401295</v>
      </c>
      <c r="AC659">
        <v>-43.079843529225293</v>
      </c>
      <c r="AD659">
        <v>236</v>
      </c>
      <c r="AE659">
        <v>0</v>
      </c>
      <c r="AF659">
        <v>0</v>
      </c>
      <c r="AG659">
        <v>26</v>
      </c>
      <c r="AH659">
        <v>243</v>
      </c>
      <c r="AI659">
        <v>28</v>
      </c>
      <c r="AJ659">
        <v>66</v>
      </c>
      <c r="AK659">
        <v>51</v>
      </c>
      <c r="AL659">
        <v>22</v>
      </c>
      <c r="AM659">
        <v>11</v>
      </c>
    </row>
    <row r="660" spans="1:39">
      <c r="A660">
        <v>8</v>
      </c>
      <c r="B660">
        <v>40</v>
      </c>
      <c r="C660">
        <v>2022</v>
      </c>
      <c r="D660">
        <v>99</v>
      </c>
      <c r="E660">
        <v>99</v>
      </c>
      <c r="F660">
        <v>99</v>
      </c>
      <c r="G660">
        <v>99</v>
      </c>
      <c r="H660">
        <v>1</v>
      </c>
      <c r="I660">
        <v>99</v>
      </c>
      <c r="J660">
        <v>111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142</v>
      </c>
      <c r="R660">
        <v>5276</v>
      </c>
      <c r="S660">
        <v>5271</v>
      </c>
      <c r="T660">
        <v>19.24564091340191</v>
      </c>
      <c r="U660">
        <v>19.339298313234689</v>
      </c>
      <c r="V660">
        <v>5.6159969673995445</v>
      </c>
      <c r="W660">
        <v>59.268450009485846</v>
      </c>
      <c r="X660">
        <v>167.96022504655323</v>
      </c>
      <c r="Y660">
        <v>154.9030780894617</v>
      </c>
      <c r="Z660">
        <v>155.05001707455887</v>
      </c>
      <c r="AA660">
        <v>28.663247563717601</v>
      </c>
      <c r="AB660">
        <v>4.336954178838095</v>
      </c>
      <c r="AC660">
        <v>-42.138373222051555</v>
      </c>
      <c r="AD660">
        <v>145</v>
      </c>
      <c r="AE660">
        <v>0</v>
      </c>
      <c r="AF660">
        <v>0</v>
      </c>
      <c r="AG660">
        <v>19</v>
      </c>
      <c r="AH660">
        <v>686</v>
      </c>
      <c r="AI660">
        <v>54</v>
      </c>
      <c r="AJ660">
        <v>161</v>
      </c>
      <c r="AK660">
        <v>20</v>
      </c>
      <c r="AL660">
        <v>33</v>
      </c>
      <c r="AM660">
        <v>16</v>
      </c>
    </row>
    <row r="661" spans="1:39">
      <c r="A661">
        <v>8</v>
      </c>
      <c r="B661">
        <v>41</v>
      </c>
      <c r="C661">
        <v>2022</v>
      </c>
      <c r="D661">
        <v>99</v>
      </c>
      <c r="E661">
        <v>99</v>
      </c>
      <c r="F661">
        <v>99</v>
      </c>
      <c r="G661">
        <v>99</v>
      </c>
      <c r="H661">
        <v>1</v>
      </c>
      <c r="I661">
        <v>99</v>
      </c>
      <c r="J661">
        <v>113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39">
      <c r="A662">
        <v>8</v>
      </c>
      <c r="B662">
        <v>42</v>
      </c>
      <c r="C662">
        <v>2022</v>
      </c>
      <c r="D662">
        <v>99</v>
      </c>
      <c r="E662">
        <v>99</v>
      </c>
      <c r="F662">
        <v>99</v>
      </c>
      <c r="G662">
        <v>99</v>
      </c>
      <c r="H662">
        <v>1</v>
      </c>
      <c r="I662">
        <v>99</v>
      </c>
      <c r="J662">
        <v>116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41</v>
      </c>
      <c r="R662">
        <v>1586</v>
      </c>
      <c r="S662">
        <v>1585</v>
      </c>
      <c r="T662">
        <v>5.7853651418982999</v>
      </c>
      <c r="U662">
        <v>5.6902499698209716</v>
      </c>
      <c r="V662">
        <v>5.509457755359394</v>
      </c>
      <c r="W662">
        <v>59.595583596214503</v>
      </c>
      <c r="X662">
        <v>164.37284391185597</v>
      </c>
      <c r="Y662">
        <v>151.6185308953342</v>
      </c>
      <c r="Z662">
        <v>151.71418927444796</v>
      </c>
      <c r="AA662">
        <v>27.796493630666877</v>
      </c>
      <c r="AB662">
        <v>4.1075270665734047</v>
      </c>
      <c r="AC662">
        <v>-38.487924253962845</v>
      </c>
      <c r="AD662">
        <v>39</v>
      </c>
      <c r="AE662">
        <v>0</v>
      </c>
      <c r="AF662">
        <v>0</v>
      </c>
      <c r="AG662">
        <v>2</v>
      </c>
      <c r="AH662">
        <v>131</v>
      </c>
      <c r="AI662">
        <v>11</v>
      </c>
      <c r="AJ662">
        <v>9</v>
      </c>
      <c r="AK662">
        <v>7</v>
      </c>
      <c r="AL662">
        <v>18</v>
      </c>
      <c r="AM662">
        <v>3</v>
      </c>
    </row>
    <row r="663" spans="1:39">
      <c r="A663">
        <v>8</v>
      </c>
      <c r="B663">
        <v>43</v>
      </c>
      <c r="C663">
        <v>2022</v>
      </c>
      <c r="D663">
        <v>99</v>
      </c>
      <c r="E663">
        <v>99</v>
      </c>
      <c r="F663">
        <v>99</v>
      </c>
      <c r="G663">
        <v>99</v>
      </c>
      <c r="H663">
        <v>2</v>
      </c>
      <c r="I663">
        <v>99</v>
      </c>
      <c r="J663">
        <v>117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71</v>
      </c>
      <c r="R663">
        <v>3710</v>
      </c>
      <c r="S663">
        <v>3695</v>
      </c>
      <c r="T663">
        <v>13.533231195739404</v>
      </c>
      <c r="U663">
        <v>13.543598624814011</v>
      </c>
      <c r="V663">
        <v>5.7234501347708884</v>
      </c>
      <c r="W663">
        <v>59.154803788903912</v>
      </c>
      <c r="X663">
        <v>167.78187265830081</v>
      </c>
      <c r="Y663">
        <v>154.27099730458181</v>
      </c>
      <c r="Z663">
        <v>154.89726657645431</v>
      </c>
      <c r="AA663">
        <v>31.327173341228999</v>
      </c>
      <c r="AB663">
        <v>4.6680746316488078</v>
      </c>
      <c r="AC663">
        <v>-51.011959500176843</v>
      </c>
      <c r="AD663">
        <v>51</v>
      </c>
      <c r="AE663">
        <v>0</v>
      </c>
      <c r="AF663">
        <v>0</v>
      </c>
      <c r="AG663">
        <v>5</v>
      </c>
      <c r="AH663">
        <v>228</v>
      </c>
      <c r="AI663">
        <v>34</v>
      </c>
      <c r="AJ663">
        <v>107</v>
      </c>
      <c r="AK663">
        <v>23</v>
      </c>
      <c r="AL663">
        <v>45</v>
      </c>
      <c r="AM663">
        <v>6</v>
      </c>
    </row>
    <row r="664" spans="1:39">
      <c r="A664">
        <v>8</v>
      </c>
      <c r="B664">
        <v>44</v>
      </c>
      <c r="C664">
        <v>2022</v>
      </c>
      <c r="D664">
        <v>99</v>
      </c>
      <c r="E664">
        <v>99</v>
      </c>
      <c r="F664">
        <v>99</v>
      </c>
      <c r="G664">
        <v>99</v>
      </c>
      <c r="H664">
        <v>1</v>
      </c>
      <c r="I664">
        <v>99</v>
      </c>
      <c r="J664">
        <v>121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120</v>
      </c>
      <c r="R664">
        <v>917</v>
      </c>
      <c r="S664">
        <v>911</v>
      </c>
      <c r="T664">
        <v>3.34500620121106</v>
      </c>
      <c r="U664">
        <v>2.9270752411150278</v>
      </c>
      <c r="V664">
        <v>7.1701199563794944</v>
      </c>
      <c r="W664">
        <v>58.3271130625686</v>
      </c>
      <c r="X664">
        <v>147.02125849636883</v>
      </c>
      <c r="Y664">
        <v>134.89276990185397</v>
      </c>
      <c r="Z664">
        <v>135.78119648737655</v>
      </c>
      <c r="AA664">
        <v>20.611904226057501</v>
      </c>
      <c r="AB664">
        <v>4.3310484387587342</v>
      </c>
      <c r="AC664">
        <v>-33.127731611885046</v>
      </c>
      <c r="AD664">
        <v>26</v>
      </c>
      <c r="AE664">
        <v>0</v>
      </c>
      <c r="AF664">
        <v>0</v>
      </c>
      <c r="AG664">
        <v>4</v>
      </c>
      <c r="AH664">
        <v>20</v>
      </c>
      <c r="AI664">
        <v>2</v>
      </c>
      <c r="AJ664">
        <v>8</v>
      </c>
      <c r="AK664">
        <v>2</v>
      </c>
      <c r="AL664">
        <v>6</v>
      </c>
      <c r="AM664">
        <v>19</v>
      </c>
    </row>
    <row r="665" spans="1:39">
      <c r="A665">
        <v>8</v>
      </c>
      <c r="B665">
        <v>45</v>
      </c>
      <c r="C665">
        <v>2022</v>
      </c>
      <c r="D665">
        <v>99</v>
      </c>
      <c r="E665">
        <v>99</v>
      </c>
      <c r="F665">
        <v>99</v>
      </c>
      <c r="G665">
        <v>99</v>
      </c>
      <c r="H665">
        <v>1</v>
      </c>
      <c r="I665">
        <v>99</v>
      </c>
      <c r="J665">
        <v>134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39</v>
      </c>
      <c r="R665">
        <v>765</v>
      </c>
      <c r="S665">
        <v>757</v>
      </c>
      <c r="T665">
        <v>2.7905449770190422</v>
      </c>
      <c r="U665">
        <v>2.8530189538027741</v>
      </c>
      <c r="V665">
        <v>5.7084967320261422</v>
      </c>
      <c r="W665">
        <v>58.966974900924697</v>
      </c>
      <c r="X665">
        <v>172.46587215601315</v>
      </c>
      <c r="Y665">
        <v>157.60403921568627</v>
      </c>
      <c r="Z665">
        <v>159.26960369881101</v>
      </c>
      <c r="AA665">
        <v>31.807158750749387</v>
      </c>
      <c r="AB665">
        <v>4.7788855248209909</v>
      </c>
      <c r="AC665">
        <v>-46.302847805208145</v>
      </c>
      <c r="AD665">
        <v>41</v>
      </c>
      <c r="AE665">
        <v>0</v>
      </c>
      <c r="AF665">
        <v>0</v>
      </c>
      <c r="AG665">
        <v>2</v>
      </c>
      <c r="AH665">
        <v>85</v>
      </c>
      <c r="AI665">
        <v>24</v>
      </c>
      <c r="AJ665">
        <v>131</v>
      </c>
      <c r="AK665">
        <v>6</v>
      </c>
      <c r="AL665">
        <v>11</v>
      </c>
      <c r="AM665">
        <v>1</v>
      </c>
    </row>
    <row r="666" spans="1:39">
      <c r="A666">
        <v>8</v>
      </c>
      <c r="B666">
        <v>46</v>
      </c>
      <c r="C666">
        <v>2022</v>
      </c>
      <c r="D666">
        <v>99</v>
      </c>
      <c r="E666">
        <v>99</v>
      </c>
      <c r="F666">
        <v>99</v>
      </c>
      <c r="G666">
        <v>99</v>
      </c>
      <c r="H666">
        <v>2</v>
      </c>
      <c r="I666">
        <v>99</v>
      </c>
      <c r="J666">
        <v>141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18</v>
      </c>
      <c r="R666">
        <v>34</v>
      </c>
      <c r="S666">
        <v>34</v>
      </c>
      <c r="T666">
        <v>0.12402422120084627</v>
      </c>
      <c r="U666">
        <v>0.11716661692555622</v>
      </c>
      <c r="V666">
        <v>8.882352941176471</v>
      </c>
      <c r="W666">
        <v>53.5</v>
      </c>
      <c r="X666">
        <v>157.77834427378747</v>
      </c>
      <c r="Y666">
        <v>145.62941176470596</v>
      </c>
      <c r="Z666">
        <v>145.62941176470596</v>
      </c>
      <c r="AA666">
        <v>18.765354958347725</v>
      </c>
      <c r="AB666">
        <v>6.1608345500379391</v>
      </c>
      <c r="AC666">
        <v>-21.258038270485194</v>
      </c>
      <c r="AD666">
        <v>0</v>
      </c>
      <c r="AE666">
        <v>0</v>
      </c>
      <c r="AF666">
        <v>0</v>
      </c>
      <c r="AG666">
        <v>0</v>
      </c>
      <c r="AH666">
        <v>1</v>
      </c>
      <c r="AI666">
        <v>0</v>
      </c>
      <c r="AJ666">
        <v>2</v>
      </c>
      <c r="AK666">
        <v>0</v>
      </c>
      <c r="AL666">
        <v>0</v>
      </c>
      <c r="AM666">
        <v>1</v>
      </c>
    </row>
    <row r="667" spans="1:39">
      <c r="A667">
        <v>8</v>
      </c>
      <c r="B667">
        <v>47</v>
      </c>
      <c r="C667">
        <v>2022</v>
      </c>
      <c r="D667">
        <v>99</v>
      </c>
      <c r="E667">
        <v>99</v>
      </c>
      <c r="F667">
        <v>99</v>
      </c>
      <c r="G667">
        <v>99</v>
      </c>
      <c r="H667">
        <v>2</v>
      </c>
      <c r="I667">
        <v>99</v>
      </c>
      <c r="J667">
        <v>143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14</v>
      </c>
      <c r="R667">
        <v>119</v>
      </c>
      <c r="S667">
        <v>119</v>
      </c>
      <c r="T667">
        <v>0.43408477420296199</v>
      </c>
      <c r="U667">
        <v>0.41635394194439346</v>
      </c>
      <c r="V667">
        <v>8.0168067226890756</v>
      </c>
      <c r="W667">
        <v>58.042016806722671</v>
      </c>
      <c r="X667">
        <v>160.19101031528538</v>
      </c>
      <c r="Y667">
        <v>147.85630252100844</v>
      </c>
      <c r="Z667">
        <v>147.85630252100844</v>
      </c>
      <c r="AA667">
        <v>23.196626234898577</v>
      </c>
      <c r="AB667">
        <v>4.8288261843894125</v>
      </c>
      <c r="AC667">
        <v>-23.54990903374906</v>
      </c>
      <c r="AD667">
        <v>2</v>
      </c>
      <c r="AE667">
        <v>0</v>
      </c>
      <c r="AF667">
        <v>0</v>
      </c>
      <c r="AG667">
        <v>1</v>
      </c>
      <c r="AH667">
        <v>6</v>
      </c>
      <c r="AI667">
        <v>0</v>
      </c>
      <c r="AJ667">
        <v>2</v>
      </c>
      <c r="AK667">
        <v>0</v>
      </c>
      <c r="AL667">
        <v>0</v>
      </c>
      <c r="AM667">
        <v>0</v>
      </c>
    </row>
    <row r="668" spans="1:39">
      <c r="A668">
        <v>8</v>
      </c>
      <c r="B668">
        <v>48</v>
      </c>
      <c r="C668">
        <v>2022</v>
      </c>
      <c r="D668">
        <v>99</v>
      </c>
      <c r="E668">
        <v>99</v>
      </c>
      <c r="F668">
        <v>99</v>
      </c>
      <c r="G668">
        <v>99</v>
      </c>
      <c r="H668">
        <v>2</v>
      </c>
      <c r="I668">
        <v>99</v>
      </c>
      <c r="J668">
        <v>147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37</v>
      </c>
      <c r="R668">
        <v>426</v>
      </c>
      <c r="S668">
        <v>423</v>
      </c>
      <c r="T668">
        <v>1.553950536222368</v>
      </c>
      <c r="U668">
        <v>1.3338191446730949</v>
      </c>
      <c r="V668">
        <v>6.3685446009389679</v>
      </c>
      <c r="W668">
        <v>59.092198581560304</v>
      </c>
      <c r="X668">
        <v>144.60984033489476</v>
      </c>
      <c r="Y668">
        <v>132.31572769953047</v>
      </c>
      <c r="Z668">
        <v>133.25413711583923</v>
      </c>
      <c r="AA668">
        <v>20.065912090855274</v>
      </c>
      <c r="AB668">
        <v>3.995092810065711</v>
      </c>
      <c r="AC668">
        <v>-29.595840000909941</v>
      </c>
      <c r="AD668">
        <v>22</v>
      </c>
      <c r="AE668">
        <v>0</v>
      </c>
      <c r="AF668">
        <v>0</v>
      </c>
      <c r="AG668">
        <v>2</v>
      </c>
      <c r="AH668">
        <v>8</v>
      </c>
      <c r="AI668">
        <v>1</v>
      </c>
      <c r="AJ668">
        <v>7</v>
      </c>
      <c r="AK668">
        <v>4</v>
      </c>
      <c r="AL668">
        <v>8</v>
      </c>
      <c r="AM668">
        <v>5</v>
      </c>
    </row>
    <row r="669" spans="1:39">
      <c r="A669">
        <v>8</v>
      </c>
      <c r="B669">
        <v>49</v>
      </c>
      <c r="C669">
        <v>2022</v>
      </c>
      <c r="D669">
        <v>99</v>
      </c>
      <c r="E669">
        <v>99</v>
      </c>
      <c r="F669">
        <v>99</v>
      </c>
      <c r="G669">
        <v>99</v>
      </c>
      <c r="H669">
        <v>1</v>
      </c>
      <c r="I669">
        <v>99</v>
      </c>
      <c r="J669">
        <v>155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8</v>
      </c>
      <c r="R669">
        <v>296</v>
      </c>
      <c r="S669">
        <v>296</v>
      </c>
      <c r="T669">
        <v>1.0797402786897201</v>
      </c>
      <c r="U669">
        <v>1.0812715350805544</v>
      </c>
      <c r="V669">
        <v>6.6993243243243237</v>
      </c>
      <c r="W669">
        <v>58.212837837837824</v>
      </c>
      <c r="X669">
        <v>167.249751105385</v>
      </c>
      <c r="Y669">
        <v>154.37152027027028</v>
      </c>
      <c r="Z669">
        <v>154.37152027027028</v>
      </c>
      <c r="AA669">
        <v>37.042446106691848</v>
      </c>
      <c r="AB669">
        <v>5.6513545423104175</v>
      </c>
      <c r="AC669">
        <v>-62.437200481719962</v>
      </c>
      <c r="AD669">
        <v>8</v>
      </c>
      <c r="AE669">
        <v>0</v>
      </c>
      <c r="AF669">
        <v>0</v>
      </c>
      <c r="AG669">
        <v>1</v>
      </c>
      <c r="AH669">
        <v>12</v>
      </c>
      <c r="AI669">
        <v>1</v>
      </c>
      <c r="AJ669">
        <v>2</v>
      </c>
      <c r="AK669">
        <v>0</v>
      </c>
      <c r="AL669">
        <v>2</v>
      </c>
      <c r="AM669">
        <v>0</v>
      </c>
    </row>
    <row r="670" spans="1:39">
      <c r="A670">
        <v>8</v>
      </c>
      <c r="B670">
        <v>50</v>
      </c>
      <c r="C670">
        <v>2022</v>
      </c>
      <c r="D670">
        <v>99</v>
      </c>
      <c r="E670">
        <v>99</v>
      </c>
      <c r="F670">
        <v>99</v>
      </c>
      <c r="G670">
        <v>99</v>
      </c>
      <c r="H670">
        <v>2</v>
      </c>
      <c r="I670">
        <v>99</v>
      </c>
      <c r="J670">
        <v>160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51</v>
      </c>
      <c r="R670">
        <v>273</v>
      </c>
      <c r="S670">
        <v>273</v>
      </c>
      <c r="T670">
        <v>0.99584154081856013</v>
      </c>
      <c r="U670">
        <v>0.8994337445356112</v>
      </c>
      <c r="V670">
        <v>9.677655677655677</v>
      </c>
      <c r="W670">
        <v>55.516483516483511</v>
      </c>
      <c r="X670">
        <v>150.84431639144543</v>
      </c>
      <c r="Y670">
        <v>139.22930402930416</v>
      </c>
      <c r="Z670">
        <v>139.22930402930416</v>
      </c>
      <c r="AA670">
        <v>11.142635927509543</v>
      </c>
      <c r="AB670">
        <v>4.4269304988523652</v>
      </c>
      <c r="AC670">
        <v>-25.190978701420839</v>
      </c>
      <c r="AD670">
        <v>11</v>
      </c>
      <c r="AE670">
        <v>0</v>
      </c>
      <c r="AF670">
        <v>0</v>
      </c>
      <c r="AG670">
        <v>5</v>
      </c>
      <c r="AH670">
        <v>19</v>
      </c>
      <c r="AI670">
        <v>4</v>
      </c>
      <c r="AJ670">
        <v>21</v>
      </c>
      <c r="AK670">
        <v>0</v>
      </c>
      <c r="AL670">
        <v>27</v>
      </c>
      <c r="AM670">
        <v>14</v>
      </c>
    </row>
    <row r="671" spans="1:39">
      <c r="A671">
        <v>8</v>
      </c>
      <c r="B671">
        <v>51</v>
      </c>
      <c r="C671">
        <v>2022</v>
      </c>
      <c r="D671">
        <v>99</v>
      </c>
      <c r="E671">
        <v>99</v>
      </c>
      <c r="F671">
        <v>99</v>
      </c>
      <c r="G671">
        <v>99</v>
      </c>
      <c r="H671">
        <v>1</v>
      </c>
      <c r="I671">
        <v>99</v>
      </c>
      <c r="J671">
        <v>171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38</v>
      </c>
      <c r="R671">
        <v>1876</v>
      </c>
      <c r="S671">
        <v>1876</v>
      </c>
      <c r="T671">
        <v>6.8432187933172814</v>
      </c>
      <c r="U671">
        <v>7.0071912436853747</v>
      </c>
      <c r="V671">
        <v>5.5762260127931773</v>
      </c>
      <c r="W671">
        <v>59.3043710021322</v>
      </c>
      <c r="X671">
        <v>171.01474518754301</v>
      </c>
      <c r="Y671">
        <v>157.84660980810224</v>
      </c>
      <c r="Z671">
        <v>157.84660980810224</v>
      </c>
      <c r="AA671">
        <v>30.80110384031201</v>
      </c>
      <c r="AB671">
        <v>4.2930501280329407</v>
      </c>
      <c r="AC671">
        <v>-46.646635248896089</v>
      </c>
      <c r="AD671">
        <v>49</v>
      </c>
      <c r="AE671">
        <v>0</v>
      </c>
      <c r="AF671">
        <v>0</v>
      </c>
      <c r="AG671">
        <v>4</v>
      </c>
      <c r="AH671">
        <v>272</v>
      </c>
      <c r="AI671">
        <v>30</v>
      </c>
      <c r="AJ671">
        <v>45</v>
      </c>
      <c r="AK671">
        <v>11</v>
      </c>
      <c r="AL671">
        <v>12</v>
      </c>
      <c r="AM671">
        <v>2</v>
      </c>
    </row>
    <row r="672" spans="1:39">
      <c r="A672">
        <v>8</v>
      </c>
      <c r="B672">
        <v>52</v>
      </c>
      <c r="C672">
        <v>2022</v>
      </c>
      <c r="D672">
        <v>99</v>
      </c>
      <c r="E672">
        <v>99</v>
      </c>
      <c r="F672">
        <v>99</v>
      </c>
      <c r="G672">
        <v>99</v>
      </c>
      <c r="H672">
        <v>2</v>
      </c>
      <c r="I672">
        <v>99</v>
      </c>
      <c r="J672">
        <v>181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8</v>
      </c>
      <c r="R672">
        <v>29</v>
      </c>
      <c r="S672">
        <v>29</v>
      </c>
      <c r="T672">
        <v>0.10578536514189836</v>
      </c>
      <c r="U672">
        <v>9.4232116557125253E-2</v>
      </c>
      <c r="V672">
        <v>9.4137931034482794</v>
      </c>
      <c r="W672">
        <v>57.24137931034484</v>
      </c>
      <c r="X672">
        <v>148.77274255613253</v>
      </c>
      <c r="Y672">
        <v>137.31724137931039</v>
      </c>
      <c r="Z672">
        <v>137.31724137931039</v>
      </c>
      <c r="AA672">
        <v>26.432765312111776</v>
      </c>
      <c r="AB672">
        <v>5.0354274031094919</v>
      </c>
      <c r="AC672">
        <v>8.1913693898251001</v>
      </c>
      <c r="AD672">
        <v>0</v>
      </c>
      <c r="AE672">
        <v>0</v>
      </c>
      <c r="AF672">
        <v>0</v>
      </c>
      <c r="AG672">
        <v>0</v>
      </c>
      <c r="AH672">
        <v>4</v>
      </c>
      <c r="AI672">
        <v>0</v>
      </c>
      <c r="AJ672">
        <v>1</v>
      </c>
      <c r="AK672">
        <v>0</v>
      </c>
      <c r="AL672">
        <v>0</v>
      </c>
      <c r="AM672">
        <v>0</v>
      </c>
    </row>
    <row r="673" spans="1:39">
      <c r="A673">
        <v>8</v>
      </c>
      <c r="B673">
        <v>53</v>
      </c>
      <c r="C673">
        <v>2022</v>
      </c>
      <c r="D673">
        <v>99</v>
      </c>
      <c r="E673">
        <v>99</v>
      </c>
      <c r="F673">
        <v>99</v>
      </c>
      <c r="G673">
        <v>99</v>
      </c>
      <c r="H673">
        <v>2</v>
      </c>
      <c r="I673">
        <v>99</v>
      </c>
      <c r="J673">
        <v>470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27</v>
      </c>
      <c r="R673">
        <v>200</v>
      </c>
      <c r="S673">
        <v>198</v>
      </c>
      <c r="T673">
        <v>0.72955424235791932</v>
      </c>
      <c r="U673">
        <v>0.67523078266935721</v>
      </c>
      <c r="V673">
        <v>7.0650000000000004</v>
      </c>
      <c r="W673">
        <v>56.287878787878803</v>
      </c>
      <c r="X673">
        <v>155.66847237269769</v>
      </c>
      <c r="Y673">
        <v>142.67450000000002</v>
      </c>
      <c r="Z673">
        <v>144.11565656565651</v>
      </c>
      <c r="AA673">
        <v>24.87126668240084</v>
      </c>
      <c r="AB673">
        <v>5.6909421692006301</v>
      </c>
      <c r="AC673">
        <v>-38.60856886700855</v>
      </c>
      <c r="AD673">
        <v>1</v>
      </c>
      <c r="AE673">
        <v>0</v>
      </c>
      <c r="AF673">
        <v>0</v>
      </c>
      <c r="AG673">
        <v>0</v>
      </c>
      <c r="AH673">
        <v>2</v>
      </c>
      <c r="AI673">
        <v>0</v>
      </c>
      <c r="AJ673">
        <v>3</v>
      </c>
      <c r="AK673">
        <v>0</v>
      </c>
      <c r="AL673">
        <v>3</v>
      </c>
      <c r="AM673">
        <v>0</v>
      </c>
    </row>
    <row r="674" spans="1:39">
      <c r="A674">
        <v>8</v>
      </c>
      <c r="B674">
        <v>54</v>
      </c>
      <c r="C674">
        <v>2022</v>
      </c>
      <c r="D674">
        <v>99</v>
      </c>
      <c r="E674">
        <v>99</v>
      </c>
      <c r="F674">
        <v>99</v>
      </c>
      <c r="G674">
        <v>99</v>
      </c>
      <c r="H674">
        <v>1</v>
      </c>
      <c r="I674">
        <v>99</v>
      </c>
      <c r="J674">
        <v>643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47</v>
      </c>
      <c r="R674">
        <v>1978</v>
      </c>
      <c r="S674">
        <v>1977</v>
      </c>
      <c r="T674">
        <v>7.2152914569198225</v>
      </c>
      <c r="U674">
        <v>6.9125831167992677</v>
      </c>
      <c r="V674">
        <v>5.4757330637007069</v>
      </c>
      <c r="W674">
        <v>59.649974709155281</v>
      </c>
      <c r="X674">
        <v>160.07290926080717</v>
      </c>
      <c r="Y674">
        <v>147.68561678463104</v>
      </c>
      <c r="Z674">
        <v>147.76031866464348</v>
      </c>
      <c r="AA674">
        <v>29.561275280440391</v>
      </c>
      <c r="AB674">
        <v>4.1450546738533722</v>
      </c>
      <c r="AC674">
        <v>-44.332483518392259</v>
      </c>
      <c r="AD674">
        <v>81</v>
      </c>
      <c r="AE674">
        <v>0</v>
      </c>
      <c r="AF674">
        <v>0</v>
      </c>
      <c r="AG674">
        <v>6</v>
      </c>
      <c r="AH674">
        <v>105</v>
      </c>
      <c r="AI674">
        <v>20</v>
      </c>
      <c r="AJ674">
        <v>4</v>
      </c>
      <c r="AK674">
        <v>14</v>
      </c>
      <c r="AL674">
        <v>52</v>
      </c>
      <c r="AM674">
        <v>8</v>
      </c>
    </row>
    <row r="675" spans="1:39">
      <c r="A675">
        <v>8</v>
      </c>
      <c r="B675">
        <v>55</v>
      </c>
      <c r="C675">
        <v>2021</v>
      </c>
      <c r="D675">
        <v>99</v>
      </c>
      <c r="E675">
        <v>99</v>
      </c>
      <c r="F675">
        <v>99</v>
      </c>
      <c r="G675">
        <v>99</v>
      </c>
      <c r="H675">
        <v>1</v>
      </c>
      <c r="I675">
        <v>99</v>
      </c>
      <c r="J675">
        <v>103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130</v>
      </c>
      <c r="R675">
        <v>3402</v>
      </c>
      <c r="S675">
        <v>3402</v>
      </c>
      <c r="T675">
        <v>12.203170959179278</v>
      </c>
      <c r="U675">
        <v>12.518507926461298</v>
      </c>
      <c r="V675">
        <v>15.527336860670196</v>
      </c>
      <c r="W675">
        <v>60.10758377425045</v>
      </c>
      <c r="X675">
        <v>170.80227168646613</v>
      </c>
      <c r="Y675">
        <v>157.65049676660797</v>
      </c>
      <c r="Z675">
        <v>157.65049676660797</v>
      </c>
      <c r="AA675">
        <v>30.130261781678701</v>
      </c>
      <c r="AB675">
        <v>4.1971065989846146</v>
      </c>
      <c r="AC675">
        <v>-38.245031177474175</v>
      </c>
      <c r="AD675">
        <v>75</v>
      </c>
      <c r="AE675">
        <v>0</v>
      </c>
      <c r="AF675">
        <v>0</v>
      </c>
      <c r="AG675">
        <v>2</v>
      </c>
      <c r="AH675">
        <v>103</v>
      </c>
      <c r="AI675">
        <v>14</v>
      </c>
      <c r="AJ675">
        <v>14</v>
      </c>
      <c r="AK675">
        <v>12</v>
      </c>
      <c r="AL675">
        <v>15</v>
      </c>
      <c r="AM675">
        <v>4</v>
      </c>
    </row>
    <row r="676" spans="1:39">
      <c r="A676">
        <v>8</v>
      </c>
      <c r="B676">
        <v>56</v>
      </c>
      <c r="C676">
        <v>2021</v>
      </c>
      <c r="D676">
        <v>99</v>
      </c>
      <c r="E676">
        <v>99</v>
      </c>
      <c r="F676">
        <v>99</v>
      </c>
      <c r="G676">
        <v>99</v>
      </c>
      <c r="H676">
        <v>2</v>
      </c>
      <c r="I676">
        <v>99</v>
      </c>
      <c r="J676">
        <v>106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30</v>
      </c>
      <c r="R676">
        <v>89</v>
      </c>
      <c r="S676">
        <v>89</v>
      </c>
      <c r="T676">
        <v>0.31924815266518403</v>
      </c>
      <c r="U676">
        <v>0.28851806363165777</v>
      </c>
      <c r="V676">
        <v>13.898876404494382</v>
      </c>
      <c r="W676">
        <v>57.011235955056179</v>
      </c>
      <c r="X676">
        <v>150.47293266948267</v>
      </c>
      <c r="Y676">
        <v>138.88651685393265</v>
      </c>
      <c r="Z676">
        <v>138.88651685393265</v>
      </c>
      <c r="AA676">
        <v>8.6094041998653417</v>
      </c>
      <c r="AB676">
        <v>4.5357367054514048</v>
      </c>
      <c r="AC676">
        <v>-32.94211659595473</v>
      </c>
      <c r="AD676">
        <v>1</v>
      </c>
      <c r="AE676">
        <v>0</v>
      </c>
      <c r="AF676">
        <v>0</v>
      </c>
      <c r="AG676">
        <v>1</v>
      </c>
      <c r="AH676">
        <v>6</v>
      </c>
      <c r="AI676">
        <v>0</v>
      </c>
      <c r="AJ676">
        <v>2</v>
      </c>
      <c r="AK676">
        <v>0</v>
      </c>
      <c r="AL676">
        <v>2</v>
      </c>
      <c r="AM676">
        <v>1</v>
      </c>
    </row>
    <row r="677" spans="1:39">
      <c r="A677">
        <v>8</v>
      </c>
      <c r="B677">
        <v>57</v>
      </c>
      <c r="C677">
        <v>2021</v>
      </c>
      <c r="D677">
        <v>99</v>
      </c>
      <c r="E677">
        <v>99</v>
      </c>
      <c r="F677">
        <v>99</v>
      </c>
      <c r="G677">
        <v>99</v>
      </c>
      <c r="H677">
        <v>1</v>
      </c>
      <c r="I677">
        <v>99</v>
      </c>
      <c r="J677">
        <v>109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190</v>
      </c>
      <c r="R677">
        <v>6753</v>
      </c>
      <c r="S677">
        <v>6753</v>
      </c>
      <c r="T677">
        <v>24.223401965707723</v>
      </c>
      <c r="U677">
        <v>24.94835202451922</v>
      </c>
      <c r="V677">
        <v>14.866281652598849</v>
      </c>
      <c r="W677">
        <v>58.799940767066481</v>
      </c>
      <c r="X677">
        <v>171.48277263393581</v>
      </c>
      <c r="Y677">
        <v>158.27859914112244</v>
      </c>
      <c r="Z677">
        <v>158.27859914112244</v>
      </c>
      <c r="AA677">
        <v>31.812219338440904</v>
      </c>
      <c r="AB677">
        <v>4.8728041560280237</v>
      </c>
      <c r="AC677">
        <v>-40.595640990608551</v>
      </c>
      <c r="AD677">
        <v>317</v>
      </c>
      <c r="AE677">
        <v>0</v>
      </c>
      <c r="AF677">
        <v>0</v>
      </c>
      <c r="AG677">
        <v>29</v>
      </c>
      <c r="AH677">
        <v>284</v>
      </c>
      <c r="AI677">
        <v>40</v>
      </c>
      <c r="AJ677">
        <v>40</v>
      </c>
      <c r="AK677">
        <v>29</v>
      </c>
      <c r="AL677">
        <v>18</v>
      </c>
      <c r="AM677">
        <v>10</v>
      </c>
    </row>
    <row r="678" spans="1:39">
      <c r="A678">
        <v>8</v>
      </c>
      <c r="B678">
        <v>58</v>
      </c>
      <c r="C678">
        <v>2021</v>
      </c>
      <c r="D678">
        <v>99</v>
      </c>
      <c r="E678">
        <v>99</v>
      </c>
      <c r="F678">
        <v>99</v>
      </c>
      <c r="G678">
        <v>99</v>
      </c>
      <c r="H678">
        <v>1</v>
      </c>
      <c r="I678">
        <v>99</v>
      </c>
      <c r="J678">
        <v>111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126</v>
      </c>
      <c r="R678">
        <v>5543</v>
      </c>
      <c r="S678">
        <v>5544</v>
      </c>
      <c r="T678">
        <v>19.883061912619265</v>
      </c>
      <c r="U678">
        <v>19.887673904438497</v>
      </c>
      <c r="V678">
        <v>15.310301280894821</v>
      </c>
      <c r="W678">
        <v>59.530303030303024</v>
      </c>
      <c r="X678">
        <v>166.50938227653461</v>
      </c>
      <c r="Y678">
        <v>153.71498105718925</v>
      </c>
      <c r="Z678">
        <v>153.68725468975467</v>
      </c>
      <c r="AA678">
        <v>29.132026549664538</v>
      </c>
      <c r="AB678">
        <v>4.0845348769104755</v>
      </c>
      <c r="AC678">
        <v>-41.732296563841857</v>
      </c>
      <c r="AD678">
        <v>165</v>
      </c>
      <c r="AE678">
        <v>0</v>
      </c>
      <c r="AF678">
        <v>0</v>
      </c>
      <c r="AG678">
        <v>24</v>
      </c>
      <c r="AH678">
        <v>721</v>
      </c>
      <c r="AI678">
        <v>37</v>
      </c>
      <c r="AJ678">
        <v>109</v>
      </c>
      <c r="AK678">
        <v>32</v>
      </c>
      <c r="AL678">
        <v>40</v>
      </c>
      <c r="AM678">
        <v>15</v>
      </c>
    </row>
    <row r="679" spans="1:39">
      <c r="A679">
        <v>8</v>
      </c>
      <c r="B679">
        <v>59</v>
      </c>
      <c r="C679">
        <v>2021</v>
      </c>
      <c r="D679">
        <v>99</v>
      </c>
      <c r="E679">
        <v>99</v>
      </c>
      <c r="F679">
        <v>99</v>
      </c>
      <c r="G679">
        <v>99</v>
      </c>
      <c r="H679">
        <v>1</v>
      </c>
      <c r="I679">
        <v>99</v>
      </c>
      <c r="J679">
        <v>113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39">
      <c r="A680">
        <v>8</v>
      </c>
      <c r="B680">
        <v>60</v>
      </c>
      <c r="C680">
        <v>2021</v>
      </c>
      <c r="D680">
        <v>99</v>
      </c>
      <c r="E680">
        <v>99</v>
      </c>
      <c r="F680">
        <v>99</v>
      </c>
      <c r="G680">
        <v>99</v>
      </c>
      <c r="H680">
        <v>1</v>
      </c>
      <c r="I680">
        <v>99</v>
      </c>
      <c r="J680">
        <v>116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30</v>
      </c>
      <c r="R680">
        <v>1189</v>
      </c>
      <c r="S680">
        <v>1189</v>
      </c>
      <c r="T680">
        <v>4.2650118372910555</v>
      </c>
      <c r="U680">
        <v>4.0844549644517487</v>
      </c>
      <c r="V680">
        <v>15.554247266610599</v>
      </c>
      <c r="W680">
        <v>59.962994112699754</v>
      </c>
      <c r="X680">
        <v>159.45114433772221</v>
      </c>
      <c r="Y680">
        <v>147.17340622371751</v>
      </c>
      <c r="Z680">
        <v>147.17340622371751</v>
      </c>
      <c r="AA680">
        <v>28.205060543986441</v>
      </c>
      <c r="AB680">
        <v>3.6946500249043006</v>
      </c>
      <c r="AC680">
        <v>-40.592065297930958</v>
      </c>
      <c r="AD680">
        <v>35</v>
      </c>
      <c r="AE680">
        <v>0</v>
      </c>
      <c r="AF680">
        <v>0</v>
      </c>
      <c r="AG680">
        <v>5</v>
      </c>
      <c r="AH680">
        <v>64</v>
      </c>
      <c r="AI680">
        <v>7</v>
      </c>
      <c r="AJ680">
        <v>6</v>
      </c>
      <c r="AK680">
        <v>5</v>
      </c>
      <c r="AL680">
        <v>12</v>
      </c>
      <c r="AM680">
        <v>0</v>
      </c>
    </row>
    <row r="681" spans="1:39">
      <c r="A681">
        <v>8</v>
      </c>
      <c r="B681">
        <v>61</v>
      </c>
      <c r="C681">
        <v>2021</v>
      </c>
      <c r="D681">
        <v>99</v>
      </c>
      <c r="E681">
        <v>99</v>
      </c>
      <c r="F681">
        <v>99</v>
      </c>
      <c r="G681">
        <v>99</v>
      </c>
      <c r="H681">
        <v>2</v>
      </c>
      <c r="I681">
        <v>99</v>
      </c>
      <c r="J681">
        <v>117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80</v>
      </c>
      <c r="R681">
        <v>4149</v>
      </c>
      <c r="S681">
        <v>4149</v>
      </c>
      <c r="T681">
        <v>14.882703206829756</v>
      </c>
      <c r="U681">
        <v>14.87547542727722</v>
      </c>
      <c r="V681">
        <v>14.802603036876356</v>
      </c>
      <c r="W681">
        <v>58.576283441793201</v>
      </c>
      <c r="X681">
        <v>166.41895983498745</v>
      </c>
      <c r="Y681">
        <v>153.60469992769347</v>
      </c>
      <c r="Z681">
        <v>153.60469992769347</v>
      </c>
      <c r="AA681">
        <v>31.358790901044959</v>
      </c>
      <c r="AB681">
        <v>4.8054236022215191</v>
      </c>
      <c r="AC681">
        <v>-56.746931290595775</v>
      </c>
      <c r="AD681">
        <v>105</v>
      </c>
      <c r="AE681">
        <v>1</v>
      </c>
      <c r="AF681">
        <v>0</v>
      </c>
      <c r="AG681">
        <v>16</v>
      </c>
      <c r="AH681">
        <v>441</v>
      </c>
      <c r="AI681">
        <v>104</v>
      </c>
      <c r="AJ681">
        <v>66</v>
      </c>
      <c r="AK681">
        <v>52</v>
      </c>
      <c r="AL681">
        <v>29</v>
      </c>
      <c r="AM681">
        <v>21</v>
      </c>
    </row>
    <row r="682" spans="1:39">
      <c r="A682">
        <v>8</v>
      </c>
      <c r="B682">
        <v>62</v>
      </c>
      <c r="C682">
        <v>2021</v>
      </c>
      <c r="D682">
        <v>99</v>
      </c>
      <c r="E682">
        <v>99</v>
      </c>
      <c r="F682">
        <v>99</v>
      </c>
      <c r="G682">
        <v>99</v>
      </c>
      <c r="H682">
        <v>1</v>
      </c>
      <c r="I682">
        <v>99</v>
      </c>
      <c r="J682">
        <v>121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79</v>
      </c>
      <c r="R682">
        <v>357</v>
      </c>
      <c r="S682">
        <v>357</v>
      </c>
      <c r="T682">
        <v>1.2805796685558504</v>
      </c>
      <c r="U682">
        <v>1.1286100551662381</v>
      </c>
      <c r="V682">
        <v>14.327731092436972</v>
      </c>
      <c r="W682">
        <v>57.655462184873961</v>
      </c>
      <c r="X682">
        <v>146.74086752794298</v>
      </c>
      <c r="Y682">
        <v>135.44182072829122</v>
      </c>
      <c r="Z682">
        <v>135.44182072829122</v>
      </c>
      <c r="AA682">
        <v>17.186014468853276</v>
      </c>
      <c r="AB682">
        <v>4.5879582518631086</v>
      </c>
      <c r="AC682">
        <v>-24.961519286933346</v>
      </c>
      <c r="AD682">
        <v>10</v>
      </c>
      <c r="AE682">
        <v>0</v>
      </c>
      <c r="AF682">
        <v>0</v>
      </c>
      <c r="AG682">
        <v>3</v>
      </c>
      <c r="AH682">
        <v>3</v>
      </c>
      <c r="AI682">
        <v>3</v>
      </c>
      <c r="AJ682">
        <v>2</v>
      </c>
      <c r="AK682">
        <v>0</v>
      </c>
      <c r="AL682">
        <v>6</v>
      </c>
      <c r="AM682">
        <v>9</v>
      </c>
    </row>
    <row r="683" spans="1:39">
      <c r="A683">
        <v>8</v>
      </c>
      <c r="B683">
        <v>63</v>
      </c>
      <c r="C683">
        <v>2021</v>
      </c>
      <c r="D683">
        <v>99</v>
      </c>
      <c r="E683">
        <v>99</v>
      </c>
      <c r="F683">
        <v>99</v>
      </c>
      <c r="G683">
        <v>99</v>
      </c>
      <c r="H683">
        <v>1</v>
      </c>
      <c r="I683">
        <v>99</v>
      </c>
      <c r="J683">
        <v>134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48</v>
      </c>
      <c r="R683">
        <v>717</v>
      </c>
      <c r="S683">
        <v>717</v>
      </c>
      <c r="T683">
        <v>2.5719205107970442</v>
      </c>
      <c r="U683">
        <v>2.6637778183520195</v>
      </c>
      <c r="V683">
        <v>14.899581589958164</v>
      </c>
      <c r="W683">
        <v>58.953974895397486</v>
      </c>
      <c r="X683">
        <v>172.44643701712485</v>
      </c>
      <c r="Y683">
        <v>159.16806136680603</v>
      </c>
      <c r="Z683">
        <v>159.16806136680603</v>
      </c>
      <c r="AA683">
        <v>29.919752724174707</v>
      </c>
      <c r="AB683">
        <v>5.3636881776324019</v>
      </c>
      <c r="AC683">
        <v>-38.275343522628141</v>
      </c>
      <c r="AD683">
        <v>48</v>
      </c>
      <c r="AE683">
        <v>0</v>
      </c>
      <c r="AF683">
        <v>0</v>
      </c>
      <c r="AG683">
        <v>2</v>
      </c>
      <c r="AH683">
        <v>87</v>
      </c>
      <c r="AI683">
        <v>20</v>
      </c>
      <c r="AJ683">
        <v>4</v>
      </c>
      <c r="AK683">
        <v>7</v>
      </c>
      <c r="AL683">
        <v>8</v>
      </c>
      <c r="AM683">
        <v>0</v>
      </c>
    </row>
    <row r="684" spans="1:39">
      <c r="A684">
        <v>8</v>
      </c>
      <c r="B684">
        <v>64</v>
      </c>
      <c r="C684">
        <v>2021</v>
      </c>
      <c r="D684">
        <v>99</v>
      </c>
      <c r="E684">
        <v>99</v>
      </c>
      <c r="F684">
        <v>99</v>
      </c>
      <c r="G684">
        <v>99</v>
      </c>
      <c r="H684">
        <v>2</v>
      </c>
      <c r="I684">
        <v>99</v>
      </c>
      <c r="J684">
        <v>141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29</v>
      </c>
      <c r="R684">
        <v>407</v>
      </c>
      <c r="S684">
        <v>407</v>
      </c>
      <c r="T684">
        <v>1.4599325633115718</v>
      </c>
      <c r="U684">
        <v>1.3122811460395263</v>
      </c>
      <c r="V684">
        <v>15.42997542997543</v>
      </c>
      <c r="W684">
        <v>59.717444717444721</v>
      </c>
      <c r="X684">
        <v>149.6607313508722</v>
      </c>
      <c r="Y684">
        <v>138.136855036855</v>
      </c>
      <c r="Z684">
        <v>138.136855036855</v>
      </c>
      <c r="AA684">
        <v>21.240328753086011</v>
      </c>
      <c r="AB684">
        <v>4.0344055161281052</v>
      </c>
      <c r="AC684">
        <v>-23.339551306619903</v>
      </c>
      <c r="AD684">
        <v>7</v>
      </c>
      <c r="AE684">
        <v>0</v>
      </c>
      <c r="AF684">
        <v>0</v>
      </c>
      <c r="AG684">
        <v>1</v>
      </c>
      <c r="AH684">
        <v>17</v>
      </c>
      <c r="AI684">
        <v>2</v>
      </c>
      <c r="AJ684">
        <v>12</v>
      </c>
      <c r="AK684">
        <v>1</v>
      </c>
      <c r="AL684">
        <v>13</v>
      </c>
      <c r="AM684">
        <v>0</v>
      </c>
    </row>
    <row r="685" spans="1:39">
      <c r="A685">
        <v>8</v>
      </c>
      <c r="B685">
        <v>65</v>
      </c>
      <c r="C685">
        <v>2021</v>
      </c>
      <c r="D685">
        <v>99</v>
      </c>
      <c r="E685">
        <v>99</v>
      </c>
      <c r="F685">
        <v>99</v>
      </c>
      <c r="G685">
        <v>99</v>
      </c>
      <c r="H685">
        <v>2</v>
      </c>
      <c r="I685">
        <v>99</v>
      </c>
      <c r="J685">
        <v>143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39">
      <c r="A686">
        <v>8</v>
      </c>
      <c r="B686">
        <v>66</v>
      </c>
      <c r="C686">
        <v>2021</v>
      </c>
      <c r="D686">
        <v>99</v>
      </c>
      <c r="E686">
        <v>99</v>
      </c>
      <c r="F686">
        <v>99</v>
      </c>
      <c r="G686">
        <v>99</v>
      </c>
      <c r="H686">
        <v>2</v>
      </c>
      <c r="I686">
        <v>99</v>
      </c>
      <c r="J686">
        <v>147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32</v>
      </c>
      <c r="R686">
        <v>162</v>
      </c>
      <c r="S686">
        <v>162</v>
      </c>
      <c r="T686">
        <v>0.58110337900853715</v>
      </c>
      <c r="U686">
        <v>0.50369111910454389</v>
      </c>
      <c r="V686">
        <v>14.870370370370372</v>
      </c>
      <c r="W686">
        <v>58.858024691357997</v>
      </c>
      <c r="X686">
        <v>144.31938258229331</v>
      </c>
      <c r="Y686">
        <v>133.20679012345681</v>
      </c>
      <c r="Z686">
        <v>133.20679012345681</v>
      </c>
      <c r="AA686">
        <v>14.402109441444685</v>
      </c>
      <c r="AB686">
        <v>3.9843324083378246</v>
      </c>
      <c r="AC686">
        <v>-35.757739484914005</v>
      </c>
      <c r="AD686">
        <v>5</v>
      </c>
      <c r="AE686">
        <v>0</v>
      </c>
      <c r="AF686">
        <v>0</v>
      </c>
      <c r="AG686">
        <v>1</v>
      </c>
      <c r="AH686">
        <v>4</v>
      </c>
      <c r="AI686">
        <v>0</v>
      </c>
      <c r="AJ686">
        <v>1</v>
      </c>
      <c r="AK686">
        <v>0</v>
      </c>
      <c r="AL686">
        <v>3</v>
      </c>
      <c r="AM686">
        <v>2</v>
      </c>
    </row>
    <row r="687" spans="1:39">
      <c r="A687">
        <v>8</v>
      </c>
      <c r="B687">
        <v>67</v>
      </c>
      <c r="C687">
        <v>2021</v>
      </c>
      <c r="D687">
        <v>99</v>
      </c>
      <c r="E687">
        <v>99</v>
      </c>
      <c r="F687">
        <v>99</v>
      </c>
      <c r="G687">
        <v>99</v>
      </c>
      <c r="H687">
        <v>1</v>
      </c>
      <c r="I687">
        <v>99</v>
      </c>
      <c r="J687">
        <v>155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13</v>
      </c>
      <c r="R687">
        <v>377</v>
      </c>
      <c r="S687">
        <v>377</v>
      </c>
      <c r="T687">
        <v>1.352320826458139</v>
      </c>
      <c r="U687">
        <v>1.3711263761636363</v>
      </c>
      <c r="V687">
        <v>14.358090185676396</v>
      </c>
      <c r="W687">
        <v>57.811671087533199</v>
      </c>
      <c r="X687">
        <v>168.81518862204027</v>
      </c>
      <c r="Y687">
        <v>155.81641909814309</v>
      </c>
      <c r="Z687">
        <v>155.81641909814309</v>
      </c>
      <c r="AA687">
        <v>27.307037436221805</v>
      </c>
      <c r="AB687">
        <v>5.082248882742805</v>
      </c>
      <c r="AC687">
        <v>-45.604161619336807</v>
      </c>
      <c r="AD687">
        <v>14</v>
      </c>
      <c r="AE687">
        <v>0</v>
      </c>
      <c r="AF687">
        <v>0</v>
      </c>
      <c r="AG687">
        <v>0</v>
      </c>
      <c r="AH687">
        <v>16</v>
      </c>
      <c r="AI687">
        <v>0</v>
      </c>
      <c r="AJ687">
        <v>3</v>
      </c>
      <c r="AK687">
        <v>0</v>
      </c>
      <c r="AL687">
        <v>6</v>
      </c>
      <c r="AM687">
        <v>1</v>
      </c>
    </row>
    <row r="688" spans="1:39">
      <c r="A688">
        <v>8</v>
      </c>
      <c r="B688">
        <v>68</v>
      </c>
      <c r="C688">
        <v>2021</v>
      </c>
      <c r="D688">
        <v>99</v>
      </c>
      <c r="E688">
        <v>99</v>
      </c>
      <c r="F688">
        <v>99</v>
      </c>
      <c r="G688">
        <v>99</v>
      </c>
      <c r="H688">
        <v>2</v>
      </c>
      <c r="I688">
        <v>99</v>
      </c>
      <c r="J688">
        <v>160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59</v>
      </c>
      <c r="R688">
        <v>373</v>
      </c>
      <c r="S688">
        <v>373</v>
      </c>
      <c r="T688">
        <v>1.3379725948776813</v>
      </c>
      <c r="U688">
        <v>1.2137836760560097</v>
      </c>
      <c r="V688">
        <v>13.147453083109921</v>
      </c>
      <c r="W688">
        <v>55.871313672922255</v>
      </c>
      <c r="X688">
        <v>151.04551831508752</v>
      </c>
      <c r="Y688">
        <v>139.41501340482569</v>
      </c>
      <c r="Z688">
        <v>139.41501340482569</v>
      </c>
      <c r="AA688">
        <v>12.820839679743189</v>
      </c>
      <c r="AB688">
        <v>4.8166999082531667</v>
      </c>
      <c r="AC688">
        <v>-25.374685047541295</v>
      </c>
      <c r="AD688">
        <v>7</v>
      </c>
      <c r="AE688">
        <v>0</v>
      </c>
      <c r="AF688">
        <v>0</v>
      </c>
      <c r="AG688">
        <v>15</v>
      </c>
      <c r="AH688">
        <v>36</v>
      </c>
      <c r="AI688">
        <v>10</v>
      </c>
      <c r="AJ688">
        <v>15</v>
      </c>
      <c r="AK688">
        <v>0</v>
      </c>
      <c r="AL688">
        <v>35</v>
      </c>
      <c r="AM688">
        <v>9</v>
      </c>
    </row>
    <row r="689" spans="1:39">
      <c r="A689">
        <v>8</v>
      </c>
      <c r="B689">
        <v>69</v>
      </c>
      <c r="C689">
        <v>2021</v>
      </c>
      <c r="D689">
        <v>99</v>
      </c>
      <c r="E689">
        <v>99</v>
      </c>
      <c r="F689">
        <v>99</v>
      </c>
      <c r="G689">
        <v>99</v>
      </c>
      <c r="H689">
        <v>1</v>
      </c>
      <c r="I689">
        <v>99</v>
      </c>
      <c r="J689">
        <v>171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38</v>
      </c>
      <c r="R689">
        <v>1999</v>
      </c>
      <c r="S689">
        <v>2000</v>
      </c>
      <c r="T689">
        <v>7.1705287323337394</v>
      </c>
      <c r="U689">
        <v>7.1205344997104429</v>
      </c>
      <c r="V689">
        <v>15.379189594797403</v>
      </c>
      <c r="W689">
        <v>59.655000000000001</v>
      </c>
      <c r="X689">
        <v>165.27096159130497</v>
      </c>
      <c r="Y689">
        <v>152.60785392696363</v>
      </c>
      <c r="Z689">
        <v>152.53155000000015</v>
      </c>
      <c r="AA689">
        <v>28.512613289516526</v>
      </c>
      <c r="AB689">
        <v>4.029140727251856</v>
      </c>
      <c r="AC689">
        <v>-38.542472212853454</v>
      </c>
      <c r="AD689">
        <v>55</v>
      </c>
      <c r="AE689">
        <v>0</v>
      </c>
      <c r="AF689">
        <v>0</v>
      </c>
      <c r="AG689">
        <v>0</v>
      </c>
      <c r="AH689">
        <v>261</v>
      </c>
      <c r="AI689">
        <v>21</v>
      </c>
      <c r="AJ689">
        <v>46</v>
      </c>
      <c r="AK689">
        <v>10</v>
      </c>
      <c r="AL689">
        <v>13</v>
      </c>
      <c r="AM689">
        <v>7</v>
      </c>
    </row>
    <row r="690" spans="1:39">
      <c r="A690">
        <v>8</v>
      </c>
      <c r="B690">
        <v>70</v>
      </c>
      <c r="C690">
        <v>2021</v>
      </c>
      <c r="D690">
        <v>99</v>
      </c>
      <c r="E690">
        <v>99</v>
      </c>
      <c r="F690">
        <v>99</v>
      </c>
      <c r="G690">
        <v>99</v>
      </c>
      <c r="H690">
        <v>2</v>
      </c>
      <c r="I690">
        <v>99</v>
      </c>
      <c r="J690">
        <v>181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6</v>
      </c>
      <c r="R690">
        <v>25</v>
      </c>
      <c r="S690">
        <v>25</v>
      </c>
      <c r="T690">
        <v>8.9676447377860707E-2</v>
      </c>
      <c r="U690">
        <v>7.6566091800024813E-2</v>
      </c>
      <c r="V690">
        <v>14.6</v>
      </c>
      <c r="W690">
        <v>58.04</v>
      </c>
      <c r="X690">
        <v>142.15817984832071</v>
      </c>
      <c r="Y690">
        <v>131.21199999999999</v>
      </c>
      <c r="Z690">
        <v>131.21199999999999</v>
      </c>
      <c r="AA690">
        <v>10.26973495276291</v>
      </c>
      <c r="AB690">
        <v>2.8352072234671408</v>
      </c>
      <c r="AC690">
        <v>-26.817757562587659</v>
      </c>
      <c r="AD690">
        <v>0</v>
      </c>
      <c r="AE690">
        <v>0</v>
      </c>
      <c r="AF690">
        <v>0</v>
      </c>
      <c r="AG690">
        <v>0</v>
      </c>
      <c r="AH690">
        <v>3</v>
      </c>
      <c r="AI690">
        <v>0</v>
      </c>
      <c r="AJ690">
        <v>0</v>
      </c>
      <c r="AK690">
        <v>0</v>
      </c>
      <c r="AL690">
        <v>1</v>
      </c>
      <c r="AM690">
        <v>2</v>
      </c>
    </row>
    <row r="691" spans="1:39">
      <c r="A691">
        <v>8</v>
      </c>
      <c r="B691">
        <v>71</v>
      </c>
      <c r="C691">
        <v>2021</v>
      </c>
      <c r="D691">
        <v>99</v>
      </c>
      <c r="E691">
        <v>99</v>
      </c>
      <c r="F691">
        <v>99</v>
      </c>
      <c r="G691">
        <v>99</v>
      </c>
      <c r="H691">
        <v>2</v>
      </c>
      <c r="I691">
        <v>99</v>
      </c>
      <c r="J691">
        <v>470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21</v>
      </c>
      <c r="R691">
        <v>120</v>
      </c>
      <c r="S691">
        <v>120</v>
      </c>
      <c r="T691">
        <v>0.4304469474137313</v>
      </c>
      <c r="U691">
        <v>0.39942370798974031</v>
      </c>
      <c r="V691">
        <v>13.324999999999999</v>
      </c>
      <c r="W691">
        <v>56.1</v>
      </c>
      <c r="X691">
        <v>154.49981942939684</v>
      </c>
      <c r="Y691">
        <v>142.60333333333338</v>
      </c>
      <c r="Z691">
        <v>142.60333333333338</v>
      </c>
      <c r="AA691">
        <v>22.978384528846671</v>
      </c>
      <c r="AB691">
        <v>5.3172674686659533</v>
      </c>
      <c r="AC691">
        <v>-25.08848467093101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4</v>
      </c>
      <c r="AK691">
        <v>0</v>
      </c>
      <c r="AL691">
        <v>2</v>
      </c>
      <c r="AM691">
        <v>0</v>
      </c>
    </row>
    <row r="692" spans="1:39">
      <c r="A692">
        <v>8</v>
      </c>
      <c r="B692">
        <v>72</v>
      </c>
      <c r="C692">
        <v>2021</v>
      </c>
      <c r="D692">
        <v>99</v>
      </c>
      <c r="E692">
        <v>99</v>
      </c>
      <c r="F692">
        <v>99</v>
      </c>
      <c r="G692">
        <v>99</v>
      </c>
      <c r="H692">
        <v>1</v>
      </c>
      <c r="I692">
        <v>99</v>
      </c>
      <c r="J692">
        <v>643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50</v>
      </c>
      <c r="R692">
        <v>2158</v>
      </c>
      <c r="S692">
        <v>2158</v>
      </c>
      <c r="T692">
        <v>7.7408709376569345</v>
      </c>
      <c r="U692">
        <v>7.4074133118629151</v>
      </c>
      <c r="V692">
        <v>15.020389249304912</v>
      </c>
      <c r="W692">
        <v>59.084337349397607</v>
      </c>
      <c r="X692">
        <v>159.32741885116957</v>
      </c>
      <c r="Y692">
        <v>147.05920759962902</v>
      </c>
      <c r="Z692">
        <v>147.05920759962902</v>
      </c>
      <c r="AA692">
        <v>30.57821967377383</v>
      </c>
      <c r="AB692">
        <v>4.3494617716094126</v>
      </c>
      <c r="AC692">
        <v>-48.986194734960655</v>
      </c>
      <c r="AD692">
        <v>85</v>
      </c>
      <c r="AE692">
        <v>0</v>
      </c>
      <c r="AF692">
        <v>0</v>
      </c>
      <c r="AG692">
        <v>8</v>
      </c>
      <c r="AH692">
        <v>201</v>
      </c>
      <c r="AI692">
        <v>20</v>
      </c>
      <c r="AJ692">
        <v>14</v>
      </c>
      <c r="AK692">
        <v>11</v>
      </c>
      <c r="AL692">
        <v>42</v>
      </c>
      <c r="AM692">
        <v>2</v>
      </c>
    </row>
    <row r="693" spans="1:39">
      <c r="A693">
        <v>8</v>
      </c>
      <c r="B693">
        <v>73</v>
      </c>
      <c r="C693">
        <v>2021</v>
      </c>
      <c r="D693">
        <v>99</v>
      </c>
      <c r="E693">
        <v>99</v>
      </c>
      <c r="F693">
        <v>99</v>
      </c>
      <c r="G693">
        <v>99</v>
      </c>
      <c r="H693">
        <v>1</v>
      </c>
      <c r="I693">
        <v>99</v>
      </c>
      <c r="J693">
        <v>802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39">
      <c r="A694">
        <v>8</v>
      </c>
      <c r="B694">
        <v>74</v>
      </c>
      <c r="C694">
        <v>2020</v>
      </c>
      <c r="D694">
        <v>99</v>
      </c>
      <c r="E694">
        <v>99</v>
      </c>
      <c r="F694">
        <v>99</v>
      </c>
      <c r="G694">
        <v>99</v>
      </c>
      <c r="H694">
        <v>1</v>
      </c>
      <c r="I694">
        <v>99</v>
      </c>
      <c r="J694">
        <v>103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112</v>
      </c>
      <c r="R694">
        <v>3934</v>
      </c>
      <c r="S694">
        <v>3934</v>
      </c>
      <c r="T694">
        <v>14.418178486347813</v>
      </c>
      <c r="U694">
        <v>14.6560749939656</v>
      </c>
      <c r="V694">
        <v>15.721148957803765</v>
      </c>
      <c r="W694">
        <v>60.486273512963905</v>
      </c>
      <c r="X694">
        <v>167.68073538410908</v>
      </c>
      <c r="Y694">
        <v>154.76931875953227</v>
      </c>
      <c r="Z694">
        <v>154.76931875953227</v>
      </c>
      <c r="AA694">
        <v>29.612799203359</v>
      </c>
      <c r="AB694">
        <v>4.032555581384444</v>
      </c>
      <c r="AC694">
        <v>-39.026023257406592</v>
      </c>
      <c r="AD694">
        <v>101</v>
      </c>
      <c r="AE694">
        <v>0</v>
      </c>
      <c r="AF694">
        <v>0</v>
      </c>
      <c r="AG694">
        <v>3</v>
      </c>
      <c r="AH694">
        <v>207</v>
      </c>
      <c r="AI694">
        <v>39</v>
      </c>
      <c r="AJ694">
        <v>29</v>
      </c>
      <c r="AK694">
        <v>27</v>
      </c>
      <c r="AL694">
        <v>34</v>
      </c>
      <c r="AM694">
        <v>6</v>
      </c>
    </row>
    <row r="695" spans="1:39">
      <c r="A695">
        <v>8</v>
      </c>
      <c r="B695">
        <v>75</v>
      </c>
      <c r="C695">
        <v>2020</v>
      </c>
      <c r="D695">
        <v>99</v>
      </c>
      <c r="E695">
        <v>99</v>
      </c>
      <c r="F695">
        <v>99</v>
      </c>
      <c r="G695">
        <v>99</v>
      </c>
      <c r="H695">
        <v>2</v>
      </c>
      <c r="I695">
        <v>99</v>
      </c>
      <c r="J695">
        <v>106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21</v>
      </c>
      <c r="R695">
        <v>59</v>
      </c>
      <c r="S695">
        <v>59</v>
      </c>
      <c r="T695">
        <v>0.2162360271211288</v>
      </c>
      <c r="U695">
        <v>0.19577379709445336</v>
      </c>
      <c r="V695">
        <v>14.559322033898299</v>
      </c>
      <c r="W695">
        <v>57.932203389830512</v>
      </c>
      <c r="X695">
        <v>149.34902767320997</v>
      </c>
      <c r="Y695">
        <v>137.84915254237279</v>
      </c>
      <c r="Z695">
        <v>137.84915254237279</v>
      </c>
      <c r="AA695">
        <v>12.494912495286862</v>
      </c>
      <c r="AB695">
        <v>4.5206284503099283</v>
      </c>
      <c r="AC695">
        <v>-32.533194994837579</v>
      </c>
      <c r="AD695">
        <v>2</v>
      </c>
      <c r="AE695">
        <v>0</v>
      </c>
      <c r="AF695">
        <v>0</v>
      </c>
      <c r="AG695">
        <v>0</v>
      </c>
      <c r="AH695">
        <v>3</v>
      </c>
      <c r="AI695">
        <v>0</v>
      </c>
      <c r="AJ695">
        <v>2</v>
      </c>
      <c r="AK695">
        <v>0</v>
      </c>
      <c r="AL695">
        <v>2</v>
      </c>
      <c r="AM695">
        <v>1</v>
      </c>
    </row>
    <row r="696" spans="1:39">
      <c r="A696">
        <v>8</v>
      </c>
      <c r="B696">
        <v>76</v>
      </c>
      <c r="C696">
        <v>2020</v>
      </c>
      <c r="D696">
        <v>99</v>
      </c>
      <c r="E696">
        <v>99</v>
      </c>
      <c r="F696">
        <v>99</v>
      </c>
      <c r="G696">
        <v>99</v>
      </c>
      <c r="H696">
        <v>1</v>
      </c>
      <c r="I696">
        <v>99</v>
      </c>
      <c r="J696">
        <v>109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185</v>
      </c>
      <c r="R696">
        <v>5101</v>
      </c>
      <c r="S696">
        <v>5101</v>
      </c>
      <c r="T696">
        <v>18.695253802455564</v>
      </c>
      <c r="U696">
        <v>19.195902558968225</v>
      </c>
      <c r="V696">
        <v>14.802195647912171</v>
      </c>
      <c r="W696">
        <v>58.75181336992749</v>
      </c>
      <c r="X696">
        <v>169.3764632643778</v>
      </c>
      <c r="Y696">
        <v>156.33447559302095</v>
      </c>
      <c r="Z696">
        <v>156.33447559302095</v>
      </c>
      <c r="AA696">
        <v>32.412525344387575</v>
      </c>
      <c r="AB696">
        <v>5.118049592023465</v>
      </c>
      <c r="AC696">
        <v>-45.243289079178886</v>
      </c>
      <c r="AD696">
        <v>222</v>
      </c>
      <c r="AE696">
        <v>0</v>
      </c>
      <c r="AF696">
        <v>0</v>
      </c>
      <c r="AG696">
        <v>18</v>
      </c>
      <c r="AH696">
        <v>284</v>
      </c>
      <c r="AI696">
        <v>27</v>
      </c>
      <c r="AJ696">
        <v>30</v>
      </c>
      <c r="AK696">
        <v>15</v>
      </c>
      <c r="AL696">
        <v>22</v>
      </c>
      <c r="AM696">
        <v>11</v>
      </c>
    </row>
    <row r="697" spans="1:39">
      <c r="A697">
        <v>8</v>
      </c>
      <c r="B697">
        <v>77</v>
      </c>
      <c r="C697">
        <v>2020</v>
      </c>
      <c r="D697">
        <v>99</v>
      </c>
      <c r="E697">
        <v>99</v>
      </c>
      <c r="F697">
        <v>99</v>
      </c>
      <c r="G697">
        <v>99</v>
      </c>
      <c r="H697">
        <v>1</v>
      </c>
      <c r="I697">
        <v>99</v>
      </c>
      <c r="J697">
        <v>111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113</v>
      </c>
      <c r="R697">
        <v>5158</v>
      </c>
      <c r="S697">
        <v>5158</v>
      </c>
      <c r="T697">
        <v>18.904159794759032</v>
      </c>
      <c r="U697">
        <v>19.041387829040225</v>
      </c>
      <c r="V697">
        <v>15.146374563784413</v>
      </c>
      <c r="W697">
        <v>59.223148507173327</v>
      </c>
      <c r="X697">
        <v>166.15641293101189</v>
      </c>
      <c r="Y697">
        <v>153.36236913532346</v>
      </c>
      <c r="Z697">
        <v>153.36236913532346</v>
      </c>
      <c r="AA697">
        <v>29.735246865228312</v>
      </c>
      <c r="AB697">
        <v>4.2185854244490528</v>
      </c>
      <c r="AC697">
        <v>-43.705413423551626</v>
      </c>
      <c r="AD697">
        <v>236</v>
      </c>
      <c r="AE697">
        <v>0</v>
      </c>
      <c r="AF697">
        <v>0</v>
      </c>
      <c r="AG697">
        <v>11</v>
      </c>
      <c r="AH697">
        <v>828</v>
      </c>
      <c r="AI697">
        <v>57</v>
      </c>
      <c r="AJ697">
        <v>142</v>
      </c>
      <c r="AK697">
        <v>69</v>
      </c>
      <c r="AL697">
        <v>39</v>
      </c>
      <c r="AM697">
        <v>6</v>
      </c>
    </row>
    <row r="698" spans="1:39">
      <c r="A698">
        <v>8</v>
      </c>
      <c r="B698">
        <v>78</v>
      </c>
      <c r="C698">
        <v>2020</v>
      </c>
      <c r="D698">
        <v>99</v>
      </c>
      <c r="E698">
        <v>99</v>
      </c>
      <c r="F698">
        <v>99</v>
      </c>
      <c r="G698">
        <v>99</v>
      </c>
      <c r="H698">
        <v>1</v>
      </c>
      <c r="I698">
        <v>99</v>
      </c>
      <c r="J698">
        <v>113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39">
      <c r="A699">
        <v>8</v>
      </c>
      <c r="B699">
        <v>79</v>
      </c>
      <c r="C699">
        <v>2020</v>
      </c>
      <c r="D699">
        <v>99</v>
      </c>
      <c r="E699">
        <v>99</v>
      </c>
      <c r="F699">
        <v>99</v>
      </c>
      <c r="G699">
        <v>99</v>
      </c>
      <c r="H699">
        <v>1</v>
      </c>
      <c r="I699">
        <v>99</v>
      </c>
      <c r="J699">
        <v>116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44</v>
      </c>
      <c r="R699">
        <v>1645</v>
      </c>
      <c r="S699">
        <v>1645</v>
      </c>
      <c r="T699">
        <v>6.0289536375297779</v>
      </c>
      <c r="U699">
        <v>6.1233944880501401</v>
      </c>
      <c r="V699">
        <v>15.092401215805472</v>
      </c>
      <c r="W699">
        <v>59.109422492401215</v>
      </c>
      <c r="X699">
        <v>167.54295988698144</v>
      </c>
      <c r="Y699">
        <v>154.64215197568379</v>
      </c>
      <c r="Z699">
        <v>154.64215197568379</v>
      </c>
      <c r="AA699">
        <v>30.21759507148094</v>
      </c>
      <c r="AB699">
        <v>4.3743035191247532</v>
      </c>
      <c r="AC699">
        <v>-44.742101728959128</v>
      </c>
      <c r="AD699">
        <v>31</v>
      </c>
      <c r="AE699">
        <v>0</v>
      </c>
      <c r="AF699">
        <v>0</v>
      </c>
      <c r="AG699">
        <v>2</v>
      </c>
      <c r="AH699">
        <v>21</v>
      </c>
      <c r="AI699">
        <v>10</v>
      </c>
      <c r="AJ699">
        <v>0</v>
      </c>
      <c r="AK699">
        <v>0</v>
      </c>
      <c r="AL699">
        <v>4</v>
      </c>
      <c r="AM699">
        <v>1</v>
      </c>
    </row>
    <row r="700" spans="1:39">
      <c r="A700">
        <v>8</v>
      </c>
      <c r="B700">
        <v>80</v>
      </c>
      <c r="C700">
        <v>2020</v>
      </c>
      <c r="D700">
        <v>99</v>
      </c>
      <c r="E700">
        <v>99</v>
      </c>
      <c r="F700">
        <v>99</v>
      </c>
      <c r="G700">
        <v>99</v>
      </c>
      <c r="H700">
        <v>2</v>
      </c>
      <c r="I700">
        <v>99</v>
      </c>
      <c r="J700">
        <v>117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78</v>
      </c>
      <c r="R700">
        <v>4551</v>
      </c>
      <c r="S700">
        <v>4551</v>
      </c>
      <c r="T700">
        <v>16.67949422759758</v>
      </c>
      <c r="U700">
        <v>16.514916277870373</v>
      </c>
      <c r="V700">
        <v>15.018457481872122</v>
      </c>
      <c r="W700">
        <v>59.015161502966386</v>
      </c>
      <c r="X700">
        <v>163.33128837422919</v>
      </c>
      <c r="Y700">
        <v>150.75477916941281</v>
      </c>
      <c r="Z700">
        <v>150.75477916941281</v>
      </c>
      <c r="AA700">
        <v>30.505069347399559</v>
      </c>
      <c r="AB700">
        <v>4.5290137172213267</v>
      </c>
      <c r="AC700">
        <v>-53.317425656543278</v>
      </c>
      <c r="AD700">
        <v>127</v>
      </c>
      <c r="AE700">
        <v>0</v>
      </c>
      <c r="AF700">
        <v>0</v>
      </c>
      <c r="AG700">
        <v>11</v>
      </c>
      <c r="AH700">
        <v>546</v>
      </c>
      <c r="AI700">
        <v>132</v>
      </c>
      <c r="AJ700">
        <v>93</v>
      </c>
      <c r="AK700">
        <v>82</v>
      </c>
      <c r="AL700">
        <v>74</v>
      </c>
      <c r="AM700">
        <v>13</v>
      </c>
    </row>
    <row r="701" spans="1:39">
      <c r="A701">
        <v>8</v>
      </c>
      <c r="B701">
        <v>81</v>
      </c>
      <c r="C701">
        <v>2020</v>
      </c>
      <c r="D701">
        <v>99</v>
      </c>
      <c r="E701">
        <v>99</v>
      </c>
      <c r="F701">
        <v>99</v>
      </c>
      <c r="G701">
        <v>99</v>
      </c>
      <c r="H701">
        <v>1</v>
      </c>
      <c r="I701">
        <v>99</v>
      </c>
      <c r="J701">
        <v>121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70</v>
      </c>
      <c r="R701">
        <v>295</v>
      </c>
      <c r="S701">
        <v>295</v>
      </c>
      <c r="T701">
        <v>1.0811801356056441</v>
      </c>
      <c r="U701">
        <v>0.98501702072523201</v>
      </c>
      <c r="V701">
        <v>14.74237288135593</v>
      </c>
      <c r="W701">
        <v>58.423728813559322</v>
      </c>
      <c r="X701">
        <v>150.28705216960179</v>
      </c>
      <c r="Y701">
        <v>138.71494915254237</v>
      </c>
      <c r="Z701">
        <v>138.71494915254237</v>
      </c>
      <c r="AA701">
        <v>20.822763959083744</v>
      </c>
      <c r="AB701">
        <v>3.9736564292831806</v>
      </c>
      <c r="AC701">
        <v>-29.152185104694311</v>
      </c>
      <c r="AD701">
        <v>12</v>
      </c>
      <c r="AE701">
        <v>0</v>
      </c>
      <c r="AF701">
        <v>0</v>
      </c>
      <c r="AG701">
        <v>2</v>
      </c>
      <c r="AH701">
        <v>5</v>
      </c>
      <c r="AI701">
        <v>1</v>
      </c>
      <c r="AJ701">
        <v>5</v>
      </c>
      <c r="AK701">
        <v>0</v>
      </c>
      <c r="AL701">
        <v>14</v>
      </c>
      <c r="AM701">
        <v>5</v>
      </c>
    </row>
    <row r="702" spans="1:39">
      <c r="A702">
        <v>8</v>
      </c>
      <c r="B702">
        <v>82</v>
      </c>
      <c r="C702">
        <v>2020</v>
      </c>
      <c r="D702">
        <v>99</v>
      </c>
      <c r="E702">
        <v>99</v>
      </c>
      <c r="F702">
        <v>99</v>
      </c>
      <c r="G702">
        <v>99</v>
      </c>
      <c r="H702">
        <v>1</v>
      </c>
      <c r="I702">
        <v>99</v>
      </c>
      <c r="J702">
        <v>134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38</v>
      </c>
      <c r="R702">
        <v>1077</v>
      </c>
      <c r="S702">
        <v>1077</v>
      </c>
      <c r="T702">
        <v>3.9472237493128097</v>
      </c>
      <c r="U702">
        <v>3.8968797058972129</v>
      </c>
      <c r="V702">
        <v>15.518105849582172</v>
      </c>
      <c r="W702">
        <v>60.016713091922</v>
      </c>
      <c r="X702">
        <v>162.85501739815379</v>
      </c>
      <c r="Y702">
        <v>150.31518105849571</v>
      </c>
      <c r="Z702">
        <v>150.31518105849571</v>
      </c>
      <c r="AA702">
        <v>28.911516236855054</v>
      </c>
      <c r="AB702">
        <v>4.2019250092130473</v>
      </c>
      <c r="AC702">
        <v>-38.417608592063971</v>
      </c>
      <c r="AD702">
        <v>55</v>
      </c>
      <c r="AE702">
        <v>0</v>
      </c>
      <c r="AF702">
        <v>0</v>
      </c>
      <c r="AG702">
        <v>4</v>
      </c>
      <c r="AH702">
        <v>180</v>
      </c>
      <c r="AI702">
        <v>52</v>
      </c>
      <c r="AJ702">
        <v>6</v>
      </c>
      <c r="AK702">
        <v>14</v>
      </c>
      <c r="AL702">
        <v>15</v>
      </c>
      <c r="AM702">
        <v>0</v>
      </c>
    </row>
    <row r="703" spans="1:39">
      <c r="A703">
        <v>8</v>
      </c>
      <c r="B703">
        <v>83</v>
      </c>
      <c r="C703">
        <v>2020</v>
      </c>
      <c r="D703">
        <v>99</v>
      </c>
      <c r="E703">
        <v>99</v>
      </c>
      <c r="F703">
        <v>99</v>
      </c>
      <c r="G703">
        <v>99</v>
      </c>
      <c r="H703">
        <v>2</v>
      </c>
      <c r="I703">
        <v>99</v>
      </c>
      <c r="J703">
        <v>141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23</v>
      </c>
      <c r="R703">
        <v>98</v>
      </c>
      <c r="S703">
        <v>98</v>
      </c>
      <c r="T703">
        <v>0.35917170606560378</v>
      </c>
      <c r="U703">
        <v>0.32248480125095003</v>
      </c>
      <c r="V703">
        <v>14.887755102040815</v>
      </c>
      <c r="W703">
        <v>58.357142857142847</v>
      </c>
      <c r="X703">
        <v>148.10953633891259</v>
      </c>
      <c r="Y703">
        <v>136.70510204081631</v>
      </c>
      <c r="Z703">
        <v>136.70510204081631</v>
      </c>
      <c r="AA703">
        <v>27.811062152510541</v>
      </c>
      <c r="AB703">
        <v>4.7707655655704411</v>
      </c>
      <c r="AC703">
        <v>-49.736636260118715</v>
      </c>
      <c r="AD703">
        <v>2</v>
      </c>
      <c r="AE703">
        <v>0</v>
      </c>
      <c r="AF703">
        <v>0</v>
      </c>
      <c r="AG703">
        <v>0</v>
      </c>
      <c r="AH703">
        <v>3</v>
      </c>
      <c r="AI703">
        <v>0</v>
      </c>
      <c r="AJ703">
        <v>1</v>
      </c>
      <c r="AK703">
        <v>0</v>
      </c>
      <c r="AL703">
        <v>3</v>
      </c>
      <c r="AM703">
        <v>0</v>
      </c>
    </row>
    <row r="704" spans="1:39">
      <c r="A704">
        <v>8</v>
      </c>
      <c r="B704">
        <v>84</v>
      </c>
      <c r="C704">
        <v>2020</v>
      </c>
      <c r="D704">
        <v>99</v>
      </c>
      <c r="E704">
        <v>99</v>
      </c>
      <c r="F704">
        <v>99</v>
      </c>
      <c r="G704">
        <v>99</v>
      </c>
      <c r="H704">
        <v>2</v>
      </c>
      <c r="I704">
        <v>99</v>
      </c>
      <c r="J704">
        <v>143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39">
      <c r="A705">
        <v>8</v>
      </c>
      <c r="B705">
        <v>85</v>
      </c>
      <c r="C705">
        <v>2020</v>
      </c>
      <c r="D705">
        <v>99</v>
      </c>
      <c r="E705">
        <v>99</v>
      </c>
      <c r="F705">
        <v>99</v>
      </c>
      <c r="G705">
        <v>99</v>
      </c>
      <c r="H705">
        <v>2</v>
      </c>
      <c r="I705">
        <v>99</v>
      </c>
      <c r="J705">
        <v>147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22</v>
      </c>
      <c r="R705">
        <v>146</v>
      </c>
      <c r="S705">
        <v>146</v>
      </c>
      <c r="T705">
        <v>0.53509254168957276</v>
      </c>
      <c r="U705">
        <v>0.47797297209990303</v>
      </c>
      <c r="V705">
        <v>14.883561643835622</v>
      </c>
      <c r="W705">
        <v>58.684931506849296</v>
      </c>
      <c r="X705">
        <v>147.35006456017453</v>
      </c>
      <c r="Y705">
        <v>136.00410958904101</v>
      </c>
      <c r="Z705">
        <v>136.00410958904101</v>
      </c>
      <c r="AA705">
        <v>17.857333694393628</v>
      </c>
      <c r="AB705">
        <v>3.926993734376067</v>
      </c>
      <c r="AC705">
        <v>-27.841526082702881</v>
      </c>
      <c r="AD705">
        <v>3</v>
      </c>
      <c r="AE705">
        <v>0</v>
      </c>
      <c r="AF705">
        <v>0</v>
      </c>
      <c r="AG705">
        <v>0</v>
      </c>
      <c r="AH705">
        <v>2</v>
      </c>
      <c r="AI705">
        <v>0</v>
      </c>
      <c r="AJ705">
        <v>8</v>
      </c>
      <c r="AK705">
        <v>0</v>
      </c>
      <c r="AL705">
        <v>2</v>
      </c>
      <c r="AM705">
        <v>0</v>
      </c>
    </row>
    <row r="706" spans="1:39">
      <c r="A706">
        <v>8</v>
      </c>
      <c r="B706">
        <v>86</v>
      </c>
      <c r="C706">
        <v>2020</v>
      </c>
      <c r="D706">
        <v>99</v>
      </c>
      <c r="E706">
        <v>99</v>
      </c>
      <c r="F706">
        <v>99</v>
      </c>
      <c r="G706">
        <v>99</v>
      </c>
      <c r="H706">
        <v>1</v>
      </c>
      <c r="I706">
        <v>99</v>
      </c>
      <c r="J706">
        <v>155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10</v>
      </c>
      <c r="R706">
        <v>303</v>
      </c>
      <c r="S706">
        <v>303</v>
      </c>
      <c r="T706">
        <v>1.1105002748763055</v>
      </c>
      <c r="U706">
        <v>1.1396588467971829</v>
      </c>
      <c r="V706">
        <v>14.346534653465348</v>
      </c>
      <c r="W706">
        <v>58.009900990099005</v>
      </c>
      <c r="X706">
        <v>169.29030389496145</v>
      </c>
      <c r="Y706">
        <v>156.25495049504951</v>
      </c>
      <c r="Z706">
        <v>156.25495049504951</v>
      </c>
      <c r="AA706">
        <v>31.120478818540576</v>
      </c>
      <c r="AB706">
        <v>5.2924288337675449</v>
      </c>
      <c r="AC706">
        <v>-44.414631195960247</v>
      </c>
      <c r="AD706">
        <v>10</v>
      </c>
      <c r="AE706">
        <v>0</v>
      </c>
      <c r="AF706">
        <v>0</v>
      </c>
      <c r="AG706">
        <v>1</v>
      </c>
      <c r="AH706">
        <v>25</v>
      </c>
      <c r="AI706">
        <v>0</v>
      </c>
      <c r="AJ706">
        <v>1</v>
      </c>
      <c r="AK706">
        <v>1</v>
      </c>
      <c r="AL706">
        <v>9</v>
      </c>
      <c r="AM706">
        <v>1</v>
      </c>
    </row>
    <row r="707" spans="1:39">
      <c r="A707">
        <v>8</v>
      </c>
      <c r="B707">
        <v>87</v>
      </c>
      <c r="C707">
        <v>2020</v>
      </c>
      <c r="D707">
        <v>99</v>
      </c>
      <c r="E707">
        <v>99</v>
      </c>
      <c r="F707">
        <v>99</v>
      </c>
      <c r="G707">
        <v>99</v>
      </c>
      <c r="H707">
        <v>2</v>
      </c>
      <c r="I707">
        <v>99</v>
      </c>
      <c r="J707">
        <v>160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48</v>
      </c>
      <c r="R707">
        <v>299</v>
      </c>
      <c r="S707">
        <v>299</v>
      </c>
      <c r="T707">
        <v>1.0958402052409748</v>
      </c>
      <c r="U707">
        <v>1.0003477523812412</v>
      </c>
      <c r="V707">
        <v>14.48160535117057</v>
      </c>
      <c r="W707">
        <v>58.00334448160536</v>
      </c>
      <c r="X707">
        <v>150.58428782108652</v>
      </c>
      <c r="Y707">
        <v>138.98929765886291</v>
      </c>
      <c r="Z707">
        <v>138.98929765886291</v>
      </c>
      <c r="AA707">
        <v>16.530052266547226</v>
      </c>
      <c r="AB707">
        <v>4.5716139782665346</v>
      </c>
      <c r="AC707">
        <v>-24.000250344792288</v>
      </c>
      <c r="AD707">
        <v>11</v>
      </c>
      <c r="AE707">
        <v>0</v>
      </c>
      <c r="AF707">
        <v>0</v>
      </c>
      <c r="AG707">
        <v>2</v>
      </c>
      <c r="AH707">
        <v>14</v>
      </c>
      <c r="AI707">
        <v>3</v>
      </c>
      <c r="AJ707">
        <v>19</v>
      </c>
      <c r="AK707">
        <v>0</v>
      </c>
      <c r="AL707">
        <v>32</v>
      </c>
      <c r="AM707">
        <v>12</v>
      </c>
    </row>
    <row r="708" spans="1:39">
      <c r="A708">
        <v>8</v>
      </c>
      <c r="B708">
        <v>88</v>
      </c>
      <c r="C708">
        <v>2020</v>
      </c>
      <c r="D708">
        <v>99</v>
      </c>
      <c r="E708">
        <v>99</v>
      </c>
      <c r="F708">
        <v>99</v>
      </c>
      <c r="G708">
        <v>99</v>
      </c>
      <c r="H708">
        <v>1</v>
      </c>
      <c r="I708">
        <v>99</v>
      </c>
      <c r="J708">
        <v>171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30</v>
      </c>
      <c r="R708">
        <v>1699</v>
      </c>
      <c r="S708">
        <v>1699</v>
      </c>
      <c r="T708">
        <v>6.2268645776067428</v>
      </c>
      <c r="U708">
        <v>6.1971598383156143</v>
      </c>
      <c r="V708">
        <v>14.99764567392584</v>
      </c>
      <c r="W708">
        <v>58.956444967628009</v>
      </c>
      <c r="X708">
        <v>164.17202905029211</v>
      </c>
      <c r="Y708">
        <v>151.53078281341979</v>
      </c>
      <c r="Z708">
        <v>151.53078281341979</v>
      </c>
      <c r="AA708">
        <v>30.028021640014433</v>
      </c>
      <c r="AB708">
        <v>4.6079221982421297</v>
      </c>
      <c r="AC708">
        <v>-43.308100308253636</v>
      </c>
      <c r="AD708">
        <v>75</v>
      </c>
      <c r="AE708">
        <v>0</v>
      </c>
      <c r="AF708">
        <v>0</v>
      </c>
      <c r="AG708">
        <v>4</v>
      </c>
      <c r="AH708">
        <v>189</v>
      </c>
      <c r="AI708">
        <v>26</v>
      </c>
      <c r="AJ708">
        <v>58</v>
      </c>
      <c r="AK708">
        <v>18</v>
      </c>
      <c r="AL708">
        <v>14</v>
      </c>
      <c r="AM708">
        <v>3</v>
      </c>
    </row>
    <row r="709" spans="1:39">
      <c r="A709">
        <v>8</v>
      </c>
      <c r="B709">
        <v>89</v>
      </c>
      <c r="C709">
        <v>2020</v>
      </c>
      <c r="D709">
        <v>99</v>
      </c>
      <c r="E709">
        <v>99</v>
      </c>
      <c r="F709">
        <v>99</v>
      </c>
      <c r="G709">
        <v>99</v>
      </c>
      <c r="H709">
        <v>2</v>
      </c>
      <c r="I709">
        <v>99</v>
      </c>
      <c r="J709">
        <v>181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9</v>
      </c>
      <c r="R709">
        <v>71</v>
      </c>
      <c r="S709">
        <v>71</v>
      </c>
      <c r="T709">
        <v>0.26021623602712113</v>
      </c>
      <c r="U709">
        <v>0.24310266798588639</v>
      </c>
      <c r="V709">
        <v>15.859154929577466</v>
      </c>
      <c r="W709">
        <v>60.788732394366193</v>
      </c>
      <c r="X709">
        <v>154.11014298139867</v>
      </c>
      <c r="Y709">
        <v>142.24366197183099</v>
      </c>
      <c r="Z709">
        <v>142.24366197183099</v>
      </c>
      <c r="AA709">
        <v>28.307385849495539</v>
      </c>
      <c r="AB709">
        <v>4.1211084689551072</v>
      </c>
      <c r="AC709">
        <v>9.8899453159716177</v>
      </c>
      <c r="AD709">
        <v>3</v>
      </c>
      <c r="AE709">
        <v>0</v>
      </c>
      <c r="AF709">
        <v>0</v>
      </c>
      <c r="AG709">
        <v>0</v>
      </c>
      <c r="AH709">
        <v>5</v>
      </c>
      <c r="AI709">
        <v>3</v>
      </c>
      <c r="AJ709">
        <v>2</v>
      </c>
      <c r="AK709">
        <v>0</v>
      </c>
      <c r="AL709">
        <v>0</v>
      </c>
      <c r="AM709">
        <v>0</v>
      </c>
    </row>
    <row r="710" spans="1:39">
      <c r="A710">
        <v>8</v>
      </c>
      <c r="B710">
        <v>90</v>
      </c>
      <c r="C710">
        <v>2020</v>
      </c>
      <c r="D710">
        <v>99</v>
      </c>
      <c r="E710">
        <v>99</v>
      </c>
      <c r="F710">
        <v>99</v>
      </c>
      <c r="G710">
        <v>99</v>
      </c>
      <c r="H710">
        <v>2</v>
      </c>
      <c r="I710">
        <v>99</v>
      </c>
      <c r="J710">
        <v>470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15</v>
      </c>
      <c r="R710">
        <v>119</v>
      </c>
      <c r="S710">
        <v>119</v>
      </c>
      <c r="T710">
        <v>0.43613707165109022</v>
      </c>
      <c r="U710">
        <v>0.39405822445743294</v>
      </c>
      <c r="V710">
        <v>13.974789915966388</v>
      </c>
      <c r="W710">
        <v>56.369747899159648</v>
      </c>
      <c r="X710">
        <v>149.04358276354964</v>
      </c>
      <c r="Y710">
        <v>137.56722689075625</v>
      </c>
      <c r="Z710">
        <v>137.56722689075625</v>
      </c>
      <c r="AA710">
        <v>29.818732788014156</v>
      </c>
      <c r="AB710">
        <v>5.6358181442389297</v>
      </c>
      <c r="AC710">
        <v>15.629537282680973</v>
      </c>
      <c r="AD710">
        <v>0</v>
      </c>
      <c r="AE710">
        <v>0</v>
      </c>
      <c r="AF710">
        <v>0</v>
      </c>
      <c r="AG710">
        <v>0</v>
      </c>
      <c r="AH710">
        <v>3</v>
      </c>
      <c r="AI710">
        <v>1</v>
      </c>
      <c r="AJ710">
        <v>1</v>
      </c>
      <c r="AK710">
        <v>0</v>
      </c>
      <c r="AL710">
        <v>0</v>
      </c>
      <c r="AM710">
        <v>0</v>
      </c>
    </row>
    <row r="711" spans="1:39">
      <c r="A711">
        <v>8</v>
      </c>
      <c r="B711">
        <v>91</v>
      </c>
      <c r="C711">
        <v>2020</v>
      </c>
      <c r="D711">
        <v>99</v>
      </c>
      <c r="E711">
        <v>99</v>
      </c>
      <c r="F711">
        <v>99</v>
      </c>
      <c r="G711">
        <v>99</v>
      </c>
      <c r="H711">
        <v>1</v>
      </c>
      <c r="I711">
        <v>99</v>
      </c>
      <c r="J711">
        <v>643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59</v>
      </c>
      <c r="R711">
        <v>2647</v>
      </c>
      <c r="S711">
        <v>2647</v>
      </c>
      <c r="T711">
        <v>9.7013010811801319</v>
      </c>
      <c r="U711">
        <v>9.3345885714396477</v>
      </c>
      <c r="V711">
        <v>14.995088779750661</v>
      </c>
      <c r="W711">
        <v>58.973177181715151</v>
      </c>
      <c r="X711">
        <v>158.72344701436327</v>
      </c>
      <c r="Y711">
        <v>146.50174159425779</v>
      </c>
      <c r="Z711">
        <v>146.50174159425779</v>
      </c>
      <c r="AA711">
        <v>31.386579770270345</v>
      </c>
      <c r="AB711">
        <v>4.5565371522416962</v>
      </c>
      <c r="AC711">
        <v>-47.717943124879085</v>
      </c>
      <c r="AD711">
        <v>170</v>
      </c>
      <c r="AE711">
        <v>0</v>
      </c>
      <c r="AF711">
        <v>0</v>
      </c>
      <c r="AG711">
        <v>30</v>
      </c>
      <c r="AH711">
        <v>318</v>
      </c>
      <c r="AI711">
        <v>30</v>
      </c>
      <c r="AJ711">
        <v>6</v>
      </c>
      <c r="AK711">
        <v>19</v>
      </c>
      <c r="AL711">
        <v>40</v>
      </c>
      <c r="AM711">
        <v>10</v>
      </c>
    </row>
    <row r="712" spans="1:39">
      <c r="A712">
        <v>8</v>
      </c>
      <c r="B712">
        <v>92</v>
      </c>
      <c r="C712">
        <v>2020</v>
      </c>
      <c r="D712">
        <v>99</v>
      </c>
      <c r="E712">
        <v>99</v>
      </c>
      <c r="F712">
        <v>99</v>
      </c>
      <c r="G712">
        <v>99</v>
      </c>
      <c r="H712">
        <v>1</v>
      </c>
      <c r="I712">
        <v>99</v>
      </c>
      <c r="J712">
        <v>802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39">
      <c r="A713">
        <v>8</v>
      </c>
      <c r="B713">
        <v>93</v>
      </c>
      <c r="C713">
        <v>2019</v>
      </c>
      <c r="D713">
        <v>99</v>
      </c>
      <c r="E713">
        <v>99</v>
      </c>
      <c r="F713">
        <v>99</v>
      </c>
      <c r="G713">
        <v>99</v>
      </c>
      <c r="H713">
        <v>1</v>
      </c>
      <c r="I713">
        <v>99</v>
      </c>
      <c r="J713">
        <v>103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140</v>
      </c>
      <c r="R713">
        <v>5875</v>
      </c>
      <c r="S713">
        <v>5875</v>
      </c>
      <c r="T713">
        <v>20.970908441906126</v>
      </c>
      <c r="U713">
        <v>21.326302877748297</v>
      </c>
      <c r="V713">
        <v>15.503829787234045</v>
      </c>
      <c r="W713">
        <v>60.039489361702145</v>
      </c>
      <c r="X713">
        <v>167.4890113183198</v>
      </c>
      <c r="Y713">
        <v>154.59235744680848</v>
      </c>
      <c r="Z713">
        <v>154.59235744680848</v>
      </c>
      <c r="AA713">
        <v>29.461214970682196</v>
      </c>
      <c r="AB713">
        <v>4.2270625275229214</v>
      </c>
      <c r="AC713">
        <v>-41.88264717998495</v>
      </c>
      <c r="AD713">
        <v>112</v>
      </c>
      <c r="AE713">
        <v>0</v>
      </c>
      <c r="AF713">
        <v>0</v>
      </c>
      <c r="AG713">
        <v>6</v>
      </c>
      <c r="AH713">
        <v>224</v>
      </c>
      <c r="AI713">
        <v>36</v>
      </c>
      <c r="AJ713">
        <v>47</v>
      </c>
      <c r="AK713">
        <v>44</v>
      </c>
      <c r="AL713">
        <v>29</v>
      </c>
      <c r="AM713">
        <v>6</v>
      </c>
    </row>
    <row r="714" spans="1:39">
      <c r="A714">
        <v>8</v>
      </c>
      <c r="B714">
        <v>94</v>
      </c>
      <c r="C714">
        <v>2019</v>
      </c>
      <c r="D714">
        <v>99</v>
      </c>
      <c r="E714">
        <v>99</v>
      </c>
      <c r="F714">
        <v>99</v>
      </c>
      <c r="G714">
        <v>99</v>
      </c>
      <c r="H714">
        <v>2</v>
      </c>
      <c r="I714">
        <v>99</v>
      </c>
      <c r="J714">
        <v>106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18</v>
      </c>
      <c r="R714">
        <v>37</v>
      </c>
      <c r="S714">
        <v>37</v>
      </c>
      <c r="T714">
        <v>0.13207210422987689</v>
      </c>
      <c r="U714">
        <v>0.12122152591768937</v>
      </c>
      <c r="V714">
        <v>15.13513513513514</v>
      </c>
      <c r="W714">
        <v>59.270270270270288</v>
      </c>
      <c r="X714">
        <v>151.16687651898923</v>
      </c>
      <c r="Y714">
        <v>139.52702702702703</v>
      </c>
      <c r="Z714">
        <v>139.52702702702703</v>
      </c>
      <c r="AA714">
        <v>12.11982179533268</v>
      </c>
      <c r="AB714">
        <v>3.9431682189109742</v>
      </c>
      <c r="AC714">
        <v>-28.800833796440568</v>
      </c>
      <c r="AD714">
        <v>2</v>
      </c>
      <c r="AE714">
        <v>0</v>
      </c>
      <c r="AF714">
        <v>0</v>
      </c>
      <c r="AG714">
        <v>0</v>
      </c>
      <c r="AH714">
        <v>2</v>
      </c>
      <c r="AI714">
        <v>0</v>
      </c>
      <c r="AJ714">
        <v>4</v>
      </c>
      <c r="AK714">
        <v>0</v>
      </c>
      <c r="AL714">
        <v>1</v>
      </c>
      <c r="AM714">
        <v>1</v>
      </c>
    </row>
    <row r="715" spans="1:39">
      <c r="A715">
        <v>8</v>
      </c>
      <c r="B715">
        <v>95</v>
      </c>
      <c r="C715">
        <v>2019</v>
      </c>
      <c r="D715">
        <v>99</v>
      </c>
      <c r="E715">
        <v>99</v>
      </c>
      <c r="F715">
        <v>99</v>
      </c>
      <c r="G715">
        <v>99</v>
      </c>
      <c r="H715">
        <v>1</v>
      </c>
      <c r="I715">
        <v>99</v>
      </c>
      <c r="J715">
        <v>109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149</v>
      </c>
      <c r="R715">
        <v>4462</v>
      </c>
      <c r="S715">
        <v>4462</v>
      </c>
      <c r="T715">
        <v>15.92718186685704</v>
      </c>
      <c r="U715">
        <v>16.325558606930645</v>
      </c>
      <c r="V715">
        <v>14.638054683998204</v>
      </c>
      <c r="W715">
        <v>58.408112953832401</v>
      </c>
      <c r="X715">
        <v>168.81735886477017</v>
      </c>
      <c r="Y715">
        <v>155.81842223218311</v>
      </c>
      <c r="Z715">
        <v>155.81842223218311</v>
      </c>
      <c r="AA715">
        <v>34.512568098037178</v>
      </c>
      <c r="AB715">
        <v>5.4193865340910676</v>
      </c>
      <c r="AC715">
        <v>-52.564351020520931</v>
      </c>
      <c r="AD715">
        <v>171</v>
      </c>
      <c r="AE715">
        <v>0</v>
      </c>
      <c r="AF715">
        <v>0</v>
      </c>
      <c r="AG715">
        <v>19</v>
      </c>
      <c r="AH715">
        <v>282</v>
      </c>
      <c r="AI715">
        <v>38</v>
      </c>
      <c r="AJ715">
        <v>37</v>
      </c>
      <c r="AK715">
        <v>23</v>
      </c>
      <c r="AL715">
        <v>10</v>
      </c>
      <c r="AM715">
        <v>22</v>
      </c>
    </row>
    <row r="716" spans="1:39">
      <c r="A716">
        <v>8</v>
      </c>
      <c r="B716">
        <v>96</v>
      </c>
      <c r="C716">
        <v>2019</v>
      </c>
      <c r="D716">
        <v>99</v>
      </c>
      <c r="E716">
        <v>99</v>
      </c>
      <c r="F716">
        <v>99</v>
      </c>
      <c r="G716">
        <v>99</v>
      </c>
      <c r="H716">
        <v>1</v>
      </c>
      <c r="I716">
        <v>99</v>
      </c>
      <c r="J716">
        <v>111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123</v>
      </c>
      <c r="R716">
        <v>6243</v>
      </c>
      <c r="S716">
        <v>6243</v>
      </c>
      <c r="T716">
        <v>22.284490451543821</v>
      </c>
      <c r="U716">
        <v>22.875313214996368</v>
      </c>
      <c r="V716">
        <v>15.027871215761651</v>
      </c>
      <c r="W716">
        <v>58.987025468524749</v>
      </c>
      <c r="X716">
        <v>169.06446379208003</v>
      </c>
      <c r="Y716">
        <v>156.04650008008943</v>
      </c>
      <c r="Z716">
        <v>156.04650008008943</v>
      </c>
      <c r="AA716">
        <v>30.654925665673996</v>
      </c>
      <c r="AB716">
        <v>4.5541212844220738</v>
      </c>
      <c r="AC716">
        <v>-44.414616003228574</v>
      </c>
      <c r="AD716">
        <v>283</v>
      </c>
      <c r="AE716">
        <v>0</v>
      </c>
      <c r="AF716">
        <v>0</v>
      </c>
      <c r="AG716">
        <v>15</v>
      </c>
      <c r="AH716">
        <v>870</v>
      </c>
      <c r="AI716">
        <v>57</v>
      </c>
      <c r="AJ716">
        <v>113</v>
      </c>
      <c r="AK716">
        <v>57</v>
      </c>
      <c r="AL716">
        <v>37</v>
      </c>
      <c r="AM716">
        <v>16</v>
      </c>
    </row>
    <row r="717" spans="1:39">
      <c r="A717">
        <v>8</v>
      </c>
      <c r="B717">
        <v>97</v>
      </c>
      <c r="C717">
        <v>2019</v>
      </c>
      <c r="D717">
        <v>99</v>
      </c>
      <c r="E717">
        <v>99</v>
      </c>
      <c r="F717">
        <v>99</v>
      </c>
      <c r="G717">
        <v>99</v>
      </c>
      <c r="H717">
        <v>1</v>
      </c>
      <c r="I717">
        <v>99</v>
      </c>
      <c r="J717">
        <v>113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8</v>
      </c>
      <c r="B718">
        <v>98</v>
      </c>
      <c r="C718">
        <v>2019</v>
      </c>
      <c r="D718">
        <v>99</v>
      </c>
      <c r="E718">
        <v>99</v>
      </c>
      <c r="F718">
        <v>99</v>
      </c>
      <c r="G718">
        <v>99</v>
      </c>
      <c r="H718">
        <v>1</v>
      </c>
      <c r="I718">
        <v>99</v>
      </c>
      <c r="J718">
        <v>116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43</v>
      </c>
      <c r="R718">
        <v>1655</v>
      </c>
      <c r="S718">
        <v>1620</v>
      </c>
      <c r="T718">
        <v>5.9075495270390865</v>
      </c>
      <c r="U718">
        <v>5.801296393834888</v>
      </c>
      <c r="V718">
        <v>14.743202416918429</v>
      </c>
      <c r="W718">
        <v>58.507407407407399</v>
      </c>
      <c r="X718">
        <v>165.21766995185149</v>
      </c>
      <c r="Y718">
        <v>149.28197583081572</v>
      </c>
      <c r="Z718">
        <v>152.50720370370362</v>
      </c>
      <c r="AA718">
        <v>31.307784034188277</v>
      </c>
      <c r="AB718">
        <v>4.613514173767097</v>
      </c>
      <c r="AC718">
        <v>-40.414973499047306</v>
      </c>
      <c r="AD718">
        <v>21</v>
      </c>
      <c r="AE718">
        <v>0</v>
      </c>
      <c r="AF718">
        <v>0</v>
      </c>
      <c r="AG718">
        <v>1</v>
      </c>
      <c r="AH718">
        <v>40</v>
      </c>
      <c r="AI718">
        <v>6</v>
      </c>
      <c r="AJ718">
        <v>3</v>
      </c>
      <c r="AK718">
        <v>1</v>
      </c>
      <c r="AL718">
        <v>10</v>
      </c>
      <c r="AM718">
        <v>1</v>
      </c>
    </row>
    <row r="719" spans="1:39">
      <c r="A719">
        <v>8</v>
      </c>
      <c r="B719">
        <v>99</v>
      </c>
      <c r="C719">
        <v>2019</v>
      </c>
      <c r="D719">
        <v>99</v>
      </c>
      <c r="E719">
        <v>99</v>
      </c>
      <c r="F719">
        <v>99</v>
      </c>
      <c r="G719">
        <v>99</v>
      </c>
      <c r="H719">
        <v>2</v>
      </c>
      <c r="I719">
        <v>99</v>
      </c>
      <c r="J719">
        <v>117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71</v>
      </c>
      <c r="R719">
        <v>1891</v>
      </c>
      <c r="S719">
        <v>1891</v>
      </c>
      <c r="T719">
        <v>6.7499553810458668</v>
      </c>
      <c r="U719">
        <v>6.6036579756002416</v>
      </c>
      <c r="V719">
        <v>15.008989952406132</v>
      </c>
      <c r="W719">
        <v>58.98677948175569</v>
      </c>
      <c r="X719">
        <v>161.12823874050164</v>
      </c>
      <c r="Y719">
        <v>148.72136435748305</v>
      </c>
      <c r="Z719">
        <v>148.72136435748305</v>
      </c>
      <c r="AA719">
        <v>29.119952842662663</v>
      </c>
      <c r="AB719">
        <v>4.4484633017165329</v>
      </c>
      <c r="AC719">
        <v>-49.865365707308356</v>
      </c>
      <c r="AD719">
        <v>51</v>
      </c>
      <c r="AE719">
        <v>0</v>
      </c>
      <c r="AF719">
        <v>0</v>
      </c>
      <c r="AG719">
        <v>6</v>
      </c>
      <c r="AH719">
        <v>162</v>
      </c>
      <c r="AI719">
        <v>40</v>
      </c>
      <c r="AJ719">
        <v>87</v>
      </c>
      <c r="AK719">
        <v>25</v>
      </c>
      <c r="AL719">
        <v>23</v>
      </c>
      <c r="AM719">
        <v>8</v>
      </c>
    </row>
    <row r="720" spans="1:39">
      <c r="A720">
        <v>8</v>
      </c>
      <c r="B720">
        <v>100</v>
      </c>
      <c r="C720">
        <v>2019</v>
      </c>
      <c r="D720">
        <v>99</v>
      </c>
      <c r="E720">
        <v>99</v>
      </c>
      <c r="F720">
        <v>99</v>
      </c>
      <c r="G720">
        <v>99</v>
      </c>
      <c r="H720">
        <v>1</v>
      </c>
      <c r="I720">
        <v>99</v>
      </c>
      <c r="J720">
        <v>121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60</v>
      </c>
      <c r="R720">
        <v>222</v>
      </c>
      <c r="S720">
        <v>222</v>
      </c>
      <c r="T720">
        <v>0.79243262537926096</v>
      </c>
      <c r="U720">
        <v>0.71571067395183596</v>
      </c>
      <c r="V720">
        <v>14.810810810810811</v>
      </c>
      <c r="W720">
        <v>58.5</v>
      </c>
      <c r="X720">
        <v>148.75211072394171</v>
      </c>
      <c r="Y720">
        <v>137.29819819819821</v>
      </c>
      <c r="Z720">
        <v>137.29819819819821</v>
      </c>
      <c r="AA720">
        <v>14.839741395369099</v>
      </c>
      <c r="AB720">
        <v>3.6177116852836471</v>
      </c>
      <c r="AC720">
        <v>-20.690920515716972</v>
      </c>
      <c r="AD720">
        <v>5</v>
      </c>
      <c r="AE720">
        <v>0</v>
      </c>
      <c r="AF720">
        <v>0</v>
      </c>
      <c r="AG720">
        <v>1</v>
      </c>
      <c r="AH720">
        <v>3</v>
      </c>
      <c r="AI720">
        <v>2</v>
      </c>
      <c r="AJ720">
        <v>5</v>
      </c>
      <c r="AK720">
        <v>2</v>
      </c>
      <c r="AL720">
        <v>6</v>
      </c>
      <c r="AM720">
        <v>1</v>
      </c>
    </row>
    <row r="721" spans="1:39">
      <c r="A721">
        <v>8</v>
      </c>
      <c r="B721">
        <v>101</v>
      </c>
      <c r="C721">
        <v>2019</v>
      </c>
      <c r="D721">
        <v>99</v>
      </c>
      <c r="E721">
        <v>99</v>
      </c>
      <c r="F721">
        <v>99</v>
      </c>
      <c r="G721">
        <v>99</v>
      </c>
      <c r="H721">
        <v>1</v>
      </c>
      <c r="I721">
        <v>99</v>
      </c>
      <c r="J721">
        <v>134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34</v>
      </c>
      <c r="R721">
        <v>922</v>
      </c>
      <c r="S721">
        <v>922</v>
      </c>
      <c r="T721">
        <v>3.2910940567553095</v>
      </c>
      <c r="U721">
        <v>3.3196875895505658</v>
      </c>
      <c r="V721">
        <v>15.200650759219092</v>
      </c>
      <c r="W721">
        <v>59.417570498915389</v>
      </c>
      <c r="X721">
        <v>166.12879345151501</v>
      </c>
      <c r="Y721">
        <v>153.33687635574822</v>
      </c>
      <c r="Z721">
        <v>153.33687635574822</v>
      </c>
      <c r="AA721">
        <v>28.95448530556386</v>
      </c>
      <c r="AB721">
        <v>4.7872566014165434</v>
      </c>
      <c r="AC721">
        <v>-28.618526194707034</v>
      </c>
      <c r="AD721">
        <v>63</v>
      </c>
      <c r="AE721">
        <v>1</v>
      </c>
      <c r="AF721">
        <v>0</v>
      </c>
      <c r="AG721">
        <v>6</v>
      </c>
      <c r="AH721">
        <v>149</v>
      </c>
      <c r="AI721">
        <v>36</v>
      </c>
      <c r="AJ721">
        <v>3</v>
      </c>
      <c r="AK721">
        <v>6</v>
      </c>
      <c r="AL721">
        <v>10</v>
      </c>
      <c r="AM721">
        <v>1</v>
      </c>
    </row>
    <row r="722" spans="1:39">
      <c r="A722">
        <v>8</v>
      </c>
      <c r="B722">
        <v>102</v>
      </c>
      <c r="C722">
        <v>2019</v>
      </c>
      <c r="D722">
        <v>99</v>
      </c>
      <c r="E722">
        <v>99</v>
      </c>
      <c r="F722">
        <v>99</v>
      </c>
      <c r="G722">
        <v>99</v>
      </c>
      <c r="H722">
        <v>2</v>
      </c>
      <c r="I722">
        <v>99</v>
      </c>
      <c r="J722">
        <v>141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31</v>
      </c>
      <c r="R722">
        <v>462</v>
      </c>
      <c r="S722">
        <v>462</v>
      </c>
      <c r="T722">
        <v>1.6491165447081924</v>
      </c>
      <c r="U722">
        <v>1.4363336080919502</v>
      </c>
      <c r="V722">
        <v>16.02597402597403</v>
      </c>
      <c r="W722">
        <v>61.926406926406926</v>
      </c>
      <c r="X722">
        <v>143.447163165473</v>
      </c>
      <c r="Y722">
        <v>132.40173160173163</v>
      </c>
      <c r="Z722">
        <v>132.40173160173163</v>
      </c>
      <c r="AA722">
        <v>28.503191080358871</v>
      </c>
      <c r="AB722">
        <v>4.6097717204792659</v>
      </c>
      <c r="AC722">
        <v>-32.667620068558598</v>
      </c>
      <c r="AD722">
        <v>7</v>
      </c>
      <c r="AE722">
        <v>0</v>
      </c>
      <c r="AF722">
        <v>0</v>
      </c>
      <c r="AG722">
        <v>0</v>
      </c>
      <c r="AH722">
        <v>7</v>
      </c>
      <c r="AI722">
        <v>1</v>
      </c>
      <c r="AJ722">
        <v>8</v>
      </c>
      <c r="AK722">
        <v>2</v>
      </c>
      <c r="AL722">
        <v>3</v>
      </c>
      <c r="AM722">
        <v>3</v>
      </c>
    </row>
    <row r="723" spans="1:39">
      <c r="A723">
        <v>8</v>
      </c>
      <c r="B723">
        <v>103</v>
      </c>
      <c r="C723">
        <v>2019</v>
      </c>
      <c r="D723">
        <v>99</v>
      </c>
      <c r="E723">
        <v>99</v>
      </c>
      <c r="F723">
        <v>99</v>
      </c>
      <c r="G723">
        <v>99</v>
      </c>
      <c r="H723">
        <v>2</v>
      </c>
      <c r="I723">
        <v>99</v>
      </c>
      <c r="J723">
        <v>143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39">
      <c r="A724">
        <v>8</v>
      </c>
      <c r="B724">
        <v>104</v>
      </c>
      <c r="C724">
        <v>2019</v>
      </c>
      <c r="D724">
        <v>99</v>
      </c>
      <c r="E724">
        <v>99</v>
      </c>
      <c r="F724">
        <v>99</v>
      </c>
      <c r="G724">
        <v>99</v>
      </c>
      <c r="H724">
        <v>2</v>
      </c>
      <c r="I724">
        <v>99</v>
      </c>
      <c r="J724">
        <v>147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22</v>
      </c>
      <c r="R724">
        <v>133</v>
      </c>
      <c r="S724">
        <v>133</v>
      </c>
      <c r="T724">
        <v>0.47474567196144912</v>
      </c>
      <c r="U724">
        <v>0.42226417873712346</v>
      </c>
      <c r="V724">
        <v>14.857142857142859</v>
      </c>
      <c r="W724">
        <v>58.631578947368403</v>
      </c>
      <c r="X724">
        <v>146.49109230280479</v>
      </c>
      <c r="Y724">
        <v>135.21127819548872</v>
      </c>
      <c r="Z724">
        <v>135.21127819548872</v>
      </c>
      <c r="AA724">
        <v>14.594713504416108</v>
      </c>
      <c r="AB724">
        <v>4.1846006343893531</v>
      </c>
      <c r="AC724">
        <v>-40.080776526874992</v>
      </c>
      <c r="AD724">
        <v>5</v>
      </c>
      <c r="AE724">
        <v>0</v>
      </c>
      <c r="AF724">
        <v>0</v>
      </c>
      <c r="AG724">
        <v>3</v>
      </c>
      <c r="AH724">
        <v>4</v>
      </c>
      <c r="AI724">
        <v>1</v>
      </c>
      <c r="AJ724">
        <v>5</v>
      </c>
      <c r="AK724">
        <v>0</v>
      </c>
      <c r="AL724">
        <v>7</v>
      </c>
      <c r="AM724">
        <v>5</v>
      </c>
    </row>
    <row r="725" spans="1:39">
      <c r="A725">
        <v>8</v>
      </c>
      <c r="B725">
        <v>105</v>
      </c>
      <c r="C725">
        <v>2019</v>
      </c>
      <c r="D725">
        <v>99</v>
      </c>
      <c r="E725">
        <v>99</v>
      </c>
      <c r="F725">
        <v>99</v>
      </c>
      <c r="G725">
        <v>99</v>
      </c>
      <c r="H725">
        <v>1</v>
      </c>
      <c r="I725">
        <v>99</v>
      </c>
      <c r="J725">
        <v>155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10</v>
      </c>
      <c r="R725">
        <v>272</v>
      </c>
      <c r="S725">
        <v>272</v>
      </c>
      <c r="T725">
        <v>0.9709084419061218</v>
      </c>
      <c r="U725">
        <v>1.0095023423250951</v>
      </c>
      <c r="V725">
        <v>14.606617647058822</v>
      </c>
      <c r="W725">
        <v>58.580882352941181</v>
      </c>
      <c r="X725">
        <v>171.24466254540826</v>
      </c>
      <c r="Y725">
        <v>158.0588235294118</v>
      </c>
      <c r="Z725">
        <v>158.0588235294118</v>
      </c>
      <c r="AA725">
        <v>33.509103176222553</v>
      </c>
      <c r="AB725">
        <v>5.555277230148528</v>
      </c>
      <c r="AC725">
        <v>-55.694997949640445</v>
      </c>
      <c r="AD725">
        <v>8</v>
      </c>
      <c r="AE725">
        <v>1</v>
      </c>
      <c r="AF725">
        <v>0</v>
      </c>
      <c r="AG725">
        <v>1</v>
      </c>
      <c r="AH725">
        <v>27</v>
      </c>
      <c r="AI725">
        <v>4</v>
      </c>
      <c r="AJ725">
        <v>0</v>
      </c>
      <c r="AK725">
        <v>9</v>
      </c>
      <c r="AL725">
        <v>8</v>
      </c>
      <c r="AM725">
        <v>0</v>
      </c>
    </row>
    <row r="726" spans="1:39">
      <c r="A726">
        <v>8</v>
      </c>
      <c r="B726">
        <v>106</v>
      </c>
      <c r="C726">
        <v>2019</v>
      </c>
      <c r="D726">
        <v>99</v>
      </c>
      <c r="E726">
        <v>99</v>
      </c>
      <c r="F726">
        <v>99</v>
      </c>
      <c r="G726">
        <v>99</v>
      </c>
      <c r="H726">
        <v>2</v>
      </c>
      <c r="I726">
        <v>99</v>
      </c>
      <c r="J726">
        <v>160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46</v>
      </c>
      <c r="R726">
        <v>323</v>
      </c>
      <c r="S726">
        <v>323</v>
      </c>
      <c r="T726">
        <v>1.1529537747635197</v>
      </c>
      <c r="U726">
        <v>1.0485984857929793</v>
      </c>
      <c r="V726">
        <v>14.111455108359131</v>
      </c>
      <c r="W726">
        <v>57.247678018575854</v>
      </c>
      <c r="X726">
        <v>149.79086234482381</v>
      </c>
      <c r="Y726">
        <v>138.25696594427248</v>
      </c>
      <c r="Z726">
        <v>138.25696594427248</v>
      </c>
      <c r="AA726">
        <v>11.129489990599318</v>
      </c>
      <c r="AB726">
        <v>4.1594332187548497</v>
      </c>
      <c r="AC726">
        <v>-30.771958422581601</v>
      </c>
      <c r="AD726">
        <v>8</v>
      </c>
      <c r="AE726">
        <v>0</v>
      </c>
      <c r="AF726">
        <v>0</v>
      </c>
      <c r="AG726">
        <v>3</v>
      </c>
      <c r="AH726">
        <v>18</v>
      </c>
      <c r="AI726">
        <v>10</v>
      </c>
      <c r="AJ726">
        <v>16</v>
      </c>
      <c r="AK726">
        <v>0</v>
      </c>
      <c r="AL726">
        <v>35</v>
      </c>
      <c r="AM726">
        <v>14</v>
      </c>
    </row>
    <row r="727" spans="1:39">
      <c r="A727">
        <v>8</v>
      </c>
      <c r="B727">
        <v>107</v>
      </c>
      <c r="C727">
        <v>2019</v>
      </c>
      <c r="D727">
        <v>99</v>
      </c>
      <c r="E727">
        <v>99</v>
      </c>
      <c r="F727">
        <v>99</v>
      </c>
      <c r="G727">
        <v>99</v>
      </c>
      <c r="H727">
        <v>1</v>
      </c>
      <c r="I727">
        <v>99</v>
      </c>
      <c r="J727">
        <v>171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34</v>
      </c>
      <c r="R727">
        <v>2056</v>
      </c>
      <c r="S727">
        <v>2056</v>
      </c>
      <c r="T727">
        <v>7.3389255755845086</v>
      </c>
      <c r="U727">
        <v>7.3191901926809857</v>
      </c>
      <c r="V727">
        <v>14.92801556420233</v>
      </c>
      <c r="W727">
        <v>58.881322957198414</v>
      </c>
      <c r="X727">
        <v>164.25497763594444</v>
      </c>
      <c r="Y727">
        <v>151.6073443579767</v>
      </c>
      <c r="Z727">
        <v>151.6073443579767</v>
      </c>
      <c r="AA727">
        <v>30.738870206721057</v>
      </c>
      <c r="AB727">
        <v>4.6259420536821887</v>
      </c>
      <c r="AC727">
        <v>-45.413179836607277</v>
      </c>
      <c r="AD727">
        <v>67</v>
      </c>
      <c r="AE727">
        <v>0</v>
      </c>
      <c r="AF727">
        <v>0</v>
      </c>
      <c r="AG727">
        <v>1</v>
      </c>
      <c r="AH727">
        <v>184</v>
      </c>
      <c r="AI727">
        <v>13</v>
      </c>
      <c r="AJ727">
        <v>50</v>
      </c>
      <c r="AK727">
        <v>19</v>
      </c>
      <c r="AL727">
        <v>10</v>
      </c>
      <c r="AM727">
        <v>2</v>
      </c>
    </row>
    <row r="728" spans="1:39">
      <c r="A728">
        <v>8</v>
      </c>
      <c r="B728">
        <v>108</v>
      </c>
      <c r="C728">
        <v>2019</v>
      </c>
      <c r="D728">
        <v>99</v>
      </c>
      <c r="E728">
        <v>99</v>
      </c>
      <c r="F728">
        <v>99</v>
      </c>
      <c r="G728">
        <v>99</v>
      </c>
      <c r="H728">
        <v>2</v>
      </c>
      <c r="I728">
        <v>99</v>
      </c>
      <c r="J728">
        <v>181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7</v>
      </c>
      <c r="R728">
        <v>227</v>
      </c>
      <c r="S728">
        <v>227</v>
      </c>
      <c r="T728">
        <v>0.81028020703194725</v>
      </c>
      <c r="U728">
        <v>0.71727217157382683</v>
      </c>
      <c r="V728">
        <v>16.80176211453745</v>
      </c>
      <c r="W728">
        <v>62.563876651982362</v>
      </c>
      <c r="X728">
        <v>145.79302313371937</v>
      </c>
      <c r="Y728">
        <v>134.56696035242297</v>
      </c>
      <c r="Z728">
        <v>134.56696035242297</v>
      </c>
      <c r="AA728">
        <v>32.4456768773478</v>
      </c>
      <c r="AB728">
        <v>2.1007904832202575</v>
      </c>
      <c r="AC728">
        <v>-15.75855974797153</v>
      </c>
      <c r="AD728">
        <v>2</v>
      </c>
      <c r="AE728">
        <v>0</v>
      </c>
      <c r="AF728">
        <v>0</v>
      </c>
      <c r="AG728">
        <v>0</v>
      </c>
      <c r="AH728">
        <v>8</v>
      </c>
      <c r="AI728">
        <v>5</v>
      </c>
      <c r="AJ728">
        <v>1</v>
      </c>
      <c r="AK728">
        <v>3</v>
      </c>
      <c r="AL728">
        <v>0</v>
      </c>
      <c r="AM728">
        <v>2</v>
      </c>
    </row>
    <row r="729" spans="1:39">
      <c r="A729">
        <v>8</v>
      </c>
      <c r="B729">
        <v>109</v>
      </c>
      <c r="C729">
        <v>2019</v>
      </c>
      <c r="D729">
        <v>99</v>
      </c>
      <c r="E729">
        <v>99</v>
      </c>
      <c r="F729">
        <v>99</v>
      </c>
      <c r="G729">
        <v>99</v>
      </c>
      <c r="H729">
        <v>2</v>
      </c>
      <c r="I729">
        <v>99</v>
      </c>
      <c r="J729">
        <v>470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13</v>
      </c>
      <c r="R729">
        <v>117</v>
      </c>
      <c r="S729">
        <v>117</v>
      </c>
      <c r="T729">
        <v>0.41763341067285392</v>
      </c>
      <c r="U729">
        <v>0.36932119094310589</v>
      </c>
      <c r="V729">
        <v>14.435897435897436</v>
      </c>
      <c r="W729">
        <v>58.239316239316238</v>
      </c>
      <c r="X729">
        <v>145.6454704558713</v>
      </c>
      <c r="Y729">
        <v>134.43076923076919</v>
      </c>
      <c r="Z729">
        <v>134.43076923076919</v>
      </c>
      <c r="AA729">
        <v>24.502947534323859</v>
      </c>
      <c r="AB729">
        <v>5.1068072094363917</v>
      </c>
      <c r="AC729">
        <v>-23.777054112416689</v>
      </c>
      <c r="AD729">
        <v>2</v>
      </c>
      <c r="AE729">
        <v>0</v>
      </c>
      <c r="AF729">
        <v>0</v>
      </c>
      <c r="AG729">
        <v>0</v>
      </c>
      <c r="AH729">
        <v>3</v>
      </c>
      <c r="AI729">
        <v>0</v>
      </c>
      <c r="AJ729">
        <v>4</v>
      </c>
      <c r="AK729">
        <v>0</v>
      </c>
      <c r="AL729">
        <v>0</v>
      </c>
      <c r="AM729">
        <v>0</v>
      </c>
    </row>
    <row r="730" spans="1:39">
      <c r="A730">
        <v>8</v>
      </c>
      <c r="B730">
        <v>110</v>
      </c>
      <c r="C730">
        <v>2019</v>
      </c>
      <c r="D730">
        <v>99</v>
      </c>
      <c r="E730">
        <v>99</v>
      </c>
      <c r="F730">
        <v>99</v>
      </c>
      <c r="G730">
        <v>99</v>
      </c>
      <c r="H730">
        <v>1</v>
      </c>
      <c r="I730">
        <v>99</v>
      </c>
      <c r="J730">
        <v>643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44</v>
      </c>
      <c r="R730">
        <v>2970</v>
      </c>
      <c r="S730">
        <v>2970</v>
      </c>
      <c r="T730">
        <v>10.601463501695523</v>
      </c>
      <c r="U730">
        <v>10.091501248163757</v>
      </c>
      <c r="V730">
        <v>15.220202020202022</v>
      </c>
      <c r="W730">
        <v>59.397306397306394</v>
      </c>
      <c r="X730">
        <v>156.77541029653722</v>
      </c>
      <c r="Y730">
        <v>144.70370370370387</v>
      </c>
      <c r="Z730">
        <v>144.70370370370387</v>
      </c>
      <c r="AA730">
        <v>30.80460916613772</v>
      </c>
      <c r="AB730">
        <v>4.4071864503109284</v>
      </c>
      <c r="AC730">
        <v>-52.747241591367363</v>
      </c>
      <c r="AD730">
        <v>103</v>
      </c>
      <c r="AE730">
        <v>0</v>
      </c>
      <c r="AF730">
        <v>0</v>
      </c>
      <c r="AG730">
        <v>19</v>
      </c>
      <c r="AH730">
        <v>330</v>
      </c>
      <c r="AI730">
        <v>37</v>
      </c>
      <c r="AJ730">
        <v>19</v>
      </c>
      <c r="AK730">
        <v>16</v>
      </c>
      <c r="AL730">
        <v>39</v>
      </c>
      <c r="AM730">
        <v>17</v>
      </c>
    </row>
    <row r="731" spans="1:39">
      <c r="A731">
        <v>8</v>
      </c>
      <c r="B731">
        <v>111</v>
      </c>
      <c r="C731">
        <v>2019</v>
      </c>
      <c r="D731">
        <v>99</v>
      </c>
      <c r="E731">
        <v>99</v>
      </c>
      <c r="F731">
        <v>99</v>
      </c>
      <c r="G731">
        <v>99</v>
      </c>
      <c r="H731">
        <v>1</v>
      </c>
      <c r="I731">
        <v>99</v>
      </c>
      <c r="J731">
        <v>802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39">
      <c r="A732">
        <v>8</v>
      </c>
      <c r="B732">
        <v>112</v>
      </c>
      <c r="C732">
        <v>2018</v>
      </c>
      <c r="D732">
        <v>99</v>
      </c>
      <c r="E732">
        <v>99</v>
      </c>
      <c r="F732">
        <v>99</v>
      </c>
      <c r="G732">
        <v>99</v>
      </c>
      <c r="H732">
        <v>1</v>
      </c>
      <c r="I732">
        <v>99</v>
      </c>
      <c r="J732">
        <v>103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159</v>
      </c>
      <c r="R732">
        <v>6411</v>
      </c>
      <c r="S732">
        <v>6411</v>
      </c>
      <c r="T732">
        <v>22.158855246785564</v>
      </c>
      <c r="U732">
        <v>22.685741346533597</v>
      </c>
      <c r="V732">
        <v>15.198408984557789</v>
      </c>
      <c r="W732">
        <v>59.448603961940393</v>
      </c>
      <c r="X732">
        <v>169.78802853235203</v>
      </c>
      <c r="Y732">
        <v>156.71435033536133</v>
      </c>
      <c r="Z732">
        <v>156.71435033536133</v>
      </c>
      <c r="AA732">
        <v>30.667475302918344</v>
      </c>
      <c r="AB732">
        <v>4.9281820026680041</v>
      </c>
      <c r="AC732">
        <v>-49.936697950079129</v>
      </c>
      <c r="AD732">
        <v>126</v>
      </c>
      <c r="AE732">
        <v>0</v>
      </c>
      <c r="AF732">
        <v>0</v>
      </c>
      <c r="AG732">
        <v>11</v>
      </c>
      <c r="AH732">
        <v>328</v>
      </c>
      <c r="AI732">
        <v>66</v>
      </c>
      <c r="AJ732">
        <v>45</v>
      </c>
      <c r="AK732">
        <v>70</v>
      </c>
      <c r="AL732">
        <v>122</v>
      </c>
      <c r="AM732">
        <v>17</v>
      </c>
    </row>
    <row r="733" spans="1:39">
      <c r="A733">
        <v>8</v>
      </c>
      <c r="B733">
        <v>113</v>
      </c>
      <c r="C733">
        <v>2018</v>
      </c>
      <c r="D733">
        <v>99</v>
      </c>
      <c r="E733">
        <v>99</v>
      </c>
      <c r="F733">
        <v>99</v>
      </c>
      <c r="G733">
        <v>99</v>
      </c>
      <c r="H733">
        <v>2</v>
      </c>
      <c r="I733">
        <v>99</v>
      </c>
      <c r="J733">
        <v>106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24</v>
      </c>
      <c r="R733">
        <v>82</v>
      </c>
      <c r="S733">
        <v>82</v>
      </c>
      <c r="T733">
        <v>0.28342319922577075</v>
      </c>
      <c r="U733">
        <v>0.25096222885799874</v>
      </c>
      <c r="V733">
        <v>13.414634146341459</v>
      </c>
      <c r="W733">
        <v>55.987804878048792</v>
      </c>
      <c r="X733">
        <v>146.85014401606637</v>
      </c>
      <c r="Y733">
        <v>135.54268292682923</v>
      </c>
      <c r="Z733">
        <v>135.54268292682923</v>
      </c>
      <c r="AA733">
        <v>11.190861150497078</v>
      </c>
      <c r="AB733">
        <v>6.4135791583533308</v>
      </c>
      <c r="AC733">
        <v>43.40965598854455</v>
      </c>
      <c r="AD733">
        <v>2</v>
      </c>
      <c r="AE733">
        <v>0</v>
      </c>
      <c r="AF733">
        <v>0</v>
      </c>
      <c r="AG733">
        <v>0</v>
      </c>
      <c r="AH733">
        <v>2</v>
      </c>
      <c r="AI733">
        <v>0</v>
      </c>
      <c r="AJ733">
        <v>6</v>
      </c>
      <c r="AK733">
        <v>0</v>
      </c>
      <c r="AL733">
        <v>8</v>
      </c>
      <c r="AM733">
        <v>3</v>
      </c>
    </row>
    <row r="734" spans="1:39">
      <c r="A734">
        <v>8</v>
      </c>
      <c r="B734">
        <v>114</v>
      </c>
      <c r="C734">
        <v>2018</v>
      </c>
      <c r="D734">
        <v>99</v>
      </c>
      <c r="E734">
        <v>99</v>
      </c>
      <c r="F734">
        <v>99</v>
      </c>
      <c r="G734">
        <v>99</v>
      </c>
      <c r="H734">
        <v>1</v>
      </c>
      <c r="I734">
        <v>99</v>
      </c>
      <c r="J734">
        <v>109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162</v>
      </c>
      <c r="R734">
        <v>5214</v>
      </c>
      <c r="S734">
        <v>5214</v>
      </c>
      <c r="T734">
        <v>18.021567814184984</v>
      </c>
      <c r="U734">
        <v>18.461618810581474</v>
      </c>
      <c r="V734">
        <v>14.460299194476409</v>
      </c>
      <c r="W734">
        <v>58.079209819716162</v>
      </c>
      <c r="X734">
        <v>169.89422593808345</v>
      </c>
      <c r="Y734">
        <v>156.81237054085113</v>
      </c>
      <c r="Z734">
        <v>156.81237054085113</v>
      </c>
      <c r="AA734">
        <v>31.755529925960843</v>
      </c>
      <c r="AB734">
        <v>5.2623589409512492</v>
      </c>
      <c r="AC734">
        <v>-51.417670704517448</v>
      </c>
      <c r="AD734">
        <v>183</v>
      </c>
      <c r="AE734">
        <v>0</v>
      </c>
      <c r="AF734">
        <v>0</v>
      </c>
      <c r="AG734">
        <v>14</v>
      </c>
      <c r="AH734">
        <v>374</v>
      </c>
      <c r="AI734">
        <v>42</v>
      </c>
      <c r="AJ734">
        <v>36</v>
      </c>
      <c r="AK734">
        <v>7</v>
      </c>
      <c r="AL734">
        <v>14</v>
      </c>
      <c r="AM734">
        <v>14</v>
      </c>
    </row>
    <row r="735" spans="1:39">
      <c r="A735">
        <v>8</v>
      </c>
      <c r="B735">
        <v>115</v>
      </c>
      <c r="C735">
        <v>2018</v>
      </c>
      <c r="D735">
        <v>99</v>
      </c>
      <c r="E735">
        <v>99</v>
      </c>
      <c r="F735">
        <v>99</v>
      </c>
      <c r="G735">
        <v>99</v>
      </c>
      <c r="H735">
        <v>1</v>
      </c>
      <c r="I735">
        <v>99</v>
      </c>
      <c r="J735">
        <v>111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127</v>
      </c>
      <c r="R735">
        <v>6373</v>
      </c>
      <c r="S735">
        <v>6373</v>
      </c>
      <c r="T735">
        <v>22.027512788607769</v>
      </c>
      <c r="U735">
        <v>22.21459981261998</v>
      </c>
      <c r="V735">
        <v>14.839792876196451</v>
      </c>
      <c r="W735">
        <v>58.64365291071708</v>
      </c>
      <c r="X735">
        <v>167.25320237275363</v>
      </c>
      <c r="Y735">
        <v>154.37470579005171</v>
      </c>
      <c r="Z735">
        <v>154.37470579005171</v>
      </c>
      <c r="AA735">
        <v>30.146568064565965</v>
      </c>
      <c r="AB735">
        <v>4.552080819431664</v>
      </c>
      <c r="AC735">
        <v>-45.23012531233519</v>
      </c>
      <c r="AD735">
        <v>250</v>
      </c>
      <c r="AE735">
        <v>0</v>
      </c>
      <c r="AF735">
        <v>0</v>
      </c>
      <c r="AG735">
        <v>19</v>
      </c>
      <c r="AH735">
        <v>595</v>
      </c>
      <c r="AI735">
        <v>56</v>
      </c>
      <c r="AJ735">
        <v>55</v>
      </c>
      <c r="AK735">
        <v>65</v>
      </c>
      <c r="AL735">
        <v>78</v>
      </c>
      <c r="AM735">
        <v>11</v>
      </c>
    </row>
    <row r="736" spans="1:39">
      <c r="A736">
        <v>8</v>
      </c>
      <c r="B736">
        <v>116</v>
      </c>
      <c r="C736">
        <v>2018</v>
      </c>
      <c r="D736">
        <v>99</v>
      </c>
      <c r="E736">
        <v>99</v>
      </c>
      <c r="F736">
        <v>99</v>
      </c>
      <c r="G736">
        <v>99</v>
      </c>
      <c r="H736">
        <v>1</v>
      </c>
      <c r="I736">
        <v>99</v>
      </c>
      <c r="J736">
        <v>113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8</v>
      </c>
      <c r="B737">
        <v>117</v>
      </c>
      <c r="C737">
        <v>2018</v>
      </c>
      <c r="D737">
        <v>99</v>
      </c>
      <c r="E737">
        <v>99</v>
      </c>
      <c r="F737">
        <v>99</v>
      </c>
      <c r="G737">
        <v>99</v>
      </c>
      <c r="H737">
        <v>1</v>
      </c>
      <c r="I737">
        <v>99</v>
      </c>
      <c r="J737">
        <v>116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50</v>
      </c>
      <c r="R737">
        <v>2001</v>
      </c>
      <c r="S737">
        <v>2001</v>
      </c>
      <c r="T737">
        <v>6.91621733720448</v>
      </c>
      <c r="U737">
        <v>6.7612965912918996</v>
      </c>
      <c r="V737">
        <v>14.69415292353823</v>
      </c>
      <c r="W737">
        <v>58.388305847076481</v>
      </c>
      <c r="X737">
        <v>162.12976935151087</v>
      </c>
      <c r="Y737">
        <v>149.64577711144435</v>
      </c>
      <c r="Z737">
        <v>149.64577711144435</v>
      </c>
      <c r="AA737">
        <v>32.121580214094799</v>
      </c>
      <c r="AB737">
        <v>4.7429311064647512</v>
      </c>
      <c r="AC737">
        <v>-44.261091431341406</v>
      </c>
      <c r="AD737">
        <v>21</v>
      </c>
      <c r="AE737">
        <v>0</v>
      </c>
      <c r="AF737">
        <v>0</v>
      </c>
      <c r="AG737">
        <v>2</v>
      </c>
      <c r="AH737">
        <v>33</v>
      </c>
      <c r="AI737">
        <v>5</v>
      </c>
      <c r="AJ737">
        <v>2</v>
      </c>
      <c r="AK737">
        <v>1</v>
      </c>
      <c r="AL737">
        <v>11</v>
      </c>
      <c r="AM737">
        <v>6</v>
      </c>
    </row>
    <row r="738" spans="1:39">
      <c r="A738">
        <v>8</v>
      </c>
      <c r="B738">
        <v>118</v>
      </c>
      <c r="C738">
        <v>2018</v>
      </c>
      <c r="D738">
        <v>99</v>
      </c>
      <c r="E738">
        <v>99</v>
      </c>
      <c r="F738">
        <v>99</v>
      </c>
      <c r="G738">
        <v>99</v>
      </c>
      <c r="H738">
        <v>2</v>
      </c>
      <c r="I738">
        <v>99</v>
      </c>
      <c r="J738">
        <v>117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47</v>
      </c>
      <c r="R738">
        <v>277</v>
      </c>
      <c r="S738">
        <v>277</v>
      </c>
      <c r="T738">
        <v>0.95741739250656721</v>
      </c>
      <c r="U738">
        <v>0.88964749702405088</v>
      </c>
      <c r="V738">
        <v>14.184115523465699</v>
      </c>
      <c r="W738">
        <v>57.350180505415153</v>
      </c>
      <c r="X738">
        <v>154.10547148483789</v>
      </c>
      <c r="Y738">
        <v>142.23935018050548</v>
      </c>
      <c r="Z738">
        <v>142.23935018050548</v>
      </c>
      <c r="AA738">
        <v>14.255155642559862</v>
      </c>
      <c r="AB738">
        <v>4.0782209661819868</v>
      </c>
      <c r="AC738">
        <v>-21.957332202575802</v>
      </c>
      <c r="AD738">
        <v>6</v>
      </c>
      <c r="AE738">
        <v>0</v>
      </c>
      <c r="AF738">
        <v>0</v>
      </c>
      <c r="AG738">
        <v>1</v>
      </c>
      <c r="AH738">
        <v>40</v>
      </c>
      <c r="AI738">
        <v>19</v>
      </c>
      <c r="AJ738">
        <v>13</v>
      </c>
      <c r="AK738">
        <v>0</v>
      </c>
      <c r="AL738">
        <v>6</v>
      </c>
      <c r="AM738">
        <v>0</v>
      </c>
    </row>
    <row r="739" spans="1:39">
      <c r="A739">
        <v>8</v>
      </c>
      <c r="B739">
        <v>119</v>
      </c>
      <c r="C739">
        <v>2018</v>
      </c>
      <c r="D739">
        <v>99</v>
      </c>
      <c r="E739">
        <v>99</v>
      </c>
      <c r="F739">
        <v>99</v>
      </c>
      <c r="G739">
        <v>99</v>
      </c>
      <c r="H739">
        <v>1</v>
      </c>
      <c r="I739">
        <v>99</v>
      </c>
      <c r="J739">
        <v>121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58</v>
      </c>
      <c r="R739">
        <v>226</v>
      </c>
      <c r="S739">
        <v>226</v>
      </c>
      <c r="T739">
        <v>0.7811419881100512</v>
      </c>
      <c r="U739">
        <v>0.69363751760342762</v>
      </c>
      <c r="V739">
        <v>13.907079646017699</v>
      </c>
      <c r="W739">
        <v>56.902654867256643</v>
      </c>
      <c r="X739">
        <v>147.26651262236453</v>
      </c>
      <c r="Y739">
        <v>135.92699115044249</v>
      </c>
      <c r="Z739">
        <v>135.92699115044249</v>
      </c>
      <c r="AA739">
        <v>17.593837586930693</v>
      </c>
      <c r="AB739">
        <v>4.7744982626077821</v>
      </c>
      <c r="AC739">
        <v>-36.083352983440925</v>
      </c>
      <c r="AD739">
        <v>7</v>
      </c>
      <c r="AE739">
        <v>0</v>
      </c>
      <c r="AF739">
        <v>0</v>
      </c>
      <c r="AG739">
        <v>1</v>
      </c>
      <c r="AH739">
        <v>3</v>
      </c>
      <c r="AI739">
        <v>0</v>
      </c>
      <c r="AJ739">
        <v>11</v>
      </c>
      <c r="AK739">
        <v>0</v>
      </c>
      <c r="AL739">
        <v>12</v>
      </c>
      <c r="AM739">
        <v>4</v>
      </c>
    </row>
    <row r="740" spans="1:39">
      <c r="A740">
        <v>8</v>
      </c>
      <c r="B740">
        <v>120</v>
      </c>
      <c r="C740">
        <v>2018</v>
      </c>
      <c r="D740">
        <v>99</v>
      </c>
      <c r="E740">
        <v>99</v>
      </c>
      <c r="F740">
        <v>99</v>
      </c>
      <c r="G740">
        <v>99</v>
      </c>
      <c r="H740">
        <v>1</v>
      </c>
      <c r="I740">
        <v>99</v>
      </c>
      <c r="J740">
        <v>134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31</v>
      </c>
      <c r="R740">
        <v>994</v>
      </c>
      <c r="S740">
        <v>994</v>
      </c>
      <c r="T740">
        <v>3.4356421954928806</v>
      </c>
      <c r="U740">
        <v>3.4134092023759002</v>
      </c>
      <c r="V740">
        <v>15.267605633802816</v>
      </c>
      <c r="W740">
        <v>59.53219315895371</v>
      </c>
      <c r="X740">
        <v>164.77140197632181</v>
      </c>
      <c r="Y740">
        <v>152.08400402414475</v>
      </c>
      <c r="Z740">
        <v>152.08400402414475</v>
      </c>
      <c r="AA740">
        <v>30.739416160678712</v>
      </c>
      <c r="AB740">
        <v>4.8338042783840258</v>
      </c>
      <c r="AC740">
        <v>-45.152800873750067</v>
      </c>
      <c r="AD740">
        <v>56</v>
      </c>
      <c r="AE740">
        <v>0</v>
      </c>
      <c r="AF740">
        <v>0</v>
      </c>
      <c r="AG740">
        <v>0</v>
      </c>
      <c r="AH740">
        <v>172</v>
      </c>
      <c r="AI740">
        <v>48</v>
      </c>
      <c r="AJ740">
        <v>4</v>
      </c>
      <c r="AK740">
        <v>20</v>
      </c>
      <c r="AL740">
        <v>62</v>
      </c>
      <c r="AM740">
        <v>1</v>
      </c>
    </row>
    <row r="741" spans="1:39">
      <c r="A741">
        <v>8</v>
      </c>
      <c r="B741">
        <v>121</v>
      </c>
      <c r="C741">
        <v>2018</v>
      </c>
      <c r="D741">
        <v>99</v>
      </c>
      <c r="E741">
        <v>99</v>
      </c>
      <c r="F741">
        <v>99</v>
      </c>
      <c r="G741">
        <v>99</v>
      </c>
      <c r="H741">
        <v>2</v>
      </c>
      <c r="I741">
        <v>99</v>
      </c>
      <c r="J741">
        <v>141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14</v>
      </c>
      <c r="R741">
        <v>32</v>
      </c>
      <c r="S741">
        <v>32</v>
      </c>
      <c r="T741">
        <v>0.11060417530761787</v>
      </c>
      <c r="U741">
        <v>0.10112324818395316</v>
      </c>
      <c r="V741">
        <v>13.0625</v>
      </c>
      <c r="W741">
        <v>55.40625</v>
      </c>
      <c r="X741">
        <v>151.62852112676052</v>
      </c>
      <c r="Y741">
        <v>139.953125</v>
      </c>
      <c r="Z741">
        <v>139.953125</v>
      </c>
      <c r="AA741">
        <v>11.388315952517821</v>
      </c>
      <c r="AB741">
        <v>6.9365849621769904</v>
      </c>
      <c r="AC741">
        <v>-24.652769519479097</v>
      </c>
      <c r="AD741">
        <v>2</v>
      </c>
      <c r="AE741">
        <v>0</v>
      </c>
      <c r="AF741">
        <v>0</v>
      </c>
      <c r="AG741">
        <v>0</v>
      </c>
      <c r="AH741">
        <v>2</v>
      </c>
      <c r="AI741">
        <v>0</v>
      </c>
      <c r="AJ741">
        <v>5</v>
      </c>
      <c r="AK741">
        <v>0</v>
      </c>
      <c r="AL741">
        <v>4</v>
      </c>
      <c r="AM741">
        <v>1</v>
      </c>
    </row>
    <row r="742" spans="1:39">
      <c r="A742">
        <v>8</v>
      </c>
      <c r="B742">
        <v>122</v>
      </c>
      <c r="C742">
        <v>2018</v>
      </c>
      <c r="D742">
        <v>99</v>
      </c>
      <c r="E742">
        <v>99</v>
      </c>
      <c r="F742">
        <v>99</v>
      </c>
      <c r="G742">
        <v>99</v>
      </c>
      <c r="H742">
        <v>2</v>
      </c>
      <c r="I742">
        <v>99</v>
      </c>
      <c r="J742">
        <v>143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8</v>
      </c>
      <c r="B743">
        <v>123</v>
      </c>
      <c r="C743">
        <v>2018</v>
      </c>
      <c r="D743">
        <v>99</v>
      </c>
      <c r="E743">
        <v>99</v>
      </c>
      <c r="F743">
        <v>99</v>
      </c>
      <c r="G743">
        <v>99</v>
      </c>
      <c r="H743">
        <v>2</v>
      </c>
      <c r="I743">
        <v>99</v>
      </c>
      <c r="J743">
        <v>147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20</v>
      </c>
      <c r="R743">
        <v>83</v>
      </c>
      <c r="S743">
        <v>82</v>
      </c>
      <c r="T743">
        <v>0.2868795797041338</v>
      </c>
      <c r="U743">
        <v>0.26089278698042878</v>
      </c>
      <c r="V743">
        <v>13.963855421686748</v>
      </c>
      <c r="W743">
        <v>56.926829268292678</v>
      </c>
      <c r="X743">
        <v>152.57737341565613</v>
      </c>
      <c r="Y743">
        <v>139.20843373493975</v>
      </c>
      <c r="Z743">
        <v>140.90609756097561</v>
      </c>
      <c r="AA743">
        <v>14.762570894160604</v>
      </c>
      <c r="AB743">
        <v>4.1431120852975321</v>
      </c>
      <c r="AC743">
        <v>-41.166764124958064</v>
      </c>
      <c r="AD743">
        <v>3</v>
      </c>
      <c r="AE743">
        <v>0</v>
      </c>
      <c r="AF743">
        <v>0</v>
      </c>
      <c r="AG743">
        <v>1</v>
      </c>
      <c r="AH743">
        <v>2</v>
      </c>
      <c r="AI743">
        <v>0</v>
      </c>
      <c r="AJ743">
        <v>2</v>
      </c>
      <c r="AK743">
        <v>0</v>
      </c>
      <c r="AL743">
        <v>8</v>
      </c>
      <c r="AM743">
        <v>5</v>
      </c>
    </row>
    <row r="744" spans="1:39">
      <c r="A744">
        <v>8</v>
      </c>
      <c r="B744">
        <v>124</v>
      </c>
      <c r="C744">
        <v>2018</v>
      </c>
      <c r="D744">
        <v>99</v>
      </c>
      <c r="E744">
        <v>99</v>
      </c>
      <c r="F744">
        <v>99</v>
      </c>
      <c r="G744">
        <v>99</v>
      </c>
      <c r="H744">
        <v>1</v>
      </c>
      <c r="I744">
        <v>99</v>
      </c>
      <c r="J744">
        <v>155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12</v>
      </c>
      <c r="R744">
        <v>407</v>
      </c>
      <c r="S744">
        <v>407</v>
      </c>
      <c r="T744">
        <v>1.4067468546937651</v>
      </c>
      <c r="U744">
        <v>1.4558112404569958</v>
      </c>
      <c r="V744">
        <v>14.375921375921372</v>
      </c>
      <c r="W744">
        <v>58.184275184275201</v>
      </c>
      <c r="X744">
        <v>171.62894205147737</v>
      </c>
      <c r="Y744">
        <v>158.41351351351355</v>
      </c>
      <c r="Z744">
        <v>158.41351351351355</v>
      </c>
      <c r="AA744">
        <v>32.643049599628277</v>
      </c>
      <c r="AB744">
        <v>5.2596417515120493</v>
      </c>
      <c r="AC744">
        <v>-54.547125704537514</v>
      </c>
      <c r="AD744">
        <v>20</v>
      </c>
      <c r="AE744">
        <v>0</v>
      </c>
      <c r="AF744">
        <v>0</v>
      </c>
      <c r="AG744">
        <v>0</v>
      </c>
      <c r="AH744">
        <v>68</v>
      </c>
      <c r="AI744">
        <v>3</v>
      </c>
      <c r="AJ744">
        <v>2</v>
      </c>
      <c r="AK744">
        <v>6</v>
      </c>
      <c r="AL744">
        <v>15</v>
      </c>
      <c r="AM744">
        <v>2</v>
      </c>
    </row>
    <row r="745" spans="1:39">
      <c r="A745">
        <v>8</v>
      </c>
      <c r="B745">
        <v>125</v>
      </c>
      <c r="C745">
        <v>2018</v>
      </c>
      <c r="D745">
        <v>99</v>
      </c>
      <c r="E745">
        <v>99</v>
      </c>
      <c r="F745">
        <v>99</v>
      </c>
      <c r="G745">
        <v>99</v>
      </c>
      <c r="H745">
        <v>2</v>
      </c>
      <c r="I745">
        <v>99</v>
      </c>
      <c r="J745">
        <v>160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45</v>
      </c>
      <c r="R745">
        <v>232</v>
      </c>
      <c r="S745">
        <v>232</v>
      </c>
      <c r="T745">
        <v>0.8018802709802294</v>
      </c>
      <c r="U745">
        <v>0.72713000705999997</v>
      </c>
      <c r="V745">
        <v>13.948275862068964</v>
      </c>
      <c r="W745">
        <v>57.025862068965509</v>
      </c>
      <c r="X745">
        <v>150.38480218179077</v>
      </c>
      <c r="Y745">
        <v>138.8051724137932</v>
      </c>
      <c r="Z745">
        <v>138.8051724137932</v>
      </c>
      <c r="AA745">
        <v>11.379138844056429</v>
      </c>
      <c r="AB745">
        <v>4.6068936480478682</v>
      </c>
      <c r="AC745">
        <v>-20.033118261964525</v>
      </c>
      <c r="AD745">
        <v>4</v>
      </c>
      <c r="AE745">
        <v>0</v>
      </c>
      <c r="AF745">
        <v>0</v>
      </c>
      <c r="AG745">
        <v>4</v>
      </c>
      <c r="AH745">
        <v>11</v>
      </c>
      <c r="AI745">
        <v>4</v>
      </c>
      <c r="AJ745">
        <v>18</v>
      </c>
      <c r="AK745">
        <v>0</v>
      </c>
      <c r="AL745">
        <v>18</v>
      </c>
      <c r="AM745">
        <v>13</v>
      </c>
    </row>
    <row r="746" spans="1:39">
      <c r="A746">
        <v>8</v>
      </c>
      <c r="B746">
        <v>126</v>
      </c>
      <c r="C746">
        <v>2018</v>
      </c>
      <c r="D746">
        <v>99</v>
      </c>
      <c r="E746">
        <v>99</v>
      </c>
      <c r="F746">
        <v>99</v>
      </c>
      <c r="G746">
        <v>99</v>
      </c>
      <c r="H746">
        <v>1</v>
      </c>
      <c r="I746">
        <v>99</v>
      </c>
      <c r="J746">
        <v>171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37</v>
      </c>
      <c r="R746">
        <v>2945</v>
      </c>
      <c r="S746">
        <v>2944</v>
      </c>
      <c r="T746">
        <v>10.179040508779204</v>
      </c>
      <c r="U746">
        <v>10.109879435392443</v>
      </c>
      <c r="V746">
        <v>14.646859083191845</v>
      </c>
      <c r="W746">
        <v>58.337296195652179</v>
      </c>
      <c r="X746">
        <v>164.76452551011988</v>
      </c>
      <c r="Y746">
        <v>152.03453310696079</v>
      </c>
      <c r="Z746">
        <v>152.08617527173899</v>
      </c>
      <c r="AA746">
        <v>30.225567900979712</v>
      </c>
      <c r="AB746">
        <v>4.7286442438710319</v>
      </c>
      <c r="AC746">
        <v>-47.005937375196368</v>
      </c>
      <c r="AD746">
        <v>102</v>
      </c>
      <c r="AE746">
        <v>0</v>
      </c>
      <c r="AF746">
        <v>0</v>
      </c>
      <c r="AG746">
        <v>6</v>
      </c>
      <c r="AH746">
        <v>254</v>
      </c>
      <c r="AI746">
        <v>32</v>
      </c>
      <c r="AJ746">
        <v>36</v>
      </c>
      <c r="AK746">
        <v>24</v>
      </c>
      <c r="AL746">
        <v>36</v>
      </c>
      <c r="AM746">
        <v>2</v>
      </c>
    </row>
    <row r="747" spans="1:39">
      <c r="A747">
        <v>8</v>
      </c>
      <c r="B747">
        <v>127</v>
      </c>
      <c r="C747">
        <v>2018</v>
      </c>
      <c r="D747">
        <v>99</v>
      </c>
      <c r="E747">
        <v>99</v>
      </c>
      <c r="F747">
        <v>99</v>
      </c>
      <c r="G747">
        <v>99</v>
      </c>
      <c r="H747">
        <v>2</v>
      </c>
      <c r="I747">
        <v>99</v>
      </c>
      <c r="J747">
        <v>181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5</v>
      </c>
      <c r="R747">
        <v>285</v>
      </c>
      <c r="S747">
        <v>285</v>
      </c>
      <c r="T747">
        <v>0.98506843633347185</v>
      </c>
      <c r="U747">
        <v>0.90451172260839685</v>
      </c>
      <c r="V747">
        <v>16.515789473684212</v>
      </c>
      <c r="W747">
        <v>61.947368421052623</v>
      </c>
      <c r="X747">
        <v>152.28222234893849</v>
      </c>
      <c r="Y747">
        <v>140.55649122807012</v>
      </c>
      <c r="Z747">
        <v>140.55649122807012</v>
      </c>
      <c r="AA747">
        <v>31.117865376391819</v>
      </c>
      <c r="AB747">
        <v>2.4092005854135397</v>
      </c>
      <c r="AC747">
        <v>-38.316342834119808</v>
      </c>
      <c r="AD747">
        <v>1</v>
      </c>
      <c r="AE747">
        <v>0</v>
      </c>
      <c r="AF747">
        <v>0</v>
      </c>
      <c r="AG747">
        <v>0</v>
      </c>
      <c r="AH747">
        <v>10</v>
      </c>
      <c r="AI747">
        <v>2</v>
      </c>
      <c r="AJ747">
        <v>3</v>
      </c>
      <c r="AK747">
        <v>0</v>
      </c>
      <c r="AL747">
        <v>0</v>
      </c>
      <c r="AM747">
        <v>0</v>
      </c>
    </row>
    <row r="748" spans="1:39">
      <c r="A748">
        <v>8</v>
      </c>
      <c r="B748">
        <v>128</v>
      </c>
      <c r="C748">
        <v>2018</v>
      </c>
      <c r="D748">
        <v>99</v>
      </c>
      <c r="E748">
        <v>99</v>
      </c>
      <c r="F748">
        <v>99</v>
      </c>
      <c r="G748">
        <v>99</v>
      </c>
      <c r="H748">
        <v>2</v>
      </c>
      <c r="I748">
        <v>99</v>
      </c>
      <c r="J748">
        <v>470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14</v>
      </c>
      <c r="R748">
        <v>160</v>
      </c>
      <c r="S748">
        <v>160</v>
      </c>
      <c r="T748">
        <v>0.5530208765380894</v>
      </c>
      <c r="U748">
        <v>0.52019822008180627</v>
      </c>
      <c r="V748">
        <v>14.581250000000001</v>
      </c>
      <c r="W748">
        <v>58.331249999999997</v>
      </c>
      <c r="X748">
        <v>156.00148970747563</v>
      </c>
      <c r="Y748">
        <v>143.98937500000002</v>
      </c>
      <c r="Z748">
        <v>143.98937500000002</v>
      </c>
      <c r="AA748">
        <v>26.433046544228795</v>
      </c>
      <c r="AB748">
        <v>5.7224578143923948</v>
      </c>
      <c r="AC748">
        <v>-29.528802549720819</v>
      </c>
      <c r="AD748">
        <v>3</v>
      </c>
      <c r="AE748">
        <v>0</v>
      </c>
      <c r="AF748">
        <v>0</v>
      </c>
      <c r="AG748">
        <v>0</v>
      </c>
      <c r="AH748">
        <v>7</v>
      </c>
      <c r="AI748">
        <v>3</v>
      </c>
      <c r="AJ748">
        <v>0</v>
      </c>
      <c r="AK748">
        <v>0</v>
      </c>
      <c r="AL748">
        <v>1</v>
      </c>
      <c r="AM748">
        <v>0</v>
      </c>
    </row>
    <row r="749" spans="1:39">
      <c r="A749">
        <v>8</v>
      </c>
      <c r="B749">
        <v>129</v>
      </c>
      <c r="C749">
        <v>2018</v>
      </c>
      <c r="D749">
        <v>99</v>
      </c>
      <c r="E749">
        <v>99</v>
      </c>
      <c r="F749">
        <v>99</v>
      </c>
      <c r="G749">
        <v>99</v>
      </c>
      <c r="H749">
        <v>1</v>
      </c>
      <c r="I749">
        <v>99</v>
      </c>
      <c r="J749">
        <v>643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43</v>
      </c>
      <c r="R749">
        <v>3067</v>
      </c>
      <c r="S749">
        <v>3067</v>
      </c>
      <c r="T749">
        <v>10.600718927139498</v>
      </c>
      <c r="U749">
        <v>10.083734384801378</v>
      </c>
      <c r="V749">
        <v>14.773720247799162</v>
      </c>
      <c r="W749">
        <v>58.560808607760016</v>
      </c>
      <c r="X749">
        <v>157.75658187796475</v>
      </c>
      <c r="Y749">
        <v>145.60932507336187</v>
      </c>
      <c r="Z749">
        <v>145.60932507336187</v>
      </c>
      <c r="AA749">
        <v>31.833745822658503</v>
      </c>
      <c r="AB749">
        <v>4.7173589482439988</v>
      </c>
      <c r="AC749">
        <v>-47.973727828780589</v>
      </c>
      <c r="AD749">
        <v>98</v>
      </c>
      <c r="AE749">
        <v>0</v>
      </c>
      <c r="AF749">
        <v>0</v>
      </c>
      <c r="AG749">
        <v>26</v>
      </c>
      <c r="AH749">
        <v>286</v>
      </c>
      <c r="AI749">
        <v>27</v>
      </c>
      <c r="AJ749">
        <v>45</v>
      </c>
      <c r="AK749">
        <v>33</v>
      </c>
      <c r="AL749">
        <v>237</v>
      </c>
      <c r="AM749">
        <v>21</v>
      </c>
    </row>
    <row r="750" spans="1:39">
      <c r="A750">
        <v>8</v>
      </c>
      <c r="B750">
        <v>130</v>
      </c>
      <c r="C750">
        <v>2018</v>
      </c>
      <c r="D750">
        <v>99</v>
      </c>
      <c r="E750">
        <v>99</v>
      </c>
      <c r="F750">
        <v>99</v>
      </c>
      <c r="G750">
        <v>99</v>
      </c>
      <c r="H750">
        <v>1</v>
      </c>
      <c r="I750">
        <v>99</v>
      </c>
      <c r="J750">
        <v>802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</v>
      </c>
      <c r="R750">
        <v>1</v>
      </c>
      <c r="S750">
        <v>1</v>
      </c>
      <c r="T750">
        <v>3.456380478363059E-3</v>
      </c>
      <c r="U750">
        <v>2.6192467990038106E-3</v>
      </c>
      <c r="V750">
        <v>17</v>
      </c>
      <c r="W750">
        <v>65</v>
      </c>
      <c r="X750">
        <v>125.6771397616468</v>
      </c>
      <c r="Y750">
        <v>116</v>
      </c>
      <c r="Z750">
        <v>116</v>
      </c>
      <c r="AA750">
        <v>0</v>
      </c>
      <c r="AB750">
        <v>0</v>
      </c>
      <c r="AD750">
        <v>0</v>
      </c>
      <c r="AE750">
        <v>0</v>
      </c>
      <c r="AF750">
        <v>0</v>
      </c>
      <c r="AG750">
        <v>0</v>
      </c>
      <c r="AH750">
        <v>1</v>
      </c>
      <c r="AI750">
        <v>0</v>
      </c>
      <c r="AJ750">
        <v>0</v>
      </c>
      <c r="AK750">
        <v>0</v>
      </c>
      <c r="AL750">
        <v>0</v>
      </c>
      <c r="AM750">
        <v>0</v>
      </c>
    </row>
    <row r="751" spans="1:39">
      <c r="A751">
        <v>8</v>
      </c>
      <c r="B751">
        <v>131</v>
      </c>
      <c r="C751">
        <v>2017</v>
      </c>
      <c r="D751">
        <v>99</v>
      </c>
      <c r="E751">
        <v>99</v>
      </c>
      <c r="F751">
        <v>99</v>
      </c>
      <c r="G751">
        <v>99</v>
      </c>
      <c r="H751">
        <v>1</v>
      </c>
      <c r="I751">
        <v>99</v>
      </c>
      <c r="J751">
        <v>103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151</v>
      </c>
      <c r="R751">
        <v>5895</v>
      </c>
      <c r="S751">
        <v>5895</v>
      </c>
      <c r="T751">
        <v>21.036291617599822</v>
      </c>
      <c r="U751">
        <v>21.276650334178004</v>
      </c>
      <c r="V751">
        <v>15.242748091603049</v>
      </c>
      <c r="W751">
        <v>59.551484308736235</v>
      </c>
      <c r="X751">
        <v>166.27828824581863</v>
      </c>
      <c r="Y751">
        <v>153.47486005089101</v>
      </c>
      <c r="Z751">
        <v>153.47486005089101</v>
      </c>
      <c r="AA751">
        <v>27.681185847371168</v>
      </c>
      <c r="AB751">
        <v>4.6065949058219058</v>
      </c>
      <c r="AC751">
        <v>-42.219005789412691</v>
      </c>
      <c r="AD751">
        <v>65</v>
      </c>
      <c r="AE751">
        <v>1</v>
      </c>
      <c r="AF751">
        <v>0</v>
      </c>
      <c r="AG751">
        <v>2</v>
      </c>
      <c r="AH751">
        <v>303</v>
      </c>
      <c r="AI751">
        <v>39</v>
      </c>
      <c r="AJ751">
        <v>44</v>
      </c>
      <c r="AK751">
        <v>57</v>
      </c>
      <c r="AL751">
        <v>54</v>
      </c>
      <c r="AM751">
        <v>8</v>
      </c>
    </row>
    <row r="752" spans="1:39">
      <c r="A752">
        <v>8</v>
      </c>
      <c r="B752">
        <v>132</v>
      </c>
      <c r="C752">
        <v>2017</v>
      </c>
      <c r="D752">
        <v>99</v>
      </c>
      <c r="E752">
        <v>99</v>
      </c>
      <c r="F752">
        <v>99</v>
      </c>
      <c r="G752">
        <v>99</v>
      </c>
      <c r="H752">
        <v>2</v>
      </c>
      <c r="I752">
        <v>99</v>
      </c>
      <c r="J752">
        <v>106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29</v>
      </c>
      <c r="R752">
        <v>83</v>
      </c>
      <c r="S752">
        <v>83</v>
      </c>
      <c r="T752">
        <v>0.29618527638011621</v>
      </c>
      <c r="U752">
        <v>0.26655360939973222</v>
      </c>
      <c r="V752">
        <v>14.397590361445779</v>
      </c>
      <c r="W752">
        <v>57.530120481927717</v>
      </c>
      <c r="X752">
        <v>147.95259042671228</v>
      </c>
      <c r="Y752">
        <v>136.56024096385548</v>
      </c>
      <c r="Z752">
        <v>136.56024096385548</v>
      </c>
      <c r="AA752">
        <v>9.0237162723355162</v>
      </c>
      <c r="AB752">
        <v>3.5375348758043974</v>
      </c>
      <c r="AC752">
        <v>-37.103221544499753</v>
      </c>
      <c r="AD752">
        <v>2</v>
      </c>
      <c r="AE752">
        <v>0</v>
      </c>
      <c r="AF752">
        <v>0</v>
      </c>
      <c r="AG752">
        <v>0</v>
      </c>
      <c r="AH752">
        <v>4</v>
      </c>
      <c r="AI752">
        <v>2</v>
      </c>
      <c r="AJ752">
        <v>4</v>
      </c>
      <c r="AK752">
        <v>0</v>
      </c>
      <c r="AL752">
        <v>6</v>
      </c>
      <c r="AM752">
        <v>0</v>
      </c>
    </row>
    <row r="753" spans="1:39">
      <c r="A753">
        <v>8</v>
      </c>
      <c r="B753">
        <v>133</v>
      </c>
      <c r="C753">
        <v>2017</v>
      </c>
      <c r="D753">
        <v>99</v>
      </c>
      <c r="E753">
        <v>99</v>
      </c>
      <c r="F753">
        <v>99</v>
      </c>
      <c r="G753">
        <v>99</v>
      </c>
      <c r="H753">
        <v>1</v>
      </c>
      <c r="I753">
        <v>99</v>
      </c>
      <c r="J753">
        <v>109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178</v>
      </c>
      <c r="R753">
        <v>5377</v>
      </c>
      <c r="S753">
        <v>5377</v>
      </c>
      <c r="T753">
        <v>19.187810013203435</v>
      </c>
      <c r="U753">
        <v>19.913150251644996</v>
      </c>
      <c r="V753">
        <v>14.395573740003721</v>
      </c>
      <c r="W753">
        <v>57.975636972289394</v>
      </c>
      <c r="X753">
        <v>170.61453713914497</v>
      </c>
      <c r="Y753">
        <v>157.47721777943099</v>
      </c>
      <c r="Z753">
        <v>157.47721777943099</v>
      </c>
      <c r="AA753">
        <v>32.341723717540141</v>
      </c>
      <c r="AB753">
        <v>5.5370295294095992</v>
      </c>
      <c r="AC753">
        <v>-52.133524892085582</v>
      </c>
      <c r="AD753">
        <v>206</v>
      </c>
      <c r="AE753">
        <v>0</v>
      </c>
      <c r="AF753">
        <v>0</v>
      </c>
      <c r="AG753">
        <v>21</v>
      </c>
      <c r="AH753">
        <v>463</v>
      </c>
      <c r="AI753">
        <v>21</v>
      </c>
      <c r="AJ753">
        <v>33</v>
      </c>
      <c r="AK753">
        <v>13</v>
      </c>
      <c r="AL753">
        <v>12</v>
      </c>
      <c r="AM753">
        <v>11</v>
      </c>
    </row>
    <row r="754" spans="1:39">
      <c r="A754">
        <v>8</v>
      </c>
      <c r="B754">
        <v>134</v>
      </c>
      <c r="C754">
        <v>2017</v>
      </c>
      <c r="D754">
        <v>99</v>
      </c>
      <c r="E754">
        <v>99</v>
      </c>
      <c r="F754">
        <v>99</v>
      </c>
      <c r="G754">
        <v>99</v>
      </c>
      <c r="H754">
        <v>1</v>
      </c>
      <c r="I754">
        <v>99</v>
      </c>
      <c r="J754">
        <v>111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133</v>
      </c>
      <c r="R754">
        <v>6194</v>
      </c>
      <c r="S754">
        <v>6194</v>
      </c>
      <c r="T754">
        <v>22.103272312029404</v>
      </c>
      <c r="U754">
        <v>22.45860611405238</v>
      </c>
      <c r="V754">
        <v>14.832095576364219</v>
      </c>
      <c r="W754">
        <v>58.70390700678076</v>
      </c>
      <c r="X754">
        <v>167.04277476787939</v>
      </c>
      <c r="Y754">
        <v>154.18048111075228</v>
      </c>
      <c r="Z754">
        <v>154.18048111075228</v>
      </c>
      <c r="AA754">
        <v>30.452926270953174</v>
      </c>
      <c r="AB754">
        <v>4.6348932350553209</v>
      </c>
      <c r="AC754">
        <v>-50.54455777308209</v>
      </c>
      <c r="AD754">
        <v>287</v>
      </c>
      <c r="AE754">
        <v>0</v>
      </c>
      <c r="AF754">
        <v>0</v>
      </c>
      <c r="AG754">
        <v>13</v>
      </c>
      <c r="AH754">
        <v>432</v>
      </c>
      <c r="AI754">
        <v>61</v>
      </c>
      <c r="AJ754">
        <v>67</v>
      </c>
      <c r="AK754">
        <v>56</v>
      </c>
      <c r="AL754">
        <v>325</v>
      </c>
      <c r="AM754">
        <v>12</v>
      </c>
    </row>
    <row r="755" spans="1:39">
      <c r="A755">
        <v>8</v>
      </c>
      <c r="B755">
        <v>135</v>
      </c>
      <c r="C755">
        <v>2017</v>
      </c>
      <c r="D755">
        <v>99</v>
      </c>
      <c r="E755">
        <v>99</v>
      </c>
      <c r="F755">
        <v>99</v>
      </c>
      <c r="G755">
        <v>99</v>
      </c>
      <c r="H755">
        <v>1</v>
      </c>
      <c r="I755">
        <v>99</v>
      </c>
      <c r="J755">
        <v>113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</row>
    <row r="756" spans="1:39">
      <c r="A756">
        <v>8</v>
      </c>
      <c r="B756">
        <v>136</v>
      </c>
      <c r="C756">
        <v>2017</v>
      </c>
      <c r="D756">
        <v>99</v>
      </c>
      <c r="E756">
        <v>99</v>
      </c>
      <c r="F756">
        <v>99</v>
      </c>
      <c r="G756">
        <v>99</v>
      </c>
      <c r="H756">
        <v>1</v>
      </c>
      <c r="I756">
        <v>99</v>
      </c>
      <c r="J756">
        <v>116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46</v>
      </c>
      <c r="R756">
        <v>1833</v>
      </c>
      <c r="S756">
        <v>1833</v>
      </c>
      <c r="T756">
        <v>6.5410555615030512</v>
      </c>
      <c r="U756">
        <v>6.5148552399543282</v>
      </c>
      <c r="V756">
        <v>14.546644844517184</v>
      </c>
      <c r="W756">
        <v>58.201854882705945</v>
      </c>
      <c r="X756">
        <v>163.74136378977221</v>
      </c>
      <c r="Y756">
        <v>151.13327877795948</v>
      </c>
      <c r="Z756">
        <v>151.13327877795948</v>
      </c>
      <c r="AA756">
        <v>31.304687227972391</v>
      </c>
      <c r="AB756">
        <v>4.8824319428645504</v>
      </c>
      <c r="AC756">
        <v>-45.319480527852846</v>
      </c>
      <c r="AD756">
        <v>25</v>
      </c>
      <c r="AE756">
        <v>0</v>
      </c>
      <c r="AF756">
        <v>0</v>
      </c>
      <c r="AG756">
        <v>7</v>
      </c>
      <c r="AH756">
        <v>68</v>
      </c>
      <c r="AI756">
        <v>19</v>
      </c>
      <c r="AJ756">
        <v>11</v>
      </c>
      <c r="AK756">
        <v>3</v>
      </c>
      <c r="AL756">
        <v>17</v>
      </c>
      <c r="AM756">
        <v>3</v>
      </c>
    </row>
    <row r="757" spans="1:39">
      <c r="A757">
        <v>8</v>
      </c>
      <c r="B757">
        <v>137</v>
      </c>
      <c r="C757">
        <v>2017</v>
      </c>
      <c r="D757">
        <v>99</v>
      </c>
      <c r="E757">
        <v>99</v>
      </c>
      <c r="F757">
        <v>99</v>
      </c>
      <c r="G757">
        <v>99</v>
      </c>
      <c r="H757">
        <v>2</v>
      </c>
      <c r="I757">
        <v>99</v>
      </c>
      <c r="J757">
        <v>117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49</v>
      </c>
      <c r="R757">
        <v>300</v>
      </c>
      <c r="S757">
        <v>300</v>
      </c>
      <c r="T757">
        <v>1.0705491917353602</v>
      </c>
      <c r="U757">
        <v>1.0032217605387923</v>
      </c>
      <c r="V757">
        <v>14.39</v>
      </c>
      <c r="W757">
        <v>57.81</v>
      </c>
      <c r="X757">
        <v>154.06067172264363</v>
      </c>
      <c r="Y757">
        <v>142.19800000000001</v>
      </c>
      <c r="Z757">
        <v>142.19800000000001</v>
      </c>
      <c r="AA757">
        <v>13.643645505019828</v>
      </c>
      <c r="AB757">
        <v>3.7292403158462553</v>
      </c>
      <c r="AC757">
        <v>-30.69886094030916</v>
      </c>
      <c r="AD757">
        <v>4</v>
      </c>
      <c r="AE757">
        <v>0</v>
      </c>
      <c r="AF757">
        <v>0</v>
      </c>
      <c r="AG757">
        <v>4</v>
      </c>
      <c r="AH757">
        <v>32</v>
      </c>
      <c r="AI757">
        <v>35</v>
      </c>
      <c r="AJ757">
        <v>24</v>
      </c>
      <c r="AK757">
        <v>4</v>
      </c>
      <c r="AL757">
        <v>5</v>
      </c>
      <c r="AM757">
        <v>1</v>
      </c>
    </row>
    <row r="758" spans="1:39">
      <c r="A758">
        <v>8</v>
      </c>
      <c r="B758">
        <v>138</v>
      </c>
      <c r="C758">
        <v>2017</v>
      </c>
      <c r="D758">
        <v>99</v>
      </c>
      <c r="E758">
        <v>99</v>
      </c>
      <c r="F758">
        <v>99</v>
      </c>
      <c r="G758">
        <v>99</v>
      </c>
      <c r="H758">
        <v>1</v>
      </c>
      <c r="I758">
        <v>99</v>
      </c>
      <c r="J758">
        <v>121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65</v>
      </c>
      <c r="R758">
        <v>283</v>
      </c>
      <c r="S758">
        <v>283</v>
      </c>
      <c r="T758">
        <v>1.0098847375370232</v>
      </c>
      <c r="U758">
        <v>0.88535918348734866</v>
      </c>
      <c r="V758">
        <v>14.434628975265021</v>
      </c>
      <c r="W758">
        <v>57.975265017667859</v>
      </c>
      <c r="X758">
        <v>144.12826510571983</v>
      </c>
      <c r="Y758">
        <v>133.03038869257955</v>
      </c>
      <c r="Z758">
        <v>133.03038869257955</v>
      </c>
      <c r="AA758">
        <v>13.354656505464632</v>
      </c>
      <c r="AB758">
        <v>4.2028203785925058</v>
      </c>
      <c r="AC758">
        <v>-42.768103633117271</v>
      </c>
      <c r="AD758">
        <v>12</v>
      </c>
      <c r="AE758">
        <v>0</v>
      </c>
      <c r="AF758">
        <v>0</v>
      </c>
      <c r="AG758">
        <v>1</v>
      </c>
      <c r="AH758">
        <v>6</v>
      </c>
      <c r="AI758">
        <v>2</v>
      </c>
      <c r="AJ758">
        <v>2</v>
      </c>
      <c r="AK758">
        <v>1</v>
      </c>
      <c r="AL758">
        <v>7</v>
      </c>
      <c r="AM758">
        <v>3</v>
      </c>
    </row>
    <row r="759" spans="1:39">
      <c r="A759">
        <v>8</v>
      </c>
      <c r="B759">
        <v>139</v>
      </c>
      <c r="C759">
        <v>2017</v>
      </c>
      <c r="D759">
        <v>99</v>
      </c>
      <c r="E759">
        <v>99</v>
      </c>
      <c r="F759">
        <v>99</v>
      </c>
      <c r="G759">
        <v>99</v>
      </c>
      <c r="H759">
        <v>1</v>
      </c>
      <c r="I759">
        <v>99</v>
      </c>
      <c r="J759">
        <v>134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33</v>
      </c>
      <c r="R759">
        <v>949</v>
      </c>
      <c r="S759">
        <v>949</v>
      </c>
      <c r="T759">
        <v>3.3865039431895241</v>
      </c>
      <c r="U759">
        <v>3.2780320528922071</v>
      </c>
      <c r="V759">
        <v>15.612223393045308</v>
      </c>
      <c r="W759">
        <v>60.36354056902001</v>
      </c>
      <c r="X759">
        <v>159.13403742549318</v>
      </c>
      <c r="Y759">
        <v>146.88071654373013</v>
      </c>
      <c r="Z759">
        <v>146.88071654373013</v>
      </c>
      <c r="AA759">
        <v>28.384080659628445</v>
      </c>
      <c r="AB759">
        <v>4.3589688680841885</v>
      </c>
      <c r="AC759">
        <v>-48.297310101813117</v>
      </c>
      <c r="AD759">
        <v>58</v>
      </c>
      <c r="AE759">
        <v>0</v>
      </c>
      <c r="AF759">
        <v>0</v>
      </c>
      <c r="AG759">
        <v>0</v>
      </c>
      <c r="AH759">
        <v>143</v>
      </c>
      <c r="AI759">
        <v>35</v>
      </c>
      <c r="AJ759">
        <v>20</v>
      </c>
      <c r="AK759">
        <v>24</v>
      </c>
      <c r="AL759">
        <v>54</v>
      </c>
      <c r="AM759">
        <v>3</v>
      </c>
    </row>
    <row r="760" spans="1:39">
      <c r="A760">
        <v>8</v>
      </c>
      <c r="B760">
        <v>140</v>
      </c>
      <c r="C760">
        <v>2017</v>
      </c>
      <c r="D760">
        <v>99</v>
      </c>
      <c r="E760">
        <v>99</v>
      </c>
      <c r="F760">
        <v>99</v>
      </c>
      <c r="G760">
        <v>99</v>
      </c>
      <c r="H760">
        <v>2</v>
      </c>
      <c r="I760">
        <v>99</v>
      </c>
      <c r="J760">
        <v>141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16</v>
      </c>
      <c r="R760">
        <v>55</v>
      </c>
      <c r="S760">
        <v>55</v>
      </c>
      <c r="T760">
        <v>0.19626735181814936</v>
      </c>
      <c r="U760">
        <v>0.19144261437906032</v>
      </c>
      <c r="V760">
        <v>15.527272727272729</v>
      </c>
      <c r="W760">
        <v>60.418181818181822</v>
      </c>
      <c r="X760">
        <v>160.35851472471191</v>
      </c>
      <c r="Y760">
        <v>148.01090909090908</v>
      </c>
      <c r="Z760">
        <v>148.01090909090908</v>
      </c>
      <c r="AA760">
        <v>21.200228752859218</v>
      </c>
      <c r="AB760">
        <v>4.1938956032045303</v>
      </c>
      <c r="AC760">
        <v>-35.045063083487541</v>
      </c>
      <c r="AD760">
        <v>0</v>
      </c>
      <c r="AE760">
        <v>0</v>
      </c>
      <c r="AF760">
        <v>0</v>
      </c>
      <c r="AG760">
        <v>0</v>
      </c>
      <c r="AH760">
        <v>1</v>
      </c>
      <c r="AI760">
        <v>1</v>
      </c>
      <c r="AJ760">
        <v>1</v>
      </c>
      <c r="AK760">
        <v>0</v>
      </c>
      <c r="AL760">
        <v>4</v>
      </c>
      <c r="AM760">
        <v>4</v>
      </c>
    </row>
    <row r="761" spans="1:39">
      <c r="A761">
        <v>8</v>
      </c>
      <c r="B761">
        <v>141</v>
      </c>
      <c r="C761">
        <v>2017</v>
      </c>
      <c r="D761">
        <v>99</v>
      </c>
      <c r="E761">
        <v>99</v>
      </c>
      <c r="F761">
        <v>99</v>
      </c>
      <c r="G761">
        <v>99</v>
      </c>
      <c r="H761">
        <v>2</v>
      </c>
      <c r="I761">
        <v>99</v>
      </c>
      <c r="J761">
        <v>143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39">
      <c r="A762">
        <v>8</v>
      </c>
      <c r="B762">
        <v>142</v>
      </c>
      <c r="C762">
        <v>2017</v>
      </c>
      <c r="D762">
        <v>99</v>
      </c>
      <c r="E762">
        <v>99</v>
      </c>
      <c r="F762">
        <v>99</v>
      </c>
      <c r="G762">
        <v>99</v>
      </c>
      <c r="H762">
        <v>2</v>
      </c>
      <c r="I762">
        <v>99</v>
      </c>
      <c r="J762">
        <v>147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22</v>
      </c>
      <c r="R762">
        <v>96</v>
      </c>
      <c r="S762">
        <v>96</v>
      </c>
      <c r="T762">
        <v>0.34257574135531527</v>
      </c>
      <c r="U762">
        <v>0.30926756420609625</v>
      </c>
      <c r="V762">
        <v>14.5</v>
      </c>
      <c r="W762">
        <v>57.88541666666665</v>
      </c>
      <c r="X762">
        <v>148.41549295774655</v>
      </c>
      <c r="Y762">
        <v>136.98750000000001</v>
      </c>
      <c r="Z762">
        <v>136.98750000000001</v>
      </c>
      <c r="AA762">
        <v>12.985923869713423</v>
      </c>
      <c r="AB762">
        <v>4.2887201657047562</v>
      </c>
      <c r="AC762">
        <v>-30.151112761533543</v>
      </c>
      <c r="AD762">
        <v>3</v>
      </c>
      <c r="AE762">
        <v>0</v>
      </c>
      <c r="AF762">
        <v>0</v>
      </c>
      <c r="AG762">
        <v>0</v>
      </c>
      <c r="AH762">
        <v>2</v>
      </c>
      <c r="AI762">
        <v>0</v>
      </c>
      <c r="AJ762">
        <v>0</v>
      </c>
      <c r="AK762">
        <v>0</v>
      </c>
      <c r="AL762">
        <v>3</v>
      </c>
      <c r="AM762">
        <v>1</v>
      </c>
    </row>
    <row r="763" spans="1:39">
      <c r="A763">
        <v>8</v>
      </c>
      <c r="B763">
        <v>143</v>
      </c>
      <c r="C763">
        <v>2017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155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17</v>
      </c>
      <c r="R763">
        <v>380</v>
      </c>
      <c r="S763">
        <v>380</v>
      </c>
      <c r="T763">
        <v>1.356028976198123</v>
      </c>
      <c r="U763">
        <v>1.4005417332599941</v>
      </c>
      <c r="V763">
        <v>13.826315789473687</v>
      </c>
      <c r="W763">
        <v>57.126315789473679</v>
      </c>
      <c r="X763">
        <v>169.79643040428809</v>
      </c>
      <c r="Y763">
        <v>156.72210526315789</v>
      </c>
      <c r="Z763">
        <v>156.72210526315789</v>
      </c>
      <c r="AA763">
        <v>29.373290513115673</v>
      </c>
      <c r="AB763">
        <v>6.0415092315590702</v>
      </c>
      <c r="AC763">
        <v>-59.567294774115432</v>
      </c>
      <c r="AD763">
        <v>12</v>
      </c>
      <c r="AE763">
        <v>0</v>
      </c>
      <c r="AF763">
        <v>0</v>
      </c>
      <c r="AG763">
        <v>1</v>
      </c>
      <c r="AH763">
        <v>67</v>
      </c>
      <c r="AI763">
        <v>8</v>
      </c>
      <c r="AJ763">
        <v>5</v>
      </c>
      <c r="AK763">
        <v>13</v>
      </c>
      <c r="AL763">
        <v>13</v>
      </c>
      <c r="AM763">
        <v>2</v>
      </c>
    </row>
    <row r="764" spans="1:39">
      <c r="A764">
        <v>8</v>
      </c>
      <c r="B764">
        <v>144</v>
      </c>
      <c r="C764">
        <v>2017</v>
      </c>
      <c r="D764">
        <v>99</v>
      </c>
      <c r="E764">
        <v>99</v>
      </c>
      <c r="F764">
        <v>99</v>
      </c>
      <c r="G764">
        <v>99</v>
      </c>
      <c r="H764">
        <v>2</v>
      </c>
      <c r="I764">
        <v>99</v>
      </c>
      <c r="J764">
        <v>160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43</v>
      </c>
      <c r="R764">
        <v>275</v>
      </c>
      <c r="S764">
        <v>275</v>
      </c>
      <c r="T764">
        <v>0.98133675909074691</v>
      </c>
      <c r="U764">
        <v>0.88568371829785764</v>
      </c>
      <c r="V764">
        <v>14.098181818181816</v>
      </c>
      <c r="W764">
        <v>57.345454545454551</v>
      </c>
      <c r="X764">
        <v>148.37545553038512</v>
      </c>
      <c r="Y764">
        <v>136.95054545454548</v>
      </c>
      <c r="Z764">
        <v>136.95054545454548</v>
      </c>
      <c r="AA764">
        <v>12.87335619418989</v>
      </c>
      <c r="AB764">
        <v>4.6811738303284436</v>
      </c>
      <c r="AC764">
        <v>-33.126038893421097</v>
      </c>
      <c r="AD764">
        <v>2</v>
      </c>
      <c r="AE764">
        <v>0</v>
      </c>
      <c r="AF764">
        <v>0</v>
      </c>
      <c r="AG764">
        <v>2</v>
      </c>
      <c r="AH764">
        <v>10</v>
      </c>
      <c r="AI764">
        <v>9</v>
      </c>
      <c r="AJ764">
        <v>16</v>
      </c>
      <c r="AK764">
        <v>0</v>
      </c>
      <c r="AL764">
        <v>31</v>
      </c>
      <c r="AM764">
        <v>8</v>
      </c>
    </row>
    <row r="765" spans="1:39">
      <c r="A765">
        <v>8</v>
      </c>
      <c r="B765">
        <v>145</v>
      </c>
      <c r="C765">
        <v>2017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171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37</v>
      </c>
      <c r="R765">
        <v>2243</v>
      </c>
      <c r="S765">
        <v>2243</v>
      </c>
      <c r="T765">
        <v>8.0041394568747126</v>
      </c>
      <c r="U765">
        <v>8.0691676808575394</v>
      </c>
      <c r="V765">
        <v>14.786446723138653</v>
      </c>
      <c r="W765">
        <v>58.638876504681242</v>
      </c>
      <c r="X765">
        <v>165.73550842418649</v>
      </c>
      <c r="Y765">
        <v>152.9738742755238</v>
      </c>
      <c r="Z765">
        <v>152.9738742755238</v>
      </c>
      <c r="AA765">
        <v>28.47672387250979</v>
      </c>
      <c r="AB765">
        <v>4.549891356372032</v>
      </c>
      <c r="AC765">
        <v>-40.366684848843249</v>
      </c>
      <c r="AD765">
        <v>89</v>
      </c>
      <c r="AE765">
        <v>0</v>
      </c>
      <c r="AF765">
        <v>0</v>
      </c>
      <c r="AG765">
        <v>1</v>
      </c>
      <c r="AH765">
        <v>168</v>
      </c>
      <c r="AI765">
        <v>19</v>
      </c>
      <c r="AJ765">
        <v>35</v>
      </c>
      <c r="AK765">
        <v>16</v>
      </c>
      <c r="AL765">
        <v>105</v>
      </c>
      <c r="AM765">
        <v>1</v>
      </c>
    </row>
    <row r="766" spans="1:39">
      <c r="A766">
        <v>8</v>
      </c>
      <c r="B766">
        <v>146</v>
      </c>
      <c r="C766">
        <v>2017</v>
      </c>
      <c r="D766">
        <v>99</v>
      </c>
      <c r="E766">
        <v>99</v>
      </c>
      <c r="F766">
        <v>99</v>
      </c>
      <c r="G766">
        <v>99</v>
      </c>
      <c r="H766">
        <v>2</v>
      </c>
      <c r="I766">
        <v>99</v>
      </c>
      <c r="J766">
        <v>181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5</v>
      </c>
      <c r="R766">
        <v>155</v>
      </c>
      <c r="S766">
        <v>155</v>
      </c>
      <c r="T766">
        <v>0.55311708239660307</v>
      </c>
      <c r="U766">
        <v>0.49813271371328655</v>
      </c>
      <c r="V766">
        <v>16.438709677419347</v>
      </c>
      <c r="W766">
        <v>61.703225806451606</v>
      </c>
      <c r="X766">
        <v>148.0571768077447</v>
      </c>
      <c r="Y766">
        <v>136.65677419354839</v>
      </c>
      <c r="Z766">
        <v>136.65677419354839</v>
      </c>
      <c r="AA766">
        <v>24.638959496660032</v>
      </c>
      <c r="AB766">
        <v>2.5832567430714968</v>
      </c>
      <c r="AC766">
        <v>-16.142913182097146</v>
      </c>
      <c r="AD766">
        <v>2</v>
      </c>
      <c r="AE766">
        <v>0</v>
      </c>
      <c r="AF766">
        <v>0</v>
      </c>
      <c r="AG766">
        <v>0</v>
      </c>
      <c r="AH766">
        <v>3</v>
      </c>
      <c r="AI766">
        <v>1</v>
      </c>
      <c r="AJ766">
        <v>0</v>
      </c>
      <c r="AK766">
        <v>0</v>
      </c>
      <c r="AL766">
        <v>0</v>
      </c>
      <c r="AM766">
        <v>0</v>
      </c>
    </row>
    <row r="767" spans="1:39">
      <c r="A767">
        <v>8</v>
      </c>
      <c r="B767">
        <v>147</v>
      </c>
      <c r="C767">
        <v>2017</v>
      </c>
      <c r="D767">
        <v>99</v>
      </c>
      <c r="E767">
        <v>99</v>
      </c>
      <c r="F767">
        <v>99</v>
      </c>
      <c r="G767">
        <v>99</v>
      </c>
      <c r="H767">
        <v>2</v>
      </c>
      <c r="I767">
        <v>99</v>
      </c>
      <c r="J767">
        <v>470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16</v>
      </c>
      <c r="R767">
        <v>453</v>
      </c>
      <c r="S767">
        <v>453</v>
      </c>
      <c r="T767">
        <v>1.6165292795203943</v>
      </c>
      <c r="U767">
        <v>1.4421574434539814</v>
      </c>
      <c r="V767">
        <v>10.344370860927157</v>
      </c>
      <c r="W767">
        <v>51.128035320088301</v>
      </c>
      <c r="X767">
        <v>146.66637966703263</v>
      </c>
      <c r="Y767">
        <v>135.37306843267098</v>
      </c>
      <c r="Z767">
        <v>135.37306843267098</v>
      </c>
      <c r="AA767">
        <v>21.377453588566929</v>
      </c>
      <c r="AB767">
        <v>5.9617200414860951</v>
      </c>
      <c r="AC767">
        <v>7.7332640040807359</v>
      </c>
      <c r="AD767">
        <v>1</v>
      </c>
      <c r="AE767">
        <v>0</v>
      </c>
      <c r="AF767">
        <v>0</v>
      </c>
      <c r="AG767">
        <v>4</v>
      </c>
      <c r="AH767">
        <v>24</v>
      </c>
      <c r="AI767">
        <v>11</v>
      </c>
      <c r="AJ767">
        <v>2</v>
      </c>
      <c r="AK767">
        <v>0</v>
      </c>
      <c r="AL767">
        <v>2</v>
      </c>
      <c r="AM767">
        <v>0</v>
      </c>
    </row>
    <row r="768" spans="1:39">
      <c r="A768">
        <v>8</v>
      </c>
      <c r="B768">
        <v>148</v>
      </c>
      <c r="C768">
        <v>2017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643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44</v>
      </c>
      <c r="R768">
        <v>3316</v>
      </c>
      <c r="S768">
        <v>3316</v>
      </c>
      <c r="T768">
        <v>11.83313706598152</v>
      </c>
      <c r="U768">
        <v>11.125495424141468</v>
      </c>
      <c r="V768">
        <v>15.091073582629676</v>
      </c>
      <c r="W768">
        <v>59.164354644149611</v>
      </c>
      <c r="X768">
        <v>154.5684798220519</v>
      </c>
      <c r="Y768">
        <v>142.66670687575387</v>
      </c>
      <c r="Z768">
        <v>142.66670687575387</v>
      </c>
      <c r="AA768">
        <v>30.508428428859059</v>
      </c>
      <c r="AB768">
        <v>4.3678638757215484</v>
      </c>
      <c r="AC768">
        <v>-48.988865698414237</v>
      </c>
      <c r="AD768">
        <v>121</v>
      </c>
      <c r="AE768">
        <v>0</v>
      </c>
      <c r="AF768">
        <v>0</v>
      </c>
      <c r="AG768">
        <v>32</v>
      </c>
      <c r="AH768">
        <v>296</v>
      </c>
      <c r="AI768">
        <v>50</v>
      </c>
      <c r="AJ768">
        <v>58</v>
      </c>
      <c r="AK768">
        <v>78</v>
      </c>
      <c r="AL768">
        <v>360</v>
      </c>
      <c r="AM768">
        <v>44</v>
      </c>
    </row>
    <row r="769" spans="1:39">
      <c r="A769">
        <v>8</v>
      </c>
      <c r="B769">
        <v>149</v>
      </c>
      <c r="C769">
        <v>2017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802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1</v>
      </c>
      <c r="R769">
        <v>3</v>
      </c>
      <c r="S769">
        <v>3</v>
      </c>
      <c r="T769">
        <v>1.0705491917353602E-2</v>
      </c>
      <c r="U769">
        <v>9.185746158325056E-3</v>
      </c>
      <c r="V769">
        <v>17</v>
      </c>
      <c r="W769">
        <v>62</v>
      </c>
      <c r="X769">
        <v>141.06175514626219</v>
      </c>
      <c r="Y769">
        <v>130.20000000000002</v>
      </c>
      <c r="Z769">
        <v>130.20000000000002</v>
      </c>
      <c r="AA769">
        <v>3.4756294393961076</v>
      </c>
      <c r="AB769">
        <v>0</v>
      </c>
      <c r="AD769">
        <v>0</v>
      </c>
      <c r="AE769">
        <v>0</v>
      </c>
      <c r="AF769">
        <v>0</v>
      </c>
      <c r="AG769">
        <v>0</v>
      </c>
      <c r="AH769">
        <v>1</v>
      </c>
      <c r="AI769">
        <v>0</v>
      </c>
      <c r="AJ769">
        <v>0</v>
      </c>
      <c r="AK769">
        <v>0</v>
      </c>
      <c r="AL769">
        <v>0</v>
      </c>
      <c r="AM769">
        <v>0</v>
      </c>
    </row>
    <row r="770" spans="1:39">
      <c r="A770">
        <v>8</v>
      </c>
      <c r="B770">
        <v>150</v>
      </c>
      <c r="C770">
        <v>2016</v>
      </c>
      <c r="D770">
        <v>99</v>
      </c>
      <c r="E770">
        <v>99</v>
      </c>
      <c r="F770">
        <v>99</v>
      </c>
      <c r="G770">
        <v>99</v>
      </c>
      <c r="H770">
        <v>1</v>
      </c>
      <c r="I770">
        <v>99</v>
      </c>
      <c r="J770">
        <v>103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153</v>
      </c>
      <c r="R770">
        <v>6337</v>
      </c>
      <c r="S770">
        <v>6337</v>
      </c>
      <c r="T770">
        <v>22.004236258203413</v>
      </c>
      <c r="U770">
        <v>22.049642139961403</v>
      </c>
      <c r="V770">
        <v>15.344958182105101</v>
      </c>
      <c r="W770">
        <v>59.744989742780497</v>
      </c>
      <c r="X770">
        <v>163.47918662360811</v>
      </c>
      <c r="Y770">
        <v>150.89128925358963</v>
      </c>
      <c r="Z770">
        <v>150.89128925358963</v>
      </c>
      <c r="AA770">
        <v>28.202355030798198</v>
      </c>
      <c r="AB770">
        <v>4.4302655883793252</v>
      </c>
      <c r="AC770">
        <v>-37.031348731328094</v>
      </c>
      <c r="AD770">
        <v>71</v>
      </c>
      <c r="AE770">
        <v>0</v>
      </c>
      <c r="AF770">
        <v>0</v>
      </c>
      <c r="AG770">
        <v>8</v>
      </c>
      <c r="AH770">
        <v>298</v>
      </c>
      <c r="AI770">
        <v>44</v>
      </c>
      <c r="AJ770">
        <v>45</v>
      </c>
      <c r="AK770">
        <v>76</v>
      </c>
      <c r="AL770">
        <v>59</v>
      </c>
      <c r="AM770">
        <v>1</v>
      </c>
    </row>
    <row r="771" spans="1:39">
      <c r="A771">
        <v>8</v>
      </c>
      <c r="B771">
        <v>151</v>
      </c>
      <c r="C771">
        <v>2016</v>
      </c>
      <c r="D771">
        <v>99</v>
      </c>
      <c r="E771">
        <v>99</v>
      </c>
      <c r="F771">
        <v>99</v>
      </c>
      <c r="G771">
        <v>99</v>
      </c>
      <c r="H771">
        <v>2</v>
      </c>
      <c r="I771">
        <v>99</v>
      </c>
      <c r="J771">
        <v>106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24</v>
      </c>
      <c r="R771">
        <v>120</v>
      </c>
      <c r="S771">
        <v>120</v>
      </c>
      <c r="T771">
        <v>0.41668113476162361</v>
      </c>
      <c r="U771">
        <v>0.36583293011524759</v>
      </c>
      <c r="V771">
        <v>14.775</v>
      </c>
      <c r="W771">
        <v>58.141666666666652</v>
      </c>
      <c r="X771">
        <v>143.23401950162511</v>
      </c>
      <c r="Y771">
        <v>132.20500000000001</v>
      </c>
      <c r="Z771">
        <v>132.20500000000001</v>
      </c>
      <c r="AA771">
        <v>7.0761789359308356</v>
      </c>
      <c r="AB771">
        <v>3.819458585832415</v>
      </c>
      <c r="AC771">
        <v>7.6532546703306865</v>
      </c>
      <c r="AD771">
        <v>0</v>
      </c>
      <c r="AE771">
        <v>0</v>
      </c>
      <c r="AF771">
        <v>0</v>
      </c>
      <c r="AG771">
        <v>0</v>
      </c>
      <c r="AH771">
        <v>5</v>
      </c>
      <c r="AI771">
        <v>1</v>
      </c>
      <c r="AJ771">
        <v>3</v>
      </c>
      <c r="AK771">
        <v>1</v>
      </c>
      <c r="AL771">
        <v>4</v>
      </c>
      <c r="AM771">
        <v>0</v>
      </c>
    </row>
    <row r="772" spans="1:39">
      <c r="A772">
        <v>8</v>
      </c>
      <c r="B772">
        <v>152</v>
      </c>
      <c r="C772">
        <v>2016</v>
      </c>
      <c r="D772">
        <v>99</v>
      </c>
      <c r="E772">
        <v>99</v>
      </c>
      <c r="F772">
        <v>99</v>
      </c>
      <c r="G772">
        <v>99</v>
      </c>
      <c r="H772">
        <v>1</v>
      </c>
      <c r="I772">
        <v>99</v>
      </c>
      <c r="J772">
        <v>109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169</v>
      </c>
      <c r="R772">
        <v>5779</v>
      </c>
      <c r="S772">
        <v>5779</v>
      </c>
      <c r="T772">
        <v>20.066668981561858</v>
      </c>
      <c r="U772">
        <v>20.700107737228368</v>
      </c>
      <c r="V772">
        <v>14.450596989098457</v>
      </c>
      <c r="W772">
        <v>58.1131683682298</v>
      </c>
      <c r="X772">
        <v>168.29241451611421</v>
      </c>
      <c r="Y772">
        <v>155.33389859837359</v>
      </c>
      <c r="Z772">
        <v>155.33389859837359</v>
      </c>
      <c r="AA772">
        <v>31.869325814768857</v>
      </c>
      <c r="AB772">
        <v>5.4971242287041484</v>
      </c>
      <c r="AC772">
        <v>-49.018303202119291</v>
      </c>
      <c r="AD772">
        <v>198</v>
      </c>
      <c r="AE772">
        <v>0</v>
      </c>
      <c r="AF772">
        <v>0</v>
      </c>
      <c r="AG772">
        <v>24</v>
      </c>
      <c r="AH772">
        <v>560</v>
      </c>
      <c r="AI772">
        <v>43</v>
      </c>
      <c r="AJ772">
        <v>27</v>
      </c>
      <c r="AK772">
        <v>25</v>
      </c>
      <c r="AL772">
        <v>6</v>
      </c>
      <c r="AM772">
        <v>11</v>
      </c>
    </row>
    <row r="773" spans="1:39">
      <c r="A773">
        <v>8</v>
      </c>
      <c r="B773">
        <v>153</v>
      </c>
      <c r="C773">
        <v>2016</v>
      </c>
      <c r="D773">
        <v>99</v>
      </c>
      <c r="E773">
        <v>99</v>
      </c>
      <c r="F773">
        <v>99</v>
      </c>
      <c r="G773">
        <v>99</v>
      </c>
      <c r="H773">
        <v>1</v>
      </c>
      <c r="I773">
        <v>99</v>
      </c>
      <c r="J773">
        <v>111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133</v>
      </c>
      <c r="R773">
        <v>6610</v>
      </c>
      <c r="S773">
        <v>6610</v>
      </c>
      <c r="T773">
        <v>22.9521858397861</v>
      </c>
      <c r="U773">
        <v>23.191463981312221</v>
      </c>
      <c r="V773">
        <v>15.062027231467477</v>
      </c>
      <c r="W773">
        <v>59.116641452344915</v>
      </c>
      <c r="X773">
        <v>164.84331334217339</v>
      </c>
      <c r="Y773">
        <v>152.15037821482588</v>
      </c>
      <c r="Z773">
        <v>152.15037821482588</v>
      </c>
      <c r="AA773">
        <v>30.326241449146391</v>
      </c>
      <c r="AB773">
        <v>4.3897671796020452</v>
      </c>
      <c r="AC773">
        <v>-44.436121928912968</v>
      </c>
      <c r="AD773">
        <v>357</v>
      </c>
      <c r="AE773">
        <v>0</v>
      </c>
      <c r="AF773">
        <v>0</v>
      </c>
      <c r="AG773">
        <v>33</v>
      </c>
      <c r="AH773">
        <v>817</v>
      </c>
      <c r="AI773">
        <v>63</v>
      </c>
      <c r="AJ773">
        <v>141</v>
      </c>
      <c r="AK773">
        <v>85</v>
      </c>
      <c r="AL773">
        <v>201</v>
      </c>
      <c r="AM773">
        <v>22</v>
      </c>
    </row>
    <row r="774" spans="1:39">
      <c r="A774">
        <v>8</v>
      </c>
      <c r="B774">
        <v>154</v>
      </c>
      <c r="C774">
        <v>2016</v>
      </c>
      <c r="D774">
        <v>99</v>
      </c>
      <c r="E774">
        <v>99</v>
      </c>
      <c r="F774">
        <v>99</v>
      </c>
      <c r="G774">
        <v>99</v>
      </c>
      <c r="H774">
        <v>1</v>
      </c>
      <c r="I774">
        <v>99</v>
      </c>
      <c r="J774">
        <v>113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39">
      <c r="A775">
        <v>8</v>
      </c>
      <c r="B775">
        <v>155</v>
      </c>
      <c r="C775">
        <v>2016</v>
      </c>
      <c r="D775">
        <v>99</v>
      </c>
      <c r="E775">
        <v>99</v>
      </c>
      <c r="F775">
        <v>99</v>
      </c>
      <c r="G775">
        <v>99</v>
      </c>
      <c r="H775">
        <v>1</v>
      </c>
      <c r="I775">
        <v>99</v>
      </c>
      <c r="J775">
        <v>116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47</v>
      </c>
      <c r="R775">
        <v>1856</v>
      </c>
      <c r="S775">
        <v>1856</v>
      </c>
      <c r="T775">
        <v>6.4446682176464467</v>
      </c>
      <c r="U775">
        <v>6.2867823847037521</v>
      </c>
      <c r="V775">
        <v>14.821120689655173</v>
      </c>
      <c r="W775">
        <v>58.680495689655153</v>
      </c>
      <c r="X775">
        <v>159.14576484103557</v>
      </c>
      <c r="Y775">
        <v>146.891540948276</v>
      </c>
      <c r="Z775">
        <v>146.891540948276</v>
      </c>
      <c r="AA775">
        <v>29.743092116656378</v>
      </c>
      <c r="AB775">
        <v>4.7069014548868227</v>
      </c>
      <c r="AC775">
        <v>-40.023109528660513</v>
      </c>
      <c r="AD775">
        <v>23</v>
      </c>
      <c r="AE775">
        <v>0</v>
      </c>
      <c r="AF775">
        <v>0</v>
      </c>
      <c r="AG775">
        <v>4</v>
      </c>
      <c r="AH775">
        <v>18</v>
      </c>
      <c r="AI775">
        <v>2</v>
      </c>
      <c r="AJ775">
        <v>0</v>
      </c>
      <c r="AK775">
        <v>1</v>
      </c>
      <c r="AL775">
        <v>6</v>
      </c>
      <c r="AM775">
        <v>1</v>
      </c>
    </row>
    <row r="776" spans="1:39">
      <c r="A776">
        <v>8</v>
      </c>
      <c r="B776">
        <v>156</v>
      </c>
      <c r="C776">
        <v>2016</v>
      </c>
      <c r="D776">
        <v>99</v>
      </c>
      <c r="E776">
        <v>99</v>
      </c>
      <c r="F776">
        <v>99</v>
      </c>
      <c r="G776">
        <v>99</v>
      </c>
      <c r="H776">
        <v>2</v>
      </c>
      <c r="I776">
        <v>99</v>
      </c>
      <c r="J776">
        <v>117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39</v>
      </c>
      <c r="R776">
        <v>160</v>
      </c>
      <c r="S776">
        <v>160</v>
      </c>
      <c r="T776">
        <v>0.55557484634883159</v>
      </c>
      <c r="U776">
        <v>0.50668619485119781</v>
      </c>
      <c r="V776">
        <v>14.9375</v>
      </c>
      <c r="W776">
        <v>58.774999999999999</v>
      </c>
      <c r="X776">
        <v>148.7865655471289</v>
      </c>
      <c r="Y776">
        <v>137.33000000000001</v>
      </c>
      <c r="Z776">
        <v>137.33000000000001</v>
      </c>
      <c r="AA776">
        <v>11.244803244165622</v>
      </c>
      <c r="AB776">
        <v>3.7682058064813999</v>
      </c>
      <c r="AC776">
        <v>-31.168629217780648</v>
      </c>
      <c r="AD776">
        <v>0</v>
      </c>
      <c r="AE776">
        <v>0</v>
      </c>
      <c r="AF776">
        <v>0</v>
      </c>
      <c r="AG776">
        <v>1</v>
      </c>
      <c r="AH776">
        <v>7</v>
      </c>
      <c r="AI776">
        <v>1</v>
      </c>
      <c r="AJ776">
        <v>6</v>
      </c>
      <c r="AK776">
        <v>0</v>
      </c>
      <c r="AL776">
        <v>5</v>
      </c>
      <c r="AM776">
        <v>0</v>
      </c>
    </row>
    <row r="777" spans="1:39">
      <c r="A777">
        <v>8</v>
      </c>
      <c r="B777">
        <v>157</v>
      </c>
      <c r="C777">
        <v>2016</v>
      </c>
      <c r="D777">
        <v>99</v>
      </c>
      <c r="E777">
        <v>99</v>
      </c>
      <c r="F777">
        <v>99</v>
      </c>
      <c r="G777">
        <v>99</v>
      </c>
      <c r="H777">
        <v>1</v>
      </c>
      <c r="I777">
        <v>99</v>
      </c>
      <c r="J777">
        <v>121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79</v>
      </c>
      <c r="R777">
        <v>239</v>
      </c>
      <c r="S777">
        <v>238</v>
      </c>
      <c r="T777">
        <v>0.82988992673356721</v>
      </c>
      <c r="U777">
        <v>0.74770618814220813</v>
      </c>
      <c r="V777">
        <v>14.058577405857738</v>
      </c>
      <c r="W777">
        <v>57.5</v>
      </c>
      <c r="X777">
        <v>147.31977316101313</v>
      </c>
      <c r="Y777">
        <v>135.66861924686191</v>
      </c>
      <c r="Z777">
        <v>136.23865546218479</v>
      </c>
      <c r="AA777">
        <v>14.309646562611476</v>
      </c>
      <c r="AB777">
        <v>4.8174664703843364</v>
      </c>
      <c r="AC777">
        <v>-31.435087372844642</v>
      </c>
      <c r="AD777">
        <v>6</v>
      </c>
      <c r="AE777">
        <v>0</v>
      </c>
      <c r="AF777">
        <v>0</v>
      </c>
      <c r="AG777">
        <v>6</v>
      </c>
      <c r="AH777">
        <v>4</v>
      </c>
      <c r="AI777">
        <v>3</v>
      </c>
      <c r="AJ777">
        <v>1</v>
      </c>
      <c r="AK777">
        <v>1</v>
      </c>
      <c r="AL777">
        <v>3</v>
      </c>
      <c r="AM777">
        <v>5</v>
      </c>
    </row>
    <row r="778" spans="1:39">
      <c r="A778">
        <v>8</v>
      </c>
      <c r="B778">
        <v>158</v>
      </c>
      <c r="C778">
        <v>2016</v>
      </c>
      <c r="D778">
        <v>99</v>
      </c>
      <c r="E778">
        <v>99</v>
      </c>
      <c r="F778">
        <v>99</v>
      </c>
      <c r="G778">
        <v>99</v>
      </c>
      <c r="H778">
        <v>1</v>
      </c>
      <c r="I778">
        <v>99</v>
      </c>
      <c r="J778">
        <v>134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40</v>
      </c>
      <c r="R778">
        <v>998</v>
      </c>
      <c r="S778">
        <v>998</v>
      </c>
      <c r="T778">
        <v>3.4653981041008373</v>
      </c>
      <c r="U778">
        <v>3.3914985846993337</v>
      </c>
      <c r="V778">
        <v>15.484969939879756</v>
      </c>
      <c r="W778">
        <v>60.256513026052097</v>
      </c>
      <c r="X778">
        <v>159.6635307451306</v>
      </c>
      <c r="Y778">
        <v>147.36943887775564</v>
      </c>
      <c r="Z778">
        <v>147.36943887775564</v>
      </c>
      <c r="AA778">
        <v>27.947569683035361</v>
      </c>
      <c r="AB778">
        <v>4.7839423988046601</v>
      </c>
      <c r="AC778">
        <v>-43.292692284845593</v>
      </c>
      <c r="AD778">
        <v>30</v>
      </c>
      <c r="AE778">
        <v>0</v>
      </c>
      <c r="AF778">
        <v>0</v>
      </c>
      <c r="AG778">
        <v>2</v>
      </c>
      <c r="AH778">
        <v>135</v>
      </c>
      <c r="AI778">
        <v>43</v>
      </c>
      <c r="AJ778">
        <v>16</v>
      </c>
      <c r="AK778">
        <v>19</v>
      </c>
      <c r="AL778">
        <v>51</v>
      </c>
      <c r="AM778">
        <v>2</v>
      </c>
    </row>
    <row r="779" spans="1:39">
      <c r="A779">
        <v>8</v>
      </c>
      <c r="B779">
        <v>159</v>
      </c>
      <c r="C779">
        <v>2016</v>
      </c>
      <c r="D779">
        <v>99</v>
      </c>
      <c r="E779">
        <v>99</v>
      </c>
      <c r="F779">
        <v>99</v>
      </c>
      <c r="G779">
        <v>99</v>
      </c>
      <c r="H779">
        <v>2</v>
      </c>
      <c r="I779">
        <v>99</v>
      </c>
      <c r="J779">
        <v>141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15</v>
      </c>
      <c r="R779">
        <v>76</v>
      </c>
      <c r="S779">
        <v>76</v>
      </c>
      <c r="T779">
        <v>0.26389805201569499</v>
      </c>
      <c r="U779">
        <v>0.25221317208391703</v>
      </c>
      <c r="V779">
        <v>14.355263157894738</v>
      </c>
      <c r="W779">
        <v>57.828947368421041</v>
      </c>
      <c r="X779">
        <v>155.91891429548949</v>
      </c>
      <c r="Y779">
        <v>143.91315789473688</v>
      </c>
      <c r="Z779">
        <v>143.91315789473688</v>
      </c>
      <c r="AA779">
        <v>13.025393640937596</v>
      </c>
      <c r="AB779">
        <v>4.2654923757704868</v>
      </c>
      <c r="AC779">
        <v>-38.685945495067926</v>
      </c>
      <c r="AD779">
        <v>0</v>
      </c>
      <c r="AE779">
        <v>1</v>
      </c>
      <c r="AF779">
        <v>0</v>
      </c>
      <c r="AG779">
        <v>0</v>
      </c>
      <c r="AH779">
        <v>0</v>
      </c>
      <c r="AI779">
        <v>0</v>
      </c>
      <c r="AJ779">
        <v>3</v>
      </c>
      <c r="AK779">
        <v>0</v>
      </c>
      <c r="AL779">
        <v>4</v>
      </c>
      <c r="AM779">
        <v>1</v>
      </c>
    </row>
    <row r="780" spans="1:39">
      <c r="A780">
        <v>8</v>
      </c>
      <c r="B780">
        <v>160</v>
      </c>
      <c r="C780">
        <v>2016</v>
      </c>
      <c r="D780">
        <v>99</v>
      </c>
      <c r="E780">
        <v>99</v>
      </c>
      <c r="F780">
        <v>99</v>
      </c>
      <c r="G780">
        <v>99</v>
      </c>
      <c r="H780">
        <v>2</v>
      </c>
      <c r="I780">
        <v>99</v>
      </c>
      <c r="J780">
        <v>143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39">
      <c r="A781">
        <v>8</v>
      </c>
      <c r="B781">
        <v>161</v>
      </c>
      <c r="C781">
        <v>2016</v>
      </c>
      <c r="D781">
        <v>99</v>
      </c>
      <c r="E781">
        <v>99</v>
      </c>
      <c r="F781">
        <v>99</v>
      </c>
      <c r="G781">
        <v>99</v>
      </c>
      <c r="H781">
        <v>2</v>
      </c>
      <c r="I781">
        <v>99</v>
      </c>
      <c r="J781">
        <v>147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24</v>
      </c>
      <c r="R781">
        <v>125</v>
      </c>
      <c r="S781">
        <v>100</v>
      </c>
      <c r="T781">
        <v>0.43404284871002474</v>
      </c>
      <c r="U781">
        <v>0.31118143909920326</v>
      </c>
      <c r="V781">
        <v>14.071999999999999</v>
      </c>
      <c r="W781">
        <v>58.380000000000017</v>
      </c>
      <c r="X781">
        <v>147.84832069339109</v>
      </c>
      <c r="Y781">
        <v>107.9568</v>
      </c>
      <c r="Z781">
        <v>134.946</v>
      </c>
      <c r="AA781">
        <v>14.738530591616012</v>
      </c>
      <c r="AB781">
        <v>4.601695339763312</v>
      </c>
      <c r="AC781">
        <v>-32.226131156818944</v>
      </c>
      <c r="AD781">
        <v>5</v>
      </c>
      <c r="AE781">
        <v>0</v>
      </c>
      <c r="AF781">
        <v>0</v>
      </c>
      <c r="AG781">
        <v>0</v>
      </c>
      <c r="AH781">
        <v>3</v>
      </c>
      <c r="AI781">
        <v>1</v>
      </c>
      <c r="AJ781">
        <v>0</v>
      </c>
      <c r="AK781">
        <v>0</v>
      </c>
      <c r="AL781">
        <v>1</v>
      </c>
      <c r="AM781">
        <v>1</v>
      </c>
    </row>
    <row r="782" spans="1:39">
      <c r="A782">
        <v>8</v>
      </c>
      <c r="B782">
        <v>162</v>
      </c>
      <c r="C782">
        <v>2016</v>
      </c>
      <c r="D782">
        <v>99</v>
      </c>
      <c r="E782">
        <v>99</v>
      </c>
      <c r="F782">
        <v>99</v>
      </c>
      <c r="G782">
        <v>99</v>
      </c>
      <c r="H782">
        <v>1</v>
      </c>
      <c r="I782">
        <v>99</v>
      </c>
      <c r="J782">
        <v>155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16</v>
      </c>
      <c r="R782">
        <v>431</v>
      </c>
      <c r="S782">
        <v>431</v>
      </c>
      <c r="T782">
        <v>1.4965797423521652</v>
      </c>
      <c r="U782">
        <v>1.5367722557301462</v>
      </c>
      <c r="V782">
        <v>14.208816705336424</v>
      </c>
      <c r="W782">
        <v>57.654292343387453</v>
      </c>
      <c r="X782">
        <v>167.52393712623771</v>
      </c>
      <c r="Y782">
        <v>154.62459396751743</v>
      </c>
      <c r="Z782">
        <v>154.62459396751743</v>
      </c>
      <c r="AA782">
        <v>31.936584470155193</v>
      </c>
      <c r="AB782">
        <v>5.5845098905203949</v>
      </c>
      <c r="AC782">
        <v>-63.232230827319682</v>
      </c>
      <c r="AD782">
        <v>15</v>
      </c>
      <c r="AE782">
        <v>0</v>
      </c>
      <c r="AF782">
        <v>0</v>
      </c>
      <c r="AG782">
        <v>3</v>
      </c>
      <c r="AH782">
        <v>47</v>
      </c>
      <c r="AI782">
        <v>8</v>
      </c>
      <c r="AJ782">
        <v>14</v>
      </c>
      <c r="AK782">
        <v>13</v>
      </c>
      <c r="AL782">
        <v>10</v>
      </c>
      <c r="AM782">
        <v>4</v>
      </c>
    </row>
    <row r="783" spans="1:39">
      <c r="A783">
        <v>8</v>
      </c>
      <c r="B783">
        <v>163</v>
      </c>
      <c r="C783">
        <v>2016</v>
      </c>
      <c r="D783">
        <v>99</v>
      </c>
      <c r="E783">
        <v>99</v>
      </c>
      <c r="F783">
        <v>99</v>
      </c>
      <c r="G783">
        <v>99</v>
      </c>
      <c r="H783">
        <v>2</v>
      </c>
      <c r="I783">
        <v>99</v>
      </c>
      <c r="J783">
        <v>160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50</v>
      </c>
      <c r="R783">
        <v>566</v>
      </c>
      <c r="S783">
        <v>566</v>
      </c>
      <c r="T783">
        <v>1.965346018958992</v>
      </c>
      <c r="U783">
        <v>1.6540884838078356</v>
      </c>
      <c r="V783">
        <v>14.243816254416963</v>
      </c>
      <c r="W783">
        <v>57.496466431095399</v>
      </c>
      <c r="X783">
        <v>137.30518473712632</v>
      </c>
      <c r="Y783">
        <v>126.73268551236752</v>
      </c>
      <c r="Z783">
        <v>126.73268551236752</v>
      </c>
      <c r="AA783">
        <v>20.977967801260249</v>
      </c>
      <c r="AB783">
        <v>4.4490624995833139</v>
      </c>
      <c r="AC783">
        <v>-40.513296130289127</v>
      </c>
      <c r="AD783">
        <v>5</v>
      </c>
      <c r="AE783">
        <v>0</v>
      </c>
      <c r="AF783">
        <v>0</v>
      </c>
      <c r="AG783">
        <v>4</v>
      </c>
      <c r="AH783">
        <v>13</v>
      </c>
      <c r="AI783">
        <v>42</v>
      </c>
      <c r="AJ783">
        <v>19</v>
      </c>
      <c r="AK783">
        <v>0</v>
      </c>
      <c r="AL783">
        <v>44</v>
      </c>
      <c r="AM783">
        <v>14</v>
      </c>
    </row>
    <row r="784" spans="1:39">
      <c r="A784">
        <v>8</v>
      </c>
      <c r="B784">
        <v>164</v>
      </c>
      <c r="C784">
        <v>2016</v>
      </c>
      <c r="D784">
        <v>99</v>
      </c>
      <c r="E784">
        <v>99</v>
      </c>
      <c r="F784">
        <v>99</v>
      </c>
      <c r="G784">
        <v>99</v>
      </c>
      <c r="H784">
        <v>1</v>
      </c>
      <c r="I784">
        <v>99</v>
      </c>
      <c r="J784">
        <v>171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52</v>
      </c>
      <c r="R784">
        <v>2360</v>
      </c>
      <c r="S784">
        <v>2360</v>
      </c>
      <c r="T784">
        <v>8.1947289836452661</v>
      </c>
      <c r="U784">
        <v>8.3913052291077097</v>
      </c>
      <c r="V784">
        <v>15.023305084745765</v>
      </c>
      <c r="W784">
        <v>59.077118644067774</v>
      </c>
      <c r="X784">
        <v>167.05602585526231</v>
      </c>
      <c r="Y784">
        <v>154.19271186440699</v>
      </c>
      <c r="Z784">
        <v>154.19271186440699</v>
      </c>
      <c r="AA784">
        <v>27.915563779374832</v>
      </c>
      <c r="AB784">
        <v>4.5883033128824948</v>
      </c>
      <c r="AC784">
        <v>-39.065558804438062</v>
      </c>
      <c r="AD784">
        <v>108</v>
      </c>
      <c r="AE784">
        <v>0</v>
      </c>
      <c r="AF784">
        <v>0</v>
      </c>
      <c r="AG784">
        <v>11</v>
      </c>
      <c r="AH784">
        <v>291</v>
      </c>
      <c r="AI784">
        <v>21</v>
      </c>
      <c r="AJ784">
        <v>62</v>
      </c>
      <c r="AK784">
        <v>27</v>
      </c>
      <c r="AL784">
        <v>50</v>
      </c>
      <c r="AM784">
        <v>6</v>
      </c>
    </row>
    <row r="785" spans="1:39">
      <c r="A785">
        <v>8</v>
      </c>
      <c r="B785">
        <v>165</v>
      </c>
      <c r="C785">
        <v>2016</v>
      </c>
      <c r="D785">
        <v>99</v>
      </c>
      <c r="E785">
        <v>99</v>
      </c>
      <c r="F785">
        <v>99</v>
      </c>
      <c r="G785">
        <v>99</v>
      </c>
      <c r="H785">
        <v>2</v>
      </c>
      <c r="I785">
        <v>99</v>
      </c>
      <c r="J785">
        <v>181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</v>
      </c>
      <c r="R785">
        <v>31</v>
      </c>
      <c r="S785">
        <v>31</v>
      </c>
      <c r="T785">
        <v>0.10764262648008611</v>
      </c>
      <c r="U785">
        <v>9.4883751090176244E-2</v>
      </c>
      <c r="V785">
        <v>13.61290322580645</v>
      </c>
      <c r="W785">
        <v>56.935483870967751</v>
      </c>
      <c r="X785">
        <v>143.80526334183759</v>
      </c>
      <c r="Y785">
        <v>132.73225806451609</v>
      </c>
      <c r="Z785">
        <v>132.73225806451609</v>
      </c>
      <c r="AA785">
        <v>20.520711600199565</v>
      </c>
      <c r="AB785">
        <v>4.332439407248696</v>
      </c>
      <c r="AC785">
        <v>-59.876900763818817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</row>
    <row r="786" spans="1:39">
      <c r="A786">
        <v>8</v>
      </c>
      <c r="B786">
        <v>166</v>
      </c>
      <c r="C786">
        <v>2016</v>
      </c>
      <c r="D786">
        <v>99</v>
      </c>
      <c r="E786">
        <v>99</v>
      </c>
      <c r="F786">
        <v>99</v>
      </c>
      <c r="G786">
        <v>99</v>
      </c>
      <c r="H786">
        <v>2</v>
      </c>
      <c r="I786">
        <v>99</v>
      </c>
      <c r="J786">
        <v>470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14</v>
      </c>
      <c r="R786">
        <v>93</v>
      </c>
      <c r="S786">
        <v>93</v>
      </c>
      <c r="T786">
        <v>0.32292787944025825</v>
      </c>
      <c r="U786">
        <v>0.30938508840293766</v>
      </c>
      <c r="V786">
        <v>14.451612903225804</v>
      </c>
      <c r="W786">
        <v>58.33333333333335</v>
      </c>
      <c r="X786">
        <v>156.30074907675996</v>
      </c>
      <c r="Y786">
        <v>144.26559139784956</v>
      </c>
      <c r="Z786">
        <v>144.26559139784956</v>
      </c>
      <c r="AA786">
        <v>20.583851560879612</v>
      </c>
      <c r="AB786">
        <v>5.5500330975150733</v>
      </c>
      <c r="AC786">
        <v>-7.2468280951901054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</row>
    <row r="787" spans="1:39">
      <c r="A787">
        <v>8</v>
      </c>
      <c r="B787">
        <v>167</v>
      </c>
      <c r="C787">
        <v>2016</v>
      </c>
      <c r="D787">
        <v>99</v>
      </c>
      <c r="E787">
        <v>99</v>
      </c>
      <c r="F787">
        <v>99</v>
      </c>
      <c r="G787">
        <v>99</v>
      </c>
      <c r="H787">
        <v>1</v>
      </c>
      <c r="I787">
        <v>99</v>
      </c>
      <c r="J787">
        <v>643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45</v>
      </c>
      <c r="R787">
        <v>2909</v>
      </c>
      <c r="S787">
        <v>2902</v>
      </c>
      <c r="T787">
        <v>10.101045175179694</v>
      </c>
      <c r="U787">
        <v>9.8538436958594389</v>
      </c>
      <c r="V787">
        <v>14.820900653145411</v>
      </c>
      <c r="W787">
        <v>58.864576154376294</v>
      </c>
      <c r="X787">
        <v>159.43913740262127</v>
      </c>
      <c r="Y787">
        <v>146.8954279821246</v>
      </c>
      <c r="Z787">
        <v>147.24975878704359</v>
      </c>
      <c r="AA787">
        <v>31.6902085182581</v>
      </c>
      <c r="AB787">
        <v>4.7809270455035557</v>
      </c>
      <c r="AC787">
        <v>-59.74192789707319</v>
      </c>
      <c r="AD787">
        <v>122</v>
      </c>
      <c r="AE787">
        <v>2</v>
      </c>
      <c r="AF787">
        <v>0</v>
      </c>
      <c r="AG787">
        <v>20</v>
      </c>
      <c r="AH787">
        <v>300</v>
      </c>
      <c r="AI787">
        <v>48</v>
      </c>
      <c r="AJ787">
        <v>35</v>
      </c>
      <c r="AK787">
        <v>98</v>
      </c>
      <c r="AL787">
        <v>140</v>
      </c>
      <c r="AM787">
        <v>26</v>
      </c>
    </row>
    <row r="788" spans="1:39">
      <c r="A788">
        <v>8</v>
      </c>
      <c r="B788">
        <v>168</v>
      </c>
      <c r="C788">
        <v>2016</v>
      </c>
      <c r="D788">
        <v>99</v>
      </c>
      <c r="E788">
        <v>99</v>
      </c>
      <c r="F788">
        <v>99</v>
      </c>
      <c r="G788">
        <v>99</v>
      </c>
      <c r="H788">
        <v>1</v>
      </c>
      <c r="I788">
        <v>99</v>
      </c>
      <c r="J788">
        <v>802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1</v>
      </c>
      <c r="R788">
        <v>3</v>
      </c>
      <c r="S788">
        <v>3</v>
      </c>
      <c r="T788">
        <v>1.041702836904059E-2</v>
      </c>
      <c r="U788">
        <v>9.2215743701755844E-3</v>
      </c>
      <c r="V788">
        <v>17</v>
      </c>
      <c r="W788">
        <v>62.33333333333335</v>
      </c>
      <c r="X788">
        <v>144.42036836403028</v>
      </c>
      <c r="Y788">
        <v>133.30000000000001</v>
      </c>
      <c r="Z788">
        <v>133.30000000000001</v>
      </c>
      <c r="AA788">
        <v>5.0126506627395617</v>
      </c>
      <c r="AB788">
        <v>0.47140452079081746</v>
      </c>
      <c r="AC788">
        <v>91.691888921701178</v>
      </c>
      <c r="AD788">
        <v>0</v>
      </c>
      <c r="AE788">
        <v>0</v>
      </c>
      <c r="AF788">
        <v>0</v>
      </c>
      <c r="AG788">
        <v>0</v>
      </c>
      <c r="AH788">
        <v>3</v>
      </c>
      <c r="AI788">
        <v>0</v>
      </c>
      <c r="AJ788">
        <v>1</v>
      </c>
      <c r="AK788">
        <v>0</v>
      </c>
      <c r="AL788">
        <v>0</v>
      </c>
      <c r="AM788">
        <v>0</v>
      </c>
    </row>
    <row r="789" spans="1:39">
      <c r="A789">
        <v>8</v>
      </c>
      <c r="B789">
        <v>169</v>
      </c>
      <c r="C789">
        <v>2015</v>
      </c>
      <c r="D789">
        <v>99</v>
      </c>
      <c r="E789">
        <v>99</v>
      </c>
      <c r="F789">
        <v>99</v>
      </c>
      <c r="G789">
        <v>99</v>
      </c>
      <c r="H789">
        <v>1</v>
      </c>
      <c r="I789">
        <v>99</v>
      </c>
      <c r="J789">
        <v>103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223</v>
      </c>
      <c r="R789">
        <v>9943</v>
      </c>
      <c r="S789">
        <v>9943</v>
      </c>
      <c r="T789">
        <v>24.063989931992545</v>
      </c>
      <c r="U789">
        <v>23.759133884079528</v>
      </c>
      <c r="V789">
        <v>15.190586342150253</v>
      </c>
      <c r="W789">
        <v>59.3728251030876</v>
      </c>
      <c r="X789">
        <v>148.65436127857265</v>
      </c>
      <c r="Y789">
        <v>137.20797546012236</v>
      </c>
      <c r="Z789">
        <v>137.20797546012236</v>
      </c>
      <c r="AA789">
        <v>29.999272976450701</v>
      </c>
      <c r="AB789">
        <v>4.0331141802873951</v>
      </c>
      <c r="AC789">
        <v>-7.6420130860417244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82</v>
      </c>
      <c r="AM789">
        <v>188</v>
      </c>
    </row>
    <row r="790" spans="1:39">
      <c r="A790">
        <v>8</v>
      </c>
      <c r="B790">
        <v>170</v>
      </c>
      <c r="C790">
        <v>2015</v>
      </c>
      <c r="D790">
        <v>99</v>
      </c>
      <c r="E790">
        <v>99</v>
      </c>
      <c r="F790">
        <v>99</v>
      </c>
      <c r="G790">
        <v>99</v>
      </c>
      <c r="H790">
        <v>2</v>
      </c>
      <c r="I790">
        <v>99</v>
      </c>
      <c r="J790">
        <v>106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106</v>
      </c>
      <c r="R790">
        <v>675</v>
      </c>
      <c r="S790">
        <v>675</v>
      </c>
      <c r="T790">
        <v>1.6336310172075803</v>
      </c>
      <c r="U790">
        <v>1.3563856063203479</v>
      </c>
      <c r="V790">
        <v>15.613333333333332</v>
      </c>
      <c r="W790">
        <v>59.74666666666667</v>
      </c>
      <c r="X790">
        <v>125.0097508125676</v>
      </c>
      <c r="Y790">
        <v>115.38400000000001</v>
      </c>
      <c r="Z790">
        <v>115.38400000000001</v>
      </c>
      <c r="AA790">
        <v>10.309127721119568</v>
      </c>
      <c r="AB790">
        <v>3.1040427641192441</v>
      </c>
      <c r="AC790">
        <v>-27.30018943922104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2</v>
      </c>
      <c r="AM790">
        <v>23</v>
      </c>
    </row>
    <row r="791" spans="1:39">
      <c r="A791">
        <v>8</v>
      </c>
      <c r="B791">
        <v>171</v>
      </c>
      <c r="C791">
        <v>2015</v>
      </c>
      <c r="D791">
        <v>99</v>
      </c>
      <c r="E791">
        <v>99</v>
      </c>
      <c r="F791">
        <v>99</v>
      </c>
      <c r="G791">
        <v>99</v>
      </c>
      <c r="H791">
        <v>1</v>
      </c>
      <c r="I791">
        <v>99</v>
      </c>
      <c r="J791">
        <v>109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230</v>
      </c>
      <c r="R791">
        <v>7175</v>
      </c>
      <c r="S791">
        <v>7175</v>
      </c>
      <c r="T791">
        <v>17.364892664391689</v>
      </c>
      <c r="U791">
        <v>18.341626930931834</v>
      </c>
      <c r="V791">
        <v>14.724181184668996</v>
      </c>
      <c r="W791">
        <v>58.551637630662</v>
      </c>
      <c r="X791">
        <v>159.03050573610523</v>
      </c>
      <c r="Y791">
        <v>146.78515679442461</v>
      </c>
      <c r="Z791">
        <v>146.78515679442461</v>
      </c>
      <c r="AA791">
        <v>33.083277962207646</v>
      </c>
      <c r="AB791">
        <v>4.9691258390062956</v>
      </c>
      <c r="AC791">
        <v>-38.464459824829859</v>
      </c>
      <c r="AD791">
        <v>2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151</v>
      </c>
      <c r="AM791">
        <v>0</v>
      </c>
    </row>
    <row r="792" spans="1:39">
      <c r="A792">
        <v>8</v>
      </c>
      <c r="B792">
        <v>172</v>
      </c>
      <c r="C792">
        <v>2015</v>
      </c>
      <c r="D792">
        <v>99</v>
      </c>
      <c r="E792">
        <v>99</v>
      </c>
      <c r="F792">
        <v>99</v>
      </c>
      <c r="G792">
        <v>99</v>
      </c>
      <c r="H792">
        <v>1</v>
      </c>
      <c r="I792">
        <v>99</v>
      </c>
      <c r="J792">
        <v>111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221</v>
      </c>
      <c r="R792">
        <v>7793</v>
      </c>
      <c r="S792">
        <v>7793</v>
      </c>
      <c r="T792">
        <v>18.860572617923953</v>
      </c>
      <c r="U792">
        <v>19.494154664238962</v>
      </c>
      <c r="V792">
        <v>15.383164378288201</v>
      </c>
      <c r="W792">
        <v>59.785833440266906</v>
      </c>
      <c r="X792">
        <v>155.61957358459472</v>
      </c>
      <c r="Y792">
        <v>143.63686641858101</v>
      </c>
      <c r="Z792">
        <v>143.63686641858101</v>
      </c>
      <c r="AA792">
        <v>30.981291379422281</v>
      </c>
      <c r="AB792">
        <v>4.1213399319671566</v>
      </c>
      <c r="AC792">
        <v>-39.435709264846942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413</v>
      </c>
      <c r="AM792">
        <v>0</v>
      </c>
    </row>
    <row r="793" spans="1:39">
      <c r="A793">
        <v>8</v>
      </c>
      <c r="B793">
        <v>173</v>
      </c>
      <c r="C793">
        <v>2015</v>
      </c>
      <c r="D793">
        <v>99</v>
      </c>
      <c r="E793">
        <v>99</v>
      </c>
      <c r="F793">
        <v>99</v>
      </c>
      <c r="G793">
        <v>99</v>
      </c>
      <c r="H793">
        <v>1</v>
      </c>
      <c r="I793">
        <v>99</v>
      </c>
      <c r="J793">
        <v>113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8</v>
      </c>
      <c r="B794">
        <v>174</v>
      </c>
      <c r="C794">
        <v>2015</v>
      </c>
      <c r="D794">
        <v>99</v>
      </c>
      <c r="E794">
        <v>99</v>
      </c>
      <c r="F794">
        <v>99</v>
      </c>
      <c r="G794">
        <v>99</v>
      </c>
      <c r="H794">
        <v>1</v>
      </c>
      <c r="I794">
        <v>99</v>
      </c>
      <c r="J794">
        <v>116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90</v>
      </c>
      <c r="R794">
        <v>2187</v>
      </c>
      <c r="S794">
        <v>2187</v>
      </c>
      <c r="T794">
        <v>5.2929644957525595</v>
      </c>
      <c r="U794">
        <v>5.3657013203862149</v>
      </c>
      <c r="V794">
        <v>15.23868312757202</v>
      </c>
      <c r="W794">
        <v>59.55235482395976</v>
      </c>
      <c r="X794">
        <v>152.63080717784297</v>
      </c>
      <c r="Y794">
        <v>140.8782350251488</v>
      </c>
      <c r="Z794">
        <v>140.8782350251488</v>
      </c>
      <c r="AA794">
        <v>31.095543900600596</v>
      </c>
      <c r="AB794">
        <v>4.3922217575367037</v>
      </c>
      <c r="AC794">
        <v>-36.477675671837879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46</v>
      </c>
      <c r="AM794">
        <v>0</v>
      </c>
    </row>
    <row r="795" spans="1:39">
      <c r="A795">
        <v>8</v>
      </c>
      <c r="B795">
        <v>175</v>
      </c>
      <c r="C795">
        <v>2015</v>
      </c>
      <c r="D795">
        <v>99</v>
      </c>
      <c r="E795">
        <v>99</v>
      </c>
      <c r="F795">
        <v>99</v>
      </c>
      <c r="G795">
        <v>99</v>
      </c>
      <c r="H795">
        <v>2</v>
      </c>
      <c r="I795">
        <v>99</v>
      </c>
      <c r="J795">
        <v>117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98</v>
      </c>
      <c r="R795">
        <v>769</v>
      </c>
      <c r="S795">
        <v>769</v>
      </c>
      <c r="T795">
        <v>1.8611292625668576</v>
      </c>
      <c r="U795">
        <v>1.6075036889765861</v>
      </c>
      <c r="V795">
        <v>15.55656697009103</v>
      </c>
      <c r="W795">
        <v>59.708712613784144</v>
      </c>
      <c r="X795">
        <v>130.04394276029296</v>
      </c>
      <c r="Y795">
        <v>120.0305591677504</v>
      </c>
      <c r="Z795">
        <v>120.0305591677504</v>
      </c>
      <c r="AA795">
        <v>10.220738743728562</v>
      </c>
      <c r="AB795">
        <v>3.0344257174899405</v>
      </c>
      <c r="AC795">
        <v>-22.321570376555194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1</v>
      </c>
      <c r="AM795">
        <v>0</v>
      </c>
    </row>
    <row r="796" spans="1:39">
      <c r="A796">
        <v>8</v>
      </c>
      <c r="B796">
        <v>176</v>
      </c>
      <c r="C796">
        <v>2015</v>
      </c>
      <c r="D796">
        <v>99</v>
      </c>
      <c r="E796">
        <v>99</v>
      </c>
      <c r="F796">
        <v>99</v>
      </c>
      <c r="G796">
        <v>99</v>
      </c>
      <c r="H796">
        <v>1</v>
      </c>
      <c r="I796">
        <v>99</v>
      </c>
      <c r="J796">
        <v>121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180</v>
      </c>
      <c r="R796">
        <v>1165</v>
      </c>
      <c r="S796">
        <v>1163</v>
      </c>
      <c r="T796">
        <v>2.8195261259953046</v>
      </c>
      <c r="U796">
        <v>2.3395954576907609</v>
      </c>
      <c r="V796">
        <v>15.059227467811162</v>
      </c>
      <c r="W796">
        <v>59.082545141874455</v>
      </c>
      <c r="X796">
        <v>125.08446519327248</v>
      </c>
      <c r="Y796">
        <v>115.3137339055794</v>
      </c>
      <c r="Z796">
        <v>115.51203783319004</v>
      </c>
      <c r="AA796">
        <v>11.590361706922664</v>
      </c>
      <c r="AB796">
        <v>3.4660961592289383</v>
      </c>
      <c r="AC796">
        <v>-19.532430281625981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21</v>
      </c>
      <c r="AM796">
        <v>0</v>
      </c>
    </row>
    <row r="797" spans="1:39">
      <c r="A797">
        <v>8</v>
      </c>
      <c r="B797">
        <v>177</v>
      </c>
      <c r="C797">
        <v>2015</v>
      </c>
      <c r="D797">
        <v>99</v>
      </c>
      <c r="E797">
        <v>99</v>
      </c>
      <c r="F797">
        <v>99</v>
      </c>
      <c r="G797">
        <v>99</v>
      </c>
      <c r="H797">
        <v>1</v>
      </c>
      <c r="I797">
        <v>99</v>
      </c>
      <c r="J797">
        <v>134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49</v>
      </c>
      <c r="R797">
        <v>1215</v>
      </c>
      <c r="S797">
        <v>1215</v>
      </c>
      <c r="T797">
        <v>2.9405358309736438</v>
      </c>
      <c r="U797">
        <v>3.1493268846608649</v>
      </c>
      <c r="V797">
        <v>15.291358024691364</v>
      </c>
      <c r="W797">
        <v>59.706172839506159</v>
      </c>
      <c r="X797">
        <v>161.25231286420629</v>
      </c>
      <c r="Y797">
        <v>148.83588477366251</v>
      </c>
      <c r="Z797">
        <v>148.83588477366251</v>
      </c>
      <c r="AA797">
        <v>32.429019106106871</v>
      </c>
      <c r="AB797">
        <v>4.4708570452540437</v>
      </c>
      <c r="AC797">
        <v>-42.204240152147776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32</v>
      </c>
      <c r="AM797">
        <v>12</v>
      </c>
    </row>
    <row r="798" spans="1:39">
      <c r="A798">
        <v>8</v>
      </c>
      <c r="B798">
        <v>178</v>
      </c>
      <c r="C798">
        <v>2015</v>
      </c>
      <c r="D798">
        <v>99</v>
      </c>
      <c r="E798">
        <v>99</v>
      </c>
      <c r="F798">
        <v>99</v>
      </c>
      <c r="G798">
        <v>99</v>
      </c>
      <c r="H798">
        <v>2</v>
      </c>
      <c r="I798">
        <v>99</v>
      </c>
      <c r="J798">
        <v>141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45</v>
      </c>
      <c r="R798">
        <v>290</v>
      </c>
      <c r="S798">
        <v>290</v>
      </c>
      <c r="T798">
        <v>0.70185628887436757</v>
      </c>
      <c r="U798">
        <v>0.62089434874509886</v>
      </c>
      <c r="V798">
        <v>15.086206896551722</v>
      </c>
      <c r="W798">
        <v>58.882758620689643</v>
      </c>
      <c r="X798">
        <v>133.19385810886536</v>
      </c>
      <c r="Y798">
        <v>122.93793103448272</v>
      </c>
      <c r="Z798">
        <v>122.93793103448272</v>
      </c>
      <c r="AA798">
        <v>19.524804980140065</v>
      </c>
      <c r="AB798">
        <v>3.6151089996937698</v>
      </c>
      <c r="AC798">
        <v>-33.920361999992927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</row>
    <row r="799" spans="1:39">
      <c r="A799">
        <v>8</v>
      </c>
      <c r="B799">
        <v>179</v>
      </c>
      <c r="C799">
        <v>2015</v>
      </c>
      <c r="D799">
        <v>99</v>
      </c>
      <c r="E799">
        <v>99</v>
      </c>
      <c r="F799">
        <v>99</v>
      </c>
      <c r="G799">
        <v>99</v>
      </c>
      <c r="H799">
        <v>2</v>
      </c>
      <c r="I799">
        <v>99</v>
      </c>
      <c r="J799">
        <v>143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</row>
    <row r="800" spans="1:39">
      <c r="A800">
        <v>8</v>
      </c>
      <c r="B800">
        <v>180</v>
      </c>
      <c r="C800">
        <v>2015</v>
      </c>
      <c r="D800">
        <v>99</v>
      </c>
      <c r="E800">
        <v>99</v>
      </c>
      <c r="F800">
        <v>99</v>
      </c>
      <c r="G800">
        <v>99</v>
      </c>
      <c r="H800">
        <v>2</v>
      </c>
      <c r="I800">
        <v>99</v>
      </c>
      <c r="J800">
        <v>147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51</v>
      </c>
      <c r="R800">
        <v>833</v>
      </c>
      <c r="S800">
        <v>824</v>
      </c>
      <c r="T800">
        <v>2.0160216849391319</v>
      </c>
      <c r="U800">
        <v>1.7858201154547952</v>
      </c>
      <c r="V800">
        <v>15.356542617046816</v>
      </c>
      <c r="W800">
        <v>59.706310679611633</v>
      </c>
      <c r="X800">
        <v>134.67970069934779</v>
      </c>
      <c r="Y800">
        <v>123.10024009603856</v>
      </c>
      <c r="Z800">
        <v>124.44478155339816</v>
      </c>
      <c r="AA800">
        <v>23.07265007548272</v>
      </c>
      <c r="AB800">
        <v>3.7314146541163473</v>
      </c>
      <c r="AC800">
        <v>-32.408079010399433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12</v>
      </c>
      <c r="AM800">
        <v>4</v>
      </c>
    </row>
    <row r="801" spans="1:39">
      <c r="A801">
        <v>8</v>
      </c>
      <c r="B801">
        <v>181</v>
      </c>
      <c r="C801">
        <v>2015</v>
      </c>
      <c r="D801">
        <v>99</v>
      </c>
      <c r="E801">
        <v>99</v>
      </c>
      <c r="F801">
        <v>99</v>
      </c>
      <c r="G801">
        <v>99</v>
      </c>
      <c r="H801">
        <v>1</v>
      </c>
      <c r="I801">
        <v>99</v>
      </c>
      <c r="J801">
        <v>155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30</v>
      </c>
      <c r="R801">
        <v>633</v>
      </c>
      <c r="S801">
        <v>633</v>
      </c>
      <c r="T801">
        <v>1.5319828650257754</v>
      </c>
      <c r="U801">
        <v>1.758181853044313</v>
      </c>
      <c r="V801">
        <v>13.857819905213271</v>
      </c>
      <c r="W801">
        <v>57.08688783570301</v>
      </c>
      <c r="X801">
        <v>172.79237461468279</v>
      </c>
      <c r="Y801">
        <v>159.48736176935228</v>
      </c>
      <c r="Z801">
        <v>159.48736176935228</v>
      </c>
      <c r="AA801">
        <v>44.368889854024495</v>
      </c>
      <c r="AB801">
        <v>7.2343114745168116</v>
      </c>
      <c r="AC801">
        <v>-76.380516675866218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20</v>
      </c>
      <c r="AM801">
        <v>0</v>
      </c>
    </row>
    <row r="802" spans="1:39">
      <c r="A802">
        <v>8</v>
      </c>
      <c r="B802">
        <v>182</v>
      </c>
      <c r="C802">
        <v>2015</v>
      </c>
      <c r="D802">
        <v>99</v>
      </c>
      <c r="E802">
        <v>99</v>
      </c>
      <c r="F802">
        <v>99</v>
      </c>
      <c r="G802">
        <v>99</v>
      </c>
      <c r="H802">
        <v>2</v>
      </c>
      <c r="I802">
        <v>99</v>
      </c>
      <c r="J802">
        <v>160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97</v>
      </c>
      <c r="R802">
        <v>1522</v>
      </c>
      <c r="S802">
        <v>1522</v>
      </c>
      <c r="T802">
        <v>3.6835354195406489</v>
      </c>
      <c r="U802">
        <v>3.1915505565034654</v>
      </c>
      <c r="V802">
        <v>15.022996057818656</v>
      </c>
      <c r="W802">
        <v>58.894875164257535</v>
      </c>
      <c r="X802">
        <v>130.45224749894291</v>
      </c>
      <c r="Y802">
        <v>120.4074244415242</v>
      </c>
      <c r="Z802">
        <v>120.4074244415242</v>
      </c>
      <c r="AA802">
        <v>12.587340231455272</v>
      </c>
      <c r="AB802">
        <v>4.0334654633546396</v>
      </c>
      <c r="AC802">
        <v>-32.110256106709045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13</v>
      </c>
      <c r="AM802">
        <v>30</v>
      </c>
    </row>
    <row r="803" spans="1:39">
      <c r="A803">
        <v>8</v>
      </c>
      <c r="B803">
        <v>183</v>
      </c>
      <c r="C803">
        <v>2015</v>
      </c>
      <c r="D803">
        <v>99</v>
      </c>
      <c r="E803">
        <v>99</v>
      </c>
      <c r="F803">
        <v>99</v>
      </c>
      <c r="G803">
        <v>99</v>
      </c>
      <c r="H803">
        <v>1</v>
      </c>
      <c r="I803">
        <v>99</v>
      </c>
      <c r="J803">
        <v>171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82</v>
      </c>
      <c r="R803">
        <v>3435</v>
      </c>
      <c r="S803">
        <v>3435</v>
      </c>
      <c r="T803">
        <v>8.3133667320119073</v>
      </c>
      <c r="U803">
        <v>8.2637063620441271</v>
      </c>
      <c r="V803">
        <v>15.425327510917036</v>
      </c>
      <c r="W803">
        <v>59.790101892285293</v>
      </c>
      <c r="X803">
        <v>149.66237239808791</v>
      </c>
      <c r="Y803">
        <v>138.13836972343495</v>
      </c>
      <c r="Z803">
        <v>138.13836972343495</v>
      </c>
      <c r="AA803">
        <v>31.327875904631192</v>
      </c>
      <c r="AB803">
        <v>4.0385213351882623</v>
      </c>
      <c r="AC803">
        <v>-37.056261744870049</v>
      </c>
      <c r="AD803">
        <v>2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191</v>
      </c>
      <c r="AM803">
        <v>0</v>
      </c>
    </row>
    <row r="804" spans="1:39">
      <c r="A804">
        <v>8</v>
      </c>
      <c r="B804">
        <v>184</v>
      </c>
      <c r="C804">
        <v>2015</v>
      </c>
      <c r="D804">
        <v>99</v>
      </c>
      <c r="E804">
        <v>99</v>
      </c>
      <c r="F804">
        <v>99</v>
      </c>
      <c r="G804">
        <v>99</v>
      </c>
      <c r="H804">
        <v>2</v>
      </c>
      <c r="I804">
        <v>99</v>
      </c>
      <c r="J804">
        <v>181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9</v>
      </c>
      <c r="R804">
        <v>48</v>
      </c>
      <c r="S804">
        <v>48</v>
      </c>
      <c r="T804">
        <v>0.11616931677920569</v>
      </c>
      <c r="U804">
        <v>0.10450119319098414</v>
      </c>
      <c r="V804">
        <v>14.625</v>
      </c>
      <c r="W804">
        <v>58.6875</v>
      </c>
      <c r="X804">
        <v>135.43923799205484</v>
      </c>
      <c r="Y804">
        <v>125.0104166666667</v>
      </c>
      <c r="Z804">
        <v>125.0104166666667</v>
      </c>
      <c r="AA804">
        <v>11.012819037817811</v>
      </c>
      <c r="AB804">
        <v>3.0900124730061087</v>
      </c>
      <c r="AC804">
        <v>-20.542305375507055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1</v>
      </c>
    </row>
    <row r="805" spans="1:39">
      <c r="A805">
        <v>8</v>
      </c>
      <c r="B805">
        <v>185</v>
      </c>
      <c r="C805">
        <v>2015</v>
      </c>
      <c r="D805">
        <v>99</v>
      </c>
      <c r="E805">
        <v>99</v>
      </c>
      <c r="F805">
        <v>99</v>
      </c>
      <c r="G805">
        <v>99</v>
      </c>
      <c r="H805">
        <v>2</v>
      </c>
      <c r="I805">
        <v>99</v>
      </c>
      <c r="J805">
        <v>470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5</v>
      </c>
      <c r="R805">
        <v>38</v>
      </c>
      <c r="S805">
        <v>38</v>
      </c>
      <c r="T805">
        <v>9.1967375783537836E-2</v>
      </c>
      <c r="U805">
        <v>9.1443115588351026E-2</v>
      </c>
      <c r="V805">
        <v>15.263157894736844</v>
      </c>
      <c r="W805">
        <v>59.631578947368403</v>
      </c>
      <c r="X805">
        <v>149.70348406226839</v>
      </c>
      <c r="Y805">
        <v>138.17631578947362</v>
      </c>
      <c r="Z805">
        <v>138.17631578947362</v>
      </c>
      <c r="AA805">
        <v>17.069709000858069</v>
      </c>
      <c r="AB805">
        <v>3.2397291361079401</v>
      </c>
      <c r="AC805">
        <v>-11.936137036785505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</row>
    <row r="806" spans="1:39">
      <c r="A806">
        <v>8</v>
      </c>
      <c r="B806">
        <v>186</v>
      </c>
      <c r="C806">
        <v>2015</v>
      </c>
      <c r="D806">
        <v>99</v>
      </c>
      <c r="E806">
        <v>99</v>
      </c>
      <c r="F806">
        <v>99</v>
      </c>
      <c r="G806">
        <v>99</v>
      </c>
      <c r="H806">
        <v>1</v>
      </c>
      <c r="I806">
        <v>99</v>
      </c>
      <c r="J806">
        <v>643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69</v>
      </c>
      <c r="R806">
        <v>3285</v>
      </c>
      <c r="S806">
        <v>3285</v>
      </c>
      <c r="T806">
        <v>7.9503376170768876</v>
      </c>
      <c r="U806">
        <v>8.0425236349376021</v>
      </c>
      <c r="V806">
        <v>15.128767123287677</v>
      </c>
      <c r="W806">
        <v>59.273668188736679</v>
      </c>
      <c r="X806">
        <v>152.30756038396362</v>
      </c>
      <c r="Y806">
        <v>140.57987823439865</v>
      </c>
      <c r="Z806">
        <v>140.57987823439865</v>
      </c>
      <c r="AA806">
        <v>31.53613384974738</v>
      </c>
      <c r="AB806">
        <v>4.7109113376447089</v>
      </c>
      <c r="AC806">
        <v>-49.807524030021398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52</v>
      </c>
      <c r="AM806">
        <v>10</v>
      </c>
    </row>
    <row r="807" spans="1:39">
      <c r="A807">
        <v>8</v>
      </c>
      <c r="B807">
        <v>187</v>
      </c>
      <c r="C807">
        <v>2015</v>
      </c>
      <c r="D807">
        <v>99</v>
      </c>
      <c r="E807">
        <v>99</v>
      </c>
      <c r="F807">
        <v>99</v>
      </c>
      <c r="G807">
        <v>99</v>
      </c>
      <c r="H807">
        <v>1</v>
      </c>
      <c r="I807">
        <v>99</v>
      </c>
      <c r="J807">
        <v>802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</v>
      </c>
      <c r="R807">
        <v>4</v>
      </c>
      <c r="S807">
        <v>4</v>
      </c>
      <c r="T807">
        <v>9.6807763982671435E-3</v>
      </c>
      <c r="U807">
        <v>7.5652559490314974E-3</v>
      </c>
      <c r="V807">
        <v>17</v>
      </c>
      <c r="W807">
        <v>63</v>
      </c>
      <c r="X807">
        <v>117.65980498374861</v>
      </c>
      <c r="Y807">
        <v>108.6</v>
      </c>
      <c r="Z807">
        <v>108.6</v>
      </c>
      <c r="AA807">
        <v>1.7044060549061228</v>
      </c>
      <c r="AB807">
        <v>1.2247448713915889</v>
      </c>
      <c r="AC807">
        <v>5.988131309609189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</row>
    <row r="808" spans="1:39">
      <c r="A808">
        <v>8</v>
      </c>
      <c r="B808">
        <v>188</v>
      </c>
      <c r="C808">
        <v>2014</v>
      </c>
      <c r="D808">
        <v>99</v>
      </c>
      <c r="E808">
        <v>99</v>
      </c>
      <c r="F808">
        <v>99</v>
      </c>
      <c r="G808">
        <v>99</v>
      </c>
      <c r="H808">
        <v>1</v>
      </c>
      <c r="I808">
        <v>99</v>
      </c>
      <c r="J808">
        <v>101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69</v>
      </c>
      <c r="R808">
        <v>1809</v>
      </c>
      <c r="S808">
        <v>1809</v>
      </c>
      <c r="T808">
        <v>4.8524678111587995</v>
      </c>
      <c r="U808">
        <v>5.2004003403347747</v>
      </c>
      <c r="V808">
        <v>16.27197346600332</v>
      </c>
      <c r="W808">
        <v>60.149253731343279</v>
      </c>
      <c r="X808">
        <v>165.82035051658784</v>
      </c>
      <c r="Y808">
        <v>153.05218352681035</v>
      </c>
      <c r="Z808">
        <v>153.05218352681035</v>
      </c>
      <c r="AA808">
        <v>32.279242627881814</v>
      </c>
      <c r="AB808">
        <v>3.4334630618825175</v>
      </c>
      <c r="AC808">
        <v>-42.212820703536309</v>
      </c>
    </row>
    <row r="809" spans="1:39">
      <c r="A809">
        <v>8</v>
      </c>
      <c r="B809">
        <v>189</v>
      </c>
      <c r="C809">
        <v>2014</v>
      </c>
      <c r="D809">
        <v>99</v>
      </c>
      <c r="E809">
        <v>99</v>
      </c>
      <c r="F809">
        <v>99</v>
      </c>
      <c r="G809">
        <v>99</v>
      </c>
      <c r="H809">
        <v>1</v>
      </c>
      <c r="I809">
        <v>99</v>
      </c>
      <c r="J809">
        <v>103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183</v>
      </c>
      <c r="R809">
        <v>8987</v>
      </c>
      <c r="S809">
        <v>8983</v>
      </c>
      <c r="T809">
        <v>24.106759656652361</v>
      </c>
      <c r="U809">
        <v>23.526995930164016</v>
      </c>
      <c r="V809">
        <v>16.259485924112603</v>
      </c>
      <c r="W809">
        <v>59.631414894801281</v>
      </c>
      <c r="X809">
        <v>151.06377925692871</v>
      </c>
      <c r="Y809">
        <v>139.37762323355955</v>
      </c>
      <c r="Z809">
        <v>139.43968607369473</v>
      </c>
      <c r="AA809">
        <v>31.552828361573258</v>
      </c>
      <c r="AB809">
        <v>4.1921537200731223</v>
      </c>
      <c r="AC809">
        <v>-25.540259749580695</v>
      </c>
    </row>
    <row r="810" spans="1:39">
      <c r="A810">
        <v>8</v>
      </c>
      <c r="B810">
        <v>190</v>
      </c>
      <c r="C810">
        <v>2014</v>
      </c>
      <c r="D810">
        <v>99</v>
      </c>
      <c r="E810">
        <v>99</v>
      </c>
      <c r="F810">
        <v>99</v>
      </c>
      <c r="G810">
        <v>99</v>
      </c>
      <c r="H810">
        <v>2</v>
      </c>
      <c r="I810">
        <v>99</v>
      </c>
      <c r="J810">
        <v>106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85</v>
      </c>
      <c r="R810">
        <v>473</v>
      </c>
      <c r="S810">
        <v>473</v>
      </c>
      <c r="T810">
        <v>1.2687768240343344</v>
      </c>
      <c r="U810">
        <v>1.0386341736257132</v>
      </c>
      <c r="V810">
        <v>16.443974630021145</v>
      </c>
      <c r="W810">
        <v>59.915433403805487</v>
      </c>
      <c r="X810">
        <v>126.66046694870816</v>
      </c>
      <c r="Y810">
        <v>116.90761099365751</v>
      </c>
      <c r="Z810">
        <v>116.90761099365751</v>
      </c>
      <c r="AA810">
        <v>10.432062768988551</v>
      </c>
      <c r="AB810">
        <v>3.2966820837656554</v>
      </c>
      <c r="AC810">
        <v>-16.752872089285916</v>
      </c>
    </row>
    <row r="811" spans="1:39">
      <c r="A811">
        <v>8</v>
      </c>
      <c r="B811">
        <v>191</v>
      </c>
      <c r="C811">
        <v>2014</v>
      </c>
      <c r="D811">
        <v>99</v>
      </c>
      <c r="E811">
        <v>99</v>
      </c>
      <c r="F811">
        <v>99</v>
      </c>
      <c r="G811">
        <v>99</v>
      </c>
      <c r="H811">
        <v>1</v>
      </c>
      <c r="I811">
        <v>99</v>
      </c>
      <c r="J811">
        <v>109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194</v>
      </c>
      <c r="R811">
        <v>6091</v>
      </c>
      <c r="S811">
        <v>6083</v>
      </c>
      <c r="T811">
        <v>16.338519313304722</v>
      </c>
      <c r="U811">
        <v>17.274941228795473</v>
      </c>
      <c r="V811">
        <v>14.6125430963717</v>
      </c>
      <c r="W811">
        <v>58.004109814236394</v>
      </c>
      <c r="X811">
        <v>163.79595278756099</v>
      </c>
      <c r="Y811">
        <v>150.99734033820357</v>
      </c>
      <c r="Z811">
        <v>151.19592306427717</v>
      </c>
      <c r="AA811">
        <v>34.620561821274691</v>
      </c>
      <c r="AB811">
        <v>5.3363738581005249</v>
      </c>
      <c r="AC811">
        <v>-43.547107101282336</v>
      </c>
    </row>
    <row r="812" spans="1:39">
      <c r="A812">
        <v>8</v>
      </c>
      <c r="B812">
        <v>192</v>
      </c>
      <c r="C812">
        <v>2014</v>
      </c>
      <c r="D812">
        <v>99</v>
      </c>
      <c r="E812">
        <v>99</v>
      </c>
      <c r="F812">
        <v>99</v>
      </c>
      <c r="G812">
        <v>99</v>
      </c>
      <c r="H812">
        <v>1</v>
      </c>
      <c r="I812">
        <v>99</v>
      </c>
      <c r="J812">
        <v>111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182</v>
      </c>
      <c r="R812">
        <v>6927</v>
      </c>
      <c r="S812">
        <v>6921</v>
      </c>
      <c r="T812">
        <v>18.581008583690984</v>
      </c>
      <c r="U812">
        <v>19.222216378080653</v>
      </c>
      <c r="V812">
        <v>16.718492854049376</v>
      </c>
      <c r="W812">
        <v>59.732553099263086</v>
      </c>
      <c r="X812">
        <v>160.13694117934079</v>
      </c>
      <c r="Y812">
        <v>147.74050960011596</v>
      </c>
      <c r="Z812">
        <v>147.86858979916235</v>
      </c>
      <c r="AA812">
        <v>31.358704928257396</v>
      </c>
      <c r="AB812">
        <v>4.2906597378934448</v>
      </c>
      <c r="AC812">
        <v>-45.947492933807617</v>
      </c>
    </row>
    <row r="813" spans="1:39" s="299" customFormat="1">
      <c r="A813" s="299">
        <v>8</v>
      </c>
      <c r="B813" s="299">
        <v>193</v>
      </c>
      <c r="C813" s="299">
        <v>2014</v>
      </c>
      <c r="D813" s="299">
        <v>99</v>
      </c>
      <c r="E813" s="299">
        <v>99</v>
      </c>
      <c r="F813" s="299">
        <v>99</v>
      </c>
      <c r="G813" s="299">
        <v>99</v>
      </c>
      <c r="H813" s="299">
        <v>1</v>
      </c>
      <c r="I813" s="299">
        <v>99</v>
      </c>
      <c r="J813" s="299">
        <v>113</v>
      </c>
      <c r="K813" s="299">
        <v>99</v>
      </c>
      <c r="L813" s="299">
        <v>99</v>
      </c>
      <c r="M813" s="299">
        <v>99</v>
      </c>
      <c r="N813" s="299">
        <v>99</v>
      </c>
      <c r="O813" s="299">
        <v>99</v>
      </c>
      <c r="P813" s="299">
        <v>9999</v>
      </c>
    </row>
    <row r="814" spans="1:39" s="299" customFormat="1">
      <c r="A814" s="299">
        <v>8</v>
      </c>
      <c r="B814" s="299">
        <v>194</v>
      </c>
      <c r="C814" s="299">
        <v>2014</v>
      </c>
      <c r="D814" s="299">
        <v>99</v>
      </c>
      <c r="E814" s="299">
        <v>99</v>
      </c>
      <c r="F814" s="299">
        <v>99</v>
      </c>
      <c r="G814" s="299">
        <v>99</v>
      </c>
      <c r="H814" s="299">
        <v>1</v>
      </c>
      <c r="I814" s="299">
        <v>99</v>
      </c>
      <c r="J814" s="299">
        <v>116</v>
      </c>
      <c r="K814" s="299">
        <v>99</v>
      </c>
      <c r="L814" s="299">
        <v>99</v>
      </c>
      <c r="M814" s="299">
        <v>99</v>
      </c>
      <c r="N814" s="299">
        <v>99</v>
      </c>
      <c r="O814" s="299">
        <v>99</v>
      </c>
      <c r="P814" s="299">
        <v>9999</v>
      </c>
      <c r="Q814" s="299">
        <v>57</v>
      </c>
      <c r="R814" s="299">
        <v>1759</v>
      </c>
      <c r="S814" s="299">
        <v>1754</v>
      </c>
      <c r="T814" s="299">
        <v>4.7183476394849775</v>
      </c>
      <c r="U814" s="299">
        <v>4.7162266777137374</v>
      </c>
      <c r="V814" s="299">
        <v>16.09778283115406</v>
      </c>
      <c r="W814" s="299">
        <v>59.866020524515392</v>
      </c>
      <c r="X814" s="299">
        <v>155.0751220930336</v>
      </c>
      <c r="Y814" s="299">
        <v>142.74803865832851</v>
      </c>
      <c r="Z814" s="299">
        <v>143.15496009121995</v>
      </c>
      <c r="AA814" s="299">
        <v>31.148481002837045</v>
      </c>
      <c r="AB814" s="299">
        <v>4.4855980625836871</v>
      </c>
      <c r="AC814" s="299">
        <v>-44.588412764321376</v>
      </c>
    </row>
    <row r="815" spans="1:39" s="299" customFormat="1">
      <c r="A815" s="299">
        <v>8</v>
      </c>
      <c r="B815" s="299">
        <v>195</v>
      </c>
      <c r="C815" s="299">
        <v>2014</v>
      </c>
      <c r="D815" s="299">
        <v>99</v>
      </c>
      <c r="E815" s="299">
        <v>99</v>
      </c>
      <c r="F815" s="299">
        <v>99</v>
      </c>
      <c r="G815" s="299">
        <v>99</v>
      </c>
      <c r="H815" s="299">
        <v>2</v>
      </c>
      <c r="I815" s="299">
        <v>99</v>
      </c>
      <c r="J815" s="299">
        <v>117</v>
      </c>
      <c r="K815" s="299">
        <v>99</v>
      </c>
      <c r="L815" s="299">
        <v>99</v>
      </c>
      <c r="M815" s="299">
        <v>99</v>
      </c>
      <c r="N815" s="299">
        <v>99</v>
      </c>
      <c r="O815" s="299">
        <v>99</v>
      </c>
      <c r="P815" s="299">
        <v>9999</v>
      </c>
      <c r="Q815" s="299">
        <v>87</v>
      </c>
      <c r="R815" s="299">
        <v>766</v>
      </c>
      <c r="S815" s="299">
        <v>766</v>
      </c>
      <c r="T815" s="299">
        <v>2.0547210300429186</v>
      </c>
      <c r="U815" s="299">
        <v>1.8153507111726097</v>
      </c>
      <c r="V815" s="299">
        <v>16.274151436031332</v>
      </c>
      <c r="W815" s="299">
        <v>59.634464751958248</v>
      </c>
      <c r="X815" s="299">
        <v>136.70090436169943</v>
      </c>
      <c r="Y815" s="299">
        <v>126.17493472584856</v>
      </c>
      <c r="Z815" s="299">
        <v>126.17493472584856</v>
      </c>
      <c r="AA815" s="299">
        <v>16.644598569784669</v>
      </c>
      <c r="AB815" s="299">
        <v>3.4181305356024394</v>
      </c>
      <c r="AC815" s="299">
        <v>-39.837489294208801</v>
      </c>
    </row>
    <row r="816" spans="1:39" s="299" customFormat="1">
      <c r="A816" s="299">
        <v>8</v>
      </c>
      <c r="B816" s="299">
        <v>196</v>
      </c>
      <c r="C816" s="299">
        <v>2014</v>
      </c>
      <c r="D816" s="299">
        <v>99</v>
      </c>
      <c r="E816" s="299">
        <v>99</v>
      </c>
      <c r="F816" s="299">
        <v>99</v>
      </c>
      <c r="G816" s="299">
        <v>99</v>
      </c>
      <c r="H816" s="299">
        <v>1</v>
      </c>
      <c r="I816" s="299">
        <v>99</v>
      </c>
      <c r="J816" s="299">
        <v>121</v>
      </c>
      <c r="K816" s="299">
        <v>99</v>
      </c>
      <c r="L816" s="299">
        <v>99</v>
      </c>
      <c r="M816" s="299">
        <v>99</v>
      </c>
      <c r="N816" s="299">
        <v>99</v>
      </c>
      <c r="O816" s="299">
        <v>99</v>
      </c>
      <c r="P816" s="299">
        <v>9999</v>
      </c>
      <c r="Q816" s="299">
        <v>142</v>
      </c>
      <c r="R816" s="299">
        <v>631</v>
      </c>
      <c r="S816" s="299">
        <v>631</v>
      </c>
      <c r="T816" s="299">
        <v>1.6925965665236051</v>
      </c>
      <c r="U816" s="299">
        <v>1.4189337127289221</v>
      </c>
      <c r="V816" s="299">
        <v>15.188589540412048</v>
      </c>
      <c r="W816" s="299">
        <v>59.074484944532493</v>
      </c>
      <c r="X816" s="299">
        <v>129.70967337610935</v>
      </c>
      <c r="Y816" s="299">
        <v>119.72202852614896</v>
      </c>
      <c r="Z816" s="299">
        <v>119.72202852614896</v>
      </c>
      <c r="AA816" s="299">
        <v>16.825262296694998</v>
      </c>
      <c r="AB816" s="299">
        <v>3.9512679678873095</v>
      </c>
      <c r="AC816" s="299">
        <v>-26.726688445333597</v>
      </c>
    </row>
    <row r="817" spans="1:39" s="299" customFormat="1">
      <c r="A817" s="299">
        <v>8</v>
      </c>
      <c r="B817" s="299">
        <v>197</v>
      </c>
      <c r="C817" s="299">
        <v>2014</v>
      </c>
      <c r="D817" s="299">
        <v>99</v>
      </c>
      <c r="E817" s="299">
        <v>99</v>
      </c>
      <c r="F817" s="299">
        <v>99</v>
      </c>
      <c r="G817" s="299">
        <v>99</v>
      </c>
      <c r="H817" s="299">
        <v>1</v>
      </c>
      <c r="I817" s="299">
        <v>99</v>
      </c>
      <c r="J817" s="299">
        <v>134</v>
      </c>
      <c r="K817" s="299">
        <v>99</v>
      </c>
      <c r="L817" s="299">
        <v>99</v>
      </c>
      <c r="M817" s="299">
        <v>99</v>
      </c>
      <c r="N817" s="299">
        <v>99</v>
      </c>
      <c r="O817" s="299">
        <v>99</v>
      </c>
      <c r="P817" s="299">
        <v>9999</v>
      </c>
      <c r="Q817" s="299">
        <v>49</v>
      </c>
      <c r="R817" s="299">
        <v>1136</v>
      </c>
      <c r="S817" s="299">
        <v>1128</v>
      </c>
      <c r="T817" s="299">
        <v>3.0472103004291848</v>
      </c>
      <c r="U817" s="299">
        <v>3.1289095603751949</v>
      </c>
      <c r="V817" s="299">
        <v>16.048415492957744</v>
      </c>
      <c r="W817" s="299">
        <v>60.046099290780141</v>
      </c>
      <c r="X817" s="299">
        <v>159.84198800604298</v>
      </c>
      <c r="Y817" s="299">
        <v>146.64119718309863</v>
      </c>
      <c r="Z817" s="299">
        <v>147.68120567375888</v>
      </c>
      <c r="AA817" s="299">
        <v>30.388159110896776</v>
      </c>
      <c r="AB817" s="299">
        <v>4.5666462348328416</v>
      </c>
      <c r="AC817" s="299">
        <v>-40.337694113417363</v>
      </c>
    </row>
    <row r="818" spans="1:39" s="299" customFormat="1">
      <c r="A818" s="299">
        <v>8</v>
      </c>
      <c r="B818" s="299">
        <v>198</v>
      </c>
      <c r="C818" s="299">
        <v>2014</v>
      </c>
      <c r="D818" s="299">
        <v>99</v>
      </c>
      <c r="E818" s="299">
        <v>99</v>
      </c>
      <c r="F818" s="299">
        <v>99</v>
      </c>
      <c r="G818" s="299">
        <v>99</v>
      </c>
      <c r="H818" s="299">
        <v>2</v>
      </c>
      <c r="I818" s="299">
        <v>99</v>
      </c>
      <c r="J818" s="299">
        <v>141</v>
      </c>
      <c r="K818" s="299">
        <v>99</v>
      </c>
      <c r="L818" s="299">
        <v>99</v>
      </c>
      <c r="M818" s="299">
        <v>99</v>
      </c>
      <c r="N818" s="299">
        <v>99</v>
      </c>
      <c r="O818" s="299">
        <v>99</v>
      </c>
      <c r="P818" s="299">
        <v>9999</v>
      </c>
      <c r="Q818" s="299">
        <v>39</v>
      </c>
      <c r="R818" s="299">
        <v>158</v>
      </c>
      <c r="S818" s="299">
        <v>158</v>
      </c>
      <c r="T818" s="299">
        <v>0.42381974248927023</v>
      </c>
      <c r="U818" s="299">
        <v>0.35927603107407841</v>
      </c>
      <c r="V818" s="299">
        <v>15.613924050632908</v>
      </c>
      <c r="W818" s="299">
        <v>59.936708860759488</v>
      </c>
      <c r="X818" s="299">
        <v>131.16282896992479</v>
      </c>
      <c r="Y818" s="299">
        <v>121.06329113924048</v>
      </c>
      <c r="Z818" s="299">
        <v>121.06329113924048</v>
      </c>
      <c r="AA818" s="299">
        <v>11.684525926645396</v>
      </c>
      <c r="AB818" s="299">
        <v>3.0928327605704249</v>
      </c>
      <c r="AC818" s="299">
        <v>-12.099568535899159</v>
      </c>
    </row>
    <row r="819" spans="1:39" s="299" customFormat="1">
      <c r="A819" s="299">
        <v>8</v>
      </c>
      <c r="B819" s="299">
        <v>199</v>
      </c>
      <c r="C819" s="299">
        <v>2014</v>
      </c>
      <c r="D819" s="299">
        <v>99</v>
      </c>
      <c r="E819" s="299">
        <v>99</v>
      </c>
      <c r="F819" s="299">
        <v>99</v>
      </c>
      <c r="G819" s="299">
        <v>99</v>
      </c>
      <c r="H819" s="299">
        <v>2</v>
      </c>
      <c r="I819" s="299">
        <v>99</v>
      </c>
      <c r="J819" s="299">
        <v>143</v>
      </c>
      <c r="K819" s="299">
        <v>99</v>
      </c>
      <c r="L819" s="299">
        <v>99</v>
      </c>
      <c r="M819" s="299">
        <v>99</v>
      </c>
      <c r="N819" s="299">
        <v>99</v>
      </c>
      <c r="O819" s="299">
        <v>99</v>
      </c>
      <c r="P819" s="299">
        <v>9999</v>
      </c>
    </row>
    <row r="820" spans="1:39" s="299" customFormat="1">
      <c r="A820" s="299">
        <v>8</v>
      </c>
      <c r="B820" s="299">
        <v>200</v>
      </c>
      <c r="C820" s="299">
        <v>2014</v>
      </c>
      <c r="D820" s="299">
        <v>99</v>
      </c>
      <c r="E820" s="299">
        <v>99</v>
      </c>
      <c r="F820" s="299">
        <v>99</v>
      </c>
      <c r="G820" s="299">
        <v>99</v>
      </c>
      <c r="H820" s="299">
        <v>2</v>
      </c>
      <c r="I820" s="299">
        <v>99</v>
      </c>
      <c r="J820" s="299">
        <v>147</v>
      </c>
      <c r="K820" s="299">
        <v>99</v>
      </c>
      <c r="L820" s="299">
        <v>99</v>
      </c>
      <c r="M820" s="299">
        <v>99</v>
      </c>
      <c r="N820" s="299">
        <v>99</v>
      </c>
      <c r="O820" s="299">
        <v>99</v>
      </c>
      <c r="P820" s="299">
        <v>9999</v>
      </c>
      <c r="Q820" s="299">
        <v>46</v>
      </c>
      <c r="R820" s="299">
        <v>294</v>
      </c>
      <c r="S820" s="299">
        <v>263</v>
      </c>
      <c r="T820" s="299">
        <v>0.78862660944205998</v>
      </c>
      <c r="U820" s="299">
        <v>0.5759498307010309</v>
      </c>
      <c r="V820" s="299">
        <v>16.03741496598639</v>
      </c>
      <c r="W820" s="299">
        <v>60.144486692015214</v>
      </c>
      <c r="X820" s="299">
        <v>126.43811587473556</v>
      </c>
      <c r="Y820" s="299">
        <v>104.29863945578224</v>
      </c>
      <c r="Z820" s="299">
        <v>116.59239543726228</v>
      </c>
      <c r="AA820" s="299">
        <v>13.935828593825908</v>
      </c>
      <c r="AB820" s="299">
        <v>3.4982393755875174</v>
      </c>
      <c r="AC820" s="299">
        <v>-25.278764270312596</v>
      </c>
    </row>
    <row r="821" spans="1:39" s="299" customFormat="1">
      <c r="A821" s="299">
        <v>8</v>
      </c>
      <c r="B821" s="299">
        <v>201</v>
      </c>
      <c r="C821" s="299">
        <v>2014</v>
      </c>
      <c r="D821" s="299">
        <v>99</v>
      </c>
      <c r="E821" s="299">
        <v>99</v>
      </c>
      <c r="F821" s="299">
        <v>99</v>
      </c>
      <c r="G821" s="299">
        <v>99</v>
      </c>
      <c r="H821" s="299">
        <v>1</v>
      </c>
      <c r="I821" s="299">
        <v>99</v>
      </c>
      <c r="J821" s="299">
        <v>155</v>
      </c>
      <c r="K821" s="299">
        <v>99</v>
      </c>
      <c r="L821" s="299">
        <v>99</v>
      </c>
      <c r="M821" s="299">
        <v>99</v>
      </c>
      <c r="N821" s="299">
        <v>99</v>
      </c>
      <c r="O821" s="299">
        <v>99</v>
      </c>
      <c r="P821" s="299">
        <v>9999</v>
      </c>
      <c r="Q821" s="299">
        <v>22</v>
      </c>
      <c r="R821" s="299">
        <v>574</v>
      </c>
      <c r="S821" s="299">
        <v>567</v>
      </c>
      <c r="T821" s="299">
        <v>1.5396995708154513</v>
      </c>
      <c r="U821" s="299">
        <v>1.5944770934492465</v>
      </c>
      <c r="V821" s="299">
        <v>15.897212543554003</v>
      </c>
      <c r="W821" s="299">
        <v>58.294532627865983</v>
      </c>
      <c r="X821" s="299">
        <v>162.19436695218224</v>
      </c>
      <c r="Y821" s="299">
        <v>147.89303135888511</v>
      </c>
      <c r="Z821" s="299">
        <v>149.71887125220465</v>
      </c>
      <c r="AA821" s="299">
        <v>32.79764391454011</v>
      </c>
      <c r="AB821" s="299">
        <v>5.2456100821826892</v>
      </c>
      <c r="AC821" s="299">
        <v>-55.450378655550864</v>
      </c>
    </row>
    <row r="822" spans="1:39" s="299" customFormat="1">
      <c r="A822" s="299">
        <v>8</v>
      </c>
      <c r="B822" s="299">
        <v>202</v>
      </c>
      <c r="C822" s="299">
        <v>2014</v>
      </c>
      <c r="D822" s="299">
        <v>99</v>
      </c>
      <c r="E822" s="299">
        <v>99</v>
      </c>
      <c r="F822" s="299">
        <v>99</v>
      </c>
      <c r="G822" s="299">
        <v>99</v>
      </c>
      <c r="H822" s="299">
        <v>2</v>
      </c>
      <c r="I822" s="299">
        <v>99</v>
      </c>
      <c r="J822" s="299">
        <v>160</v>
      </c>
      <c r="K822" s="299">
        <v>99</v>
      </c>
      <c r="L822" s="299">
        <v>99</v>
      </c>
      <c r="M822" s="299">
        <v>99</v>
      </c>
      <c r="N822" s="299">
        <v>99</v>
      </c>
      <c r="O822" s="299">
        <v>99</v>
      </c>
      <c r="P822" s="299">
        <v>9999</v>
      </c>
      <c r="Q822" s="299">
        <v>76</v>
      </c>
      <c r="R822" s="299">
        <v>765</v>
      </c>
      <c r="S822" s="299">
        <v>764</v>
      </c>
      <c r="T822" s="299">
        <v>2.0520386266094426</v>
      </c>
      <c r="U822" s="299">
        <v>1.703052533914889</v>
      </c>
      <c r="V822" s="299">
        <v>15.993464052287578</v>
      </c>
      <c r="W822" s="299">
        <v>59.837696335078512</v>
      </c>
      <c r="X822" s="299">
        <v>128.57150949942991</v>
      </c>
      <c r="Y822" s="299">
        <v>118.5244444444445</v>
      </c>
      <c r="Z822" s="299">
        <v>118.67958115183249</v>
      </c>
      <c r="AA822" s="299">
        <v>14.201544854850589</v>
      </c>
      <c r="AB822" s="299">
        <v>3.5986243636880362</v>
      </c>
      <c r="AC822" s="299">
        <v>-27.895584594486422</v>
      </c>
    </row>
    <row r="823" spans="1:39" s="299" customFormat="1">
      <c r="A823" s="299">
        <v>8</v>
      </c>
      <c r="B823" s="299">
        <v>203</v>
      </c>
      <c r="C823" s="299">
        <v>2014</v>
      </c>
      <c r="D823" s="299">
        <v>99</v>
      </c>
      <c r="E823" s="299">
        <v>99</v>
      </c>
      <c r="F823" s="299">
        <v>99</v>
      </c>
      <c r="G823" s="299">
        <v>99</v>
      </c>
      <c r="H823" s="299">
        <v>2</v>
      </c>
      <c r="I823" s="299">
        <v>99</v>
      </c>
      <c r="J823" s="299">
        <v>171</v>
      </c>
      <c r="K823" s="299">
        <v>99</v>
      </c>
      <c r="L823" s="299">
        <v>99</v>
      </c>
      <c r="M823" s="299">
        <v>99</v>
      </c>
      <c r="N823" s="299">
        <v>99</v>
      </c>
      <c r="O823" s="299">
        <v>99</v>
      </c>
      <c r="P823" s="299">
        <v>9999</v>
      </c>
    </row>
    <row r="824" spans="1:39" s="299" customFormat="1">
      <c r="A824" s="299">
        <v>8</v>
      </c>
      <c r="B824" s="299">
        <v>204</v>
      </c>
      <c r="C824" s="299">
        <v>2014</v>
      </c>
      <c r="D824" s="299">
        <v>99</v>
      </c>
      <c r="E824" s="299">
        <v>99</v>
      </c>
      <c r="F824" s="299">
        <v>99</v>
      </c>
      <c r="G824" s="299">
        <v>99</v>
      </c>
      <c r="H824" s="299">
        <v>2</v>
      </c>
      <c r="I824" s="299">
        <v>99</v>
      </c>
      <c r="J824" s="299">
        <v>175</v>
      </c>
      <c r="K824" s="299">
        <v>99</v>
      </c>
      <c r="L824" s="299">
        <v>99</v>
      </c>
      <c r="M824" s="299">
        <v>99</v>
      </c>
      <c r="N824" s="299">
        <v>99</v>
      </c>
      <c r="O824" s="299">
        <v>99</v>
      </c>
      <c r="P824" s="299">
        <v>9999</v>
      </c>
    </row>
    <row r="825" spans="1:39" s="299" customFormat="1">
      <c r="A825" s="299">
        <v>8</v>
      </c>
      <c r="B825" s="299">
        <v>205</v>
      </c>
      <c r="C825" s="299">
        <v>2014</v>
      </c>
      <c r="D825" s="299">
        <v>99</v>
      </c>
      <c r="E825" s="299">
        <v>99</v>
      </c>
      <c r="F825" s="299">
        <v>99</v>
      </c>
      <c r="G825" s="299">
        <v>99</v>
      </c>
      <c r="H825" s="299">
        <v>2</v>
      </c>
      <c r="I825" s="299">
        <v>99</v>
      </c>
      <c r="J825" s="299">
        <v>181</v>
      </c>
      <c r="K825" s="299">
        <v>99</v>
      </c>
      <c r="L825" s="299">
        <v>99</v>
      </c>
      <c r="M825" s="299">
        <v>99</v>
      </c>
      <c r="N825" s="299">
        <v>99</v>
      </c>
      <c r="O825" s="299">
        <v>99</v>
      </c>
      <c r="P825" s="299">
        <v>9999</v>
      </c>
      <c r="Q825" s="299">
        <v>6</v>
      </c>
      <c r="R825" s="299">
        <v>39</v>
      </c>
      <c r="S825" s="299">
        <v>38</v>
      </c>
      <c r="T825" s="299">
        <v>0.1046137339055794</v>
      </c>
      <c r="U825" s="299">
        <v>8.7563202073622212E-2</v>
      </c>
      <c r="V825" s="299">
        <v>17.333333333333329</v>
      </c>
      <c r="W825" s="299">
        <v>59.052631578947377</v>
      </c>
      <c r="X825" s="299">
        <v>132.70550323638079</v>
      </c>
      <c r="Y825" s="299">
        <v>119.53589743589735</v>
      </c>
      <c r="Z825" s="299">
        <v>122.68157894736837</v>
      </c>
      <c r="AA825" s="299">
        <v>9.9182409110736796</v>
      </c>
      <c r="AB825" s="299">
        <v>3.0774850328513144</v>
      </c>
      <c r="AC825" s="299">
        <v>-18.524553774234473</v>
      </c>
    </row>
    <row r="826" spans="1:39" s="299" customFormat="1">
      <c r="A826" s="299">
        <v>8</v>
      </c>
      <c r="B826" s="299">
        <v>206</v>
      </c>
      <c r="C826" s="299">
        <v>2014</v>
      </c>
      <c r="D826" s="299">
        <v>99</v>
      </c>
      <c r="E826" s="299">
        <v>99</v>
      </c>
      <c r="F826" s="299">
        <v>99</v>
      </c>
      <c r="G826" s="299">
        <v>99</v>
      </c>
      <c r="H826" s="299">
        <v>2</v>
      </c>
      <c r="I826" s="299">
        <v>99</v>
      </c>
      <c r="J826" s="299">
        <v>182</v>
      </c>
      <c r="K826" s="299">
        <v>99</v>
      </c>
      <c r="L826" s="299">
        <v>99</v>
      </c>
      <c r="M826" s="299">
        <v>99</v>
      </c>
      <c r="N826" s="299">
        <v>99</v>
      </c>
      <c r="O826" s="299">
        <v>99</v>
      </c>
      <c r="P826" s="299">
        <v>9999</v>
      </c>
      <c r="Q826" s="299">
        <v>3</v>
      </c>
      <c r="R826" s="299">
        <v>120</v>
      </c>
      <c r="S826" s="299">
        <v>120</v>
      </c>
      <c r="T826" s="299">
        <v>0.3218884120171675</v>
      </c>
      <c r="U826" s="299">
        <v>0.30057061309404759</v>
      </c>
      <c r="V826" s="299">
        <v>16.158333333333339</v>
      </c>
      <c r="W826" s="299">
        <v>59.94166666666667</v>
      </c>
      <c r="X826" s="299">
        <v>144.47905381003974</v>
      </c>
      <c r="Y826" s="299">
        <v>133.35416666666671</v>
      </c>
      <c r="Z826" s="299">
        <v>133.35416666666671</v>
      </c>
      <c r="AA826" s="299">
        <v>24.221646296351398</v>
      </c>
      <c r="AB826" s="299">
        <v>3.845551181415801</v>
      </c>
      <c r="AC826" s="299">
        <v>-46.320151063804943</v>
      </c>
    </row>
    <row r="827" spans="1:39" s="299" customFormat="1">
      <c r="A827" s="299">
        <v>8</v>
      </c>
      <c r="B827" s="299">
        <v>207</v>
      </c>
      <c r="C827" s="299">
        <v>2014</v>
      </c>
      <c r="D827" s="299">
        <v>99</v>
      </c>
      <c r="E827" s="299">
        <v>99</v>
      </c>
      <c r="F827" s="299">
        <v>99</v>
      </c>
      <c r="G827" s="299">
        <v>99</v>
      </c>
      <c r="H827" s="299">
        <v>2</v>
      </c>
      <c r="I827" s="299">
        <v>99</v>
      </c>
      <c r="J827" s="299">
        <v>288</v>
      </c>
      <c r="K827" s="299">
        <v>99</v>
      </c>
      <c r="L827" s="299">
        <v>99</v>
      </c>
      <c r="M827" s="299">
        <v>99</v>
      </c>
      <c r="N827" s="299">
        <v>99</v>
      </c>
      <c r="O827" s="299">
        <v>99</v>
      </c>
      <c r="P827" s="299">
        <v>9999</v>
      </c>
      <c r="Q827" s="299">
        <v>3</v>
      </c>
      <c r="R827" s="299">
        <v>5</v>
      </c>
      <c r="S827" s="299">
        <v>5</v>
      </c>
      <c r="T827" s="299">
        <v>1.3412017167381976E-2</v>
      </c>
      <c r="U827" s="299">
        <v>1.179179696300222E-2</v>
      </c>
      <c r="V827" s="299">
        <v>15.2</v>
      </c>
      <c r="W827" s="299">
        <v>57</v>
      </c>
      <c r="X827" s="299">
        <v>136.03466955579631</v>
      </c>
      <c r="Y827" s="299">
        <v>125.56</v>
      </c>
      <c r="Z827" s="299">
        <v>125.56</v>
      </c>
      <c r="AA827" s="299">
        <v>17.813545407919356</v>
      </c>
      <c r="AB827" s="299">
        <v>2.4494897427831779</v>
      </c>
      <c r="AC827" s="299">
        <v>37.997807291533263</v>
      </c>
    </row>
    <row r="828" spans="1:39" s="299" customFormat="1">
      <c r="A828" s="299">
        <v>8</v>
      </c>
      <c r="B828" s="299">
        <v>208</v>
      </c>
      <c r="C828" s="299">
        <v>2014</v>
      </c>
      <c r="D828" s="299">
        <v>99</v>
      </c>
      <c r="E828" s="299">
        <v>99</v>
      </c>
      <c r="F828" s="299">
        <v>99</v>
      </c>
      <c r="G828" s="299">
        <v>99</v>
      </c>
      <c r="H828" s="299">
        <v>2</v>
      </c>
      <c r="I828" s="299">
        <v>99</v>
      </c>
      <c r="J828" s="299">
        <v>470</v>
      </c>
      <c r="K828" s="299">
        <v>99</v>
      </c>
      <c r="L828" s="299">
        <v>99</v>
      </c>
      <c r="M828" s="299">
        <v>99</v>
      </c>
      <c r="N828" s="299">
        <v>99</v>
      </c>
      <c r="O828" s="299">
        <v>99</v>
      </c>
      <c r="P828" s="299">
        <v>9999</v>
      </c>
      <c r="Q828" s="299">
        <v>5</v>
      </c>
      <c r="R828" s="299">
        <v>45</v>
      </c>
      <c r="S828" s="299">
        <v>44</v>
      </c>
      <c r="T828" s="299">
        <v>0.12070815450643778</v>
      </c>
      <c r="U828" s="299">
        <v>0.10618252085257111</v>
      </c>
      <c r="V828" s="299">
        <v>16.62222222222222</v>
      </c>
      <c r="W828" s="299">
        <v>59.02272727272728</v>
      </c>
      <c r="X828" s="299">
        <v>138.54339713494647</v>
      </c>
      <c r="Y828" s="299">
        <v>125.62666666666664</v>
      </c>
      <c r="Z828" s="299">
        <v>128.48181818181817</v>
      </c>
      <c r="AA828" s="299">
        <v>15.784446785699865</v>
      </c>
      <c r="AB828" s="299">
        <v>2.9425455612726048</v>
      </c>
      <c r="AC828" s="299">
        <v>-0.53247132819118237</v>
      </c>
    </row>
    <row r="829" spans="1:39" s="299" customFormat="1">
      <c r="A829" s="299">
        <v>8</v>
      </c>
      <c r="B829" s="299">
        <v>209</v>
      </c>
      <c r="C829" s="299">
        <v>2014</v>
      </c>
      <c r="D829" s="299">
        <v>99</v>
      </c>
      <c r="E829" s="299">
        <v>99</v>
      </c>
      <c r="F829" s="299">
        <v>99</v>
      </c>
      <c r="G829" s="299">
        <v>99</v>
      </c>
      <c r="H829" s="299">
        <v>1</v>
      </c>
      <c r="I829" s="299">
        <v>99</v>
      </c>
      <c r="J829" s="299">
        <v>643</v>
      </c>
      <c r="K829" s="299">
        <v>99</v>
      </c>
      <c r="L829" s="299">
        <v>99</v>
      </c>
      <c r="M829" s="299">
        <v>99</v>
      </c>
      <c r="N829" s="299">
        <v>99</v>
      </c>
      <c r="O829" s="299">
        <v>99</v>
      </c>
      <c r="P829" s="299">
        <v>9999</v>
      </c>
      <c r="Q829" s="299">
        <v>62</v>
      </c>
      <c r="R829" s="299">
        <v>2957</v>
      </c>
      <c r="S829" s="299">
        <v>2957</v>
      </c>
      <c r="T829" s="299">
        <v>7.931866952789699</v>
      </c>
      <c r="U829" s="299">
        <v>7.868327272988906</v>
      </c>
      <c r="V829" s="299">
        <v>18.042610754142714</v>
      </c>
      <c r="W829" s="299">
        <v>59.593845113290477</v>
      </c>
      <c r="X829" s="299">
        <v>153.48668583389707</v>
      </c>
      <c r="Y829" s="299">
        <v>141.66821102468663</v>
      </c>
      <c r="Z829" s="299">
        <v>141.66821102468663</v>
      </c>
      <c r="AA829" s="299">
        <v>32.634398634616758</v>
      </c>
      <c r="AB829" s="299">
        <v>4.5313773980014531</v>
      </c>
      <c r="AC829" s="299">
        <v>-53.787641969993111</v>
      </c>
    </row>
    <row r="830" spans="1:39" s="299" customFormat="1">
      <c r="A830" s="299">
        <v>8</v>
      </c>
      <c r="B830" s="299">
        <v>210</v>
      </c>
      <c r="C830" s="299">
        <v>2014</v>
      </c>
      <c r="D830" s="299">
        <v>99</v>
      </c>
      <c r="E830" s="299">
        <v>99</v>
      </c>
      <c r="F830" s="299">
        <v>99</v>
      </c>
      <c r="G830" s="299">
        <v>99</v>
      </c>
      <c r="H830" s="299">
        <v>1</v>
      </c>
      <c r="I830" s="299">
        <v>99</v>
      </c>
      <c r="J830" s="299">
        <v>802</v>
      </c>
      <c r="K830" s="299">
        <v>99</v>
      </c>
      <c r="L830" s="299">
        <v>99</v>
      </c>
      <c r="M830" s="299">
        <v>99</v>
      </c>
      <c r="N830" s="299">
        <v>99</v>
      </c>
      <c r="O830" s="299">
        <v>99</v>
      </c>
      <c r="P830" s="299">
        <v>9999</v>
      </c>
      <c r="Q830" s="299">
        <v>1</v>
      </c>
      <c r="R830" s="299">
        <v>5</v>
      </c>
      <c r="S830" s="299">
        <v>5</v>
      </c>
      <c r="T830" s="299">
        <v>1.3412017167381976E-2</v>
      </c>
      <c r="U830" s="299">
        <v>1.3238067058814851E-2</v>
      </c>
      <c r="V830" s="299">
        <v>15.2</v>
      </c>
      <c r="W830" s="299">
        <v>58.8</v>
      </c>
      <c r="X830" s="299">
        <v>152.71939328277355</v>
      </c>
      <c r="Y830" s="299">
        <v>140.96</v>
      </c>
      <c r="Z830" s="299">
        <v>140.96</v>
      </c>
      <c r="AA830" s="299">
        <v>28.640432957621449</v>
      </c>
      <c r="AB830" s="299">
        <v>3.3105890714494581</v>
      </c>
      <c r="AC830" s="299">
        <v>-23.485313218171445</v>
      </c>
    </row>
    <row r="831" spans="1:39">
      <c r="A831">
        <v>9</v>
      </c>
      <c r="B831">
        <v>1</v>
      </c>
      <c r="C831">
        <v>2024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</v>
      </c>
      <c r="M831">
        <v>99</v>
      </c>
      <c r="N831">
        <v>99</v>
      </c>
      <c r="O831">
        <v>99</v>
      </c>
      <c r="P831">
        <v>9999</v>
      </c>
    </row>
    <row r="832" spans="1:39">
      <c r="A832">
        <v>9</v>
      </c>
      <c r="B832">
        <v>2</v>
      </c>
      <c r="C832">
        <v>2024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2</v>
      </c>
      <c r="M832">
        <v>99</v>
      </c>
      <c r="N832">
        <v>99</v>
      </c>
      <c r="O832">
        <v>99</v>
      </c>
      <c r="P832">
        <v>9999</v>
      </c>
      <c r="Q832">
        <v>25</v>
      </c>
      <c r="R832">
        <v>30</v>
      </c>
      <c r="S832">
        <v>30</v>
      </c>
      <c r="T832">
        <v>0.11688615288708798</v>
      </c>
      <c r="U832">
        <v>0.15836429069579067</v>
      </c>
      <c r="V832">
        <v>2</v>
      </c>
      <c r="W832">
        <v>36.633333333333326</v>
      </c>
      <c r="X832">
        <v>224.31924882629104</v>
      </c>
      <c r="Y832">
        <v>207.04666666666671</v>
      </c>
      <c r="Z832">
        <v>207.04666666666671</v>
      </c>
      <c r="AA832">
        <v>47.471084064114528</v>
      </c>
      <c r="AB832">
        <v>1.741327718214535</v>
      </c>
      <c r="AC832">
        <v>2.0772498479030164</v>
      </c>
      <c r="AD832">
        <v>0</v>
      </c>
      <c r="AE832">
        <v>0</v>
      </c>
      <c r="AF832">
        <v>0</v>
      </c>
      <c r="AG832">
        <v>0</v>
      </c>
      <c r="AH832">
        <v>2</v>
      </c>
      <c r="AI832">
        <v>0</v>
      </c>
      <c r="AJ832">
        <v>1</v>
      </c>
      <c r="AK832">
        <v>0</v>
      </c>
      <c r="AL832">
        <v>0</v>
      </c>
      <c r="AM832">
        <v>0</v>
      </c>
    </row>
    <row r="833" spans="1:39">
      <c r="A833">
        <v>9</v>
      </c>
      <c r="B833">
        <v>3</v>
      </c>
      <c r="C833">
        <v>2024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5</v>
      </c>
      <c r="M833">
        <v>99</v>
      </c>
      <c r="N833">
        <v>99</v>
      </c>
      <c r="O833">
        <v>99</v>
      </c>
      <c r="P833">
        <v>9999</v>
      </c>
      <c r="Q833">
        <v>53</v>
      </c>
      <c r="R833">
        <v>80</v>
      </c>
      <c r="S833">
        <v>80</v>
      </c>
      <c r="T833">
        <v>0.31169640769890133</v>
      </c>
      <c r="U833">
        <v>0.40330194415788623</v>
      </c>
      <c r="V833">
        <v>5</v>
      </c>
      <c r="W833">
        <v>42.3</v>
      </c>
      <c r="X833">
        <v>214.22535211267603</v>
      </c>
      <c r="Y833">
        <v>197.73</v>
      </c>
      <c r="Z833">
        <v>197.73</v>
      </c>
      <c r="AA833">
        <v>40.218706468508053</v>
      </c>
      <c r="AB833">
        <v>1.3076696830622851</v>
      </c>
      <c r="AC833">
        <v>12.905287749885373</v>
      </c>
      <c r="AD833">
        <v>2</v>
      </c>
      <c r="AE833">
        <v>0</v>
      </c>
      <c r="AF833">
        <v>0</v>
      </c>
      <c r="AG833">
        <v>0</v>
      </c>
      <c r="AH833">
        <v>5</v>
      </c>
      <c r="AI833">
        <v>3</v>
      </c>
      <c r="AJ833">
        <v>1</v>
      </c>
      <c r="AK833">
        <v>0</v>
      </c>
      <c r="AL833">
        <v>2</v>
      </c>
      <c r="AM833">
        <v>0</v>
      </c>
    </row>
    <row r="834" spans="1:39">
      <c r="A834">
        <v>9</v>
      </c>
      <c r="B834">
        <v>4</v>
      </c>
      <c r="C834">
        <v>2024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8</v>
      </c>
      <c r="M834">
        <v>99</v>
      </c>
      <c r="N834">
        <v>99</v>
      </c>
      <c r="O834">
        <v>99</v>
      </c>
      <c r="P834">
        <v>9999</v>
      </c>
      <c r="Q834">
        <v>306</v>
      </c>
      <c r="R834">
        <v>1150</v>
      </c>
      <c r="S834">
        <v>1150</v>
      </c>
      <c r="T834">
        <v>4.4806358606717049</v>
      </c>
      <c r="U834">
        <v>5.4174411212662932</v>
      </c>
      <c r="V834">
        <v>8</v>
      </c>
      <c r="W834">
        <v>48.112173913043478</v>
      </c>
      <c r="X834">
        <v>200.18286306467559</v>
      </c>
      <c r="Y834">
        <v>184.76878260869563</v>
      </c>
      <c r="Z834">
        <v>184.76878260869563</v>
      </c>
      <c r="AA834">
        <v>35.714071874015247</v>
      </c>
      <c r="AB834">
        <v>1.3712988337679812</v>
      </c>
      <c r="AC834">
        <v>1.6745606544505238</v>
      </c>
      <c r="AD834">
        <v>34</v>
      </c>
      <c r="AE834">
        <v>0</v>
      </c>
      <c r="AF834">
        <v>0</v>
      </c>
      <c r="AG834">
        <v>6</v>
      </c>
      <c r="AH834">
        <v>56</v>
      </c>
      <c r="AI834">
        <v>19</v>
      </c>
      <c r="AJ834">
        <v>31</v>
      </c>
      <c r="AK834">
        <v>2</v>
      </c>
      <c r="AL834">
        <v>13</v>
      </c>
      <c r="AM834">
        <v>6</v>
      </c>
    </row>
    <row r="835" spans="1:39">
      <c r="A835">
        <v>9</v>
      </c>
      <c r="B835">
        <v>5</v>
      </c>
      <c r="C835">
        <v>2024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11</v>
      </c>
      <c r="M835">
        <v>99</v>
      </c>
      <c r="N835">
        <v>99</v>
      </c>
      <c r="O835">
        <v>99</v>
      </c>
      <c r="P835">
        <v>9999</v>
      </c>
      <c r="Q835">
        <v>464</v>
      </c>
      <c r="R835">
        <v>3114</v>
      </c>
      <c r="S835">
        <v>3114</v>
      </c>
      <c r="T835">
        <v>12.132782669679729</v>
      </c>
      <c r="U835">
        <v>13.409521937893048</v>
      </c>
      <c r="V835">
        <v>11</v>
      </c>
      <c r="W835">
        <v>52.471740526653825</v>
      </c>
      <c r="X835">
        <v>182.98910105064957</v>
      </c>
      <c r="Y835">
        <v>168.89894026974923</v>
      </c>
      <c r="Z835">
        <v>168.89894026974923</v>
      </c>
      <c r="AA835">
        <v>31.142093836331501</v>
      </c>
      <c r="AB835">
        <v>1.39616103234642</v>
      </c>
      <c r="AC835">
        <v>-10.573629920448024</v>
      </c>
      <c r="AD835">
        <v>60</v>
      </c>
      <c r="AE835">
        <v>0</v>
      </c>
      <c r="AF835">
        <v>0</v>
      </c>
      <c r="AG835">
        <v>5</v>
      </c>
      <c r="AH835">
        <v>189</v>
      </c>
      <c r="AI835">
        <v>70</v>
      </c>
      <c r="AJ835">
        <v>71</v>
      </c>
      <c r="AK835">
        <v>6</v>
      </c>
      <c r="AL835">
        <v>44</v>
      </c>
      <c r="AM835">
        <v>10</v>
      </c>
    </row>
    <row r="836" spans="1:39">
      <c r="A836">
        <v>9</v>
      </c>
      <c r="B836">
        <v>6</v>
      </c>
      <c r="C836">
        <v>2024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14</v>
      </c>
      <c r="M836">
        <v>99</v>
      </c>
      <c r="N836">
        <v>99</v>
      </c>
      <c r="O836">
        <v>99</v>
      </c>
      <c r="P836">
        <v>9999</v>
      </c>
      <c r="Q836">
        <v>546</v>
      </c>
      <c r="R836">
        <v>7923</v>
      </c>
      <c r="S836">
        <v>7923</v>
      </c>
      <c r="T836">
        <v>30.869632977479927</v>
      </c>
      <c r="U836">
        <v>31.514320477374177</v>
      </c>
      <c r="V836">
        <v>14</v>
      </c>
      <c r="W836">
        <v>57.317430266313266</v>
      </c>
      <c r="X836">
        <v>169.02417622268675</v>
      </c>
      <c r="Y836">
        <v>156.00931465354003</v>
      </c>
      <c r="Z836">
        <v>156.00931465354003</v>
      </c>
      <c r="AA836">
        <v>28.59457876405498</v>
      </c>
      <c r="AB836">
        <v>1.3925688935249736</v>
      </c>
      <c r="AC836">
        <v>-13.004851455889993</v>
      </c>
      <c r="AD836">
        <v>193</v>
      </c>
      <c r="AE836">
        <v>0</v>
      </c>
      <c r="AF836">
        <v>0</v>
      </c>
      <c r="AG836">
        <v>19</v>
      </c>
      <c r="AH836">
        <v>505</v>
      </c>
      <c r="AI836">
        <v>157</v>
      </c>
      <c r="AJ836">
        <v>182</v>
      </c>
      <c r="AK836">
        <v>28</v>
      </c>
      <c r="AL836">
        <v>78</v>
      </c>
      <c r="AM836">
        <v>25</v>
      </c>
    </row>
    <row r="837" spans="1:39">
      <c r="A837">
        <v>9</v>
      </c>
      <c r="B837">
        <v>7</v>
      </c>
      <c r="C837">
        <v>2024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17</v>
      </c>
      <c r="M837">
        <v>99</v>
      </c>
      <c r="N837">
        <v>99</v>
      </c>
      <c r="O837">
        <v>99</v>
      </c>
      <c r="P837">
        <v>9999</v>
      </c>
      <c r="Q837">
        <v>494</v>
      </c>
      <c r="R837">
        <v>13126</v>
      </c>
      <c r="S837">
        <v>13126</v>
      </c>
      <c r="T837">
        <v>51.141588093197242</v>
      </c>
      <c r="U837">
        <v>48.340744352449647</v>
      </c>
      <c r="V837">
        <v>0</v>
      </c>
      <c r="W837">
        <v>62.444918482401363</v>
      </c>
      <c r="X837">
        <v>156.49896519260187</v>
      </c>
      <c r="Y837">
        <v>144.44854487277195</v>
      </c>
      <c r="Z837">
        <v>144.44854487277195</v>
      </c>
      <c r="AA837">
        <v>26.946550736927271</v>
      </c>
      <c r="AB837">
        <v>1.8596920914234876</v>
      </c>
      <c r="AC837">
        <v>-12.047863878257989</v>
      </c>
      <c r="AD837">
        <v>442</v>
      </c>
      <c r="AE837">
        <v>0</v>
      </c>
      <c r="AF837">
        <v>0</v>
      </c>
      <c r="AG837">
        <v>57</v>
      </c>
      <c r="AH837">
        <v>934</v>
      </c>
      <c r="AI837">
        <v>190</v>
      </c>
      <c r="AJ837">
        <v>252</v>
      </c>
      <c r="AK837">
        <v>126</v>
      </c>
      <c r="AL837">
        <v>106</v>
      </c>
      <c r="AM837">
        <v>25</v>
      </c>
    </row>
    <row r="838" spans="1:39" s="304" customFormat="1">
      <c r="A838" s="304">
        <v>9</v>
      </c>
      <c r="B838" s="304">
        <v>8</v>
      </c>
      <c r="C838" s="304">
        <v>2024</v>
      </c>
      <c r="D838" s="304">
        <v>99</v>
      </c>
      <c r="E838" s="304">
        <v>99</v>
      </c>
      <c r="F838" s="304">
        <v>99</v>
      </c>
      <c r="G838" s="304">
        <v>99</v>
      </c>
      <c r="H838" s="304">
        <v>99</v>
      </c>
      <c r="I838" s="304">
        <v>99</v>
      </c>
      <c r="J838" s="304">
        <v>999</v>
      </c>
      <c r="K838" s="304">
        <v>99</v>
      </c>
      <c r="L838" s="304">
        <v>75</v>
      </c>
      <c r="M838" s="304">
        <v>99</v>
      </c>
      <c r="N838" s="304">
        <v>99</v>
      </c>
      <c r="O838" s="304">
        <v>99</v>
      </c>
      <c r="P838" s="304">
        <v>9999</v>
      </c>
    </row>
    <row r="839" spans="1:39" s="304" customFormat="1">
      <c r="A839" s="304">
        <v>9</v>
      </c>
      <c r="B839" s="304">
        <v>9</v>
      </c>
      <c r="C839" s="304">
        <v>2024</v>
      </c>
      <c r="D839" s="304">
        <v>99</v>
      </c>
      <c r="E839" s="304">
        <v>99</v>
      </c>
      <c r="F839" s="304">
        <v>99</v>
      </c>
      <c r="G839" s="304">
        <v>99</v>
      </c>
      <c r="H839" s="304">
        <v>99</v>
      </c>
      <c r="I839" s="304">
        <v>99</v>
      </c>
      <c r="J839" s="304">
        <v>999</v>
      </c>
      <c r="K839" s="304">
        <v>99</v>
      </c>
      <c r="L839" s="304">
        <v>76</v>
      </c>
      <c r="M839" s="304">
        <v>99</v>
      </c>
      <c r="N839" s="304">
        <v>99</v>
      </c>
      <c r="O839" s="304">
        <v>99</v>
      </c>
      <c r="P839" s="304">
        <v>9999</v>
      </c>
    </row>
    <row r="840" spans="1:39" s="303" customFormat="1">
      <c r="A840" s="303">
        <v>9</v>
      </c>
      <c r="B840" s="303">
        <v>10</v>
      </c>
      <c r="C840" s="303">
        <v>2024</v>
      </c>
      <c r="D840" s="303">
        <v>99</v>
      </c>
      <c r="E840" s="303">
        <v>99</v>
      </c>
      <c r="F840" s="303">
        <v>99</v>
      </c>
      <c r="G840" s="303">
        <v>99</v>
      </c>
      <c r="H840" s="303">
        <v>99</v>
      </c>
      <c r="I840" s="303">
        <v>99</v>
      </c>
      <c r="J840" s="303">
        <v>999</v>
      </c>
      <c r="K840" s="303">
        <v>99</v>
      </c>
      <c r="L840" s="303">
        <v>99</v>
      </c>
      <c r="M840" s="303">
        <v>99</v>
      </c>
      <c r="N840" s="303">
        <v>99</v>
      </c>
      <c r="O840" s="303">
        <v>99</v>
      </c>
      <c r="P840" s="303">
        <v>9999</v>
      </c>
      <c r="Q840" s="303">
        <v>134</v>
      </c>
      <c r="R840" s="303">
        <v>243</v>
      </c>
      <c r="S840" s="303">
        <v>201</v>
      </c>
      <c r="T840" s="303">
        <v>0.94677783838541252</v>
      </c>
      <c r="U840" s="303">
        <v>0.7563058761631728</v>
      </c>
      <c r="V840" s="303">
        <v>0</v>
      </c>
      <c r="W840" s="303">
        <v>61.66666666666665</v>
      </c>
      <c r="X840" s="303">
        <v>159.71634810445451</v>
      </c>
      <c r="Y840" s="303">
        <v>122.07407407407403</v>
      </c>
      <c r="Z840" s="303">
        <v>147.58208955223878</v>
      </c>
      <c r="AA840" s="303">
        <v>36.889246334619806</v>
      </c>
      <c r="AD840" s="303">
        <v>17</v>
      </c>
      <c r="AE840" s="303">
        <v>0</v>
      </c>
      <c r="AF840" s="303">
        <v>0</v>
      </c>
      <c r="AG840" s="303">
        <v>2</v>
      </c>
      <c r="AH840" s="303">
        <v>6</v>
      </c>
      <c r="AI840" s="303">
        <v>2</v>
      </c>
      <c r="AJ840" s="303">
        <v>1</v>
      </c>
      <c r="AK840" s="303">
        <v>1</v>
      </c>
      <c r="AL840" s="303">
        <v>2</v>
      </c>
      <c r="AM840" s="303">
        <v>0</v>
      </c>
    </row>
    <row r="841" spans="1:39" s="301" customFormat="1">
      <c r="A841" s="301">
        <v>9</v>
      </c>
      <c r="B841" s="301">
        <v>11</v>
      </c>
      <c r="C841" s="301">
        <v>2023</v>
      </c>
      <c r="D841" s="301">
        <v>99</v>
      </c>
      <c r="E841" s="301">
        <v>99</v>
      </c>
      <c r="F841" s="301">
        <v>99</v>
      </c>
      <c r="G841" s="301">
        <v>99</v>
      </c>
      <c r="H841" s="301">
        <v>99</v>
      </c>
      <c r="I841" s="301">
        <v>99</v>
      </c>
      <c r="J841" s="301">
        <v>999</v>
      </c>
      <c r="K841" s="301">
        <v>99</v>
      </c>
      <c r="L841" s="301">
        <v>1</v>
      </c>
      <c r="M841" s="301">
        <v>99</v>
      </c>
      <c r="N841" s="301">
        <v>99</v>
      </c>
      <c r="O841" s="301">
        <v>99</v>
      </c>
      <c r="P841" s="301">
        <v>9999</v>
      </c>
    </row>
    <row r="842" spans="1:39">
      <c r="A842">
        <v>9</v>
      </c>
      <c r="B842">
        <v>12</v>
      </c>
      <c r="C842">
        <v>2023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2</v>
      </c>
      <c r="M842">
        <v>99</v>
      </c>
      <c r="N842">
        <v>99</v>
      </c>
      <c r="O842">
        <v>99</v>
      </c>
      <c r="P842">
        <v>9999</v>
      </c>
      <c r="Q842">
        <v>26</v>
      </c>
      <c r="R842">
        <v>50</v>
      </c>
      <c r="S842">
        <v>49</v>
      </c>
      <c r="T842">
        <v>0.18937959245511704</v>
      </c>
      <c r="U842">
        <v>0.25297249225496765</v>
      </c>
      <c r="V842">
        <v>2</v>
      </c>
      <c r="W842">
        <v>36.632653061224488</v>
      </c>
      <c r="X842">
        <v>227.41928494041167</v>
      </c>
      <c r="Y842">
        <v>206.71800000000005</v>
      </c>
      <c r="Z842">
        <v>210.93673469387755</v>
      </c>
      <c r="AA842">
        <v>55.821522050474655</v>
      </c>
      <c r="AB842">
        <v>1.5868577286771386</v>
      </c>
      <c r="AC842">
        <v>-12.259963030068628</v>
      </c>
      <c r="AD842">
        <v>1</v>
      </c>
      <c r="AE842">
        <v>0</v>
      </c>
      <c r="AF842">
        <v>0</v>
      </c>
      <c r="AG842">
        <v>0</v>
      </c>
      <c r="AH842">
        <v>6</v>
      </c>
      <c r="AI842">
        <v>0</v>
      </c>
      <c r="AJ842">
        <v>0</v>
      </c>
      <c r="AK842">
        <v>0</v>
      </c>
      <c r="AL842">
        <v>1</v>
      </c>
      <c r="AM842">
        <v>0</v>
      </c>
    </row>
    <row r="843" spans="1:39">
      <c r="A843">
        <v>9</v>
      </c>
      <c r="B843">
        <v>13</v>
      </c>
      <c r="C843">
        <v>2023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5</v>
      </c>
      <c r="M843">
        <v>99</v>
      </c>
      <c r="N843">
        <v>99</v>
      </c>
      <c r="O843">
        <v>99</v>
      </c>
      <c r="P843">
        <v>9999</v>
      </c>
      <c r="Q843">
        <v>57</v>
      </c>
      <c r="R843">
        <v>95</v>
      </c>
      <c r="S843">
        <v>93</v>
      </c>
      <c r="T843">
        <v>0.35982122566472247</v>
      </c>
      <c r="U843">
        <v>0.48450232344852978</v>
      </c>
      <c r="V843">
        <v>5</v>
      </c>
      <c r="W843">
        <v>42.537634408602152</v>
      </c>
      <c r="X843">
        <v>229.52842561441517</v>
      </c>
      <c r="Y843">
        <v>208.37578947368411</v>
      </c>
      <c r="Z843">
        <v>212.85698924731179</v>
      </c>
      <c r="AA843">
        <v>36.704977242551713</v>
      </c>
      <c r="AB843">
        <v>1.4032155069040948</v>
      </c>
      <c r="AC843">
        <v>6.9196869098296787</v>
      </c>
      <c r="AD843">
        <v>4</v>
      </c>
      <c r="AE843">
        <v>0</v>
      </c>
      <c r="AF843">
        <v>0</v>
      </c>
      <c r="AG843">
        <v>0</v>
      </c>
      <c r="AH843">
        <v>5</v>
      </c>
      <c r="AI843">
        <v>0</v>
      </c>
      <c r="AJ843">
        <v>1</v>
      </c>
      <c r="AK843">
        <v>0</v>
      </c>
      <c r="AL843">
        <v>3</v>
      </c>
      <c r="AM843">
        <v>0</v>
      </c>
    </row>
    <row r="844" spans="1:39">
      <c r="A844">
        <v>9</v>
      </c>
      <c r="B844">
        <v>14</v>
      </c>
      <c r="C844">
        <v>2023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9999</v>
      </c>
      <c r="Q844">
        <v>307</v>
      </c>
      <c r="R844">
        <v>1152</v>
      </c>
      <c r="S844">
        <v>1152</v>
      </c>
      <c r="T844">
        <v>4.3633058101658975</v>
      </c>
      <c r="U844">
        <v>5.2847091480838815</v>
      </c>
      <c r="V844">
        <v>8</v>
      </c>
      <c r="W844">
        <v>48.098090277777779</v>
      </c>
      <c r="X844">
        <v>203.06819549777296</v>
      </c>
      <c r="Y844">
        <v>187.43194444444444</v>
      </c>
      <c r="Z844">
        <v>187.43194444444444</v>
      </c>
      <c r="AA844">
        <v>37.301227643593158</v>
      </c>
      <c r="AB844">
        <v>1.2485810691718324</v>
      </c>
      <c r="AC844">
        <v>-2.4429477055384523</v>
      </c>
      <c r="AD844">
        <v>24</v>
      </c>
      <c r="AE844">
        <v>0</v>
      </c>
      <c r="AF844">
        <v>0</v>
      </c>
      <c r="AG844">
        <v>3</v>
      </c>
      <c r="AH844">
        <v>65</v>
      </c>
      <c r="AI844">
        <v>4</v>
      </c>
      <c r="AJ844">
        <v>22</v>
      </c>
      <c r="AK844">
        <v>3</v>
      </c>
      <c r="AL844">
        <v>11</v>
      </c>
      <c r="AM844">
        <v>1</v>
      </c>
    </row>
    <row r="845" spans="1:39">
      <c r="A845">
        <v>9</v>
      </c>
      <c r="B845">
        <v>15</v>
      </c>
      <c r="C845">
        <v>2023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11</v>
      </c>
      <c r="M845">
        <v>99</v>
      </c>
      <c r="N845">
        <v>99</v>
      </c>
      <c r="O845">
        <v>99</v>
      </c>
      <c r="P845">
        <v>9999</v>
      </c>
      <c r="Q845">
        <v>502</v>
      </c>
      <c r="R845">
        <v>3117</v>
      </c>
      <c r="S845">
        <v>3117</v>
      </c>
      <c r="T845">
        <v>11.805923793651999</v>
      </c>
      <c r="U845">
        <v>13.112851738818437</v>
      </c>
      <c r="V845">
        <v>11</v>
      </c>
      <c r="W845">
        <v>52.404234841193443</v>
      </c>
      <c r="X845">
        <v>186.22314077451099</v>
      </c>
      <c r="Y845">
        <v>171.88395893487316</v>
      </c>
      <c r="Z845">
        <v>171.88395893487316</v>
      </c>
      <c r="AA845">
        <v>33.110589421520565</v>
      </c>
      <c r="AB845">
        <v>1.4558703864013869</v>
      </c>
      <c r="AC845">
        <v>-11.725593115246063</v>
      </c>
      <c r="AD845">
        <v>88</v>
      </c>
      <c r="AE845">
        <v>0</v>
      </c>
      <c r="AF845">
        <v>0</v>
      </c>
      <c r="AG845">
        <v>21</v>
      </c>
      <c r="AH845">
        <v>188</v>
      </c>
      <c r="AI845">
        <v>29</v>
      </c>
      <c r="AJ845">
        <v>82</v>
      </c>
      <c r="AK845">
        <v>9</v>
      </c>
      <c r="AL845">
        <v>42</v>
      </c>
      <c r="AM845">
        <v>13</v>
      </c>
    </row>
    <row r="846" spans="1:39">
      <c r="A846">
        <v>9</v>
      </c>
      <c r="B846">
        <v>16</v>
      </c>
      <c r="C846">
        <v>2023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14</v>
      </c>
      <c r="M846">
        <v>99</v>
      </c>
      <c r="N846">
        <v>99</v>
      </c>
      <c r="O846">
        <v>99</v>
      </c>
      <c r="P846">
        <v>9999</v>
      </c>
      <c r="Q846">
        <v>603</v>
      </c>
      <c r="R846">
        <v>8073</v>
      </c>
      <c r="S846">
        <v>8073</v>
      </c>
      <c r="T846">
        <v>30.5772289978032</v>
      </c>
      <c r="U846">
        <v>31.179330204791672</v>
      </c>
      <c r="V846">
        <v>14</v>
      </c>
      <c r="W846">
        <v>57.333209463644238</v>
      </c>
      <c r="X846">
        <v>170.9641799189111</v>
      </c>
      <c r="Y846">
        <v>157.79993806515515</v>
      </c>
      <c r="Z846">
        <v>157.79993806515515</v>
      </c>
      <c r="AA846">
        <v>29.343092380969058</v>
      </c>
      <c r="AB846">
        <v>1.3736773778120841</v>
      </c>
      <c r="AC846">
        <v>-12.59111116823764</v>
      </c>
      <c r="AD846">
        <v>221</v>
      </c>
      <c r="AE846">
        <v>1</v>
      </c>
      <c r="AF846">
        <v>0</v>
      </c>
      <c r="AG846">
        <v>27</v>
      </c>
      <c r="AH846">
        <v>499</v>
      </c>
      <c r="AI846">
        <v>72</v>
      </c>
      <c r="AJ846">
        <v>170</v>
      </c>
      <c r="AK846">
        <v>48</v>
      </c>
      <c r="AL846">
        <v>121</v>
      </c>
      <c r="AM846">
        <v>23</v>
      </c>
    </row>
    <row r="847" spans="1:39">
      <c r="A847">
        <v>9</v>
      </c>
      <c r="B847">
        <v>17</v>
      </c>
      <c r="C847">
        <v>2023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17</v>
      </c>
      <c r="M847">
        <v>99</v>
      </c>
      <c r="N847">
        <v>99</v>
      </c>
      <c r="O847">
        <v>99</v>
      </c>
      <c r="P847">
        <v>9999</v>
      </c>
      <c r="Q847">
        <v>537</v>
      </c>
      <c r="R847">
        <v>13705</v>
      </c>
      <c r="S847">
        <v>13705</v>
      </c>
      <c r="T847">
        <v>51.908946291947565</v>
      </c>
      <c r="U847">
        <v>49.069976892051194</v>
      </c>
      <c r="V847">
        <v>0</v>
      </c>
      <c r="W847">
        <v>62.552572053994894</v>
      </c>
      <c r="X847">
        <v>158.49300952630236</v>
      </c>
      <c r="Y847">
        <v>146.28904779277661</v>
      </c>
      <c r="Z847">
        <v>146.28904779277661</v>
      </c>
      <c r="AA847">
        <v>26.07854874347278</v>
      </c>
      <c r="AB847">
        <v>1.8984886524420219</v>
      </c>
      <c r="AC847">
        <v>-12.775806122996729</v>
      </c>
      <c r="AD847">
        <v>458</v>
      </c>
      <c r="AE847">
        <v>0</v>
      </c>
      <c r="AF847">
        <v>0</v>
      </c>
      <c r="AG847">
        <v>62</v>
      </c>
      <c r="AH847">
        <v>1109</v>
      </c>
      <c r="AI847">
        <v>175</v>
      </c>
      <c r="AJ847">
        <v>238</v>
      </c>
      <c r="AK847">
        <v>158</v>
      </c>
      <c r="AL847">
        <v>145</v>
      </c>
      <c r="AM847">
        <v>24</v>
      </c>
    </row>
    <row r="848" spans="1:39" s="304" customFormat="1">
      <c r="A848" s="304">
        <v>9</v>
      </c>
      <c r="B848" s="304">
        <v>18</v>
      </c>
      <c r="C848" s="304">
        <v>2023</v>
      </c>
      <c r="D848" s="304">
        <v>99</v>
      </c>
      <c r="E848" s="304">
        <v>99</v>
      </c>
      <c r="F848" s="304">
        <v>99</v>
      </c>
      <c r="G848" s="304">
        <v>99</v>
      </c>
      <c r="H848" s="304">
        <v>99</v>
      </c>
      <c r="I848" s="304">
        <v>99</v>
      </c>
      <c r="J848" s="304">
        <v>999</v>
      </c>
      <c r="K848" s="304">
        <v>99</v>
      </c>
      <c r="L848" s="304">
        <v>75</v>
      </c>
      <c r="M848" s="304">
        <v>99</v>
      </c>
      <c r="N848" s="304">
        <v>99</v>
      </c>
      <c r="O848" s="304">
        <v>99</v>
      </c>
      <c r="P848" s="304">
        <v>9999</v>
      </c>
    </row>
    <row r="849" spans="1:39" s="304" customFormat="1">
      <c r="A849" s="304">
        <v>9</v>
      </c>
      <c r="B849" s="304">
        <v>19</v>
      </c>
      <c r="C849" s="304">
        <v>2023</v>
      </c>
      <c r="D849" s="304">
        <v>99</v>
      </c>
      <c r="E849" s="304">
        <v>99</v>
      </c>
      <c r="F849" s="304">
        <v>99</v>
      </c>
      <c r="G849" s="304">
        <v>99</v>
      </c>
      <c r="H849" s="304">
        <v>99</v>
      </c>
      <c r="I849" s="304">
        <v>99</v>
      </c>
      <c r="J849" s="304">
        <v>999</v>
      </c>
      <c r="K849" s="304">
        <v>99</v>
      </c>
      <c r="L849" s="304">
        <v>76</v>
      </c>
      <c r="M849" s="304">
        <v>99</v>
      </c>
      <c r="N849" s="304">
        <v>99</v>
      </c>
      <c r="O849" s="304">
        <v>99</v>
      </c>
      <c r="P849" s="304">
        <v>9999</v>
      </c>
      <c r="Q849" s="304">
        <v>1</v>
      </c>
      <c r="R849" s="304">
        <v>1</v>
      </c>
      <c r="S849" s="304">
        <v>1</v>
      </c>
      <c r="T849" s="304">
        <v>3.7875918491023408E-3</v>
      </c>
      <c r="U849" s="304">
        <v>4.4985288244335795E-3</v>
      </c>
      <c r="V849" s="304">
        <v>0</v>
      </c>
      <c r="W849" s="304">
        <v>60</v>
      </c>
      <c r="X849" s="304">
        <v>199.13326110509212</v>
      </c>
      <c r="Y849" s="304">
        <v>183.8</v>
      </c>
      <c r="Z849" s="304">
        <v>183.8</v>
      </c>
      <c r="AA849" s="304">
        <v>0</v>
      </c>
      <c r="AB849" s="304">
        <v>0</v>
      </c>
      <c r="AD849" s="304">
        <v>0</v>
      </c>
      <c r="AE849" s="304">
        <v>0</v>
      </c>
      <c r="AF849" s="304">
        <v>0</v>
      </c>
      <c r="AG849" s="304">
        <v>0</v>
      </c>
      <c r="AH849" s="304">
        <v>0</v>
      </c>
      <c r="AI849" s="304">
        <v>0</v>
      </c>
      <c r="AJ849" s="304">
        <v>0</v>
      </c>
      <c r="AK849" s="304">
        <v>0</v>
      </c>
      <c r="AL849" s="304">
        <v>0</v>
      </c>
      <c r="AM849" s="304">
        <v>0</v>
      </c>
    </row>
    <row r="850" spans="1:39" s="304" customFormat="1">
      <c r="A850" s="304">
        <v>9</v>
      </c>
      <c r="B850" s="304">
        <v>20</v>
      </c>
      <c r="C850" s="304">
        <v>2023</v>
      </c>
      <c r="D850" s="304">
        <v>99</v>
      </c>
      <c r="E850" s="304">
        <v>99</v>
      </c>
      <c r="F850" s="304">
        <v>99</v>
      </c>
      <c r="G850" s="304">
        <v>99</v>
      </c>
      <c r="H850" s="304">
        <v>99</v>
      </c>
      <c r="I850" s="304">
        <v>99</v>
      </c>
      <c r="J850" s="304">
        <v>999</v>
      </c>
      <c r="K850" s="304">
        <v>99</v>
      </c>
      <c r="L850" s="304">
        <v>99</v>
      </c>
      <c r="M850" s="304">
        <v>99</v>
      </c>
      <c r="N850" s="304">
        <v>99</v>
      </c>
      <c r="O850" s="304">
        <v>99</v>
      </c>
      <c r="P850" s="304">
        <v>9999</v>
      </c>
      <c r="Q850" s="304">
        <v>129</v>
      </c>
      <c r="R850" s="304">
        <v>209</v>
      </c>
      <c r="S850" s="304">
        <v>164</v>
      </c>
      <c r="T850" s="304">
        <v>0.79160669646238913</v>
      </c>
      <c r="U850" s="304">
        <v>0.61115867172688298</v>
      </c>
      <c r="V850" s="304">
        <v>0</v>
      </c>
      <c r="W850" s="304">
        <v>61.109756097560975</v>
      </c>
      <c r="X850" s="304">
        <v>164.49740030169977</v>
      </c>
      <c r="Y850" s="304">
        <v>119.47655502392342</v>
      </c>
      <c r="Z850" s="304">
        <v>152.25975609756091</v>
      </c>
      <c r="AA850" s="304">
        <v>37.600713082743134</v>
      </c>
      <c r="AB850" s="304">
        <v>3.5818175572860298</v>
      </c>
      <c r="AC850" s="304">
        <v>-35.732578425106254</v>
      </c>
      <c r="AD850" s="304">
        <v>16</v>
      </c>
      <c r="AE850" s="304">
        <v>0</v>
      </c>
      <c r="AF850" s="304">
        <v>0</v>
      </c>
      <c r="AG850" s="304">
        <v>0</v>
      </c>
      <c r="AH850" s="304">
        <v>15</v>
      </c>
      <c r="AI850" s="304">
        <v>3</v>
      </c>
      <c r="AJ850" s="304">
        <v>3</v>
      </c>
      <c r="AK850" s="304">
        <v>1</v>
      </c>
      <c r="AL850" s="304">
        <v>0</v>
      </c>
      <c r="AM850" s="304">
        <v>0</v>
      </c>
    </row>
    <row r="851" spans="1:39">
      <c r="A851">
        <v>9</v>
      </c>
      <c r="B851">
        <v>21</v>
      </c>
      <c r="C851">
        <v>2022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1</v>
      </c>
      <c r="M851">
        <v>99</v>
      </c>
      <c r="N851">
        <v>99</v>
      </c>
      <c r="O851">
        <v>99</v>
      </c>
      <c r="P851">
        <v>9999</v>
      </c>
    </row>
    <row r="852" spans="1:39">
      <c r="A852">
        <v>9</v>
      </c>
      <c r="B852">
        <v>22</v>
      </c>
      <c r="C852">
        <v>2022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2</v>
      </c>
      <c r="M852">
        <v>99</v>
      </c>
      <c r="N852">
        <v>99</v>
      </c>
      <c r="O852">
        <v>99</v>
      </c>
      <c r="P852">
        <v>9999</v>
      </c>
      <c r="Q852">
        <v>53</v>
      </c>
      <c r="R852">
        <v>92</v>
      </c>
      <c r="S852">
        <v>91</v>
      </c>
      <c r="T852">
        <v>0.33559495148464286</v>
      </c>
      <c r="U852">
        <v>0.47744225062281487</v>
      </c>
      <c r="V852">
        <v>2</v>
      </c>
      <c r="W852">
        <v>36.725274725274723</v>
      </c>
      <c r="X852">
        <v>239.39257619294355</v>
      </c>
      <c r="Y852">
        <v>219.30934782608705</v>
      </c>
      <c r="Z852">
        <v>221.71934065934065</v>
      </c>
      <c r="AA852">
        <v>44.971109622335845</v>
      </c>
      <c r="AB852">
        <v>1.690737104783945</v>
      </c>
      <c r="AC852">
        <v>12.506692821805148</v>
      </c>
      <c r="AD852">
        <v>3</v>
      </c>
      <c r="AE852">
        <v>0</v>
      </c>
      <c r="AF852">
        <v>0</v>
      </c>
      <c r="AG852">
        <v>0</v>
      </c>
      <c r="AH852">
        <v>7</v>
      </c>
      <c r="AI852">
        <v>1</v>
      </c>
      <c r="AJ852">
        <v>1</v>
      </c>
      <c r="AK852">
        <v>0</v>
      </c>
      <c r="AL852">
        <v>1</v>
      </c>
      <c r="AM852">
        <v>0</v>
      </c>
    </row>
    <row r="853" spans="1:39">
      <c r="A853">
        <v>9</v>
      </c>
      <c r="B853">
        <v>23</v>
      </c>
      <c r="C853">
        <v>2022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5</v>
      </c>
      <c r="M853">
        <v>99</v>
      </c>
      <c r="N853">
        <v>99</v>
      </c>
      <c r="O853">
        <v>99</v>
      </c>
      <c r="P853">
        <v>9999</v>
      </c>
      <c r="Q853">
        <v>100</v>
      </c>
      <c r="R853">
        <v>169</v>
      </c>
      <c r="S853">
        <v>168</v>
      </c>
      <c r="T853">
        <v>0.61647333479244182</v>
      </c>
      <c r="U853">
        <v>0.80925894270523924</v>
      </c>
      <c r="V853">
        <v>5</v>
      </c>
      <c r="W853">
        <v>42.339285714285722</v>
      </c>
      <c r="X853">
        <v>220.52324873226621</v>
      </c>
      <c r="Y853">
        <v>202.36011834319527</v>
      </c>
      <c r="Z853">
        <v>203.56464285714279</v>
      </c>
      <c r="AA853">
        <v>38.114830070473346</v>
      </c>
      <c r="AB853">
        <v>1.3880028352810021</v>
      </c>
      <c r="AC853">
        <v>-26.672159509052275</v>
      </c>
      <c r="AD853">
        <v>4</v>
      </c>
      <c r="AE853">
        <v>0</v>
      </c>
      <c r="AF853">
        <v>0</v>
      </c>
      <c r="AG853">
        <v>0</v>
      </c>
      <c r="AH853">
        <v>13</v>
      </c>
      <c r="AI853">
        <v>0</v>
      </c>
      <c r="AJ853">
        <v>3</v>
      </c>
      <c r="AK853">
        <v>0</v>
      </c>
      <c r="AL853">
        <v>2</v>
      </c>
      <c r="AM853">
        <v>0</v>
      </c>
    </row>
    <row r="854" spans="1:39">
      <c r="A854">
        <v>9</v>
      </c>
      <c r="B854">
        <v>24</v>
      </c>
      <c r="C854">
        <v>2022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9999</v>
      </c>
      <c r="Q854">
        <v>311</v>
      </c>
      <c r="R854">
        <v>952</v>
      </c>
      <c r="S854">
        <v>952</v>
      </c>
      <c r="T854">
        <v>3.4726781936236959</v>
      </c>
      <c r="U854">
        <v>4.2625607575544677</v>
      </c>
      <c r="V854">
        <v>8</v>
      </c>
      <c r="W854">
        <v>47.743697478991592</v>
      </c>
      <c r="X854">
        <v>205.00103562551769</v>
      </c>
      <c r="Y854">
        <v>189.21595588235303</v>
      </c>
      <c r="Z854">
        <v>189.21595588235303</v>
      </c>
      <c r="AA854">
        <v>37.985813895183242</v>
      </c>
      <c r="AB854">
        <v>1.2466181921036741</v>
      </c>
      <c r="AC854">
        <v>-19.026730254603081</v>
      </c>
      <c r="AD854">
        <v>23</v>
      </c>
      <c r="AE854">
        <v>0</v>
      </c>
      <c r="AF854">
        <v>0</v>
      </c>
      <c r="AG854">
        <v>5</v>
      </c>
      <c r="AH854">
        <v>55</v>
      </c>
      <c r="AI854">
        <v>7</v>
      </c>
      <c r="AJ854">
        <v>22</v>
      </c>
      <c r="AK854">
        <v>6</v>
      </c>
      <c r="AL854">
        <v>13</v>
      </c>
      <c r="AM854">
        <v>2</v>
      </c>
    </row>
    <row r="855" spans="1:39">
      <c r="A855">
        <v>9</v>
      </c>
      <c r="B855">
        <v>25</v>
      </c>
      <c r="C855">
        <v>2022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11</v>
      </c>
      <c r="M855">
        <v>99</v>
      </c>
      <c r="N855">
        <v>99</v>
      </c>
      <c r="O855">
        <v>99</v>
      </c>
      <c r="P855">
        <v>9999</v>
      </c>
      <c r="Q855">
        <v>547</v>
      </c>
      <c r="R855">
        <v>3027</v>
      </c>
      <c r="S855">
        <v>3026</v>
      </c>
      <c r="T855">
        <v>11.041803458087109</v>
      </c>
      <c r="U855">
        <v>12.265253900181937</v>
      </c>
      <c r="V855">
        <v>11</v>
      </c>
      <c r="W855">
        <v>52.435888962326494</v>
      </c>
      <c r="X855">
        <v>185.59043723856141</v>
      </c>
      <c r="Y855">
        <v>171.23330690452624</v>
      </c>
      <c r="Z855">
        <v>171.28989424983499</v>
      </c>
      <c r="AA855">
        <v>32.456764849916198</v>
      </c>
      <c r="AB855">
        <v>1.3835095342731523</v>
      </c>
      <c r="AC855">
        <v>-11.927503493173727</v>
      </c>
      <c r="AD855">
        <v>78</v>
      </c>
      <c r="AE855">
        <v>0</v>
      </c>
      <c r="AF855">
        <v>0</v>
      </c>
      <c r="AG855">
        <v>10</v>
      </c>
      <c r="AH855">
        <v>186</v>
      </c>
      <c r="AI855">
        <v>17</v>
      </c>
      <c r="AJ855">
        <v>99</v>
      </c>
      <c r="AK855">
        <v>10</v>
      </c>
      <c r="AL855">
        <v>40</v>
      </c>
      <c r="AM855">
        <v>17</v>
      </c>
    </row>
    <row r="856" spans="1:39">
      <c r="A856">
        <v>9</v>
      </c>
      <c r="B856">
        <v>26</v>
      </c>
      <c r="C856">
        <v>2022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14</v>
      </c>
      <c r="M856">
        <v>99</v>
      </c>
      <c r="N856">
        <v>99</v>
      </c>
      <c r="O856">
        <v>99</v>
      </c>
      <c r="P856">
        <v>9999</v>
      </c>
      <c r="Q856">
        <v>657</v>
      </c>
      <c r="R856">
        <v>8563</v>
      </c>
      <c r="S856">
        <v>8559</v>
      </c>
      <c r="T856">
        <v>31.235864886554324</v>
      </c>
      <c r="U856">
        <v>32.074754667931636</v>
      </c>
      <c r="V856">
        <v>14</v>
      </c>
      <c r="W856">
        <v>57.360439303656953</v>
      </c>
      <c r="X856">
        <v>171.57635669296502</v>
      </c>
      <c r="Y856">
        <v>158.29293121569575</v>
      </c>
      <c r="Z856">
        <v>158.36690851735045</v>
      </c>
      <c r="AA856">
        <v>28.470919953118781</v>
      </c>
      <c r="AB856">
        <v>1.3677235425240215</v>
      </c>
      <c r="AC856">
        <v>-12.901718249239796</v>
      </c>
      <c r="AD856">
        <v>211</v>
      </c>
      <c r="AE856">
        <v>0</v>
      </c>
      <c r="AF856">
        <v>0</v>
      </c>
      <c r="AG856">
        <v>21</v>
      </c>
      <c r="AH856">
        <v>546</v>
      </c>
      <c r="AI856">
        <v>67</v>
      </c>
      <c r="AJ856">
        <v>208</v>
      </c>
      <c r="AK856">
        <v>26</v>
      </c>
      <c r="AL856">
        <v>97</v>
      </c>
      <c r="AM856">
        <v>44</v>
      </c>
    </row>
    <row r="857" spans="1:39">
      <c r="A857">
        <v>9</v>
      </c>
      <c r="B857">
        <v>27</v>
      </c>
      <c r="C857">
        <v>2022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17</v>
      </c>
      <c r="M857">
        <v>99</v>
      </c>
      <c r="N857">
        <v>99</v>
      </c>
      <c r="O857">
        <v>99</v>
      </c>
      <c r="P857">
        <v>9999</v>
      </c>
      <c r="Q857">
        <v>630</v>
      </c>
      <c r="R857">
        <v>14369</v>
      </c>
      <c r="S857">
        <v>14367</v>
      </c>
      <c r="T857">
        <v>52.41482454220472</v>
      </c>
      <c r="U857">
        <v>49.474235334486131</v>
      </c>
      <c r="V857">
        <v>0</v>
      </c>
      <c r="W857">
        <v>62.405443029164054</v>
      </c>
      <c r="X857">
        <v>157.66373709744502</v>
      </c>
      <c r="Y857">
        <v>145.5045813904934</v>
      </c>
      <c r="Z857">
        <v>145.524836778729</v>
      </c>
      <c r="AA857">
        <v>26.027947927836983</v>
      </c>
      <c r="AB857">
        <v>1.7560422661180057</v>
      </c>
      <c r="AC857">
        <v>-16.409508603963943</v>
      </c>
      <c r="AD857">
        <v>480</v>
      </c>
      <c r="AE857">
        <v>0</v>
      </c>
      <c r="AF857">
        <v>0</v>
      </c>
      <c r="AG857">
        <v>52</v>
      </c>
      <c r="AH857">
        <v>1189</v>
      </c>
      <c r="AI857">
        <v>145</v>
      </c>
      <c r="AJ857">
        <v>282</v>
      </c>
      <c r="AK857">
        <v>127</v>
      </c>
      <c r="AL857">
        <v>125</v>
      </c>
      <c r="AM857">
        <v>39</v>
      </c>
    </row>
    <row r="858" spans="1:39" s="304" customFormat="1">
      <c r="A858" s="304">
        <v>9</v>
      </c>
      <c r="B858" s="304">
        <v>28</v>
      </c>
      <c r="C858" s="304">
        <v>2022</v>
      </c>
      <c r="D858" s="304">
        <v>99</v>
      </c>
      <c r="E858" s="304">
        <v>99</v>
      </c>
      <c r="F858" s="304">
        <v>99</v>
      </c>
      <c r="G858" s="304">
        <v>99</v>
      </c>
      <c r="H858" s="304">
        <v>99</v>
      </c>
      <c r="I858" s="304">
        <v>99</v>
      </c>
      <c r="J858" s="304">
        <v>999</v>
      </c>
      <c r="K858" s="304">
        <v>99</v>
      </c>
      <c r="L858" s="304">
        <v>75</v>
      </c>
      <c r="M858" s="304">
        <v>99</v>
      </c>
      <c r="N858" s="304">
        <v>99</v>
      </c>
      <c r="O858" s="304">
        <v>99</v>
      </c>
      <c r="P858" s="304">
        <v>9999</v>
      </c>
    </row>
    <row r="859" spans="1:39" s="304" customFormat="1">
      <c r="A859" s="304">
        <v>9</v>
      </c>
      <c r="B859" s="304">
        <v>29</v>
      </c>
      <c r="C859" s="304">
        <v>2022</v>
      </c>
      <c r="D859" s="304">
        <v>99</v>
      </c>
      <c r="E859" s="304">
        <v>99</v>
      </c>
      <c r="F859" s="304">
        <v>99</v>
      </c>
      <c r="G859" s="304">
        <v>99</v>
      </c>
      <c r="H859" s="304">
        <v>99</v>
      </c>
      <c r="I859" s="304">
        <v>99</v>
      </c>
      <c r="J859" s="304">
        <v>999</v>
      </c>
      <c r="K859" s="304">
        <v>99</v>
      </c>
      <c r="L859" s="304">
        <v>76</v>
      </c>
      <c r="M859" s="304">
        <v>99</v>
      </c>
      <c r="N859" s="304">
        <v>99</v>
      </c>
      <c r="O859" s="304">
        <v>99</v>
      </c>
      <c r="P859" s="304">
        <v>9999</v>
      </c>
    </row>
    <row r="860" spans="1:39" s="304" customFormat="1">
      <c r="A860" s="304">
        <v>9</v>
      </c>
      <c r="B860" s="304">
        <v>30</v>
      </c>
      <c r="C860" s="304">
        <v>2022</v>
      </c>
      <c r="D860" s="304">
        <v>99</v>
      </c>
      <c r="E860" s="304">
        <v>99</v>
      </c>
      <c r="F860" s="304">
        <v>99</v>
      </c>
      <c r="G860" s="304">
        <v>99</v>
      </c>
      <c r="H860" s="304">
        <v>99</v>
      </c>
      <c r="I860" s="304">
        <v>99</v>
      </c>
      <c r="J860" s="304">
        <v>999</v>
      </c>
      <c r="K860" s="304">
        <v>99</v>
      </c>
      <c r="L860" s="304">
        <v>99</v>
      </c>
      <c r="M860" s="304">
        <v>99</v>
      </c>
      <c r="N860" s="304">
        <v>99</v>
      </c>
      <c r="O860" s="304">
        <v>99</v>
      </c>
      <c r="P860" s="304">
        <v>9999</v>
      </c>
      <c r="Q860" s="304">
        <v>134</v>
      </c>
      <c r="R860" s="304">
        <v>242</v>
      </c>
      <c r="S860" s="304">
        <v>189</v>
      </c>
      <c r="T860" s="304">
        <v>0.88276063325308229</v>
      </c>
      <c r="U860" s="304">
        <v>0.63649414651776948</v>
      </c>
      <c r="V860" s="304">
        <v>0</v>
      </c>
      <c r="W860" s="304">
        <v>61.417989417989403</v>
      </c>
      <c r="X860" s="304">
        <v>154.83112917812011</v>
      </c>
      <c r="Y860" s="304">
        <v>111.14838842975205</v>
      </c>
      <c r="Z860" s="304">
        <v>142.31698412698412</v>
      </c>
      <c r="AA860" s="304">
        <v>34.386705778407425</v>
      </c>
      <c r="AB860" s="304">
        <v>3.0860488565254238</v>
      </c>
      <c r="AC860" s="304">
        <v>-41.497226544402785</v>
      </c>
      <c r="AD860" s="304">
        <v>19</v>
      </c>
      <c r="AE860" s="304">
        <v>0</v>
      </c>
      <c r="AF860" s="304">
        <v>0</v>
      </c>
      <c r="AG860" s="304">
        <v>3</v>
      </c>
      <c r="AH860" s="304">
        <v>13</v>
      </c>
      <c r="AI860" s="304">
        <v>6</v>
      </c>
      <c r="AJ860" s="304">
        <v>7</v>
      </c>
      <c r="AK860" s="304">
        <v>1</v>
      </c>
      <c r="AL860" s="304">
        <v>2</v>
      </c>
      <c r="AM860" s="304">
        <v>1</v>
      </c>
    </row>
    <row r="861" spans="1:39">
      <c r="A861" s="304">
        <v>9</v>
      </c>
      <c r="B861">
        <v>31</v>
      </c>
      <c r="C861">
        <v>2021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1</v>
      </c>
      <c r="M861">
        <v>99</v>
      </c>
      <c r="N861">
        <v>99</v>
      </c>
      <c r="O861">
        <v>99</v>
      </c>
      <c r="P861">
        <v>9999</v>
      </c>
    </row>
    <row r="862" spans="1:39">
      <c r="A862">
        <v>9</v>
      </c>
      <c r="B862">
        <v>32</v>
      </c>
      <c r="C862">
        <v>2021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2</v>
      </c>
      <c r="M862">
        <v>99</v>
      </c>
      <c r="N862">
        <v>99</v>
      </c>
      <c r="O862">
        <v>99</v>
      </c>
      <c r="P862">
        <v>9999</v>
      </c>
      <c r="Q862">
        <v>52</v>
      </c>
      <c r="R862">
        <v>93</v>
      </c>
      <c r="S862">
        <v>93</v>
      </c>
      <c r="T862">
        <v>0.33359638424564159</v>
      </c>
      <c r="U862">
        <v>0.47197698312596598</v>
      </c>
      <c r="V862">
        <v>2</v>
      </c>
      <c r="W862">
        <v>36.645161290322577</v>
      </c>
      <c r="X862">
        <v>235.56635095935405</v>
      </c>
      <c r="Y862">
        <v>217.42774193548391</v>
      </c>
      <c r="Z862">
        <v>217.42774193548391</v>
      </c>
      <c r="AA862">
        <v>42.978193948981058</v>
      </c>
      <c r="AB862">
        <v>1.6174130498995425</v>
      </c>
      <c r="AC862">
        <v>-4.3507376186578348</v>
      </c>
      <c r="AD862">
        <v>3</v>
      </c>
      <c r="AE862">
        <v>0</v>
      </c>
      <c r="AF862">
        <v>0</v>
      </c>
      <c r="AG862">
        <v>2</v>
      </c>
      <c r="AH862">
        <v>7</v>
      </c>
      <c r="AI862">
        <v>1</v>
      </c>
      <c r="AJ862">
        <v>0</v>
      </c>
      <c r="AK862">
        <v>0</v>
      </c>
      <c r="AL862">
        <v>1</v>
      </c>
      <c r="AM862">
        <v>2</v>
      </c>
    </row>
    <row r="863" spans="1:39">
      <c r="A863">
        <v>9</v>
      </c>
      <c r="B863">
        <v>33</v>
      </c>
      <c r="C863">
        <v>2021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5</v>
      </c>
      <c r="M863">
        <v>99</v>
      </c>
      <c r="N863">
        <v>99</v>
      </c>
      <c r="O863">
        <v>99</v>
      </c>
      <c r="P863">
        <v>9999</v>
      </c>
      <c r="Q863">
        <v>109</v>
      </c>
      <c r="R863">
        <v>208</v>
      </c>
      <c r="S863">
        <v>208</v>
      </c>
      <c r="T863">
        <v>0.74610804218380067</v>
      </c>
      <c r="U863">
        <v>1.0184503951065231</v>
      </c>
      <c r="V863">
        <v>5</v>
      </c>
      <c r="W863">
        <v>42.5</v>
      </c>
      <c r="X863">
        <v>227.27513751145941</v>
      </c>
      <c r="Y863">
        <v>209.77495192307697</v>
      </c>
      <c r="Z863">
        <v>209.77495192307697</v>
      </c>
      <c r="AA863">
        <v>35.752332696859249</v>
      </c>
      <c r="AB863">
        <v>1.3409239065200242</v>
      </c>
      <c r="AC863">
        <v>-7.31781493387785</v>
      </c>
      <c r="AD863">
        <v>8</v>
      </c>
      <c r="AE863">
        <v>0</v>
      </c>
      <c r="AF863">
        <v>0</v>
      </c>
      <c r="AG863">
        <v>0</v>
      </c>
      <c r="AH863">
        <v>13</v>
      </c>
      <c r="AI863">
        <v>2</v>
      </c>
      <c r="AJ863">
        <v>1</v>
      </c>
      <c r="AK863">
        <v>1</v>
      </c>
      <c r="AL863">
        <v>0</v>
      </c>
      <c r="AM863">
        <v>1</v>
      </c>
    </row>
    <row r="864" spans="1:39">
      <c r="A864">
        <v>9</v>
      </c>
      <c r="B864">
        <v>34</v>
      </c>
      <c r="C864">
        <v>2021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8</v>
      </c>
      <c r="M864">
        <v>99</v>
      </c>
      <c r="N864">
        <v>99</v>
      </c>
      <c r="O864">
        <v>99</v>
      </c>
      <c r="P864">
        <v>9999</v>
      </c>
      <c r="Q864">
        <v>294</v>
      </c>
      <c r="R864">
        <v>796</v>
      </c>
      <c r="S864">
        <v>796</v>
      </c>
      <c r="T864">
        <v>2.8552980845110838</v>
      </c>
      <c r="U864">
        <v>3.4292664784010185</v>
      </c>
      <c r="V864">
        <v>8</v>
      </c>
      <c r="W864">
        <v>47.538944723618087</v>
      </c>
      <c r="X864">
        <v>199.96940281036805</v>
      </c>
      <c r="Y864">
        <v>184.57175879396968</v>
      </c>
      <c r="Z864">
        <v>184.57175879396968</v>
      </c>
      <c r="AA864">
        <v>36.747755924676731</v>
      </c>
      <c r="AB864">
        <v>1.257036833175504</v>
      </c>
      <c r="AC864">
        <v>-21.929607687820074</v>
      </c>
      <c r="AD864">
        <v>28</v>
      </c>
      <c r="AE864">
        <v>0</v>
      </c>
      <c r="AF864">
        <v>0</v>
      </c>
      <c r="AG864">
        <v>5</v>
      </c>
      <c r="AH864">
        <v>57</v>
      </c>
      <c r="AI864">
        <v>2</v>
      </c>
      <c r="AJ864">
        <v>11</v>
      </c>
      <c r="AK864">
        <v>1</v>
      </c>
      <c r="AL864">
        <v>8</v>
      </c>
      <c r="AM864">
        <v>3</v>
      </c>
    </row>
    <row r="865" spans="1:39">
      <c r="A865">
        <v>9</v>
      </c>
      <c r="B865">
        <v>35</v>
      </c>
      <c r="C865">
        <v>2021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11</v>
      </c>
      <c r="M865">
        <v>99</v>
      </c>
      <c r="N865">
        <v>99</v>
      </c>
      <c r="O865">
        <v>99</v>
      </c>
      <c r="P865">
        <v>9999</v>
      </c>
      <c r="Q865">
        <v>505</v>
      </c>
      <c r="R865">
        <v>2723</v>
      </c>
      <c r="S865">
        <v>2723</v>
      </c>
      <c r="T865">
        <v>9.7675586483965837</v>
      </c>
      <c r="U865">
        <v>10.902605802514238</v>
      </c>
      <c r="V865">
        <v>11</v>
      </c>
      <c r="W865">
        <v>52.535806096217406</v>
      </c>
      <c r="X865">
        <v>185.84806843831424</v>
      </c>
      <c r="Y865">
        <v>171.53776716856422</v>
      </c>
      <c r="Z865">
        <v>171.53776716856422</v>
      </c>
      <c r="AA865">
        <v>31.142041421434996</v>
      </c>
      <c r="AB865">
        <v>1.3527978523191264</v>
      </c>
      <c r="AC865">
        <v>-13.408716970259263</v>
      </c>
      <c r="AD865">
        <v>64</v>
      </c>
      <c r="AE865">
        <v>0</v>
      </c>
      <c r="AF865">
        <v>0</v>
      </c>
      <c r="AG865">
        <v>5</v>
      </c>
      <c r="AH865">
        <v>190</v>
      </c>
      <c r="AI865">
        <v>21</v>
      </c>
      <c r="AJ865">
        <v>35</v>
      </c>
      <c r="AK865">
        <v>5</v>
      </c>
      <c r="AL865">
        <v>38</v>
      </c>
      <c r="AM865">
        <v>10</v>
      </c>
    </row>
    <row r="866" spans="1:39">
      <c r="A866">
        <v>9</v>
      </c>
      <c r="B866">
        <v>36</v>
      </c>
      <c r="C866">
        <v>2021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14</v>
      </c>
      <c r="M866">
        <v>99</v>
      </c>
      <c r="N866">
        <v>99</v>
      </c>
      <c r="O866">
        <v>99</v>
      </c>
      <c r="P866">
        <v>9999</v>
      </c>
      <c r="Q866">
        <v>658</v>
      </c>
      <c r="R866">
        <v>8836</v>
      </c>
      <c r="S866">
        <v>8837</v>
      </c>
      <c r="T866">
        <v>31.695243561231081</v>
      </c>
      <c r="U866">
        <v>32.558413978375242</v>
      </c>
      <c r="V866">
        <v>14</v>
      </c>
      <c r="W866">
        <v>57.405001697408643</v>
      </c>
      <c r="X866">
        <v>171.01880075942637</v>
      </c>
      <c r="Y866">
        <v>157.8645507016754</v>
      </c>
      <c r="Z866">
        <v>157.84668665836864</v>
      </c>
      <c r="AA866">
        <v>27.749658715973439</v>
      </c>
      <c r="AB866">
        <v>1.3613549107595115</v>
      </c>
      <c r="AC866">
        <v>-12.616956858594779</v>
      </c>
      <c r="AD866">
        <v>250</v>
      </c>
      <c r="AE866">
        <v>0</v>
      </c>
      <c r="AF866">
        <v>0</v>
      </c>
      <c r="AG866">
        <v>31</v>
      </c>
      <c r="AH866">
        <v>720</v>
      </c>
      <c r="AI866">
        <v>91</v>
      </c>
      <c r="AJ866">
        <v>109</v>
      </c>
      <c r="AK866">
        <v>28</v>
      </c>
      <c r="AL866">
        <v>93</v>
      </c>
      <c r="AM866">
        <v>41</v>
      </c>
    </row>
    <row r="867" spans="1:39">
      <c r="A867">
        <v>9</v>
      </c>
      <c r="B867">
        <v>37</v>
      </c>
      <c r="C867">
        <v>2021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17</v>
      </c>
      <c r="M867">
        <v>99</v>
      </c>
      <c r="N867">
        <v>99</v>
      </c>
      <c r="O867">
        <v>99</v>
      </c>
      <c r="P867">
        <v>9999</v>
      </c>
      <c r="Q867">
        <v>582</v>
      </c>
      <c r="R867">
        <v>15222</v>
      </c>
      <c r="S867">
        <v>15223</v>
      </c>
      <c r="T867">
        <v>54.602195279431825</v>
      </c>
      <c r="U867">
        <v>51.619286362477034</v>
      </c>
      <c r="V867">
        <v>17</v>
      </c>
      <c r="W867">
        <v>62.297838796557848</v>
      </c>
      <c r="X867">
        <v>157.39338113721115</v>
      </c>
      <c r="Y867">
        <v>145.28385757456277</v>
      </c>
      <c r="Z867">
        <v>145.27431386717436</v>
      </c>
      <c r="AA867">
        <v>26.449663131342259</v>
      </c>
      <c r="AB867">
        <v>1.6725975405856643</v>
      </c>
      <c r="AC867">
        <v>-15.649005030246943</v>
      </c>
      <c r="AD867">
        <v>579</v>
      </c>
      <c r="AE867">
        <v>1</v>
      </c>
      <c r="AF867">
        <v>0</v>
      </c>
      <c r="AG867">
        <v>64</v>
      </c>
      <c r="AH867">
        <v>1265</v>
      </c>
      <c r="AI867">
        <v>162</v>
      </c>
      <c r="AJ867">
        <v>184</v>
      </c>
      <c r="AK867">
        <v>124</v>
      </c>
      <c r="AL867">
        <v>108</v>
      </c>
      <c r="AM867">
        <v>26</v>
      </c>
    </row>
    <row r="868" spans="1:39">
      <c r="A868">
        <v>9</v>
      </c>
      <c r="B868">
        <v>38</v>
      </c>
      <c r="C868">
        <v>2020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</v>
      </c>
      <c r="M868">
        <v>99</v>
      </c>
      <c r="N868">
        <v>99</v>
      </c>
      <c r="O868">
        <v>99</v>
      </c>
      <c r="P868">
        <v>9999</v>
      </c>
    </row>
    <row r="869" spans="1:39">
      <c r="A869">
        <v>9</v>
      </c>
      <c r="B869">
        <v>39</v>
      </c>
      <c r="C869">
        <v>2020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2</v>
      </c>
      <c r="M869">
        <v>99</v>
      </c>
      <c r="N869">
        <v>99</v>
      </c>
      <c r="O869">
        <v>99</v>
      </c>
      <c r="P869">
        <v>9999</v>
      </c>
      <c r="Q869">
        <v>56</v>
      </c>
      <c r="R869">
        <v>101</v>
      </c>
      <c r="S869">
        <v>101</v>
      </c>
      <c r="T869">
        <v>0.37016675829210194</v>
      </c>
      <c r="U869">
        <v>0.52839114585483193</v>
      </c>
      <c r="V869">
        <v>2</v>
      </c>
      <c r="W869">
        <v>36.623762376237622</v>
      </c>
      <c r="X869">
        <v>235.46914388080179</v>
      </c>
      <c r="Y869">
        <v>217.33801980198012</v>
      </c>
      <c r="Z869">
        <v>217.33801980198012</v>
      </c>
      <c r="AA869">
        <v>46.254727369206634</v>
      </c>
      <c r="AB869">
        <v>1.5469643550555212</v>
      </c>
      <c r="AC869">
        <v>-11.983613438387245</v>
      </c>
      <c r="AD869">
        <v>1</v>
      </c>
      <c r="AE869">
        <v>0</v>
      </c>
      <c r="AF869">
        <v>0</v>
      </c>
      <c r="AG869">
        <v>0</v>
      </c>
      <c r="AH869">
        <v>5</v>
      </c>
      <c r="AI869">
        <v>1</v>
      </c>
      <c r="AJ869">
        <v>2</v>
      </c>
      <c r="AK869">
        <v>0</v>
      </c>
      <c r="AL869">
        <v>1</v>
      </c>
      <c r="AM869">
        <v>0</v>
      </c>
    </row>
    <row r="870" spans="1:39">
      <c r="A870">
        <v>9</v>
      </c>
      <c r="B870">
        <v>40</v>
      </c>
      <c r="C870">
        <v>2020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5</v>
      </c>
      <c r="M870">
        <v>99</v>
      </c>
      <c r="N870">
        <v>99</v>
      </c>
      <c r="O870">
        <v>99</v>
      </c>
      <c r="P870">
        <v>9999</v>
      </c>
      <c r="Q870">
        <v>120</v>
      </c>
      <c r="R870">
        <v>202</v>
      </c>
      <c r="S870">
        <v>202</v>
      </c>
      <c r="T870">
        <v>0.74033351658420388</v>
      </c>
      <c r="U870">
        <v>0.99622820047179073</v>
      </c>
      <c r="V870">
        <v>5</v>
      </c>
      <c r="W870">
        <v>42.425742574257427</v>
      </c>
      <c r="X870">
        <v>221.97665812085003</v>
      </c>
      <c r="Y870">
        <v>204.88445544554455</v>
      </c>
      <c r="Z870">
        <v>204.88445544554455</v>
      </c>
      <c r="AA870">
        <v>35.472732519870071</v>
      </c>
      <c r="AB870">
        <v>1.3522737335921944</v>
      </c>
      <c r="AC870">
        <v>-8.0831463988484629</v>
      </c>
      <c r="AD870">
        <v>2</v>
      </c>
      <c r="AE870">
        <v>0</v>
      </c>
      <c r="AF870">
        <v>0</v>
      </c>
      <c r="AG870">
        <v>0</v>
      </c>
      <c r="AH870">
        <v>12</v>
      </c>
      <c r="AI870">
        <v>1</v>
      </c>
      <c r="AJ870">
        <v>3</v>
      </c>
      <c r="AK870">
        <v>0</v>
      </c>
      <c r="AL870">
        <v>3</v>
      </c>
      <c r="AM870">
        <v>0</v>
      </c>
    </row>
    <row r="871" spans="1:39">
      <c r="A871">
        <v>9</v>
      </c>
      <c r="B871">
        <v>41</v>
      </c>
      <c r="C871">
        <v>2020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8</v>
      </c>
      <c r="M871">
        <v>99</v>
      </c>
      <c r="N871">
        <v>99</v>
      </c>
      <c r="O871">
        <v>99</v>
      </c>
      <c r="P871">
        <v>9999</v>
      </c>
      <c r="Q871">
        <v>254</v>
      </c>
      <c r="R871">
        <v>743</v>
      </c>
      <c r="S871">
        <v>743</v>
      </c>
      <c r="T871">
        <v>2.7231079347626914</v>
      </c>
      <c r="U871">
        <v>3.3542268321277446</v>
      </c>
      <c r="V871">
        <v>8</v>
      </c>
      <c r="W871">
        <v>47.457604306864063</v>
      </c>
      <c r="X871">
        <v>203.19052944856219</v>
      </c>
      <c r="Y871">
        <v>187.54485868102287</v>
      </c>
      <c r="Z871">
        <v>187.54485868102287</v>
      </c>
      <c r="AA871">
        <v>36.90168604624219</v>
      </c>
      <c r="AB871">
        <v>1.3971777627638997</v>
      </c>
      <c r="AC871">
        <v>-5.6465642949523689</v>
      </c>
      <c r="AD871">
        <v>11</v>
      </c>
      <c r="AE871">
        <v>0</v>
      </c>
      <c r="AF871">
        <v>0</v>
      </c>
      <c r="AG871">
        <v>1</v>
      </c>
      <c r="AH871">
        <v>62</v>
      </c>
      <c r="AI871">
        <v>3</v>
      </c>
      <c r="AJ871">
        <v>6</v>
      </c>
      <c r="AK871">
        <v>0</v>
      </c>
      <c r="AL871">
        <v>11</v>
      </c>
      <c r="AM871">
        <v>1</v>
      </c>
    </row>
    <row r="872" spans="1:39">
      <c r="A872">
        <v>9</v>
      </c>
      <c r="B872">
        <v>42</v>
      </c>
      <c r="C872">
        <v>2020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11</v>
      </c>
      <c r="M872">
        <v>99</v>
      </c>
      <c r="N872">
        <v>99</v>
      </c>
      <c r="O872">
        <v>99</v>
      </c>
      <c r="P872">
        <v>9999</v>
      </c>
      <c r="Q872">
        <v>485</v>
      </c>
      <c r="R872">
        <v>2629</v>
      </c>
      <c r="S872">
        <v>2629</v>
      </c>
      <c r="T872">
        <v>9.6353307678211433</v>
      </c>
      <c r="U872">
        <v>10.834655975724145</v>
      </c>
      <c r="V872">
        <v>11</v>
      </c>
      <c r="W872">
        <v>52.508178014454174</v>
      </c>
      <c r="X872">
        <v>185.49165961624004</v>
      </c>
      <c r="Y872">
        <v>171.20880182578875</v>
      </c>
      <c r="Z872">
        <v>171.20880182578875</v>
      </c>
      <c r="AA872">
        <v>31.593687367063527</v>
      </c>
      <c r="AB872">
        <v>1.3583874623206278</v>
      </c>
      <c r="AC872">
        <v>-16.111768775821439</v>
      </c>
      <c r="AD872">
        <v>71</v>
      </c>
      <c r="AE872">
        <v>0</v>
      </c>
      <c r="AF872">
        <v>0</v>
      </c>
      <c r="AG872">
        <v>6</v>
      </c>
      <c r="AH872">
        <v>199</v>
      </c>
      <c r="AI872">
        <v>27</v>
      </c>
      <c r="AJ872">
        <v>44</v>
      </c>
      <c r="AK872">
        <v>3</v>
      </c>
      <c r="AL872">
        <v>36</v>
      </c>
      <c r="AM872">
        <v>10</v>
      </c>
    </row>
    <row r="873" spans="1:39">
      <c r="A873">
        <v>9</v>
      </c>
      <c r="B873">
        <v>43</v>
      </c>
      <c r="C873">
        <v>2020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14</v>
      </c>
      <c r="M873">
        <v>99</v>
      </c>
      <c r="N873">
        <v>99</v>
      </c>
      <c r="O873">
        <v>99</v>
      </c>
      <c r="P873">
        <v>9999</v>
      </c>
      <c r="Q873">
        <v>626</v>
      </c>
      <c r="R873">
        <v>8469</v>
      </c>
      <c r="S873">
        <v>8469</v>
      </c>
      <c r="T873">
        <v>31.039032435404057</v>
      </c>
      <c r="U873">
        <v>32.013497167580695</v>
      </c>
      <c r="V873">
        <v>14</v>
      </c>
      <c r="W873">
        <v>57.413153855236722</v>
      </c>
      <c r="X873">
        <v>170.13780805581644</v>
      </c>
      <c r="Y873">
        <v>157.0371968355183</v>
      </c>
      <c r="Z873">
        <v>157.0371968355183</v>
      </c>
      <c r="AA873">
        <v>28.144944621792924</v>
      </c>
      <c r="AB873">
        <v>1.3633434042782628</v>
      </c>
      <c r="AC873">
        <v>-15.415082485382076</v>
      </c>
      <c r="AD873">
        <v>268</v>
      </c>
      <c r="AE873">
        <v>0</v>
      </c>
      <c r="AF873">
        <v>0</v>
      </c>
      <c r="AG873">
        <v>24</v>
      </c>
      <c r="AH873">
        <v>789</v>
      </c>
      <c r="AI873">
        <v>96</v>
      </c>
      <c r="AJ873">
        <v>137</v>
      </c>
      <c r="AK873">
        <v>39</v>
      </c>
      <c r="AL873">
        <v>119</v>
      </c>
      <c r="AM873">
        <v>18</v>
      </c>
    </row>
    <row r="874" spans="1:39">
      <c r="A874">
        <v>9</v>
      </c>
      <c r="B874">
        <v>44</v>
      </c>
      <c r="C874">
        <v>2020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17</v>
      </c>
      <c r="M874">
        <v>99</v>
      </c>
      <c r="N874">
        <v>99</v>
      </c>
      <c r="O874">
        <v>99</v>
      </c>
      <c r="P874">
        <v>9999</v>
      </c>
      <c r="Q874">
        <v>596</v>
      </c>
      <c r="R874">
        <v>15141</v>
      </c>
      <c r="S874">
        <v>15141</v>
      </c>
      <c r="T874">
        <v>55.492028587135778</v>
      </c>
      <c r="U874">
        <v>52.273000678240784</v>
      </c>
      <c r="V874">
        <v>17</v>
      </c>
      <c r="W874">
        <v>62.330955683244142</v>
      </c>
      <c r="X874">
        <v>155.38987543812635</v>
      </c>
      <c r="Y874">
        <v>143.42485502939019</v>
      </c>
      <c r="Z874">
        <v>143.42485502939019</v>
      </c>
      <c r="AA874">
        <v>26.227140014456392</v>
      </c>
      <c r="AB874">
        <v>1.6751303703186011</v>
      </c>
      <c r="AC874">
        <v>-16.603008715477223</v>
      </c>
      <c r="AD874">
        <v>708</v>
      </c>
      <c r="AE874">
        <v>0</v>
      </c>
      <c r="AF874">
        <v>0</v>
      </c>
      <c r="AG874">
        <v>57</v>
      </c>
      <c r="AH874">
        <v>1572</v>
      </c>
      <c r="AI874">
        <v>253</v>
      </c>
      <c r="AJ874">
        <v>212</v>
      </c>
      <c r="AK874">
        <v>203</v>
      </c>
      <c r="AL874">
        <v>138</v>
      </c>
      <c r="AM874">
        <v>40</v>
      </c>
    </row>
    <row r="875" spans="1:39">
      <c r="A875">
        <v>9</v>
      </c>
      <c r="B875">
        <v>45</v>
      </c>
      <c r="C875">
        <v>2019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</v>
      </c>
      <c r="M875">
        <v>99</v>
      </c>
      <c r="N875">
        <v>99</v>
      </c>
      <c r="O875">
        <v>99</v>
      </c>
      <c r="P875">
        <v>9999</v>
      </c>
    </row>
    <row r="876" spans="1:39">
      <c r="A876">
        <v>9</v>
      </c>
      <c r="B876">
        <v>46</v>
      </c>
      <c r="C876">
        <v>2019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2</v>
      </c>
      <c r="M876">
        <v>99</v>
      </c>
      <c r="N876">
        <v>99</v>
      </c>
      <c r="O876">
        <v>99</v>
      </c>
      <c r="P876">
        <v>9999</v>
      </c>
      <c r="Q876">
        <v>70</v>
      </c>
      <c r="R876">
        <v>132</v>
      </c>
      <c r="S876">
        <v>132</v>
      </c>
      <c r="T876">
        <v>0.47117615563091197</v>
      </c>
      <c r="U876">
        <v>0.67773810433676906</v>
      </c>
      <c r="V876">
        <v>2</v>
      </c>
      <c r="W876">
        <v>36.757575757575751</v>
      </c>
      <c r="X876">
        <v>236.90083390787623</v>
      </c>
      <c r="Y876">
        <v>218.65946969696964</v>
      </c>
      <c r="Z876">
        <v>218.65946969696964</v>
      </c>
      <c r="AA876">
        <v>46.996102422441695</v>
      </c>
      <c r="AB876">
        <v>2.236478604255169</v>
      </c>
      <c r="AC876">
        <v>-0.84011304302952561</v>
      </c>
      <c r="AD876">
        <v>3</v>
      </c>
      <c r="AE876">
        <v>0</v>
      </c>
      <c r="AF876">
        <v>0</v>
      </c>
      <c r="AG876">
        <v>0</v>
      </c>
      <c r="AH876">
        <v>14</v>
      </c>
      <c r="AI876">
        <v>1</v>
      </c>
      <c r="AJ876">
        <v>0</v>
      </c>
      <c r="AK876">
        <v>0</v>
      </c>
      <c r="AL876">
        <v>0</v>
      </c>
      <c r="AM876">
        <v>0</v>
      </c>
    </row>
    <row r="877" spans="1:39">
      <c r="A877">
        <v>9</v>
      </c>
      <c r="B877">
        <v>47</v>
      </c>
      <c r="C877">
        <v>2019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5</v>
      </c>
      <c r="M877">
        <v>99</v>
      </c>
      <c r="N877">
        <v>99</v>
      </c>
      <c r="O877">
        <v>99</v>
      </c>
      <c r="P877">
        <v>9999</v>
      </c>
      <c r="Q877">
        <v>115</v>
      </c>
      <c r="R877">
        <v>227</v>
      </c>
      <c r="S877">
        <v>226</v>
      </c>
      <c r="T877">
        <v>0.81028020703194725</v>
      </c>
      <c r="U877">
        <v>1.0887811028694303</v>
      </c>
      <c r="V877">
        <v>5</v>
      </c>
      <c r="W877">
        <v>42.491150442477874</v>
      </c>
      <c r="X877">
        <v>222.31122417323328</v>
      </c>
      <c r="Y877">
        <v>204.26550660792964</v>
      </c>
      <c r="Z877">
        <v>205.16933628318591</v>
      </c>
      <c r="AA877">
        <v>39.726686211500926</v>
      </c>
      <c r="AB877">
        <v>1.439767528071535</v>
      </c>
      <c r="AC877">
        <v>-16.758328536980045</v>
      </c>
      <c r="AD877">
        <v>4</v>
      </c>
      <c r="AE877">
        <v>0</v>
      </c>
      <c r="AF877">
        <v>0</v>
      </c>
      <c r="AG877">
        <v>0</v>
      </c>
      <c r="AH877">
        <v>14</v>
      </c>
      <c r="AI877">
        <v>0</v>
      </c>
      <c r="AJ877">
        <v>4</v>
      </c>
      <c r="AK877">
        <v>0</v>
      </c>
      <c r="AL877">
        <v>3</v>
      </c>
      <c r="AM877">
        <v>2</v>
      </c>
    </row>
    <row r="878" spans="1:39">
      <c r="A878">
        <v>9</v>
      </c>
      <c r="B878">
        <v>48</v>
      </c>
      <c r="C878">
        <v>2019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8</v>
      </c>
      <c r="M878">
        <v>99</v>
      </c>
      <c r="N878">
        <v>99</v>
      </c>
      <c r="O878">
        <v>99</v>
      </c>
      <c r="P878">
        <v>9999</v>
      </c>
      <c r="Q878">
        <v>296</v>
      </c>
      <c r="R878">
        <v>797</v>
      </c>
      <c r="S878">
        <v>797</v>
      </c>
      <c r="T878">
        <v>2.8449045154381567</v>
      </c>
      <c r="U878">
        <v>3.494983425900287</v>
      </c>
      <c r="V878">
        <v>8</v>
      </c>
      <c r="W878">
        <v>47.4491844416562</v>
      </c>
      <c r="X878">
        <v>202.3323921911938</v>
      </c>
      <c r="Y878">
        <v>186.75279799247164</v>
      </c>
      <c r="Z878">
        <v>186.75279799247164</v>
      </c>
      <c r="AA878">
        <v>34.500899300202043</v>
      </c>
      <c r="AB878">
        <v>1.3923937350961284</v>
      </c>
      <c r="AC878">
        <v>-6.6718073030472347</v>
      </c>
      <c r="AD878">
        <v>18</v>
      </c>
      <c r="AE878">
        <v>0</v>
      </c>
      <c r="AF878">
        <v>0</v>
      </c>
      <c r="AG878">
        <v>1</v>
      </c>
      <c r="AH878">
        <v>47</v>
      </c>
      <c r="AI878">
        <v>3</v>
      </c>
      <c r="AJ878">
        <v>13</v>
      </c>
      <c r="AK878">
        <v>0</v>
      </c>
      <c r="AL878">
        <v>6</v>
      </c>
      <c r="AM878">
        <v>3</v>
      </c>
    </row>
    <row r="879" spans="1:39">
      <c r="A879">
        <v>9</v>
      </c>
      <c r="B879">
        <v>49</v>
      </c>
      <c r="C879">
        <v>2019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11</v>
      </c>
      <c r="M879">
        <v>99</v>
      </c>
      <c r="N879">
        <v>99</v>
      </c>
      <c r="O879">
        <v>99</v>
      </c>
      <c r="P879">
        <v>9999</v>
      </c>
      <c r="Q879">
        <v>492</v>
      </c>
      <c r="R879">
        <v>2673</v>
      </c>
      <c r="S879">
        <v>2667</v>
      </c>
      <c r="T879">
        <v>9.541317151525968</v>
      </c>
      <c r="U879">
        <v>10.794155923502387</v>
      </c>
      <c r="V879">
        <v>11</v>
      </c>
      <c r="W879">
        <v>52.503187101612284</v>
      </c>
      <c r="X879">
        <v>186.73325283653904</v>
      </c>
      <c r="Y879">
        <v>171.97687242798349</v>
      </c>
      <c r="Z879">
        <v>172.36377202849638</v>
      </c>
      <c r="AA879">
        <v>31.698793320215177</v>
      </c>
      <c r="AB879">
        <v>1.3588746349752991</v>
      </c>
      <c r="AC879">
        <v>-14.903372239536244</v>
      </c>
      <c r="AD879">
        <v>53</v>
      </c>
      <c r="AE879">
        <v>0</v>
      </c>
      <c r="AF879">
        <v>0</v>
      </c>
      <c r="AG879">
        <v>5</v>
      </c>
      <c r="AH879">
        <v>201</v>
      </c>
      <c r="AI879">
        <v>18</v>
      </c>
      <c r="AJ879">
        <v>32</v>
      </c>
      <c r="AK879">
        <v>4</v>
      </c>
      <c r="AL879">
        <v>33</v>
      </c>
      <c r="AM879">
        <v>11</v>
      </c>
    </row>
    <row r="880" spans="1:39">
      <c r="A880">
        <v>9</v>
      </c>
      <c r="B880">
        <v>50</v>
      </c>
      <c r="C880">
        <v>2019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14</v>
      </c>
      <c r="M880">
        <v>99</v>
      </c>
      <c r="N880">
        <v>99</v>
      </c>
      <c r="O880">
        <v>99</v>
      </c>
      <c r="P880">
        <v>9999</v>
      </c>
      <c r="Q880">
        <v>653</v>
      </c>
      <c r="R880">
        <v>8604</v>
      </c>
      <c r="S880">
        <v>8590</v>
      </c>
      <c r="T880">
        <v>30.712118507942183</v>
      </c>
      <c r="U880">
        <v>31.806040805943603</v>
      </c>
      <c r="V880">
        <v>14</v>
      </c>
      <c r="W880">
        <v>57.377648428405109</v>
      </c>
      <c r="X880">
        <v>170.82825997935899</v>
      </c>
      <c r="Y880">
        <v>157.43073686657405</v>
      </c>
      <c r="Z880">
        <v>157.68731781140903</v>
      </c>
      <c r="AA880">
        <v>28.346779147834159</v>
      </c>
      <c r="AB880">
        <v>1.3644799057032493</v>
      </c>
      <c r="AC880">
        <v>-13.635837251454118</v>
      </c>
      <c r="AD880">
        <v>233</v>
      </c>
      <c r="AE880">
        <v>1</v>
      </c>
      <c r="AF880">
        <v>0</v>
      </c>
      <c r="AG880">
        <v>16</v>
      </c>
      <c r="AH880">
        <v>693</v>
      </c>
      <c r="AI880">
        <v>75</v>
      </c>
      <c r="AJ880">
        <v>148</v>
      </c>
      <c r="AK880">
        <v>26</v>
      </c>
      <c r="AL880">
        <v>101</v>
      </c>
      <c r="AM880">
        <v>36</v>
      </c>
    </row>
    <row r="881" spans="1:39">
      <c r="A881">
        <v>9</v>
      </c>
      <c r="B881">
        <v>51</v>
      </c>
      <c r="C881">
        <v>2019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17</v>
      </c>
      <c r="M881">
        <v>99</v>
      </c>
      <c r="N881">
        <v>99</v>
      </c>
      <c r="O881">
        <v>99</v>
      </c>
      <c r="P881">
        <v>9999</v>
      </c>
      <c r="Q881">
        <v>622</v>
      </c>
      <c r="R881">
        <v>15582</v>
      </c>
      <c r="S881">
        <v>15568</v>
      </c>
      <c r="T881">
        <v>55.620203462430851</v>
      </c>
      <c r="U881">
        <v>52.138300637447536</v>
      </c>
      <c r="V881">
        <v>17</v>
      </c>
      <c r="W881">
        <v>62.374871531346351</v>
      </c>
      <c r="X881">
        <v>154.52669086604692</v>
      </c>
      <c r="Y881">
        <v>142.49971313053439</v>
      </c>
      <c r="Z881">
        <v>142.62786035457276</v>
      </c>
      <c r="AA881">
        <v>26.506630713418595</v>
      </c>
      <c r="AB881">
        <v>1.6800980031066128</v>
      </c>
      <c r="AC881">
        <v>-18.811389443221564</v>
      </c>
      <c r="AD881">
        <v>606</v>
      </c>
      <c r="AE881">
        <v>1</v>
      </c>
      <c r="AF881">
        <v>0</v>
      </c>
      <c r="AG881">
        <v>60</v>
      </c>
      <c r="AH881">
        <v>1351</v>
      </c>
      <c r="AI881">
        <v>189</v>
      </c>
      <c r="AJ881">
        <v>209</v>
      </c>
      <c r="AK881">
        <v>177</v>
      </c>
      <c r="AL881">
        <v>87</v>
      </c>
      <c r="AM881">
        <v>47</v>
      </c>
    </row>
    <row r="882" spans="1:39">
      <c r="A882">
        <v>9</v>
      </c>
      <c r="B882">
        <v>52</v>
      </c>
      <c r="C882">
        <v>2018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</v>
      </c>
      <c r="M882">
        <v>99</v>
      </c>
      <c r="N882">
        <v>99</v>
      </c>
      <c r="O882">
        <v>99</v>
      </c>
      <c r="P882">
        <v>9999</v>
      </c>
    </row>
    <row r="883" spans="1:39">
      <c r="A883">
        <v>9</v>
      </c>
      <c r="B883">
        <v>53</v>
      </c>
      <c r="C883">
        <v>2018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2</v>
      </c>
      <c r="M883">
        <v>99</v>
      </c>
      <c r="N883">
        <v>99</v>
      </c>
      <c r="O883">
        <v>99</v>
      </c>
      <c r="P883">
        <v>9999</v>
      </c>
      <c r="Q883">
        <v>89</v>
      </c>
      <c r="R883">
        <v>177</v>
      </c>
      <c r="S883">
        <v>177</v>
      </c>
      <c r="T883">
        <v>0.61177934467026152</v>
      </c>
      <c r="U883">
        <v>0.87601838178371649</v>
      </c>
      <c r="V883">
        <v>2</v>
      </c>
      <c r="W883">
        <v>36.548022598870048</v>
      </c>
      <c r="X883">
        <v>237.47605144119808</v>
      </c>
      <c r="Y883">
        <v>219.19039548022607</v>
      </c>
      <c r="Z883">
        <v>219.19039548022607</v>
      </c>
      <c r="AA883">
        <v>45.193825741513677</v>
      </c>
      <c r="AB883">
        <v>1.6118239096977844</v>
      </c>
      <c r="AC883">
        <v>0.5827105658104258</v>
      </c>
      <c r="AD883">
        <v>1</v>
      </c>
      <c r="AE883">
        <v>0</v>
      </c>
      <c r="AF883">
        <v>0</v>
      </c>
      <c r="AG883">
        <v>0</v>
      </c>
      <c r="AH883">
        <v>11</v>
      </c>
      <c r="AI883">
        <v>1</v>
      </c>
      <c r="AJ883">
        <v>2</v>
      </c>
      <c r="AK883">
        <v>0</v>
      </c>
      <c r="AL883">
        <v>2</v>
      </c>
      <c r="AM883">
        <v>1</v>
      </c>
    </row>
    <row r="884" spans="1:39">
      <c r="A884">
        <v>9</v>
      </c>
      <c r="B884">
        <v>54</v>
      </c>
      <c r="C884">
        <v>2018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5</v>
      </c>
      <c r="M884">
        <v>99</v>
      </c>
      <c r="N884">
        <v>99</v>
      </c>
      <c r="O884">
        <v>99</v>
      </c>
      <c r="P884">
        <v>9999</v>
      </c>
      <c r="Q884">
        <v>142</v>
      </c>
      <c r="R884">
        <v>288</v>
      </c>
      <c r="S884">
        <v>288</v>
      </c>
      <c r="T884">
        <v>0.99543757776856079</v>
      </c>
      <c r="U884">
        <v>1.3383018939796181</v>
      </c>
      <c r="V884">
        <v>5</v>
      </c>
      <c r="W884">
        <v>42.46180555555555</v>
      </c>
      <c r="X884">
        <v>222.96745214879004</v>
      </c>
      <c r="Y884">
        <v>205.79895833333325</v>
      </c>
      <c r="Z884">
        <v>205.79895833333325</v>
      </c>
      <c r="AA884">
        <v>35.2717333360022</v>
      </c>
      <c r="AB884">
        <v>1.3939101939715728</v>
      </c>
      <c r="AC884">
        <v>-15.870825591066875</v>
      </c>
      <c r="AD884">
        <v>7</v>
      </c>
      <c r="AE884">
        <v>0</v>
      </c>
      <c r="AF884">
        <v>0</v>
      </c>
      <c r="AG884">
        <v>0</v>
      </c>
      <c r="AH884">
        <v>22</v>
      </c>
      <c r="AI884">
        <v>1</v>
      </c>
      <c r="AJ884">
        <v>0</v>
      </c>
      <c r="AK884">
        <v>0</v>
      </c>
      <c r="AL884">
        <v>7</v>
      </c>
      <c r="AM884">
        <v>0</v>
      </c>
    </row>
    <row r="885" spans="1:39">
      <c r="A885">
        <v>9</v>
      </c>
      <c r="B885">
        <v>55</v>
      </c>
      <c r="C885">
        <v>2018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8</v>
      </c>
      <c r="M885">
        <v>99</v>
      </c>
      <c r="N885">
        <v>99</v>
      </c>
      <c r="O885">
        <v>99</v>
      </c>
      <c r="P885">
        <v>9999</v>
      </c>
      <c r="Q885">
        <v>312</v>
      </c>
      <c r="R885">
        <v>1007</v>
      </c>
      <c r="S885">
        <v>1007</v>
      </c>
      <c r="T885">
        <v>3.4805751417115993</v>
      </c>
      <c r="U885">
        <v>4.2152758040912675</v>
      </c>
      <c r="V885">
        <v>8</v>
      </c>
      <c r="W885">
        <v>47.511420059582917</v>
      </c>
      <c r="X885">
        <v>200.85210675864832</v>
      </c>
      <c r="Y885">
        <v>185.38649453823237</v>
      </c>
      <c r="Z885">
        <v>185.38649453823237</v>
      </c>
      <c r="AA885">
        <v>35.125103926462934</v>
      </c>
      <c r="AB885">
        <v>1.3828351449283096</v>
      </c>
      <c r="AC885">
        <v>-10.107174229333916</v>
      </c>
      <c r="AD885">
        <v>20</v>
      </c>
      <c r="AE885">
        <v>0</v>
      </c>
      <c r="AF885">
        <v>0</v>
      </c>
      <c r="AG885">
        <v>1</v>
      </c>
      <c r="AH885">
        <v>69</v>
      </c>
      <c r="AI885">
        <v>3</v>
      </c>
      <c r="AJ885">
        <v>14</v>
      </c>
      <c r="AK885">
        <v>0</v>
      </c>
      <c r="AL885">
        <v>25</v>
      </c>
      <c r="AM885">
        <v>1</v>
      </c>
    </row>
    <row r="886" spans="1:39">
      <c r="A886">
        <v>9</v>
      </c>
      <c r="B886">
        <v>56</v>
      </c>
      <c r="C886">
        <v>2018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9999</v>
      </c>
      <c r="Q886">
        <v>509</v>
      </c>
      <c r="R886">
        <v>3318</v>
      </c>
      <c r="S886">
        <v>3318</v>
      </c>
      <c r="T886">
        <v>11.46827042720863</v>
      </c>
      <c r="U886">
        <v>12.795576074092695</v>
      </c>
      <c r="V886">
        <v>11</v>
      </c>
      <c r="W886">
        <v>52.410789632308607</v>
      </c>
      <c r="X886">
        <v>185.03902349507595</v>
      </c>
      <c r="Y886">
        <v>170.79101868595521</v>
      </c>
      <c r="Z886">
        <v>170.79101868595521</v>
      </c>
      <c r="AA886">
        <v>31.102262313597446</v>
      </c>
      <c r="AB886">
        <v>1.365321571322031</v>
      </c>
      <c r="AC886">
        <v>-11.309964698336133</v>
      </c>
      <c r="AD886">
        <v>64</v>
      </c>
      <c r="AE886">
        <v>0</v>
      </c>
      <c r="AF886">
        <v>0</v>
      </c>
      <c r="AG886">
        <v>6</v>
      </c>
      <c r="AH886">
        <v>221</v>
      </c>
      <c r="AI886">
        <v>19</v>
      </c>
      <c r="AJ886">
        <v>38</v>
      </c>
      <c r="AK886">
        <v>3</v>
      </c>
      <c r="AL886">
        <v>82</v>
      </c>
      <c r="AM886">
        <v>15</v>
      </c>
    </row>
    <row r="887" spans="1:39">
      <c r="A887">
        <v>9</v>
      </c>
      <c r="B887">
        <v>57</v>
      </c>
      <c r="C887">
        <v>2018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14</v>
      </c>
      <c r="M887">
        <v>99</v>
      </c>
      <c r="N887">
        <v>99</v>
      </c>
      <c r="O887">
        <v>99</v>
      </c>
      <c r="P887">
        <v>9999</v>
      </c>
      <c r="Q887">
        <v>642</v>
      </c>
      <c r="R887">
        <v>9478</v>
      </c>
      <c r="S887">
        <v>9477</v>
      </c>
      <c r="T887">
        <v>32.759574173925053</v>
      </c>
      <c r="U887">
        <v>33.448779646628054</v>
      </c>
      <c r="V887">
        <v>14</v>
      </c>
      <c r="W887">
        <v>57.36382821568008</v>
      </c>
      <c r="X887">
        <v>169.34909079519619</v>
      </c>
      <c r="Y887">
        <v>156.29502004642387</v>
      </c>
      <c r="Z887">
        <v>156.311512081883</v>
      </c>
      <c r="AA887">
        <v>28.189464493193359</v>
      </c>
      <c r="AB887">
        <v>1.3623589764929782</v>
      </c>
      <c r="AC887">
        <v>-14.73083193058414</v>
      </c>
      <c r="AD887">
        <v>239</v>
      </c>
      <c r="AE887">
        <v>0</v>
      </c>
      <c r="AF887">
        <v>0</v>
      </c>
      <c r="AG887">
        <v>21</v>
      </c>
      <c r="AH887">
        <v>684</v>
      </c>
      <c r="AI887">
        <v>83</v>
      </c>
      <c r="AJ887">
        <v>103</v>
      </c>
      <c r="AK887">
        <v>33</v>
      </c>
      <c r="AL887">
        <v>217</v>
      </c>
      <c r="AM887">
        <v>45</v>
      </c>
    </row>
    <row r="888" spans="1:39">
      <c r="A888">
        <v>9</v>
      </c>
      <c r="B888">
        <v>58</v>
      </c>
      <c r="C888">
        <v>2018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17</v>
      </c>
      <c r="M888">
        <v>99</v>
      </c>
      <c r="N888">
        <v>99</v>
      </c>
      <c r="O888">
        <v>99</v>
      </c>
      <c r="P888">
        <v>9999</v>
      </c>
      <c r="Q888">
        <v>587</v>
      </c>
      <c r="R888">
        <v>14664</v>
      </c>
      <c r="S888">
        <v>14663</v>
      </c>
      <c r="T888">
        <v>50.68436333471589</v>
      </c>
      <c r="U888">
        <v>47.326048199424655</v>
      </c>
      <c r="V888">
        <v>17</v>
      </c>
      <c r="W888">
        <v>62.258746504808016</v>
      </c>
      <c r="X888">
        <v>154.86524734035171</v>
      </c>
      <c r="Y888">
        <v>142.93196262956872</v>
      </c>
      <c r="Z888">
        <v>142.94171042760655</v>
      </c>
      <c r="AA888">
        <v>25.655987417571641</v>
      </c>
      <c r="AB888">
        <v>1.6633029819333536</v>
      </c>
      <c r="AC888">
        <v>-17.449741221875307</v>
      </c>
      <c r="AD888">
        <v>555</v>
      </c>
      <c r="AE888">
        <v>0</v>
      </c>
      <c r="AF888">
        <v>0</v>
      </c>
      <c r="AG888">
        <v>57</v>
      </c>
      <c r="AH888">
        <v>1184</v>
      </c>
      <c r="AI888">
        <v>200</v>
      </c>
      <c r="AJ888">
        <v>128</v>
      </c>
      <c r="AK888">
        <v>190</v>
      </c>
      <c r="AL888">
        <v>304</v>
      </c>
      <c r="AM888">
        <v>38</v>
      </c>
    </row>
    <row r="889" spans="1:39">
      <c r="A889">
        <v>9</v>
      </c>
      <c r="B889">
        <v>59</v>
      </c>
      <c r="C889">
        <v>2017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</v>
      </c>
      <c r="M889">
        <v>99</v>
      </c>
      <c r="N889">
        <v>99</v>
      </c>
      <c r="O889">
        <v>99</v>
      </c>
      <c r="P889">
        <v>9999</v>
      </c>
    </row>
    <row r="890" spans="1:39">
      <c r="A890">
        <v>9</v>
      </c>
      <c r="B890">
        <v>60</v>
      </c>
      <c r="C890">
        <v>2017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2</v>
      </c>
      <c r="M890">
        <v>99</v>
      </c>
      <c r="N890">
        <v>99</v>
      </c>
      <c r="O890">
        <v>99</v>
      </c>
      <c r="P890">
        <v>9999</v>
      </c>
      <c r="Q890">
        <v>78</v>
      </c>
      <c r="R890">
        <v>149</v>
      </c>
      <c r="S890">
        <v>149</v>
      </c>
      <c r="T890">
        <v>0.53170609856189555</v>
      </c>
      <c r="U890">
        <v>0.74206060273686747</v>
      </c>
      <c r="V890">
        <v>2</v>
      </c>
      <c r="W890">
        <v>36.852348993288594</v>
      </c>
      <c r="X890">
        <v>229.44003722905316</v>
      </c>
      <c r="Y890">
        <v>211.77315436241605</v>
      </c>
      <c r="Z890">
        <v>211.77315436241605</v>
      </c>
      <c r="AA890">
        <v>45.827585594916258</v>
      </c>
      <c r="AB890">
        <v>2.6706856041706502</v>
      </c>
      <c r="AC890">
        <v>-5.6211638121008205</v>
      </c>
      <c r="AD890">
        <v>3</v>
      </c>
      <c r="AE890">
        <v>0</v>
      </c>
      <c r="AF890">
        <v>0</v>
      </c>
      <c r="AG890">
        <v>1</v>
      </c>
      <c r="AH890">
        <v>13</v>
      </c>
      <c r="AI890">
        <v>1</v>
      </c>
      <c r="AJ890">
        <v>0</v>
      </c>
      <c r="AK890">
        <v>0</v>
      </c>
      <c r="AL890">
        <v>2</v>
      </c>
      <c r="AM890">
        <v>0</v>
      </c>
    </row>
    <row r="891" spans="1:39">
      <c r="A891">
        <v>9</v>
      </c>
      <c r="B891">
        <v>61</v>
      </c>
      <c r="C891">
        <v>2017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5</v>
      </c>
      <c r="M891">
        <v>99</v>
      </c>
      <c r="N891">
        <v>99</v>
      </c>
      <c r="O891">
        <v>99</v>
      </c>
      <c r="P891">
        <v>9999</v>
      </c>
      <c r="Q891">
        <v>157</v>
      </c>
      <c r="R891">
        <v>344</v>
      </c>
      <c r="S891">
        <v>344</v>
      </c>
      <c r="T891">
        <v>1.2275630731898799</v>
      </c>
      <c r="U891">
        <v>1.5555517876071099</v>
      </c>
      <c r="V891">
        <v>5</v>
      </c>
      <c r="W891">
        <v>42.526162790697661</v>
      </c>
      <c r="X891">
        <v>208.32535463226577</v>
      </c>
      <c r="Y891">
        <v>192.28430232558128</v>
      </c>
      <c r="Z891">
        <v>192.28430232558128</v>
      </c>
      <c r="AA891">
        <v>40.194643257607609</v>
      </c>
      <c r="AB891">
        <v>1.5624263097820101</v>
      </c>
      <c r="AC891">
        <v>-13.285556465343827</v>
      </c>
      <c r="AD891">
        <v>6</v>
      </c>
      <c r="AE891">
        <v>0</v>
      </c>
      <c r="AF891">
        <v>0</v>
      </c>
      <c r="AG891">
        <v>0</v>
      </c>
      <c r="AH891">
        <v>21</v>
      </c>
      <c r="AI891">
        <v>2</v>
      </c>
      <c r="AJ891">
        <v>0</v>
      </c>
      <c r="AK891">
        <v>0</v>
      </c>
      <c r="AL891">
        <v>8</v>
      </c>
      <c r="AM891">
        <v>0</v>
      </c>
    </row>
    <row r="892" spans="1:39">
      <c r="A892">
        <v>9</v>
      </c>
      <c r="B892">
        <v>62</v>
      </c>
      <c r="C892">
        <v>2017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8</v>
      </c>
      <c r="M892">
        <v>99</v>
      </c>
      <c r="N892">
        <v>99</v>
      </c>
      <c r="O892">
        <v>99</v>
      </c>
      <c r="P892">
        <v>9999</v>
      </c>
      <c r="Q892">
        <v>327</v>
      </c>
      <c r="R892">
        <v>1025</v>
      </c>
      <c r="S892">
        <v>1025</v>
      </c>
      <c r="T892">
        <v>3.6577097384291473</v>
      </c>
      <c r="U892">
        <v>4.2823826301632044</v>
      </c>
      <c r="V892">
        <v>8</v>
      </c>
      <c r="W892">
        <v>47.47024390243903</v>
      </c>
      <c r="X892">
        <v>192.47649499246921</v>
      </c>
      <c r="Y892">
        <v>177.6558048780486</v>
      </c>
      <c r="Z892">
        <v>177.6558048780486</v>
      </c>
      <c r="AA892">
        <v>35.045481639957607</v>
      </c>
      <c r="AB892">
        <v>1.3626883182544109</v>
      </c>
      <c r="AC892">
        <v>-19.096432383297003</v>
      </c>
      <c r="AD892">
        <v>15</v>
      </c>
      <c r="AE892">
        <v>0</v>
      </c>
      <c r="AF892">
        <v>0</v>
      </c>
      <c r="AG892">
        <v>1</v>
      </c>
      <c r="AH892">
        <v>62</v>
      </c>
      <c r="AI892">
        <v>8</v>
      </c>
      <c r="AJ892">
        <v>9</v>
      </c>
      <c r="AK892">
        <v>0</v>
      </c>
      <c r="AL892">
        <v>28</v>
      </c>
      <c r="AM892">
        <v>3</v>
      </c>
    </row>
    <row r="893" spans="1:39">
      <c r="A893">
        <v>9</v>
      </c>
      <c r="B893">
        <v>63</v>
      </c>
      <c r="C893">
        <v>2017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11</v>
      </c>
      <c r="M893">
        <v>99</v>
      </c>
      <c r="N893">
        <v>99</v>
      </c>
      <c r="O893">
        <v>99</v>
      </c>
      <c r="P893">
        <v>9999</v>
      </c>
      <c r="Q893">
        <v>561</v>
      </c>
      <c r="R893">
        <v>3291</v>
      </c>
      <c r="S893">
        <v>3291</v>
      </c>
      <c r="T893">
        <v>11.743924633336903</v>
      </c>
      <c r="U893">
        <v>13.0296117084446</v>
      </c>
      <c r="V893">
        <v>11</v>
      </c>
      <c r="W893">
        <v>52.481312670920687</v>
      </c>
      <c r="X893">
        <v>182.39783934187352</v>
      </c>
      <c r="Y893">
        <v>168.3532057125494</v>
      </c>
      <c r="Z893">
        <v>168.3532057125494</v>
      </c>
      <c r="AA893">
        <v>30.750528888883476</v>
      </c>
      <c r="AB893">
        <v>1.4165322362009387</v>
      </c>
      <c r="AC893">
        <v>-11.410624307279788</v>
      </c>
      <c r="AD893">
        <v>72</v>
      </c>
      <c r="AE893">
        <v>0</v>
      </c>
      <c r="AF893">
        <v>0</v>
      </c>
      <c r="AG893">
        <v>4</v>
      </c>
      <c r="AH893">
        <v>198</v>
      </c>
      <c r="AI893">
        <v>32</v>
      </c>
      <c r="AJ893">
        <v>43</v>
      </c>
      <c r="AK893">
        <v>3</v>
      </c>
      <c r="AL893">
        <v>121</v>
      </c>
      <c r="AM893">
        <v>12</v>
      </c>
    </row>
    <row r="894" spans="1:39">
      <c r="A894">
        <v>9</v>
      </c>
      <c r="B894">
        <v>64</v>
      </c>
      <c r="C894">
        <v>2017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14</v>
      </c>
      <c r="M894">
        <v>99</v>
      </c>
      <c r="N894">
        <v>99</v>
      </c>
      <c r="O894">
        <v>99</v>
      </c>
      <c r="P894">
        <v>9999</v>
      </c>
      <c r="Q894">
        <v>667</v>
      </c>
      <c r="R894">
        <v>9061</v>
      </c>
      <c r="S894">
        <v>9061</v>
      </c>
      <c r="T894">
        <v>32.334154087713671</v>
      </c>
      <c r="U894">
        <v>33.225942099274114</v>
      </c>
      <c r="V894">
        <v>14</v>
      </c>
      <c r="W894">
        <v>57.357686789537595</v>
      </c>
      <c r="X894">
        <v>168.93408023121953</v>
      </c>
      <c r="Y894">
        <v>155.92615605341587</v>
      </c>
      <c r="Z894">
        <v>155.92615605341587</v>
      </c>
      <c r="AA894">
        <v>27.228447970425563</v>
      </c>
      <c r="AB894">
        <v>1.3831141922053212</v>
      </c>
      <c r="AC894">
        <v>-13.476519906082602</v>
      </c>
      <c r="AD894">
        <v>238</v>
      </c>
      <c r="AE894">
        <v>0</v>
      </c>
      <c r="AF894">
        <v>0</v>
      </c>
      <c r="AG894">
        <v>16</v>
      </c>
      <c r="AH894">
        <v>642</v>
      </c>
      <c r="AI894">
        <v>84</v>
      </c>
      <c r="AJ894">
        <v>134</v>
      </c>
      <c r="AK894">
        <v>33</v>
      </c>
      <c r="AL894">
        <v>347</v>
      </c>
      <c r="AM894">
        <v>34</v>
      </c>
    </row>
    <row r="895" spans="1:39">
      <c r="A895">
        <v>9</v>
      </c>
      <c r="B895">
        <v>65</v>
      </c>
      <c r="C895">
        <v>2017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17</v>
      </c>
      <c r="M895">
        <v>99</v>
      </c>
      <c r="N895">
        <v>99</v>
      </c>
      <c r="O895">
        <v>99</v>
      </c>
      <c r="P895">
        <v>9999</v>
      </c>
      <c r="Q895">
        <v>635</v>
      </c>
      <c r="R895">
        <v>14153</v>
      </c>
      <c r="S895">
        <v>14153</v>
      </c>
      <c r="T895">
        <v>50.504942368768518</v>
      </c>
      <c r="U895">
        <v>47.164451171774097</v>
      </c>
      <c r="V895">
        <v>17</v>
      </c>
      <c r="W895">
        <v>62.330671942344381</v>
      </c>
      <c r="X895">
        <v>153.52615614880253</v>
      </c>
      <c r="Y895">
        <v>141.70464212534452</v>
      </c>
      <c r="Z895">
        <v>141.70464212534452</v>
      </c>
      <c r="AA895">
        <v>25.193485093605673</v>
      </c>
      <c r="AB895">
        <v>1.679390648598081</v>
      </c>
      <c r="AC895">
        <v>-19.9213571016682</v>
      </c>
      <c r="AD895">
        <v>559</v>
      </c>
      <c r="AE895">
        <v>1</v>
      </c>
      <c r="AF895">
        <v>0</v>
      </c>
      <c r="AG895">
        <v>67</v>
      </c>
      <c r="AH895">
        <v>1095</v>
      </c>
      <c r="AI895">
        <v>186</v>
      </c>
      <c r="AJ895">
        <v>139</v>
      </c>
      <c r="AK895">
        <v>229</v>
      </c>
      <c r="AL895">
        <v>492</v>
      </c>
      <c r="AM895">
        <v>52</v>
      </c>
    </row>
    <row r="896" spans="1:39">
      <c r="A896">
        <v>9</v>
      </c>
      <c r="B896">
        <v>66</v>
      </c>
      <c r="C896">
        <v>2016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</v>
      </c>
      <c r="M896">
        <v>99</v>
      </c>
      <c r="N896">
        <v>99</v>
      </c>
      <c r="O896">
        <v>99</v>
      </c>
      <c r="P896">
        <v>9999</v>
      </c>
      <c r="Q896">
        <v>2</v>
      </c>
      <c r="R896">
        <v>7</v>
      </c>
      <c r="S896">
        <v>0</v>
      </c>
      <c r="T896">
        <v>2.4306399527761379E-2</v>
      </c>
      <c r="U896">
        <v>0</v>
      </c>
      <c r="V896">
        <v>1</v>
      </c>
      <c r="X896">
        <v>128.52499613062989</v>
      </c>
      <c r="Y896">
        <v>0</v>
      </c>
      <c r="AD896">
        <v>0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0</v>
      </c>
      <c r="AK896">
        <v>1</v>
      </c>
      <c r="AL896">
        <v>2</v>
      </c>
      <c r="AM896">
        <v>0</v>
      </c>
    </row>
    <row r="897" spans="1:39">
      <c r="A897">
        <v>9</v>
      </c>
      <c r="B897">
        <v>67</v>
      </c>
      <c r="C897">
        <v>2016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2</v>
      </c>
      <c r="M897">
        <v>99</v>
      </c>
      <c r="N897">
        <v>99</v>
      </c>
      <c r="O897">
        <v>99</v>
      </c>
      <c r="P897">
        <v>9999</v>
      </c>
      <c r="Q897">
        <v>82</v>
      </c>
      <c r="R897">
        <v>121</v>
      </c>
      <c r="S897">
        <v>120</v>
      </c>
      <c r="T897">
        <v>0.42015347755130383</v>
      </c>
      <c r="U897">
        <v>0.60503351300914199</v>
      </c>
      <c r="V897">
        <v>2</v>
      </c>
      <c r="W897">
        <v>36.44166666666667</v>
      </c>
      <c r="X897">
        <v>236.18903503666624</v>
      </c>
      <c r="Y897">
        <v>216.84049586776848</v>
      </c>
      <c r="Z897">
        <v>218.64749999999995</v>
      </c>
      <c r="AA897">
        <v>40.500726253776499</v>
      </c>
      <c r="AB897">
        <v>1.5694788590129884</v>
      </c>
      <c r="AC897">
        <v>-14.275635489821957</v>
      </c>
      <c r="AD897">
        <v>4</v>
      </c>
      <c r="AE897">
        <v>0</v>
      </c>
      <c r="AF897">
        <v>0</v>
      </c>
      <c r="AG897">
        <v>0</v>
      </c>
      <c r="AH897">
        <v>6</v>
      </c>
      <c r="AI897">
        <v>0</v>
      </c>
      <c r="AJ897">
        <v>1</v>
      </c>
      <c r="AK897">
        <v>0</v>
      </c>
      <c r="AL897">
        <v>4</v>
      </c>
      <c r="AM897">
        <v>0</v>
      </c>
    </row>
    <row r="898" spans="1:39">
      <c r="A898">
        <v>9</v>
      </c>
      <c r="B898">
        <v>68</v>
      </c>
      <c r="C898">
        <v>2016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5</v>
      </c>
      <c r="M898">
        <v>99</v>
      </c>
      <c r="N898">
        <v>99</v>
      </c>
      <c r="O898">
        <v>99</v>
      </c>
      <c r="P898">
        <v>9999</v>
      </c>
      <c r="Q898">
        <v>153</v>
      </c>
      <c r="R898">
        <v>274</v>
      </c>
      <c r="S898">
        <v>273</v>
      </c>
      <c r="T898">
        <v>0.95142192437237427</v>
      </c>
      <c r="U898">
        <v>1.2301704732198819</v>
      </c>
      <c r="V898">
        <v>5</v>
      </c>
      <c r="W898">
        <v>42.351648351648343</v>
      </c>
      <c r="X898">
        <v>211.52501759574864</v>
      </c>
      <c r="Y898">
        <v>194.69781021897796</v>
      </c>
      <c r="Z898">
        <v>195.41098901098889</v>
      </c>
      <c r="AA898">
        <v>33.780702330437606</v>
      </c>
      <c r="AB898">
        <v>1.3563603504058408</v>
      </c>
      <c r="AC898">
        <v>-17.887427694469356</v>
      </c>
      <c r="AD898">
        <v>3</v>
      </c>
      <c r="AE898">
        <v>0</v>
      </c>
      <c r="AF898">
        <v>0</v>
      </c>
      <c r="AG898">
        <v>1</v>
      </c>
      <c r="AH898">
        <v>13</v>
      </c>
      <c r="AI898">
        <v>2</v>
      </c>
      <c r="AJ898">
        <v>0</v>
      </c>
      <c r="AK898">
        <v>0</v>
      </c>
      <c r="AL898">
        <v>3</v>
      </c>
      <c r="AM898">
        <v>0</v>
      </c>
    </row>
    <row r="899" spans="1:39">
      <c r="A899">
        <v>9</v>
      </c>
      <c r="B899">
        <v>69</v>
      </c>
      <c r="C899">
        <v>2016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8</v>
      </c>
      <c r="M899">
        <v>99</v>
      </c>
      <c r="N899">
        <v>99</v>
      </c>
      <c r="O899">
        <v>99</v>
      </c>
      <c r="P899">
        <v>9999</v>
      </c>
      <c r="Q899">
        <v>334</v>
      </c>
      <c r="R899">
        <v>987</v>
      </c>
      <c r="S899">
        <v>983</v>
      </c>
      <c r="T899">
        <v>3.4272023334143551</v>
      </c>
      <c r="U899">
        <v>4.1091072512912685</v>
      </c>
      <c r="V899">
        <v>8</v>
      </c>
      <c r="W899">
        <v>47.462868769074255</v>
      </c>
      <c r="X899">
        <v>196.26531694257187</v>
      </c>
      <c r="Y899">
        <v>180.54133738601811</v>
      </c>
      <c r="Z899">
        <v>181.27599186164795</v>
      </c>
      <c r="AA899">
        <v>33.881435804507255</v>
      </c>
      <c r="AB899">
        <v>1.3779231242671033</v>
      </c>
      <c r="AC899">
        <v>-9.4089235842320704</v>
      </c>
      <c r="AD899">
        <v>20</v>
      </c>
      <c r="AE899">
        <v>0</v>
      </c>
      <c r="AF899">
        <v>0</v>
      </c>
      <c r="AG899">
        <v>1</v>
      </c>
      <c r="AH899">
        <v>68</v>
      </c>
      <c r="AI899">
        <v>12</v>
      </c>
      <c r="AJ899">
        <v>15</v>
      </c>
      <c r="AK899">
        <v>2</v>
      </c>
      <c r="AL899">
        <v>13</v>
      </c>
      <c r="AM899">
        <v>3</v>
      </c>
    </row>
    <row r="900" spans="1:39">
      <c r="A900">
        <v>9</v>
      </c>
      <c r="B900">
        <v>70</v>
      </c>
      <c r="C900">
        <v>2016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11</v>
      </c>
      <c r="M900">
        <v>99</v>
      </c>
      <c r="N900">
        <v>99</v>
      </c>
      <c r="O900">
        <v>99</v>
      </c>
      <c r="P900">
        <v>9999</v>
      </c>
      <c r="Q900">
        <v>542</v>
      </c>
      <c r="R900">
        <v>3195</v>
      </c>
      <c r="S900">
        <v>3183</v>
      </c>
      <c r="T900">
        <v>11.094135213028231</v>
      </c>
      <c r="U900">
        <v>12.301720873989421</v>
      </c>
      <c r="V900">
        <v>11</v>
      </c>
      <c r="W900">
        <v>52.508953817153632</v>
      </c>
      <c r="X900">
        <v>181.43608733174327</v>
      </c>
      <c r="Y900">
        <v>166.9711111111111</v>
      </c>
      <c r="Z900">
        <v>167.60059692114351</v>
      </c>
      <c r="AA900">
        <v>29.800451582214304</v>
      </c>
      <c r="AB900">
        <v>0.4531090684387028</v>
      </c>
      <c r="AC900">
        <v>-61.381387888284365</v>
      </c>
      <c r="AD900">
        <v>58</v>
      </c>
      <c r="AE900">
        <v>0</v>
      </c>
      <c r="AF900">
        <v>0</v>
      </c>
      <c r="AG900">
        <v>7</v>
      </c>
      <c r="AH900">
        <v>262</v>
      </c>
      <c r="AI900">
        <v>18</v>
      </c>
      <c r="AJ900">
        <v>46</v>
      </c>
      <c r="AK900">
        <v>9</v>
      </c>
      <c r="AL900">
        <v>51</v>
      </c>
      <c r="AM900">
        <v>12</v>
      </c>
    </row>
    <row r="901" spans="1:39">
      <c r="A901">
        <v>9</v>
      </c>
      <c r="B901">
        <v>71</v>
      </c>
      <c r="C901">
        <v>2016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14</v>
      </c>
      <c r="M901">
        <v>99</v>
      </c>
      <c r="N901">
        <v>99</v>
      </c>
      <c r="O901">
        <v>99</v>
      </c>
      <c r="P901">
        <v>9999</v>
      </c>
      <c r="Q901">
        <v>680</v>
      </c>
      <c r="R901">
        <v>8926</v>
      </c>
      <c r="S901">
        <v>8921</v>
      </c>
      <c r="T901">
        <v>30.99413174068544</v>
      </c>
      <c r="U901">
        <v>31.809720480221991</v>
      </c>
      <c r="V901">
        <v>14</v>
      </c>
      <c r="W901">
        <v>57.3628516982401</v>
      </c>
      <c r="X901">
        <v>167.52296297303323</v>
      </c>
      <c r="Y901">
        <v>154.54298678019276</v>
      </c>
      <c r="Z901">
        <v>154.6296043044502</v>
      </c>
      <c r="AA901">
        <v>28.077088525479439</v>
      </c>
      <c r="AB901">
        <v>1.3719878013889768</v>
      </c>
      <c r="AC901">
        <v>-10.097881010426507</v>
      </c>
      <c r="AD901">
        <v>237</v>
      </c>
      <c r="AE901">
        <v>1</v>
      </c>
      <c r="AF901">
        <v>0</v>
      </c>
      <c r="AG901">
        <v>44</v>
      </c>
      <c r="AH901">
        <v>738</v>
      </c>
      <c r="AI901">
        <v>99</v>
      </c>
      <c r="AJ901">
        <v>132</v>
      </c>
      <c r="AK901">
        <v>49</v>
      </c>
      <c r="AL901">
        <v>195</v>
      </c>
      <c r="AM901">
        <v>38</v>
      </c>
    </row>
    <row r="902" spans="1:39">
      <c r="A902">
        <v>9</v>
      </c>
      <c r="B902">
        <v>72</v>
      </c>
      <c r="C902">
        <v>2016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17</v>
      </c>
      <c r="M902">
        <v>99</v>
      </c>
      <c r="N902">
        <v>99</v>
      </c>
      <c r="O902">
        <v>99</v>
      </c>
      <c r="P902">
        <v>9999</v>
      </c>
      <c r="Q902">
        <v>653</v>
      </c>
      <c r="R902">
        <v>15289</v>
      </c>
      <c r="S902">
        <v>15286</v>
      </c>
      <c r="T902">
        <v>53.088648911420528</v>
      </c>
      <c r="U902">
        <v>49.944247408268339</v>
      </c>
      <c r="V902">
        <v>17</v>
      </c>
      <c r="W902">
        <v>62.402394347769217</v>
      </c>
      <c r="X902">
        <v>153.50742186633516</v>
      </c>
      <c r="Y902">
        <v>141.66178952187838</v>
      </c>
      <c r="Z902">
        <v>141.68959178333102</v>
      </c>
      <c r="AA902">
        <v>25.63907547394604</v>
      </c>
      <c r="AB902">
        <v>1.6878604739865035</v>
      </c>
      <c r="AC902">
        <v>-19.174909898300452</v>
      </c>
      <c r="AD902">
        <v>621</v>
      </c>
      <c r="AE902">
        <v>2</v>
      </c>
      <c r="AF902">
        <v>0</v>
      </c>
      <c r="AG902">
        <v>62</v>
      </c>
      <c r="AH902">
        <v>1421</v>
      </c>
      <c r="AI902">
        <v>189</v>
      </c>
      <c r="AJ902">
        <v>184</v>
      </c>
      <c r="AK902">
        <v>285</v>
      </c>
      <c r="AL902">
        <v>316</v>
      </c>
      <c r="AM902">
        <v>41</v>
      </c>
    </row>
    <row r="903" spans="1:39">
      <c r="A903">
        <v>9</v>
      </c>
      <c r="B903">
        <v>73</v>
      </c>
      <c r="C903">
        <v>2015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</v>
      </c>
      <c r="M903">
        <v>99</v>
      </c>
      <c r="N903">
        <v>99</v>
      </c>
      <c r="O903">
        <v>99</v>
      </c>
      <c r="P903">
        <v>9999</v>
      </c>
      <c r="Q903">
        <v>4</v>
      </c>
      <c r="R903">
        <v>3</v>
      </c>
      <c r="S903">
        <v>0</v>
      </c>
      <c r="T903">
        <v>7.260582298700355E-3</v>
      </c>
      <c r="U903">
        <v>0</v>
      </c>
      <c r="V903">
        <v>1</v>
      </c>
      <c r="X903">
        <v>97.363669194655117</v>
      </c>
      <c r="Y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</row>
    <row r="904" spans="1:39">
      <c r="A904">
        <v>9</v>
      </c>
      <c r="B904">
        <v>74</v>
      </c>
      <c r="C904">
        <v>2015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2</v>
      </c>
      <c r="M904">
        <v>99</v>
      </c>
      <c r="N904">
        <v>99</v>
      </c>
      <c r="O904">
        <v>99</v>
      </c>
      <c r="P904">
        <v>9999</v>
      </c>
      <c r="Q904">
        <v>63</v>
      </c>
      <c r="R904">
        <v>124</v>
      </c>
      <c r="S904">
        <v>124</v>
      </c>
      <c r="T904">
        <v>0.30010406834628151</v>
      </c>
      <c r="U904">
        <v>0.48199422933282782</v>
      </c>
      <c r="V904">
        <v>2</v>
      </c>
      <c r="W904">
        <v>36.967741935483872</v>
      </c>
      <c r="X904">
        <v>241.81578303568321</v>
      </c>
      <c r="Y904">
        <v>223.19596774193536</v>
      </c>
      <c r="Z904">
        <v>223.19596774193536</v>
      </c>
      <c r="AA904">
        <v>40.888376570605473</v>
      </c>
      <c r="AB904">
        <v>3.5897153357149389</v>
      </c>
      <c r="AC904">
        <v>9.4436461608307258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1</v>
      </c>
      <c r="AM904">
        <v>0</v>
      </c>
    </row>
    <row r="905" spans="1:39">
      <c r="A905">
        <v>9</v>
      </c>
      <c r="B905">
        <v>75</v>
      </c>
      <c r="C905">
        <v>2015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5</v>
      </c>
      <c r="M905">
        <v>99</v>
      </c>
      <c r="N905">
        <v>99</v>
      </c>
      <c r="O905">
        <v>99</v>
      </c>
      <c r="P905">
        <v>9999</v>
      </c>
      <c r="Q905">
        <v>136</v>
      </c>
      <c r="R905">
        <v>268</v>
      </c>
      <c r="S905">
        <v>268</v>
      </c>
      <c r="T905">
        <v>0.64861201868389839</v>
      </c>
      <c r="U905">
        <v>0.92510854635853612</v>
      </c>
      <c r="V905">
        <v>5</v>
      </c>
      <c r="W905">
        <v>42.518656716417901</v>
      </c>
      <c r="X905">
        <v>214.74466777704103</v>
      </c>
      <c r="Y905">
        <v>198.20932835820904</v>
      </c>
      <c r="Z905">
        <v>198.20932835820904</v>
      </c>
      <c r="AA905">
        <v>35.781635969910411</v>
      </c>
      <c r="AB905">
        <v>1.3861073977068163</v>
      </c>
      <c r="AC905">
        <v>-7.650414126219939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7</v>
      </c>
      <c r="AM905">
        <v>0</v>
      </c>
    </row>
    <row r="906" spans="1:39">
      <c r="A906">
        <v>9</v>
      </c>
      <c r="B906">
        <v>76</v>
      </c>
      <c r="C906">
        <v>2015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8</v>
      </c>
      <c r="M906">
        <v>99</v>
      </c>
      <c r="N906">
        <v>99</v>
      </c>
      <c r="O906">
        <v>99</v>
      </c>
      <c r="P906">
        <v>9999</v>
      </c>
      <c r="Q906">
        <v>342</v>
      </c>
      <c r="R906">
        <v>944</v>
      </c>
      <c r="S906">
        <v>944</v>
      </c>
      <c r="T906">
        <v>2.284663229991045</v>
      </c>
      <c r="U906">
        <v>2.9036511189569096</v>
      </c>
      <c r="V906">
        <v>8</v>
      </c>
      <c r="W906">
        <v>47.621822033898312</v>
      </c>
      <c r="X906">
        <v>191.35372862992813</v>
      </c>
      <c r="Y906">
        <v>176.61949152542363</v>
      </c>
      <c r="Z906">
        <v>176.61949152542363</v>
      </c>
      <c r="AA906">
        <v>38.714684582001247</v>
      </c>
      <c r="AB906">
        <v>1.3172544902397327</v>
      </c>
      <c r="AC906">
        <v>-20.912711014060168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11</v>
      </c>
      <c r="AM906">
        <v>3</v>
      </c>
    </row>
    <row r="907" spans="1:39">
      <c r="A907">
        <v>9</v>
      </c>
      <c r="B907">
        <v>77</v>
      </c>
      <c r="C907">
        <v>2015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11</v>
      </c>
      <c r="M907">
        <v>99</v>
      </c>
      <c r="N907">
        <v>99</v>
      </c>
      <c r="O907">
        <v>99</v>
      </c>
      <c r="P907">
        <v>9999</v>
      </c>
      <c r="Q907">
        <v>736</v>
      </c>
      <c r="R907">
        <v>3787</v>
      </c>
      <c r="S907">
        <v>3786</v>
      </c>
      <c r="T907">
        <v>9.1652750550594178</v>
      </c>
      <c r="U907">
        <v>10.189570789627243</v>
      </c>
      <c r="V907">
        <v>11</v>
      </c>
      <c r="W907">
        <v>52.56127839408348</v>
      </c>
      <c r="X907">
        <v>167.42061926514285</v>
      </c>
      <c r="Y907">
        <v>154.49939265909671</v>
      </c>
      <c r="Z907">
        <v>154.54020073956667</v>
      </c>
      <c r="AA907">
        <v>36.706103370997802</v>
      </c>
      <c r="AB907">
        <v>1.364817472550544</v>
      </c>
      <c r="AC907">
        <v>-13.614084677720822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47</v>
      </c>
      <c r="AM907">
        <v>30</v>
      </c>
    </row>
    <row r="908" spans="1:39">
      <c r="A908">
        <v>9</v>
      </c>
      <c r="B908">
        <v>78</v>
      </c>
      <c r="C908">
        <v>2015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14</v>
      </c>
      <c r="M908">
        <v>99</v>
      </c>
      <c r="N908">
        <v>99</v>
      </c>
      <c r="O908">
        <v>99</v>
      </c>
      <c r="P908">
        <v>9999</v>
      </c>
      <c r="Q908">
        <v>1207</v>
      </c>
      <c r="R908">
        <v>13569</v>
      </c>
      <c r="S908">
        <v>13563</v>
      </c>
      <c r="T908">
        <v>32.839613737021701</v>
      </c>
      <c r="U908">
        <v>32.820863290095218</v>
      </c>
      <c r="V908">
        <v>14</v>
      </c>
      <c r="W908">
        <v>57.411560864115607</v>
      </c>
      <c r="X908">
        <v>150.52928385690748</v>
      </c>
      <c r="Y908">
        <v>138.88915911268282</v>
      </c>
      <c r="Z908">
        <v>138.95060089950547</v>
      </c>
      <c r="AA908">
        <v>30.87794923914316</v>
      </c>
      <c r="AB908">
        <v>1.3649391398348869</v>
      </c>
      <c r="AC908">
        <v>-9.6405435163080249</v>
      </c>
      <c r="AD908">
        <v>1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238</v>
      </c>
      <c r="AM908">
        <v>130</v>
      </c>
    </row>
    <row r="909" spans="1:39">
      <c r="A909">
        <v>9</v>
      </c>
      <c r="B909">
        <v>79</v>
      </c>
      <c r="C909">
        <v>2015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17</v>
      </c>
      <c r="M909">
        <v>99</v>
      </c>
      <c r="N909">
        <v>99</v>
      </c>
      <c r="O909">
        <v>99</v>
      </c>
      <c r="P909">
        <v>9999</v>
      </c>
      <c r="Q909">
        <v>1190</v>
      </c>
      <c r="R909">
        <v>22624</v>
      </c>
      <c r="S909">
        <v>22623</v>
      </c>
      <c r="T909">
        <v>54.754471308598944</v>
      </c>
      <c r="U909">
        <v>52.678812025629277</v>
      </c>
      <c r="V909">
        <v>17</v>
      </c>
      <c r="W909">
        <v>62.331609424037488</v>
      </c>
      <c r="X909">
        <v>144.85979088544971</v>
      </c>
      <c r="Y909">
        <v>133.70041990806249</v>
      </c>
      <c r="Z909">
        <v>133.7063298413122</v>
      </c>
      <c r="AA909">
        <v>26.053671658769495</v>
      </c>
      <c r="AB909">
        <v>1.6911336675190436</v>
      </c>
      <c r="AC909">
        <v>-5.9118954614400678</v>
      </c>
      <c r="AD909">
        <v>2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736</v>
      </c>
      <c r="AM909">
        <v>112</v>
      </c>
    </row>
    <row r="910" spans="1:39">
      <c r="A910">
        <v>9</v>
      </c>
      <c r="B910">
        <v>80</v>
      </c>
      <c r="C910">
        <v>2014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</v>
      </c>
      <c r="M910">
        <v>99</v>
      </c>
      <c r="N910">
        <v>99</v>
      </c>
      <c r="O910">
        <v>99</v>
      </c>
      <c r="P910">
        <v>9999</v>
      </c>
      <c r="Q910">
        <v>9</v>
      </c>
      <c r="R910">
        <v>9</v>
      </c>
      <c r="S910">
        <v>0</v>
      </c>
      <c r="T910">
        <v>2.4141630901287556E-2</v>
      </c>
      <c r="U910">
        <v>0</v>
      </c>
      <c r="V910">
        <v>1</v>
      </c>
      <c r="X910">
        <v>98.84434814012279</v>
      </c>
      <c r="Y910">
        <v>0</v>
      </c>
    </row>
    <row r="911" spans="1:39">
      <c r="A911">
        <v>9</v>
      </c>
      <c r="B911">
        <v>81</v>
      </c>
      <c r="C911">
        <v>2014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2</v>
      </c>
      <c r="M911">
        <v>99</v>
      </c>
      <c r="N911">
        <v>99</v>
      </c>
      <c r="O911">
        <v>99</v>
      </c>
      <c r="P911">
        <v>9999</v>
      </c>
      <c r="Q911">
        <v>71</v>
      </c>
      <c r="R911">
        <v>120</v>
      </c>
      <c r="S911">
        <v>119</v>
      </c>
      <c r="T911">
        <v>0.3218884120171675</v>
      </c>
      <c r="U911">
        <v>0.46497959234946679</v>
      </c>
      <c r="V911">
        <v>2</v>
      </c>
      <c r="W911">
        <v>36.941176470588239</v>
      </c>
      <c r="X911">
        <v>224.32647165041527</v>
      </c>
      <c r="Y911">
        <v>206.29750000000004</v>
      </c>
      <c r="Z911">
        <v>208.0310924369748</v>
      </c>
      <c r="AA911">
        <v>38.659741177124062</v>
      </c>
      <c r="AB911">
        <v>1.5946028595806598</v>
      </c>
      <c r="AC911">
        <v>-9.3890914596156083</v>
      </c>
    </row>
    <row r="912" spans="1:39">
      <c r="A912">
        <v>9</v>
      </c>
      <c r="B912">
        <v>82</v>
      </c>
      <c r="C912">
        <v>2014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5</v>
      </c>
      <c r="M912">
        <v>99</v>
      </c>
      <c r="N912">
        <v>99</v>
      </c>
      <c r="O912">
        <v>99</v>
      </c>
      <c r="P912">
        <v>9999</v>
      </c>
      <c r="Q912">
        <v>152</v>
      </c>
      <c r="R912">
        <v>293</v>
      </c>
      <c r="S912">
        <v>293</v>
      </c>
      <c r="T912">
        <v>0.78594420600858383</v>
      </c>
      <c r="U912">
        <v>1.0842893518321037</v>
      </c>
      <c r="V912">
        <v>5</v>
      </c>
      <c r="W912">
        <v>42.440273037542653</v>
      </c>
      <c r="X912">
        <v>213.46033671179049</v>
      </c>
      <c r="Y912">
        <v>197.02389078498305</v>
      </c>
      <c r="Z912">
        <v>197.02389078498305</v>
      </c>
      <c r="AA912">
        <v>33.070121629481655</v>
      </c>
      <c r="AB912">
        <v>1.998467653727068</v>
      </c>
      <c r="AC912">
        <v>-11.264482948887959</v>
      </c>
    </row>
    <row r="913" spans="1:29">
      <c r="A913">
        <v>9</v>
      </c>
      <c r="B913">
        <v>83</v>
      </c>
      <c r="C913">
        <v>2014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8</v>
      </c>
      <c r="M913">
        <v>99</v>
      </c>
      <c r="N913">
        <v>99</v>
      </c>
      <c r="O913">
        <v>99</v>
      </c>
      <c r="P913">
        <v>9999</v>
      </c>
      <c r="Q913">
        <v>354</v>
      </c>
      <c r="R913">
        <v>978</v>
      </c>
      <c r="S913">
        <v>977</v>
      </c>
      <c r="T913">
        <v>2.6233905579399139</v>
      </c>
      <c r="U913">
        <v>3.3654686346831624</v>
      </c>
      <c r="V913">
        <v>8</v>
      </c>
      <c r="W913">
        <v>47.485158648925278</v>
      </c>
      <c r="X913">
        <v>198.62987900661804</v>
      </c>
      <c r="Y913">
        <v>183.20950920245423</v>
      </c>
      <c r="Z913">
        <v>183.39703172978528</v>
      </c>
      <c r="AA913">
        <v>35.610039086154075</v>
      </c>
      <c r="AB913">
        <v>1.3198875608920184</v>
      </c>
      <c r="AC913">
        <v>-16.946768155829162</v>
      </c>
    </row>
    <row r="914" spans="1:29">
      <c r="A914">
        <v>9</v>
      </c>
      <c r="B914">
        <v>84</v>
      </c>
      <c r="C914">
        <v>2014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11</v>
      </c>
      <c r="M914">
        <v>99</v>
      </c>
      <c r="N914">
        <v>99</v>
      </c>
      <c r="O914">
        <v>99</v>
      </c>
      <c r="P914">
        <v>9999</v>
      </c>
      <c r="Q914">
        <v>637</v>
      </c>
      <c r="R914">
        <v>3248</v>
      </c>
      <c r="S914">
        <v>3245</v>
      </c>
      <c r="T914">
        <v>8.712446351931332</v>
      </c>
      <c r="U914">
        <v>9.9394818421081119</v>
      </c>
      <c r="V914">
        <v>11</v>
      </c>
      <c r="W914">
        <v>52.555007704160239</v>
      </c>
      <c r="X914">
        <v>176.64001248872549</v>
      </c>
      <c r="Y914">
        <v>162.92549261083769</v>
      </c>
      <c r="Z914">
        <v>163.07611710323596</v>
      </c>
      <c r="AA914">
        <v>35.234843550429161</v>
      </c>
      <c r="AB914">
        <v>1.332933685910267</v>
      </c>
      <c r="AC914">
        <v>-12.877104179602044</v>
      </c>
    </row>
    <row r="915" spans="1:29">
      <c r="A915">
        <v>9</v>
      </c>
      <c r="B915">
        <v>85</v>
      </c>
      <c r="C915">
        <v>2014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14</v>
      </c>
      <c r="M915">
        <v>99</v>
      </c>
      <c r="N915">
        <v>99</v>
      </c>
      <c r="O915">
        <v>99</v>
      </c>
      <c r="P915">
        <v>9999</v>
      </c>
      <c r="Q915">
        <v>965</v>
      </c>
      <c r="R915">
        <v>11615</v>
      </c>
      <c r="S915">
        <v>11600</v>
      </c>
      <c r="T915">
        <v>31.156115879828327</v>
      </c>
      <c r="U915">
        <v>31.779614072066135</v>
      </c>
      <c r="V915">
        <v>14</v>
      </c>
      <c r="W915">
        <v>57.422499999999999</v>
      </c>
      <c r="X915">
        <v>157.989495967827</v>
      </c>
      <c r="Y915">
        <v>145.6702023245802</v>
      </c>
      <c r="Z915">
        <v>145.85856896551715</v>
      </c>
      <c r="AA915">
        <v>31.570332794882699</v>
      </c>
      <c r="AB915">
        <v>1.3536772236623171</v>
      </c>
      <c r="AC915">
        <v>-14.043756335503369</v>
      </c>
    </row>
    <row r="916" spans="1:29">
      <c r="A916">
        <v>9</v>
      </c>
      <c r="B916">
        <v>86</v>
      </c>
      <c r="C916">
        <v>2014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17</v>
      </c>
      <c r="M916">
        <v>99</v>
      </c>
      <c r="N916">
        <v>99</v>
      </c>
      <c r="O916">
        <v>99</v>
      </c>
      <c r="P916">
        <v>9999</v>
      </c>
      <c r="Q916">
        <v>1038</v>
      </c>
      <c r="R916">
        <v>20598</v>
      </c>
      <c r="S916">
        <v>20588</v>
      </c>
      <c r="T916">
        <v>55.252145922746799</v>
      </c>
      <c r="U916">
        <v>52.426173588688286</v>
      </c>
      <c r="V916">
        <v>17</v>
      </c>
      <c r="W916">
        <v>62.319263648727421</v>
      </c>
      <c r="X916">
        <v>146.87267337171153</v>
      </c>
      <c r="Y916">
        <v>135.50784105252842</v>
      </c>
      <c r="Z916">
        <v>135.57365989896931</v>
      </c>
      <c r="AA916">
        <v>26.804414795370679</v>
      </c>
      <c r="AB916">
        <v>1.6931742193569803</v>
      </c>
      <c r="AC916">
        <v>-11.793072522041571</v>
      </c>
    </row>
    <row r="917" spans="1:29">
      <c r="A917">
        <v>9</v>
      </c>
      <c r="B917">
        <v>87</v>
      </c>
      <c r="C917">
        <v>2013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</v>
      </c>
      <c r="M917">
        <v>99</v>
      </c>
      <c r="N917">
        <v>99</v>
      </c>
      <c r="O917">
        <v>99</v>
      </c>
      <c r="P917">
        <v>9999</v>
      </c>
      <c r="Q917">
        <v>7</v>
      </c>
      <c r="R917">
        <v>7</v>
      </c>
      <c r="S917">
        <v>0</v>
      </c>
      <c r="T917">
        <v>1.9046582498911623E-2</v>
      </c>
      <c r="U917">
        <v>0</v>
      </c>
      <c r="V917">
        <v>1</v>
      </c>
      <c r="X917">
        <v>102.8323788887169</v>
      </c>
      <c r="Y917">
        <v>0</v>
      </c>
    </row>
    <row r="918" spans="1:29">
      <c r="A918">
        <v>9</v>
      </c>
      <c r="B918">
        <v>88</v>
      </c>
      <c r="C918">
        <v>2013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2</v>
      </c>
      <c r="M918">
        <v>99</v>
      </c>
      <c r="N918">
        <v>99</v>
      </c>
      <c r="O918">
        <v>99</v>
      </c>
      <c r="P918">
        <v>9999</v>
      </c>
      <c r="Q918">
        <v>76</v>
      </c>
      <c r="R918">
        <v>149</v>
      </c>
      <c r="S918">
        <v>148</v>
      </c>
      <c r="T918">
        <v>0.40542011319111887</v>
      </c>
      <c r="U918">
        <v>0.62268916965100107</v>
      </c>
      <c r="V918">
        <v>2</v>
      </c>
      <c r="W918">
        <v>36.743243243243242</v>
      </c>
      <c r="X918">
        <v>240.01032524522455</v>
      </c>
      <c r="Y918">
        <v>220.44429530201336</v>
      </c>
      <c r="Z918">
        <v>221.93378378378375</v>
      </c>
      <c r="AA918">
        <v>37.083730230994199</v>
      </c>
      <c r="AB918">
        <v>1.5687902966575402</v>
      </c>
      <c r="AC918">
        <v>-18.232187903170079</v>
      </c>
    </row>
    <row r="919" spans="1:29">
      <c r="A919">
        <v>9</v>
      </c>
      <c r="B919">
        <v>89</v>
      </c>
      <c r="C919">
        <v>2013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5</v>
      </c>
      <c r="M919">
        <v>99</v>
      </c>
      <c r="N919">
        <v>99</v>
      </c>
      <c r="O919">
        <v>99</v>
      </c>
      <c r="P919">
        <v>9999</v>
      </c>
      <c r="Q919">
        <v>134</v>
      </c>
      <c r="R919">
        <v>251</v>
      </c>
      <c r="S919">
        <v>249</v>
      </c>
      <c r="T919">
        <v>0.68295602960383117</v>
      </c>
      <c r="U919">
        <v>0.94214386848593679</v>
      </c>
      <c r="V919">
        <v>5</v>
      </c>
      <c r="W919">
        <v>42.578313253012048</v>
      </c>
      <c r="X919">
        <v>215.86158076254029</v>
      </c>
      <c r="Y919">
        <v>197.99641434262944</v>
      </c>
      <c r="Z919">
        <v>199.58674698795173</v>
      </c>
      <c r="AA919">
        <v>34.304420679745256</v>
      </c>
      <c r="AB919">
        <v>1.6631161678656643</v>
      </c>
      <c r="AC919">
        <v>-6.9188447618837996</v>
      </c>
    </row>
    <row r="920" spans="1:29">
      <c r="A920">
        <v>9</v>
      </c>
      <c r="B920">
        <v>90</v>
      </c>
      <c r="C920">
        <v>2013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8</v>
      </c>
      <c r="M920">
        <v>99</v>
      </c>
      <c r="N920">
        <v>99</v>
      </c>
      <c r="O920">
        <v>99</v>
      </c>
      <c r="P920">
        <v>9999</v>
      </c>
      <c r="Q920">
        <v>308</v>
      </c>
      <c r="R920">
        <v>828</v>
      </c>
      <c r="S920">
        <v>828</v>
      </c>
      <c r="T920">
        <v>2.2529386155855464</v>
      </c>
      <c r="U920">
        <v>2.8989657504122261</v>
      </c>
      <c r="V920">
        <v>8</v>
      </c>
      <c r="W920">
        <v>47.532608695652179</v>
      </c>
      <c r="X920">
        <v>200.08976190850035</v>
      </c>
      <c r="Y920">
        <v>184.68285024154599</v>
      </c>
      <c r="Z920">
        <v>184.68285024154599</v>
      </c>
      <c r="AA920">
        <v>35.577098976535957</v>
      </c>
      <c r="AB920">
        <v>1.3022275439988915</v>
      </c>
      <c r="AC920">
        <v>-10.367709042488547</v>
      </c>
    </row>
    <row r="921" spans="1:29">
      <c r="A921">
        <v>9</v>
      </c>
      <c r="B921">
        <v>91</v>
      </c>
      <c r="C921">
        <v>2013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11</v>
      </c>
      <c r="M921">
        <v>99</v>
      </c>
      <c r="N921">
        <v>99</v>
      </c>
      <c r="O921">
        <v>99</v>
      </c>
      <c r="P921">
        <v>9999</v>
      </c>
      <c r="Q921">
        <v>601</v>
      </c>
      <c r="R921">
        <v>3295</v>
      </c>
      <c r="S921">
        <v>3287</v>
      </c>
      <c r="T921">
        <v>8.9654984762733942</v>
      </c>
      <c r="U921">
        <v>10.329907949523513</v>
      </c>
      <c r="V921">
        <v>11</v>
      </c>
      <c r="W921">
        <v>52.518710069972627</v>
      </c>
      <c r="X921">
        <v>179.50021125938576</v>
      </c>
      <c r="Y921">
        <v>165.36928679817893</v>
      </c>
      <c r="Z921">
        <v>165.7717675692119</v>
      </c>
      <c r="AA921">
        <v>36.297670228529263</v>
      </c>
      <c r="AB921">
        <v>1.371911646932968</v>
      </c>
      <c r="AC921">
        <v>-18.158204449833217</v>
      </c>
    </row>
    <row r="922" spans="1:29">
      <c r="A922">
        <v>9</v>
      </c>
      <c r="B922">
        <v>92</v>
      </c>
      <c r="C922">
        <v>2013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9999</v>
      </c>
      <c r="Q922">
        <v>915</v>
      </c>
      <c r="R922">
        <v>11495</v>
      </c>
      <c r="S922">
        <v>11466</v>
      </c>
      <c r="T922">
        <v>31.277209403569881</v>
      </c>
      <c r="U922">
        <v>31.879497006558516</v>
      </c>
      <c r="V922">
        <v>14</v>
      </c>
      <c r="W922">
        <v>57.390371533228688</v>
      </c>
      <c r="X922">
        <v>158.82401175884499</v>
      </c>
      <c r="Y922">
        <v>146.29056111352784</v>
      </c>
      <c r="Z922">
        <v>146.66056166056188</v>
      </c>
      <c r="AA922">
        <v>31.899899971221281</v>
      </c>
      <c r="AB922">
        <v>1.3662440482372444</v>
      </c>
      <c r="AC922">
        <v>-15.73546488759794</v>
      </c>
    </row>
    <row r="923" spans="1:29">
      <c r="A923">
        <v>9</v>
      </c>
      <c r="B923">
        <v>93</v>
      </c>
      <c r="C923">
        <v>2013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17</v>
      </c>
      <c r="M923">
        <v>99</v>
      </c>
      <c r="N923">
        <v>99</v>
      </c>
      <c r="O923">
        <v>99</v>
      </c>
      <c r="P923">
        <v>9999</v>
      </c>
      <c r="Q923">
        <v>982</v>
      </c>
      <c r="R923">
        <v>20240</v>
      </c>
      <c r="S923">
        <v>20228</v>
      </c>
      <c r="T923">
        <v>55.071832825424465</v>
      </c>
      <c r="U923">
        <v>52.243288056944031</v>
      </c>
      <c r="V923">
        <v>17</v>
      </c>
      <c r="W923">
        <v>62.217025904686551</v>
      </c>
      <c r="X923">
        <v>147.58753570373355</v>
      </c>
      <c r="Y923">
        <v>136.15506916996017</v>
      </c>
      <c r="Z923">
        <v>136.23584140794901</v>
      </c>
      <c r="AA923">
        <v>27.227143461276555</v>
      </c>
      <c r="AB923">
        <v>1.7043613325320437</v>
      </c>
      <c r="AC923">
        <v>-16.84141129188713</v>
      </c>
    </row>
    <row r="924" spans="1:29">
      <c r="A924">
        <v>9</v>
      </c>
      <c r="B924">
        <v>94</v>
      </c>
      <c r="C924">
        <v>2012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</v>
      </c>
      <c r="M924">
        <v>99</v>
      </c>
      <c r="N924">
        <v>99</v>
      </c>
      <c r="O924">
        <v>99</v>
      </c>
      <c r="P924">
        <v>9999</v>
      </c>
      <c r="Q924">
        <v>9</v>
      </c>
      <c r="R924">
        <v>11</v>
      </c>
      <c r="S924">
        <v>0</v>
      </c>
      <c r="T924">
        <v>2.9235103385956519E-2</v>
      </c>
      <c r="U924">
        <v>0</v>
      </c>
      <c r="V924">
        <v>1</v>
      </c>
      <c r="X924">
        <v>130.49345021176012</v>
      </c>
      <c r="Y924">
        <v>0</v>
      </c>
    </row>
    <row r="925" spans="1:29">
      <c r="A925">
        <v>9</v>
      </c>
      <c r="B925">
        <v>95</v>
      </c>
      <c r="C925">
        <v>2012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2</v>
      </c>
      <c r="M925">
        <v>99</v>
      </c>
      <c r="N925">
        <v>99</v>
      </c>
      <c r="O925">
        <v>99</v>
      </c>
      <c r="P925">
        <v>9999</v>
      </c>
      <c r="Q925">
        <v>82</v>
      </c>
      <c r="R925">
        <v>119</v>
      </c>
      <c r="S925">
        <v>117</v>
      </c>
      <c r="T925">
        <v>0.31627066390262054</v>
      </c>
      <c r="U925">
        <v>0.46424046132803559</v>
      </c>
      <c r="V925">
        <v>2</v>
      </c>
      <c r="W925">
        <v>36.495726495726494</v>
      </c>
      <c r="X925">
        <v>231.97283246993277</v>
      </c>
      <c r="Y925">
        <v>211.15798319327735</v>
      </c>
      <c r="Z925">
        <v>214.76752136752151</v>
      </c>
      <c r="AA925">
        <v>38.358401678464347</v>
      </c>
      <c r="AB925">
        <v>1.5226154490012858</v>
      </c>
      <c r="AC925">
        <v>-4.1065413832259514</v>
      </c>
    </row>
    <row r="926" spans="1:29">
      <c r="A926">
        <v>9</v>
      </c>
      <c r="B926">
        <v>96</v>
      </c>
      <c r="C926">
        <v>2012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5</v>
      </c>
      <c r="M926">
        <v>99</v>
      </c>
      <c r="N926">
        <v>99</v>
      </c>
      <c r="O926">
        <v>99</v>
      </c>
      <c r="P926">
        <v>9999</v>
      </c>
      <c r="Q926">
        <v>151</v>
      </c>
      <c r="R926">
        <v>256</v>
      </c>
      <c r="S926">
        <v>252</v>
      </c>
      <c r="T926">
        <v>0.68038058789135147</v>
      </c>
      <c r="U926">
        <v>0.94667896842243771</v>
      </c>
      <c r="V926">
        <v>5</v>
      </c>
      <c r="W926">
        <v>42.480158730158742</v>
      </c>
      <c r="X926">
        <v>219.86855024377027</v>
      </c>
      <c r="Y926">
        <v>200.15859375000005</v>
      </c>
      <c r="Z926">
        <v>203.33571428571435</v>
      </c>
      <c r="AA926">
        <v>35.64891517369368</v>
      </c>
      <c r="AB926">
        <v>1.7849689802680486</v>
      </c>
      <c r="AC926">
        <v>-25.241918141797402</v>
      </c>
    </row>
    <row r="927" spans="1:29">
      <c r="A927">
        <v>9</v>
      </c>
      <c r="B927">
        <v>97</v>
      </c>
      <c r="C927">
        <v>2012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8</v>
      </c>
      <c r="M927">
        <v>99</v>
      </c>
      <c r="N927">
        <v>99</v>
      </c>
      <c r="O927">
        <v>99</v>
      </c>
      <c r="P927">
        <v>9999</v>
      </c>
      <c r="Q927">
        <v>348</v>
      </c>
      <c r="R927">
        <v>987</v>
      </c>
      <c r="S927">
        <v>984</v>
      </c>
      <c r="T927">
        <v>2.6231860947217345</v>
      </c>
      <c r="U927">
        <v>3.4120504429136487</v>
      </c>
      <c r="V927">
        <v>8</v>
      </c>
      <c r="W927">
        <v>47.5</v>
      </c>
      <c r="X927">
        <v>203.11404707568903</v>
      </c>
      <c r="Y927">
        <v>187.11550151975683</v>
      </c>
      <c r="Z927">
        <v>187.68597560975613</v>
      </c>
      <c r="AA927">
        <v>35.416256522686368</v>
      </c>
      <c r="AB927">
        <v>1.3525044520011484</v>
      </c>
      <c r="AC927">
        <v>-12.48243466051243</v>
      </c>
    </row>
    <row r="928" spans="1:29">
      <c r="A928">
        <v>9</v>
      </c>
      <c r="B928">
        <v>98</v>
      </c>
      <c r="C928">
        <v>2012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11</v>
      </c>
      <c r="M928">
        <v>99</v>
      </c>
      <c r="N928">
        <v>99</v>
      </c>
      <c r="O928">
        <v>99</v>
      </c>
      <c r="P928">
        <v>9999</v>
      </c>
      <c r="Q928">
        <v>661</v>
      </c>
      <c r="R928">
        <v>3491</v>
      </c>
      <c r="S928">
        <v>3486</v>
      </c>
      <c r="T928">
        <v>9.278158720034023</v>
      </c>
      <c r="U928">
        <v>10.639665742729436</v>
      </c>
      <c r="V928">
        <v>11</v>
      </c>
      <c r="W928">
        <v>52.51606425702812</v>
      </c>
      <c r="X928">
        <v>178.9210950430344</v>
      </c>
      <c r="Y928">
        <v>164.96416499570361</v>
      </c>
      <c r="Z928">
        <v>165.20077452667846</v>
      </c>
      <c r="AA928">
        <v>36.608885160871395</v>
      </c>
      <c r="AB928">
        <v>1.3826853650019151</v>
      </c>
      <c r="AC928">
        <v>-15.801809276546404</v>
      </c>
    </row>
    <row r="929" spans="1:29">
      <c r="A929">
        <v>9</v>
      </c>
      <c r="B929">
        <v>99</v>
      </c>
      <c r="C929">
        <v>2012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14</v>
      </c>
      <c r="M929">
        <v>99</v>
      </c>
      <c r="N929">
        <v>99</v>
      </c>
      <c r="O929">
        <v>99</v>
      </c>
      <c r="P929">
        <v>9999</v>
      </c>
      <c r="Q929">
        <v>1019</v>
      </c>
      <c r="R929">
        <v>12416</v>
      </c>
      <c r="S929">
        <v>12401</v>
      </c>
      <c r="T929">
        <v>32.998458512730558</v>
      </c>
      <c r="U929">
        <v>33.588766769429931</v>
      </c>
      <c r="V929">
        <v>14</v>
      </c>
      <c r="W929">
        <v>57.431658737198624</v>
      </c>
      <c r="X929">
        <v>158.79808739431076</v>
      </c>
      <c r="Y929">
        <v>146.42789948453611</v>
      </c>
      <c r="Z929">
        <v>146.6050157245383</v>
      </c>
      <c r="AA929">
        <v>32.192999237490405</v>
      </c>
      <c r="AB929">
        <v>1.3656047314431043</v>
      </c>
      <c r="AC929">
        <v>-14.126430509040857</v>
      </c>
    </row>
    <row r="930" spans="1:29">
      <c r="A930">
        <v>9</v>
      </c>
      <c r="B930">
        <v>100</v>
      </c>
      <c r="C930">
        <v>2012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17</v>
      </c>
      <c r="M930">
        <v>99</v>
      </c>
      <c r="N930">
        <v>99</v>
      </c>
      <c r="O930">
        <v>99</v>
      </c>
      <c r="P930">
        <v>9999</v>
      </c>
      <c r="Q930">
        <v>1078</v>
      </c>
      <c r="R930">
        <v>19793.5</v>
      </c>
      <c r="S930">
        <v>19788.5</v>
      </c>
      <c r="T930">
        <v>52.605910806357315</v>
      </c>
      <c r="U930">
        <v>49.688572316382626</v>
      </c>
      <c r="V930">
        <v>17.000429433905062</v>
      </c>
      <c r="W930">
        <v>62.200166763524251</v>
      </c>
      <c r="X930">
        <v>147.24592085000256</v>
      </c>
      <c r="Y930">
        <v>135.87682825169847</v>
      </c>
      <c r="Z930">
        <v>135.91116052252539</v>
      </c>
      <c r="AA930">
        <v>26.815384403366817</v>
      </c>
      <c r="AB930">
        <v>1.7166891760738772</v>
      </c>
      <c r="AC930">
        <v>-10.992423634980087</v>
      </c>
    </row>
    <row r="931" spans="1:29">
      <c r="A931">
        <v>9</v>
      </c>
      <c r="B931">
        <v>101</v>
      </c>
      <c r="C931">
        <v>2011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</v>
      </c>
      <c r="M931">
        <v>99</v>
      </c>
      <c r="N931">
        <v>99</v>
      </c>
      <c r="O931">
        <v>99</v>
      </c>
      <c r="P931">
        <v>9999</v>
      </c>
      <c r="Q931">
        <v>9</v>
      </c>
      <c r="R931">
        <v>13</v>
      </c>
      <c r="S931">
        <v>0</v>
      </c>
      <c r="T931">
        <v>3.4844139483770679E-2</v>
      </c>
      <c r="U931">
        <v>0</v>
      </c>
      <c r="V931">
        <v>1</v>
      </c>
      <c r="X931">
        <v>117.12642720226684</v>
      </c>
      <c r="Y931">
        <v>0</v>
      </c>
    </row>
    <row r="932" spans="1:29">
      <c r="A932">
        <v>9</v>
      </c>
      <c r="B932">
        <v>102</v>
      </c>
      <c r="C932">
        <v>2011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2</v>
      </c>
      <c r="M932">
        <v>99</v>
      </c>
      <c r="N932">
        <v>99</v>
      </c>
      <c r="O932">
        <v>99</v>
      </c>
      <c r="P932">
        <v>9999</v>
      </c>
      <c r="Q932">
        <v>64</v>
      </c>
      <c r="R932">
        <v>98</v>
      </c>
      <c r="S932">
        <v>98</v>
      </c>
      <c r="T932">
        <v>0.2626712053391943</v>
      </c>
      <c r="U932">
        <v>0.3900394947736267</v>
      </c>
      <c r="V932">
        <v>2</v>
      </c>
      <c r="W932">
        <v>37.755102040816332</v>
      </c>
      <c r="X932">
        <v>230.42872620337403</v>
      </c>
      <c r="Y932">
        <v>212.68571428571423</v>
      </c>
      <c r="Z932">
        <v>212.68571428571423</v>
      </c>
      <c r="AA932">
        <v>45.950026093128514</v>
      </c>
      <c r="AB932">
        <v>4.0432892865702845</v>
      </c>
      <c r="AC932">
        <v>-31.623734476127382</v>
      </c>
    </row>
    <row r="933" spans="1:29">
      <c r="A933">
        <v>9</v>
      </c>
      <c r="B933">
        <v>103</v>
      </c>
      <c r="C933">
        <v>2011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5</v>
      </c>
      <c r="M933">
        <v>99</v>
      </c>
      <c r="N933">
        <v>99</v>
      </c>
      <c r="O933">
        <v>99</v>
      </c>
      <c r="P933">
        <v>9999</v>
      </c>
      <c r="Q933">
        <v>166</v>
      </c>
      <c r="R933">
        <v>275</v>
      </c>
      <c r="S933">
        <v>275</v>
      </c>
      <c r="T933">
        <v>0.73708756600284098</v>
      </c>
      <c r="U933">
        <v>1.0193850014390975</v>
      </c>
      <c r="V933">
        <v>5</v>
      </c>
      <c r="W933">
        <v>42.48</v>
      </c>
      <c r="X933">
        <v>214.61479365704736</v>
      </c>
      <c r="Y933">
        <v>198.08945454545463</v>
      </c>
      <c r="Z933">
        <v>198.08945454545463</v>
      </c>
      <c r="AA933">
        <v>35.19210962279007</v>
      </c>
      <c r="AB933">
        <v>1.4047193184536324</v>
      </c>
      <c r="AC933">
        <v>-20.554490846917375</v>
      </c>
    </row>
    <row r="934" spans="1:29">
      <c r="A934">
        <v>9</v>
      </c>
      <c r="B934">
        <v>104</v>
      </c>
      <c r="C934">
        <v>2011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8</v>
      </c>
      <c r="M934">
        <v>99</v>
      </c>
      <c r="N934">
        <v>99</v>
      </c>
      <c r="O934">
        <v>99</v>
      </c>
      <c r="P934">
        <v>9999</v>
      </c>
      <c r="Q934">
        <v>406</v>
      </c>
      <c r="R934">
        <v>1073</v>
      </c>
      <c r="S934">
        <v>1071</v>
      </c>
      <c r="T934">
        <v>2.8759816666219944</v>
      </c>
      <c r="U934">
        <v>3.6462120744054345</v>
      </c>
      <c r="V934">
        <v>8.0074557315936641</v>
      </c>
      <c r="W934">
        <v>47.619047619047642</v>
      </c>
      <c r="X934">
        <v>197.09484954749644</v>
      </c>
      <c r="Y934">
        <v>181.59254426840624</v>
      </c>
      <c r="Z934">
        <v>181.93165266106433</v>
      </c>
      <c r="AA934">
        <v>37.064867645907349</v>
      </c>
      <c r="AB934">
        <v>1.9049719772112632</v>
      </c>
      <c r="AC934">
        <v>-4.8987740478166257</v>
      </c>
    </row>
    <row r="935" spans="1:29">
      <c r="A935">
        <v>9</v>
      </c>
      <c r="B935">
        <v>105</v>
      </c>
      <c r="C935">
        <v>2011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11</v>
      </c>
      <c r="M935">
        <v>99</v>
      </c>
      <c r="N935">
        <v>99</v>
      </c>
      <c r="O935">
        <v>99</v>
      </c>
      <c r="P935">
        <v>9999</v>
      </c>
      <c r="Q935">
        <v>759</v>
      </c>
      <c r="R935">
        <v>4086</v>
      </c>
      <c r="S935">
        <v>4085</v>
      </c>
      <c r="T935">
        <v>10.951781071591302</v>
      </c>
      <c r="U935">
        <v>12.2703735618643</v>
      </c>
      <c r="V935">
        <v>11</v>
      </c>
      <c r="W935">
        <v>52.567686658506723</v>
      </c>
      <c r="X935">
        <v>173.90333188558651</v>
      </c>
      <c r="Y935">
        <v>160.4779001468425</v>
      </c>
      <c r="Z935">
        <v>160.51718482252099</v>
      </c>
      <c r="AA935">
        <v>36.27305939808457</v>
      </c>
      <c r="AB935">
        <v>1.3588221768968156</v>
      </c>
      <c r="AC935">
        <v>-14.02651172883407</v>
      </c>
    </row>
    <row r="936" spans="1:29">
      <c r="A936">
        <v>9</v>
      </c>
      <c r="B936">
        <v>106</v>
      </c>
      <c r="C936">
        <v>2011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14</v>
      </c>
      <c r="M936">
        <v>99</v>
      </c>
      <c r="N936">
        <v>99</v>
      </c>
      <c r="O936">
        <v>99</v>
      </c>
      <c r="P936">
        <v>9999</v>
      </c>
      <c r="Q936">
        <v>1185</v>
      </c>
      <c r="R936">
        <v>12981</v>
      </c>
      <c r="S936">
        <v>12976</v>
      </c>
      <c r="T936">
        <v>34.79321343375593</v>
      </c>
      <c r="U936">
        <v>35.295507210862496</v>
      </c>
      <c r="V936">
        <v>14</v>
      </c>
      <c r="W936">
        <v>57.372765104808863</v>
      </c>
      <c r="X936">
        <v>157.4750679445406</v>
      </c>
      <c r="Y936">
        <v>145.30049302827223</v>
      </c>
      <c r="Z936">
        <v>145.35648119605435</v>
      </c>
      <c r="AA936">
        <v>31.79641126023234</v>
      </c>
      <c r="AB936">
        <v>1.3745847705071237</v>
      </c>
      <c r="AC936">
        <v>-10.888206142579572</v>
      </c>
    </row>
    <row r="937" spans="1:29">
      <c r="A937">
        <v>9</v>
      </c>
      <c r="B937">
        <v>107</v>
      </c>
      <c r="C937">
        <v>2011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17</v>
      </c>
      <c r="M937">
        <v>99</v>
      </c>
      <c r="N937">
        <v>99</v>
      </c>
      <c r="O937">
        <v>99</v>
      </c>
      <c r="P937">
        <v>9999</v>
      </c>
      <c r="Q937">
        <v>1193</v>
      </c>
      <c r="R937">
        <v>18214</v>
      </c>
      <c r="S937">
        <v>18211</v>
      </c>
      <c r="T937">
        <v>48.81931973518455</v>
      </c>
      <c r="U937">
        <v>46.08026990421655</v>
      </c>
      <c r="V937">
        <v>17</v>
      </c>
      <c r="W937">
        <v>62.173960792927346</v>
      </c>
      <c r="X937">
        <v>146.50054290146923</v>
      </c>
      <c r="Y937">
        <v>135.19651367080269</v>
      </c>
      <c r="Z937">
        <v>135.21878534951404</v>
      </c>
      <c r="AA937">
        <v>26.677607210135545</v>
      </c>
      <c r="AB937">
        <v>1.6767637147998342</v>
      </c>
      <c r="AC937">
        <v>-10.818642554294152</v>
      </c>
    </row>
    <row r="938" spans="1:29">
      <c r="A938">
        <v>9</v>
      </c>
      <c r="B938">
        <v>108</v>
      </c>
      <c r="C938">
        <v>2010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</v>
      </c>
      <c r="M938">
        <v>99</v>
      </c>
      <c r="N938">
        <v>99</v>
      </c>
      <c r="O938">
        <v>99</v>
      </c>
      <c r="P938">
        <v>9999</v>
      </c>
      <c r="Q938">
        <v>23</v>
      </c>
      <c r="R938">
        <v>34</v>
      </c>
      <c r="S938">
        <v>0</v>
      </c>
      <c r="T938">
        <v>9.1661499474294361E-2</v>
      </c>
      <c r="U938">
        <v>0</v>
      </c>
      <c r="V938">
        <v>1</v>
      </c>
      <c r="X938">
        <v>114.14186476324008</v>
      </c>
      <c r="Y938">
        <v>0</v>
      </c>
    </row>
    <row r="939" spans="1:29">
      <c r="A939">
        <v>9</v>
      </c>
      <c r="B939">
        <v>109</v>
      </c>
      <c r="C939">
        <v>2010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2</v>
      </c>
      <c r="M939">
        <v>99</v>
      </c>
      <c r="N939">
        <v>99</v>
      </c>
      <c r="O939">
        <v>99</v>
      </c>
      <c r="P939">
        <v>9999</v>
      </c>
      <c r="Q939">
        <v>107</v>
      </c>
      <c r="R939">
        <v>156</v>
      </c>
      <c r="S939">
        <v>155</v>
      </c>
      <c r="T939">
        <v>0.42056452699970337</v>
      </c>
      <c r="U939">
        <v>0.61745951485814798</v>
      </c>
      <c r="V939">
        <v>2</v>
      </c>
      <c r="W939">
        <v>36.890322580645154</v>
      </c>
      <c r="X939">
        <v>229.84137567019471</v>
      </c>
      <c r="Y939">
        <v>211.42500000000001</v>
      </c>
      <c r="Z939">
        <v>212.78903225806448</v>
      </c>
      <c r="AA939">
        <v>38.958504918889005</v>
      </c>
      <c r="AB939">
        <v>1.547392153459159</v>
      </c>
      <c r="AC939">
        <v>1.5423056202133338</v>
      </c>
    </row>
    <row r="940" spans="1:29">
      <c r="A940">
        <v>9</v>
      </c>
      <c r="B940">
        <v>110</v>
      </c>
      <c r="C940">
        <v>2010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5</v>
      </c>
      <c r="M940">
        <v>99</v>
      </c>
      <c r="N940">
        <v>99</v>
      </c>
      <c r="O940">
        <v>99</v>
      </c>
      <c r="P940">
        <v>9999</v>
      </c>
      <c r="Q940">
        <v>201</v>
      </c>
      <c r="R940">
        <v>333</v>
      </c>
      <c r="S940">
        <v>333</v>
      </c>
      <c r="T940">
        <v>0.89774350955705939</v>
      </c>
      <c r="U940">
        <v>1.2175853154269003</v>
      </c>
      <c r="V940">
        <v>5</v>
      </c>
      <c r="W940">
        <v>42.456456456456472</v>
      </c>
      <c r="X940">
        <v>211.60499611203832</v>
      </c>
      <c r="Y940">
        <v>195.3114114114116</v>
      </c>
      <c r="Z940">
        <v>195.3114114114116</v>
      </c>
      <c r="AA940">
        <v>35.237381045316475</v>
      </c>
      <c r="AB940">
        <v>1.5831494616977309</v>
      </c>
      <c r="AC940">
        <v>-9.9739425636685475</v>
      </c>
    </row>
    <row r="941" spans="1:29">
      <c r="A941">
        <v>9</v>
      </c>
      <c r="B941">
        <v>111</v>
      </c>
      <c r="C941">
        <v>2010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8</v>
      </c>
      <c r="M941">
        <v>99</v>
      </c>
      <c r="N941">
        <v>99</v>
      </c>
      <c r="O941">
        <v>99</v>
      </c>
      <c r="P941">
        <v>9999</v>
      </c>
      <c r="Q941">
        <v>486</v>
      </c>
      <c r="R941">
        <v>1302</v>
      </c>
      <c r="S941">
        <v>1302</v>
      </c>
      <c r="T941">
        <v>3.5100962445744472</v>
      </c>
      <c r="U941">
        <v>4.3939533572045049</v>
      </c>
      <c r="V941">
        <v>8</v>
      </c>
      <c r="W941">
        <v>47.526113671274963</v>
      </c>
      <c r="X941">
        <v>195.30583001732495</v>
      </c>
      <c r="Y941">
        <v>180.26728110599075</v>
      </c>
      <c r="Z941">
        <v>180.26728110599075</v>
      </c>
      <c r="AA941">
        <v>34.486468841570023</v>
      </c>
      <c r="AB941">
        <v>1.368005077417721</v>
      </c>
      <c r="AC941">
        <v>-10.429555183902478</v>
      </c>
    </row>
    <row r="942" spans="1:29">
      <c r="A942">
        <v>9</v>
      </c>
      <c r="B942">
        <v>112</v>
      </c>
      <c r="C942">
        <v>2010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11</v>
      </c>
      <c r="M942">
        <v>99</v>
      </c>
      <c r="N942">
        <v>99</v>
      </c>
      <c r="O942">
        <v>99</v>
      </c>
      <c r="P942">
        <v>9999</v>
      </c>
      <c r="Q942">
        <v>875</v>
      </c>
      <c r="R942">
        <v>4559</v>
      </c>
      <c r="S942">
        <v>4557</v>
      </c>
      <c r="T942">
        <v>12.290728708920822</v>
      </c>
      <c r="U942">
        <v>13.749310351153335</v>
      </c>
      <c r="V942">
        <v>11</v>
      </c>
      <c r="W942">
        <v>52.464560017555407</v>
      </c>
      <c r="X942">
        <v>174.59360920275597</v>
      </c>
      <c r="Y942">
        <v>161.09563500767737</v>
      </c>
      <c r="Z942">
        <v>161.16633750274323</v>
      </c>
      <c r="AA942">
        <v>34.177229021378245</v>
      </c>
      <c r="AB942">
        <v>1.3946452693923423</v>
      </c>
      <c r="AC942">
        <v>-16.165899854632979</v>
      </c>
    </row>
    <row r="943" spans="1:29">
      <c r="A943">
        <v>9</v>
      </c>
      <c r="B943">
        <v>113</v>
      </c>
      <c r="C943">
        <v>2010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14</v>
      </c>
      <c r="M943">
        <v>99</v>
      </c>
      <c r="N943">
        <v>99</v>
      </c>
      <c r="O943">
        <v>99</v>
      </c>
      <c r="P943">
        <v>9999</v>
      </c>
      <c r="Q943">
        <v>1302</v>
      </c>
      <c r="R943">
        <v>13452</v>
      </c>
      <c r="S943">
        <v>13449</v>
      </c>
      <c r="T943">
        <v>36.265602674359044</v>
      </c>
      <c r="U943">
        <v>36.573942452896034</v>
      </c>
      <c r="V943">
        <v>14</v>
      </c>
      <c r="W943">
        <v>57.324262026916486</v>
      </c>
      <c r="X943">
        <v>157.37280564836405</v>
      </c>
      <c r="Y943">
        <v>145.23034493012204</v>
      </c>
      <c r="Z943">
        <v>145.26274072421757</v>
      </c>
      <c r="AA943">
        <v>30.609232910499159</v>
      </c>
      <c r="AB943">
        <v>1.3806091910692757</v>
      </c>
      <c r="AC943">
        <v>-12.44019461204001</v>
      </c>
    </row>
    <row r="944" spans="1:29">
      <c r="A944">
        <v>9</v>
      </c>
      <c r="B944">
        <v>114</v>
      </c>
      <c r="C944">
        <v>2010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17</v>
      </c>
      <c r="M944">
        <v>99</v>
      </c>
      <c r="N944">
        <v>99</v>
      </c>
      <c r="O944">
        <v>99</v>
      </c>
      <c r="P944">
        <v>9999</v>
      </c>
      <c r="Q944">
        <v>1182</v>
      </c>
      <c r="R944">
        <v>16598</v>
      </c>
      <c r="S944">
        <v>16591</v>
      </c>
      <c r="T944">
        <v>44.746987302186405</v>
      </c>
      <c r="U944">
        <v>41.974284634531664</v>
      </c>
      <c r="V944">
        <v>17</v>
      </c>
      <c r="W944">
        <v>61.988668555240807</v>
      </c>
      <c r="X944">
        <v>146.40763934408662</v>
      </c>
      <c r="Y944">
        <v>135.08278105795881</v>
      </c>
      <c r="Z944">
        <v>135.13977457657771</v>
      </c>
      <c r="AA944">
        <v>27.448600128456839</v>
      </c>
      <c r="AB944">
        <v>1.5892826688117327</v>
      </c>
      <c r="AC944">
        <v>-10.96817234141704</v>
      </c>
    </row>
    <row r="945" spans="1:29">
      <c r="A945">
        <v>9</v>
      </c>
      <c r="B945">
        <v>115</v>
      </c>
      <c r="C945">
        <v>2009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1</v>
      </c>
      <c r="M945">
        <v>99</v>
      </c>
      <c r="N945">
        <v>99</v>
      </c>
      <c r="O945">
        <v>99</v>
      </c>
      <c r="P945">
        <v>9999</v>
      </c>
      <c r="Q945">
        <v>12</v>
      </c>
      <c r="R945">
        <v>13</v>
      </c>
      <c r="S945">
        <v>0</v>
      </c>
      <c r="T945">
        <v>3.3979821213863753E-2</v>
      </c>
      <c r="U945">
        <v>0</v>
      </c>
      <c r="V945">
        <v>1</v>
      </c>
      <c r="X945">
        <v>111.10925910492539</v>
      </c>
      <c r="Y945">
        <v>0</v>
      </c>
    </row>
    <row r="946" spans="1:29">
      <c r="A946">
        <v>9</v>
      </c>
      <c r="B946">
        <v>116</v>
      </c>
      <c r="C946">
        <v>2009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2</v>
      </c>
      <c r="M946">
        <v>99</v>
      </c>
      <c r="N946">
        <v>99</v>
      </c>
      <c r="O946">
        <v>99</v>
      </c>
      <c r="P946">
        <v>9999</v>
      </c>
      <c r="Q946">
        <v>139</v>
      </c>
      <c r="R946">
        <v>236</v>
      </c>
      <c r="S946">
        <v>236</v>
      </c>
      <c r="T946">
        <v>0.61686444665168083</v>
      </c>
      <c r="U946">
        <v>0.90155226733245442</v>
      </c>
      <c r="V946">
        <v>2</v>
      </c>
      <c r="W946">
        <v>37.080508474576277</v>
      </c>
      <c r="X946">
        <v>229.35894375378757</v>
      </c>
      <c r="Y946">
        <v>211.69830508474564</v>
      </c>
      <c r="Z946">
        <v>211.69830508474564</v>
      </c>
      <c r="AA946">
        <v>35.321758270176637</v>
      </c>
      <c r="AB946">
        <v>2.8741029101380118</v>
      </c>
      <c r="AC946">
        <v>-11.60083873856332</v>
      </c>
    </row>
    <row r="947" spans="1:29">
      <c r="A947">
        <v>9</v>
      </c>
      <c r="B947">
        <v>117</v>
      </c>
      <c r="C947">
        <v>2009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5</v>
      </c>
      <c r="M947">
        <v>99</v>
      </c>
      <c r="N947">
        <v>99</v>
      </c>
      <c r="O947">
        <v>99</v>
      </c>
      <c r="P947">
        <v>9999</v>
      </c>
      <c r="Q947">
        <v>284</v>
      </c>
      <c r="R947">
        <v>569</v>
      </c>
      <c r="S947">
        <v>568</v>
      </c>
      <c r="T947">
        <v>1.4872706362068064</v>
      </c>
      <c r="U947">
        <v>2.0351007510932471</v>
      </c>
      <c r="V947">
        <v>5</v>
      </c>
      <c r="W947">
        <v>42.477112676056336</v>
      </c>
      <c r="X947">
        <v>215.14298716457196</v>
      </c>
      <c r="Y947">
        <v>198.20386643233724</v>
      </c>
      <c r="Z947">
        <v>198.55281690140831</v>
      </c>
      <c r="AA947">
        <v>33.182229873669591</v>
      </c>
      <c r="AB947">
        <v>1.488040625385338</v>
      </c>
      <c r="AC947">
        <v>-16.096900258925306</v>
      </c>
    </row>
    <row r="948" spans="1:29">
      <c r="A948">
        <v>9</v>
      </c>
      <c r="B948">
        <v>118</v>
      </c>
      <c r="C948">
        <v>2009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8</v>
      </c>
      <c r="M948">
        <v>99</v>
      </c>
      <c r="N948">
        <v>99</v>
      </c>
      <c r="O948">
        <v>99</v>
      </c>
      <c r="P948">
        <v>9999</v>
      </c>
      <c r="Q948">
        <v>597</v>
      </c>
      <c r="R948">
        <v>1927</v>
      </c>
      <c r="S948">
        <v>1927</v>
      </c>
      <c r="T948">
        <v>5.0368550368550356</v>
      </c>
      <c r="U948">
        <v>6.2639285203928852</v>
      </c>
      <c r="V948">
        <v>8</v>
      </c>
      <c r="W948">
        <v>47.453035806953821</v>
      </c>
      <c r="X948">
        <v>195.16496206892828</v>
      </c>
      <c r="Y948">
        <v>180.13725998962133</v>
      </c>
      <c r="Z948">
        <v>180.13725998962133</v>
      </c>
      <c r="AA948">
        <v>35.114824803524137</v>
      </c>
      <c r="AB948">
        <v>1.359488697142786</v>
      </c>
      <c r="AC948">
        <v>-17.304885259021191</v>
      </c>
    </row>
    <row r="949" spans="1:29">
      <c r="A949">
        <v>9</v>
      </c>
      <c r="B949">
        <v>119</v>
      </c>
      <c r="C949">
        <v>2009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11</v>
      </c>
      <c r="M949">
        <v>99</v>
      </c>
      <c r="N949">
        <v>99</v>
      </c>
      <c r="O949">
        <v>99</v>
      </c>
      <c r="P949">
        <v>9999</v>
      </c>
      <c r="Q949">
        <v>993</v>
      </c>
      <c r="R949">
        <v>6247</v>
      </c>
      <c r="S949">
        <v>6247</v>
      </c>
      <c r="T949">
        <v>16.328611009462069</v>
      </c>
      <c r="U949">
        <v>17.80712976754662</v>
      </c>
      <c r="V949">
        <v>11</v>
      </c>
      <c r="W949">
        <v>52.442292300304146</v>
      </c>
      <c r="X949">
        <v>171.1430197220559</v>
      </c>
      <c r="Y949">
        <v>157.96500720345739</v>
      </c>
      <c r="Z949">
        <v>157.96500720345739</v>
      </c>
      <c r="AA949">
        <v>34.093205118864503</v>
      </c>
      <c r="AB949">
        <v>1.3765249485315798</v>
      </c>
      <c r="AC949">
        <v>-16.014289857851079</v>
      </c>
    </row>
    <row r="950" spans="1:29">
      <c r="A950">
        <v>9</v>
      </c>
      <c r="B950">
        <v>120</v>
      </c>
      <c r="C950">
        <v>2009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14</v>
      </c>
      <c r="M950">
        <v>99</v>
      </c>
      <c r="N950">
        <v>99</v>
      </c>
      <c r="O950">
        <v>99</v>
      </c>
      <c r="P950">
        <v>9999</v>
      </c>
      <c r="Q950">
        <v>1337</v>
      </c>
      <c r="R950">
        <v>15616</v>
      </c>
      <c r="S950">
        <v>15611</v>
      </c>
      <c r="T950">
        <v>40.817606775053591</v>
      </c>
      <c r="U950">
        <v>40.294989458088629</v>
      </c>
      <c r="V950">
        <v>14</v>
      </c>
      <c r="W950">
        <v>57.204727435782466</v>
      </c>
      <c r="X950">
        <v>154.96432944292474</v>
      </c>
      <c r="Y950">
        <v>142.99462730532841</v>
      </c>
      <c r="Z950">
        <v>143.0404266222541</v>
      </c>
      <c r="AA950">
        <v>29.314869945917323</v>
      </c>
      <c r="AB950">
        <v>1.3900386646730709</v>
      </c>
      <c r="AC950">
        <v>-11.035802776511444</v>
      </c>
    </row>
    <row r="951" spans="1:29">
      <c r="A951">
        <v>9</v>
      </c>
      <c r="B951">
        <v>121</v>
      </c>
      <c r="C951">
        <v>2009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17</v>
      </c>
      <c r="M951">
        <v>99</v>
      </c>
      <c r="N951">
        <v>99</v>
      </c>
      <c r="O951">
        <v>99</v>
      </c>
      <c r="P951">
        <v>9999</v>
      </c>
      <c r="Q951">
        <v>1124</v>
      </c>
      <c r="R951">
        <v>12995</v>
      </c>
      <c r="S951">
        <v>12995</v>
      </c>
      <c r="T951">
        <v>33.966752051858442</v>
      </c>
      <c r="U951">
        <v>31.357994050175193</v>
      </c>
      <c r="V951">
        <v>17</v>
      </c>
      <c r="W951">
        <v>61.718507118122353</v>
      </c>
      <c r="X951">
        <v>144.88010848409411</v>
      </c>
      <c r="Y951">
        <v>133.72434013082017</v>
      </c>
      <c r="Z951">
        <v>133.72434013082017</v>
      </c>
      <c r="AA951">
        <v>25.501705125548455</v>
      </c>
      <c r="AB951">
        <v>1.4940770335664901</v>
      </c>
      <c r="AC951">
        <v>-8.2347330973278901</v>
      </c>
    </row>
    <row r="952" spans="1:29">
      <c r="A952">
        <v>9</v>
      </c>
      <c r="B952">
        <v>122</v>
      </c>
      <c r="C952">
        <v>2008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1</v>
      </c>
      <c r="M952">
        <v>99</v>
      </c>
      <c r="N952">
        <v>99</v>
      </c>
      <c r="O952">
        <v>99</v>
      </c>
      <c r="P952">
        <v>9999</v>
      </c>
      <c r="Q952">
        <v>14</v>
      </c>
      <c r="R952">
        <v>17</v>
      </c>
      <c r="S952">
        <v>0</v>
      </c>
      <c r="T952">
        <v>4.6666117653517809E-2</v>
      </c>
      <c r="U952">
        <v>0</v>
      </c>
      <c r="V952">
        <v>1</v>
      </c>
      <c r="X952">
        <v>104.89452552418578</v>
      </c>
      <c r="Y952">
        <v>0</v>
      </c>
    </row>
    <row r="953" spans="1:29">
      <c r="A953">
        <v>9</v>
      </c>
      <c r="B953">
        <v>123</v>
      </c>
      <c r="C953">
        <v>2008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2</v>
      </c>
      <c r="M953">
        <v>99</v>
      </c>
      <c r="N953">
        <v>99</v>
      </c>
      <c r="O953">
        <v>99</v>
      </c>
      <c r="P953">
        <v>9999</v>
      </c>
      <c r="Q953">
        <v>113</v>
      </c>
      <c r="R953">
        <v>177</v>
      </c>
      <c r="S953">
        <v>177</v>
      </c>
      <c r="T953">
        <v>0.48587663674545001</v>
      </c>
      <c r="U953">
        <v>0.69028523880140868</v>
      </c>
      <c r="V953">
        <v>2</v>
      </c>
      <c r="W953">
        <v>36.683615819209031</v>
      </c>
      <c r="X953">
        <v>225.21255302348632</v>
      </c>
      <c r="Y953">
        <v>207.87118644067797</v>
      </c>
      <c r="Z953">
        <v>207.87118644067797</v>
      </c>
      <c r="AA953">
        <v>40.397524889978762</v>
      </c>
      <c r="AB953">
        <v>1.522491427296262</v>
      </c>
      <c r="AC953">
        <v>7.2226722336880753</v>
      </c>
    </row>
    <row r="954" spans="1:29">
      <c r="A954">
        <v>9</v>
      </c>
      <c r="B954">
        <v>124</v>
      </c>
      <c r="C954">
        <v>2008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5</v>
      </c>
      <c r="M954">
        <v>99</v>
      </c>
      <c r="N954">
        <v>99</v>
      </c>
      <c r="O954">
        <v>99</v>
      </c>
      <c r="P954">
        <v>9999</v>
      </c>
      <c r="Q954">
        <v>291</v>
      </c>
      <c r="R954">
        <v>550</v>
      </c>
      <c r="S954">
        <v>550</v>
      </c>
      <c r="T954">
        <v>1.5097861593785171</v>
      </c>
      <c r="U954">
        <v>2.0037787343997611</v>
      </c>
      <c r="V954">
        <v>5</v>
      </c>
      <c r="W954">
        <v>42.470909090909096</v>
      </c>
      <c r="X954">
        <v>210.38963853048344</v>
      </c>
      <c r="Y954">
        <v>194.18963636363625</v>
      </c>
      <c r="Z954">
        <v>194.18963636363625</v>
      </c>
      <c r="AA954">
        <v>33.088071756980362</v>
      </c>
      <c r="AB954">
        <v>1.3771080009502541</v>
      </c>
      <c r="AC954">
        <v>-10.446882370498551</v>
      </c>
    </row>
    <row r="955" spans="1:29">
      <c r="A955">
        <v>9</v>
      </c>
      <c r="B955">
        <v>125</v>
      </c>
      <c r="C955">
        <v>2008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8</v>
      </c>
      <c r="M955">
        <v>99</v>
      </c>
      <c r="N955">
        <v>99</v>
      </c>
      <c r="O955">
        <v>99</v>
      </c>
      <c r="P955">
        <v>9999</v>
      </c>
      <c r="Q955">
        <v>597</v>
      </c>
      <c r="R955">
        <v>1947</v>
      </c>
      <c r="S955">
        <v>1945</v>
      </c>
      <c r="T955">
        <v>5.3446430041999511</v>
      </c>
      <c r="U955">
        <v>6.6131041402930641</v>
      </c>
      <c r="V955">
        <v>8</v>
      </c>
      <c r="W955">
        <v>47.472493573264785</v>
      </c>
      <c r="X955">
        <v>196.28647790500304</v>
      </c>
      <c r="Y955">
        <v>181.04160246533112</v>
      </c>
      <c r="Z955">
        <v>181.22776349614375</v>
      </c>
      <c r="AA955">
        <v>35.002800628098484</v>
      </c>
    </row>
    <row r="956" spans="1:29">
      <c r="A956">
        <v>9</v>
      </c>
      <c r="B956">
        <v>126</v>
      </c>
      <c r="C956">
        <v>2008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11</v>
      </c>
      <c r="M956">
        <v>99</v>
      </c>
      <c r="N956">
        <v>99</v>
      </c>
      <c r="O956">
        <v>99</v>
      </c>
      <c r="P956">
        <v>9999</v>
      </c>
      <c r="Q956">
        <v>1076</v>
      </c>
      <c r="R956">
        <v>6576</v>
      </c>
      <c r="S956">
        <v>6576</v>
      </c>
      <c r="T956">
        <v>18.051552334678419</v>
      </c>
      <c r="U956">
        <v>19.903695292007448</v>
      </c>
      <c r="V956">
        <v>11</v>
      </c>
      <c r="W956">
        <v>52.416058394160579</v>
      </c>
      <c r="X956">
        <v>174.78852150898996</v>
      </c>
      <c r="Y956">
        <v>161.32842153284685</v>
      </c>
      <c r="Z956">
        <v>161.32842153284685</v>
      </c>
      <c r="AA956">
        <v>34.271999519088283</v>
      </c>
      <c r="AB956">
        <v>1.3736121193761641</v>
      </c>
      <c r="AC956">
        <v>-17.62652884013611</v>
      </c>
    </row>
    <row r="957" spans="1:29">
      <c r="A957">
        <v>9</v>
      </c>
      <c r="B957">
        <v>127</v>
      </c>
      <c r="C957">
        <v>2008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14</v>
      </c>
      <c r="M957">
        <v>99</v>
      </c>
      <c r="N957">
        <v>99</v>
      </c>
      <c r="O957">
        <v>99</v>
      </c>
      <c r="P957">
        <v>9999</v>
      </c>
      <c r="Q957">
        <v>1452</v>
      </c>
      <c r="R957">
        <v>15762</v>
      </c>
      <c r="S957">
        <v>15758</v>
      </c>
      <c r="T957">
        <v>43.267726262043993</v>
      </c>
      <c r="U957">
        <v>42.586878134108495</v>
      </c>
      <c r="V957">
        <v>14</v>
      </c>
      <c r="W957">
        <v>57.172039598933878</v>
      </c>
      <c r="X957">
        <v>156.06505518229437</v>
      </c>
      <c r="Y957">
        <v>144.01358330161227</v>
      </c>
      <c r="Z957">
        <v>144.05013961162661</v>
      </c>
      <c r="AA957">
        <v>29.609622285035304</v>
      </c>
      <c r="AB957">
        <v>1.390423811609502</v>
      </c>
      <c r="AC957">
        <v>-13.906256852287701</v>
      </c>
    </row>
    <row r="958" spans="1:29">
      <c r="A958">
        <v>9</v>
      </c>
      <c r="B958">
        <v>128</v>
      </c>
      <c r="C958">
        <v>2008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17</v>
      </c>
      <c r="M958">
        <v>99</v>
      </c>
      <c r="N958">
        <v>99</v>
      </c>
      <c r="O958">
        <v>99</v>
      </c>
      <c r="P958">
        <v>9999</v>
      </c>
      <c r="Q958">
        <v>1112</v>
      </c>
      <c r="R958">
        <v>10828</v>
      </c>
      <c r="S958">
        <v>10827</v>
      </c>
      <c r="T958">
        <v>29.723571879546505</v>
      </c>
      <c r="U958">
        <v>26.985146969001345</v>
      </c>
      <c r="V958">
        <v>17</v>
      </c>
      <c r="W958">
        <v>61.48277454511868</v>
      </c>
      <c r="X958">
        <v>143.92867534552838</v>
      </c>
      <c r="Y958">
        <v>132.8359161433319</v>
      </c>
      <c r="Z958">
        <v>132.84818509282329</v>
      </c>
      <c r="AA958">
        <v>25.09371059874</v>
      </c>
      <c r="AB958">
        <v>1.3868298659166136</v>
      </c>
      <c r="AC958">
        <v>-9.885091040136162</v>
      </c>
    </row>
    <row r="959" spans="1:29">
      <c r="A959">
        <v>9</v>
      </c>
      <c r="B959">
        <v>129</v>
      </c>
      <c r="C959">
        <v>2007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1</v>
      </c>
      <c r="M959">
        <v>99</v>
      </c>
      <c r="N959">
        <v>99</v>
      </c>
      <c r="O959">
        <v>99</v>
      </c>
      <c r="P959">
        <v>9999</v>
      </c>
      <c r="Q959">
        <v>7</v>
      </c>
      <c r="R959">
        <v>7</v>
      </c>
      <c r="S959">
        <v>0</v>
      </c>
      <c r="T959">
        <v>1.8233915082052611E-2</v>
      </c>
      <c r="U959">
        <v>0</v>
      </c>
      <c r="V959">
        <v>1</v>
      </c>
      <c r="X959">
        <v>120.81721095805602</v>
      </c>
      <c r="Y959">
        <v>0</v>
      </c>
    </row>
    <row r="960" spans="1:29">
      <c r="A960">
        <v>9</v>
      </c>
      <c r="B960">
        <v>130</v>
      </c>
      <c r="C960">
        <v>2007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2</v>
      </c>
      <c r="M960">
        <v>99</v>
      </c>
      <c r="N960">
        <v>99</v>
      </c>
      <c r="O960">
        <v>99</v>
      </c>
      <c r="P960">
        <v>9999</v>
      </c>
      <c r="Q960">
        <v>105</v>
      </c>
      <c r="R960">
        <v>149</v>
      </c>
      <c r="S960">
        <v>149</v>
      </c>
      <c r="T960">
        <v>0.38812190674654851</v>
      </c>
      <c r="U960">
        <v>0.54536973484941398</v>
      </c>
      <c r="V960">
        <v>2</v>
      </c>
      <c r="W960">
        <v>37.24832214765101</v>
      </c>
      <c r="X960">
        <v>224.69187868563981</v>
      </c>
      <c r="Y960">
        <v>207.39060402684569</v>
      </c>
      <c r="Z960">
        <v>207.39060402684569</v>
      </c>
      <c r="AA960">
        <v>36.193071646457447</v>
      </c>
      <c r="AB960">
        <v>1.5796781605287691</v>
      </c>
      <c r="AC960">
        <v>-4.188979499504013</v>
      </c>
    </row>
    <row r="961" spans="1:29">
      <c r="A961">
        <v>9</v>
      </c>
      <c r="B961">
        <v>131</v>
      </c>
      <c r="C961">
        <v>2007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5</v>
      </c>
      <c r="M961">
        <v>99</v>
      </c>
      <c r="N961">
        <v>99</v>
      </c>
      <c r="O961">
        <v>99</v>
      </c>
      <c r="P961">
        <v>9999</v>
      </c>
      <c r="Q961">
        <v>302</v>
      </c>
      <c r="R961">
        <v>593</v>
      </c>
      <c r="S961">
        <v>591</v>
      </c>
      <c r="T961">
        <v>1.5446730919510292</v>
      </c>
      <c r="U961">
        <v>2.0594355801282047</v>
      </c>
      <c r="V961">
        <v>5</v>
      </c>
      <c r="W961">
        <v>42.541455160744498</v>
      </c>
      <c r="X961">
        <v>213.60966421175905</v>
      </c>
      <c r="Y961">
        <v>196.77858347386189</v>
      </c>
      <c r="Z961">
        <v>197.44450084602389</v>
      </c>
      <c r="AA961">
        <v>34.422427064164189</v>
      </c>
      <c r="AB961">
        <v>1.378303199560432</v>
      </c>
      <c r="AC961">
        <v>-9.733121040195007</v>
      </c>
    </row>
    <row r="962" spans="1:29">
      <c r="A962">
        <v>9</v>
      </c>
      <c r="B962">
        <v>132</v>
      </c>
      <c r="C962">
        <v>2007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8</v>
      </c>
      <c r="M962">
        <v>99</v>
      </c>
      <c r="N962">
        <v>99</v>
      </c>
      <c r="O962">
        <v>99</v>
      </c>
      <c r="P962">
        <v>9999</v>
      </c>
      <c r="Q962">
        <v>646</v>
      </c>
      <c r="R962">
        <v>2083</v>
      </c>
      <c r="S962">
        <v>2083</v>
      </c>
      <c r="T962">
        <v>5.4258921594165157</v>
      </c>
      <c r="U962">
        <v>6.6963084491434204</v>
      </c>
      <c r="V962">
        <v>8</v>
      </c>
      <c r="W962">
        <v>47.488238118098913</v>
      </c>
      <c r="X962">
        <v>197.34621027988524</v>
      </c>
      <c r="Y962">
        <v>182.15055208833405</v>
      </c>
      <c r="Z962">
        <v>182.15055208833405</v>
      </c>
      <c r="AA962">
        <v>33.859653197775174</v>
      </c>
      <c r="AB962">
        <v>1.4170049205066131</v>
      </c>
      <c r="AC962">
        <v>-12.934859613645347</v>
      </c>
    </row>
    <row r="963" spans="1:29">
      <c r="A963">
        <v>9</v>
      </c>
      <c r="B963">
        <v>133</v>
      </c>
      <c r="C963">
        <v>2007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11</v>
      </c>
      <c r="M963">
        <v>99</v>
      </c>
      <c r="N963">
        <v>99</v>
      </c>
      <c r="O963">
        <v>99</v>
      </c>
      <c r="P963">
        <v>9999</v>
      </c>
      <c r="Q963">
        <v>1108</v>
      </c>
      <c r="R963">
        <v>7083</v>
      </c>
      <c r="S963">
        <v>7082</v>
      </c>
      <c r="T963">
        <v>18.450117218025529</v>
      </c>
      <c r="U963">
        <v>20.277998927304612</v>
      </c>
      <c r="V963">
        <v>11</v>
      </c>
      <c r="W963">
        <v>52.457639085004239</v>
      </c>
      <c r="X963">
        <v>175.77072902340956</v>
      </c>
      <c r="Y963">
        <v>162.21543131441436</v>
      </c>
      <c r="Z963">
        <v>162.23833662807067</v>
      </c>
      <c r="AA963">
        <v>33.104153288160695</v>
      </c>
      <c r="AB963">
        <v>1.3813720022190779</v>
      </c>
      <c r="AC963">
        <v>-16.243885938341244</v>
      </c>
    </row>
    <row r="964" spans="1:29">
      <c r="A964">
        <v>9</v>
      </c>
      <c r="B964">
        <v>134</v>
      </c>
      <c r="C964">
        <v>2007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14</v>
      </c>
      <c r="M964">
        <v>99</v>
      </c>
      <c r="N964">
        <v>99</v>
      </c>
      <c r="O964">
        <v>99</v>
      </c>
      <c r="P964">
        <v>9999</v>
      </c>
      <c r="Q964">
        <v>1430</v>
      </c>
      <c r="R964">
        <v>16533</v>
      </c>
      <c r="S964">
        <v>16528</v>
      </c>
      <c r="T964">
        <v>43.065902578796553</v>
      </c>
      <c r="U964">
        <v>42.573522780479976</v>
      </c>
      <c r="V964">
        <v>14</v>
      </c>
      <c r="W964">
        <v>57.123063891577921</v>
      </c>
      <c r="X964">
        <v>158.12142745599749</v>
      </c>
      <c r="Y964">
        <v>145.90569164700935</v>
      </c>
      <c r="Z964">
        <v>145.94983059051333</v>
      </c>
      <c r="AA964">
        <v>28.866943543527032</v>
      </c>
      <c r="AB964">
        <v>1.3999742435686753</v>
      </c>
      <c r="AC964">
        <v>-14.115332525834484</v>
      </c>
    </row>
    <row r="965" spans="1:29">
      <c r="A965">
        <v>9</v>
      </c>
      <c r="B965">
        <v>135</v>
      </c>
      <c r="C965">
        <v>2007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17</v>
      </c>
      <c r="M965">
        <v>99</v>
      </c>
      <c r="N965">
        <v>99</v>
      </c>
      <c r="O965">
        <v>99</v>
      </c>
      <c r="P965">
        <v>9999</v>
      </c>
      <c r="Q965">
        <v>1151</v>
      </c>
      <c r="R965">
        <v>11338</v>
      </c>
      <c r="S965">
        <v>11336</v>
      </c>
      <c r="T965">
        <v>29.533732742901801</v>
      </c>
      <c r="U965">
        <v>26.708549671105409</v>
      </c>
      <c r="V965">
        <v>17</v>
      </c>
      <c r="W965">
        <v>61.491443189837682</v>
      </c>
      <c r="X965">
        <v>144.62001530056409</v>
      </c>
      <c r="Y965">
        <v>133.47445757629222</v>
      </c>
      <c r="Z965">
        <v>133.49800635144675</v>
      </c>
      <c r="AA965">
        <v>25.051982609206345</v>
      </c>
      <c r="AB965">
        <v>1.1088504059515563</v>
      </c>
      <c r="AC965">
        <v>-18.721241534468124</v>
      </c>
    </row>
    <row r="966" spans="1:29">
      <c r="A966">
        <v>9</v>
      </c>
      <c r="B966">
        <v>136</v>
      </c>
      <c r="C966">
        <v>2006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1</v>
      </c>
      <c r="M966">
        <v>99</v>
      </c>
      <c r="N966">
        <v>99</v>
      </c>
      <c r="O966">
        <v>99</v>
      </c>
      <c r="P966">
        <v>9999</v>
      </c>
      <c r="Q966">
        <v>12</v>
      </c>
      <c r="R966">
        <v>15</v>
      </c>
      <c r="S966">
        <v>0</v>
      </c>
      <c r="T966">
        <v>3.9145071635481095E-2</v>
      </c>
      <c r="U966">
        <v>0</v>
      </c>
      <c r="V966">
        <v>1</v>
      </c>
      <c r="X966">
        <v>117.32755507403398</v>
      </c>
      <c r="Y966">
        <v>0</v>
      </c>
    </row>
    <row r="967" spans="1:29">
      <c r="A967">
        <v>9</v>
      </c>
      <c r="B967">
        <v>137</v>
      </c>
      <c r="C967">
        <v>2006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2</v>
      </c>
      <c r="M967">
        <v>99</v>
      </c>
      <c r="N967">
        <v>99</v>
      </c>
      <c r="O967">
        <v>99</v>
      </c>
      <c r="P967">
        <v>9999</v>
      </c>
      <c r="Q967">
        <v>74</v>
      </c>
      <c r="R967">
        <v>88</v>
      </c>
      <c r="S967">
        <v>88</v>
      </c>
      <c r="T967">
        <v>0.22965108692815567</v>
      </c>
      <c r="U967">
        <v>0.32520727110914999</v>
      </c>
      <c r="V967">
        <v>2</v>
      </c>
      <c r="W967">
        <v>37.488636363636367</v>
      </c>
      <c r="X967">
        <v>222.5672215108834</v>
      </c>
      <c r="Y967">
        <v>205.42954545454535</v>
      </c>
      <c r="Z967">
        <v>205.42954545454535</v>
      </c>
      <c r="AA967">
        <v>38.237375097394647</v>
      </c>
      <c r="AB967">
        <v>1.44595295866687</v>
      </c>
      <c r="AC967">
        <v>-4.2476965807721916</v>
      </c>
    </row>
    <row r="968" spans="1:29">
      <c r="A968">
        <v>9</v>
      </c>
      <c r="B968">
        <v>138</v>
      </c>
      <c r="C968">
        <v>2006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5</v>
      </c>
      <c r="M968">
        <v>99</v>
      </c>
      <c r="N968">
        <v>99</v>
      </c>
      <c r="O968">
        <v>99</v>
      </c>
      <c r="P968">
        <v>9999</v>
      </c>
      <c r="Q968">
        <v>300</v>
      </c>
      <c r="R968">
        <v>551</v>
      </c>
      <c r="S968">
        <v>549</v>
      </c>
      <c r="T968">
        <v>1.4379289647433389</v>
      </c>
      <c r="U968">
        <v>1.9477303130853501</v>
      </c>
      <c r="V968">
        <v>5</v>
      </c>
      <c r="W968">
        <v>42.475409836065573</v>
      </c>
      <c r="X968">
        <v>213.51133465598829</v>
      </c>
      <c r="Y968">
        <v>196.5</v>
      </c>
      <c r="Z968">
        <v>197.21584699453555</v>
      </c>
      <c r="AA968">
        <v>34.363312608457001</v>
      </c>
      <c r="AB968">
        <v>1.3756389691275752</v>
      </c>
      <c r="AC968">
        <v>-15.224749240784588</v>
      </c>
    </row>
    <row r="969" spans="1:29">
      <c r="A969">
        <v>9</v>
      </c>
      <c r="B969">
        <v>139</v>
      </c>
      <c r="C969">
        <v>2006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8</v>
      </c>
      <c r="M969">
        <v>99</v>
      </c>
      <c r="N969">
        <v>99</v>
      </c>
      <c r="O969">
        <v>99</v>
      </c>
      <c r="P969">
        <v>9999</v>
      </c>
      <c r="Q969">
        <v>698</v>
      </c>
      <c r="R969">
        <v>1982</v>
      </c>
      <c r="S969">
        <v>1977</v>
      </c>
      <c r="T969">
        <v>5.1723687987682334</v>
      </c>
      <c r="U969">
        <v>6.4311411767761779</v>
      </c>
      <c r="V969">
        <v>8</v>
      </c>
      <c r="W969">
        <v>47.537177541729889</v>
      </c>
      <c r="X969">
        <v>195.78869631668795</v>
      </c>
      <c r="Y969">
        <v>180.37225025226996</v>
      </c>
      <c r="Z969">
        <v>180.82842690945836</v>
      </c>
      <c r="AA969">
        <v>34.615096966365641</v>
      </c>
      <c r="AB969">
        <v>1.3778942410597848</v>
      </c>
      <c r="AC969">
        <v>-18.350295996938495</v>
      </c>
    </row>
    <row r="970" spans="1:29">
      <c r="A970">
        <v>9</v>
      </c>
      <c r="B970">
        <v>140</v>
      </c>
      <c r="C970">
        <v>2006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11</v>
      </c>
      <c r="M970">
        <v>99</v>
      </c>
      <c r="N970">
        <v>99</v>
      </c>
      <c r="O970">
        <v>99</v>
      </c>
      <c r="P970">
        <v>9999</v>
      </c>
      <c r="Q970">
        <v>1209</v>
      </c>
      <c r="R970">
        <v>6923</v>
      </c>
      <c r="S970">
        <v>6900</v>
      </c>
      <c r="T970">
        <v>18.066755395495711</v>
      </c>
      <c r="U970">
        <v>19.893322272062257</v>
      </c>
      <c r="V970">
        <v>11</v>
      </c>
      <c r="W970">
        <v>52.428985507246402</v>
      </c>
      <c r="X970">
        <v>173.54386879729037</v>
      </c>
      <c r="Y970">
        <v>159.73434927054777</v>
      </c>
      <c r="Z970">
        <v>160.26679710144964</v>
      </c>
      <c r="AA970">
        <v>32.364503733493699</v>
      </c>
      <c r="AB970">
        <v>1.3849189218433773</v>
      </c>
      <c r="AC970">
        <v>-17.109858457515642</v>
      </c>
    </row>
    <row r="971" spans="1:29">
      <c r="A971">
        <v>9</v>
      </c>
      <c r="B971">
        <v>141</v>
      </c>
      <c r="C971">
        <v>2006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14</v>
      </c>
      <c r="M971">
        <v>99</v>
      </c>
      <c r="N971">
        <v>99</v>
      </c>
      <c r="O971">
        <v>99</v>
      </c>
      <c r="P971">
        <v>9999</v>
      </c>
      <c r="Q971">
        <v>1467</v>
      </c>
      <c r="R971">
        <v>16300</v>
      </c>
      <c r="S971">
        <v>16262</v>
      </c>
      <c r="T971">
        <v>42.537644510556127</v>
      </c>
      <c r="U971">
        <v>42.122150771054578</v>
      </c>
      <c r="V971">
        <v>14</v>
      </c>
      <c r="W971">
        <v>57.134731275365901</v>
      </c>
      <c r="X971">
        <v>155.97814541804902</v>
      </c>
      <c r="Y971">
        <v>143.6508711656445</v>
      </c>
      <c r="Z971">
        <v>143.98654532037904</v>
      </c>
      <c r="AA971">
        <v>28.296057060438724</v>
      </c>
      <c r="AB971">
        <v>1.4067104620087916</v>
      </c>
      <c r="AC971">
        <v>-15.36544912257105</v>
      </c>
    </row>
    <row r="972" spans="1:29">
      <c r="A972">
        <v>9</v>
      </c>
      <c r="B972">
        <v>142</v>
      </c>
      <c r="C972">
        <v>2006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17</v>
      </c>
      <c r="M972">
        <v>99</v>
      </c>
      <c r="N972">
        <v>99</v>
      </c>
      <c r="O972">
        <v>99</v>
      </c>
      <c r="P972">
        <v>9999</v>
      </c>
      <c r="Q972">
        <v>1221</v>
      </c>
      <c r="R972">
        <v>11763</v>
      </c>
      <c r="S972">
        <v>11744</v>
      </c>
      <c r="T972">
        <v>30.697565176544277</v>
      </c>
      <c r="U972">
        <v>27.919263154705803</v>
      </c>
      <c r="V972">
        <v>17</v>
      </c>
      <c r="W972">
        <v>61.508600136239757</v>
      </c>
      <c r="X972">
        <v>143.17333055546572</v>
      </c>
      <c r="Y972">
        <v>131.93839156677677</v>
      </c>
      <c r="Z972">
        <v>132.15184775204315</v>
      </c>
      <c r="AA972">
        <v>24.994971871581406</v>
      </c>
      <c r="AB972">
        <v>1.398749301032379</v>
      </c>
      <c r="AC972">
        <v>-10.904348623806545</v>
      </c>
    </row>
    <row r="973" spans="1:29">
      <c r="A973">
        <v>9</v>
      </c>
      <c r="B973">
        <v>143</v>
      </c>
      <c r="C973">
        <v>2005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1</v>
      </c>
      <c r="M973">
        <v>99</v>
      </c>
      <c r="N973">
        <v>99</v>
      </c>
      <c r="O973">
        <v>99</v>
      </c>
      <c r="P973">
        <v>9999</v>
      </c>
      <c r="Q973">
        <v>65</v>
      </c>
      <c r="R973">
        <v>137</v>
      </c>
      <c r="S973">
        <v>0</v>
      </c>
      <c r="T973">
        <v>0.40261848959289992</v>
      </c>
      <c r="U973">
        <v>0</v>
      </c>
      <c r="V973">
        <v>1</v>
      </c>
      <c r="X973">
        <v>123.1156732647428</v>
      </c>
      <c r="Y973">
        <v>0</v>
      </c>
    </row>
    <row r="974" spans="1:29">
      <c r="A974">
        <v>9</v>
      </c>
      <c r="B974">
        <v>144</v>
      </c>
      <c r="C974">
        <v>2005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2</v>
      </c>
      <c r="M974">
        <v>99</v>
      </c>
      <c r="N974">
        <v>99</v>
      </c>
      <c r="O974">
        <v>99</v>
      </c>
      <c r="P974">
        <v>9999</v>
      </c>
      <c r="Q974">
        <v>115</v>
      </c>
      <c r="R974">
        <v>149</v>
      </c>
      <c r="S974">
        <v>149</v>
      </c>
      <c r="T974">
        <v>0.43788434269592752</v>
      </c>
      <c r="U974">
        <v>0.64511496164168047</v>
      </c>
      <c r="V974">
        <v>2</v>
      </c>
      <c r="W974">
        <v>37.308724832214779</v>
      </c>
      <c r="X974">
        <v>228.500585339606</v>
      </c>
      <c r="Y974">
        <v>210.90604026845628</v>
      </c>
      <c r="Z974">
        <v>210.90604026845628</v>
      </c>
      <c r="AA974">
        <v>35.702759144008375</v>
      </c>
      <c r="AB974">
        <v>1.4832366606165499</v>
      </c>
      <c r="AC974">
        <v>-0.3913349050190939</v>
      </c>
    </row>
    <row r="975" spans="1:29">
      <c r="A975">
        <v>9</v>
      </c>
      <c r="B975">
        <v>145</v>
      </c>
      <c r="C975">
        <v>2005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5</v>
      </c>
      <c r="M975">
        <v>99</v>
      </c>
      <c r="N975">
        <v>99</v>
      </c>
      <c r="O975">
        <v>99</v>
      </c>
      <c r="P975">
        <v>9999</v>
      </c>
      <c r="Q975">
        <v>279</v>
      </c>
      <c r="R975">
        <v>503</v>
      </c>
      <c r="S975">
        <v>502</v>
      </c>
      <c r="T975">
        <v>1.4782270092352452</v>
      </c>
      <c r="U975">
        <v>2.0172749982714846</v>
      </c>
      <c r="V975">
        <v>5</v>
      </c>
      <c r="W975">
        <v>42.503984063745023</v>
      </c>
      <c r="X975">
        <v>212.06024955359925</v>
      </c>
      <c r="Y975">
        <v>195.35984095427432</v>
      </c>
      <c r="Z975">
        <v>195.74900398406373</v>
      </c>
      <c r="AA975">
        <v>33.101906352764807</v>
      </c>
      <c r="AB975">
        <v>1.3882632905501828</v>
      </c>
      <c r="AC975">
        <v>-18.472409000424619</v>
      </c>
    </row>
    <row r="976" spans="1:29">
      <c r="A976">
        <v>9</v>
      </c>
      <c r="B976">
        <v>146</v>
      </c>
      <c r="C976">
        <v>2005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8</v>
      </c>
      <c r="M976">
        <v>99</v>
      </c>
      <c r="N976">
        <v>99</v>
      </c>
      <c r="O976">
        <v>99</v>
      </c>
      <c r="P976">
        <v>9999</v>
      </c>
      <c r="Q976">
        <v>673</v>
      </c>
      <c r="R976">
        <v>1809</v>
      </c>
      <c r="S976">
        <v>1805</v>
      </c>
      <c r="T976">
        <v>5.3163273552814303</v>
      </c>
      <c r="U976">
        <v>6.6563362052188815</v>
      </c>
      <c r="V976">
        <v>8</v>
      </c>
      <c r="W976">
        <v>47.565650969529081</v>
      </c>
      <c r="X976">
        <v>194.63678357939455</v>
      </c>
      <c r="Y976">
        <v>179.23996683250445</v>
      </c>
      <c r="Z976">
        <v>179.63717451523578</v>
      </c>
      <c r="AA976">
        <v>32.655752129466073</v>
      </c>
      <c r="AB976">
        <v>1.3167302657944078</v>
      </c>
      <c r="AC976">
        <v>-9.4896061096829758</v>
      </c>
    </row>
    <row r="977" spans="1:29">
      <c r="A977">
        <v>9</v>
      </c>
      <c r="B977">
        <v>147</v>
      </c>
      <c r="C977">
        <v>2005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11</v>
      </c>
      <c r="M977">
        <v>99</v>
      </c>
      <c r="N977">
        <v>99</v>
      </c>
      <c r="O977">
        <v>99</v>
      </c>
      <c r="P977">
        <v>9999</v>
      </c>
      <c r="Q977">
        <v>1215</v>
      </c>
      <c r="R977">
        <v>5961</v>
      </c>
      <c r="S977">
        <v>5929</v>
      </c>
      <c r="T977">
        <v>17.51831252892902</v>
      </c>
      <c r="U977">
        <v>19.435292741981481</v>
      </c>
      <c r="V977">
        <v>11</v>
      </c>
      <c r="W977">
        <v>52.406476640242879</v>
      </c>
      <c r="X977">
        <v>172.9508689835327</v>
      </c>
      <c r="Y977">
        <v>158.82180842140588</v>
      </c>
      <c r="Z977">
        <v>159.67900151796269</v>
      </c>
      <c r="AA977">
        <v>32.187996890404492</v>
      </c>
      <c r="AB977">
        <v>1.3973199956887343</v>
      </c>
      <c r="AC977">
        <v>-16.467988707460226</v>
      </c>
    </row>
    <row r="978" spans="1:29">
      <c r="A978">
        <v>9</v>
      </c>
      <c r="B978">
        <v>148</v>
      </c>
      <c r="C978">
        <v>2005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14</v>
      </c>
      <c r="M978">
        <v>99</v>
      </c>
      <c r="N978">
        <v>99</v>
      </c>
      <c r="O978">
        <v>99</v>
      </c>
      <c r="P978">
        <v>9999</v>
      </c>
      <c r="Q978">
        <v>1591</v>
      </c>
      <c r="R978">
        <v>14696</v>
      </c>
      <c r="S978">
        <v>14582</v>
      </c>
      <c r="T978">
        <v>43.188914766841279</v>
      </c>
      <c r="U978">
        <v>42.714741885860008</v>
      </c>
      <c r="V978">
        <v>14</v>
      </c>
      <c r="W978">
        <v>57.125360032917293</v>
      </c>
      <c r="X978">
        <v>154.5229102515938</v>
      </c>
      <c r="Y978">
        <v>141.58485982580277</v>
      </c>
      <c r="Z978">
        <v>142.69175010286645</v>
      </c>
      <c r="AA978">
        <v>28.057220048830818</v>
      </c>
      <c r="AB978">
        <v>1.4089872071549396</v>
      </c>
      <c r="AC978">
        <v>-15.437012139189283</v>
      </c>
    </row>
    <row r="979" spans="1:29">
      <c r="A979">
        <v>9</v>
      </c>
      <c r="B979">
        <v>149</v>
      </c>
      <c r="C979">
        <v>2005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17</v>
      </c>
      <c r="M979">
        <v>99</v>
      </c>
      <c r="N979">
        <v>99</v>
      </c>
      <c r="O979">
        <v>99</v>
      </c>
      <c r="P979">
        <v>9999</v>
      </c>
      <c r="Q979">
        <v>1279</v>
      </c>
      <c r="R979">
        <v>10121</v>
      </c>
      <c r="S979">
        <v>10081</v>
      </c>
      <c r="T979">
        <v>29.743808271311966</v>
      </c>
      <c r="U979">
        <v>27.225220646766203</v>
      </c>
      <c r="V979">
        <v>17</v>
      </c>
      <c r="W979">
        <v>61.478027973415323</v>
      </c>
      <c r="X979">
        <v>142.50094977532444</v>
      </c>
      <c r="Y979">
        <v>131.03465072621222</v>
      </c>
      <c r="Z979">
        <v>131.55457791885664</v>
      </c>
      <c r="AA979">
        <v>24.472962578209888</v>
      </c>
      <c r="AB979">
        <v>1.4070895922204862</v>
      </c>
      <c r="AC979">
        <v>-8.7468179787410349</v>
      </c>
    </row>
    <row r="980" spans="1:29">
      <c r="A980">
        <v>9</v>
      </c>
      <c r="B980">
        <v>150</v>
      </c>
      <c r="C980">
        <v>2004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1</v>
      </c>
      <c r="M980">
        <v>99</v>
      </c>
      <c r="N980">
        <v>99</v>
      </c>
      <c r="O980">
        <v>99</v>
      </c>
      <c r="P980">
        <v>9999</v>
      </c>
      <c r="Q980">
        <v>58</v>
      </c>
      <c r="R980">
        <v>100</v>
      </c>
      <c r="S980">
        <v>0</v>
      </c>
      <c r="T980">
        <v>0.30622243998040177</v>
      </c>
      <c r="U980">
        <v>0</v>
      </c>
      <c r="V980">
        <v>1</v>
      </c>
      <c r="X980">
        <v>125.30660888407363</v>
      </c>
      <c r="Y980">
        <v>0</v>
      </c>
    </row>
    <row r="981" spans="1:29">
      <c r="A981">
        <v>9</v>
      </c>
      <c r="B981">
        <v>151</v>
      </c>
      <c r="C981">
        <v>2004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2</v>
      </c>
      <c r="M981">
        <v>99</v>
      </c>
      <c r="N981">
        <v>99</v>
      </c>
      <c r="O981">
        <v>99</v>
      </c>
      <c r="P981">
        <v>9999</v>
      </c>
      <c r="Q981">
        <v>97</v>
      </c>
      <c r="R981">
        <v>131</v>
      </c>
      <c r="S981">
        <v>131</v>
      </c>
      <c r="T981">
        <v>0.40115139637432623</v>
      </c>
      <c r="U981">
        <v>0.584785204865376</v>
      </c>
      <c r="V981">
        <v>2</v>
      </c>
      <c r="W981">
        <v>37.389312977099237</v>
      </c>
      <c r="X981">
        <v>224.49199010859056</v>
      </c>
      <c r="Y981">
        <v>207.20610687022901</v>
      </c>
      <c r="Z981">
        <v>207.20610687022901</v>
      </c>
      <c r="AA981">
        <v>36.733020184385246</v>
      </c>
      <c r="AB981">
        <v>1.8721442133234565</v>
      </c>
      <c r="AC981">
        <v>-4.3947161473004499</v>
      </c>
    </row>
    <row r="982" spans="1:29">
      <c r="A982">
        <v>9</v>
      </c>
      <c r="B982">
        <v>152</v>
      </c>
      <c r="C982">
        <v>2004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5</v>
      </c>
      <c r="M982">
        <v>99</v>
      </c>
      <c r="N982">
        <v>99</v>
      </c>
      <c r="O982">
        <v>99</v>
      </c>
      <c r="P982">
        <v>9999</v>
      </c>
      <c r="Q982">
        <v>271</v>
      </c>
      <c r="R982">
        <v>472</v>
      </c>
      <c r="S982">
        <v>469</v>
      </c>
      <c r="T982">
        <v>1.4453699167074965</v>
      </c>
      <c r="U982">
        <v>1.9937784490063248</v>
      </c>
      <c r="V982">
        <v>5</v>
      </c>
      <c r="W982">
        <v>42.526652452025594</v>
      </c>
      <c r="X982">
        <v>213.15349725471452</v>
      </c>
      <c r="Y982">
        <v>196.07055084745753</v>
      </c>
      <c r="Z982">
        <v>197.32473347547972</v>
      </c>
      <c r="AA982">
        <v>33.805631338829883</v>
      </c>
      <c r="AB982">
        <v>1.3213974998302955</v>
      </c>
      <c r="AC982">
        <v>-12.770115830485778</v>
      </c>
    </row>
    <row r="983" spans="1:29">
      <c r="A983">
        <v>9</v>
      </c>
      <c r="B983">
        <v>153</v>
      </c>
      <c r="C983">
        <v>2004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8</v>
      </c>
      <c r="M983">
        <v>99</v>
      </c>
      <c r="N983">
        <v>99</v>
      </c>
      <c r="O983">
        <v>99</v>
      </c>
      <c r="P983">
        <v>9999</v>
      </c>
      <c r="Q983">
        <v>719</v>
      </c>
      <c r="R983">
        <v>1846</v>
      </c>
      <c r="S983">
        <v>1842</v>
      </c>
      <c r="T983">
        <v>5.6528662420382174</v>
      </c>
      <c r="U983">
        <v>7.1088910166035388</v>
      </c>
      <c r="V983">
        <v>8</v>
      </c>
      <c r="W983">
        <v>47.503800217155266</v>
      </c>
      <c r="X983">
        <v>194.11600027701871</v>
      </c>
      <c r="Y983">
        <v>178.75065005417147</v>
      </c>
      <c r="Z983">
        <v>179.13881650380051</v>
      </c>
      <c r="AA983">
        <v>34.421312132055071</v>
      </c>
      <c r="AB983">
        <v>1.3642864919739053</v>
      </c>
      <c r="AC983">
        <v>-19.019277183395296</v>
      </c>
    </row>
    <row r="984" spans="1:29">
      <c r="A984">
        <v>9</v>
      </c>
      <c r="B984">
        <v>154</v>
      </c>
      <c r="C984">
        <v>2004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11</v>
      </c>
      <c r="M984">
        <v>99</v>
      </c>
      <c r="N984">
        <v>99</v>
      </c>
      <c r="O984">
        <v>99</v>
      </c>
      <c r="P984">
        <v>9999</v>
      </c>
      <c r="Q984">
        <v>1300</v>
      </c>
      <c r="R984">
        <v>6457</v>
      </c>
      <c r="S984">
        <v>6435</v>
      </c>
      <c r="T984">
        <v>19.772782949534538</v>
      </c>
      <c r="U984">
        <v>21.692527893256763</v>
      </c>
      <c r="V984">
        <v>11</v>
      </c>
      <c r="W984">
        <v>52.444133644133665</v>
      </c>
      <c r="X984">
        <v>169.57457207955056</v>
      </c>
      <c r="Y984">
        <v>155.9397553043209</v>
      </c>
      <c r="Z984">
        <v>156.47288267288263</v>
      </c>
      <c r="AA984">
        <v>32.299100321668007</v>
      </c>
      <c r="AB984">
        <v>1.3875159921975244</v>
      </c>
      <c r="AC984">
        <v>-18.956345359076433</v>
      </c>
    </row>
    <row r="985" spans="1:29">
      <c r="A985">
        <v>9</v>
      </c>
      <c r="B985">
        <v>155</v>
      </c>
      <c r="C985">
        <v>2004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14</v>
      </c>
      <c r="M985">
        <v>99</v>
      </c>
      <c r="N985">
        <v>99</v>
      </c>
      <c r="O985">
        <v>99</v>
      </c>
      <c r="P985">
        <v>9999</v>
      </c>
      <c r="Q985">
        <v>1676</v>
      </c>
      <c r="R985">
        <v>14867</v>
      </c>
      <c r="S985">
        <v>14778</v>
      </c>
      <c r="T985">
        <v>45.526090151886322</v>
      </c>
      <c r="U985">
        <v>44.68602405370811</v>
      </c>
      <c r="V985">
        <v>14</v>
      </c>
      <c r="W985">
        <v>56.993571525240242</v>
      </c>
      <c r="X985">
        <v>152.07752873601311</v>
      </c>
      <c r="Y985">
        <v>139.5165870720391</v>
      </c>
      <c r="Z985">
        <v>140.35682095006129</v>
      </c>
      <c r="AA985">
        <v>26.754755538655473</v>
      </c>
      <c r="AB985">
        <v>1.420858223067857</v>
      </c>
      <c r="AC985">
        <v>-14.650199302375748</v>
      </c>
    </row>
    <row r="986" spans="1:29">
      <c r="A986">
        <v>9</v>
      </c>
      <c r="B986">
        <v>156</v>
      </c>
      <c r="C986">
        <v>2004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17</v>
      </c>
      <c r="M986">
        <v>99</v>
      </c>
      <c r="N986">
        <v>99</v>
      </c>
      <c r="O986">
        <v>99</v>
      </c>
      <c r="P986">
        <v>9999</v>
      </c>
      <c r="Q986">
        <v>1315</v>
      </c>
      <c r="R986">
        <v>8344</v>
      </c>
      <c r="S986">
        <v>8299</v>
      </c>
      <c r="T986">
        <v>25.551200391964723</v>
      </c>
      <c r="U986">
        <v>23.141308247489967</v>
      </c>
      <c r="V986">
        <v>17</v>
      </c>
      <c r="W986">
        <v>61.32184600554281</v>
      </c>
      <c r="X986">
        <v>140.14451967353915</v>
      </c>
      <c r="Y986">
        <v>128.73335330776581</v>
      </c>
      <c r="Z986">
        <v>129.43138932401467</v>
      </c>
      <c r="AA986">
        <v>23.405972187672404</v>
      </c>
      <c r="AB986">
        <v>1.358294212072408</v>
      </c>
      <c r="AC986">
        <v>-10.533421248403029</v>
      </c>
    </row>
    <row r="987" spans="1:29">
      <c r="A987">
        <v>9</v>
      </c>
      <c r="B987">
        <v>157</v>
      </c>
      <c r="C987">
        <v>2003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1</v>
      </c>
      <c r="M987">
        <v>99</v>
      </c>
      <c r="N987">
        <v>99</v>
      </c>
      <c r="O987">
        <v>99</v>
      </c>
      <c r="P987">
        <v>9999</v>
      </c>
      <c r="Q987">
        <v>61</v>
      </c>
      <c r="R987">
        <v>102</v>
      </c>
      <c r="S987">
        <v>0</v>
      </c>
      <c r="T987">
        <v>0.35926878236060722</v>
      </c>
      <c r="U987">
        <v>0</v>
      </c>
      <c r="V987">
        <v>1</v>
      </c>
      <c r="X987">
        <v>120.58823529411764</v>
      </c>
      <c r="Y987">
        <v>0</v>
      </c>
    </row>
    <row r="988" spans="1:29">
      <c r="A988">
        <v>9</v>
      </c>
      <c r="B988">
        <v>158</v>
      </c>
      <c r="C988">
        <v>2003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2</v>
      </c>
      <c r="M988">
        <v>99</v>
      </c>
      <c r="N988">
        <v>99</v>
      </c>
      <c r="O988">
        <v>99</v>
      </c>
      <c r="P988">
        <v>9999</v>
      </c>
      <c r="Q988">
        <v>93</v>
      </c>
      <c r="R988">
        <v>120</v>
      </c>
      <c r="S988">
        <v>120</v>
      </c>
      <c r="T988">
        <v>0.42266915571836144</v>
      </c>
      <c r="U988">
        <v>0.60385122537143243</v>
      </c>
      <c r="V988">
        <v>2</v>
      </c>
      <c r="W988">
        <v>37.341666666666669</v>
      </c>
      <c r="X988">
        <v>221.52853015529064</v>
      </c>
      <c r="Y988">
        <v>204.47083333333327</v>
      </c>
      <c r="Z988">
        <v>204.47083333333327</v>
      </c>
      <c r="AA988">
        <v>39.103958443771553</v>
      </c>
      <c r="AB988">
        <v>1.4971964541174938</v>
      </c>
      <c r="AC988">
        <v>-8.5118399985661384</v>
      </c>
    </row>
    <row r="989" spans="1:29">
      <c r="A989">
        <v>9</v>
      </c>
      <c r="B989">
        <v>159</v>
      </c>
      <c r="C989">
        <v>2003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5</v>
      </c>
      <c r="M989">
        <v>99</v>
      </c>
      <c r="N989">
        <v>99</v>
      </c>
      <c r="O989">
        <v>99</v>
      </c>
      <c r="P989">
        <v>9999</v>
      </c>
      <c r="Q989">
        <v>287</v>
      </c>
      <c r="R989">
        <v>483</v>
      </c>
      <c r="S989">
        <v>478</v>
      </c>
      <c r="T989">
        <v>1.7012433517664047</v>
      </c>
      <c r="U989">
        <v>2.2713803608577381</v>
      </c>
      <c r="V989">
        <v>5</v>
      </c>
      <c r="W989">
        <v>42.456066945606693</v>
      </c>
      <c r="X989">
        <v>208.50094995839024</v>
      </c>
      <c r="Y989">
        <v>191.08447204968945</v>
      </c>
      <c r="Z989">
        <v>193.08326359832637</v>
      </c>
      <c r="AA989">
        <v>32.45196018567858</v>
      </c>
      <c r="AB989">
        <v>1.5283769153969444</v>
      </c>
      <c r="AC989">
        <v>-12.248279757288531</v>
      </c>
    </row>
    <row r="990" spans="1:29">
      <c r="A990">
        <v>9</v>
      </c>
      <c r="B990">
        <v>160</v>
      </c>
      <c r="C990">
        <v>2003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8</v>
      </c>
      <c r="M990">
        <v>99</v>
      </c>
      <c r="N990">
        <v>99</v>
      </c>
      <c r="O990">
        <v>99</v>
      </c>
      <c r="P990">
        <v>9999</v>
      </c>
      <c r="Q990">
        <v>708</v>
      </c>
      <c r="R990">
        <v>1687</v>
      </c>
      <c r="S990">
        <v>1683</v>
      </c>
      <c r="T990">
        <v>5.9420238808072998</v>
      </c>
      <c r="U990">
        <v>7.336062076885451</v>
      </c>
      <c r="V990">
        <v>8</v>
      </c>
      <c r="W990">
        <v>47.538324420677363</v>
      </c>
      <c r="X990">
        <v>191.90611270559839</v>
      </c>
      <c r="Y990">
        <v>176.69756965026684</v>
      </c>
      <c r="Z990">
        <v>177.11752822341069</v>
      </c>
      <c r="AA990">
        <v>33.582962011167254</v>
      </c>
      <c r="AB990">
        <v>1.3733474539505821</v>
      </c>
      <c r="AC990">
        <v>-14.223046693072211</v>
      </c>
    </row>
    <row r="991" spans="1:29">
      <c r="A991">
        <v>9</v>
      </c>
      <c r="B991">
        <v>161</v>
      </c>
      <c r="C991">
        <v>2003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11</v>
      </c>
      <c r="M991">
        <v>99</v>
      </c>
      <c r="N991">
        <v>99</v>
      </c>
      <c r="O991">
        <v>99</v>
      </c>
      <c r="P991">
        <v>9999</v>
      </c>
      <c r="Q991">
        <v>1324</v>
      </c>
      <c r="R991">
        <v>6464</v>
      </c>
      <c r="S991">
        <v>6433</v>
      </c>
      <c r="T991">
        <v>22.767778521362398</v>
      </c>
      <c r="U991">
        <v>24.810445743918844</v>
      </c>
      <c r="V991">
        <v>11.003403465346535</v>
      </c>
      <c r="W991">
        <v>52.458106637649607</v>
      </c>
      <c r="X991">
        <v>169.82702096049221</v>
      </c>
      <c r="Y991">
        <v>155.96095297029757</v>
      </c>
      <c r="Z991">
        <v>156.71251360174159</v>
      </c>
      <c r="AA991">
        <v>31.384508542312499</v>
      </c>
      <c r="AB991">
        <v>1.6562586968689299</v>
      </c>
      <c r="AC991">
        <v>-14.138690367466484</v>
      </c>
    </row>
    <row r="992" spans="1:29">
      <c r="A992">
        <v>9</v>
      </c>
      <c r="B992">
        <v>162</v>
      </c>
      <c r="C992">
        <v>2003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14</v>
      </c>
      <c r="M992">
        <v>99</v>
      </c>
      <c r="N992">
        <v>99</v>
      </c>
      <c r="O992">
        <v>99</v>
      </c>
      <c r="P992">
        <v>9999</v>
      </c>
      <c r="Q992">
        <v>1691</v>
      </c>
      <c r="R992">
        <v>12919</v>
      </c>
      <c r="S992">
        <v>12817</v>
      </c>
      <c r="T992">
        <v>45.503856856045928</v>
      </c>
      <c r="U992">
        <v>44.28470128960312</v>
      </c>
      <c r="V992">
        <v>14.00108367520706</v>
      </c>
      <c r="W992">
        <v>56.832800187251287</v>
      </c>
      <c r="X992">
        <v>152.12943184540964</v>
      </c>
      <c r="Y992">
        <v>139.28600510875461</v>
      </c>
      <c r="Z992">
        <v>140.39446828430999</v>
      </c>
      <c r="AA992">
        <v>26.983367506851504</v>
      </c>
      <c r="AB992">
        <v>1.5509019742909425</v>
      </c>
      <c r="AC992">
        <v>-13.074699652450184</v>
      </c>
    </row>
    <row r="993" spans="1:29">
      <c r="A993">
        <v>9</v>
      </c>
      <c r="B993">
        <v>163</v>
      </c>
      <c r="C993">
        <v>2003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17</v>
      </c>
      <c r="M993">
        <v>99</v>
      </c>
      <c r="N993">
        <v>99</v>
      </c>
      <c r="O993">
        <v>99</v>
      </c>
      <c r="P993">
        <v>9999</v>
      </c>
      <c r="Q993">
        <v>1215</v>
      </c>
      <c r="R993">
        <v>6531</v>
      </c>
      <c r="S993">
        <v>6489</v>
      </c>
      <c r="T993">
        <v>23.003768799971834</v>
      </c>
      <c r="U993">
        <v>20.55505978056992</v>
      </c>
      <c r="V993">
        <v>17</v>
      </c>
      <c r="W993">
        <v>61.3444290337494</v>
      </c>
      <c r="X993">
        <v>139.39791772317491</v>
      </c>
      <c r="Y993">
        <v>127.8856224161692</v>
      </c>
      <c r="Z993">
        <v>128.71336107258452</v>
      </c>
      <c r="AA993">
        <v>24.33057721170816</v>
      </c>
      <c r="AB993">
        <v>1.3313207828702955</v>
      </c>
      <c r="AC993">
        <v>-10.34165258248275</v>
      </c>
    </row>
    <row r="994" spans="1:29">
      <c r="A994">
        <v>9</v>
      </c>
      <c r="B994">
        <v>164</v>
      </c>
      <c r="C994">
        <v>2002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1</v>
      </c>
      <c r="M994">
        <v>99</v>
      </c>
      <c r="N994">
        <v>99</v>
      </c>
      <c r="O994">
        <v>99</v>
      </c>
      <c r="P994">
        <v>9999</v>
      </c>
      <c r="Q994">
        <v>71</v>
      </c>
      <c r="R994">
        <v>145</v>
      </c>
      <c r="S994">
        <v>0</v>
      </c>
      <c r="T994">
        <v>0.52562894221706657</v>
      </c>
      <c r="U994">
        <v>0</v>
      </c>
      <c r="V994">
        <v>1</v>
      </c>
      <c r="X994">
        <v>121.1304965068928</v>
      </c>
      <c r="Y994">
        <v>0</v>
      </c>
    </row>
    <row r="995" spans="1:29">
      <c r="A995">
        <v>9</v>
      </c>
      <c r="B995">
        <v>165</v>
      </c>
      <c r="C995">
        <v>2002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2</v>
      </c>
      <c r="M995">
        <v>99</v>
      </c>
      <c r="N995">
        <v>99</v>
      </c>
      <c r="O995">
        <v>99</v>
      </c>
      <c r="P995">
        <v>9999</v>
      </c>
      <c r="Q995">
        <v>92</v>
      </c>
      <c r="R995">
        <v>122</v>
      </c>
      <c r="S995">
        <v>122</v>
      </c>
      <c r="T995">
        <v>0.4422533168998769</v>
      </c>
      <c r="U995">
        <v>0.60385312948199654</v>
      </c>
      <c r="V995">
        <v>2</v>
      </c>
      <c r="W995">
        <v>37.163934426229503</v>
      </c>
      <c r="X995">
        <v>209.05901994565124</v>
      </c>
      <c r="Y995">
        <v>192.96147540983611</v>
      </c>
      <c r="Z995">
        <v>192.96147540983611</v>
      </c>
      <c r="AA995">
        <v>41.970503785243054</v>
      </c>
      <c r="AB995">
        <v>1.5114896340142889</v>
      </c>
      <c r="AC995">
        <v>10.747175060331353</v>
      </c>
    </row>
    <row r="996" spans="1:29">
      <c r="A996">
        <v>9</v>
      </c>
      <c r="B996">
        <v>166</v>
      </c>
      <c r="C996">
        <v>2002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5</v>
      </c>
      <c r="M996">
        <v>99</v>
      </c>
      <c r="N996">
        <v>99</v>
      </c>
      <c r="O996">
        <v>99</v>
      </c>
      <c r="P996">
        <v>9999</v>
      </c>
      <c r="Q996">
        <v>296</v>
      </c>
      <c r="R996">
        <v>468</v>
      </c>
      <c r="S996">
        <v>466</v>
      </c>
      <c r="T996">
        <v>1.6965127238454298</v>
      </c>
      <c r="U996">
        <v>2.2741356181285703</v>
      </c>
      <c r="V996">
        <v>5.0106837606837606</v>
      </c>
      <c r="W996">
        <v>42.624463519313288</v>
      </c>
      <c r="X996">
        <v>206.12574195997803</v>
      </c>
      <c r="Y996">
        <v>189.43910256410263</v>
      </c>
      <c r="Z996">
        <v>190.25214592274685</v>
      </c>
      <c r="AA996">
        <v>35.529396426289622</v>
      </c>
      <c r="AB996">
        <v>2.5217002898190697</v>
      </c>
      <c r="AC996">
        <v>3.556380442435727</v>
      </c>
    </row>
    <row r="997" spans="1:29">
      <c r="A997">
        <v>9</v>
      </c>
      <c r="B997">
        <v>167</v>
      </c>
      <c r="C997">
        <v>2002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8</v>
      </c>
      <c r="M997">
        <v>99</v>
      </c>
      <c r="N997">
        <v>99</v>
      </c>
      <c r="O997">
        <v>99</v>
      </c>
      <c r="P997">
        <v>9999</v>
      </c>
      <c r="Q997">
        <v>737</v>
      </c>
      <c r="R997">
        <v>1881</v>
      </c>
      <c r="S997">
        <v>1874</v>
      </c>
      <c r="T997">
        <v>6.8186761400710516</v>
      </c>
      <c r="U997">
        <v>8.4971371913946232</v>
      </c>
      <c r="V997">
        <v>8.0042530568846377</v>
      </c>
      <c r="W997">
        <v>47.61846318036288</v>
      </c>
      <c r="X997">
        <v>191.52579567701872</v>
      </c>
      <c r="Y997">
        <v>176.1095693779906</v>
      </c>
      <c r="Z997">
        <v>176.7673959445039</v>
      </c>
      <c r="AA997">
        <v>32.945321262844821</v>
      </c>
      <c r="AB997">
        <v>1.7869742696897588</v>
      </c>
      <c r="AC997">
        <v>-13.302471616696735</v>
      </c>
    </row>
    <row r="998" spans="1:29">
      <c r="A998">
        <v>9</v>
      </c>
      <c r="B998">
        <v>168</v>
      </c>
      <c r="C998">
        <v>2002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11</v>
      </c>
      <c r="M998">
        <v>99</v>
      </c>
      <c r="N998">
        <v>99</v>
      </c>
      <c r="O998">
        <v>99</v>
      </c>
      <c r="P998">
        <v>9999</v>
      </c>
      <c r="Q998">
        <v>1375</v>
      </c>
      <c r="R998">
        <v>6597</v>
      </c>
      <c r="S998">
        <v>6573</v>
      </c>
      <c r="T998">
        <v>23.914304357282678</v>
      </c>
      <c r="U998">
        <v>25.949162888774406</v>
      </c>
      <c r="V998">
        <v>11.001667424586936</v>
      </c>
      <c r="W998">
        <v>52.41031492469191</v>
      </c>
      <c r="X998">
        <v>166.81398074669062</v>
      </c>
      <c r="Y998">
        <v>153.34724874943149</v>
      </c>
      <c r="Z998">
        <v>153.9071656777727</v>
      </c>
      <c r="AA998">
        <v>29.532993080324172</v>
      </c>
      <c r="AB998">
        <v>1.527394785770648</v>
      </c>
      <c r="AC998">
        <v>-15.443867838075498</v>
      </c>
    </row>
    <row r="999" spans="1:29">
      <c r="A999">
        <v>9</v>
      </c>
      <c r="B999">
        <v>169</v>
      </c>
      <c r="C999">
        <v>2002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14</v>
      </c>
      <c r="M999">
        <v>99</v>
      </c>
      <c r="N999">
        <v>99</v>
      </c>
      <c r="O999">
        <v>99</v>
      </c>
      <c r="P999">
        <v>9999</v>
      </c>
      <c r="Q999">
        <v>1766</v>
      </c>
      <c r="R999">
        <v>12424</v>
      </c>
      <c r="S999">
        <v>12350</v>
      </c>
      <c r="T999">
        <v>45.037337780033354</v>
      </c>
      <c r="U999">
        <v>43.707648929430505</v>
      </c>
      <c r="V999">
        <v>14</v>
      </c>
      <c r="W999">
        <v>56.922024291497991</v>
      </c>
      <c r="X999">
        <v>149.53143498167637</v>
      </c>
      <c r="Y999">
        <v>137.14978267868605</v>
      </c>
      <c r="Z999">
        <v>137.97157085020211</v>
      </c>
      <c r="AA999">
        <v>25.795813595832985</v>
      </c>
      <c r="AB999">
        <v>1.4227734047814504</v>
      </c>
      <c r="AC999">
        <v>-15.105648597591349</v>
      </c>
    </row>
    <row r="1000" spans="1:29">
      <c r="A1000">
        <v>9</v>
      </c>
      <c r="B1000">
        <v>170</v>
      </c>
      <c r="C1000">
        <v>2002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17</v>
      </c>
      <c r="M1000">
        <v>99</v>
      </c>
      <c r="N1000">
        <v>99</v>
      </c>
      <c r="O1000">
        <v>99</v>
      </c>
      <c r="P1000">
        <v>9999</v>
      </c>
      <c r="Q1000">
        <v>1164</v>
      </c>
      <c r="R1000">
        <v>5870</v>
      </c>
      <c r="S1000">
        <v>5794</v>
      </c>
      <c r="T1000">
        <v>21.278909591821936</v>
      </c>
      <c r="U1000">
        <v>18.86735464500816</v>
      </c>
      <c r="V1000">
        <v>17.011584327086876</v>
      </c>
      <c r="W1000">
        <v>61.291681049361422</v>
      </c>
      <c r="X1000">
        <v>137.51619136915565</v>
      </c>
      <c r="Y1000">
        <v>125.30604770017072</v>
      </c>
      <c r="Z1000">
        <v>126.94968933379398</v>
      </c>
      <c r="AA1000">
        <v>24.16569522603756</v>
      </c>
    </row>
    <row r="1001" spans="1:29">
      <c r="A1001">
        <v>9</v>
      </c>
      <c r="B1001">
        <v>171</v>
      </c>
      <c r="C1001">
        <v>2001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1</v>
      </c>
      <c r="M1001">
        <v>99</v>
      </c>
      <c r="N1001">
        <v>99</v>
      </c>
      <c r="O1001">
        <v>99</v>
      </c>
      <c r="P1001">
        <v>9999</v>
      </c>
      <c r="Q1001">
        <v>82</v>
      </c>
      <c r="R1001">
        <v>133</v>
      </c>
      <c r="S1001">
        <v>0</v>
      </c>
      <c r="T1001">
        <v>0.51103725192599558</v>
      </c>
      <c r="U1001">
        <v>0</v>
      </c>
      <c r="V1001">
        <v>1</v>
      </c>
      <c r="X1001">
        <v>117.5302829120472</v>
      </c>
      <c r="Y1001">
        <v>0</v>
      </c>
    </row>
    <row r="1002" spans="1:29">
      <c r="A1002">
        <v>9</v>
      </c>
      <c r="B1002">
        <v>172</v>
      </c>
      <c r="C1002">
        <v>2001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2</v>
      </c>
      <c r="M1002">
        <v>99</v>
      </c>
      <c r="N1002">
        <v>99</v>
      </c>
      <c r="O1002">
        <v>99</v>
      </c>
      <c r="P1002">
        <v>9999</v>
      </c>
      <c r="Q1002">
        <v>96</v>
      </c>
      <c r="R1002">
        <v>118</v>
      </c>
      <c r="S1002">
        <v>117</v>
      </c>
      <c r="T1002">
        <v>0.45340147163359001</v>
      </c>
      <c r="U1002">
        <v>0.61459307369352945</v>
      </c>
      <c r="V1002">
        <v>2</v>
      </c>
      <c r="W1002">
        <v>37.358974358974365</v>
      </c>
      <c r="X1002">
        <v>206.7548708155058</v>
      </c>
      <c r="Y1002">
        <v>188.76355932203393</v>
      </c>
      <c r="Z1002">
        <v>190.37692307692313</v>
      </c>
      <c r="AA1002">
        <v>46.511530386653824</v>
      </c>
      <c r="AB1002">
        <v>1.5714413790815356</v>
      </c>
      <c r="AC1002">
        <v>12.849947015550404</v>
      </c>
    </row>
    <row r="1003" spans="1:29">
      <c r="A1003">
        <v>9</v>
      </c>
      <c r="B1003">
        <v>173</v>
      </c>
      <c r="C1003">
        <v>2001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5</v>
      </c>
      <c r="M1003">
        <v>99</v>
      </c>
      <c r="N1003">
        <v>99</v>
      </c>
      <c r="O1003">
        <v>99</v>
      </c>
      <c r="P1003">
        <v>9999</v>
      </c>
      <c r="Q1003">
        <v>287</v>
      </c>
      <c r="R1003">
        <v>480</v>
      </c>
      <c r="S1003">
        <v>478</v>
      </c>
      <c r="T1003">
        <v>1.8443449693569764</v>
      </c>
      <c r="U1003">
        <v>2.4684572709767458</v>
      </c>
      <c r="V1003">
        <v>5.0104166666666679</v>
      </c>
      <c r="W1003">
        <v>42.690376569037667</v>
      </c>
      <c r="X1003">
        <v>202.95797219212704</v>
      </c>
      <c r="Y1003">
        <v>186.3789583333332</v>
      </c>
      <c r="Z1003">
        <v>187.15878661087856</v>
      </c>
      <c r="AA1003">
        <v>35.985962747239476</v>
      </c>
      <c r="AB1003">
        <v>2.5614521460861455</v>
      </c>
      <c r="AC1003">
        <v>1.8583640121579807</v>
      </c>
    </row>
    <row r="1004" spans="1:29">
      <c r="A1004">
        <v>9</v>
      </c>
      <c r="B1004">
        <v>174</v>
      </c>
      <c r="C1004">
        <v>2001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8</v>
      </c>
      <c r="M1004">
        <v>99</v>
      </c>
      <c r="N1004">
        <v>99</v>
      </c>
      <c r="O1004">
        <v>99</v>
      </c>
      <c r="P1004">
        <v>9999</v>
      </c>
      <c r="Q1004">
        <v>725</v>
      </c>
      <c r="R1004">
        <v>1630</v>
      </c>
      <c r="S1004">
        <v>1626</v>
      </c>
      <c r="T1004">
        <v>6.2630881251080659</v>
      </c>
      <c r="U1004">
        <v>7.8201995809892608</v>
      </c>
      <c r="V1004">
        <v>8</v>
      </c>
      <c r="W1004">
        <v>47.515990159901605</v>
      </c>
      <c r="X1004">
        <v>188.93345917885841</v>
      </c>
      <c r="Y1004">
        <v>173.8772392638038</v>
      </c>
      <c r="Z1004">
        <v>174.30498154981552</v>
      </c>
      <c r="AA1004">
        <v>30.488862419606207</v>
      </c>
      <c r="AB1004">
        <v>1.3816768463183455</v>
      </c>
      <c r="AC1004">
        <v>-18.551580864858366</v>
      </c>
    </row>
    <row r="1005" spans="1:29">
      <c r="A1005">
        <v>9</v>
      </c>
      <c r="B1005">
        <v>175</v>
      </c>
      <c r="C1005">
        <v>2001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11</v>
      </c>
      <c r="M1005">
        <v>99</v>
      </c>
      <c r="N1005">
        <v>99</v>
      </c>
      <c r="O1005">
        <v>99</v>
      </c>
      <c r="P1005">
        <v>9999</v>
      </c>
      <c r="Q1005">
        <v>1434</v>
      </c>
      <c r="R1005">
        <v>5583</v>
      </c>
      <c r="S1005">
        <v>5556</v>
      </c>
      <c r="T1005">
        <v>21.452037424833328</v>
      </c>
      <c r="U1005">
        <v>23.651920812711676</v>
      </c>
      <c r="V1005">
        <v>11.003940533763211</v>
      </c>
      <c r="W1005">
        <v>52.428185745140382</v>
      </c>
      <c r="X1005">
        <v>167.30727023239731</v>
      </c>
      <c r="Y1005">
        <v>153.53637829124091</v>
      </c>
      <c r="Z1005">
        <v>154.28250539956775</v>
      </c>
      <c r="AA1005">
        <v>29.314433960619624</v>
      </c>
      <c r="AB1005">
        <v>1.7145224213305876</v>
      </c>
      <c r="AC1005">
        <v>-12.245899196184142</v>
      </c>
    </row>
    <row r="1006" spans="1:29">
      <c r="A1006">
        <v>9</v>
      </c>
      <c r="B1006">
        <v>176</v>
      </c>
      <c r="C1006">
        <v>2001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14</v>
      </c>
      <c r="M1006">
        <v>99</v>
      </c>
      <c r="N1006">
        <v>99</v>
      </c>
      <c r="O1006">
        <v>99</v>
      </c>
      <c r="P1006">
        <v>9999</v>
      </c>
      <c r="Q1006">
        <v>1841</v>
      </c>
      <c r="R1006">
        <v>11651.5</v>
      </c>
      <c r="S1006">
        <v>11597.5</v>
      </c>
      <c r="T1006">
        <v>44.769552938464201</v>
      </c>
      <c r="U1006">
        <v>43.87770894394464</v>
      </c>
      <c r="V1006">
        <v>14.001802343045959</v>
      </c>
      <c r="W1006">
        <v>57.076352662211683</v>
      </c>
      <c r="X1006">
        <v>148.59199330279398</v>
      </c>
      <c r="Y1006">
        <v>136.48175771359902</v>
      </c>
      <c r="Z1006">
        <v>137.11724078465173</v>
      </c>
      <c r="AA1006">
        <v>25.36435107530675</v>
      </c>
      <c r="AB1006">
        <v>1.5624911907177557</v>
      </c>
      <c r="AC1006">
        <v>-13.587972546133232</v>
      </c>
    </row>
    <row r="1007" spans="1:29">
      <c r="A1007">
        <v>9</v>
      </c>
      <c r="B1007">
        <v>177</v>
      </c>
      <c r="C1007">
        <v>2001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17</v>
      </c>
      <c r="M1007">
        <v>99</v>
      </c>
      <c r="N1007">
        <v>99</v>
      </c>
      <c r="O1007">
        <v>99</v>
      </c>
      <c r="P1007">
        <v>9999</v>
      </c>
      <c r="Q1007">
        <v>1335</v>
      </c>
      <c r="R1007">
        <v>6316</v>
      </c>
      <c r="S1007">
        <v>6237</v>
      </c>
      <c r="T1007">
        <v>24.26850588845555</v>
      </c>
      <c r="U1007">
        <v>21.423541159905763</v>
      </c>
      <c r="V1007">
        <v>17</v>
      </c>
      <c r="W1007">
        <v>61.229116562449896</v>
      </c>
      <c r="X1007">
        <v>134.89082054072409</v>
      </c>
      <c r="Y1007">
        <v>122.931063964534</v>
      </c>
      <c r="Z1007">
        <v>124.48815135481752</v>
      </c>
      <c r="AA1007">
        <v>22.879485573121205</v>
      </c>
      <c r="AB1007">
        <v>1.2398436153472587</v>
      </c>
      <c r="AC1007">
        <v>-7.2187519886102685</v>
      </c>
    </row>
    <row r="1008" spans="1:29">
      <c r="A1008">
        <v>9</v>
      </c>
      <c r="B1008">
        <v>178</v>
      </c>
      <c r="C1008">
        <v>2000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1</v>
      </c>
      <c r="M1008">
        <v>99</v>
      </c>
      <c r="N1008">
        <v>99</v>
      </c>
      <c r="O1008">
        <v>99</v>
      </c>
      <c r="P1008">
        <v>9999</v>
      </c>
      <c r="Q1008">
        <v>90</v>
      </c>
      <c r="R1008">
        <v>129</v>
      </c>
      <c r="S1008">
        <v>0</v>
      </c>
      <c r="T1008">
        <v>0.4017533888209785</v>
      </c>
      <c r="U1008">
        <v>0</v>
      </c>
      <c r="V1008">
        <v>1</v>
      </c>
      <c r="X1008">
        <v>115.69032561498985</v>
      </c>
      <c r="Y1008">
        <v>0</v>
      </c>
    </row>
    <row r="1009" spans="1:29">
      <c r="A1009">
        <v>9</v>
      </c>
      <c r="B1009">
        <v>179</v>
      </c>
      <c r="C1009">
        <v>2000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2</v>
      </c>
      <c r="M1009">
        <v>99</v>
      </c>
      <c r="N1009">
        <v>99</v>
      </c>
      <c r="O1009">
        <v>99</v>
      </c>
      <c r="P1009">
        <v>9999</v>
      </c>
      <c r="Q1009">
        <v>151</v>
      </c>
      <c r="R1009">
        <v>198</v>
      </c>
      <c r="S1009">
        <v>197</v>
      </c>
      <c r="T1009">
        <v>0.61664473632987393</v>
      </c>
      <c r="U1009">
        <v>0.85533734779044979</v>
      </c>
      <c r="V1009">
        <v>2</v>
      </c>
      <c r="W1009">
        <v>37.517766497461935</v>
      </c>
      <c r="X1009">
        <v>213.7813673024942</v>
      </c>
      <c r="Y1009">
        <v>196.28383838383823</v>
      </c>
      <c r="Z1009">
        <v>197.28020304568517</v>
      </c>
      <c r="AA1009">
        <v>36.916677534169779</v>
      </c>
      <c r="AB1009">
        <v>1.5133715633061626</v>
      </c>
      <c r="AC1009">
        <v>-3.2352961777702758</v>
      </c>
    </row>
    <row r="1010" spans="1:29">
      <c r="A1010">
        <v>9</v>
      </c>
      <c r="B1010">
        <v>180</v>
      </c>
      <c r="C1010">
        <v>2000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5</v>
      </c>
      <c r="M1010">
        <v>99</v>
      </c>
      <c r="N1010">
        <v>99</v>
      </c>
      <c r="O1010">
        <v>99</v>
      </c>
      <c r="P1010">
        <v>9999</v>
      </c>
      <c r="Q1010">
        <v>464</v>
      </c>
      <c r="R1010">
        <v>776</v>
      </c>
      <c r="S1010">
        <v>772</v>
      </c>
      <c r="T1010">
        <v>2.4167490676362728</v>
      </c>
      <c r="U1010">
        <v>3.187893499867966</v>
      </c>
      <c r="V1010">
        <v>5</v>
      </c>
      <c r="W1010">
        <v>42.455958549222807</v>
      </c>
      <c r="X1010">
        <v>203.35875283421393</v>
      </c>
      <c r="Y1010">
        <v>186.66134020618577</v>
      </c>
      <c r="Z1010">
        <v>187.62849740932663</v>
      </c>
      <c r="AA1010">
        <v>31.554612438372807</v>
      </c>
      <c r="AB1010">
        <v>1.3454503024699445</v>
      </c>
      <c r="AC1010">
        <v>-4.7286433219792485</v>
      </c>
    </row>
    <row r="1011" spans="1:29">
      <c r="A1011">
        <v>9</v>
      </c>
      <c r="B1011">
        <v>181</v>
      </c>
      <c r="C1011">
        <v>2000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8</v>
      </c>
      <c r="M1011">
        <v>99</v>
      </c>
      <c r="N1011">
        <v>99</v>
      </c>
      <c r="O1011">
        <v>99</v>
      </c>
      <c r="P1011">
        <v>9999</v>
      </c>
      <c r="Q1011">
        <v>1069</v>
      </c>
      <c r="R1011">
        <v>2382</v>
      </c>
      <c r="S1011">
        <v>2357</v>
      </c>
      <c r="T1011">
        <v>7.4184230400896931</v>
      </c>
      <c r="U1011">
        <v>9.0225961384085469</v>
      </c>
      <c r="V1011">
        <v>8.0067170445004194</v>
      </c>
      <c r="W1011">
        <v>47.49554518455664</v>
      </c>
      <c r="X1011">
        <v>188.55955600554171</v>
      </c>
      <c r="Y1011">
        <v>172.10839630562529</v>
      </c>
      <c r="Z1011">
        <v>173.93389902418303</v>
      </c>
      <c r="AA1011">
        <v>29.991668348563049</v>
      </c>
      <c r="AB1011">
        <v>1.9909855423808471</v>
      </c>
      <c r="AC1011">
        <v>-8.1111347426447278</v>
      </c>
    </row>
    <row r="1012" spans="1:29">
      <c r="A1012">
        <v>9</v>
      </c>
      <c r="B1012">
        <v>182</v>
      </c>
      <c r="C1012">
        <v>2000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11</v>
      </c>
      <c r="M1012">
        <v>99</v>
      </c>
      <c r="N1012">
        <v>99</v>
      </c>
      <c r="O1012">
        <v>99</v>
      </c>
      <c r="P1012">
        <v>9999</v>
      </c>
      <c r="Q1012">
        <v>1986</v>
      </c>
      <c r="R1012">
        <v>7294</v>
      </c>
      <c r="S1012">
        <v>7224</v>
      </c>
      <c r="T1012">
        <v>22.716195488838888</v>
      </c>
      <c r="U1012">
        <v>24.726972525224209</v>
      </c>
      <c r="V1012">
        <v>11.007540444200712</v>
      </c>
      <c r="W1012">
        <v>52.453349944629011</v>
      </c>
      <c r="X1012">
        <v>168.64171890935103</v>
      </c>
      <c r="Y1012">
        <v>154.03431587606275</v>
      </c>
      <c r="Z1012">
        <v>155.52689645625713</v>
      </c>
      <c r="AA1012">
        <v>28.246029312620394</v>
      </c>
      <c r="AB1012">
        <v>1.9442065075458717</v>
      </c>
      <c r="AC1012">
        <v>-11.071549039966339</v>
      </c>
    </row>
    <row r="1013" spans="1:29">
      <c r="A1013">
        <v>9</v>
      </c>
      <c r="B1013">
        <v>183</v>
      </c>
      <c r="C1013">
        <v>2000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14</v>
      </c>
      <c r="M1013">
        <v>99</v>
      </c>
      <c r="N1013">
        <v>99</v>
      </c>
      <c r="O1013">
        <v>99</v>
      </c>
      <c r="P1013">
        <v>9999</v>
      </c>
      <c r="Q1013">
        <v>2372</v>
      </c>
      <c r="R1013">
        <v>14147.25</v>
      </c>
      <c r="S1013">
        <v>14021.25</v>
      </c>
      <c r="T1013">
        <v>44.059733565872754</v>
      </c>
      <c r="U1013">
        <v>42.826331780401297</v>
      </c>
      <c r="V1013">
        <v>14.002721376946049</v>
      </c>
      <c r="W1013">
        <v>57.081857894267642</v>
      </c>
      <c r="X1013">
        <v>150.39894108642588</v>
      </c>
      <c r="Y1013">
        <v>137.54700736892298</v>
      </c>
      <c r="Z1013">
        <v>138.78305429259129</v>
      </c>
      <c r="AA1013">
        <v>25.676109425958305</v>
      </c>
      <c r="AB1013">
        <v>1.7026595331229915</v>
      </c>
      <c r="AC1013">
        <v>-15.93673885562008</v>
      </c>
    </row>
    <row r="1014" spans="1:29">
      <c r="A1014">
        <v>9</v>
      </c>
      <c r="B1014">
        <v>184</v>
      </c>
      <c r="C1014">
        <v>2000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17</v>
      </c>
      <c r="M1014">
        <v>99</v>
      </c>
      <c r="N1014">
        <v>99</v>
      </c>
      <c r="O1014">
        <v>99</v>
      </c>
      <c r="P1014">
        <v>9999</v>
      </c>
      <c r="Q1014">
        <v>1705</v>
      </c>
      <c r="R1014">
        <v>7069</v>
      </c>
      <c r="S1014">
        <v>7011</v>
      </c>
      <c r="T1014">
        <v>22.015462833918576</v>
      </c>
      <c r="U1014">
        <v>19.30950879824956</v>
      </c>
      <c r="V1014">
        <v>17</v>
      </c>
      <c r="W1014">
        <v>61.205391527599474</v>
      </c>
      <c r="X1014">
        <v>135.60901848625119</v>
      </c>
      <c r="Y1014">
        <v>124.11536285188888</v>
      </c>
      <c r="Z1014">
        <v>125.14213378975924</v>
      </c>
      <c r="AA1014">
        <v>23.016120170788081</v>
      </c>
      <c r="AB1014">
        <v>1.2334331454282836</v>
      </c>
      <c r="AC1014">
        <v>-7.9661550593716015</v>
      </c>
    </row>
    <row r="1015" spans="1:29">
      <c r="A1015">
        <v>9</v>
      </c>
      <c r="B1015">
        <v>185</v>
      </c>
      <c r="C1015">
        <v>1999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1</v>
      </c>
      <c r="M1015">
        <v>99</v>
      </c>
      <c r="N1015">
        <v>99</v>
      </c>
      <c r="O1015">
        <v>99</v>
      </c>
      <c r="P1015">
        <v>9999</v>
      </c>
      <c r="Q1015">
        <v>76</v>
      </c>
      <c r="R1015">
        <v>95</v>
      </c>
      <c r="S1015">
        <v>0</v>
      </c>
      <c r="T1015">
        <v>0.27154688828703938</v>
      </c>
      <c r="U1015">
        <v>0</v>
      </c>
      <c r="V1015">
        <v>1</v>
      </c>
      <c r="X1015">
        <v>116.27416319781028</v>
      </c>
      <c r="Y1015">
        <v>0</v>
      </c>
    </row>
    <row r="1016" spans="1:29">
      <c r="A1016">
        <v>9</v>
      </c>
      <c r="B1016">
        <v>186</v>
      </c>
      <c r="C1016">
        <v>1999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2</v>
      </c>
      <c r="M1016">
        <v>99</v>
      </c>
      <c r="N1016">
        <v>99</v>
      </c>
      <c r="O1016">
        <v>99</v>
      </c>
      <c r="P1016">
        <v>9999</v>
      </c>
      <c r="Q1016">
        <v>168</v>
      </c>
      <c r="R1016">
        <v>205.75</v>
      </c>
      <c r="S1016">
        <v>192.75</v>
      </c>
      <c r="T1016">
        <v>0.58811339226377202</v>
      </c>
      <c r="U1016">
        <v>0.79244045037709643</v>
      </c>
      <c r="V1016">
        <v>2.0024301336573513</v>
      </c>
      <c r="W1016">
        <v>37.686121919584949</v>
      </c>
      <c r="X1016">
        <v>209.29480048813301</v>
      </c>
      <c r="Y1016">
        <v>181.19465370595381</v>
      </c>
      <c r="Z1016">
        <v>193.41530479896244</v>
      </c>
      <c r="AA1016">
        <v>40.783170798881677</v>
      </c>
      <c r="AB1016">
        <v>1.4901498912843885</v>
      </c>
      <c r="AC1016">
        <v>16.292687844541536</v>
      </c>
    </row>
    <row r="1017" spans="1:29">
      <c r="A1017">
        <v>9</v>
      </c>
      <c r="B1017">
        <v>187</v>
      </c>
      <c r="C1017">
        <v>1999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5</v>
      </c>
      <c r="M1017">
        <v>99</v>
      </c>
      <c r="N1017">
        <v>99</v>
      </c>
      <c r="O1017">
        <v>99</v>
      </c>
      <c r="P1017">
        <v>9999</v>
      </c>
      <c r="Q1017">
        <v>562</v>
      </c>
      <c r="R1017">
        <v>892</v>
      </c>
      <c r="S1017">
        <v>844</v>
      </c>
      <c r="T1017">
        <v>2.5496823616004112</v>
      </c>
      <c r="U1017">
        <v>3.4191775061252301</v>
      </c>
      <c r="V1017">
        <v>5</v>
      </c>
      <c r="W1017">
        <v>42.572274881516577</v>
      </c>
      <c r="X1017">
        <v>205.36889845454223</v>
      </c>
      <c r="Y1017">
        <v>180.33307174887864</v>
      </c>
      <c r="Z1017">
        <v>190.58898104265376</v>
      </c>
      <c r="AA1017">
        <v>31.900094852029959</v>
      </c>
      <c r="AB1017">
        <v>1.3554310764895341</v>
      </c>
      <c r="AC1017">
        <v>-10.510940715455249</v>
      </c>
    </row>
    <row r="1018" spans="1:29">
      <c r="A1018">
        <v>9</v>
      </c>
      <c r="B1018">
        <v>188</v>
      </c>
      <c r="C1018">
        <v>1999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8</v>
      </c>
      <c r="M1018">
        <v>99</v>
      </c>
      <c r="N1018">
        <v>99</v>
      </c>
      <c r="O1018">
        <v>99</v>
      </c>
      <c r="P1018">
        <v>9999</v>
      </c>
      <c r="Q1018">
        <v>1297</v>
      </c>
      <c r="R1018">
        <v>2867.75</v>
      </c>
      <c r="S1018">
        <v>2726.75</v>
      </c>
      <c r="T1018">
        <v>8.1971430408963926</v>
      </c>
      <c r="U1018">
        <v>10.026178031615911</v>
      </c>
      <c r="V1018">
        <v>8.0006974108621751</v>
      </c>
      <c r="W1018">
        <v>47.42312276519668</v>
      </c>
      <c r="X1018">
        <v>186.76035748162536</v>
      </c>
      <c r="Y1018">
        <v>164.47985354371892</v>
      </c>
      <c r="Z1018">
        <v>172.98509214266059</v>
      </c>
      <c r="AA1018">
        <v>30.785813164941384</v>
      </c>
      <c r="AB1018">
        <v>1.4204329689414064</v>
      </c>
      <c r="AC1018">
        <v>-11.189208342813998</v>
      </c>
    </row>
    <row r="1019" spans="1:29">
      <c r="A1019">
        <v>9</v>
      </c>
      <c r="B1019">
        <v>189</v>
      </c>
      <c r="C1019">
        <v>1999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11</v>
      </c>
      <c r="M1019">
        <v>99</v>
      </c>
      <c r="N1019">
        <v>99</v>
      </c>
      <c r="O1019">
        <v>99</v>
      </c>
      <c r="P1019">
        <v>9999</v>
      </c>
      <c r="Q1019">
        <v>2357</v>
      </c>
      <c r="R1019">
        <v>8435.5</v>
      </c>
      <c r="S1019">
        <v>7843.5</v>
      </c>
      <c r="T1019">
        <v>24.111934485740221</v>
      </c>
      <c r="U1019">
        <v>26.123841585540777</v>
      </c>
      <c r="V1019">
        <v>11.007172070416688</v>
      </c>
      <c r="W1019">
        <v>52.417543188627526</v>
      </c>
      <c r="X1019">
        <v>168.92471859466676</v>
      </c>
      <c r="Y1019">
        <v>145.69505067867971</v>
      </c>
      <c r="Z1019">
        <v>156.69160451329171</v>
      </c>
      <c r="AA1019">
        <v>28.865873723771124</v>
      </c>
      <c r="AB1019">
        <v>2.0968419761117305</v>
      </c>
      <c r="AC1019">
        <v>-12.344216397516037</v>
      </c>
    </row>
    <row r="1020" spans="1:29">
      <c r="A1020">
        <v>9</v>
      </c>
      <c r="B1020">
        <v>190</v>
      </c>
      <c r="C1020">
        <v>1999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14</v>
      </c>
      <c r="M1020">
        <v>99</v>
      </c>
      <c r="N1020">
        <v>99</v>
      </c>
      <c r="O1020">
        <v>99</v>
      </c>
      <c r="P1020">
        <v>9999</v>
      </c>
      <c r="Q1020">
        <v>2783</v>
      </c>
      <c r="R1020">
        <v>15076.5</v>
      </c>
      <c r="S1020">
        <v>13972</v>
      </c>
      <c r="T1020">
        <v>43.094491171153152</v>
      </c>
      <c r="U1020">
        <v>41.599930994541936</v>
      </c>
      <c r="V1020">
        <v>14.006964481146156</v>
      </c>
      <c r="W1020">
        <v>57.033137703979392</v>
      </c>
      <c r="X1020">
        <v>151.17468623993781</v>
      </c>
      <c r="Y1020">
        <v>129.8107518323215</v>
      </c>
      <c r="Z1020">
        <v>140.07241626109328</v>
      </c>
      <c r="AA1020">
        <v>25.677087119292938</v>
      </c>
      <c r="AB1020">
        <v>1.9947562934656455</v>
      </c>
      <c r="AC1020">
        <v>-12.784848010743579</v>
      </c>
    </row>
    <row r="1021" spans="1:29">
      <c r="A1021">
        <v>9</v>
      </c>
      <c r="B1021">
        <v>191</v>
      </c>
      <c r="C1021">
        <v>1999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17</v>
      </c>
      <c r="M1021">
        <v>99</v>
      </c>
      <c r="N1021">
        <v>99</v>
      </c>
      <c r="O1021">
        <v>99</v>
      </c>
      <c r="P1021">
        <v>9999</v>
      </c>
      <c r="Q1021">
        <v>1920</v>
      </c>
      <c r="R1021">
        <v>6596.5</v>
      </c>
      <c r="S1021">
        <v>6134.5</v>
      </c>
      <c r="T1021">
        <v>18.855358406162686</v>
      </c>
      <c r="U1021">
        <v>16.569072605670662</v>
      </c>
      <c r="V1021">
        <v>17.006442810581373</v>
      </c>
      <c r="W1021">
        <v>61.169288450566476</v>
      </c>
      <c r="X1021">
        <v>137.20373890780087</v>
      </c>
      <c r="Y1021">
        <v>118.16890775411196</v>
      </c>
      <c r="Z1021">
        <v>127.06841633384944</v>
      </c>
      <c r="AA1021">
        <v>23.005161974878462</v>
      </c>
      <c r="AB1021">
        <v>1.7528288998604693</v>
      </c>
      <c r="AC1021">
        <v>-6.0301389425754444</v>
      </c>
    </row>
    <row r="1022" spans="1:29">
      <c r="A1022">
        <v>9</v>
      </c>
      <c r="B1022">
        <v>192</v>
      </c>
      <c r="C1022">
        <v>1998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1</v>
      </c>
      <c r="M1022">
        <v>99</v>
      </c>
      <c r="N1022">
        <v>99</v>
      </c>
      <c r="O1022">
        <v>99</v>
      </c>
      <c r="P1022">
        <v>9999</v>
      </c>
      <c r="Q1022">
        <v>128</v>
      </c>
      <c r="R1022">
        <v>175</v>
      </c>
      <c r="S1022">
        <v>0</v>
      </c>
      <c r="T1022">
        <v>0.53504138927318445</v>
      </c>
      <c r="U1022">
        <v>0</v>
      </c>
      <c r="V1022">
        <v>1</v>
      </c>
      <c r="X1022">
        <v>117.98173657328584</v>
      </c>
      <c r="Y1022">
        <v>0</v>
      </c>
    </row>
    <row r="1023" spans="1:29">
      <c r="A1023">
        <v>9</v>
      </c>
      <c r="B1023">
        <v>193</v>
      </c>
      <c r="C1023">
        <v>1998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2</v>
      </c>
      <c r="M1023">
        <v>99</v>
      </c>
      <c r="N1023">
        <v>99</v>
      </c>
      <c r="O1023">
        <v>99</v>
      </c>
      <c r="P1023">
        <v>9999</v>
      </c>
      <c r="Q1023">
        <v>177</v>
      </c>
      <c r="R1023">
        <v>210</v>
      </c>
      <c r="S1023">
        <v>187</v>
      </c>
      <c r="T1023">
        <v>0.64204966712782163</v>
      </c>
      <c r="U1023">
        <v>0.85228805995145451</v>
      </c>
      <c r="V1023">
        <v>2</v>
      </c>
      <c r="W1023">
        <v>37.620320855614992</v>
      </c>
      <c r="X1023">
        <v>209.72656451529687</v>
      </c>
      <c r="Y1023">
        <v>175.13619047619045</v>
      </c>
      <c r="Z1023">
        <v>196.67700534759351</v>
      </c>
      <c r="AA1023">
        <v>37.904399242583473</v>
      </c>
      <c r="AB1023">
        <v>1.3875743093242647</v>
      </c>
      <c r="AC1023">
        <v>-11.201823709934159</v>
      </c>
    </row>
    <row r="1024" spans="1:29">
      <c r="A1024">
        <v>9</v>
      </c>
      <c r="B1024">
        <v>194</v>
      </c>
      <c r="C1024">
        <v>1998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5</v>
      </c>
      <c r="M1024">
        <v>99</v>
      </c>
      <c r="N1024">
        <v>99</v>
      </c>
      <c r="O1024">
        <v>99</v>
      </c>
      <c r="P1024">
        <v>9999</v>
      </c>
      <c r="Q1024">
        <v>549</v>
      </c>
      <c r="R1024">
        <v>818.75</v>
      </c>
      <c r="S1024">
        <v>742.75</v>
      </c>
      <c r="T1024">
        <v>2.5032293569566844</v>
      </c>
      <c r="U1024">
        <v>3.2582720450855795</v>
      </c>
      <c r="V1024">
        <v>5.0015267175572511</v>
      </c>
      <c r="W1024">
        <v>42.469202288791649</v>
      </c>
      <c r="X1024">
        <v>204.13341824286871</v>
      </c>
      <c r="Y1024">
        <v>171.7294656488551</v>
      </c>
      <c r="Z1024">
        <v>189.30124537192879</v>
      </c>
      <c r="AA1024">
        <v>31.858089273303818</v>
      </c>
      <c r="AB1024">
        <v>1.3869693796791742</v>
      </c>
      <c r="AC1024">
        <v>-12.094462252104991</v>
      </c>
    </row>
    <row r="1025" spans="1:29">
      <c r="A1025">
        <v>9</v>
      </c>
      <c r="B1025">
        <v>195</v>
      </c>
      <c r="C1025">
        <v>1998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8</v>
      </c>
      <c r="M1025">
        <v>99</v>
      </c>
      <c r="N1025">
        <v>99</v>
      </c>
      <c r="O1025">
        <v>99</v>
      </c>
      <c r="P1025">
        <v>9999</v>
      </c>
      <c r="Q1025">
        <v>1268</v>
      </c>
      <c r="R1025">
        <v>2584</v>
      </c>
      <c r="S1025">
        <v>2375</v>
      </c>
      <c r="T1025">
        <v>7.9002682850394788</v>
      </c>
      <c r="U1025">
        <v>9.6288904300281413</v>
      </c>
      <c r="V1025">
        <v>8.0061919504643981</v>
      </c>
      <c r="W1025">
        <v>47.505263157894753</v>
      </c>
      <c r="X1025">
        <v>189.31968208393005</v>
      </c>
      <c r="Y1025">
        <v>160.80239938080513</v>
      </c>
      <c r="Z1025">
        <v>174.95301052631589</v>
      </c>
      <c r="AA1025">
        <v>29.795842775899725</v>
      </c>
      <c r="AB1025">
        <v>1.9206012447340628</v>
      </c>
      <c r="AC1025">
        <v>-10.238061823357773</v>
      </c>
    </row>
    <row r="1026" spans="1:29">
      <c r="A1026">
        <v>9</v>
      </c>
      <c r="B1026">
        <v>196</v>
      </c>
      <c r="C1026">
        <v>1998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11</v>
      </c>
      <c r="M1026">
        <v>99</v>
      </c>
      <c r="N1026">
        <v>99</v>
      </c>
      <c r="O1026">
        <v>99</v>
      </c>
      <c r="P1026">
        <v>9999</v>
      </c>
      <c r="Q1026">
        <v>2429</v>
      </c>
      <c r="R1026">
        <v>7903</v>
      </c>
      <c r="S1026">
        <v>7171</v>
      </c>
      <c r="T1026">
        <v>24.162469139577006</v>
      </c>
      <c r="U1026">
        <v>26.121447421893873</v>
      </c>
      <c r="V1026">
        <v>11.004175629507783</v>
      </c>
      <c r="W1026">
        <v>52.403709385023006</v>
      </c>
      <c r="X1026">
        <v>169.86541446676935</v>
      </c>
      <c r="Y1026">
        <v>142.63103884600801</v>
      </c>
      <c r="Z1026">
        <v>157.190503416539</v>
      </c>
      <c r="AA1026">
        <v>28.31698337445836</v>
      </c>
      <c r="AB1026">
        <v>1.6831995128779675</v>
      </c>
      <c r="AC1026">
        <v>-16.184674191859902</v>
      </c>
    </row>
    <row r="1027" spans="1:29">
      <c r="A1027">
        <v>9</v>
      </c>
      <c r="B1027">
        <v>197</v>
      </c>
      <c r="C1027">
        <v>1998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14</v>
      </c>
      <c r="M1027">
        <v>99</v>
      </c>
      <c r="N1027">
        <v>99</v>
      </c>
      <c r="O1027">
        <v>99</v>
      </c>
      <c r="P1027">
        <v>9999</v>
      </c>
      <c r="Q1027">
        <v>2856</v>
      </c>
      <c r="R1027">
        <v>14024.75</v>
      </c>
      <c r="S1027">
        <v>12891.75</v>
      </c>
      <c r="T1027">
        <v>42.878981281194825</v>
      </c>
      <c r="U1027">
        <v>41.994190362841266</v>
      </c>
      <c r="V1027">
        <v>14.008235440916955</v>
      </c>
      <c r="W1027">
        <v>57.055869063548357</v>
      </c>
      <c r="X1027">
        <v>151.8483546065074</v>
      </c>
      <c r="Y1027">
        <v>129.21200734415953</v>
      </c>
      <c r="Z1027">
        <v>140.5678903174512</v>
      </c>
      <c r="AA1027">
        <v>25.787337169950977</v>
      </c>
      <c r="AB1027">
        <v>2.1962612941993749</v>
      </c>
      <c r="AC1027">
        <v>-10.755983269794774</v>
      </c>
    </row>
    <row r="1028" spans="1:29">
      <c r="A1028">
        <v>9</v>
      </c>
      <c r="B1028">
        <v>198</v>
      </c>
      <c r="C1028">
        <v>1998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17</v>
      </c>
      <c r="M1028">
        <v>99</v>
      </c>
      <c r="N1028">
        <v>99</v>
      </c>
      <c r="O1028">
        <v>99</v>
      </c>
      <c r="P1028">
        <v>9999</v>
      </c>
      <c r="Q1028">
        <v>1948</v>
      </c>
      <c r="R1028">
        <v>6142</v>
      </c>
      <c r="S1028">
        <v>5630</v>
      </c>
      <c r="T1028">
        <v>18.778424073805141</v>
      </c>
      <c r="U1028">
        <v>16.792855134875296</v>
      </c>
      <c r="V1028">
        <v>17.002767828069036</v>
      </c>
      <c r="W1028">
        <v>61.13623445825931</v>
      </c>
      <c r="X1028">
        <v>138.74479499797704</v>
      </c>
      <c r="Y1028">
        <v>117.98410941061536</v>
      </c>
      <c r="Z1028">
        <v>128.7137477797512</v>
      </c>
      <c r="AA1028">
        <v>22.724429526873521</v>
      </c>
      <c r="AB1028">
        <v>1.4511897593615721</v>
      </c>
      <c r="AC1028">
        <v>-7.5141182113133747</v>
      </c>
    </row>
    <row r="1029" spans="1:29">
      <c r="A1029">
        <v>9</v>
      </c>
      <c r="B1029">
        <v>199</v>
      </c>
      <c r="C1029">
        <v>1997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1</v>
      </c>
      <c r="M1029">
        <v>99</v>
      </c>
      <c r="N1029">
        <v>99</v>
      </c>
      <c r="O1029">
        <v>99</v>
      </c>
      <c r="P1029">
        <v>9999</v>
      </c>
      <c r="Q1029">
        <v>103</v>
      </c>
      <c r="R1029">
        <v>146</v>
      </c>
      <c r="S1029">
        <v>0</v>
      </c>
      <c r="T1029">
        <v>0.43853720807989777</v>
      </c>
      <c r="U1029">
        <v>0</v>
      </c>
      <c r="V1029">
        <v>1</v>
      </c>
      <c r="X1029">
        <v>112.93578117811188</v>
      </c>
      <c r="Y1029">
        <v>0</v>
      </c>
    </row>
    <row r="1030" spans="1:29">
      <c r="A1030">
        <v>9</v>
      </c>
      <c r="B1030">
        <v>200</v>
      </c>
      <c r="C1030">
        <v>1997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2</v>
      </c>
      <c r="M1030">
        <v>99</v>
      </c>
      <c r="N1030">
        <v>99</v>
      </c>
      <c r="O1030">
        <v>99</v>
      </c>
      <c r="P1030">
        <v>9999</v>
      </c>
      <c r="Q1030">
        <v>139</v>
      </c>
      <c r="R1030">
        <v>163</v>
      </c>
      <c r="S1030">
        <v>154</v>
      </c>
      <c r="T1030">
        <v>0.48959975970563935</v>
      </c>
      <c r="U1030">
        <v>0.70093161779987445</v>
      </c>
      <c r="V1030">
        <v>2</v>
      </c>
      <c r="W1030">
        <v>37.675324675324681</v>
      </c>
      <c r="X1030">
        <v>214.32644949451296</v>
      </c>
      <c r="Y1030">
        <v>188.61963190184056</v>
      </c>
      <c r="Z1030">
        <v>199.64285714285728</v>
      </c>
      <c r="AA1030">
        <v>32.619697374006599</v>
      </c>
      <c r="AB1030">
        <v>1.381149139859229</v>
      </c>
      <c r="AC1030">
        <v>-1.3700724416618928</v>
      </c>
    </row>
    <row r="1031" spans="1:29">
      <c r="A1031">
        <v>9</v>
      </c>
      <c r="B1031">
        <v>201</v>
      </c>
      <c r="C1031">
        <v>1997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5</v>
      </c>
      <c r="M1031">
        <v>99</v>
      </c>
      <c r="N1031">
        <v>99</v>
      </c>
      <c r="O1031">
        <v>99</v>
      </c>
      <c r="P1031">
        <v>9999</v>
      </c>
      <c r="Q1031">
        <v>512</v>
      </c>
      <c r="R1031">
        <v>721.5</v>
      </c>
      <c r="S1031">
        <v>669.5</v>
      </c>
      <c r="T1031">
        <v>2.1671547645866185</v>
      </c>
      <c r="U1031">
        <v>2.879195455893035</v>
      </c>
      <c r="V1031">
        <v>5.0173250173250192</v>
      </c>
      <c r="W1031">
        <v>42.769230769230795</v>
      </c>
      <c r="X1031">
        <v>202.34328836712376</v>
      </c>
      <c r="Y1031">
        <v>175.03853083853076</v>
      </c>
      <c r="Z1031">
        <v>188.63375653472727</v>
      </c>
      <c r="AA1031">
        <v>32.504418200342599</v>
      </c>
      <c r="AB1031">
        <v>2.998592189928964</v>
      </c>
      <c r="AC1031">
        <v>-1.4386514243781297</v>
      </c>
    </row>
    <row r="1032" spans="1:29">
      <c r="A1032">
        <v>9</v>
      </c>
      <c r="B1032">
        <v>202</v>
      </c>
      <c r="C1032">
        <v>1997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8</v>
      </c>
      <c r="M1032">
        <v>99</v>
      </c>
      <c r="N1032">
        <v>99</v>
      </c>
      <c r="O1032">
        <v>99</v>
      </c>
      <c r="P1032">
        <v>9999</v>
      </c>
      <c r="Q1032">
        <v>1276</v>
      </c>
      <c r="R1032">
        <v>2474.75</v>
      </c>
      <c r="S1032">
        <v>2303.75</v>
      </c>
      <c r="T1032">
        <v>7.4333558609296384</v>
      </c>
      <c r="U1032">
        <v>9.1119332051951112</v>
      </c>
      <c r="V1032">
        <v>8.0331346600666738</v>
      </c>
      <c r="W1032">
        <v>47.716549104720563</v>
      </c>
      <c r="X1032">
        <v>187.03413687342925</v>
      </c>
      <c r="Y1032">
        <v>161.50205071219301</v>
      </c>
      <c r="Z1032">
        <v>173.48983179598477</v>
      </c>
      <c r="AA1032">
        <v>30.1128211906837</v>
      </c>
      <c r="AB1032">
        <v>3.4506828469351096</v>
      </c>
      <c r="AC1032">
        <v>-1.8252011464564943</v>
      </c>
    </row>
    <row r="1033" spans="1:29">
      <c r="A1033">
        <v>9</v>
      </c>
      <c r="B1033">
        <v>203</v>
      </c>
      <c r="C1033">
        <v>1997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11</v>
      </c>
      <c r="M1033">
        <v>99</v>
      </c>
      <c r="N1033">
        <v>99</v>
      </c>
      <c r="O1033">
        <v>99</v>
      </c>
      <c r="P1033">
        <v>9999</v>
      </c>
      <c r="Q1033">
        <v>2577</v>
      </c>
      <c r="R1033">
        <v>8128.5</v>
      </c>
      <c r="S1033">
        <v>7524.5</v>
      </c>
      <c r="T1033">
        <v>24.415408875872942</v>
      </c>
      <c r="U1033">
        <v>26.79512588408112</v>
      </c>
      <c r="V1033">
        <v>11.020975579750262</v>
      </c>
      <c r="W1033">
        <v>52.483354375706014</v>
      </c>
      <c r="X1033">
        <v>168.43612529007436</v>
      </c>
      <c r="Y1033">
        <v>144.59199114227675</v>
      </c>
      <c r="Z1033">
        <v>156.19855139876347</v>
      </c>
      <c r="AA1033">
        <v>28.175154698167759</v>
      </c>
      <c r="AB1033">
        <v>2.7033884883131765</v>
      </c>
      <c r="AC1033">
        <v>-5.6479365720936316</v>
      </c>
    </row>
    <row r="1034" spans="1:29">
      <c r="A1034">
        <v>9</v>
      </c>
      <c r="B1034">
        <v>204</v>
      </c>
      <c r="C1034">
        <v>1997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14</v>
      </c>
      <c r="M1034">
        <v>99</v>
      </c>
      <c r="N1034">
        <v>99</v>
      </c>
      <c r="O1034">
        <v>99</v>
      </c>
      <c r="P1034">
        <v>9999</v>
      </c>
      <c r="Q1034">
        <v>3030</v>
      </c>
      <c r="R1034">
        <v>14514.25</v>
      </c>
      <c r="S1034">
        <v>13491.25</v>
      </c>
      <c r="T1034">
        <v>43.596155290230527</v>
      </c>
      <c r="U1034">
        <v>42.66543741643887</v>
      </c>
      <c r="V1034">
        <v>14.011333689305342</v>
      </c>
      <c r="W1034">
        <v>57.056091911424083</v>
      </c>
      <c r="X1034">
        <v>149.76753801430053</v>
      </c>
      <c r="Y1034">
        <v>128.93785762268141</v>
      </c>
      <c r="Z1034">
        <v>138.71481886407881</v>
      </c>
      <c r="AA1034">
        <v>25.007994590419752</v>
      </c>
      <c r="AB1034">
        <v>2.1647822132149286</v>
      </c>
      <c r="AC1034">
        <v>-10.379715821102431</v>
      </c>
    </row>
    <row r="1035" spans="1:29">
      <c r="A1035">
        <v>9</v>
      </c>
      <c r="B1035">
        <v>205</v>
      </c>
      <c r="C1035">
        <v>1997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17</v>
      </c>
      <c r="M1035">
        <v>99</v>
      </c>
      <c r="N1035">
        <v>99</v>
      </c>
      <c r="O1035">
        <v>99</v>
      </c>
      <c r="P1035">
        <v>9999</v>
      </c>
      <c r="Q1035">
        <v>2005</v>
      </c>
      <c r="R1035">
        <v>6075</v>
      </c>
      <c r="S1035">
        <v>5592</v>
      </c>
      <c r="T1035">
        <v>18.247353007434103</v>
      </c>
      <c r="U1035">
        <v>16.150494954158713</v>
      </c>
      <c r="V1035">
        <v>17.002798353909462</v>
      </c>
      <c r="W1035">
        <v>61.127145922746799</v>
      </c>
      <c r="X1035">
        <v>136.60666372403398</v>
      </c>
      <c r="Y1035">
        <v>116.61069958847759</v>
      </c>
      <c r="Z1035">
        <v>126.68276108726768</v>
      </c>
      <c r="AA1035">
        <v>22.646856408348057</v>
      </c>
      <c r="AB1035">
        <v>1.44749544740767</v>
      </c>
      <c r="AC1035">
        <v>-6.2845345627712819</v>
      </c>
    </row>
    <row r="1036" spans="1:29">
      <c r="A1036">
        <v>9</v>
      </c>
      <c r="B1036">
        <v>206</v>
      </c>
      <c r="C1036">
        <v>1996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1</v>
      </c>
      <c r="M1036">
        <v>99</v>
      </c>
      <c r="N1036">
        <v>99</v>
      </c>
      <c r="O1036">
        <v>99</v>
      </c>
      <c r="P1036">
        <v>9999</v>
      </c>
      <c r="Q1036">
        <v>88</v>
      </c>
      <c r="R1036">
        <v>105</v>
      </c>
      <c r="S1036">
        <v>0</v>
      </c>
      <c r="T1036">
        <v>0.35313406482532472</v>
      </c>
      <c r="U1036">
        <v>0</v>
      </c>
      <c r="V1036">
        <v>1</v>
      </c>
      <c r="X1036">
        <v>109.2472785430532</v>
      </c>
      <c r="Y1036">
        <v>0</v>
      </c>
    </row>
    <row r="1037" spans="1:29" s="299" customFormat="1">
      <c r="A1037" s="299">
        <v>9</v>
      </c>
      <c r="B1037" s="299">
        <v>207</v>
      </c>
      <c r="C1037" s="299">
        <v>1996</v>
      </c>
      <c r="D1037" s="299">
        <v>99</v>
      </c>
      <c r="E1037" s="299">
        <v>99</v>
      </c>
      <c r="F1037" s="299">
        <v>99</v>
      </c>
      <c r="G1037" s="299">
        <v>99</v>
      </c>
      <c r="H1037" s="299">
        <v>99</v>
      </c>
      <c r="I1037" s="299">
        <v>99</v>
      </c>
      <c r="J1037" s="299">
        <v>999</v>
      </c>
      <c r="K1037" s="299">
        <v>99</v>
      </c>
      <c r="L1037" s="299">
        <v>2</v>
      </c>
      <c r="M1037" s="299">
        <v>99</v>
      </c>
      <c r="N1037" s="299">
        <v>99</v>
      </c>
      <c r="O1037" s="299">
        <v>99</v>
      </c>
      <c r="P1037" s="299">
        <v>9999</v>
      </c>
      <c r="Q1037" s="299">
        <v>138</v>
      </c>
      <c r="R1037" s="299">
        <v>161</v>
      </c>
      <c r="S1037" s="299">
        <v>148</v>
      </c>
      <c r="T1037" s="299">
        <v>0.54147223273216483</v>
      </c>
      <c r="U1037" s="299">
        <v>0.74079450160323179</v>
      </c>
      <c r="V1037" s="299">
        <v>2.012422360248447</v>
      </c>
      <c r="W1037" s="299">
        <v>37.777027027027025</v>
      </c>
      <c r="X1037" s="299">
        <v>208.47964038411072</v>
      </c>
      <c r="Y1037" s="299">
        <v>179.54161490683225</v>
      </c>
      <c r="Z1037" s="299">
        <v>195.31216216216205</v>
      </c>
      <c r="AA1037" s="299">
        <v>34.704676656202757</v>
      </c>
      <c r="AB1037" s="299">
        <v>3.2855559115495501</v>
      </c>
      <c r="AC1037" s="299">
        <v>8.4151286673086219</v>
      </c>
    </row>
    <row r="1038" spans="1:29" s="299" customFormat="1">
      <c r="A1038" s="299">
        <v>9</v>
      </c>
      <c r="B1038" s="299">
        <v>208</v>
      </c>
      <c r="C1038" s="299">
        <v>1996</v>
      </c>
      <c r="D1038" s="299">
        <v>99</v>
      </c>
      <c r="E1038" s="299">
        <v>99</v>
      </c>
      <c r="F1038" s="299">
        <v>99</v>
      </c>
      <c r="G1038" s="299">
        <v>99</v>
      </c>
      <c r="H1038" s="299">
        <v>99</v>
      </c>
      <c r="I1038" s="299">
        <v>99</v>
      </c>
      <c r="J1038" s="299">
        <v>999</v>
      </c>
      <c r="K1038" s="299">
        <v>99</v>
      </c>
      <c r="L1038" s="299">
        <v>5</v>
      </c>
      <c r="M1038" s="299">
        <v>99</v>
      </c>
      <c r="N1038" s="299">
        <v>99</v>
      </c>
      <c r="O1038" s="299">
        <v>99</v>
      </c>
      <c r="P1038" s="299">
        <v>9999</v>
      </c>
      <c r="Q1038" s="299">
        <v>487</v>
      </c>
      <c r="R1038" s="299">
        <v>671</v>
      </c>
      <c r="S1038" s="299">
        <v>644</v>
      </c>
      <c r="T1038" s="299">
        <v>2.2566948333123129</v>
      </c>
      <c r="U1038" s="299">
        <v>3.0570055184785003</v>
      </c>
      <c r="V1038" s="299">
        <v>5.0670640834575282</v>
      </c>
      <c r="W1038" s="299">
        <v>43.096273291925456</v>
      </c>
      <c r="X1038" s="299">
        <v>199.99531754322811</v>
      </c>
      <c r="Y1038" s="299">
        <v>177.77347242921036</v>
      </c>
      <c r="Z1038" s="299">
        <v>185.22670807453437</v>
      </c>
      <c r="AA1038" s="299">
        <v>30.592975349186375</v>
      </c>
      <c r="AB1038" s="299">
        <v>1.2055971020687912</v>
      </c>
      <c r="AC1038" s="299">
        <v>-73.844174784647365</v>
      </c>
    </row>
    <row r="1039" spans="1:29" s="299" customFormat="1">
      <c r="A1039" s="299">
        <v>9</v>
      </c>
      <c r="B1039" s="299">
        <v>209</v>
      </c>
      <c r="C1039" s="299">
        <v>1996</v>
      </c>
      <c r="D1039" s="299">
        <v>99</v>
      </c>
      <c r="E1039" s="299">
        <v>99</v>
      </c>
      <c r="F1039" s="299">
        <v>99</v>
      </c>
      <c r="G1039" s="299">
        <v>99</v>
      </c>
      <c r="H1039" s="299">
        <v>99</v>
      </c>
      <c r="I1039" s="299">
        <v>99</v>
      </c>
      <c r="J1039" s="299">
        <v>999</v>
      </c>
      <c r="K1039" s="299">
        <v>99</v>
      </c>
      <c r="L1039" s="299">
        <v>8</v>
      </c>
      <c r="M1039" s="299">
        <v>99</v>
      </c>
      <c r="N1039" s="299">
        <v>99</v>
      </c>
      <c r="O1039" s="299">
        <v>99</v>
      </c>
      <c r="P1039" s="299">
        <v>9999</v>
      </c>
      <c r="Q1039" s="299">
        <v>1321</v>
      </c>
      <c r="R1039" s="299">
        <v>2512.25</v>
      </c>
      <c r="S1039" s="299">
        <v>2413.75</v>
      </c>
      <c r="T1039" s="299">
        <v>8.4491528986421152</v>
      </c>
      <c r="U1039" s="299">
        <v>10.477318380387269</v>
      </c>
      <c r="V1039" s="299">
        <v>8.0756294158622755</v>
      </c>
      <c r="W1039" s="299">
        <v>47.848783013982406</v>
      </c>
      <c r="X1039" s="299">
        <v>183.16058464121676</v>
      </c>
      <c r="Y1039" s="299">
        <v>162.7348392874913</v>
      </c>
      <c r="Z1039" s="299">
        <v>169.3757017089591</v>
      </c>
      <c r="AA1039" s="299">
        <v>28.70154656171086</v>
      </c>
    </row>
    <row r="1040" spans="1:29" s="299" customFormat="1">
      <c r="A1040" s="299">
        <v>9</v>
      </c>
      <c r="B1040" s="299">
        <v>210</v>
      </c>
      <c r="C1040" s="299">
        <v>1996</v>
      </c>
      <c r="D1040" s="299">
        <v>99</v>
      </c>
      <c r="E1040" s="299">
        <v>99</v>
      </c>
      <c r="F1040" s="299">
        <v>99</v>
      </c>
      <c r="G1040" s="299">
        <v>99</v>
      </c>
      <c r="H1040" s="299">
        <v>99</v>
      </c>
      <c r="I1040" s="299">
        <v>99</v>
      </c>
      <c r="J1040" s="299">
        <v>999</v>
      </c>
      <c r="K1040" s="299">
        <v>99</v>
      </c>
      <c r="L1040" s="299">
        <v>11</v>
      </c>
      <c r="M1040" s="299">
        <v>99</v>
      </c>
      <c r="N1040" s="299">
        <v>99</v>
      </c>
      <c r="O1040" s="299">
        <v>99</v>
      </c>
      <c r="P1040" s="299">
        <v>9999</v>
      </c>
      <c r="Q1040" s="299">
        <v>2556</v>
      </c>
      <c r="R1040" s="299">
        <v>7714.25</v>
      </c>
      <c r="S1040" s="299">
        <v>7302.25</v>
      </c>
      <c r="T1040" s="299">
        <v>25.944423424559641</v>
      </c>
      <c r="U1040" s="299">
        <v>28.71163642079976</v>
      </c>
      <c r="V1040" s="299">
        <v>11.021032504780118</v>
      </c>
      <c r="W1040" s="299">
        <v>52.475469889417667</v>
      </c>
      <c r="X1040" s="299">
        <v>165.47029176738147</v>
      </c>
      <c r="Y1040" s="299">
        <v>145.23038532585829</v>
      </c>
      <c r="Z1040" s="299">
        <v>153.42442397891077</v>
      </c>
      <c r="AA1040" s="299">
        <v>27.643607913659544</v>
      </c>
      <c r="AB1040" s="299">
        <v>1.8908017373247143</v>
      </c>
      <c r="AC1040" s="299">
        <v>-15.331063032460404</v>
      </c>
    </row>
    <row r="1041" spans="1:39" s="299" customFormat="1">
      <c r="A1041" s="299">
        <v>9</v>
      </c>
      <c r="B1041" s="299">
        <v>211</v>
      </c>
      <c r="C1041" s="299">
        <v>1996</v>
      </c>
      <c r="D1041" s="299">
        <v>99</v>
      </c>
      <c r="E1041" s="299">
        <v>99</v>
      </c>
      <c r="F1041" s="299">
        <v>99</v>
      </c>
      <c r="G1041" s="299">
        <v>99</v>
      </c>
      <c r="H1041" s="299">
        <v>99</v>
      </c>
      <c r="I1041" s="299">
        <v>99</v>
      </c>
      <c r="J1041" s="299">
        <v>999</v>
      </c>
      <c r="K1041" s="299">
        <v>99</v>
      </c>
      <c r="L1041" s="299">
        <v>14</v>
      </c>
      <c r="M1041" s="299">
        <v>99</v>
      </c>
      <c r="N1041" s="299">
        <v>99</v>
      </c>
      <c r="O1041" s="299">
        <v>99</v>
      </c>
      <c r="P1041" s="299">
        <v>9999</v>
      </c>
      <c r="Q1041" s="299">
        <v>3085</v>
      </c>
      <c r="R1041" s="299">
        <v>12999.75</v>
      </c>
      <c r="S1041" s="299">
        <v>12135.75</v>
      </c>
      <c r="T1041" s="299">
        <v>43.720519611552511</v>
      </c>
      <c r="U1041" s="299">
        <v>42.42842320626125</v>
      </c>
      <c r="V1041" s="299">
        <v>14.018577280332316</v>
      </c>
      <c r="W1041" s="299">
        <v>57.019055270584815</v>
      </c>
      <c r="X1041" s="299">
        <v>147.10473742963188</v>
      </c>
      <c r="Y1041" s="299">
        <v>127.35474912979097</v>
      </c>
      <c r="Z1041" s="299">
        <v>136.42172094843747</v>
      </c>
      <c r="AA1041" s="299">
        <v>24.19473228547416</v>
      </c>
      <c r="AB1041" s="299">
        <v>1.6714372973770339</v>
      </c>
      <c r="AC1041" s="299">
        <v>-14.506415286652796</v>
      </c>
    </row>
    <row r="1042" spans="1:39" s="299" customFormat="1">
      <c r="A1042" s="299">
        <v>9</v>
      </c>
      <c r="B1042" s="299">
        <v>212</v>
      </c>
      <c r="C1042" s="299">
        <v>1996</v>
      </c>
      <c r="D1042" s="299">
        <v>99</v>
      </c>
      <c r="E1042" s="299">
        <v>99</v>
      </c>
      <c r="F1042" s="299">
        <v>99</v>
      </c>
      <c r="G1042" s="299">
        <v>99</v>
      </c>
      <c r="H1042" s="299">
        <v>99</v>
      </c>
      <c r="I1042" s="299">
        <v>99</v>
      </c>
      <c r="J1042" s="299">
        <v>999</v>
      </c>
      <c r="K1042" s="299">
        <v>99</v>
      </c>
      <c r="L1042" s="299">
        <v>17</v>
      </c>
      <c r="M1042" s="299">
        <v>99</v>
      </c>
      <c r="N1042" s="299">
        <v>99</v>
      </c>
      <c r="O1042" s="299">
        <v>99</v>
      </c>
      <c r="P1042" s="299">
        <v>9999</v>
      </c>
      <c r="Q1042" s="299">
        <v>1828</v>
      </c>
      <c r="R1042" s="299">
        <v>4557.5</v>
      </c>
      <c r="S1042" s="299">
        <v>4073.5</v>
      </c>
      <c r="T1042" s="299">
        <v>15.327700004203974</v>
      </c>
      <c r="U1042" s="299">
        <v>12.94112346682663</v>
      </c>
      <c r="V1042" s="299">
        <v>17.013055403181564</v>
      </c>
      <c r="W1042" s="299">
        <v>61.080152203265001</v>
      </c>
      <c r="X1042" s="299">
        <v>133.8771172968016</v>
      </c>
      <c r="Y1042" s="299">
        <v>110.79969281404284</v>
      </c>
      <c r="Z1042" s="299">
        <v>123.96455136860202</v>
      </c>
      <c r="AA1042" s="299">
        <v>21.895160898114405</v>
      </c>
    </row>
    <row r="1043" spans="1:39" s="299" customFormat="1">
      <c r="A1043" s="299">
        <v>10</v>
      </c>
      <c r="B1043" s="299">
        <v>1</v>
      </c>
      <c r="C1043" s="299">
        <v>2024</v>
      </c>
      <c r="D1043" s="299">
        <v>99</v>
      </c>
      <c r="E1043" s="299">
        <v>99</v>
      </c>
      <c r="F1043" s="299">
        <v>99</v>
      </c>
      <c r="G1043" s="299">
        <v>99</v>
      </c>
      <c r="H1043" s="299">
        <v>99</v>
      </c>
      <c r="I1043" s="299">
        <v>99</v>
      </c>
      <c r="J1043" s="299">
        <v>999</v>
      </c>
      <c r="K1043" s="299">
        <v>99</v>
      </c>
      <c r="L1043" s="299">
        <v>99</v>
      </c>
      <c r="M1043" s="299">
        <v>0</v>
      </c>
      <c r="N1043" s="299">
        <v>99</v>
      </c>
      <c r="O1043" s="299">
        <v>99</v>
      </c>
      <c r="P1043" s="299">
        <v>9999</v>
      </c>
      <c r="Q1043" s="299">
        <v>29</v>
      </c>
      <c r="R1043" s="299">
        <v>41</v>
      </c>
      <c r="S1043" s="299">
        <v>0</v>
      </c>
      <c r="T1043" s="299">
        <v>0.15974440894568692</v>
      </c>
      <c r="U1043" s="299">
        <v>0</v>
      </c>
      <c r="V1043" s="299">
        <v>0</v>
      </c>
      <c r="X1043" s="299">
        <v>162.74132600480934</v>
      </c>
      <c r="Y1043" s="299">
        <v>0</v>
      </c>
      <c r="AD1043" s="299">
        <v>1</v>
      </c>
      <c r="AE1043" s="299">
        <v>0</v>
      </c>
      <c r="AF1043" s="299">
        <v>0</v>
      </c>
      <c r="AG1043" s="299">
        <v>0</v>
      </c>
      <c r="AH1043" s="299">
        <v>1</v>
      </c>
      <c r="AI1043" s="299">
        <v>1</v>
      </c>
      <c r="AJ1043" s="299">
        <v>0</v>
      </c>
      <c r="AK1043" s="299">
        <v>0</v>
      </c>
      <c r="AL1043" s="299">
        <v>1</v>
      </c>
      <c r="AM1043" s="299">
        <v>0</v>
      </c>
    </row>
    <row r="1044" spans="1:39">
      <c r="A1044">
        <v>10</v>
      </c>
      <c r="B1044">
        <v>2</v>
      </c>
      <c r="C1044">
        <v>2024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35</v>
      </c>
      <c r="N1044">
        <v>99</v>
      </c>
      <c r="O1044">
        <v>99</v>
      </c>
      <c r="P1044">
        <v>9999</v>
      </c>
      <c r="Q1044">
        <v>11</v>
      </c>
      <c r="R1044">
        <v>13</v>
      </c>
      <c r="S1044">
        <v>13</v>
      </c>
      <c r="T1044">
        <v>5.0650666251071473E-2</v>
      </c>
      <c r="U1044">
        <v>7.0365715602169018E-2</v>
      </c>
      <c r="V1044">
        <v>2</v>
      </c>
      <c r="W1044">
        <v>35</v>
      </c>
      <c r="X1044">
        <v>230.01083423618641</v>
      </c>
      <c r="Y1044">
        <v>212.3</v>
      </c>
      <c r="Z1044">
        <v>212.3</v>
      </c>
      <c r="AA1044">
        <v>51.792633868890334</v>
      </c>
      <c r="AB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1</v>
      </c>
      <c r="AK1044">
        <v>0</v>
      </c>
      <c r="AL1044">
        <v>0</v>
      </c>
      <c r="AM1044">
        <v>0</v>
      </c>
    </row>
    <row r="1045" spans="1:39">
      <c r="A1045">
        <v>10</v>
      </c>
      <c r="B1045">
        <v>3</v>
      </c>
      <c r="C1045">
        <v>2024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36</v>
      </c>
      <c r="N1045">
        <v>99</v>
      </c>
      <c r="O1045">
        <v>99</v>
      </c>
      <c r="P1045">
        <v>9999</v>
      </c>
      <c r="Q1045">
        <v>5</v>
      </c>
      <c r="R1045">
        <v>5</v>
      </c>
      <c r="S1045">
        <v>5</v>
      </c>
      <c r="T1045">
        <v>1.9481025481181337E-2</v>
      </c>
      <c r="U1045">
        <v>2.3333708800719263E-2</v>
      </c>
      <c r="V1045">
        <v>2</v>
      </c>
      <c r="W1045">
        <v>36</v>
      </c>
      <c r="X1045">
        <v>198.30985915492957</v>
      </c>
      <c r="Y1045">
        <v>183.04</v>
      </c>
      <c r="Z1045">
        <v>183.04</v>
      </c>
      <c r="AA1045">
        <v>49.27951298460647</v>
      </c>
      <c r="AB1045">
        <v>0</v>
      </c>
      <c r="AD1045">
        <v>0</v>
      </c>
      <c r="AE1045">
        <v>0</v>
      </c>
      <c r="AF1045">
        <v>0</v>
      </c>
      <c r="AG1045">
        <v>0</v>
      </c>
      <c r="AH1045">
        <v>1</v>
      </c>
      <c r="AI1045">
        <v>0</v>
      </c>
      <c r="AJ1045">
        <v>0</v>
      </c>
      <c r="AK1045">
        <v>0</v>
      </c>
      <c r="AL1045">
        <v>0</v>
      </c>
      <c r="AM1045">
        <v>0</v>
      </c>
    </row>
    <row r="1046" spans="1:39">
      <c r="A1046">
        <v>10</v>
      </c>
      <c r="B1046">
        <v>4</v>
      </c>
      <c r="C1046">
        <v>2024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37</v>
      </c>
      <c r="N1046">
        <v>99</v>
      </c>
      <c r="O1046">
        <v>99</v>
      </c>
      <c r="P1046">
        <v>9999</v>
      </c>
      <c r="Q1046">
        <v>1</v>
      </c>
      <c r="R1046">
        <v>1</v>
      </c>
      <c r="S1046">
        <v>1</v>
      </c>
      <c r="T1046">
        <v>3.896205096236267E-3</v>
      </c>
      <c r="U1046">
        <v>6.0985829820061708E-3</v>
      </c>
      <c r="V1046">
        <v>2</v>
      </c>
      <c r="W1046">
        <v>37</v>
      </c>
      <c r="X1046">
        <v>259.15492957746477</v>
      </c>
      <c r="Y1046">
        <v>239.2</v>
      </c>
      <c r="Z1046">
        <v>239.2</v>
      </c>
      <c r="AA1046">
        <v>0</v>
      </c>
      <c r="AB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</row>
    <row r="1047" spans="1:39">
      <c r="A1047">
        <v>10</v>
      </c>
      <c r="B1047">
        <v>5</v>
      </c>
      <c r="C1047">
        <v>2024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38</v>
      </c>
      <c r="N1047">
        <v>99</v>
      </c>
      <c r="O1047">
        <v>99</v>
      </c>
      <c r="P1047">
        <v>9999</v>
      </c>
      <c r="Q1047">
        <v>2</v>
      </c>
      <c r="R1047">
        <v>2</v>
      </c>
      <c r="S1047">
        <v>2</v>
      </c>
      <c r="T1047">
        <v>7.7924101924725341E-3</v>
      </c>
      <c r="U1047">
        <v>9.8209622268761593E-3</v>
      </c>
      <c r="V1047">
        <v>2</v>
      </c>
      <c r="W1047">
        <v>38</v>
      </c>
      <c r="X1047">
        <v>208.66738894907903</v>
      </c>
      <c r="Y1047">
        <v>192.6</v>
      </c>
      <c r="Z1047">
        <v>192.6</v>
      </c>
      <c r="AA1047">
        <v>67.300000000000011</v>
      </c>
      <c r="AB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</row>
    <row r="1048" spans="1:39">
      <c r="A1048">
        <v>10</v>
      </c>
      <c r="B1048">
        <v>6</v>
      </c>
      <c r="C1048">
        <v>2024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39</v>
      </c>
      <c r="N1048">
        <v>99</v>
      </c>
      <c r="O1048">
        <v>99</v>
      </c>
      <c r="P1048">
        <v>9999</v>
      </c>
      <c r="Q1048">
        <v>9</v>
      </c>
      <c r="R1048">
        <v>9</v>
      </c>
      <c r="S1048">
        <v>9</v>
      </c>
      <c r="T1048">
        <v>3.5065845866126391E-2</v>
      </c>
      <c r="U1048">
        <v>4.8745321084020077E-2</v>
      </c>
      <c r="V1048">
        <v>2</v>
      </c>
      <c r="W1048">
        <v>39</v>
      </c>
      <c r="X1048">
        <v>230.15529071867095</v>
      </c>
      <c r="Y1048">
        <v>212.43333333333328</v>
      </c>
      <c r="Z1048">
        <v>212.43333333333328</v>
      </c>
      <c r="AA1048">
        <v>27.037463720631312</v>
      </c>
      <c r="AB1048">
        <v>0</v>
      </c>
      <c r="AD1048">
        <v>0</v>
      </c>
      <c r="AE1048">
        <v>0</v>
      </c>
      <c r="AF1048">
        <v>0</v>
      </c>
      <c r="AG1048">
        <v>0</v>
      </c>
      <c r="AH1048">
        <v>1</v>
      </c>
      <c r="AI1048">
        <v>0</v>
      </c>
      <c r="AJ1048">
        <v>0</v>
      </c>
      <c r="AK1048">
        <v>0</v>
      </c>
      <c r="AL1048">
        <v>0</v>
      </c>
      <c r="AM1048">
        <v>0</v>
      </c>
    </row>
    <row r="1049" spans="1:39">
      <c r="A1049">
        <v>10</v>
      </c>
      <c r="B1049">
        <v>7</v>
      </c>
      <c r="C1049">
        <v>2024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40</v>
      </c>
      <c r="N1049">
        <v>99</v>
      </c>
      <c r="O1049">
        <v>99</v>
      </c>
      <c r="P1049">
        <v>9999</v>
      </c>
      <c r="Q1049">
        <v>9</v>
      </c>
      <c r="R1049">
        <v>10</v>
      </c>
      <c r="S1049">
        <v>10</v>
      </c>
      <c r="T1049">
        <v>3.8962050962362674E-2</v>
      </c>
      <c r="U1049">
        <v>4.7886114367909682E-2</v>
      </c>
      <c r="V1049">
        <v>5</v>
      </c>
      <c r="W1049">
        <v>40</v>
      </c>
      <c r="X1049">
        <v>203.48862405200424</v>
      </c>
      <c r="Y1049">
        <v>187.82000000000005</v>
      </c>
      <c r="Z1049">
        <v>187.82000000000005</v>
      </c>
      <c r="AA1049">
        <v>50.418445037505798</v>
      </c>
      <c r="AB1049">
        <v>0</v>
      </c>
      <c r="AD1049">
        <v>0</v>
      </c>
      <c r="AE1049">
        <v>0</v>
      </c>
      <c r="AF1049">
        <v>0</v>
      </c>
      <c r="AG1049">
        <v>0</v>
      </c>
      <c r="AH1049">
        <v>1</v>
      </c>
      <c r="AI1049">
        <v>0</v>
      </c>
      <c r="AJ1049">
        <v>0</v>
      </c>
      <c r="AK1049">
        <v>0</v>
      </c>
      <c r="AL1049">
        <v>0</v>
      </c>
      <c r="AM1049">
        <v>0</v>
      </c>
    </row>
    <row r="1050" spans="1:39">
      <c r="A1050">
        <v>10</v>
      </c>
      <c r="B1050">
        <v>8</v>
      </c>
      <c r="C1050">
        <v>2024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41</v>
      </c>
      <c r="N1050">
        <v>99</v>
      </c>
      <c r="O1050">
        <v>99</v>
      </c>
      <c r="P1050">
        <v>9999</v>
      </c>
      <c r="Q1050">
        <v>12</v>
      </c>
      <c r="R1050">
        <v>12</v>
      </c>
      <c r="S1050">
        <v>12</v>
      </c>
      <c r="T1050">
        <v>4.675446115483519E-2</v>
      </c>
      <c r="U1050">
        <v>6.0131722253601805E-2</v>
      </c>
      <c r="V1050">
        <v>5</v>
      </c>
      <c r="W1050">
        <v>41</v>
      </c>
      <c r="X1050">
        <v>212.9378837125316</v>
      </c>
      <c r="Y1050">
        <v>196.54166666666663</v>
      </c>
      <c r="Z1050">
        <v>196.54166666666663</v>
      </c>
      <c r="AA1050">
        <v>43.54554049753235</v>
      </c>
      <c r="AB1050">
        <v>0</v>
      </c>
      <c r="AD1050">
        <v>1</v>
      </c>
      <c r="AE1050">
        <v>0</v>
      </c>
      <c r="AF1050">
        <v>0</v>
      </c>
      <c r="AG1050">
        <v>0</v>
      </c>
      <c r="AH1050">
        <v>1</v>
      </c>
      <c r="AI1050">
        <v>1</v>
      </c>
      <c r="AJ1050">
        <v>0</v>
      </c>
      <c r="AK1050">
        <v>0</v>
      </c>
      <c r="AL1050">
        <v>0</v>
      </c>
      <c r="AM1050">
        <v>0</v>
      </c>
    </row>
    <row r="1051" spans="1:39">
      <c r="A1051">
        <v>10</v>
      </c>
      <c r="B1051">
        <v>9</v>
      </c>
      <c r="C1051">
        <v>2024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42</v>
      </c>
      <c r="N1051">
        <v>99</v>
      </c>
      <c r="O1051">
        <v>99</v>
      </c>
      <c r="P1051">
        <v>9999</v>
      </c>
      <c r="Q1051">
        <v>19</v>
      </c>
      <c r="R1051">
        <v>20</v>
      </c>
      <c r="S1051">
        <v>20</v>
      </c>
      <c r="T1051">
        <v>7.7924101924725347E-2</v>
      </c>
      <c r="U1051">
        <v>9.5180727376360519E-2</v>
      </c>
      <c r="V1051">
        <v>5</v>
      </c>
      <c r="W1051">
        <v>42</v>
      </c>
      <c r="X1051">
        <v>202.23185265438795</v>
      </c>
      <c r="Y1051">
        <v>186.65999999999997</v>
      </c>
      <c r="Z1051">
        <v>186.65999999999997</v>
      </c>
      <c r="AA1051">
        <v>38.987836564754573</v>
      </c>
      <c r="AB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1</v>
      </c>
      <c r="AJ1051">
        <v>0</v>
      </c>
      <c r="AK1051">
        <v>0</v>
      </c>
      <c r="AL1051">
        <v>1</v>
      </c>
      <c r="AM1051">
        <v>0</v>
      </c>
    </row>
    <row r="1052" spans="1:39">
      <c r="A1052">
        <v>10</v>
      </c>
      <c r="B1052">
        <v>10</v>
      </c>
      <c r="C1052">
        <v>2024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43</v>
      </c>
      <c r="N1052">
        <v>99</v>
      </c>
      <c r="O1052">
        <v>99</v>
      </c>
      <c r="P1052">
        <v>9999</v>
      </c>
      <c r="Q1052">
        <v>16</v>
      </c>
      <c r="R1052">
        <v>20</v>
      </c>
      <c r="S1052">
        <v>20</v>
      </c>
      <c r="T1052">
        <v>7.7924101924725347E-2</v>
      </c>
      <c r="U1052">
        <v>0.10946854469708062</v>
      </c>
      <c r="V1052">
        <v>5</v>
      </c>
      <c r="W1052">
        <v>43</v>
      </c>
      <c r="X1052">
        <v>232.58938244853735</v>
      </c>
      <c r="Y1052">
        <v>214.67999999999995</v>
      </c>
      <c r="Z1052">
        <v>214.67999999999995</v>
      </c>
      <c r="AA1052">
        <v>30.420430634690344</v>
      </c>
      <c r="AB1052">
        <v>0</v>
      </c>
      <c r="AD1052">
        <v>1</v>
      </c>
      <c r="AE1052">
        <v>0</v>
      </c>
      <c r="AF1052">
        <v>0</v>
      </c>
      <c r="AG1052">
        <v>0</v>
      </c>
      <c r="AH1052">
        <v>3</v>
      </c>
      <c r="AI1052">
        <v>0</v>
      </c>
      <c r="AJ1052">
        <v>1</v>
      </c>
      <c r="AK1052">
        <v>0</v>
      </c>
      <c r="AL1052">
        <v>0</v>
      </c>
      <c r="AM1052">
        <v>0</v>
      </c>
    </row>
    <row r="1053" spans="1:39">
      <c r="A1053">
        <v>10</v>
      </c>
      <c r="B1053">
        <v>11</v>
      </c>
      <c r="C1053">
        <v>2024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44</v>
      </c>
      <c r="N1053">
        <v>99</v>
      </c>
      <c r="O1053">
        <v>99</v>
      </c>
      <c r="P1053">
        <v>9999</v>
      </c>
      <c r="Q1053">
        <v>17</v>
      </c>
      <c r="R1053">
        <v>18</v>
      </c>
      <c r="S1053">
        <v>18</v>
      </c>
      <c r="T1053">
        <v>7.0131691732252782E-2</v>
      </c>
      <c r="U1053">
        <v>9.063483546293373E-2</v>
      </c>
      <c r="V1053">
        <v>5</v>
      </c>
      <c r="W1053">
        <v>44</v>
      </c>
      <c r="X1053">
        <v>213.97014566028648</v>
      </c>
      <c r="Y1053">
        <v>197.49444444444444</v>
      </c>
      <c r="Z1053">
        <v>197.49444444444444</v>
      </c>
      <c r="AA1053">
        <v>35.841262258002537</v>
      </c>
      <c r="AB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1</v>
      </c>
      <c r="AJ1053">
        <v>0</v>
      </c>
      <c r="AK1053">
        <v>0</v>
      </c>
      <c r="AL1053">
        <v>1</v>
      </c>
      <c r="AM1053">
        <v>0</v>
      </c>
    </row>
    <row r="1054" spans="1:39">
      <c r="A1054">
        <v>10</v>
      </c>
      <c r="B1054">
        <v>12</v>
      </c>
      <c r="C1054">
        <v>2024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45</v>
      </c>
      <c r="N1054">
        <v>99</v>
      </c>
      <c r="O1054">
        <v>99</v>
      </c>
      <c r="P1054">
        <v>9999</v>
      </c>
      <c r="Q1054">
        <v>36</v>
      </c>
      <c r="R1054">
        <v>41</v>
      </c>
      <c r="S1054">
        <v>41</v>
      </c>
      <c r="T1054">
        <v>0.15974440894568692</v>
      </c>
      <c r="U1054">
        <v>0.1994940317767788</v>
      </c>
      <c r="V1054">
        <v>8</v>
      </c>
      <c r="W1054">
        <v>45</v>
      </c>
      <c r="X1054">
        <v>206.76479137489105</v>
      </c>
      <c r="Y1054">
        <v>190.84390243902439</v>
      </c>
      <c r="Z1054">
        <v>190.84390243902439</v>
      </c>
      <c r="AA1054">
        <v>35.591702573605879</v>
      </c>
      <c r="AB1054">
        <v>0</v>
      </c>
      <c r="AD1054">
        <v>1</v>
      </c>
      <c r="AE1054">
        <v>0</v>
      </c>
      <c r="AF1054">
        <v>0</v>
      </c>
      <c r="AG1054">
        <v>0</v>
      </c>
      <c r="AH1054">
        <v>8</v>
      </c>
      <c r="AI1054">
        <v>1</v>
      </c>
      <c r="AJ1054">
        <v>1</v>
      </c>
      <c r="AK1054">
        <v>1</v>
      </c>
      <c r="AL1054">
        <v>0</v>
      </c>
      <c r="AM1054">
        <v>0</v>
      </c>
    </row>
    <row r="1055" spans="1:39">
      <c r="A1055">
        <v>10</v>
      </c>
      <c r="B1055">
        <v>13</v>
      </c>
      <c r="C1055">
        <v>2024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46</v>
      </c>
      <c r="N1055">
        <v>99</v>
      </c>
      <c r="O1055">
        <v>99</v>
      </c>
      <c r="P1055">
        <v>9999</v>
      </c>
      <c r="Q1055">
        <v>34</v>
      </c>
      <c r="R1055">
        <v>43</v>
      </c>
      <c r="S1055">
        <v>43</v>
      </c>
      <c r="T1055">
        <v>0.1675368191381594</v>
      </c>
      <c r="U1055">
        <v>0.20296910226359924</v>
      </c>
      <c r="V1055">
        <v>8</v>
      </c>
      <c r="W1055">
        <v>46</v>
      </c>
      <c r="X1055">
        <v>200.58202524628979</v>
      </c>
      <c r="Y1055">
        <v>185.1372093023256</v>
      </c>
      <c r="Z1055">
        <v>185.1372093023256</v>
      </c>
      <c r="AA1055">
        <v>37.095458402241945</v>
      </c>
      <c r="AB1055">
        <v>0</v>
      </c>
      <c r="AD1055">
        <v>3</v>
      </c>
      <c r="AE1055">
        <v>0</v>
      </c>
      <c r="AF1055">
        <v>0</v>
      </c>
      <c r="AG1055">
        <v>0</v>
      </c>
      <c r="AH1055">
        <v>2</v>
      </c>
      <c r="AI1055">
        <v>1</v>
      </c>
      <c r="AJ1055">
        <v>2</v>
      </c>
      <c r="AK1055">
        <v>0</v>
      </c>
      <c r="AL1055">
        <v>0</v>
      </c>
      <c r="AM1055">
        <v>0</v>
      </c>
    </row>
    <row r="1056" spans="1:39">
      <c r="A1056">
        <v>10</v>
      </c>
      <c r="B1056">
        <v>14</v>
      </c>
      <c r="C1056">
        <v>2024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47</v>
      </c>
      <c r="N1056">
        <v>99</v>
      </c>
      <c r="O1056">
        <v>99</v>
      </c>
      <c r="P1056">
        <v>9999</v>
      </c>
      <c r="Q1056">
        <v>48</v>
      </c>
      <c r="R1056">
        <v>69</v>
      </c>
      <c r="S1056">
        <v>69</v>
      </c>
      <c r="T1056">
        <v>0.26883815164030234</v>
      </c>
      <c r="U1056">
        <v>0.33423396214177126</v>
      </c>
      <c r="V1056">
        <v>8</v>
      </c>
      <c r="W1056">
        <v>47</v>
      </c>
      <c r="X1056">
        <v>205.84106646568361</v>
      </c>
      <c r="Y1056">
        <v>189.99130434782623</v>
      </c>
      <c r="Z1056">
        <v>189.99130434782623</v>
      </c>
      <c r="AA1056">
        <v>42.953644508464279</v>
      </c>
      <c r="AB1056">
        <v>0</v>
      </c>
      <c r="AD1056">
        <v>0</v>
      </c>
      <c r="AE1056">
        <v>0</v>
      </c>
      <c r="AF1056">
        <v>0</v>
      </c>
      <c r="AG1056">
        <v>0</v>
      </c>
      <c r="AH1056">
        <v>6</v>
      </c>
      <c r="AI1056">
        <v>3</v>
      </c>
      <c r="AJ1056">
        <v>2</v>
      </c>
      <c r="AK1056">
        <v>0</v>
      </c>
      <c r="AL1056">
        <v>0</v>
      </c>
      <c r="AM1056">
        <v>0</v>
      </c>
    </row>
    <row r="1057" spans="1:39">
      <c r="A1057">
        <v>10</v>
      </c>
      <c r="B1057">
        <v>15</v>
      </c>
      <c r="C1057">
        <v>2024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48</v>
      </c>
      <c r="N1057">
        <v>99</v>
      </c>
      <c r="O1057">
        <v>99</v>
      </c>
      <c r="P1057">
        <v>9999</v>
      </c>
      <c r="Q1057">
        <v>192</v>
      </c>
      <c r="R1057">
        <v>688</v>
      </c>
      <c r="S1057">
        <v>688</v>
      </c>
      <c r="T1057">
        <v>2.6805891062105505</v>
      </c>
      <c r="U1057">
        <v>3.2439872229587361</v>
      </c>
      <c r="V1057">
        <v>7.9869186046511649</v>
      </c>
      <c r="W1057">
        <v>48</v>
      </c>
      <c r="X1057">
        <v>200.36471062511035</v>
      </c>
      <c r="Y1057">
        <v>184.93662790697664</v>
      </c>
      <c r="Z1057">
        <v>184.93662790697664</v>
      </c>
      <c r="AA1057">
        <v>34.814960968435486</v>
      </c>
      <c r="AB1057">
        <v>0</v>
      </c>
      <c r="AD1057">
        <v>25</v>
      </c>
      <c r="AE1057">
        <v>0</v>
      </c>
      <c r="AF1057">
        <v>0</v>
      </c>
      <c r="AG1057">
        <v>5</v>
      </c>
      <c r="AH1057">
        <v>23</v>
      </c>
      <c r="AI1057">
        <v>10</v>
      </c>
      <c r="AJ1057">
        <v>18</v>
      </c>
      <c r="AK1057">
        <v>0</v>
      </c>
      <c r="AL1057">
        <v>10</v>
      </c>
      <c r="AM1057">
        <v>4</v>
      </c>
    </row>
    <row r="1058" spans="1:39">
      <c r="A1058">
        <v>10</v>
      </c>
      <c r="B1058">
        <v>16</v>
      </c>
      <c r="C1058">
        <v>2024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49</v>
      </c>
      <c r="N1058">
        <v>99</v>
      </c>
      <c r="O1058">
        <v>99</v>
      </c>
      <c r="P1058">
        <v>9999</v>
      </c>
      <c r="Q1058">
        <v>161</v>
      </c>
      <c r="R1058">
        <v>307</v>
      </c>
      <c r="S1058">
        <v>307</v>
      </c>
      <c r="T1058">
        <v>1.1961349645445336</v>
      </c>
      <c r="U1058">
        <v>1.4188511381276536</v>
      </c>
      <c r="V1058">
        <v>8.05211726384365</v>
      </c>
      <c r="W1058">
        <v>49</v>
      </c>
      <c r="X1058">
        <v>196.39435208091436</v>
      </c>
      <c r="Y1058">
        <v>181.27198697068405</v>
      </c>
      <c r="Z1058">
        <v>181.27198697068405</v>
      </c>
      <c r="AA1058">
        <v>35.41897295571404</v>
      </c>
      <c r="AB1058">
        <v>0</v>
      </c>
      <c r="AD1058">
        <v>6</v>
      </c>
      <c r="AE1058">
        <v>0</v>
      </c>
      <c r="AF1058">
        <v>0</v>
      </c>
      <c r="AG1058">
        <v>1</v>
      </c>
      <c r="AH1058">
        <v>18</v>
      </c>
      <c r="AI1058">
        <v>4</v>
      </c>
      <c r="AJ1058">
        <v>8</v>
      </c>
      <c r="AK1058">
        <v>1</v>
      </c>
      <c r="AL1058">
        <v>3</v>
      </c>
      <c r="AM1058">
        <v>2</v>
      </c>
    </row>
    <row r="1059" spans="1:39">
      <c r="A1059">
        <v>10</v>
      </c>
      <c r="B1059">
        <v>17</v>
      </c>
      <c r="C1059">
        <v>2024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50</v>
      </c>
      <c r="N1059">
        <v>99</v>
      </c>
      <c r="O1059">
        <v>99</v>
      </c>
      <c r="P1059">
        <v>9999</v>
      </c>
      <c r="Q1059">
        <v>169</v>
      </c>
      <c r="R1059">
        <v>357</v>
      </c>
      <c r="S1059">
        <v>357</v>
      </c>
      <c r="T1059">
        <v>1.3909452193563463</v>
      </c>
      <c r="U1059">
        <v>1.59377236773864</v>
      </c>
      <c r="V1059">
        <v>10.9187675070028</v>
      </c>
      <c r="W1059">
        <v>50</v>
      </c>
      <c r="X1059">
        <v>189.70929650299999</v>
      </c>
      <c r="Y1059">
        <v>175.101680672269</v>
      </c>
      <c r="Z1059">
        <v>175.101680672269</v>
      </c>
      <c r="AA1059">
        <v>31.818696782904659</v>
      </c>
      <c r="AB1059">
        <v>0</v>
      </c>
      <c r="AD1059">
        <v>9</v>
      </c>
      <c r="AE1059">
        <v>0</v>
      </c>
      <c r="AF1059">
        <v>0</v>
      </c>
      <c r="AG1059">
        <v>0</v>
      </c>
      <c r="AH1059">
        <v>14</v>
      </c>
      <c r="AI1059">
        <v>7</v>
      </c>
      <c r="AJ1059">
        <v>6</v>
      </c>
      <c r="AK1059">
        <v>0</v>
      </c>
      <c r="AL1059">
        <v>6</v>
      </c>
      <c r="AM1059">
        <v>1</v>
      </c>
    </row>
    <row r="1060" spans="1:39">
      <c r="A1060">
        <v>10</v>
      </c>
      <c r="B1060">
        <v>18</v>
      </c>
      <c r="C1060">
        <v>2024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51</v>
      </c>
      <c r="N1060">
        <v>99</v>
      </c>
      <c r="O1060">
        <v>99</v>
      </c>
      <c r="P1060">
        <v>9999</v>
      </c>
      <c r="Q1060">
        <v>209</v>
      </c>
      <c r="R1060">
        <v>459</v>
      </c>
      <c r="S1060">
        <v>459</v>
      </c>
      <c r="T1060">
        <v>1.7883581391724459</v>
      </c>
      <c r="U1060">
        <v>2.0309352151507176</v>
      </c>
      <c r="V1060">
        <v>10.938997821350764</v>
      </c>
      <c r="W1060">
        <v>51</v>
      </c>
      <c r="X1060">
        <v>188.02427435401748</v>
      </c>
      <c r="Y1060">
        <v>173.54640522875829</v>
      </c>
      <c r="Z1060">
        <v>173.54640522875829</v>
      </c>
      <c r="AA1060">
        <v>32.609863296942756</v>
      </c>
      <c r="AB1060">
        <v>0</v>
      </c>
      <c r="AD1060">
        <v>8</v>
      </c>
      <c r="AE1060">
        <v>0</v>
      </c>
      <c r="AF1060">
        <v>0</v>
      </c>
      <c r="AG1060">
        <v>0</v>
      </c>
      <c r="AH1060">
        <v>33</v>
      </c>
      <c r="AI1060">
        <v>9</v>
      </c>
      <c r="AJ1060">
        <v>14</v>
      </c>
      <c r="AK1060">
        <v>1</v>
      </c>
      <c r="AL1060">
        <v>2</v>
      </c>
      <c r="AM1060">
        <v>2</v>
      </c>
    </row>
    <row r="1061" spans="1:39">
      <c r="A1061">
        <v>10</v>
      </c>
      <c r="B1061">
        <v>19</v>
      </c>
      <c r="C1061">
        <v>2024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52</v>
      </c>
      <c r="N1061">
        <v>99</v>
      </c>
      <c r="O1061">
        <v>99</v>
      </c>
      <c r="P1061">
        <v>9999</v>
      </c>
      <c r="Q1061">
        <v>256</v>
      </c>
      <c r="R1061">
        <v>609</v>
      </c>
      <c r="S1061">
        <v>609</v>
      </c>
      <c r="T1061">
        <v>2.3727889036078849</v>
      </c>
      <c r="U1061">
        <v>2.6255598037704462</v>
      </c>
      <c r="V1061">
        <v>10.963875205254515</v>
      </c>
      <c r="W1061">
        <v>52</v>
      </c>
      <c r="X1061">
        <v>183.20408747800704</v>
      </c>
      <c r="Y1061">
        <v>169.09737274220049</v>
      </c>
      <c r="Z1061">
        <v>169.09737274220049</v>
      </c>
      <c r="AA1061">
        <v>30.887218856089543</v>
      </c>
      <c r="AB1061">
        <v>0</v>
      </c>
      <c r="AD1061">
        <v>13</v>
      </c>
      <c r="AE1061">
        <v>0</v>
      </c>
      <c r="AF1061">
        <v>0</v>
      </c>
      <c r="AG1061">
        <v>0</v>
      </c>
      <c r="AH1061">
        <v>38</v>
      </c>
      <c r="AI1061">
        <v>12</v>
      </c>
      <c r="AJ1061">
        <v>14</v>
      </c>
      <c r="AK1061">
        <v>1</v>
      </c>
      <c r="AL1061">
        <v>12</v>
      </c>
      <c r="AM1061">
        <v>1</v>
      </c>
    </row>
    <row r="1062" spans="1:39">
      <c r="A1062">
        <v>10</v>
      </c>
      <c r="B1062">
        <v>20</v>
      </c>
      <c r="C1062">
        <v>2024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53</v>
      </c>
      <c r="N1062">
        <v>99</v>
      </c>
      <c r="O1062">
        <v>99</v>
      </c>
      <c r="P1062">
        <v>9999</v>
      </c>
      <c r="Q1062">
        <v>270</v>
      </c>
      <c r="R1062">
        <v>762</v>
      </c>
      <c r="S1062">
        <v>762</v>
      </c>
      <c r="T1062">
        <v>2.9689082833320346</v>
      </c>
      <c r="U1062">
        <v>3.2633282975831097</v>
      </c>
      <c r="V1062">
        <v>10.967191601049873</v>
      </c>
      <c r="W1062">
        <v>53</v>
      </c>
      <c r="X1062">
        <v>181.98530979943845</v>
      </c>
      <c r="Y1062">
        <v>167.97244094488187</v>
      </c>
      <c r="Z1062">
        <v>167.97244094488187</v>
      </c>
      <c r="AA1062">
        <v>30.259914348052856</v>
      </c>
      <c r="AB1062">
        <v>0</v>
      </c>
      <c r="AD1062">
        <v>10</v>
      </c>
      <c r="AE1062">
        <v>0</v>
      </c>
      <c r="AF1062">
        <v>0</v>
      </c>
      <c r="AG1062">
        <v>2</v>
      </c>
      <c r="AH1062">
        <v>47</v>
      </c>
      <c r="AI1062">
        <v>15</v>
      </c>
      <c r="AJ1062">
        <v>17</v>
      </c>
      <c r="AK1062">
        <v>1</v>
      </c>
      <c r="AL1062">
        <v>13</v>
      </c>
      <c r="AM1062">
        <v>6</v>
      </c>
    </row>
    <row r="1063" spans="1:39">
      <c r="A1063">
        <v>10</v>
      </c>
      <c r="B1063">
        <v>21</v>
      </c>
      <c r="C1063">
        <v>2024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54</v>
      </c>
      <c r="N1063">
        <v>99</v>
      </c>
      <c r="O1063">
        <v>99</v>
      </c>
      <c r="P1063">
        <v>9999</v>
      </c>
      <c r="Q1063">
        <v>297</v>
      </c>
      <c r="R1063">
        <v>939</v>
      </c>
      <c r="S1063">
        <v>939</v>
      </c>
      <c r="T1063">
        <v>3.6585365853658542</v>
      </c>
      <c r="U1063">
        <v>3.9599460775122801</v>
      </c>
      <c r="V1063">
        <v>10.976570820021298</v>
      </c>
      <c r="W1063">
        <v>54</v>
      </c>
      <c r="X1063">
        <v>179.2066893043359</v>
      </c>
      <c r="Y1063">
        <v>165.40777422790219</v>
      </c>
      <c r="Z1063">
        <v>165.40777422790219</v>
      </c>
      <c r="AA1063">
        <v>30.626362711166273</v>
      </c>
      <c r="AB1063">
        <v>0</v>
      </c>
      <c r="AD1063">
        <v>21</v>
      </c>
      <c r="AE1063">
        <v>0</v>
      </c>
      <c r="AF1063">
        <v>0</v>
      </c>
      <c r="AG1063">
        <v>3</v>
      </c>
      <c r="AH1063">
        <v>56</v>
      </c>
      <c r="AI1063">
        <v>27</v>
      </c>
      <c r="AJ1063">
        <v>20</v>
      </c>
      <c r="AK1063">
        <v>3</v>
      </c>
      <c r="AL1063">
        <v>11</v>
      </c>
      <c r="AM1063">
        <v>0</v>
      </c>
    </row>
    <row r="1064" spans="1:39">
      <c r="A1064">
        <v>10</v>
      </c>
      <c r="B1064">
        <v>22</v>
      </c>
      <c r="C1064">
        <v>2024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55</v>
      </c>
      <c r="N1064">
        <v>99</v>
      </c>
      <c r="O1064">
        <v>99</v>
      </c>
      <c r="P1064">
        <v>9999</v>
      </c>
      <c r="Q1064">
        <v>322</v>
      </c>
      <c r="R1064">
        <v>1094</v>
      </c>
      <c r="S1064">
        <v>1094</v>
      </c>
      <c r="T1064">
        <v>4.2624483752824753</v>
      </c>
      <c r="U1064">
        <v>4.5515213746410002</v>
      </c>
      <c r="V1064">
        <v>13.97897623400366</v>
      </c>
      <c r="W1064">
        <v>55</v>
      </c>
      <c r="X1064">
        <v>176.79492791370669</v>
      </c>
      <c r="Y1064">
        <v>163.18171846435104</v>
      </c>
      <c r="Z1064">
        <v>163.18171846435104</v>
      </c>
      <c r="AA1064">
        <v>29.201192256864552</v>
      </c>
      <c r="AB1064">
        <v>0</v>
      </c>
      <c r="AD1064">
        <v>25</v>
      </c>
      <c r="AE1064">
        <v>0</v>
      </c>
      <c r="AF1064">
        <v>0</v>
      </c>
      <c r="AG1064">
        <v>2</v>
      </c>
      <c r="AH1064">
        <v>61</v>
      </c>
      <c r="AI1064">
        <v>18</v>
      </c>
      <c r="AJ1064">
        <v>29</v>
      </c>
      <c r="AK1064">
        <v>1</v>
      </c>
      <c r="AL1064">
        <v>9</v>
      </c>
      <c r="AM1064">
        <v>5</v>
      </c>
    </row>
    <row r="1065" spans="1:39">
      <c r="A1065">
        <v>10</v>
      </c>
      <c r="B1065">
        <v>23</v>
      </c>
      <c r="C1065">
        <v>2024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56</v>
      </c>
      <c r="N1065">
        <v>99</v>
      </c>
      <c r="O1065">
        <v>99</v>
      </c>
      <c r="P1065">
        <v>9999</v>
      </c>
      <c r="Q1065">
        <v>343</v>
      </c>
      <c r="R1065">
        <v>1335</v>
      </c>
      <c r="S1065">
        <v>1335</v>
      </c>
      <c r="T1065">
        <v>5.2014338034754148</v>
      </c>
      <c r="U1065">
        <v>5.3927204437606333</v>
      </c>
      <c r="V1065">
        <v>13.926591760299628</v>
      </c>
      <c r="W1065">
        <v>56</v>
      </c>
      <c r="X1065">
        <v>171.65528463202122</v>
      </c>
      <c r="Y1065">
        <v>158.43782771535572</v>
      </c>
      <c r="Z1065">
        <v>158.43782771535572</v>
      </c>
      <c r="AA1065">
        <v>29.482544314411701</v>
      </c>
      <c r="AB1065">
        <v>0</v>
      </c>
      <c r="AD1065">
        <v>27</v>
      </c>
      <c r="AE1065">
        <v>0</v>
      </c>
      <c r="AF1065">
        <v>0</v>
      </c>
      <c r="AG1065">
        <v>2</v>
      </c>
      <c r="AH1065">
        <v>85</v>
      </c>
      <c r="AI1065">
        <v>26</v>
      </c>
      <c r="AJ1065">
        <v>42</v>
      </c>
      <c r="AK1065">
        <v>7</v>
      </c>
      <c r="AL1065">
        <v>19</v>
      </c>
      <c r="AM1065">
        <v>8</v>
      </c>
    </row>
    <row r="1066" spans="1:39">
      <c r="A1066">
        <v>10</v>
      </c>
      <c r="B1066">
        <v>24</v>
      </c>
      <c r="C1066">
        <v>2024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57</v>
      </c>
      <c r="N1066">
        <v>99</v>
      </c>
      <c r="O1066">
        <v>99</v>
      </c>
      <c r="P1066">
        <v>9999</v>
      </c>
      <c r="Q1066">
        <v>353</v>
      </c>
      <c r="R1066">
        <v>1557</v>
      </c>
      <c r="S1066">
        <v>1557</v>
      </c>
      <c r="T1066">
        <v>6.0663913348398637</v>
      </c>
      <c r="U1066">
        <v>6.2155472766895024</v>
      </c>
      <c r="V1066">
        <v>13.946050096339112</v>
      </c>
      <c r="W1066">
        <v>57</v>
      </c>
      <c r="X1066">
        <v>169.63727923591131</v>
      </c>
      <c r="Y1066">
        <v>156.57520873474644</v>
      </c>
      <c r="Z1066">
        <v>156.57520873474644</v>
      </c>
      <c r="AA1066">
        <v>27.90918803064562</v>
      </c>
      <c r="AB1066">
        <v>0</v>
      </c>
      <c r="AD1066">
        <v>39</v>
      </c>
      <c r="AE1066">
        <v>0</v>
      </c>
      <c r="AF1066">
        <v>0</v>
      </c>
      <c r="AG1066">
        <v>2</v>
      </c>
      <c r="AH1066">
        <v>102</v>
      </c>
      <c r="AI1066">
        <v>40</v>
      </c>
      <c r="AJ1066">
        <v>40</v>
      </c>
      <c r="AK1066">
        <v>7</v>
      </c>
      <c r="AL1066">
        <v>13</v>
      </c>
      <c r="AM1066">
        <v>3</v>
      </c>
    </row>
    <row r="1067" spans="1:39">
      <c r="A1067">
        <v>10</v>
      </c>
      <c r="B1067">
        <v>25</v>
      </c>
      <c r="C1067">
        <v>2024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58</v>
      </c>
      <c r="N1067">
        <v>99</v>
      </c>
      <c r="O1067">
        <v>99</v>
      </c>
      <c r="P1067">
        <v>9999</v>
      </c>
      <c r="Q1067">
        <v>359</v>
      </c>
      <c r="R1067">
        <v>1847</v>
      </c>
      <c r="S1067">
        <v>1847</v>
      </c>
      <c r="T1067">
        <v>7.1962908127483853</v>
      </c>
      <c r="U1067">
        <v>7.266719130117715</v>
      </c>
      <c r="V1067">
        <v>13.962100703844071</v>
      </c>
      <c r="W1067">
        <v>58</v>
      </c>
      <c r="X1067">
        <v>167.18681167845003</v>
      </c>
      <c r="Y1067">
        <v>154.31342717920975</v>
      </c>
      <c r="Z1067">
        <v>154.31342717920975</v>
      </c>
      <c r="AA1067">
        <v>27.843452532820081</v>
      </c>
      <c r="AB1067">
        <v>0</v>
      </c>
      <c r="AD1067">
        <v>61</v>
      </c>
      <c r="AE1067">
        <v>0</v>
      </c>
      <c r="AF1067">
        <v>0</v>
      </c>
      <c r="AG1067">
        <v>3</v>
      </c>
      <c r="AH1067">
        <v>123</v>
      </c>
      <c r="AI1067">
        <v>37</v>
      </c>
      <c r="AJ1067">
        <v>34</v>
      </c>
      <c r="AK1067">
        <v>7</v>
      </c>
      <c r="AL1067">
        <v>16</v>
      </c>
      <c r="AM1067">
        <v>6</v>
      </c>
    </row>
    <row r="1068" spans="1:39">
      <c r="A1068">
        <v>10</v>
      </c>
      <c r="B1068">
        <v>26</v>
      </c>
      <c r="C1068">
        <v>2024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59</v>
      </c>
      <c r="N1068">
        <v>99</v>
      </c>
      <c r="O1068">
        <v>99</v>
      </c>
      <c r="P1068">
        <v>9999</v>
      </c>
      <c r="Q1068">
        <v>356</v>
      </c>
      <c r="R1068">
        <v>2120</v>
      </c>
      <c r="S1068">
        <v>2120</v>
      </c>
      <c r="T1068">
        <v>8.2599548040208841</v>
      </c>
      <c r="U1068">
        <v>8.2142558660490046</v>
      </c>
      <c r="V1068">
        <v>13.911320754716982</v>
      </c>
      <c r="W1068">
        <v>59</v>
      </c>
      <c r="X1068">
        <v>164.65044256832741</v>
      </c>
      <c r="Y1068">
        <v>151.97235849056597</v>
      </c>
      <c r="Z1068">
        <v>151.97235849056597</v>
      </c>
      <c r="AA1068">
        <v>28.233208736692141</v>
      </c>
      <c r="AB1068">
        <v>0</v>
      </c>
      <c r="AD1068">
        <v>45</v>
      </c>
      <c r="AE1068">
        <v>0</v>
      </c>
      <c r="AF1068">
        <v>0</v>
      </c>
      <c r="AG1068">
        <v>10</v>
      </c>
      <c r="AH1068">
        <v>135</v>
      </c>
      <c r="AI1068">
        <v>36</v>
      </c>
      <c r="AJ1068">
        <v>37</v>
      </c>
      <c r="AK1068">
        <v>6</v>
      </c>
      <c r="AL1068">
        <v>21</v>
      </c>
      <c r="AM1068">
        <v>3</v>
      </c>
    </row>
    <row r="1069" spans="1:39">
      <c r="A1069">
        <v>10</v>
      </c>
      <c r="B1069">
        <v>27</v>
      </c>
      <c r="C1069">
        <v>2024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60</v>
      </c>
      <c r="N1069">
        <v>99</v>
      </c>
      <c r="O1069">
        <v>99</v>
      </c>
      <c r="P1069">
        <v>9999</v>
      </c>
      <c r="Q1069">
        <v>352</v>
      </c>
      <c r="R1069">
        <v>2386</v>
      </c>
      <c r="S1069">
        <v>2386</v>
      </c>
      <c r="T1069">
        <v>9.2963453596197283</v>
      </c>
      <c r="U1069">
        <v>9.1158747593774905</v>
      </c>
      <c r="V1069">
        <v>7.9631181894383903E-3</v>
      </c>
      <c r="W1069">
        <v>60</v>
      </c>
      <c r="X1069">
        <v>162.35230066322231</v>
      </c>
      <c r="Y1069">
        <v>149.85117351215413</v>
      </c>
      <c r="Z1069">
        <v>149.85117351215413</v>
      </c>
      <c r="AA1069">
        <v>27.797174485047659</v>
      </c>
      <c r="AB1069">
        <v>0</v>
      </c>
      <c r="AD1069">
        <v>67</v>
      </c>
      <c r="AE1069">
        <v>0</v>
      </c>
      <c r="AF1069">
        <v>0</v>
      </c>
      <c r="AG1069">
        <v>5</v>
      </c>
      <c r="AH1069">
        <v>145</v>
      </c>
      <c r="AI1069">
        <v>42</v>
      </c>
      <c r="AJ1069">
        <v>53</v>
      </c>
      <c r="AK1069">
        <v>12</v>
      </c>
      <c r="AL1069">
        <v>16</v>
      </c>
      <c r="AM1069">
        <v>3</v>
      </c>
    </row>
    <row r="1070" spans="1:39">
      <c r="A1070">
        <v>10</v>
      </c>
      <c r="B1070">
        <v>28</v>
      </c>
      <c r="C1070">
        <v>2024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61</v>
      </c>
      <c r="N1070">
        <v>99</v>
      </c>
      <c r="O1070">
        <v>99</v>
      </c>
      <c r="P1070">
        <v>9999</v>
      </c>
      <c r="Q1070">
        <v>349</v>
      </c>
      <c r="R1070">
        <v>2402</v>
      </c>
      <c r="S1070">
        <v>2402</v>
      </c>
      <c r="T1070">
        <v>9.3586846411595115</v>
      </c>
      <c r="U1070">
        <v>9.020148422988548</v>
      </c>
      <c r="V1070">
        <v>0</v>
      </c>
      <c r="W1070">
        <v>61</v>
      </c>
      <c r="X1070">
        <v>159.57733849455519</v>
      </c>
      <c r="Y1070">
        <v>147.28988343047476</v>
      </c>
      <c r="Z1070">
        <v>147.28988343047476</v>
      </c>
      <c r="AA1070">
        <v>27.528466714838004</v>
      </c>
      <c r="AB1070">
        <v>0</v>
      </c>
      <c r="AD1070">
        <v>83</v>
      </c>
      <c r="AE1070">
        <v>0</v>
      </c>
      <c r="AF1070">
        <v>0</v>
      </c>
      <c r="AG1070">
        <v>9</v>
      </c>
      <c r="AH1070">
        <v>194</v>
      </c>
      <c r="AI1070">
        <v>32</v>
      </c>
      <c r="AJ1070">
        <v>55</v>
      </c>
      <c r="AK1070">
        <v>17</v>
      </c>
      <c r="AL1070">
        <v>20</v>
      </c>
      <c r="AM1070">
        <v>7</v>
      </c>
    </row>
    <row r="1071" spans="1:39">
      <c r="A1071">
        <v>10</v>
      </c>
      <c r="B1071">
        <v>29</v>
      </c>
      <c r="C1071">
        <v>2024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62</v>
      </c>
      <c r="N1071">
        <v>99</v>
      </c>
      <c r="O1071">
        <v>99</v>
      </c>
      <c r="P1071">
        <v>9999</v>
      </c>
      <c r="Q1071">
        <v>337</v>
      </c>
      <c r="R1071">
        <v>2456</v>
      </c>
      <c r="S1071">
        <v>2455</v>
      </c>
      <c r="T1071">
        <v>9.5690797163562689</v>
      </c>
      <c r="U1071">
        <v>9.0642280221423448</v>
      </c>
      <c r="V1071">
        <v>0</v>
      </c>
      <c r="W1071">
        <v>62.02525458248472</v>
      </c>
      <c r="X1071">
        <v>156.8313917582166</v>
      </c>
      <c r="Y1071">
        <v>144.75537459283387</v>
      </c>
      <c r="Z1071">
        <v>144.81433808553979</v>
      </c>
      <c r="AA1071">
        <v>27.867453041534223</v>
      </c>
      <c r="AD1071">
        <v>76</v>
      </c>
      <c r="AE1071">
        <v>0</v>
      </c>
      <c r="AF1071">
        <v>0</v>
      </c>
      <c r="AG1071">
        <v>13</v>
      </c>
      <c r="AH1071">
        <v>176</v>
      </c>
      <c r="AI1071">
        <v>43</v>
      </c>
      <c r="AJ1071">
        <v>53</v>
      </c>
      <c r="AK1071">
        <v>20</v>
      </c>
      <c r="AL1071">
        <v>21</v>
      </c>
      <c r="AM1071">
        <v>7</v>
      </c>
    </row>
    <row r="1072" spans="1:39">
      <c r="A1072">
        <v>10</v>
      </c>
      <c r="B1072">
        <v>30</v>
      </c>
      <c r="C1072">
        <v>2024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63</v>
      </c>
      <c r="N1072">
        <v>99</v>
      </c>
      <c r="O1072">
        <v>99</v>
      </c>
      <c r="P1072">
        <v>9999</v>
      </c>
      <c r="Q1072">
        <v>300</v>
      </c>
      <c r="R1072">
        <v>2145</v>
      </c>
      <c r="S1072">
        <v>2145</v>
      </c>
      <c r="T1072">
        <v>8.3573599314267923</v>
      </c>
      <c r="U1072">
        <v>7.7792091657418752</v>
      </c>
      <c r="V1072">
        <v>0</v>
      </c>
      <c r="W1072">
        <v>63</v>
      </c>
      <c r="X1072">
        <v>154.11279222763525</v>
      </c>
      <c r="Y1072">
        <v>142.24610722610697</v>
      </c>
      <c r="Z1072">
        <v>142.24610722610697</v>
      </c>
      <c r="AA1072">
        <v>26.295876727446089</v>
      </c>
      <c r="AB1072">
        <v>0</v>
      </c>
      <c r="AD1072">
        <v>74</v>
      </c>
      <c r="AE1072">
        <v>0</v>
      </c>
      <c r="AF1072">
        <v>0</v>
      </c>
      <c r="AG1072">
        <v>9</v>
      </c>
      <c r="AH1072">
        <v>166</v>
      </c>
      <c r="AI1072">
        <v>25</v>
      </c>
      <c r="AJ1072">
        <v>38</v>
      </c>
      <c r="AK1072">
        <v>23</v>
      </c>
      <c r="AL1072">
        <v>23</v>
      </c>
      <c r="AM1072">
        <v>3</v>
      </c>
    </row>
    <row r="1073" spans="1:39">
      <c r="A1073">
        <v>10</v>
      </c>
      <c r="B1073">
        <v>31</v>
      </c>
      <c r="C1073">
        <v>2024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64</v>
      </c>
      <c r="N1073">
        <v>99</v>
      </c>
      <c r="O1073">
        <v>99</v>
      </c>
      <c r="P1073">
        <v>9999</v>
      </c>
      <c r="Q1073">
        <v>261</v>
      </c>
      <c r="R1073">
        <v>1640</v>
      </c>
      <c r="S1073">
        <v>1640</v>
      </c>
      <c r="T1073">
        <v>6.3897763578274764</v>
      </c>
      <c r="U1073">
        <v>5.8799671390399908</v>
      </c>
      <c r="V1073">
        <v>0</v>
      </c>
      <c r="W1073">
        <v>64</v>
      </c>
      <c r="X1073">
        <v>152.35671062019389</v>
      </c>
      <c r="Y1073">
        <v>140.62524390243897</v>
      </c>
      <c r="Z1073">
        <v>140.62524390243897</v>
      </c>
      <c r="AA1073">
        <v>25.998745688582261</v>
      </c>
      <c r="AB1073">
        <v>0</v>
      </c>
      <c r="AD1073">
        <v>59</v>
      </c>
      <c r="AE1073">
        <v>0</v>
      </c>
      <c r="AF1073">
        <v>0</v>
      </c>
      <c r="AG1073">
        <v>8</v>
      </c>
      <c r="AH1073">
        <v>115</v>
      </c>
      <c r="AI1073">
        <v>23</v>
      </c>
      <c r="AJ1073">
        <v>27</v>
      </c>
      <c r="AK1073">
        <v>20</v>
      </c>
      <c r="AL1073">
        <v>11</v>
      </c>
      <c r="AM1073">
        <v>1</v>
      </c>
    </row>
    <row r="1074" spans="1:39">
      <c r="A1074">
        <v>10</v>
      </c>
      <c r="B1074">
        <v>32</v>
      </c>
      <c r="C1074">
        <v>2024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65</v>
      </c>
      <c r="N1074">
        <v>99</v>
      </c>
      <c r="O1074">
        <v>99</v>
      </c>
      <c r="P1074">
        <v>9999</v>
      </c>
      <c r="Q1074">
        <v>276</v>
      </c>
      <c r="R1074">
        <v>1611</v>
      </c>
      <c r="S1074">
        <v>1611</v>
      </c>
      <c r="T1074">
        <v>6.2767864100366246</v>
      </c>
      <c r="U1074">
        <v>5.683672823668914</v>
      </c>
      <c r="V1074">
        <v>0</v>
      </c>
      <c r="W1074">
        <v>65</v>
      </c>
      <c r="X1074">
        <v>149.92155098379027</v>
      </c>
      <c r="Y1074">
        <v>138.37759155803869</v>
      </c>
      <c r="Z1074">
        <v>138.37759155803869</v>
      </c>
      <c r="AA1074">
        <v>24.397132010004043</v>
      </c>
      <c r="AB1074">
        <v>0</v>
      </c>
      <c r="AD1074">
        <v>59</v>
      </c>
      <c r="AE1074">
        <v>0</v>
      </c>
      <c r="AF1074">
        <v>0</v>
      </c>
      <c r="AG1074">
        <v>9</v>
      </c>
      <c r="AH1074">
        <v>108</v>
      </c>
      <c r="AI1074">
        <v>18</v>
      </c>
      <c r="AJ1074">
        <v>24</v>
      </c>
      <c r="AK1074">
        <v>21</v>
      </c>
      <c r="AL1074">
        <v>11</v>
      </c>
      <c r="AM1074">
        <v>4</v>
      </c>
    </row>
    <row r="1075" spans="1:39">
      <c r="A1075">
        <v>10</v>
      </c>
      <c r="B1075">
        <v>33</v>
      </c>
      <c r="C1075">
        <v>2024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66</v>
      </c>
      <c r="N1075">
        <v>99</v>
      </c>
      <c r="O1075">
        <v>99</v>
      </c>
      <c r="P1075">
        <v>9999</v>
      </c>
      <c r="Q1075">
        <v>71</v>
      </c>
      <c r="R1075">
        <v>381</v>
      </c>
      <c r="S1075">
        <v>381</v>
      </c>
      <c r="T1075">
        <v>1.4844541416660173</v>
      </c>
      <c r="U1075">
        <v>1.400642074725692</v>
      </c>
      <c r="V1075">
        <v>0</v>
      </c>
      <c r="W1075">
        <v>66</v>
      </c>
      <c r="X1075">
        <v>156.21859564412517</v>
      </c>
      <c r="Y1075">
        <v>144.18976377952751</v>
      </c>
      <c r="Z1075">
        <v>144.18976377952751</v>
      </c>
      <c r="AA1075">
        <v>25.754709585306699</v>
      </c>
      <c r="AB1075">
        <v>0</v>
      </c>
      <c r="AD1075">
        <v>18</v>
      </c>
      <c r="AE1075">
        <v>0</v>
      </c>
      <c r="AF1075">
        <v>0</v>
      </c>
      <c r="AG1075">
        <v>5</v>
      </c>
      <c r="AH1075">
        <v>14</v>
      </c>
      <c r="AI1075">
        <v>6</v>
      </c>
      <c r="AJ1075">
        <v>2</v>
      </c>
      <c r="AK1075">
        <v>8</v>
      </c>
      <c r="AL1075">
        <v>4</v>
      </c>
      <c r="AM1075">
        <v>0</v>
      </c>
    </row>
    <row r="1076" spans="1:39">
      <c r="A1076">
        <v>10</v>
      </c>
      <c r="B1076">
        <v>34</v>
      </c>
      <c r="C1076">
        <v>2024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67</v>
      </c>
      <c r="N1076">
        <v>99</v>
      </c>
      <c r="O1076">
        <v>99</v>
      </c>
      <c r="P1076">
        <v>9999</v>
      </c>
      <c r="Q1076">
        <v>56</v>
      </c>
      <c r="R1076">
        <v>204</v>
      </c>
      <c r="S1076">
        <v>204</v>
      </c>
      <c r="T1076">
        <v>0.79482583963219822</v>
      </c>
      <c r="U1076">
        <v>0.74413675552223901</v>
      </c>
      <c r="V1076">
        <v>0</v>
      </c>
      <c r="W1076">
        <v>67</v>
      </c>
      <c r="X1076">
        <v>155.00764769613161</v>
      </c>
      <c r="Y1076">
        <v>143.07205882352943</v>
      </c>
      <c r="Z1076">
        <v>143.07205882352943</v>
      </c>
      <c r="AA1076">
        <v>23.677387526392287</v>
      </c>
      <c r="AB1076">
        <v>0</v>
      </c>
      <c r="AD1076">
        <v>13</v>
      </c>
      <c r="AE1076">
        <v>0</v>
      </c>
      <c r="AF1076">
        <v>0</v>
      </c>
      <c r="AG1076">
        <v>1</v>
      </c>
      <c r="AH1076">
        <v>11</v>
      </c>
      <c r="AI1076">
        <v>1</v>
      </c>
      <c r="AJ1076">
        <v>1</v>
      </c>
      <c r="AK1076">
        <v>3</v>
      </c>
      <c r="AL1076">
        <v>1</v>
      </c>
      <c r="AM1076">
        <v>0</v>
      </c>
    </row>
    <row r="1077" spans="1:39">
      <c r="A1077">
        <v>10</v>
      </c>
      <c r="B1077">
        <v>35</v>
      </c>
      <c r="C1077">
        <v>2024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68</v>
      </c>
      <c r="N1077">
        <v>99</v>
      </c>
      <c r="O1077">
        <v>99</v>
      </c>
      <c r="P1077">
        <v>9999</v>
      </c>
      <c r="Q1077">
        <v>40</v>
      </c>
      <c r="R1077">
        <v>63</v>
      </c>
      <c r="S1077">
        <v>63</v>
      </c>
      <c r="T1077">
        <v>0.24546092106288472</v>
      </c>
      <c r="U1077">
        <v>0.23661329165764339</v>
      </c>
      <c r="V1077">
        <v>0.42857142857142849</v>
      </c>
      <c r="W1077">
        <v>68</v>
      </c>
      <c r="X1077">
        <v>159.59861734509619</v>
      </c>
      <c r="Y1077">
        <v>147.30952380952388</v>
      </c>
      <c r="Z1077">
        <v>147.30952380952388</v>
      </c>
      <c r="AA1077">
        <v>27.134706378537089</v>
      </c>
      <c r="AB1077">
        <v>0</v>
      </c>
      <c r="AD1077">
        <v>3</v>
      </c>
      <c r="AE1077">
        <v>0</v>
      </c>
      <c r="AF1077">
        <v>0</v>
      </c>
      <c r="AG1077">
        <v>0</v>
      </c>
      <c r="AH1077">
        <v>9</v>
      </c>
      <c r="AI1077">
        <v>1</v>
      </c>
      <c r="AJ1077">
        <v>0</v>
      </c>
      <c r="AK1077">
        <v>3</v>
      </c>
      <c r="AL1077">
        <v>0</v>
      </c>
      <c r="AM1077">
        <v>0</v>
      </c>
    </row>
    <row r="1078" spans="1:39">
      <c r="A1078">
        <v>10</v>
      </c>
      <c r="B1078">
        <v>36</v>
      </c>
      <c r="C1078">
        <v>2023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0</v>
      </c>
      <c r="N1078">
        <v>99</v>
      </c>
      <c r="O1078">
        <v>99</v>
      </c>
      <c r="P1078">
        <v>9999</v>
      </c>
      <c r="Q1078">
        <v>36</v>
      </c>
      <c r="R1078">
        <v>48</v>
      </c>
      <c r="S1078">
        <v>0</v>
      </c>
      <c r="T1078">
        <v>0.18180440875691237</v>
      </c>
      <c r="U1078">
        <v>0</v>
      </c>
      <c r="V1078">
        <v>0.25</v>
      </c>
      <c r="X1078">
        <v>163.68950884795956</v>
      </c>
      <c r="Y1078">
        <v>0</v>
      </c>
      <c r="AD1078">
        <v>3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</row>
    <row r="1079" spans="1:39">
      <c r="A1079">
        <v>10</v>
      </c>
      <c r="B1079">
        <v>37</v>
      </c>
      <c r="C1079">
        <v>2023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35</v>
      </c>
      <c r="N1079">
        <v>99</v>
      </c>
      <c r="O1079">
        <v>99</v>
      </c>
      <c r="P1079">
        <v>9999</v>
      </c>
      <c r="Q1079">
        <v>8</v>
      </c>
      <c r="R1079">
        <v>20</v>
      </c>
      <c r="S1079">
        <v>20</v>
      </c>
      <c r="T1079">
        <v>7.5751836982046822E-2</v>
      </c>
      <c r="U1079">
        <v>0.10710561473669095</v>
      </c>
      <c r="V1079">
        <v>2</v>
      </c>
      <c r="W1079">
        <v>35</v>
      </c>
      <c r="X1079">
        <v>237.05850487540624</v>
      </c>
      <c r="Y1079">
        <v>218.80499999999995</v>
      </c>
      <c r="Z1079">
        <v>218.80499999999995</v>
      </c>
      <c r="AA1079">
        <v>60.129189874802179</v>
      </c>
      <c r="AB1079">
        <v>0</v>
      </c>
      <c r="AD1079">
        <v>0</v>
      </c>
      <c r="AE1079">
        <v>0</v>
      </c>
      <c r="AF1079">
        <v>0</v>
      </c>
      <c r="AG1079">
        <v>0</v>
      </c>
      <c r="AH1079">
        <v>6</v>
      </c>
      <c r="AI1079">
        <v>0</v>
      </c>
      <c r="AJ1079">
        <v>0</v>
      </c>
      <c r="AK1079">
        <v>0</v>
      </c>
      <c r="AL1079">
        <v>1</v>
      </c>
      <c r="AM1079">
        <v>0</v>
      </c>
    </row>
    <row r="1080" spans="1:39">
      <c r="A1080">
        <v>10</v>
      </c>
      <c r="B1080">
        <v>38</v>
      </c>
      <c r="C1080">
        <v>2023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36</v>
      </c>
      <c r="N1080">
        <v>99</v>
      </c>
      <c r="O1080">
        <v>99</v>
      </c>
      <c r="P1080">
        <v>9999</v>
      </c>
      <c r="Q1080">
        <v>4</v>
      </c>
      <c r="R1080">
        <v>5</v>
      </c>
      <c r="S1080">
        <v>5</v>
      </c>
      <c r="T1080">
        <v>1.8937959245511705E-2</v>
      </c>
      <c r="U1080">
        <v>2.8564923781264597E-2</v>
      </c>
      <c r="V1080">
        <v>2</v>
      </c>
      <c r="W1080">
        <v>36</v>
      </c>
      <c r="X1080">
        <v>252.89274106175515</v>
      </c>
      <c r="Y1080">
        <v>233.42</v>
      </c>
      <c r="Z1080">
        <v>233.42</v>
      </c>
      <c r="AA1080">
        <v>22.560265955879327</v>
      </c>
      <c r="AB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</row>
    <row r="1081" spans="1:39">
      <c r="A1081">
        <v>10</v>
      </c>
      <c r="B1081">
        <v>39</v>
      </c>
      <c r="C1081">
        <v>2023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37</v>
      </c>
      <c r="N1081">
        <v>99</v>
      </c>
      <c r="O1081">
        <v>99</v>
      </c>
      <c r="P1081">
        <v>9999</v>
      </c>
      <c r="Q1081">
        <v>5</v>
      </c>
      <c r="R1081">
        <v>6</v>
      </c>
      <c r="S1081">
        <v>6</v>
      </c>
      <c r="T1081">
        <v>2.2725551094614042E-2</v>
      </c>
      <c r="U1081">
        <v>2.6788029370742952E-2</v>
      </c>
      <c r="V1081">
        <v>2</v>
      </c>
      <c r="W1081">
        <v>37</v>
      </c>
      <c r="X1081">
        <v>197.63452509931381</v>
      </c>
      <c r="Y1081">
        <v>182.41666666666663</v>
      </c>
      <c r="Z1081">
        <v>182.41666666666663</v>
      </c>
      <c r="AA1081">
        <v>42.122971431538701</v>
      </c>
      <c r="AB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</row>
    <row r="1082" spans="1:39">
      <c r="A1082">
        <v>10</v>
      </c>
      <c r="B1082">
        <v>40</v>
      </c>
      <c r="C1082">
        <v>2023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38</v>
      </c>
      <c r="N1082">
        <v>99</v>
      </c>
      <c r="O1082">
        <v>99</v>
      </c>
      <c r="P1082">
        <v>9999</v>
      </c>
      <c r="Q1082">
        <v>6</v>
      </c>
      <c r="R1082">
        <v>9</v>
      </c>
      <c r="S1082">
        <v>9</v>
      </c>
      <c r="T1082">
        <v>3.4088326641921074E-2</v>
      </c>
      <c r="U1082">
        <v>4.4204531609409639E-2</v>
      </c>
      <c r="V1082">
        <v>2</v>
      </c>
      <c r="W1082">
        <v>38</v>
      </c>
      <c r="X1082">
        <v>217.41904417960757</v>
      </c>
      <c r="Y1082">
        <v>200.67777777777775</v>
      </c>
      <c r="Z1082">
        <v>200.67777777777775</v>
      </c>
      <c r="AA1082">
        <v>58.442617208445157</v>
      </c>
      <c r="AB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</row>
    <row r="1083" spans="1:39">
      <c r="A1083">
        <v>10</v>
      </c>
      <c r="B1083">
        <v>41</v>
      </c>
      <c r="C1083">
        <v>2023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39</v>
      </c>
      <c r="N1083">
        <v>99</v>
      </c>
      <c r="O1083">
        <v>99</v>
      </c>
      <c r="P1083">
        <v>9999</v>
      </c>
      <c r="Q1083">
        <v>9</v>
      </c>
      <c r="R1083">
        <v>9</v>
      </c>
      <c r="S1083">
        <v>9</v>
      </c>
      <c r="T1083">
        <v>3.4088326641921074E-2</v>
      </c>
      <c r="U1083">
        <v>4.6309392756859531E-2</v>
      </c>
      <c r="V1083">
        <v>2</v>
      </c>
      <c r="W1083">
        <v>39</v>
      </c>
      <c r="X1083">
        <v>227.77175875767423</v>
      </c>
      <c r="Y1083">
        <v>210.23333333333329</v>
      </c>
      <c r="Z1083">
        <v>210.23333333333329</v>
      </c>
      <c r="AA1083">
        <v>54.617070998401779</v>
      </c>
      <c r="AB1083">
        <v>0</v>
      </c>
      <c r="AD1083">
        <v>1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</row>
    <row r="1084" spans="1:39">
      <c r="A1084">
        <v>10</v>
      </c>
      <c r="B1084">
        <v>42</v>
      </c>
      <c r="C1084">
        <v>2023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40</v>
      </c>
      <c r="N1084">
        <v>99</v>
      </c>
      <c r="O1084">
        <v>99</v>
      </c>
      <c r="P1084">
        <v>9999</v>
      </c>
      <c r="Q1084">
        <v>12</v>
      </c>
      <c r="R1084">
        <v>13</v>
      </c>
      <c r="S1084">
        <v>13</v>
      </c>
      <c r="T1084">
        <v>4.9238694038330429E-2</v>
      </c>
      <c r="U1084">
        <v>6.4215397587956413E-2</v>
      </c>
      <c r="V1084">
        <v>5</v>
      </c>
      <c r="W1084">
        <v>40</v>
      </c>
      <c r="X1084">
        <v>218.65988832402704</v>
      </c>
      <c r="Y1084">
        <v>201.82307692307688</v>
      </c>
      <c r="Z1084">
        <v>201.82307692307688</v>
      </c>
      <c r="AA1084">
        <v>34.354826194295462</v>
      </c>
      <c r="AB1084">
        <v>0</v>
      </c>
      <c r="AD1084">
        <v>1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</row>
    <row r="1085" spans="1:39">
      <c r="A1085">
        <v>10</v>
      </c>
      <c r="B1085">
        <v>43</v>
      </c>
      <c r="C1085">
        <v>2023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41</v>
      </c>
      <c r="N1085">
        <v>99</v>
      </c>
      <c r="O1085">
        <v>99</v>
      </c>
      <c r="P1085">
        <v>9999</v>
      </c>
      <c r="Q1085">
        <v>9</v>
      </c>
      <c r="R1085">
        <v>10</v>
      </c>
      <c r="S1085">
        <v>10</v>
      </c>
      <c r="T1085">
        <v>3.7875918491023411E-2</v>
      </c>
      <c r="U1085">
        <v>5.025478365184699E-2</v>
      </c>
      <c r="V1085">
        <v>5</v>
      </c>
      <c r="W1085">
        <v>41</v>
      </c>
      <c r="X1085">
        <v>222.45937161430123</v>
      </c>
      <c r="Y1085">
        <v>205.33</v>
      </c>
      <c r="Z1085">
        <v>205.33</v>
      </c>
      <c r="AA1085">
        <v>31.276606273699191</v>
      </c>
      <c r="AB1085">
        <v>0</v>
      </c>
      <c r="AD1085">
        <v>0</v>
      </c>
      <c r="AE1085">
        <v>0</v>
      </c>
      <c r="AF1085">
        <v>0</v>
      </c>
      <c r="AG1085">
        <v>0</v>
      </c>
      <c r="AH1085">
        <v>2</v>
      </c>
      <c r="AI1085">
        <v>0</v>
      </c>
      <c r="AJ1085">
        <v>0</v>
      </c>
      <c r="AK1085">
        <v>0</v>
      </c>
      <c r="AL1085">
        <v>1</v>
      </c>
      <c r="AM1085">
        <v>0</v>
      </c>
    </row>
    <row r="1086" spans="1:39">
      <c r="A1086">
        <v>10</v>
      </c>
      <c r="B1086">
        <v>44</v>
      </c>
      <c r="C1086">
        <v>2023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42</v>
      </c>
      <c r="N1086">
        <v>99</v>
      </c>
      <c r="O1086">
        <v>99</v>
      </c>
      <c r="P1086">
        <v>9999</v>
      </c>
      <c r="Q1086">
        <v>10</v>
      </c>
      <c r="R1086">
        <v>15</v>
      </c>
      <c r="S1086">
        <v>15</v>
      </c>
      <c r="T1086">
        <v>5.6813877736535109E-2</v>
      </c>
      <c r="U1086">
        <v>8.2221750450501493E-2</v>
      </c>
      <c r="V1086">
        <v>5</v>
      </c>
      <c r="W1086">
        <v>42</v>
      </c>
      <c r="X1086">
        <v>242.64355362946912</v>
      </c>
      <c r="Y1086">
        <v>223.96000000000004</v>
      </c>
      <c r="Z1086">
        <v>223.96000000000004</v>
      </c>
      <c r="AA1086">
        <v>26.83382939500034</v>
      </c>
      <c r="AB1086">
        <v>0</v>
      </c>
      <c r="AD1086">
        <v>1</v>
      </c>
      <c r="AE1086">
        <v>0</v>
      </c>
      <c r="AF1086">
        <v>0</v>
      </c>
      <c r="AG1086">
        <v>0</v>
      </c>
      <c r="AH1086">
        <v>2</v>
      </c>
      <c r="AI1086">
        <v>0</v>
      </c>
      <c r="AJ1086">
        <v>0</v>
      </c>
      <c r="AK1086">
        <v>0</v>
      </c>
      <c r="AL1086">
        <v>0</v>
      </c>
      <c r="AM1086">
        <v>0</v>
      </c>
    </row>
    <row r="1087" spans="1:39">
      <c r="A1087">
        <v>10</v>
      </c>
      <c r="B1087">
        <v>45</v>
      </c>
      <c r="C1087">
        <v>2023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43</v>
      </c>
      <c r="N1087">
        <v>99</v>
      </c>
      <c r="O1087">
        <v>99</v>
      </c>
      <c r="P1087">
        <v>9999</v>
      </c>
      <c r="Q1087">
        <v>16</v>
      </c>
      <c r="R1087">
        <v>24</v>
      </c>
      <c r="S1087">
        <v>24</v>
      </c>
      <c r="T1087">
        <v>9.090220437845617E-2</v>
      </c>
      <c r="U1087">
        <v>0.12833778968335111</v>
      </c>
      <c r="V1087">
        <v>5</v>
      </c>
      <c r="W1087">
        <v>43</v>
      </c>
      <c r="X1087">
        <v>236.71000361141205</v>
      </c>
      <c r="Y1087">
        <v>218.48333333333329</v>
      </c>
      <c r="Z1087">
        <v>218.48333333333329</v>
      </c>
      <c r="AA1087">
        <v>41.026349933778995</v>
      </c>
      <c r="AB1087">
        <v>0</v>
      </c>
      <c r="AD1087">
        <v>1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1</v>
      </c>
      <c r="AM1087">
        <v>0</v>
      </c>
    </row>
    <row r="1088" spans="1:39">
      <c r="A1088">
        <v>10</v>
      </c>
      <c r="B1088">
        <v>46</v>
      </c>
      <c r="C1088">
        <v>2023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44</v>
      </c>
      <c r="N1088">
        <v>99</v>
      </c>
      <c r="O1088">
        <v>99</v>
      </c>
      <c r="P1088">
        <v>9999</v>
      </c>
      <c r="Q1088">
        <v>28</v>
      </c>
      <c r="R1088">
        <v>31</v>
      </c>
      <c r="S1088">
        <v>31</v>
      </c>
      <c r="T1088">
        <v>0.11741534732217258</v>
      </c>
      <c r="U1088">
        <v>0.15947260207487421</v>
      </c>
      <c r="V1088">
        <v>5</v>
      </c>
      <c r="W1088">
        <v>44</v>
      </c>
      <c r="X1088">
        <v>227.71817006255895</v>
      </c>
      <c r="Y1088">
        <v>210.18387096774185</v>
      </c>
      <c r="Z1088">
        <v>210.18387096774185</v>
      </c>
      <c r="AA1088">
        <v>37.671252809555455</v>
      </c>
      <c r="AB1088">
        <v>0</v>
      </c>
      <c r="AD1088">
        <v>1</v>
      </c>
      <c r="AE1088">
        <v>0</v>
      </c>
      <c r="AF1088">
        <v>0</v>
      </c>
      <c r="AG1088">
        <v>0</v>
      </c>
      <c r="AH1088">
        <v>1</v>
      </c>
      <c r="AI1088">
        <v>0</v>
      </c>
      <c r="AJ1088">
        <v>1</v>
      </c>
      <c r="AK1088">
        <v>0</v>
      </c>
      <c r="AL1088">
        <v>1</v>
      </c>
      <c r="AM1088">
        <v>0</v>
      </c>
    </row>
    <row r="1089" spans="1:39">
      <c r="A1089">
        <v>10</v>
      </c>
      <c r="B1089">
        <v>47</v>
      </c>
      <c r="C1089">
        <v>2023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45</v>
      </c>
      <c r="N1089">
        <v>99</v>
      </c>
      <c r="O1089">
        <v>99</v>
      </c>
      <c r="P1089">
        <v>9999</v>
      </c>
      <c r="Q1089">
        <v>32</v>
      </c>
      <c r="R1089">
        <v>41</v>
      </c>
      <c r="S1089">
        <v>41</v>
      </c>
      <c r="T1089">
        <v>0.15529126581319599</v>
      </c>
      <c r="U1089">
        <v>0.19441329712254224</v>
      </c>
      <c r="V1089">
        <v>8</v>
      </c>
      <c r="W1089">
        <v>45</v>
      </c>
      <c r="X1089">
        <v>209.90143487567056</v>
      </c>
      <c r="Y1089">
        <v>193.73902439024388</v>
      </c>
      <c r="Z1089">
        <v>193.73902439024388</v>
      </c>
      <c r="AA1089">
        <v>39.444668736486143</v>
      </c>
      <c r="AB1089">
        <v>0</v>
      </c>
      <c r="AD1089">
        <v>0</v>
      </c>
      <c r="AE1089">
        <v>0</v>
      </c>
      <c r="AF1089">
        <v>0</v>
      </c>
      <c r="AG1089">
        <v>0</v>
      </c>
      <c r="AH1089">
        <v>3</v>
      </c>
      <c r="AI1089">
        <v>0</v>
      </c>
      <c r="AJ1089">
        <v>0</v>
      </c>
      <c r="AK1089">
        <v>0</v>
      </c>
      <c r="AL1089">
        <v>0</v>
      </c>
      <c r="AM1089">
        <v>0</v>
      </c>
    </row>
    <row r="1090" spans="1:39">
      <c r="A1090">
        <v>10</v>
      </c>
      <c r="B1090">
        <v>48</v>
      </c>
      <c r="C1090">
        <v>2023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46</v>
      </c>
      <c r="N1090">
        <v>99</v>
      </c>
      <c r="O1090">
        <v>99</v>
      </c>
      <c r="P1090">
        <v>9999</v>
      </c>
      <c r="Q1090">
        <v>34</v>
      </c>
      <c r="R1090">
        <v>42</v>
      </c>
      <c r="S1090">
        <v>42</v>
      </c>
      <c r="T1090">
        <v>0.15907885766229829</v>
      </c>
      <c r="U1090">
        <v>0.20090410149816679</v>
      </c>
      <c r="V1090">
        <v>8</v>
      </c>
      <c r="W1090">
        <v>46</v>
      </c>
      <c r="X1090">
        <v>211.74482794201111</v>
      </c>
      <c r="Y1090">
        <v>195.44047619047623</v>
      </c>
      <c r="Z1090">
        <v>195.44047619047623</v>
      </c>
      <c r="AA1090">
        <v>37.187293397737506</v>
      </c>
      <c r="AB1090">
        <v>0</v>
      </c>
      <c r="AD1090">
        <v>0</v>
      </c>
      <c r="AE1090">
        <v>0</v>
      </c>
      <c r="AF1090">
        <v>0</v>
      </c>
      <c r="AG1090">
        <v>0</v>
      </c>
      <c r="AH1090">
        <v>4</v>
      </c>
      <c r="AI1090">
        <v>0</v>
      </c>
      <c r="AJ1090">
        <v>0</v>
      </c>
      <c r="AK1090">
        <v>0</v>
      </c>
      <c r="AL1090">
        <v>0</v>
      </c>
      <c r="AM1090">
        <v>0</v>
      </c>
    </row>
    <row r="1091" spans="1:39">
      <c r="A1091">
        <v>10</v>
      </c>
      <c r="B1091">
        <v>49</v>
      </c>
      <c r="C1091">
        <v>2023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47</v>
      </c>
      <c r="N1091">
        <v>99</v>
      </c>
      <c r="O1091">
        <v>99</v>
      </c>
      <c r="P1091">
        <v>9999</v>
      </c>
      <c r="Q1091">
        <v>45</v>
      </c>
      <c r="R1091">
        <v>64</v>
      </c>
      <c r="S1091">
        <v>64</v>
      </c>
      <c r="T1091">
        <v>0.24240587834254984</v>
      </c>
      <c r="U1091">
        <v>0.30573842420598157</v>
      </c>
      <c r="V1091">
        <v>8</v>
      </c>
      <c r="W1091">
        <v>47</v>
      </c>
      <c r="X1091">
        <v>211.46736186348863</v>
      </c>
      <c r="Y1091">
        <v>195.18437500000005</v>
      </c>
      <c r="Z1091">
        <v>195.18437500000005</v>
      </c>
      <c r="AA1091">
        <v>39.884682283545374</v>
      </c>
      <c r="AB1091">
        <v>0</v>
      </c>
      <c r="AD1091">
        <v>0</v>
      </c>
      <c r="AE1091">
        <v>0</v>
      </c>
      <c r="AF1091">
        <v>0</v>
      </c>
      <c r="AG1091">
        <v>0</v>
      </c>
      <c r="AH1091">
        <v>5</v>
      </c>
      <c r="AI1091">
        <v>0</v>
      </c>
      <c r="AJ1091">
        <v>0</v>
      </c>
      <c r="AK1091">
        <v>0</v>
      </c>
      <c r="AL1091">
        <v>0</v>
      </c>
      <c r="AM1091">
        <v>0</v>
      </c>
    </row>
    <row r="1092" spans="1:39">
      <c r="A1092">
        <v>10</v>
      </c>
      <c r="B1092">
        <v>50</v>
      </c>
      <c r="C1092">
        <v>2023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48</v>
      </c>
      <c r="N1092">
        <v>99</v>
      </c>
      <c r="O1092">
        <v>99</v>
      </c>
      <c r="P1092">
        <v>9999</v>
      </c>
      <c r="Q1092">
        <v>200</v>
      </c>
      <c r="R1092">
        <v>698</v>
      </c>
      <c r="S1092">
        <v>698</v>
      </c>
      <c r="T1092">
        <v>2.6437391106734327</v>
      </c>
      <c r="U1092">
        <v>3.2178994846565705</v>
      </c>
      <c r="V1092">
        <v>7.9469914040114604</v>
      </c>
      <c r="W1092">
        <v>48</v>
      </c>
      <c r="X1092">
        <v>204.0752560325584</v>
      </c>
      <c r="Y1092">
        <v>188.36146131805179</v>
      </c>
      <c r="Z1092">
        <v>188.36146131805179</v>
      </c>
      <c r="AA1092">
        <v>37.985283557173659</v>
      </c>
      <c r="AB1092">
        <v>0</v>
      </c>
      <c r="AD1092">
        <v>18</v>
      </c>
      <c r="AE1092">
        <v>0</v>
      </c>
      <c r="AF1092">
        <v>0</v>
      </c>
      <c r="AG1092">
        <v>3</v>
      </c>
      <c r="AH1092">
        <v>36</v>
      </c>
      <c r="AI1092">
        <v>3</v>
      </c>
      <c r="AJ1092">
        <v>20</v>
      </c>
      <c r="AK1092">
        <v>1</v>
      </c>
      <c r="AL1092">
        <v>5</v>
      </c>
      <c r="AM1092">
        <v>1</v>
      </c>
    </row>
    <row r="1093" spans="1:39">
      <c r="A1093">
        <v>10</v>
      </c>
      <c r="B1093">
        <v>51</v>
      </c>
      <c r="C1093">
        <v>2023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49</v>
      </c>
      <c r="N1093">
        <v>99</v>
      </c>
      <c r="O1093">
        <v>99</v>
      </c>
      <c r="P1093">
        <v>9999</v>
      </c>
      <c r="Q1093">
        <v>164</v>
      </c>
      <c r="R1093">
        <v>307</v>
      </c>
      <c r="S1093">
        <v>307</v>
      </c>
      <c r="T1093">
        <v>1.1627906976744189</v>
      </c>
      <c r="U1093">
        <v>1.3683873645479021</v>
      </c>
      <c r="V1093">
        <v>8.0097719869706854</v>
      </c>
      <c r="W1093">
        <v>49</v>
      </c>
      <c r="X1093">
        <v>197.30767466235639</v>
      </c>
      <c r="Y1093">
        <v>182.11498371335503</v>
      </c>
      <c r="Z1093">
        <v>182.11498371335503</v>
      </c>
      <c r="AA1093">
        <v>34.834804709321112</v>
      </c>
      <c r="AB1093">
        <v>0</v>
      </c>
      <c r="AD1093">
        <v>6</v>
      </c>
      <c r="AE1093">
        <v>0</v>
      </c>
      <c r="AF1093">
        <v>0</v>
      </c>
      <c r="AG1093">
        <v>0</v>
      </c>
      <c r="AH1093">
        <v>18</v>
      </c>
      <c r="AI1093">
        <v>1</v>
      </c>
      <c r="AJ1093">
        <v>2</v>
      </c>
      <c r="AK1093">
        <v>2</v>
      </c>
      <c r="AL1093">
        <v>5</v>
      </c>
      <c r="AM1093">
        <v>0</v>
      </c>
    </row>
    <row r="1094" spans="1:39">
      <c r="A1094">
        <v>10</v>
      </c>
      <c r="B1094">
        <v>52</v>
      </c>
      <c r="C1094">
        <v>2023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50</v>
      </c>
      <c r="N1094">
        <v>99</v>
      </c>
      <c r="O1094">
        <v>99</v>
      </c>
      <c r="P1094">
        <v>9999</v>
      </c>
      <c r="Q1094">
        <v>216</v>
      </c>
      <c r="R1094">
        <v>425</v>
      </c>
      <c r="S1094">
        <v>425</v>
      </c>
      <c r="T1094">
        <v>1.6097265358684949</v>
      </c>
      <c r="U1094">
        <v>1.8690310359818187</v>
      </c>
      <c r="V1094">
        <v>10.974117647058824</v>
      </c>
      <c r="W1094">
        <v>50</v>
      </c>
      <c r="X1094">
        <v>194.67083041233823</v>
      </c>
      <c r="Y1094">
        <v>179.68117647058821</v>
      </c>
      <c r="Z1094">
        <v>179.68117647058821</v>
      </c>
      <c r="AA1094">
        <v>35.865450831152202</v>
      </c>
      <c r="AB1094">
        <v>0</v>
      </c>
      <c r="AD1094">
        <v>14</v>
      </c>
      <c r="AE1094">
        <v>0</v>
      </c>
      <c r="AF1094">
        <v>0</v>
      </c>
      <c r="AG1094">
        <v>2</v>
      </c>
      <c r="AH1094">
        <v>24</v>
      </c>
      <c r="AI1094">
        <v>6</v>
      </c>
      <c r="AJ1094">
        <v>9</v>
      </c>
      <c r="AK1094">
        <v>2</v>
      </c>
      <c r="AL1094">
        <v>4</v>
      </c>
      <c r="AM1094">
        <v>0</v>
      </c>
    </row>
    <row r="1095" spans="1:39">
      <c r="A1095">
        <v>10</v>
      </c>
      <c r="B1095">
        <v>53</v>
      </c>
      <c r="C1095">
        <v>2023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51</v>
      </c>
      <c r="N1095">
        <v>99</v>
      </c>
      <c r="O1095">
        <v>99</v>
      </c>
      <c r="P1095">
        <v>9999</v>
      </c>
      <c r="Q1095">
        <v>220</v>
      </c>
      <c r="R1095">
        <v>485</v>
      </c>
      <c r="S1095">
        <v>485</v>
      </c>
      <c r="T1095">
        <v>1.8369820468146352</v>
      </c>
      <c r="U1095">
        <v>2.0797472169452487</v>
      </c>
      <c r="V1095">
        <v>10.977319587628868</v>
      </c>
      <c r="W1095">
        <v>51</v>
      </c>
      <c r="X1095">
        <v>189.82006232478153</v>
      </c>
      <c r="Y1095">
        <v>175.20391752577319</v>
      </c>
      <c r="Z1095">
        <v>175.20391752577319</v>
      </c>
      <c r="AA1095">
        <v>33.825690308686731</v>
      </c>
      <c r="AB1095">
        <v>0</v>
      </c>
      <c r="AD1095">
        <v>13</v>
      </c>
      <c r="AE1095">
        <v>0</v>
      </c>
      <c r="AF1095">
        <v>0</v>
      </c>
      <c r="AG1095">
        <v>6</v>
      </c>
      <c r="AH1095">
        <v>31</v>
      </c>
      <c r="AI1095">
        <v>8</v>
      </c>
      <c r="AJ1095">
        <v>17</v>
      </c>
      <c r="AK1095">
        <v>1</v>
      </c>
      <c r="AL1095">
        <v>10</v>
      </c>
      <c r="AM1095">
        <v>2</v>
      </c>
    </row>
    <row r="1096" spans="1:39">
      <c r="A1096">
        <v>10</v>
      </c>
      <c r="B1096">
        <v>54</v>
      </c>
      <c r="C1096">
        <v>2023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52</v>
      </c>
      <c r="N1096">
        <v>99</v>
      </c>
      <c r="O1096">
        <v>99</v>
      </c>
      <c r="P1096">
        <v>9999</v>
      </c>
      <c r="Q1096">
        <v>226</v>
      </c>
      <c r="R1096">
        <v>564</v>
      </c>
      <c r="S1096">
        <v>564</v>
      </c>
      <c r="T1096">
        <v>2.1362018028937197</v>
      </c>
      <c r="U1096">
        <v>2.3963012009309757</v>
      </c>
      <c r="V1096">
        <v>10.960992907801417</v>
      </c>
      <c r="W1096">
        <v>52</v>
      </c>
      <c r="X1096">
        <v>188.07696149620003</v>
      </c>
      <c r="Y1096">
        <v>173.59503546099296</v>
      </c>
      <c r="Z1096">
        <v>173.59503546099296</v>
      </c>
      <c r="AA1096">
        <v>33.760767289525241</v>
      </c>
      <c r="AB1096">
        <v>0</v>
      </c>
      <c r="AD1096">
        <v>12</v>
      </c>
      <c r="AE1096">
        <v>0</v>
      </c>
      <c r="AF1096">
        <v>0</v>
      </c>
      <c r="AG1096">
        <v>2</v>
      </c>
      <c r="AH1096">
        <v>37</v>
      </c>
      <c r="AI1096">
        <v>4</v>
      </c>
      <c r="AJ1096">
        <v>16</v>
      </c>
      <c r="AK1096">
        <v>1</v>
      </c>
      <c r="AL1096">
        <v>6</v>
      </c>
      <c r="AM1096">
        <v>1</v>
      </c>
    </row>
    <row r="1097" spans="1:39">
      <c r="A1097">
        <v>10</v>
      </c>
      <c r="B1097">
        <v>55</v>
      </c>
      <c r="C1097">
        <v>2023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53</v>
      </c>
      <c r="N1097">
        <v>99</v>
      </c>
      <c r="O1097">
        <v>99</v>
      </c>
      <c r="P1097">
        <v>9999</v>
      </c>
      <c r="Q1097">
        <v>277</v>
      </c>
      <c r="R1097">
        <v>746</v>
      </c>
      <c r="S1097">
        <v>746</v>
      </c>
      <c r="T1097">
        <v>2.8255435194303473</v>
      </c>
      <c r="U1097">
        <v>3.0899581920730861</v>
      </c>
      <c r="V1097">
        <v>10.955764075067025</v>
      </c>
      <c r="W1097">
        <v>53</v>
      </c>
      <c r="X1097">
        <v>183.35260065237787</v>
      </c>
      <c r="Y1097">
        <v>169.2344504021448</v>
      </c>
      <c r="Z1097">
        <v>169.2344504021448</v>
      </c>
      <c r="AA1097">
        <v>31.284854977630079</v>
      </c>
      <c r="AB1097">
        <v>0</v>
      </c>
      <c r="AD1097">
        <v>20</v>
      </c>
      <c r="AE1097">
        <v>0</v>
      </c>
      <c r="AF1097">
        <v>0</v>
      </c>
      <c r="AG1097">
        <v>6</v>
      </c>
      <c r="AH1097">
        <v>47</v>
      </c>
      <c r="AI1097">
        <v>7</v>
      </c>
      <c r="AJ1097">
        <v>20</v>
      </c>
      <c r="AK1097">
        <v>0</v>
      </c>
      <c r="AL1097">
        <v>10</v>
      </c>
      <c r="AM1097">
        <v>4</v>
      </c>
    </row>
    <row r="1098" spans="1:39">
      <c r="A1098">
        <v>10</v>
      </c>
      <c r="B1098">
        <v>56</v>
      </c>
      <c r="C1098">
        <v>2023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54</v>
      </c>
      <c r="N1098">
        <v>99</v>
      </c>
      <c r="O1098">
        <v>99</v>
      </c>
      <c r="P1098">
        <v>9999</v>
      </c>
      <c r="Q1098">
        <v>300</v>
      </c>
      <c r="R1098">
        <v>898</v>
      </c>
      <c r="S1098">
        <v>898</v>
      </c>
      <c r="T1098">
        <v>3.4012574804939022</v>
      </c>
      <c r="U1098">
        <v>3.6788542858962447</v>
      </c>
      <c r="V1098">
        <v>10.975501113585748</v>
      </c>
      <c r="W1098">
        <v>54</v>
      </c>
      <c r="X1098">
        <v>181.34665453746976</v>
      </c>
      <c r="Y1098">
        <v>167.38296213808476</v>
      </c>
      <c r="Z1098">
        <v>167.38296213808476</v>
      </c>
      <c r="AA1098">
        <v>31.356869455507795</v>
      </c>
      <c r="AB1098">
        <v>0</v>
      </c>
      <c r="AD1098">
        <v>28</v>
      </c>
      <c r="AE1098">
        <v>0</v>
      </c>
      <c r="AF1098">
        <v>0</v>
      </c>
      <c r="AG1098">
        <v>4</v>
      </c>
      <c r="AH1098">
        <v>49</v>
      </c>
      <c r="AI1098">
        <v>5</v>
      </c>
      <c r="AJ1098">
        <v>20</v>
      </c>
      <c r="AK1098">
        <v>5</v>
      </c>
      <c r="AL1098">
        <v>12</v>
      </c>
      <c r="AM1098">
        <v>6</v>
      </c>
    </row>
    <row r="1099" spans="1:39">
      <c r="A1099">
        <v>10</v>
      </c>
      <c r="B1099">
        <v>57</v>
      </c>
      <c r="C1099">
        <v>2023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55</v>
      </c>
      <c r="N1099">
        <v>99</v>
      </c>
      <c r="O1099">
        <v>99</v>
      </c>
      <c r="P1099">
        <v>9999</v>
      </c>
      <c r="Q1099">
        <v>333</v>
      </c>
      <c r="R1099">
        <v>1097</v>
      </c>
      <c r="S1099">
        <v>1097</v>
      </c>
      <c r="T1099">
        <v>4.1549882584652673</v>
      </c>
      <c r="U1099">
        <v>4.4032936475633244</v>
      </c>
      <c r="V1099">
        <v>13.961713764813123</v>
      </c>
      <c r="W1099">
        <v>55</v>
      </c>
      <c r="X1099">
        <v>177.68236231779579</v>
      </c>
      <c r="Y1099">
        <v>164.00082041932549</v>
      </c>
      <c r="Z1099">
        <v>164.00082041932549</v>
      </c>
      <c r="AA1099">
        <v>30.187924159365355</v>
      </c>
      <c r="AB1099">
        <v>0</v>
      </c>
      <c r="AD1099">
        <v>33</v>
      </c>
      <c r="AE1099">
        <v>0</v>
      </c>
      <c r="AF1099">
        <v>0</v>
      </c>
      <c r="AG1099">
        <v>2</v>
      </c>
      <c r="AH1099">
        <v>57</v>
      </c>
      <c r="AI1099">
        <v>4</v>
      </c>
      <c r="AJ1099">
        <v>17</v>
      </c>
      <c r="AK1099">
        <v>10</v>
      </c>
      <c r="AL1099">
        <v>17</v>
      </c>
      <c r="AM1099">
        <v>4</v>
      </c>
    </row>
    <row r="1100" spans="1:39">
      <c r="A1100">
        <v>10</v>
      </c>
      <c r="B1100">
        <v>58</v>
      </c>
      <c r="C1100">
        <v>2023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56</v>
      </c>
      <c r="N1100">
        <v>99</v>
      </c>
      <c r="O1100">
        <v>99</v>
      </c>
      <c r="P1100">
        <v>9999</v>
      </c>
      <c r="Q1100">
        <v>358</v>
      </c>
      <c r="R1100">
        <v>1295</v>
      </c>
      <c r="S1100">
        <v>1295</v>
      </c>
      <c r="T1100">
        <v>4.9049314445875316</v>
      </c>
      <c r="U1100">
        <v>5.1307214225571958</v>
      </c>
      <c r="V1100">
        <v>13.967567567567571</v>
      </c>
      <c r="W1100">
        <v>56</v>
      </c>
      <c r="X1100">
        <v>175.38076693006261</v>
      </c>
      <c r="Y1100">
        <v>161.87644787644803</v>
      </c>
      <c r="Z1100">
        <v>161.87644787644803</v>
      </c>
      <c r="AA1100">
        <v>30.252678896794681</v>
      </c>
      <c r="AB1100">
        <v>0</v>
      </c>
      <c r="AD1100">
        <v>36</v>
      </c>
      <c r="AE1100">
        <v>0</v>
      </c>
      <c r="AF1100">
        <v>0</v>
      </c>
      <c r="AG1100">
        <v>3</v>
      </c>
      <c r="AH1100">
        <v>69</v>
      </c>
      <c r="AI1100">
        <v>8</v>
      </c>
      <c r="AJ1100">
        <v>37</v>
      </c>
      <c r="AK1100">
        <v>10</v>
      </c>
      <c r="AL1100">
        <v>18</v>
      </c>
      <c r="AM1100">
        <v>5</v>
      </c>
    </row>
    <row r="1101" spans="1:39">
      <c r="A1101">
        <v>10</v>
      </c>
      <c r="B1101">
        <v>59</v>
      </c>
      <c r="C1101">
        <v>2023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57</v>
      </c>
      <c r="N1101">
        <v>99</v>
      </c>
      <c r="O1101">
        <v>99</v>
      </c>
      <c r="P1101">
        <v>9999</v>
      </c>
      <c r="Q1101">
        <v>375</v>
      </c>
      <c r="R1101">
        <v>1655</v>
      </c>
      <c r="S1101">
        <v>1655</v>
      </c>
      <c r="T1101">
        <v>6.2684645102643737</v>
      </c>
      <c r="U1101">
        <v>6.4091528956941977</v>
      </c>
      <c r="V1101">
        <v>13.983081570996976</v>
      </c>
      <c r="W1101">
        <v>57</v>
      </c>
      <c r="X1101">
        <v>171.42570037936187</v>
      </c>
      <c r="Y1101">
        <v>158.22592145015111</v>
      </c>
      <c r="Z1101">
        <v>158.22592145015111</v>
      </c>
      <c r="AA1101">
        <v>28.59991209047605</v>
      </c>
      <c r="AB1101">
        <v>0</v>
      </c>
      <c r="AD1101">
        <v>51</v>
      </c>
      <c r="AE1101">
        <v>0</v>
      </c>
      <c r="AF1101">
        <v>0</v>
      </c>
      <c r="AG1101">
        <v>3</v>
      </c>
      <c r="AH1101">
        <v>94</v>
      </c>
      <c r="AI1101">
        <v>13</v>
      </c>
      <c r="AJ1101">
        <v>29</v>
      </c>
      <c r="AK1101">
        <v>9</v>
      </c>
      <c r="AL1101">
        <v>24</v>
      </c>
      <c r="AM1101">
        <v>5</v>
      </c>
    </row>
    <row r="1102" spans="1:39">
      <c r="A1102">
        <v>10</v>
      </c>
      <c r="B1102">
        <v>60</v>
      </c>
      <c r="C1102">
        <v>2023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58</v>
      </c>
      <c r="N1102">
        <v>99</v>
      </c>
      <c r="O1102">
        <v>99</v>
      </c>
      <c r="P1102">
        <v>9999</v>
      </c>
      <c r="Q1102">
        <v>382</v>
      </c>
      <c r="R1102">
        <v>1907</v>
      </c>
      <c r="S1102">
        <v>1907</v>
      </c>
      <c r="T1102">
        <v>7.2229376562381633</v>
      </c>
      <c r="U1102">
        <v>7.2904337830018306</v>
      </c>
      <c r="V1102">
        <v>13.897220765600419</v>
      </c>
      <c r="W1102">
        <v>58</v>
      </c>
      <c r="X1102">
        <v>169.22946253212035</v>
      </c>
      <c r="Y1102">
        <v>156.19879391714724</v>
      </c>
      <c r="Z1102">
        <v>156.19879391714724</v>
      </c>
      <c r="AA1102">
        <v>28.971669318258357</v>
      </c>
      <c r="AB1102">
        <v>0</v>
      </c>
      <c r="AD1102">
        <v>52</v>
      </c>
      <c r="AE1102">
        <v>1</v>
      </c>
      <c r="AF1102">
        <v>0</v>
      </c>
      <c r="AG1102">
        <v>9</v>
      </c>
      <c r="AH1102">
        <v>140</v>
      </c>
      <c r="AI1102">
        <v>20</v>
      </c>
      <c r="AJ1102">
        <v>51</v>
      </c>
      <c r="AK1102">
        <v>6</v>
      </c>
      <c r="AL1102">
        <v>26</v>
      </c>
      <c r="AM1102">
        <v>6</v>
      </c>
    </row>
    <row r="1103" spans="1:39">
      <c r="A1103">
        <v>10</v>
      </c>
      <c r="B1103">
        <v>61</v>
      </c>
      <c r="C1103">
        <v>2023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59</v>
      </c>
      <c r="N1103">
        <v>99</v>
      </c>
      <c r="O1103">
        <v>99</v>
      </c>
      <c r="P1103">
        <v>9999</v>
      </c>
      <c r="Q1103">
        <v>379</v>
      </c>
      <c r="R1103">
        <v>2152</v>
      </c>
      <c r="S1103">
        <v>2152</v>
      </c>
      <c r="T1103">
        <v>8.1508976592682387</v>
      </c>
      <c r="U1103">
        <v>8.078775260597725</v>
      </c>
      <c r="V1103">
        <v>13.921933085501861</v>
      </c>
      <c r="W1103">
        <v>59</v>
      </c>
      <c r="X1103">
        <v>166.17915960159036</v>
      </c>
      <c r="Y1103">
        <v>153.38336431226779</v>
      </c>
      <c r="Z1103">
        <v>153.38336431226779</v>
      </c>
      <c r="AA1103">
        <v>28.476577347964849</v>
      </c>
      <c r="AB1103">
        <v>0</v>
      </c>
      <c r="AD1103">
        <v>52</v>
      </c>
      <c r="AE1103">
        <v>0</v>
      </c>
      <c r="AF1103">
        <v>0</v>
      </c>
      <c r="AG1103">
        <v>10</v>
      </c>
      <c r="AH1103">
        <v>143</v>
      </c>
      <c r="AI1103">
        <v>27</v>
      </c>
      <c r="AJ1103">
        <v>37</v>
      </c>
      <c r="AK1103">
        <v>13</v>
      </c>
      <c r="AL1103">
        <v>36</v>
      </c>
      <c r="AM1103">
        <v>3</v>
      </c>
    </row>
    <row r="1104" spans="1:39">
      <c r="A1104">
        <v>10</v>
      </c>
      <c r="B1104">
        <v>62</v>
      </c>
      <c r="C1104">
        <v>2023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60</v>
      </c>
      <c r="N1104">
        <v>99</v>
      </c>
      <c r="O1104">
        <v>99</v>
      </c>
      <c r="P1104">
        <v>9999</v>
      </c>
      <c r="Q1104">
        <v>380</v>
      </c>
      <c r="R1104">
        <v>2306</v>
      </c>
      <c r="S1104">
        <v>2306</v>
      </c>
      <c r="T1104">
        <v>8.7341868040299993</v>
      </c>
      <c r="U1104">
        <v>8.5559277026208989</v>
      </c>
      <c r="V1104">
        <v>5.4206418039895926E-2</v>
      </c>
      <c r="W1104">
        <v>60</v>
      </c>
      <c r="X1104">
        <v>164.24081885401415</v>
      </c>
      <c r="Y1104">
        <v>151.59427580225477</v>
      </c>
      <c r="Z1104">
        <v>151.59427580225477</v>
      </c>
      <c r="AA1104">
        <v>28.007298054914926</v>
      </c>
      <c r="AB1104">
        <v>0</v>
      </c>
      <c r="AD1104">
        <v>66</v>
      </c>
      <c r="AE1104">
        <v>0</v>
      </c>
      <c r="AF1104">
        <v>0</v>
      </c>
      <c r="AG1104">
        <v>13</v>
      </c>
      <c r="AH1104">
        <v>164</v>
      </c>
      <c r="AI1104">
        <v>21</v>
      </c>
      <c r="AJ1104">
        <v>51</v>
      </c>
      <c r="AK1104">
        <v>21</v>
      </c>
      <c r="AL1104">
        <v>32</v>
      </c>
      <c r="AM1104">
        <v>9</v>
      </c>
    </row>
    <row r="1105" spans="1:39">
      <c r="A1105">
        <v>10</v>
      </c>
      <c r="B1105">
        <v>63</v>
      </c>
      <c r="C1105">
        <v>2023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61</v>
      </c>
      <c r="N1105">
        <v>99</v>
      </c>
      <c r="O1105">
        <v>99</v>
      </c>
      <c r="P1105">
        <v>9999</v>
      </c>
      <c r="Q1105">
        <v>356</v>
      </c>
      <c r="R1105">
        <v>2486</v>
      </c>
      <c r="S1105">
        <v>2486</v>
      </c>
      <c r="T1105">
        <v>9.4159533368684194</v>
      </c>
      <c r="U1105">
        <v>9.0805178408764942</v>
      </c>
      <c r="V1105">
        <v>0</v>
      </c>
      <c r="W1105">
        <v>61</v>
      </c>
      <c r="X1105">
        <v>161.68986192668089</v>
      </c>
      <c r="Y1105">
        <v>149.23974255832636</v>
      </c>
      <c r="Z1105">
        <v>149.23974255832636</v>
      </c>
      <c r="AA1105">
        <v>26.691896268381328</v>
      </c>
      <c r="AB1105">
        <v>0</v>
      </c>
      <c r="AD1105">
        <v>74</v>
      </c>
      <c r="AE1105">
        <v>0</v>
      </c>
      <c r="AF1105">
        <v>0</v>
      </c>
      <c r="AG1105">
        <v>10</v>
      </c>
      <c r="AH1105">
        <v>196</v>
      </c>
      <c r="AI1105">
        <v>34</v>
      </c>
      <c r="AJ1105">
        <v>57</v>
      </c>
      <c r="AK1105">
        <v>21</v>
      </c>
      <c r="AL1105">
        <v>29</v>
      </c>
      <c r="AM1105">
        <v>2</v>
      </c>
    </row>
    <row r="1106" spans="1:39">
      <c r="A1106">
        <v>10</v>
      </c>
      <c r="B1106">
        <v>64</v>
      </c>
      <c r="C1106">
        <v>2023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62</v>
      </c>
      <c r="N1106">
        <v>99</v>
      </c>
      <c r="O1106">
        <v>99</v>
      </c>
      <c r="P1106">
        <v>9999</v>
      </c>
      <c r="Q1106">
        <v>354</v>
      </c>
      <c r="R1106">
        <v>2410</v>
      </c>
      <c r="S1106">
        <v>2410</v>
      </c>
      <c r="T1106">
        <v>9.1280963563366395</v>
      </c>
      <c r="U1106">
        <v>8.6923814452867489</v>
      </c>
      <c r="V1106">
        <v>0</v>
      </c>
      <c r="W1106">
        <v>62</v>
      </c>
      <c r="X1106">
        <v>159.65959818919904</v>
      </c>
      <c r="Y1106">
        <v>147.36580912863067</v>
      </c>
      <c r="Z1106">
        <v>147.36580912863067</v>
      </c>
      <c r="AA1106">
        <v>26.023399003870654</v>
      </c>
      <c r="AB1106">
        <v>0</v>
      </c>
      <c r="AD1106">
        <v>78</v>
      </c>
      <c r="AE1106">
        <v>0</v>
      </c>
      <c r="AF1106">
        <v>0</v>
      </c>
      <c r="AG1106">
        <v>10</v>
      </c>
      <c r="AH1106">
        <v>195</v>
      </c>
      <c r="AI1106">
        <v>28</v>
      </c>
      <c r="AJ1106">
        <v>40</v>
      </c>
      <c r="AK1106">
        <v>13</v>
      </c>
      <c r="AL1106">
        <v>27</v>
      </c>
      <c r="AM1106">
        <v>4</v>
      </c>
    </row>
    <row r="1107" spans="1:39">
      <c r="A1107">
        <v>10</v>
      </c>
      <c r="B1107">
        <v>65</v>
      </c>
      <c r="C1107">
        <v>2023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63</v>
      </c>
      <c r="N1107">
        <v>99</v>
      </c>
      <c r="O1107">
        <v>99</v>
      </c>
      <c r="P1107">
        <v>9999</v>
      </c>
      <c r="Q1107">
        <v>322</v>
      </c>
      <c r="R1107">
        <v>2182</v>
      </c>
      <c r="S1107">
        <v>2182</v>
      </c>
      <c r="T1107">
        <v>8.2645254147413088</v>
      </c>
      <c r="U1107">
        <v>7.7381255114996241</v>
      </c>
      <c r="V1107">
        <v>0</v>
      </c>
      <c r="W1107">
        <v>63</v>
      </c>
      <c r="X1107">
        <v>156.98361359016423</v>
      </c>
      <c r="Y1107">
        <v>144.89587534372151</v>
      </c>
      <c r="Z1107">
        <v>144.89587534372151</v>
      </c>
      <c r="AA1107">
        <v>25.966420384222044</v>
      </c>
      <c r="AB1107">
        <v>0</v>
      </c>
      <c r="AD1107">
        <v>73</v>
      </c>
      <c r="AE1107">
        <v>0</v>
      </c>
      <c r="AF1107">
        <v>0</v>
      </c>
      <c r="AG1107">
        <v>5</v>
      </c>
      <c r="AH1107">
        <v>194</v>
      </c>
      <c r="AI1107">
        <v>39</v>
      </c>
      <c r="AJ1107">
        <v>37</v>
      </c>
      <c r="AK1107">
        <v>23</v>
      </c>
      <c r="AL1107">
        <v>20</v>
      </c>
      <c r="AM1107">
        <v>3</v>
      </c>
    </row>
    <row r="1108" spans="1:39">
      <c r="A1108">
        <v>10</v>
      </c>
      <c r="B1108">
        <v>66</v>
      </c>
      <c r="C1108">
        <v>2023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64</v>
      </c>
      <c r="N1108">
        <v>99</v>
      </c>
      <c r="O1108">
        <v>99</v>
      </c>
      <c r="P1108">
        <v>9999</v>
      </c>
      <c r="Q1108">
        <v>306</v>
      </c>
      <c r="R1108">
        <v>1844</v>
      </c>
      <c r="S1108">
        <v>1844</v>
      </c>
      <c r="T1108">
        <v>6.9843193697447186</v>
      </c>
      <c r="U1108">
        <v>6.4374388029977752</v>
      </c>
      <c r="V1108">
        <v>5.965292841648589E-3</v>
      </c>
      <c r="W1108">
        <v>64</v>
      </c>
      <c r="X1108">
        <v>154.53451562033621</v>
      </c>
      <c r="Y1108">
        <v>142.63535791757053</v>
      </c>
      <c r="Z1108">
        <v>142.63535791757053</v>
      </c>
      <c r="AA1108">
        <v>25.039737124898473</v>
      </c>
      <c r="AB1108">
        <v>0</v>
      </c>
      <c r="AD1108">
        <v>74</v>
      </c>
      <c r="AE1108">
        <v>0</v>
      </c>
      <c r="AF1108">
        <v>0</v>
      </c>
      <c r="AG1108">
        <v>14</v>
      </c>
      <c r="AH1108">
        <v>149</v>
      </c>
      <c r="AI1108">
        <v>27</v>
      </c>
      <c r="AJ1108">
        <v>29</v>
      </c>
      <c r="AK1108">
        <v>29</v>
      </c>
      <c r="AL1108">
        <v>13</v>
      </c>
      <c r="AM1108">
        <v>2</v>
      </c>
    </row>
    <row r="1109" spans="1:39">
      <c r="A1109">
        <v>10</v>
      </c>
      <c r="B1109">
        <v>67</v>
      </c>
      <c r="C1109">
        <v>2023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65</v>
      </c>
      <c r="N1109">
        <v>99</v>
      </c>
      <c r="O1109">
        <v>99</v>
      </c>
      <c r="P1109">
        <v>9999</v>
      </c>
      <c r="Q1109">
        <v>284</v>
      </c>
      <c r="R1109">
        <v>1906</v>
      </c>
      <c r="S1109">
        <v>1906</v>
      </c>
      <c r="T1109">
        <v>7.2191500643890611</v>
      </c>
      <c r="U1109">
        <v>6.5446937160251517</v>
      </c>
      <c r="V1109">
        <v>0</v>
      </c>
      <c r="W1109">
        <v>65</v>
      </c>
      <c r="X1109">
        <v>151.99864941525811</v>
      </c>
      <c r="Y1109">
        <v>140.29475341028325</v>
      </c>
      <c r="Z1109">
        <v>140.29475341028325</v>
      </c>
      <c r="AA1109">
        <v>23.644075409268002</v>
      </c>
      <c r="AB1109">
        <v>0</v>
      </c>
      <c r="AD1109">
        <v>78</v>
      </c>
      <c r="AE1109">
        <v>0</v>
      </c>
      <c r="AF1109">
        <v>0</v>
      </c>
      <c r="AG1109">
        <v>6</v>
      </c>
      <c r="AH1109">
        <v>174</v>
      </c>
      <c r="AI1109">
        <v>24</v>
      </c>
      <c r="AJ1109">
        <v>21</v>
      </c>
      <c r="AK1109">
        <v>28</v>
      </c>
      <c r="AL1109">
        <v>14</v>
      </c>
      <c r="AM1109">
        <v>4</v>
      </c>
    </row>
    <row r="1110" spans="1:39">
      <c r="A1110">
        <v>10</v>
      </c>
      <c r="B1110">
        <v>68</v>
      </c>
      <c r="C1110">
        <v>2023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66</v>
      </c>
      <c r="N1110">
        <v>99</v>
      </c>
      <c r="O1110">
        <v>99</v>
      </c>
      <c r="P1110">
        <v>9999</v>
      </c>
      <c r="Q1110">
        <v>77</v>
      </c>
      <c r="R1110">
        <v>386</v>
      </c>
      <c r="S1110">
        <v>386</v>
      </c>
      <c r="T1110">
        <v>1.4620104537535037</v>
      </c>
      <c r="U1110">
        <v>1.3778249745299571</v>
      </c>
      <c r="V1110">
        <v>0</v>
      </c>
      <c r="W1110">
        <v>66</v>
      </c>
      <c r="X1110">
        <v>158.00835302769181</v>
      </c>
      <c r="Y1110">
        <v>145.84170984455963</v>
      </c>
      <c r="Z1110">
        <v>145.84170984455963</v>
      </c>
      <c r="AA1110">
        <v>24.287318300649055</v>
      </c>
      <c r="AB1110">
        <v>0</v>
      </c>
      <c r="AD1110">
        <v>12</v>
      </c>
      <c r="AE1110">
        <v>0</v>
      </c>
      <c r="AF1110">
        <v>0</v>
      </c>
      <c r="AG1110">
        <v>3</v>
      </c>
      <c r="AH1110">
        <v>30</v>
      </c>
      <c r="AI1110">
        <v>1</v>
      </c>
      <c r="AJ1110">
        <v>2</v>
      </c>
      <c r="AK1110">
        <v>12</v>
      </c>
      <c r="AL1110">
        <v>7</v>
      </c>
      <c r="AM1110">
        <v>0</v>
      </c>
    </row>
    <row r="1111" spans="1:39">
      <c r="A1111">
        <v>10</v>
      </c>
      <c r="B1111">
        <v>69</v>
      </c>
      <c r="C1111">
        <v>2023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67</v>
      </c>
      <c r="N1111">
        <v>99</v>
      </c>
      <c r="O1111">
        <v>99</v>
      </c>
      <c r="P1111">
        <v>9999</v>
      </c>
      <c r="Q1111">
        <v>67</v>
      </c>
      <c r="R1111">
        <v>232</v>
      </c>
      <c r="S1111">
        <v>232</v>
      </c>
      <c r="T1111">
        <v>0.87872130899174306</v>
      </c>
      <c r="U1111">
        <v>0.81469629717232483</v>
      </c>
      <c r="V1111">
        <v>0</v>
      </c>
      <c r="W1111">
        <v>67</v>
      </c>
      <c r="X1111">
        <v>155.44653864833572</v>
      </c>
      <c r="Y1111">
        <v>143.47715517241372</v>
      </c>
      <c r="Z1111">
        <v>143.47715517241372</v>
      </c>
      <c r="AA1111">
        <v>23.101767819578889</v>
      </c>
      <c r="AB1111">
        <v>0</v>
      </c>
      <c r="AD1111">
        <v>8</v>
      </c>
      <c r="AE1111">
        <v>0</v>
      </c>
      <c r="AF1111">
        <v>0</v>
      </c>
      <c r="AG1111">
        <v>2</v>
      </c>
      <c r="AH1111">
        <v>11</v>
      </c>
      <c r="AI1111">
        <v>3</v>
      </c>
      <c r="AJ1111">
        <v>3</v>
      </c>
      <c r="AK1111">
        <v>8</v>
      </c>
      <c r="AL1111">
        <v>3</v>
      </c>
      <c r="AM1111">
        <v>0</v>
      </c>
    </row>
    <row r="1112" spans="1:39">
      <c r="A1112">
        <v>10</v>
      </c>
      <c r="B1112">
        <v>70</v>
      </c>
      <c r="C1112">
        <v>2023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68</v>
      </c>
      <c r="N1112">
        <v>99</v>
      </c>
      <c r="O1112">
        <v>99</v>
      </c>
      <c r="P1112">
        <v>9999</v>
      </c>
      <c r="Q1112">
        <v>31</v>
      </c>
      <c r="R1112">
        <v>84</v>
      </c>
      <c r="S1112">
        <v>84</v>
      </c>
      <c r="T1112">
        <v>0.31815771532459658</v>
      </c>
      <c r="U1112">
        <v>0.30730728001472024</v>
      </c>
      <c r="V1112">
        <v>0</v>
      </c>
      <c r="W1112">
        <v>68</v>
      </c>
      <c r="X1112">
        <v>161.94474539544964</v>
      </c>
      <c r="Y1112">
        <v>149.47499999999997</v>
      </c>
      <c r="Z1112">
        <v>149.47499999999997</v>
      </c>
      <c r="AA1112">
        <v>22.477654909667621</v>
      </c>
      <c r="AB1112">
        <v>0</v>
      </c>
      <c r="AD1112">
        <v>6</v>
      </c>
      <c r="AE1112">
        <v>0</v>
      </c>
      <c r="AF1112">
        <v>0</v>
      </c>
      <c r="AG1112">
        <v>0</v>
      </c>
      <c r="AH1112">
        <v>6</v>
      </c>
      <c r="AI1112">
        <v>0</v>
      </c>
      <c r="AJ1112">
        <v>0</v>
      </c>
      <c r="AK1112">
        <v>4</v>
      </c>
      <c r="AL1112">
        <v>1</v>
      </c>
      <c r="AM1112">
        <v>0</v>
      </c>
    </row>
    <row r="1113" spans="1:39">
      <c r="A1113">
        <v>10</v>
      </c>
      <c r="B1113">
        <v>71</v>
      </c>
      <c r="C1113">
        <v>2022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0</v>
      </c>
      <c r="N1113">
        <v>99</v>
      </c>
      <c r="O1113">
        <v>99</v>
      </c>
      <c r="P1113">
        <v>9999</v>
      </c>
      <c r="Q1113">
        <v>48</v>
      </c>
      <c r="R1113">
        <v>62</v>
      </c>
      <c r="S1113">
        <v>0</v>
      </c>
      <c r="T1113">
        <v>0.22616181513095504</v>
      </c>
      <c r="U1113">
        <v>0</v>
      </c>
      <c r="V1113">
        <v>1.1935483870967745</v>
      </c>
      <c r="X1113">
        <v>159.54688428336772</v>
      </c>
      <c r="Y1113">
        <v>0</v>
      </c>
      <c r="AD1113">
        <v>6</v>
      </c>
      <c r="AE1113">
        <v>0</v>
      </c>
      <c r="AF1113">
        <v>0</v>
      </c>
      <c r="AG1113">
        <v>1</v>
      </c>
      <c r="AH1113">
        <v>1</v>
      </c>
      <c r="AI1113">
        <v>0</v>
      </c>
      <c r="AJ1113">
        <v>2</v>
      </c>
      <c r="AK1113">
        <v>1</v>
      </c>
      <c r="AL1113">
        <v>1</v>
      </c>
      <c r="AM1113">
        <v>1</v>
      </c>
    </row>
    <row r="1114" spans="1:39">
      <c r="A1114">
        <v>10</v>
      </c>
      <c r="B1114">
        <v>72</v>
      </c>
      <c r="C1114">
        <v>2022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35</v>
      </c>
      <c r="N1114">
        <v>99</v>
      </c>
      <c r="O1114">
        <v>99</v>
      </c>
      <c r="P1114">
        <v>9999</v>
      </c>
      <c r="Q1114">
        <v>26</v>
      </c>
      <c r="R1114">
        <v>39</v>
      </c>
      <c r="S1114">
        <v>39</v>
      </c>
      <c r="T1114">
        <v>0.14226307725979423</v>
      </c>
      <c r="U1114">
        <v>0.20034346189051544</v>
      </c>
      <c r="V1114">
        <v>2</v>
      </c>
      <c r="W1114">
        <v>35</v>
      </c>
      <c r="X1114">
        <v>235.19765536016888</v>
      </c>
      <c r="Y1114">
        <v>217.08743589743591</v>
      </c>
      <c r="Z1114">
        <v>217.08743589743591</v>
      </c>
      <c r="AA1114">
        <v>53.763678508438403</v>
      </c>
      <c r="AB1114">
        <v>0</v>
      </c>
      <c r="AD1114">
        <v>0</v>
      </c>
      <c r="AE1114">
        <v>0</v>
      </c>
      <c r="AF1114">
        <v>0</v>
      </c>
      <c r="AG1114">
        <v>0</v>
      </c>
      <c r="AH1114">
        <v>3</v>
      </c>
      <c r="AI1114">
        <v>0</v>
      </c>
      <c r="AJ1114">
        <v>0</v>
      </c>
      <c r="AK1114">
        <v>0</v>
      </c>
      <c r="AL1114">
        <v>0</v>
      </c>
      <c r="AM1114">
        <v>0</v>
      </c>
    </row>
    <row r="1115" spans="1:39">
      <c r="A1115">
        <v>10</v>
      </c>
      <c r="B1115">
        <v>73</v>
      </c>
      <c r="C1115">
        <v>2022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36</v>
      </c>
      <c r="N1115">
        <v>99</v>
      </c>
      <c r="O1115">
        <v>99</v>
      </c>
      <c r="P1115">
        <v>9999</v>
      </c>
      <c r="Q1115">
        <v>7</v>
      </c>
      <c r="R1115">
        <v>7</v>
      </c>
      <c r="S1115">
        <v>7</v>
      </c>
      <c r="T1115">
        <v>2.5534398482527181E-2</v>
      </c>
      <c r="U1115">
        <v>3.4969670495735947E-2</v>
      </c>
      <c r="V1115">
        <v>2</v>
      </c>
      <c r="W1115">
        <v>36</v>
      </c>
      <c r="X1115">
        <v>228.72620337409072</v>
      </c>
      <c r="Y1115">
        <v>211.11428571428564</v>
      </c>
      <c r="Z1115">
        <v>211.11428571428564</v>
      </c>
      <c r="AA1115">
        <v>35.059558654684025</v>
      </c>
      <c r="AB1115">
        <v>0</v>
      </c>
      <c r="AD1115">
        <v>1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</row>
    <row r="1116" spans="1:39">
      <c r="A1116">
        <v>10</v>
      </c>
      <c r="B1116">
        <v>74</v>
      </c>
      <c r="C1116">
        <v>2022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37</v>
      </c>
      <c r="N1116">
        <v>99</v>
      </c>
      <c r="O1116">
        <v>99</v>
      </c>
      <c r="P1116">
        <v>9999</v>
      </c>
      <c r="Q1116">
        <v>7</v>
      </c>
      <c r="R1116">
        <v>7</v>
      </c>
      <c r="S1116">
        <v>7</v>
      </c>
      <c r="T1116">
        <v>2.5534398482527181E-2</v>
      </c>
      <c r="U1116">
        <v>3.7998576858879939E-2</v>
      </c>
      <c r="V1116">
        <v>2</v>
      </c>
      <c r="W1116">
        <v>37</v>
      </c>
      <c r="X1116">
        <v>248.5373781148428</v>
      </c>
      <c r="Y1116">
        <v>229.4</v>
      </c>
      <c r="Z1116">
        <v>229.4</v>
      </c>
      <c r="AA1116">
        <v>35.731538689830558</v>
      </c>
      <c r="AB1116">
        <v>0</v>
      </c>
      <c r="AD1116">
        <v>1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</row>
    <row r="1117" spans="1:39">
      <c r="A1117">
        <v>10</v>
      </c>
      <c r="B1117">
        <v>75</v>
      </c>
      <c r="C1117">
        <v>2022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38</v>
      </c>
      <c r="N1117">
        <v>99</v>
      </c>
      <c r="O1117">
        <v>99</v>
      </c>
      <c r="P1117">
        <v>9999</v>
      </c>
      <c r="Q1117">
        <v>14</v>
      </c>
      <c r="R1117">
        <v>16</v>
      </c>
      <c r="S1117">
        <v>16</v>
      </c>
      <c r="T1117">
        <v>5.836433938863355E-2</v>
      </c>
      <c r="U1117">
        <v>8.3292795286673355E-2</v>
      </c>
      <c r="V1117">
        <v>2</v>
      </c>
      <c r="W1117">
        <v>38</v>
      </c>
      <c r="X1117">
        <v>238.34710184182023</v>
      </c>
      <c r="Y1117">
        <v>219.99437500000005</v>
      </c>
      <c r="Z1117">
        <v>219.99437500000005</v>
      </c>
      <c r="AA1117">
        <v>40.396733774023936</v>
      </c>
      <c r="AB1117">
        <v>0</v>
      </c>
      <c r="AD1117">
        <v>0</v>
      </c>
      <c r="AE1117">
        <v>0</v>
      </c>
      <c r="AF1117">
        <v>0</v>
      </c>
      <c r="AG1117">
        <v>0</v>
      </c>
      <c r="AH1117">
        <v>2</v>
      </c>
      <c r="AI1117">
        <v>0</v>
      </c>
      <c r="AJ1117">
        <v>1</v>
      </c>
      <c r="AK1117">
        <v>0</v>
      </c>
      <c r="AL1117">
        <v>0</v>
      </c>
      <c r="AM1117">
        <v>0</v>
      </c>
    </row>
    <row r="1118" spans="1:39">
      <c r="A1118">
        <v>10</v>
      </c>
      <c r="B1118">
        <v>76</v>
      </c>
      <c r="C1118">
        <v>2022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39</v>
      </c>
      <c r="N1118">
        <v>99</v>
      </c>
      <c r="O1118">
        <v>99</v>
      </c>
      <c r="P1118">
        <v>9999</v>
      </c>
      <c r="Q1118">
        <v>16</v>
      </c>
      <c r="R1118">
        <v>22</v>
      </c>
      <c r="S1118">
        <v>22</v>
      </c>
      <c r="T1118">
        <v>8.0250966659371134E-2</v>
      </c>
      <c r="U1118">
        <v>0.12083774609101056</v>
      </c>
      <c r="V1118">
        <v>2</v>
      </c>
      <c r="W1118">
        <v>39</v>
      </c>
      <c r="X1118">
        <v>251.47936570471779</v>
      </c>
      <c r="Y1118">
        <v>232.11545454545447</v>
      </c>
      <c r="Z1118">
        <v>232.11545454545447</v>
      </c>
      <c r="AA1118">
        <v>32.469307427067406</v>
      </c>
      <c r="AB1118">
        <v>0</v>
      </c>
      <c r="AD1118">
        <v>1</v>
      </c>
      <c r="AE1118">
        <v>0</v>
      </c>
      <c r="AF1118">
        <v>0</v>
      </c>
      <c r="AG1118">
        <v>0</v>
      </c>
      <c r="AH1118">
        <v>2</v>
      </c>
      <c r="AI1118">
        <v>1</v>
      </c>
      <c r="AJ1118">
        <v>0</v>
      </c>
      <c r="AK1118">
        <v>0</v>
      </c>
      <c r="AL1118">
        <v>0</v>
      </c>
      <c r="AM1118">
        <v>0</v>
      </c>
    </row>
    <row r="1119" spans="1:39">
      <c r="A1119">
        <v>10</v>
      </c>
      <c r="B1119">
        <v>77</v>
      </c>
      <c r="C1119">
        <v>2022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40</v>
      </c>
      <c r="N1119">
        <v>99</v>
      </c>
      <c r="O1119">
        <v>99</v>
      </c>
      <c r="P1119">
        <v>9999</v>
      </c>
      <c r="Q1119">
        <v>19</v>
      </c>
      <c r="R1119">
        <v>23</v>
      </c>
      <c r="S1119">
        <v>23</v>
      </c>
      <c r="T1119">
        <v>8.3898737871160714E-2</v>
      </c>
      <c r="U1119">
        <v>0.1166760760747127</v>
      </c>
      <c r="V1119">
        <v>5</v>
      </c>
      <c r="W1119">
        <v>40</v>
      </c>
      <c r="X1119">
        <v>232.26105798671631</v>
      </c>
      <c r="Y1119">
        <v>214.37695652173923</v>
      </c>
      <c r="Z1119">
        <v>214.37695652173923</v>
      </c>
      <c r="AA1119">
        <v>40.507477939240822</v>
      </c>
      <c r="AB1119">
        <v>0</v>
      </c>
      <c r="AD1119">
        <v>0</v>
      </c>
      <c r="AE1119">
        <v>0</v>
      </c>
      <c r="AF1119">
        <v>0</v>
      </c>
      <c r="AG1119">
        <v>0</v>
      </c>
      <c r="AH1119">
        <v>1</v>
      </c>
      <c r="AI1119">
        <v>0</v>
      </c>
      <c r="AJ1119">
        <v>0</v>
      </c>
      <c r="AK1119">
        <v>0</v>
      </c>
      <c r="AL1119">
        <v>0</v>
      </c>
      <c r="AM1119">
        <v>0</v>
      </c>
    </row>
    <row r="1120" spans="1:39">
      <c r="A1120">
        <v>10</v>
      </c>
      <c r="B1120">
        <v>78</v>
      </c>
      <c r="C1120">
        <v>2022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41</v>
      </c>
      <c r="N1120">
        <v>99</v>
      </c>
      <c r="O1120">
        <v>99</v>
      </c>
      <c r="P1120">
        <v>9999</v>
      </c>
      <c r="Q1120">
        <v>22</v>
      </c>
      <c r="R1120">
        <v>26</v>
      </c>
      <c r="S1120">
        <v>26</v>
      </c>
      <c r="T1120">
        <v>9.4842051506529523E-2</v>
      </c>
      <c r="U1120">
        <v>0.13536253526883416</v>
      </c>
      <c r="V1120">
        <v>5</v>
      </c>
      <c r="W1120">
        <v>41</v>
      </c>
      <c r="X1120">
        <v>238.36778064838745</v>
      </c>
      <c r="Y1120">
        <v>220.01346153846163</v>
      </c>
      <c r="Z1120">
        <v>220.01346153846163</v>
      </c>
      <c r="AA1120">
        <v>35.771492188646498</v>
      </c>
      <c r="AB1120">
        <v>0</v>
      </c>
      <c r="AD1120">
        <v>1</v>
      </c>
      <c r="AE1120">
        <v>0</v>
      </c>
      <c r="AF1120">
        <v>0</v>
      </c>
      <c r="AG1120">
        <v>0</v>
      </c>
      <c r="AH1120">
        <v>6</v>
      </c>
      <c r="AI1120">
        <v>0</v>
      </c>
      <c r="AJ1120">
        <v>1</v>
      </c>
      <c r="AK1120">
        <v>0</v>
      </c>
      <c r="AL1120">
        <v>0</v>
      </c>
      <c r="AM1120">
        <v>0</v>
      </c>
    </row>
    <row r="1121" spans="1:39">
      <c r="A1121">
        <v>10</v>
      </c>
      <c r="B1121">
        <v>79</v>
      </c>
      <c r="C1121">
        <v>2022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42</v>
      </c>
      <c r="N1121">
        <v>99</v>
      </c>
      <c r="O1121">
        <v>99</v>
      </c>
      <c r="P1121">
        <v>9999</v>
      </c>
      <c r="Q1121">
        <v>33</v>
      </c>
      <c r="R1121">
        <v>38</v>
      </c>
      <c r="S1121">
        <v>38</v>
      </c>
      <c r="T1121">
        <v>0.13861530604800465</v>
      </c>
      <c r="U1121">
        <v>0.18200485366153624</v>
      </c>
      <c r="V1121">
        <v>5</v>
      </c>
      <c r="W1121">
        <v>42</v>
      </c>
      <c r="X1121">
        <v>219.29149797570847</v>
      </c>
      <c r="Y1121">
        <v>202.406052631579</v>
      </c>
      <c r="Z1121">
        <v>202.406052631579</v>
      </c>
      <c r="AA1121">
        <v>32.608195413154881</v>
      </c>
      <c r="AB1121">
        <v>0</v>
      </c>
      <c r="AD1121">
        <v>1</v>
      </c>
      <c r="AE1121">
        <v>0</v>
      </c>
      <c r="AF1121">
        <v>0</v>
      </c>
      <c r="AG1121">
        <v>0</v>
      </c>
      <c r="AH1121">
        <v>1</v>
      </c>
      <c r="AI1121">
        <v>0</v>
      </c>
      <c r="AJ1121">
        <v>2</v>
      </c>
      <c r="AK1121">
        <v>0</v>
      </c>
      <c r="AL1121">
        <v>1</v>
      </c>
      <c r="AM1121">
        <v>0</v>
      </c>
    </row>
    <row r="1122" spans="1:39">
      <c r="A1122">
        <v>10</v>
      </c>
      <c r="B1122">
        <v>80</v>
      </c>
      <c r="C1122">
        <v>2022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43</v>
      </c>
      <c r="N1122">
        <v>99</v>
      </c>
      <c r="O1122">
        <v>99</v>
      </c>
      <c r="P1122">
        <v>9999</v>
      </c>
      <c r="Q1122">
        <v>30</v>
      </c>
      <c r="R1122">
        <v>33</v>
      </c>
      <c r="S1122">
        <v>33</v>
      </c>
      <c r="T1122">
        <v>0.12037644998905669</v>
      </c>
      <c r="U1122">
        <v>0.1632417252750977</v>
      </c>
      <c r="V1122">
        <v>5</v>
      </c>
      <c r="W1122">
        <v>43</v>
      </c>
      <c r="X1122">
        <v>226.48511113299844</v>
      </c>
      <c r="Y1122">
        <v>209.04575757575756</v>
      </c>
      <c r="Z1122">
        <v>209.04575757575756</v>
      </c>
      <c r="AA1122">
        <v>38.180960274152191</v>
      </c>
      <c r="AB1122">
        <v>0</v>
      </c>
      <c r="AD1122">
        <v>1</v>
      </c>
      <c r="AE1122">
        <v>0</v>
      </c>
      <c r="AF1122">
        <v>0</v>
      </c>
      <c r="AG1122">
        <v>0</v>
      </c>
      <c r="AH1122">
        <v>3</v>
      </c>
      <c r="AI1122">
        <v>0</v>
      </c>
      <c r="AJ1122">
        <v>0</v>
      </c>
      <c r="AK1122">
        <v>0</v>
      </c>
      <c r="AL1122">
        <v>1</v>
      </c>
      <c r="AM1122">
        <v>0</v>
      </c>
    </row>
    <row r="1123" spans="1:39">
      <c r="A1123">
        <v>10</v>
      </c>
      <c r="B1123">
        <v>81</v>
      </c>
      <c r="C1123">
        <v>2022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44</v>
      </c>
      <c r="N1123">
        <v>99</v>
      </c>
      <c r="O1123">
        <v>99</v>
      </c>
      <c r="P1123">
        <v>9999</v>
      </c>
      <c r="Q1123">
        <v>39</v>
      </c>
      <c r="R1123">
        <v>48</v>
      </c>
      <c r="S1123">
        <v>48</v>
      </c>
      <c r="T1123">
        <v>0.17509301816590059</v>
      </c>
      <c r="U1123">
        <v>0.21197375242505953</v>
      </c>
      <c r="V1123">
        <v>5</v>
      </c>
      <c r="W1123">
        <v>44</v>
      </c>
      <c r="X1123">
        <v>202.19167569519689</v>
      </c>
      <c r="Y1123">
        <v>186.62291666666661</v>
      </c>
      <c r="Z1123">
        <v>186.62291666666661</v>
      </c>
      <c r="AA1123">
        <v>35.354161940188696</v>
      </c>
      <c r="AB1123">
        <v>0</v>
      </c>
      <c r="AD1123">
        <v>1</v>
      </c>
      <c r="AE1123">
        <v>0</v>
      </c>
      <c r="AF1123">
        <v>0</v>
      </c>
      <c r="AG1123">
        <v>0</v>
      </c>
      <c r="AH1123">
        <v>2</v>
      </c>
      <c r="AI1123">
        <v>0</v>
      </c>
      <c r="AJ1123">
        <v>0</v>
      </c>
      <c r="AK1123">
        <v>0</v>
      </c>
      <c r="AL1123">
        <v>0</v>
      </c>
      <c r="AM1123">
        <v>0</v>
      </c>
    </row>
    <row r="1124" spans="1:39">
      <c r="A1124">
        <v>10</v>
      </c>
      <c r="B1124">
        <v>82</v>
      </c>
      <c r="C1124">
        <v>2022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45</v>
      </c>
      <c r="N1124">
        <v>99</v>
      </c>
      <c r="O1124">
        <v>99</v>
      </c>
      <c r="P1124">
        <v>9999</v>
      </c>
      <c r="Q1124">
        <v>54</v>
      </c>
      <c r="R1124">
        <v>69</v>
      </c>
      <c r="S1124">
        <v>69</v>
      </c>
      <c r="T1124">
        <v>0.25169621361348221</v>
      </c>
      <c r="U1124">
        <v>0.34714106521345678</v>
      </c>
      <c r="V1124">
        <v>8</v>
      </c>
      <c r="W1124">
        <v>45</v>
      </c>
      <c r="X1124">
        <v>230.34528239672153</v>
      </c>
      <c r="Y1124">
        <v>212.60869565217391</v>
      </c>
      <c r="Z1124">
        <v>212.60869565217391</v>
      </c>
      <c r="AA1124">
        <v>34.236014680409575</v>
      </c>
      <c r="AB1124">
        <v>0</v>
      </c>
      <c r="AD1124">
        <v>2</v>
      </c>
      <c r="AE1124">
        <v>0</v>
      </c>
      <c r="AF1124">
        <v>0</v>
      </c>
      <c r="AG1124">
        <v>0</v>
      </c>
      <c r="AH1124">
        <v>9</v>
      </c>
      <c r="AI1124">
        <v>2</v>
      </c>
      <c r="AJ1124">
        <v>3</v>
      </c>
      <c r="AK1124">
        <v>0</v>
      </c>
      <c r="AL1124">
        <v>2</v>
      </c>
      <c r="AM1124">
        <v>0</v>
      </c>
    </row>
    <row r="1125" spans="1:39">
      <c r="A1125">
        <v>10</v>
      </c>
      <c r="B1125">
        <v>83</v>
      </c>
      <c r="C1125">
        <v>2022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46</v>
      </c>
      <c r="N1125">
        <v>99</v>
      </c>
      <c r="O1125">
        <v>99</v>
      </c>
      <c r="P1125">
        <v>9999</v>
      </c>
      <c r="Q1125">
        <v>65</v>
      </c>
      <c r="R1125">
        <v>95</v>
      </c>
      <c r="S1125">
        <v>95</v>
      </c>
      <c r="T1125">
        <v>0.34653826512001162</v>
      </c>
      <c r="U1125">
        <v>0.44250050285761472</v>
      </c>
      <c r="V1125">
        <v>8</v>
      </c>
      <c r="W1125">
        <v>46</v>
      </c>
      <c r="X1125">
        <v>213.26156127045655</v>
      </c>
      <c r="Y1125">
        <v>196.84042105263168</v>
      </c>
      <c r="Z1125">
        <v>196.84042105263168</v>
      </c>
      <c r="AA1125">
        <v>34.954662844312224</v>
      </c>
      <c r="AB1125">
        <v>0</v>
      </c>
      <c r="AD1125">
        <v>0</v>
      </c>
      <c r="AE1125">
        <v>0</v>
      </c>
      <c r="AF1125">
        <v>0</v>
      </c>
      <c r="AG1125">
        <v>0</v>
      </c>
      <c r="AH1125">
        <v>5</v>
      </c>
      <c r="AI1125">
        <v>0</v>
      </c>
      <c r="AJ1125">
        <v>1</v>
      </c>
      <c r="AK1125">
        <v>0</v>
      </c>
      <c r="AL1125">
        <v>2</v>
      </c>
      <c r="AM1125">
        <v>0</v>
      </c>
    </row>
    <row r="1126" spans="1:39">
      <c r="A1126">
        <v>10</v>
      </c>
      <c r="B1126">
        <v>84</v>
      </c>
      <c r="C1126">
        <v>2022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47</v>
      </c>
      <c r="N1126">
        <v>99</v>
      </c>
      <c r="O1126">
        <v>99</v>
      </c>
      <c r="P1126">
        <v>9999</v>
      </c>
      <c r="Q1126">
        <v>92</v>
      </c>
      <c r="R1126">
        <v>128</v>
      </c>
      <c r="S1126">
        <v>128</v>
      </c>
      <c r="T1126">
        <v>0.4669147151090684</v>
      </c>
      <c r="U1126">
        <v>0.58913104306396391</v>
      </c>
      <c r="V1126">
        <v>8</v>
      </c>
      <c r="W1126">
        <v>47</v>
      </c>
      <c r="X1126">
        <v>210.729025595883</v>
      </c>
      <c r="Y1126">
        <v>194.50289062500005</v>
      </c>
      <c r="Z1126">
        <v>194.50289062500005</v>
      </c>
      <c r="AA1126">
        <v>37.781688296720176</v>
      </c>
      <c r="AB1126">
        <v>0</v>
      </c>
      <c r="AD1126">
        <v>1</v>
      </c>
      <c r="AE1126">
        <v>0</v>
      </c>
      <c r="AF1126">
        <v>0</v>
      </c>
      <c r="AG1126">
        <v>1</v>
      </c>
      <c r="AH1126">
        <v>9</v>
      </c>
      <c r="AI1126">
        <v>1</v>
      </c>
      <c r="AJ1126">
        <v>1</v>
      </c>
      <c r="AK1126">
        <v>0</v>
      </c>
      <c r="AL1126">
        <v>0</v>
      </c>
      <c r="AM1126">
        <v>0</v>
      </c>
    </row>
    <row r="1127" spans="1:39">
      <c r="A1127">
        <v>10</v>
      </c>
      <c r="B1127">
        <v>85</v>
      </c>
      <c r="C1127">
        <v>2022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48</v>
      </c>
      <c r="N1127">
        <v>99</v>
      </c>
      <c r="O1127">
        <v>99</v>
      </c>
      <c r="P1127">
        <v>9999</v>
      </c>
      <c r="Q1127">
        <v>178</v>
      </c>
      <c r="R1127">
        <v>391</v>
      </c>
      <c r="S1127">
        <v>391</v>
      </c>
      <c r="T1127">
        <v>1.4262785438097323</v>
      </c>
      <c r="U1127">
        <v>1.7349085817137904</v>
      </c>
      <c r="V1127">
        <v>8.0076726342711009</v>
      </c>
      <c r="W1127">
        <v>48</v>
      </c>
      <c r="X1127">
        <v>203.15254105787579</v>
      </c>
      <c r="Y1127">
        <v>187.50979539641941</v>
      </c>
      <c r="Z1127">
        <v>187.50979539641941</v>
      </c>
      <c r="AA1127">
        <v>39.840421927929846</v>
      </c>
      <c r="AB1127">
        <v>0</v>
      </c>
      <c r="AD1127">
        <v>10</v>
      </c>
      <c r="AE1127">
        <v>0</v>
      </c>
      <c r="AF1127">
        <v>0</v>
      </c>
      <c r="AG1127">
        <v>2</v>
      </c>
      <c r="AH1127">
        <v>14</v>
      </c>
      <c r="AI1127">
        <v>2</v>
      </c>
      <c r="AJ1127">
        <v>9</v>
      </c>
      <c r="AK1127">
        <v>4</v>
      </c>
      <c r="AL1127">
        <v>5</v>
      </c>
      <c r="AM1127">
        <v>1</v>
      </c>
    </row>
    <row r="1128" spans="1:39">
      <c r="A1128">
        <v>10</v>
      </c>
      <c r="B1128">
        <v>86</v>
      </c>
      <c r="C1128">
        <v>2022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49</v>
      </c>
      <c r="N1128">
        <v>99</v>
      </c>
      <c r="O1128">
        <v>99</v>
      </c>
      <c r="P1128">
        <v>9999</v>
      </c>
      <c r="Q1128">
        <v>162</v>
      </c>
      <c r="R1128">
        <v>269</v>
      </c>
      <c r="S1128">
        <v>269</v>
      </c>
      <c r="T1128">
        <v>0.98125045597140148</v>
      </c>
      <c r="U1128">
        <v>1.1493173363284404</v>
      </c>
      <c r="V1128">
        <v>8</v>
      </c>
      <c r="W1128">
        <v>49</v>
      </c>
      <c r="X1128">
        <v>195.61857849988124</v>
      </c>
      <c r="Y1128">
        <v>180.55594795539005</v>
      </c>
      <c r="Z1128">
        <v>180.55594795539005</v>
      </c>
      <c r="AA1128">
        <v>33.825001492390342</v>
      </c>
      <c r="AB1128">
        <v>0</v>
      </c>
      <c r="AD1128">
        <v>10</v>
      </c>
      <c r="AE1128">
        <v>0</v>
      </c>
      <c r="AF1128">
        <v>0</v>
      </c>
      <c r="AG1128">
        <v>2</v>
      </c>
      <c r="AH1128">
        <v>18</v>
      </c>
      <c r="AI1128">
        <v>2</v>
      </c>
      <c r="AJ1128">
        <v>8</v>
      </c>
      <c r="AK1128">
        <v>2</v>
      </c>
      <c r="AL1128">
        <v>4</v>
      </c>
      <c r="AM1128">
        <v>1</v>
      </c>
    </row>
    <row r="1129" spans="1:39">
      <c r="A1129">
        <v>10</v>
      </c>
      <c r="B1129">
        <v>87</v>
      </c>
      <c r="C1129">
        <v>2022</v>
      </c>
      <c r="D1129">
        <v>99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50</v>
      </c>
      <c r="N1129">
        <v>99</v>
      </c>
      <c r="O1129">
        <v>99</v>
      </c>
      <c r="P1129">
        <v>9999</v>
      </c>
      <c r="Q1129">
        <v>206</v>
      </c>
      <c r="R1129">
        <v>360</v>
      </c>
      <c r="S1129">
        <v>360</v>
      </c>
      <c r="T1129">
        <v>1.3131976362442548</v>
      </c>
      <c r="U1129">
        <v>1.5185216180643055</v>
      </c>
      <c r="V1129">
        <v>11</v>
      </c>
      <c r="W1129">
        <v>50</v>
      </c>
      <c r="X1129">
        <v>193.12606837606836</v>
      </c>
      <c r="Y1129">
        <v>178.255361111111</v>
      </c>
      <c r="Z1129">
        <v>178.255361111111</v>
      </c>
      <c r="AA1129">
        <v>33.065196890767218</v>
      </c>
      <c r="AB1129">
        <v>0</v>
      </c>
      <c r="AD1129">
        <v>8</v>
      </c>
      <c r="AE1129">
        <v>0</v>
      </c>
      <c r="AF1129">
        <v>0</v>
      </c>
      <c r="AG1129">
        <v>0</v>
      </c>
      <c r="AH1129">
        <v>20</v>
      </c>
      <c r="AI1129">
        <v>2</v>
      </c>
      <c r="AJ1129">
        <v>9</v>
      </c>
      <c r="AK1129">
        <v>2</v>
      </c>
      <c r="AL1129">
        <v>9</v>
      </c>
      <c r="AM1129">
        <v>1</v>
      </c>
    </row>
    <row r="1130" spans="1:39">
      <c r="A1130">
        <v>10</v>
      </c>
      <c r="B1130">
        <v>88</v>
      </c>
      <c r="C1130">
        <v>2022</v>
      </c>
      <c r="D1130">
        <v>99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51</v>
      </c>
      <c r="N1130">
        <v>99</v>
      </c>
      <c r="O1130">
        <v>99</v>
      </c>
      <c r="P1130">
        <v>9999</v>
      </c>
      <c r="Q1130">
        <v>235</v>
      </c>
      <c r="R1130">
        <v>484</v>
      </c>
      <c r="S1130">
        <v>484</v>
      </c>
      <c r="T1130">
        <v>1.7655212665061644</v>
      </c>
      <c r="U1130">
        <v>2.0158481656945453</v>
      </c>
      <c r="V1130">
        <v>10.954545454545457</v>
      </c>
      <c r="W1130">
        <v>51</v>
      </c>
      <c r="X1130">
        <v>190.6930553441438</v>
      </c>
      <c r="Y1130">
        <v>176.00969008264479</v>
      </c>
      <c r="Z1130">
        <v>176.00969008264479</v>
      </c>
      <c r="AA1130">
        <v>33.884277883906343</v>
      </c>
      <c r="AB1130">
        <v>0</v>
      </c>
      <c r="AD1130">
        <v>13</v>
      </c>
      <c r="AE1130">
        <v>0</v>
      </c>
      <c r="AF1130">
        <v>0</v>
      </c>
      <c r="AG1130">
        <v>0</v>
      </c>
      <c r="AH1130">
        <v>24</v>
      </c>
      <c r="AI1130">
        <v>0</v>
      </c>
      <c r="AJ1130">
        <v>20</v>
      </c>
      <c r="AK1130">
        <v>1</v>
      </c>
      <c r="AL1130">
        <v>6</v>
      </c>
      <c r="AM1130">
        <v>2</v>
      </c>
    </row>
    <row r="1131" spans="1:39">
      <c r="A1131">
        <v>10</v>
      </c>
      <c r="B1131">
        <v>89</v>
      </c>
      <c r="C1131">
        <v>2022</v>
      </c>
      <c r="D1131">
        <v>99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52</v>
      </c>
      <c r="N1131">
        <v>99</v>
      </c>
      <c r="O1131">
        <v>99</v>
      </c>
      <c r="P1131">
        <v>9999</v>
      </c>
      <c r="Q1131">
        <v>276</v>
      </c>
      <c r="R1131">
        <v>569</v>
      </c>
      <c r="S1131">
        <v>569</v>
      </c>
      <c r="T1131">
        <v>2.07558181950828</v>
      </c>
      <c r="U1131">
        <v>2.3124320510409326</v>
      </c>
      <c r="V1131">
        <v>10.980667838312833</v>
      </c>
      <c r="W1131">
        <v>52</v>
      </c>
      <c r="X1131">
        <v>186.07118988093765</v>
      </c>
      <c r="Y1131">
        <v>171.74370826010545</v>
      </c>
      <c r="Z1131">
        <v>171.74370826010545</v>
      </c>
      <c r="AA1131">
        <v>33.59788867633111</v>
      </c>
      <c r="AB1131">
        <v>0</v>
      </c>
      <c r="AD1131">
        <v>15</v>
      </c>
      <c r="AE1131">
        <v>0</v>
      </c>
      <c r="AF1131">
        <v>0</v>
      </c>
      <c r="AG1131">
        <v>3</v>
      </c>
      <c r="AH1131">
        <v>39</v>
      </c>
      <c r="AI1131">
        <v>4</v>
      </c>
      <c r="AJ1131">
        <v>22</v>
      </c>
      <c r="AK1131">
        <v>0</v>
      </c>
      <c r="AL1131">
        <v>5</v>
      </c>
      <c r="AM1131">
        <v>2</v>
      </c>
    </row>
    <row r="1132" spans="1:39">
      <c r="A1132">
        <v>10</v>
      </c>
      <c r="B1132">
        <v>90</v>
      </c>
      <c r="C1132">
        <v>2022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53</v>
      </c>
      <c r="N1132">
        <v>99</v>
      </c>
      <c r="O1132">
        <v>99</v>
      </c>
      <c r="P1132">
        <v>9999</v>
      </c>
      <c r="Q1132">
        <v>290</v>
      </c>
      <c r="R1132">
        <v>717</v>
      </c>
      <c r="S1132">
        <v>717</v>
      </c>
      <c r="T1132">
        <v>2.6154519588531402</v>
      </c>
      <c r="U1132">
        <v>2.8792585116066758</v>
      </c>
      <c r="V1132">
        <v>11</v>
      </c>
      <c r="W1132">
        <v>53</v>
      </c>
      <c r="X1132">
        <v>183.85858979647651</v>
      </c>
      <c r="Y1132">
        <v>169.7014783821478</v>
      </c>
      <c r="Z1132">
        <v>169.7014783821478</v>
      </c>
      <c r="AA1132">
        <v>32.256946370778621</v>
      </c>
      <c r="AB1132">
        <v>0</v>
      </c>
      <c r="AD1132">
        <v>15</v>
      </c>
      <c r="AE1132">
        <v>0</v>
      </c>
      <c r="AF1132">
        <v>0</v>
      </c>
      <c r="AG1132">
        <v>1</v>
      </c>
      <c r="AH1132">
        <v>46</v>
      </c>
      <c r="AI1132">
        <v>6</v>
      </c>
      <c r="AJ1132">
        <v>23</v>
      </c>
      <c r="AK1132">
        <v>4</v>
      </c>
      <c r="AL1132">
        <v>10</v>
      </c>
      <c r="AM1132">
        <v>2</v>
      </c>
    </row>
    <row r="1133" spans="1:39">
      <c r="A1133">
        <v>10</v>
      </c>
      <c r="B1133">
        <v>91</v>
      </c>
      <c r="C1133">
        <v>2022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54</v>
      </c>
      <c r="N1133">
        <v>99</v>
      </c>
      <c r="O1133">
        <v>99</v>
      </c>
      <c r="P1133">
        <v>9999</v>
      </c>
      <c r="Q1133">
        <v>325</v>
      </c>
      <c r="R1133">
        <v>900</v>
      </c>
      <c r="S1133">
        <v>900</v>
      </c>
      <c r="T1133">
        <v>3.2829940906106367</v>
      </c>
      <c r="U1133">
        <v>3.5544871645762455</v>
      </c>
      <c r="V1133">
        <v>10.96666666666667</v>
      </c>
      <c r="W1133">
        <v>54</v>
      </c>
      <c r="X1133">
        <v>180.82432887925873</v>
      </c>
      <c r="Y1133">
        <v>166.90085555555555</v>
      </c>
      <c r="Z1133">
        <v>166.90085555555555</v>
      </c>
      <c r="AA1133">
        <v>29.89785349859698</v>
      </c>
      <c r="AB1133">
        <v>0</v>
      </c>
      <c r="AD1133">
        <v>28</v>
      </c>
      <c r="AE1133">
        <v>0</v>
      </c>
      <c r="AF1133">
        <v>0</v>
      </c>
      <c r="AG1133">
        <v>6</v>
      </c>
      <c r="AH1133">
        <v>57</v>
      </c>
      <c r="AI1133">
        <v>5</v>
      </c>
      <c r="AJ1133">
        <v>25</v>
      </c>
      <c r="AK1133">
        <v>3</v>
      </c>
      <c r="AL1133">
        <v>10</v>
      </c>
      <c r="AM1133">
        <v>10</v>
      </c>
    </row>
    <row r="1134" spans="1:39">
      <c r="A1134">
        <v>10</v>
      </c>
      <c r="B1134">
        <v>92</v>
      </c>
      <c r="C1134">
        <v>2022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55</v>
      </c>
      <c r="N1134">
        <v>99</v>
      </c>
      <c r="O1134">
        <v>99</v>
      </c>
      <c r="P1134">
        <v>9999</v>
      </c>
      <c r="Q1134">
        <v>357</v>
      </c>
      <c r="R1134">
        <v>1096</v>
      </c>
      <c r="S1134">
        <v>1096</v>
      </c>
      <c r="T1134">
        <v>3.9979572481213976</v>
      </c>
      <c r="U1134">
        <v>4.2365999537893</v>
      </c>
      <c r="V1134">
        <v>13.961678832116796</v>
      </c>
      <c r="W1134">
        <v>55</v>
      </c>
      <c r="X1134">
        <v>176.98209187748631</v>
      </c>
      <c r="Y1134">
        <v>163.35447080291965</v>
      </c>
      <c r="Z1134">
        <v>163.35447080291965</v>
      </c>
      <c r="AA1134">
        <v>30.243261798441058</v>
      </c>
      <c r="AB1134">
        <v>0</v>
      </c>
      <c r="AD1134">
        <v>23</v>
      </c>
      <c r="AE1134">
        <v>0</v>
      </c>
      <c r="AF1134">
        <v>0</v>
      </c>
      <c r="AG1134">
        <v>0</v>
      </c>
      <c r="AH1134">
        <v>61</v>
      </c>
      <c r="AI1134">
        <v>11</v>
      </c>
      <c r="AJ1134">
        <v>32</v>
      </c>
      <c r="AK1134">
        <v>3</v>
      </c>
      <c r="AL1134">
        <v>18</v>
      </c>
      <c r="AM1134">
        <v>7</v>
      </c>
    </row>
    <row r="1135" spans="1:39">
      <c r="A1135">
        <v>10</v>
      </c>
      <c r="B1135">
        <v>93</v>
      </c>
      <c r="C1135">
        <v>2022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56</v>
      </c>
      <c r="N1135">
        <v>99</v>
      </c>
      <c r="O1135">
        <v>99</v>
      </c>
      <c r="P1135">
        <v>9999</v>
      </c>
      <c r="Q1135">
        <v>401</v>
      </c>
      <c r="R1135">
        <v>1423</v>
      </c>
      <c r="S1135">
        <v>1423</v>
      </c>
      <c r="T1135">
        <v>5.190778434376595</v>
      </c>
      <c r="U1135">
        <v>5.4954425442090225</v>
      </c>
      <c r="V1135">
        <v>13.921293042867184</v>
      </c>
      <c r="W1135">
        <v>56</v>
      </c>
      <c r="X1135">
        <v>176.81544263146299</v>
      </c>
      <c r="Y1135">
        <v>163.20065354884025</v>
      </c>
      <c r="Z1135">
        <v>163.20065354884025</v>
      </c>
      <c r="AA1135">
        <v>28.518141063303077</v>
      </c>
      <c r="AB1135">
        <v>0</v>
      </c>
      <c r="AD1135">
        <v>41</v>
      </c>
      <c r="AE1135">
        <v>0</v>
      </c>
      <c r="AF1135">
        <v>0</v>
      </c>
      <c r="AG1135">
        <v>2</v>
      </c>
      <c r="AH1135">
        <v>81</v>
      </c>
      <c r="AI1135">
        <v>8</v>
      </c>
      <c r="AJ1135">
        <v>28</v>
      </c>
      <c r="AK1135">
        <v>1</v>
      </c>
      <c r="AL1135">
        <v>18</v>
      </c>
      <c r="AM1135">
        <v>7</v>
      </c>
    </row>
    <row r="1136" spans="1:39">
      <c r="A1136">
        <v>10</v>
      </c>
      <c r="B1136">
        <v>94</v>
      </c>
      <c r="C1136">
        <v>2022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57</v>
      </c>
      <c r="N1136">
        <v>99</v>
      </c>
      <c r="O1136">
        <v>99</v>
      </c>
      <c r="P1136">
        <v>9999</v>
      </c>
      <c r="Q1136">
        <v>406</v>
      </c>
      <c r="R1136">
        <v>1680</v>
      </c>
      <c r="S1136">
        <v>1680</v>
      </c>
      <c r="T1136">
        <v>6.1282556358065214</v>
      </c>
      <c r="U1136">
        <v>6.3407419231360489</v>
      </c>
      <c r="V1136">
        <v>13.916666666666663</v>
      </c>
      <c r="W1136">
        <v>57</v>
      </c>
      <c r="X1136">
        <v>172.80377134602483</v>
      </c>
      <c r="Y1136">
        <v>159.49788095238117</v>
      </c>
      <c r="Z1136">
        <v>159.49788095238117</v>
      </c>
      <c r="AA1136">
        <v>28.386663848331256</v>
      </c>
      <c r="AB1136">
        <v>0</v>
      </c>
      <c r="AD1136">
        <v>53</v>
      </c>
      <c r="AE1136">
        <v>0</v>
      </c>
      <c r="AF1136">
        <v>0</v>
      </c>
      <c r="AG1136">
        <v>8</v>
      </c>
      <c r="AH1136">
        <v>108</v>
      </c>
      <c r="AI1136">
        <v>9</v>
      </c>
      <c r="AJ1136">
        <v>37</v>
      </c>
      <c r="AK1136">
        <v>4</v>
      </c>
      <c r="AL1136">
        <v>14</v>
      </c>
      <c r="AM1136">
        <v>14</v>
      </c>
    </row>
    <row r="1137" spans="1:39">
      <c r="A1137">
        <v>10</v>
      </c>
      <c r="B1137">
        <v>95</v>
      </c>
      <c r="C1137">
        <v>2022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58</v>
      </c>
      <c r="N1137">
        <v>99</v>
      </c>
      <c r="O1137">
        <v>99</v>
      </c>
      <c r="P1137">
        <v>9999</v>
      </c>
      <c r="Q1137">
        <v>429</v>
      </c>
      <c r="R1137">
        <v>2083</v>
      </c>
      <c r="S1137">
        <v>2083</v>
      </c>
      <c r="T1137">
        <v>7.5983074341577295</v>
      </c>
      <c r="U1137">
        <v>7.7203884210835101</v>
      </c>
      <c r="V1137">
        <v>13.946231397023524</v>
      </c>
      <c r="W1137">
        <v>58</v>
      </c>
      <c r="X1137">
        <v>169.69627209692655</v>
      </c>
      <c r="Y1137">
        <v>156.62965914546339</v>
      </c>
      <c r="Z1137">
        <v>156.62965914546339</v>
      </c>
      <c r="AA1137">
        <v>27.963375284485295</v>
      </c>
      <c r="AB1137">
        <v>0</v>
      </c>
      <c r="AD1137">
        <v>53</v>
      </c>
      <c r="AE1137">
        <v>0</v>
      </c>
      <c r="AF1137">
        <v>0</v>
      </c>
      <c r="AG1137">
        <v>2</v>
      </c>
      <c r="AH1137">
        <v>141</v>
      </c>
      <c r="AI1137">
        <v>21</v>
      </c>
      <c r="AJ1137">
        <v>56</v>
      </c>
      <c r="AK1137">
        <v>9</v>
      </c>
      <c r="AL1137">
        <v>25</v>
      </c>
      <c r="AM1137">
        <v>6</v>
      </c>
    </row>
    <row r="1138" spans="1:39">
      <c r="A1138">
        <v>10</v>
      </c>
      <c r="B1138">
        <v>96</v>
      </c>
      <c r="C1138">
        <v>2022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59</v>
      </c>
      <c r="N1138">
        <v>99</v>
      </c>
      <c r="O1138">
        <v>99</v>
      </c>
      <c r="P1138">
        <v>9999</v>
      </c>
      <c r="Q1138">
        <v>443</v>
      </c>
      <c r="R1138">
        <v>2311</v>
      </c>
      <c r="S1138">
        <v>2311</v>
      </c>
      <c r="T1138">
        <v>8.4299992704457569</v>
      </c>
      <c r="U1138">
        <v>8.4089764441809987</v>
      </c>
      <c r="V1138">
        <v>13.95759411510169</v>
      </c>
      <c r="W1138">
        <v>59</v>
      </c>
      <c r="X1138">
        <v>166.59639962063804</v>
      </c>
      <c r="Y1138">
        <v>153.76847684984827</v>
      </c>
      <c r="Z1138">
        <v>153.76847684984827</v>
      </c>
      <c r="AA1138">
        <v>27.20950271043753</v>
      </c>
      <c r="AB1138">
        <v>0</v>
      </c>
      <c r="AD1138">
        <v>45</v>
      </c>
      <c r="AE1138">
        <v>0</v>
      </c>
      <c r="AF1138">
        <v>0</v>
      </c>
      <c r="AG1138">
        <v>9</v>
      </c>
      <c r="AH1138">
        <v>157</v>
      </c>
      <c r="AI1138">
        <v>19</v>
      </c>
      <c r="AJ1138">
        <v>54</v>
      </c>
      <c r="AK1138">
        <v>9</v>
      </c>
      <c r="AL1138">
        <v>22</v>
      </c>
      <c r="AM1138">
        <v>10</v>
      </c>
    </row>
    <row r="1139" spans="1:39">
      <c r="A1139">
        <v>10</v>
      </c>
      <c r="B1139">
        <v>97</v>
      </c>
      <c r="C1139">
        <v>2022</v>
      </c>
      <c r="D1139">
        <v>99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60</v>
      </c>
      <c r="N1139">
        <v>99</v>
      </c>
      <c r="O1139">
        <v>99</v>
      </c>
      <c r="P1139">
        <v>9999</v>
      </c>
      <c r="Q1139">
        <v>459</v>
      </c>
      <c r="R1139">
        <v>2560</v>
      </c>
      <c r="S1139">
        <v>2560</v>
      </c>
      <c r="T1139">
        <v>9.3382943021813674</v>
      </c>
      <c r="U1139">
        <v>9.2240603524358757</v>
      </c>
      <c r="V1139">
        <v>1.171875E-2</v>
      </c>
      <c r="W1139">
        <v>60</v>
      </c>
      <c r="X1139">
        <v>164.96985458423589</v>
      </c>
      <c r="Y1139">
        <v>152.26717578124988</v>
      </c>
      <c r="Z1139">
        <v>152.26717578124988</v>
      </c>
      <c r="AA1139">
        <v>27.027117651486581</v>
      </c>
      <c r="AB1139">
        <v>0</v>
      </c>
      <c r="AD1139">
        <v>83</v>
      </c>
      <c r="AE1139">
        <v>0</v>
      </c>
      <c r="AF1139">
        <v>0</v>
      </c>
      <c r="AG1139">
        <v>3</v>
      </c>
      <c r="AH1139">
        <v>191</v>
      </c>
      <c r="AI1139">
        <v>29</v>
      </c>
      <c r="AJ1139">
        <v>55</v>
      </c>
      <c r="AK1139">
        <v>13</v>
      </c>
      <c r="AL1139">
        <v>29</v>
      </c>
      <c r="AM1139">
        <v>13</v>
      </c>
    </row>
    <row r="1140" spans="1:39">
      <c r="A1140">
        <v>10</v>
      </c>
      <c r="B1140">
        <v>98</v>
      </c>
      <c r="C1140">
        <v>2022</v>
      </c>
      <c r="D1140">
        <v>99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61</v>
      </c>
      <c r="N1140">
        <v>99</v>
      </c>
      <c r="O1140">
        <v>99</v>
      </c>
      <c r="P1140">
        <v>9999</v>
      </c>
      <c r="Q1140">
        <v>426</v>
      </c>
      <c r="R1140">
        <v>2657</v>
      </c>
      <c r="S1140">
        <v>2657</v>
      </c>
      <c r="T1140">
        <v>9.6921281097249619</v>
      </c>
      <c r="U1140">
        <v>9.3497971179359709</v>
      </c>
      <c r="V1140">
        <v>0</v>
      </c>
      <c r="W1140">
        <v>61</v>
      </c>
      <c r="X1140">
        <v>161.1139160605625</v>
      </c>
      <c r="Y1140">
        <v>148.70814452389925</v>
      </c>
      <c r="Z1140">
        <v>148.70814452389925</v>
      </c>
      <c r="AA1140">
        <v>26.662844634182633</v>
      </c>
      <c r="AB1140">
        <v>0</v>
      </c>
      <c r="AD1140">
        <v>79</v>
      </c>
      <c r="AE1140">
        <v>0</v>
      </c>
      <c r="AF1140">
        <v>0</v>
      </c>
      <c r="AG1140">
        <v>8</v>
      </c>
      <c r="AH1140">
        <v>197</v>
      </c>
      <c r="AI1140">
        <v>23</v>
      </c>
      <c r="AJ1140">
        <v>66</v>
      </c>
      <c r="AK1140">
        <v>12</v>
      </c>
      <c r="AL1140">
        <v>31</v>
      </c>
      <c r="AM1140">
        <v>8</v>
      </c>
    </row>
    <row r="1141" spans="1:39">
      <c r="A1141">
        <v>10</v>
      </c>
      <c r="B1141">
        <v>99</v>
      </c>
      <c r="C1141">
        <v>2022</v>
      </c>
      <c r="D1141">
        <v>99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62</v>
      </c>
      <c r="N1141">
        <v>99</v>
      </c>
      <c r="O1141">
        <v>99</v>
      </c>
      <c r="P1141">
        <v>9999</v>
      </c>
      <c r="Q1141">
        <v>398</v>
      </c>
      <c r="R1141">
        <v>2661</v>
      </c>
      <c r="S1141">
        <v>2661</v>
      </c>
      <c r="T1141">
        <v>9.7067191945721181</v>
      </c>
      <c r="U1141">
        <v>9.2133072615800788</v>
      </c>
      <c r="V1141">
        <v>0</v>
      </c>
      <c r="W1141">
        <v>62</v>
      </c>
      <c r="X1141">
        <v>158.52329890073798</v>
      </c>
      <c r="Y1141">
        <v>146.31700488538121</v>
      </c>
      <c r="Z1141">
        <v>146.31700488538121</v>
      </c>
      <c r="AA1141">
        <v>26.000681249054523</v>
      </c>
      <c r="AB1141">
        <v>0</v>
      </c>
      <c r="AD1141">
        <v>85</v>
      </c>
      <c r="AE1141">
        <v>0</v>
      </c>
      <c r="AF1141">
        <v>0</v>
      </c>
      <c r="AG1141">
        <v>7</v>
      </c>
      <c r="AH1141">
        <v>228</v>
      </c>
      <c r="AI1141">
        <v>30</v>
      </c>
      <c r="AJ1141">
        <v>39</v>
      </c>
      <c r="AK1141">
        <v>16</v>
      </c>
      <c r="AL1141">
        <v>20</v>
      </c>
      <c r="AM1141">
        <v>8</v>
      </c>
    </row>
    <row r="1142" spans="1:39">
      <c r="A1142">
        <v>10</v>
      </c>
      <c r="B1142">
        <v>100</v>
      </c>
      <c r="C1142">
        <v>2022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63</v>
      </c>
      <c r="N1142">
        <v>99</v>
      </c>
      <c r="O1142">
        <v>99</v>
      </c>
      <c r="P1142">
        <v>9999</v>
      </c>
      <c r="Q1142">
        <v>373</v>
      </c>
      <c r="R1142">
        <v>2299</v>
      </c>
      <c r="S1142">
        <v>2299</v>
      </c>
      <c r="T1142">
        <v>8.3862260159042812</v>
      </c>
      <c r="U1142">
        <v>7.7500646044430255</v>
      </c>
      <c r="V1142">
        <v>6.0896041757285777E-3</v>
      </c>
      <c r="W1142">
        <v>63</v>
      </c>
      <c r="X1142">
        <v>154.34365216965105</v>
      </c>
      <c r="Y1142">
        <v>142.4591909525881</v>
      </c>
      <c r="Z1142">
        <v>142.4591909525881</v>
      </c>
      <c r="AA1142">
        <v>26.091538400752597</v>
      </c>
      <c r="AB1142">
        <v>0</v>
      </c>
      <c r="AD1142">
        <v>76</v>
      </c>
      <c r="AE1142">
        <v>0</v>
      </c>
      <c r="AF1142">
        <v>0</v>
      </c>
      <c r="AG1142">
        <v>12</v>
      </c>
      <c r="AH1142">
        <v>204</v>
      </c>
      <c r="AI1142">
        <v>22</v>
      </c>
      <c r="AJ1142">
        <v>55</v>
      </c>
      <c r="AK1142">
        <v>14</v>
      </c>
      <c r="AL1142">
        <v>20</v>
      </c>
      <c r="AM1142">
        <v>4</v>
      </c>
    </row>
    <row r="1143" spans="1:39">
      <c r="A1143">
        <v>10</v>
      </c>
      <c r="B1143">
        <v>101</v>
      </c>
      <c r="C1143">
        <v>2022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64</v>
      </c>
      <c r="N1143">
        <v>99</v>
      </c>
      <c r="O1143">
        <v>99</v>
      </c>
      <c r="P1143">
        <v>9999</v>
      </c>
      <c r="Q1143">
        <v>335</v>
      </c>
      <c r="R1143">
        <v>1925</v>
      </c>
      <c r="S1143">
        <v>1925</v>
      </c>
      <c r="T1143">
        <v>7.0219595826949694</v>
      </c>
      <c r="U1143">
        <v>6.4794047831741555</v>
      </c>
      <c r="V1143">
        <v>0</v>
      </c>
      <c r="W1143">
        <v>64</v>
      </c>
      <c r="X1143">
        <v>154.10857311702395</v>
      </c>
      <c r="Y1143">
        <v>142.24221298701303</v>
      </c>
      <c r="Z1143">
        <v>142.24221298701303</v>
      </c>
      <c r="AA1143">
        <v>25.07880798315394</v>
      </c>
      <c r="AB1143">
        <v>0</v>
      </c>
      <c r="AD1143">
        <v>69</v>
      </c>
      <c r="AE1143">
        <v>0</v>
      </c>
      <c r="AF1143">
        <v>0</v>
      </c>
      <c r="AG1143">
        <v>12</v>
      </c>
      <c r="AH1143">
        <v>166</v>
      </c>
      <c r="AI1143">
        <v>17</v>
      </c>
      <c r="AJ1143">
        <v>28</v>
      </c>
      <c r="AK1143">
        <v>27</v>
      </c>
      <c r="AL1143">
        <v>14</v>
      </c>
      <c r="AM1143">
        <v>3</v>
      </c>
    </row>
    <row r="1144" spans="1:39">
      <c r="A1144">
        <v>10</v>
      </c>
      <c r="B1144">
        <v>102</v>
      </c>
      <c r="C1144">
        <v>2022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65</v>
      </c>
      <c r="N1144">
        <v>99</v>
      </c>
      <c r="O1144">
        <v>99</v>
      </c>
      <c r="P1144">
        <v>9999</v>
      </c>
      <c r="Q1144">
        <v>351</v>
      </c>
      <c r="R1144">
        <v>2211</v>
      </c>
      <c r="S1144">
        <v>2211</v>
      </c>
      <c r="T1144">
        <v>8.0652221492668019</v>
      </c>
      <c r="U1144">
        <v>7.2756557562162385</v>
      </c>
      <c r="V1144">
        <v>0</v>
      </c>
      <c r="W1144">
        <v>65</v>
      </c>
      <c r="X1144">
        <v>150.66272596438671</v>
      </c>
      <c r="Y1144">
        <v>139.0616960651289</v>
      </c>
      <c r="Z1144">
        <v>139.0616960651289</v>
      </c>
      <c r="AA1144">
        <v>22.962855902882325</v>
      </c>
      <c r="AB1144">
        <v>0</v>
      </c>
      <c r="AD1144">
        <v>82</v>
      </c>
      <c r="AE1144">
        <v>0</v>
      </c>
      <c r="AF1144">
        <v>0</v>
      </c>
      <c r="AG1144">
        <v>9</v>
      </c>
      <c r="AH1144">
        <v>195</v>
      </c>
      <c r="AI1144">
        <v>26</v>
      </c>
      <c r="AJ1144">
        <v>43</v>
      </c>
      <c r="AK1144">
        <v>38</v>
      </c>
      <c r="AL1144">
        <v>12</v>
      </c>
      <c r="AM1144">
        <v>3</v>
      </c>
    </row>
    <row r="1145" spans="1:39">
      <c r="A1145">
        <v>10</v>
      </c>
      <c r="B1145">
        <v>103</v>
      </c>
      <c r="C1145">
        <v>2022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66</v>
      </c>
      <c r="N1145">
        <v>99</v>
      </c>
      <c r="O1145">
        <v>99</v>
      </c>
      <c r="P1145">
        <v>9999</v>
      </c>
      <c r="Q1145">
        <v>46</v>
      </c>
      <c r="R1145">
        <v>112</v>
      </c>
      <c r="S1145">
        <v>112</v>
      </c>
      <c r="T1145">
        <v>0.4085503757204349</v>
      </c>
      <c r="U1145">
        <v>0.37078546551074976</v>
      </c>
      <c r="V1145">
        <v>0</v>
      </c>
      <c r="W1145">
        <v>66</v>
      </c>
      <c r="X1145">
        <v>151.57483361708711</v>
      </c>
      <c r="Y1145">
        <v>139.90357142857141</v>
      </c>
      <c r="Z1145">
        <v>139.90357142857141</v>
      </c>
      <c r="AA1145">
        <v>25.243071639884409</v>
      </c>
      <c r="AB1145">
        <v>0</v>
      </c>
      <c r="AD1145">
        <v>7</v>
      </c>
      <c r="AE1145">
        <v>0</v>
      </c>
      <c r="AF1145">
        <v>0</v>
      </c>
      <c r="AG1145">
        <v>2</v>
      </c>
      <c r="AH1145">
        <v>10</v>
      </c>
      <c r="AI1145">
        <v>0</v>
      </c>
      <c r="AJ1145">
        <v>1</v>
      </c>
      <c r="AK1145">
        <v>5</v>
      </c>
      <c r="AL1145">
        <v>1</v>
      </c>
      <c r="AM1145">
        <v>0</v>
      </c>
    </row>
    <row r="1146" spans="1:39">
      <c r="A1146">
        <v>10</v>
      </c>
      <c r="B1146">
        <v>104</v>
      </c>
      <c r="C1146">
        <v>2022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67</v>
      </c>
      <c r="N1146">
        <v>99</v>
      </c>
      <c r="O1146">
        <v>99</v>
      </c>
      <c r="P1146">
        <v>9999</v>
      </c>
      <c r="Q1146">
        <v>33</v>
      </c>
      <c r="R1146">
        <v>73</v>
      </c>
      <c r="S1146">
        <v>73</v>
      </c>
      <c r="T1146">
        <v>0.26628729846064059</v>
      </c>
      <c r="U1146">
        <v>0.23847195043637712</v>
      </c>
      <c r="V1146">
        <v>0</v>
      </c>
      <c r="W1146">
        <v>67</v>
      </c>
      <c r="X1146">
        <v>149.56737262351771</v>
      </c>
      <c r="Y1146">
        <v>138.05068493150685</v>
      </c>
      <c r="Z1146">
        <v>138.05068493150685</v>
      </c>
      <c r="AA1146">
        <v>23.411085790433535</v>
      </c>
      <c r="AB1146">
        <v>0</v>
      </c>
      <c r="AD1146">
        <v>6</v>
      </c>
      <c r="AE1146">
        <v>0</v>
      </c>
      <c r="AF1146">
        <v>0</v>
      </c>
      <c r="AG1146">
        <v>0</v>
      </c>
      <c r="AH1146">
        <v>5</v>
      </c>
      <c r="AI1146">
        <v>3</v>
      </c>
      <c r="AJ1146">
        <v>1</v>
      </c>
      <c r="AK1146">
        <v>1</v>
      </c>
      <c r="AL1146">
        <v>0</v>
      </c>
      <c r="AM1146">
        <v>0</v>
      </c>
    </row>
    <row r="1147" spans="1:39">
      <c r="A1147">
        <v>10</v>
      </c>
      <c r="B1147">
        <v>105</v>
      </c>
      <c r="C1147">
        <v>2022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68</v>
      </c>
      <c r="N1147">
        <v>99</v>
      </c>
      <c r="O1147">
        <v>99</v>
      </c>
      <c r="P1147">
        <v>9999</v>
      </c>
      <c r="Q1147">
        <v>12</v>
      </c>
      <c r="R1147">
        <v>20</v>
      </c>
      <c r="S1147">
        <v>20</v>
      </c>
      <c r="T1147">
        <v>7.2955424235791932E-2</v>
      </c>
      <c r="U1147">
        <v>6.6056188380597458E-2</v>
      </c>
      <c r="V1147">
        <v>0</v>
      </c>
      <c r="W1147">
        <v>68</v>
      </c>
      <c r="X1147">
        <v>151.21885157096429</v>
      </c>
      <c r="Y1147">
        <v>139.57500000000002</v>
      </c>
      <c r="Z1147">
        <v>139.57500000000002</v>
      </c>
      <c r="AA1147">
        <v>26.459683955028513</v>
      </c>
      <c r="AB1147">
        <v>0</v>
      </c>
      <c r="AD1147">
        <v>1</v>
      </c>
      <c r="AE1147">
        <v>0</v>
      </c>
      <c r="AF1147">
        <v>0</v>
      </c>
      <c r="AG1147">
        <v>1</v>
      </c>
      <c r="AH1147">
        <v>3</v>
      </c>
      <c r="AI1147">
        <v>0</v>
      </c>
      <c r="AJ1147">
        <v>0</v>
      </c>
      <c r="AK1147">
        <v>1</v>
      </c>
      <c r="AL1147">
        <v>0</v>
      </c>
      <c r="AM1147">
        <v>0</v>
      </c>
    </row>
    <row r="1148" spans="1:39">
      <c r="A1148">
        <v>10</v>
      </c>
      <c r="B1148">
        <v>106</v>
      </c>
      <c r="C1148">
        <v>2021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0</v>
      </c>
      <c r="N1148">
        <v>99</v>
      </c>
      <c r="O1148">
        <v>99</v>
      </c>
      <c r="P1148">
        <v>9999</v>
      </c>
      <c r="Q1148">
        <v>2</v>
      </c>
      <c r="R1148">
        <v>-2</v>
      </c>
      <c r="S1148">
        <v>0</v>
      </c>
      <c r="T1148">
        <v>-7.1741157902288563E-3</v>
      </c>
      <c r="U1148">
        <v>0</v>
      </c>
      <c r="V1148">
        <v>15.5</v>
      </c>
      <c r="X1148">
        <v>148.49404117009749</v>
      </c>
      <c r="Y1148">
        <v>0</v>
      </c>
      <c r="AD1148">
        <v>0</v>
      </c>
      <c r="AE1148">
        <v>0</v>
      </c>
      <c r="AF1148">
        <v>0</v>
      </c>
      <c r="AG1148">
        <v>0</v>
      </c>
      <c r="AH1148">
        <v>-1</v>
      </c>
      <c r="AI1148">
        <v>0</v>
      </c>
      <c r="AJ1148">
        <v>0</v>
      </c>
      <c r="AK1148">
        <v>0</v>
      </c>
      <c r="AL1148">
        <v>0</v>
      </c>
      <c r="AM1148">
        <v>0</v>
      </c>
    </row>
    <row r="1149" spans="1:39">
      <c r="A1149">
        <v>10</v>
      </c>
      <c r="B1149">
        <v>107</v>
      </c>
      <c r="C1149">
        <v>2021</v>
      </c>
      <c r="D1149">
        <v>99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35</v>
      </c>
      <c r="N1149">
        <v>99</v>
      </c>
      <c r="O1149">
        <v>99</v>
      </c>
      <c r="P1149">
        <v>9999</v>
      </c>
      <c r="Q1149">
        <v>27</v>
      </c>
      <c r="R1149">
        <v>39</v>
      </c>
      <c r="S1149">
        <v>39</v>
      </c>
      <c r="T1149">
        <v>0.13989525790946264</v>
      </c>
      <c r="U1149">
        <v>0.19717816827560888</v>
      </c>
      <c r="V1149">
        <v>2</v>
      </c>
      <c r="W1149">
        <v>35</v>
      </c>
      <c r="X1149">
        <v>234.67650081951265</v>
      </c>
      <c r="Y1149">
        <v>216.60641025641027</v>
      </c>
      <c r="Z1149">
        <v>216.60641025641027</v>
      </c>
      <c r="AA1149">
        <v>44.923372849101256</v>
      </c>
      <c r="AB1149">
        <v>0</v>
      </c>
      <c r="AD1149">
        <v>1</v>
      </c>
      <c r="AE1149">
        <v>0</v>
      </c>
      <c r="AF1149">
        <v>0</v>
      </c>
      <c r="AG1149">
        <v>1</v>
      </c>
      <c r="AH1149">
        <v>2</v>
      </c>
      <c r="AI1149">
        <v>0</v>
      </c>
      <c r="AJ1149">
        <v>0</v>
      </c>
      <c r="AK1149">
        <v>0</v>
      </c>
      <c r="AL1149">
        <v>0</v>
      </c>
      <c r="AM1149">
        <v>1</v>
      </c>
    </row>
    <row r="1150" spans="1:39">
      <c r="A1150">
        <v>10</v>
      </c>
      <c r="B1150">
        <v>108</v>
      </c>
      <c r="C1150">
        <v>2021</v>
      </c>
      <c r="D1150">
        <v>99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36</v>
      </c>
      <c r="N1150">
        <v>99</v>
      </c>
      <c r="O1150">
        <v>99</v>
      </c>
      <c r="P1150">
        <v>9999</v>
      </c>
      <c r="Q1150">
        <v>8</v>
      </c>
      <c r="R1150">
        <v>9</v>
      </c>
      <c r="S1150">
        <v>9</v>
      </c>
      <c r="T1150">
        <v>3.2283521056029843E-2</v>
      </c>
      <c r="U1150">
        <v>4.7927623875127563E-2</v>
      </c>
      <c r="V1150">
        <v>2</v>
      </c>
      <c r="W1150">
        <v>36</v>
      </c>
      <c r="X1150">
        <v>247.18309859154928</v>
      </c>
      <c r="Y1150">
        <v>228.15000000000003</v>
      </c>
      <c r="Z1150">
        <v>228.15000000000003</v>
      </c>
      <c r="AA1150">
        <v>38.814262842413846</v>
      </c>
      <c r="AB1150">
        <v>0</v>
      </c>
      <c r="AD1150">
        <v>0</v>
      </c>
      <c r="AE1150">
        <v>0</v>
      </c>
      <c r="AF1150">
        <v>0</v>
      </c>
      <c r="AG1150">
        <v>0</v>
      </c>
      <c r="AH1150">
        <v>1</v>
      </c>
      <c r="AI1150">
        <v>0</v>
      </c>
      <c r="AJ1150">
        <v>0</v>
      </c>
      <c r="AK1150">
        <v>0</v>
      </c>
      <c r="AL1150">
        <v>0</v>
      </c>
      <c r="AM1150">
        <v>0</v>
      </c>
    </row>
    <row r="1151" spans="1:39">
      <c r="A1151">
        <v>10</v>
      </c>
      <c r="B1151">
        <v>109</v>
      </c>
      <c r="C1151">
        <v>2021</v>
      </c>
      <c r="D1151">
        <v>99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37</v>
      </c>
      <c r="N1151">
        <v>99</v>
      </c>
      <c r="O1151">
        <v>99</v>
      </c>
      <c r="P1151">
        <v>9999</v>
      </c>
      <c r="Q1151">
        <v>6</v>
      </c>
      <c r="R1151">
        <v>9</v>
      </c>
      <c r="S1151">
        <v>9</v>
      </c>
      <c r="T1151">
        <v>3.2283521056029843E-2</v>
      </c>
      <c r="U1151">
        <v>4.4682265400635759E-2</v>
      </c>
      <c r="V1151">
        <v>2</v>
      </c>
      <c r="W1151">
        <v>37</v>
      </c>
      <c r="X1151">
        <v>230.44540748766096</v>
      </c>
      <c r="Y1151">
        <v>212.70111111111112</v>
      </c>
      <c r="Z1151">
        <v>212.70111111111112</v>
      </c>
      <c r="AA1151">
        <v>38.043959790526621</v>
      </c>
      <c r="AB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1</v>
      </c>
      <c r="AJ1151">
        <v>0</v>
      </c>
      <c r="AK1151">
        <v>0</v>
      </c>
      <c r="AL1151">
        <v>0</v>
      </c>
      <c r="AM1151">
        <v>0</v>
      </c>
    </row>
    <row r="1152" spans="1:39">
      <c r="A1152">
        <v>10</v>
      </c>
      <c r="B1152">
        <v>110</v>
      </c>
      <c r="C1152">
        <v>2021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38</v>
      </c>
      <c r="N1152">
        <v>99</v>
      </c>
      <c r="O1152">
        <v>99</v>
      </c>
      <c r="P1152">
        <v>9999</v>
      </c>
      <c r="Q1152">
        <v>16</v>
      </c>
      <c r="R1152">
        <v>18</v>
      </c>
      <c r="S1152">
        <v>18</v>
      </c>
      <c r="T1152">
        <v>6.4567042112059686E-2</v>
      </c>
      <c r="U1152">
        <v>9.6134641744355182E-2</v>
      </c>
      <c r="V1152">
        <v>2</v>
      </c>
      <c r="W1152">
        <v>38</v>
      </c>
      <c r="X1152">
        <v>247.90357529794153</v>
      </c>
      <c r="Y1152">
        <v>228.81500000000003</v>
      </c>
      <c r="Z1152">
        <v>228.81500000000003</v>
      </c>
      <c r="AA1152">
        <v>39.245541608074312</v>
      </c>
      <c r="AB1152">
        <v>0</v>
      </c>
      <c r="AD1152">
        <v>1</v>
      </c>
      <c r="AE1152">
        <v>0</v>
      </c>
      <c r="AF1152">
        <v>0</v>
      </c>
      <c r="AG1152">
        <v>1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1</v>
      </c>
    </row>
    <row r="1153" spans="1:39">
      <c r="A1153">
        <v>10</v>
      </c>
      <c r="B1153">
        <v>111</v>
      </c>
      <c r="C1153">
        <v>2021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39</v>
      </c>
      <c r="N1153">
        <v>99</v>
      </c>
      <c r="O1153">
        <v>99</v>
      </c>
      <c r="P1153">
        <v>9999</v>
      </c>
      <c r="Q1153">
        <v>17</v>
      </c>
      <c r="R1153">
        <v>18</v>
      </c>
      <c r="S1153">
        <v>18</v>
      </c>
      <c r="T1153">
        <v>6.4567042112059686E-2</v>
      </c>
      <c r="U1153">
        <v>8.6054283830238554E-2</v>
      </c>
      <c r="V1153">
        <v>2</v>
      </c>
      <c r="W1153">
        <v>39</v>
      </c>
      <c r="X1153">
        <v>221.9092331768388</v>
      </c>
      <c r="Y1153">
        <v>204.82222222222225</v>
      </c>
      <c r="Z1153">
        <v>204.82222222222225</v>
      </c>
      <c r="AA1153">
        <v>42.368240012164989</v>
      </c>
      <c r="AB1153">
        <v>0</v>
      </c>
      <c r="AD1153">
        <v>1</v>
      </c>
      <c r="AE1153">
        <v>0</v>
      </c>
      <c r="AF1153">
        <v>0</v>
      </c>
      <c r="AG1153">
        <v>0</v>
      </c>
      <c r="AH1153">
        <v>4</v>
      </c>
      <c r="AI1153">
        <v>0</v>
      </c>
      <c r="AJ1153">
        <v>0</v>
      </c>
      <c r="AK1153">
        <v>0</v>
      </c>
      <c r="AL1153">
        <v>1</v>
      </c>
      <c r="AM1153">
        <v>0</v>
      </c>
    </row>
    <row r="1154" spans="1:39">
      <c r="A1154">
        <v>10</v>
      </c>
      <c r="B1154">
        <v>112</v>
      </c>
      <c r="C1154">
        <v>2021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40</v>
      </c>
      <c r="N1154">
        <v>99</v>
      </c>
      <c r="O1154">
        <v>99</v>
      </c>
      <c r="P1154">
        <v>9999</v>
      </c>
      <c r="Q1154">
        <v>19</v>
      </c>
      <c r="R1154">
        <v>21</v>
      </c>
      <c r="S1154">
        <v>21</v>
      </c>
      <c r="T1154">
        <v>7.5328215797402995E-2</v>
      </c>
      <c r="U1154">
        <v>0.10880633810667421</v>
      </c>
      <c r="V1154">
        <v>5</v>
      </c>
      <c r="W1154">
        <v>40</v>
      </c>
      <c r="X1154">
        <v>240.4973430325542</v>
      </c>
      <c r="Y1154">
        <v>221.97904761904755</v>
      </c>
      <c r="Z1154">
        <v>221.97904761904755</v>
      </c>
      <c r="AA1154">
        <v>37.085799349329093</v>
      </c>
      <c r="AB1154">
        <v>0</v>
      </c>
      <c r="AD1154">
        <v>1</v>
      </c>
      <c r="AE1154">
        <v>0</v>
      </c>
      <c r="AF1154">
        <v>0</v>
      </c>
      <c r="AG1154">
        <v>0</v>
      </c>
      <c r="AH1154">
        <v>2</v>
      </c>
      <c r="AI1154">
        <v>0</v>
      </c>
      <c r="AJ1154">
        <v>0</v>
      </c>
      <c r="AK1154">
        <v>0</v>
      </c>
      <c r="AL1154">
        <v>0</v>
      </c>
      <c r="AM1154">
        <v>0</v>
      </c>
    </row>
    <row r="1155" spans="1:39">
      <c r="A1155">
        <v>10</v>
      </c>
      <c r="B1155">
        <v>113</v>
      </c>
      <c r="C1155">
        <v>2021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41</v>
      </c>
      <c r="N1155">
        <v>99</v>
      </c>
      <c r="O1155">
        <v>99</v>
      </c>
      <c r="P1155">
        <v>9999</v>
      </c>
      <c r="Q1155">
        <v>26</v>
      </c>
      <c r="R1155">
        <v>32</v>
      </c>
      <c r="S1155">
        <v>32</v>
      </c>
      <c r="T1155">
        <v>0.1147858526436617</v>
      </c>
      <c r="U1155">
        <v>0.16080723231683897</v>
      </c>
      <c r="V1155">
        <v>5</v>
      </c>
      <c r="W1155">
        <v>41</v>
      </c>
      <c r="X1155">
        <v>233.25501083423609</v>
      </c>
      <c r="Y1155">
        <v>215.294375</v>
      </c>
      <c r="Z1155">
        <v>215.294375</v>
      </c>
      <c r="AA1155">
        <v>32.024598547201151</v>
      </c>
      <c r="AB1155">
        <v>0</v>
      </c>
      <c r="AD1155">
        <v>0</v>
      </c>
      <c r="AE1155">
        <v>0</v>
      </c>
      <c r="AF1155">
        <v>0</v>
      </c>
      <c r="AG1155">
        <v>0</v>
      </c>
      <c r="AH1155">
        <v>3</v>
      </c>
      <c r="AI1155">
        <v>1</v>
      </c>
      <c r="AJ1155">
        <v>0</v>
      </c>
      <c r="AK1155">
        <v>0</v>
      </c>
      <c r="AL1155">
        <v>0</v>
      </c>
      <c r="AM1155">
        <v>0</v>
      </c>
    </row>
    <row r="1156" spans="1:39">
      <c r="A1156">
        <v>10</v>
      </c>
      <c r="B1156">
        <v>114</v>
      </c>
      <c r="C1156">
        <v>2021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42</v>
      </c>
      <c r="N1156">
        <v>99</v>
      </c>
      <c r="O1156">
        <v>99</v>
      </c>
      <c r="P1156">
        <v>9999</v>
      </c>
      <c r="Q1156">
        <v>31</v>
      </c>
      <c r="R1156">
        <v>43</v>
      </c>
      <c r="S1156">
        <v>43</v>
      </c>
      <c r="T1156">
        <v>0.15424348948992039</v>
      </c>
      <c r="U1156">
        <v>0.20308932358102497</v>
      </c>
      <c r="V1156">
        <v>5</v>
      </c>
      <c r="W1156">
        <v>42</v>
      </c>
      <c r="X1156">
        <v>219.22698984605313</v>
      </c>
      <c r="Y1156">
        <v>202.34651162790695</v>
      </c>
      <c r="Z1156">
        <v>202.34651162790695</v>
      </c>
      <c r="AA1156">
        <v>38.138528762962927</v>
      </c>
      <c r="AB1156">
        <v>0</v>
      </c>
      <c r="AD1156">
        <v>2</v>
      </c>
      <c r="AE1156">
        <v>0</v>
      </c>
      <c r="AF1156">
        <v>0</v>
      </c>
      <c r="AG1156">
        <v>0</v>
      </c>
      <c r="AH1156">
        <v>2</v>
      </c>
      <c r="AI1156">
        <v>0</v>
      </c>
      <c r="AJ1156">
        <v>0</v>
      </c>
      <c r="AK1156">
        <v>1</v>
      </c>
      <c r="AL1156">
        <v>0</v>
      </c>
      <c r="AM1156">
        <v>0</v>
      </c>
    </row>
    <row r="1157" spans="1:39">
      <c r="A1157">
        <v>10</v>
      </c>
      <c r="B1157">
        <v>115</v>
      </c>
      <c r="C1157">
        <v>2021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43</v>
      </c>
      <c r="N1157">
        <v>99</v>
      </c>
      <c r="O1157">
        <v>99</v>
      </c>
      <c r="P1157">
        <v>9999</v>
      </c>
      <c r="Q1157">
        <v>35</v>
      </c>
      <c r="R1157">
        <v>46</v>
      </c>
      <c r="S1157">
        <v>46</v>
      </c>
      <c r="T1157">
        <v>0.16500466317526372</v>
      </c>
      <c r="U1157">
        <v>0.22088230952107887</v>
      </c>
      <c r="V1157">
        <v>5</v>
      </c>
      <c r="W1157">
        <v>43</v>
      </c>
      <c r="X1157">
        <v>222.88379104055764</v>
      </c>
      <c r="Y1157">
        <v>205.72173913043483</v>
      </c>
      <c r="Z1157">
        <v>205.72173913043483</v>
      </c>
      <c r="AA1157">
        <v>33.285036806893878</v>
      </c>
      <c r="AB1157">
        <v>0</v>
      </c>
      <c r="AD1157">
        <v>1</v>
      </c>
      <c r="AE1157">
        <v>0</v>
      </c>
      <c r="AF1157">
        <v>0</v>
      </c>
      <c r="AG1157">
        <v>0</v>
      </c>
      <c r="AH1157">
        <v>2</v>
      </c>
      <c r="AI1157">
        <v>0</v>
      </c>
      <c r="AJ1157">
        <v>0</v>
      </c>
      <c r="AK1157">
        <v>0</v>
      </c>
      <c r="AL1157">
        <v>0</v>
      </c>
      <c r="AM1157">
        <v>0</v>
      </c>
    </row>
    <row r="1158" spans="1:39">
      <c r="A1158">
        <v>10</v>
      </c>
      <c r="B1158">
        <v>116</v>
      </c>
      <c r="C1158">
        <v>2021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44</v>
      </c>
      <c r="N1158">
        <v>99</v>
      </c>
      <c r="O1158">
        <v>99</v>
      </c>
      <c r="P1158">
        <v>9999</v>
      </c>
      <c r="Q1158">
        <v>47</v>
      </c>
      <c r="R1158">
        <v>66</v>
      </c>
      <c r="S1158">
        <v>66</v>
      </c>
      <c r="T1158">
        <v>0.23674582107755215</v>
      </c>
      <c r="U1158">
        <v>0.32486519158090538</v>
      </c>
      <c r="V1158">
        <v>5</v>
      </c>
      <c r="W1158">
        <v>44</v>
      </c>
      <c r="X1158">
        <v>228.47286516300591</v>
      </c>
      <c r="Y1158">
        <v>210.88045454545465</v>
      </c>
      <c r="Z1158">
        <v>210.88045454545465</v>
      </c>
      <c r="AA1158">
        <v>35.537088412300378</v>
      </c>
      <c r="AB1158">
        <v>0</v>
      </c>
      <c r="AD1158">
        <v>4</v>
      </c>
      <c r="AE1158">
        <v>0</v>
      </c>
      <c r="AF1158">
        <v>0</v>
      </c>
      <c r="AG1158">
        <v>0</v>
      </c>
      <c r="AH1158">
        <v>4</v>
      </c>
      <c r="AI1158">
        <v>1</v>
      </c>
      <c r="AJ1158">
        <v>1</v>
      </c>
      <c r="AK1158">
        <v>0</v>
      </c>
      <c r="AL1158">
        <v>0</v>
      </c>
      <c r="AM1158">
        <v>1</v>
      </c>
    </row>
    <row r="1159" spans="1:39">
      <c r="A1159">
        <v>10</v>
      </c>
      <c r="B1159">
        <v>117</v>
      </c>
      <c r="C1159">
        <v>2021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45</v>
      </c>
      <c r="N1159">
        <v>99</v>
      </c>
      <c r="O1159">
        <v>99</v>
      </c>
      <c r="P1159">
        <v>9999</v>
      </c>
      <c r="Q1159">
        <v>59</v>
      </c>
      <c r="R1159">
        <v>78</v>
      </c>
      <c r="S1159">
        <v>78</v>
      </c>
      <c r="T1159">
        <v>0.27979051581892528</v>
      </c>
      <c r="U1159">
        <v>0.36631657004224927</v>
      </c>
      <c r="V1159">
        <v>8</v>
      </c>
      <c r="W1159">
        <v>45</v>
      </c>
      <c r="X1159">
        <v>217.99038808789624</v>
      </c>
      <c r="Y1159">
        <v>201.20512820512832</v>
      </c>
      <c r="Z1159">
        <v>201.20512820512832</v>
      </c>
      <c r="AA1159">
        <v>35.560368524509023</v>
      </c>
      <c r="AB1159">
        <v>0</v>
      </c>
      <c r="AD1159">
        <v>2</v>
      </c>
      <c r="AE1159">
        <v>0</v>
      </c>
      <c r="AF1159">
        <v>0</v>
      </c>
      <c r="AG1159">
        <v>0</v>
      </c>
      <c r="AH1159">
        <v>2</v>
      </c>
      <c r="AI1159">
        <v>0</v>
      </c>
      <c r="AJ1159">
        <v>1</v>
      </c>
      <c r="AK1159">
        <v>0</v>
      </c>
      <c r="AL1159">
        <v>0</v>
      </c>
      <c r="AM1159">
        <v>0</v>
      </c>
    </row>
    <row r="1160" spans="1:39">
      <c r="A1160">
        <v>10</v>
      </c>
      <c r="B1160">
        <v>118</v>
      </c>
      <c r="C1160">
        <v>2021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46</v>
      </c>
      <c r="N1160">
        <v>99</v>
      </c>
      <c r="O1160">
        <v>99</v>
      </c>
      <c r="P1160">
        <v>9999</v>
      </c>
      <c r="Q1160">
        <v>68</v>
      </c>
      <c r="R1160">
        <v>94</v>
      </c>
      <c r="S1160">
        <v>94</v>
      </c>
      <c r="T1160">
        <v>0.33718344214075624</v>
      </c>
      <c r="U1160">
        <v>0.44722365557850791</v>
      </c>
      <c r="V1160">
        <v>8</v>
      </c>
      <c r="W1160">
        <v>46</v>
      </c>
      <c r="X1160">
        <v>220.83723288997496</v>
      </c>
      <c r="Y1160">
        <v>203.83276595744684</v>
      </c>
      <c r="Z1160">
        <v>203.83276595744684</v>
      </c>
      <c r="AA1160">
        <v>34.897229037233728</v>
      </c>
      <c r="AB1160">
        <v>0</v>
      </c>
      <c r="AD1160">
        <v>3</v>
      </c>
      <c r="AE1160">
        <v>0</v>
      </c>
      <c r="AF1160">
        <v>0</v>
      </c>
      <c r="AG1160">
        <v>1</v>
      </c>
      <c r="AH1160">
        <v>7</v>
      </c>
      <c r="AI1160">
        <v>1</v>
      </c>
      <c r="AJ1160">
        <v>1</v>
      </c>
      <c r="AK1160">
        <v>0</v>
      </c>
      <c r="AL1160">
        <v>0</v>
      </c>
      <c r="AM1160">
        <v>0</v>
      </c>
    </row>
    <row r="1161" spans="1:39">
      <c r="A1161">
        <v>10</v>
      </c>
      <c r="B1161">
        <v>119</v>
      </c>
      <c r="C1161">
        <v>2021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47</v>
      </c>
      <c r="N1161">
        <v>99</v>
      </c>
      <c r="O1161">
        <v>99</v>
      </c>
      <c r="P1161">
        <v>9999</v>
      </c>
      <c r="Q1161">
        <v>104</v>
      </c>
      <c r="R1161">
        <v>147</v>
      </c>
      <c r="S1161">
        <v>147</v>
      </c>
      <c r="T1161">
        <v>0.52729751058182084</v>
      </c>
      <c r="U1161">
        <v>0.63271815988697278</v>
      </c>
      <c r="V1161">
        <v>8</v>
      </c>
      <c r="W1161">
        <v>47</v>
      </c>
      <c r="X1161">
        <v>199.78751630663095</v>
      </c>
      <c r="Y1161">
        <v>184.40387755102037</v>
      </c>
      <c r="Z1161">
        <v>184.40387755102037</v>
      </c>
      <c r="AA1161">
        <v>37.293231014789505</v>
      </c>
      <c r="AB1161">
        <v>0</v>
      </c>
      <c r="AD1161">
        <v>5</v>
      </c>
      <c r="AE1161">
        <v>0</v>
      </c>
      <c r="AF1161">
        <v>0</v>
      </c>
      <c r="AG1161">
        <v>0</v>
      </c>
      <c r="AH1161">
        <v>10</v>
      </c>
      <c r="AI1161">
        <v>1</v>
      </c>
      <c r="AJ1161">
        <v>1</v>
      </c>
      <c r="AK1161">
        <v>1</v>
      </c>
      <c r="AL1161">
        <v>1</v>
      </c>
      <c r="AM1161">
        <v>2</v>
      </c>
    </row>
    <row r="1162" spans="1:39">
      <c r="A1162">
        <v>10</v>
      </c>
      <c r="B1162">
        <v>120</v>
      </c>
      <c r="C1162">
        <v>2021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48</v>
      </c>
      <c r="N1162">
        <v>99</v>
      </c>
      <c r="O1162">
        <v>99</v>
      </c>
      <c r="P1162">
        <v>9999</v>
      </c>
      <c r="Q1162">
        <v>158</v>
      </c>
      <c r="R1162">
        <v>275</v>
      </c>
      <c r="S1162">
        <v>275</v>
      </c>
      <c r="T1162">
        <v>0.98644092115646731</v>
      </c>
      <c r="U1162">
        <v>1.1261856061965503</v>
      </c>
      <c r="V1162">
        <v>8</v>
      </c>
      <c r="W1162">
        <v>48</v>
      </c>
      <c r="X1162">
        <v>190.08710725893823</v>
      </c>
      <c r="Y1162">
        <v>175.45040000000003</v>
      </c>
      <c r="Z1162">
        <v>175.45040000000003</v>
      </c>
      <c r="AA1162">
        <v>34.096368767256116</v>
      </c>
      <c r="AB1162">
        <v>0</v>
      </c>
      <c r="AD1162">
        <v>6</v>
      </c>
      <c r="AE1162">
        <v>0</v>
      </c>
      <c r="AF1162">
        <v>0</v>
      </c>
      <c r="AG1162">
        <v>3</v>
      </c>
      <c r="AH1162">
        <v>24</v>
      </c>
      <c r="AI1162">
        <v>0</v>
      </c>
      <c r="AJ1162">
        <v>4</v>
      </c>
      <c r="AK1162">
        <v>0</v>
      </c>
      <c r="AL1162">
        <v>3</v>
      </c>
      <c r="AM1162">
        <v>0</v>
      </c>
    </row>
    <row r="1163" spans="1:39">
      <c r="A1163">
        <v>10</v>
      </c>
      <c r="B1163">
        <v>121</v>
      </c>
      <c r="C1163">
        <v>2021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49</v>
      </c>
      <c r="N1163">
        <v>99</v>
      </c>
      <c r="O1163">
        <v>99</v>
      </c>
      <c r="P1163">
        <v>9999</v>
      </c>
      <c r="Q1163">
        <v>137</v>
      </c>
      <c r="R1163">
        <v>202</v>
      </c>
      <c r="S1163">
        <v>202</v>
      </c>
      <c r="T1163">
        <v>0.72458569481311419</v>
      </c>
      <c r="U1163">
        <v>0.85682248669673777</v>
      </c>
      <c r="V1163">
        <v>8</v>
      </c>
      <c r="W1163">
        <v>49</v>
      </c>
      <c r="X1163">
        <v>196.88601525374631</v>
      </c>
      <c r="Y1163">
        <v>181.72579207920788</v>
      </c>
      <c r="Z1163">
        <v>181.72579207920788</v>
      </c>
      <c r="AA1163">
        <v>35.647102511170935</v>
      </c>
      <c r="AB1163">
        <v>0</v>
      </c>
      <c r="AD1163">
        <v>12</v>
      </c>
      <c r="AE1163">
        <v>0</v>
      </c>
      <c r="AF1163">
        <v>0</v>
      </c>
      <c r="AG1163">
        <v>1</v>
      </c>
      <c r="AH1163">
        <v>14</v>
      </c>
      <c r="AI1163">
        <v>0</v>
      </c>
      <c r="AJ1163">
        <v>4</v>
      </c>
      <c r="AK1163">
        <v>0</v>
      </c>
      <c r="AL1163">
        <v>4</v>
      </c>
      <c r="AM1163">
        <v>1</v>
      </c>
    </row>
    <row r="1164" spans="1:39">
      <c r="A1164">
        <v>10</v>
      </c>
      <c r="B1164">
        <v>122</v>
      </c>
      <c r="C1164">
        <v>2021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50</v>
      </c>
      <c r="N1164">
        <v>99</v>
      </c>
      <c r="O1164">
        <v>99</v>
      </c>
      <c r="P1164">
        <v>9999</v>
      </c>
      <c r="Q1164">
        <v>182</v>
      </c>
      <c r="R1164">
        <v>302</v>
      </c>
      <c r="S1164">
        <v>302</v>
      </c>
      <c r="T1164">
        <v>1.0832914843245569</v>
      </c>
      <c r="U1164">
        <v>1.2561666012428772</v>
      </c>
      <c r="V1164">
        <v>11</v>
      </c>
      <c r="W1164">
        <v>50</v>
      </c>
      <c r="X1164">
        <v>193.07039383524784</v>
      </c>
      <c r="Y1164">
        <v>178.2039735099336</v>
      </c>
      <c r="Z1164">
        <v>178.2039735099336</v>
      </c>
      <c r="AA1164">
        <v>32.050124765066442</v>
      </c>
      <c r="AB1164">
        <v>0</v>
      </c>
      <c r="AD1164">
        <v>5</v>
      </c>
      <c r="AE1164">
        <v>0</v>
      </c>
      <c r="AF1164">
        <v>0</v>
      </c>
      <c r="AG1164">
        <v>1</v>
      </c>
      <c r="AH1164">
        <v>22</v>
      </c>
      <c r="AI1164">
        <v>2</v>
      </c>
      <c r="AJ1164">
        <v>2</v>
      </c>
      <c r="AK1164">
        <v>0</v>
      </c>
      <c r="AL1164">
        <v>4</v>
      </c>
      <c r="AM1164">
        <v>1</v>
      </c>
    </row>
    <row r="1165" spans="1:39">
      <c r="A1165">
        <v>10</v>
      </c>
      <c r="B1165">
        <v>123</v>
      </c>
      <c r="C1165">
        <v>2021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51</v>
      </c>
      <c r="N1165">
        <v>99</v>
      </c>
      <c r="O1165">
        <v>99</v>
      </c>
      <c r="P1165">
        <v>9999</v>
      </c>
      <c r="Q1165">
        <v>200</v>
      </c>
      <c r="R1165">
        <v>373</v>
      </c>
      <c r="S1165">
        <v>373</v>
      </c>
      <c r="T1165">
        <v>1.3379725948776813</v>
      </c>
      <c r="U1165">
        <v>1.5452273474445308</v>
      </c>
      <c r="V1165">
        <v>11</v>
      </c>
      <c r="W1165">
        <v>51</v>
      </c>
      <c r="X1165">
        <v>192.29099073716361</v>
      </c>
      <c r="Y1165">
        <v>177.48458445040225</v>
      </c>
      <c r="Z1165">
        <v>177.48458445040225</v>
      </c>
      <c r="AA1165">
        <v>31.873098057563787</v>
      </c>
      <c r="AB1165">
        <v>0</v>
      </c>
      <c r="AD1165">
        <v>10</v>
      </c>
      <c r="AE1165">
        <v>0</v>
      </c>
      <c r="AF1165">
        <v>0</v>
      </c>
      <c r="AG1165">
        <v>1</v>
      </c>
      <c r="AH1165">
        <v>23</v>
      </c>
      <c r="AI1165">
        <v>3</v>
      </c>
      <c r="AJ1165">
        <v>6</v>
      </c>
      <c r="AK1165">
        <v>1</v>
      </c>
      <c r="AL1165">
        <v>6</v>
      </c>
      <c r="AM1165">
        <v>1</v>
      </c>
    </row>
    <row r="1166" spans="1:39">
      <c r="A1166">
        <v>10</v>
      </c>
      <c r="B1166">
        <v>124</v>
      </c>
      <c r="C1166">
        <v>2021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52</v>
      </c>
      <c r="N1166">
        <v>99</v>
      </c>
      <c r="O1166">
        <v>99</v>
      </c>
      <c r="P1166">
        <v>9999</v>
      </c>
      <c r="Q1166">
        <v>242</v>
      </c>
      <c r="R1166">
        <v>486</v>
      </c>
      <c r="S1166">
        <v>486</v>
      </c>
      <c r="T1166">
        <v>1.7433101370256121</v>
      </c>
      <c r="U1166">
        <v>1.9756600541896436</v>
      </c>
      <c r="V1166">
        <v>11</v>
      </c>
      <c r="W1166">
        <v>52</v>
      </c>
      <c r="X1166">
        <v>188.69106376148628</v>
      </c>
      <c r="Y1166">
        <v>174.16185185185179</v>
      </c>
      <c r="Z1166">
        <v>174.16185185185179</v>
      </c>
      <c r="AA1166">
        <v>31.548497297904007</v>
      </c>
      <c r="AB1166">
        <v>0</v>
      </c>
      <c r="AD1166">
        <v>9</v>
      </c>
      <c r="AE1166">
        <v>0</v>
      </c>
      <c r="AF1166">
        <v>0</v>
      </c>
      <c r="AG1166">
        <v>0</v>
      </c>
      <c r="AH1166">
        <v>34</v>
      </c>
      <c r="AI1166">
        <v>4</v>
      </c>
      <c r="AJ1166">
        <v>10</v>
      </c>
      <c r="AK1166">
        <v>1</v>
      </c>
      <c r="AL1166">
        <v>6</v>
      </c>
      <c r="AM1166">
        <v>2</v>
      </c>
    </row>
    <row r="1167" spans="1:39">
      <c r="A1167">
        <v>10</v>
      </c>
      <c r="B1167">
        <v>125</v>
      </c>
      <c r="C1167">
        <v>2021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53</v>
      </c>
      <c r="N1167">
        <v>99</v>
      </c>
      <c r="O1167">
        <v>99</v>
      </c>
      <c r="P1167">
        <v>9999</v>
      </c>
      <c r="Q1167">
        <v>296</v>
      </c>
      <c r="R1167">
        <v>688</v>
      </c>
      <c r="S1167">
        <v>688</v>
      </c>
      <c r="T1167">
        <v>2.4678958318387263</v>
      </c>
      <c r="U1167">
        <v>2.7108962033152504</v>
      </c>
      <c r="V1167">
        <v>11</v>
      </c>
      <c r="W1167">
        <v>53</v>
      </c>
      <c r="X1167">
        <v>182.89415833102376</v>
      </c>
      <c r="Y1167">
        <v>168.81130813953504</v>
      </c>
      <c r="Z1167">
        <v>168.81130813953504</v>
      </c>
      <c r="AA1167">
        <v>30.869237613631913</v>
      </c>
      <c r="AB1167">
        <v>0</v>
      </c>
      <c r="AD1167">
        <v>16</v>
      </c>
      <c r="AE1167">
        <v>0</v>
      </c>
      <c r="AF1167">
        <v>0</v>
      </c>
      <c r="AG1167">
        <v>3</v>
      </c>
      <c r="AH1167">
        <v>46</v>
      </c>
      <c r="AI1167">
        <v>6</v>
      </c>
      <c r="AJ1167">
        <v>8</v>
      </c>
      <c r="AK1167">
        <v>2</v>
      </c>
      <c r="AL1167">
        <v>12</v>
      </c>
      <c r="AM1167">
        <v>5</v>
      </c>
    </row>
    <row r="1168" spans="1:39">
      <c r="A1168">
        <v>10</v>
      </c>
      <c r="B1168">
        <v>126</v>
      </c>
      <c r="C1168">
        <v>2021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54</v>
      </c>
      <c r="N1168">
        <v>99</v>
      </c>
      <c r="O1168">
        <v>99</v>
      </c>
      <c r="P1168">
        <v>9999</v>
      </c>
      <c r="Q1168">
        <v>321</v>
      </c>
      <c r="R1168">
        <v>874</v>
      </c>
      <c r="S1168">
        <v>874</v>
      </c>
      <c r="T1168">
        <v>3.1350886003300102</v>
      </c>
      <c r="U1168">
        <v>3.4146555963219209</v>
      </c>
      <c r="V1168">
        <v>11</v>
      </c>
      <c r="W1168">
        <v>54</v>
      </c>
      <c r="X1168">
        <v>181.34720132093395</v>
      </c>
      <c r="Y1168">
        <v>167.38346681922189</v>
      </c>
      <c r="Z1168">
        <v>167.38346681922189</v>
      </c>
      <c r="AA1168">
        <v>29.53132547709772</v>
      </c>
      <c r="AB1168">
        <v>0</v>
      </c>
      <c r="AD1168">
        <v>24</v>
      </c>
      <c r="AE1168">
        <v>0</v>
      </c>
      <c r="AF1168">
        <v>0</v>
      </c>
      <c r="AG1168">
        <v>0</v>
      </c>
      <c r="AH1168">
        <v>65</v>
      </c>
      <c r="AI1168">
        <v>6</v>
      </c>
      <c r="AJ1168">
        <v>9</v>
      </c>
      <c r="AK1168">
        <v>1</v>
      </c>
      <c r="AL1168">
        <v>10</v>
      </c>
      <c r="AM1168">
        <v>1</v>
      </c>
    </row>
    <row r="1169" spans="1:39">
      <c r="A1169">
        <v>10</v>
      </c>
      <c r="B1169">
        <v>127</v>
      </c>
      <c r="C1169">
        <v>2021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55</v>
      </c>
      <c r="N1169">
        <v>99</v>
      </c>
      <c r="O1169">
        <v>99</v>
      </c>
      <c r="P1169">
        <v>9999</v>
      </c>
      <c r="Q1169">
        <v>341</v>
      </c>
      <c r="R1169">
        <v>1075</v>
      </c>
      <c r="S1169">
        <v>1075</v>
      </c>
      <c r="T1169">
        <v>3.8560872372480097</v>
      </c>
      <c r="U1169">
        <v>4.1277769055435991</v>
      </c>
      <c r="V1169">
        <v>14</v>
      </c>
      <c r="W1169">
        <v>55</v>
      </c>
      <c r="X1169">
        <v>178.23095568041521</v>
      </c>
      <c r="Y1169">
        <v>164.50717209302331</v>
      </c>
      <c r="Z1169">
        <v>164.50717209302331</v>
      </c>
      <c r="AA1169">
        <v>29.082193653915553</v>
      </c>
      <c r="AB1169">
        <v>0</v>
      </c>
      <c r="AD1169">
        <v>29</v>
      </c>
      <c r="AE1169">
        <v>0</v>
      </c>
      <c r="AF1169">
        <v>0</v>
      </c>
      <c r="AG1169">
        <v>2</v>
      </c>
      <c r="AH1169">
        <v>94</v>
      </c>
      <c r="AI1169">
        <v>13</v>
      </c>
      <c r="AJ1169">
        <v>14</v>
      </c>
      <c r="AK1169">
        <v>2</v>
      </c>
      <c r="AL1169">
        <v>14</v>
      </c>
      <c r="AM1169">
        <v>7</v>
      </c>
    </row>
    <row r="1170" spans="1:39">
      <c r="A1170">
        <v>10</v>
      </c>
      <c r="B1170">
        <v>128</v>
      </c>
      <c r="C1170">
        <v>2021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56</v>
      </c>
      <c r="N1170">
        <v>99</v>
      </c>
      <c r="O1170">
        <v>99</v>
      </c>
      <c r="P1170">
        <v>9999</v>
      </c>
      <c r="Q1170">
        <v>400</v>
      </c>
      <c r="R1170">
        <v>1385</v>
      </c>
      <c r="S1170">
        <v>1385</v>
      </c>
      <c r="T1170">
        <v>4.9680751847334808</v>
      </c>
      <c r="U1170">
        <v>5.2116045616221012</v>
      </c>
      <c r="V1170">
        <v>14</v>
      </c>
      <c r="W1170">
        <v>56</v>
      </c>
      <c r="X1170">
        <v>174.66145163119799</v>
      </c>
      <c r="Y1170">
        <v>161.2125198555959</v>
      </c>
      <c r="Z1170">
        <v>161.2125198555959</v>
      </c>
      <c r="AA1170">
        <v>27.987454168508524</v>
      </c>
      <c r="AB1170">
        <v>0</v>
      </c>
      <c r="AD1170">
        <v>41</v>
      </c>
      <c r="AE1170">
        <v>0</v>
      </c>
      <c r="AF1170">
        <v>0</v>
      </c>
      <c r="AG1170">
        <v>9</v>
      </c>
      <c r="AH1170">
        <v>101</v>
      </c>
      <c r="AI1170">
        <v>13</v>
      </c>
      <c r="AJ1170">
        <v>18</v>
      </c>
      <c r="AK1170">
        <v>7</v>
      </c>
      <c r="AL1170">
        <v>13</v>
      </c>
      <c r="AM1170">
        <v>8</v>
      </c>
    </row>
    <row r="1171" spans="1:39">
      <c r="A1171">
        <v>10</v>
      </c>
      <c r="B1171">
        <v>129</v>
      </c>
      <c r="C1171">
        <v>2021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57</v>
      </c>
      <c r="N1171">
        <v>99</v>
      </c>
      <c r="O1171">
        <v>99</v>
      </c>
      <c r="P1171">
        <v>9999</v>
      </c>
      <c r="Q1171">
        <v>407</v>
      </c>
      <c r="R1171">
        <v>1777</v>
      </c>
      <c r="S1171">
        <v>1777</v>
      </c>
      <c r="T1171">
        <v>6.3742018796183357</v>
      </c>
      <c r="U1171">
        <v>6.5742797946409022</v>
      </c>
      <c r="V1171">
        <v>14</v>
      </c>
      <c r="W1171">
        <v>57</v>
      </c>
      <c r="X1171">
        <v>171.72603344407381</v>
      </c>
      <c r="Y1171">
        <v>158.50312886888057</v>
      </c>
      <c r="Z1171">
        <v>158.50312886888057</v>
      </c>
      <c r="AA1171">
        <v>27.851744851612313</v>
      </c>
      <c r="AB1171">
        <v>0</v>
      </c>
      <c r="AD1171">
        <v>50</v>
      </c>
      <c r="AE1171">
        <v>0</v>
      </c>
      <c r="AF1171">
        <v>0</v>
      </c>
      <c r="AG1171">
        <v>5</v>
      </c>
      <c r="AH1171">
        <v>131</v>
      </c>
      <c r="AI1171">
        <v>12</v>
      </c>
      <c r="AJ1171">
        <v>24</v>
      </c>
      <c r="AK1171">
        <v>5</v>
      </c>
      <c r="AL1171">
        <v>18</v>
      </c>
      <c r="AM1171">
        <v>13</v>
      </c>
    </row>
    <row r="1172" spans="1:39">
      <c r="A1172">
        <v>10</v>
      </c>
      <c r="B1172">
        <v>130</v>
      </c>
      <c r="C1172">
        <v>2021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58</v>
      </c>
      <c r="N1172">
        <v>99</v>
      </c>
      <c r="O1172">
        <v>99</v>
      </c>
      <c r="P1172">
        <v>9999</v>
      </c>
      <c r="Q1172">
        <v>425</v>
      </c>
      <c r="R1172">
        <v>2086</v>
      </c>
      <c r="S1172">
        <v>2086</v>
      </c>
      <c r="T1172">
        <v>7.482602769208694</v>
      </c>
      <c r="U1172">
        <v>7.6192651500074451</v>
      </c>
      <c r="V1172">
        <v>14</v>
      </c>
      <c r="W1172">
        <v>58</v>
      </c>
      <c r="X1172">
        <v>169.54077588920211</v>
      </c>
      <c r="Y1172">
        <v>156.48613614573338</v>
      </c>
      <c r="Z1172">
        <v>156.48613614573338</v>
      </c>
      <c r="AA1172">
        <v>27.335223283424003</v>
      </c>
      <c r="AB1172">
        <v>0</v>
      </c>
      <c r="AD1172">
        <v>60</v>
      </c>
      <c r="AE1172">
        <v>0</v>
      </c>
      <c r="AF1172">
        <v>0</v>
      </c>
      <c r="AG1172">
        <v>9</v>
      </c>
      <c r="AH1172">
        <v>182</v>
      </c>
      <c r="AI1172">
        <v>20</v>
      </c>
      <c r="AJ1172">
        <v>20</v>
      </c>
      <c r="AK1172">
        <v>4</v>
      </c>
      <c r="AL1172">
        <v>23</v>
      </c>
      <c r="AM1172">
        <v>8</v>
      </c>
    </row>
    <row r="1173" spans="1:39">
      <c r="A1173">
        <v>10</v>
      </c>
      <c r="B1173">
        <v>131</v>
      </c>
      <c r="C1173">
        <v>2021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59</v>
      </c>
      <c r="N1173">
        <v>99</v>
      </c>
      <c r="O1173">
        <v>99</v>
      </c>
      <c r="P1173">
        <v>9999</v>
      </c>
      <c r="Q1173">
        <v>434</v>
      </c>
      <c r="R1173">
        <v>2514</v>
      </c>
      <c r="S1173">
        <v>2514</v>
      </c>
      <c r="T1173">
        <v>9.0178635483176723</v>
      </c>
      <c r="U1173">
        <v>9.0254875665611234</v>
      </c>
      <c r="V1173">
        <v>14</v>
      </c>
      <c r="W1173">
        <v>59</v>
      </c>
      <c r="X1173">
        <v>166.64058520389855</v>
      </c>
      <c r="Y1173">
        <v>153.80926014319812</v>
      </c>
      <c r="Z1173">
        <v>153.80926014319812</v>
      </c>
      <c r="AA1173">
        <v>26.494100349153459</v>
      </c>
      <c r="AB1173">
        <v>0</v>
      </c>
      <c r="AD1173">
        <v>70</v>
      </c>
      <c r="AE1173">
        <v>0</v>
      </c>
      <c r="AF1173">
        <v>0</v>
      </c>
      <c r="AG1173">
        <v>6</v>
      </c>
      <c r="AH1173">
        <v>213</v>
      </c>
      <c r="AI1173">
        <v>33</v>
      </c>
      <c r="AJ1173">
        <v>33</v>
      </c>
      <c r="AK1173">
        <v>10</v>
      </c>
      <c r="AL1173">
        <v>25</v>
      </c>
      <c r="AM1173">
        <v>5</v>
      </c>
    </row>
    <row r="1174" spans="1:39">
      <c r="A1174">
        <v>10</v>
      </c>
      <c r="B1174">
        <v>132</v>
      </c>
      <c r="C1174">
        <v>2021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60</v>
      </c>
      <c r="N1174">
        <v>99</v>
      </c>
      <c r="O1174">
        <v>99</v>
      </c>
      <c r="P1174">
        <v>9999</v>
      </c>
      <c r="Q1174">
        <v>417</v>
      </c>
      <c r="R1174">
        <v>2786</v>
      </c>
      <c r="S1174">
        <v>2786</v>
      </c>
      <c r="T1174">
        <v>9.9935432957887969</v>
      </c>
      <c r="U1174">
        <v>9.8416919551297912</v>
      </c>
      <c r="V1174">
        <v>17</v>
      </c>
      <c r="W1174">
        <v>60</v>
      </c>
      <c r="X1174">
        <v>163.96986480148789</v>
      </c>
      <c r="Y1174">
        <v>151.34418521177307</v>
      </c>
      <c r="Z1174">
        <v>151.34418521177307</v>
      </c>
      <c r="AA1174">
        <v>26.878026903452238</v>
      </c>
      <c r="AB1174">
        <v>0</v>
      </c>
      <c r="AD1174">
        <v>91</v>
      </c>
      <c r="AE1174">
        <v>1</v>
      </c>
      <c r="AF1174">
        <v>0</v>
      </c>
      <c r="AG1174">
        <v>11</v>
      </c>
      <c r="AH1174">
        <v>229</v>
      </c>
      <c r="AI1174">
        <v>24</v>
      </c>
      <c r="AJ1174">
        <v>40</v>
      </c>
      <c r="AK1174">
        <v>15</v>
      </c>
      <c r="AL1174">
        <v>25</v>
      </c>
      <c r="AM1174">
        <v>4</v>
      </c>
    </row>
    <row r="1175" spans="1:39">
      <c r="A1175">
        <v>10</v>
      </c>
      <c r="B1175">
        <v>133</v>
      </c>
      <c r="C1175">
        <v>2021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61</v>
      </c>
      <c r="N1175">
        <v>99</v>
      </c>
      <c r="O1175">
        <v>99</v>
      </c>
      <c r="P1175">
        <v>9999</v>
      </c>
      <c r="Q1175">
        <v>409</v>
      </c>
      <c r="R1175">
        <v>2909</v>
      </c>
      <c r="S1175">
        <v>2909</v>
      </c>
      <c r="T1175">
        <v>10.434751416887869</v>
      </c>
      <c r="U1175">
        <v>10.062049321382098</v>
      </c>
      <c r="V1175">
        <v>17</v>
      </c>
      <c r="W1175">
        <v>61</v>
      </c>
      <c r="X1175">
        <v>160.55288124016053</v>
      </c>
      <c r="Y1175">
        <v>148.19030938466827</v>
      </c>
      <c r="Z1175">
        <v>148.19030938466827</v>
      </c>
      <c r="AA1175">
        <v>26.911511087013498</v>
      </c>
      <c r="AB1175">
        <v>0</v>
      </c>
      <c r="AD1175">
        <v>92</v>
      </c>
      <c r="AE1175">
        <v>0</v>
      </c>
      <c r="AF1175">
        <v>0</v>
      </c>
      <c r="AG1175">
        <v>12</v>
      </c>
      <c r="AH1175">
        <v>219</v>
      </c>
      <c r="AI1175">
        <v>30</v>
      </c>
      <c r="AJ1175">
        <v>39</v>
      </c>
      <c r="AK1175">
        <v>16</v>
      </c>
      <c r="AL1175">
        <v>23</v>
      </c>
      <c r="AM1175">
        <v>5</v>
      </c>
    </row>
    <row r="1176" spans="1:39">
      <c r="A1176">
        <v>10</v>
      </c>
      <c r="B1176">
        <v>134</v>
      </c>
      <c r="C1176">
        <v>2021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62</v>
      </c>
      <c r="N1176">
        <v>99</v>
      </c>
      <c r="O1176">
        <v>99</v>
      </c>
      <c r="P1176">
        <v>9999</v>
      </c>
      <c r="Q1176">
        <v>396</v>
      </c>
      <c r="R1176">
        <v>2820</v>
      </c>
      <c r="S1176">
        <v>2820</v>
      </c>
      <c r="T1176">
        <v>10.115503264222683</v>
      </c>
      <c r="U1176">
        <v>9.6313036093353279</v>
      </c>
      <c r="V1176">
        <v>17</v>
      </c>
      <c r="W1176">
        <v>62</v>
      </c>
      <c r="X1176">
        <v>158.5299593524048</v>
      </c>
      <c r="Y1176">
        <v>146.32315248226951</v>
      </c>
      <c r="Z1176">
        <v>146.32315248226951</v>
      </c>
      <c r="AA1176">
        <v>26.590412518400399</v>
      </c>
      <c r="AB1176">
        <v>0</v>
      </c>
      <c r="AD1176">
        <v>90</v>
      </c>
      <c r="AE1176">
        <v>0</v>
      </c>
      <c r="AF1176">
        <v>0</v>
      </c>
      <c r="AG1176">
        <v>9</v>
      </c>
      <c r="AH1176">
        <v>240</v>
      </c>
      <c r="AI1176">
        <v>23</v>
      </c>
      <c r="AJ1176">
        <v>42</v>
      </c>
      <c r="AK1176">
        <v>26</v>
      </c>
      <c r="AL1176">
        <v>15</v>
      </c>
      <c r="AM1176">
        <v>2</v>
      </c>
    </row>
    <row r="1177" spans="1:39">
      <c r="A1177">
        <v>10</v>
      </c>
      <c r="B1177">
        <v>135</v>
      </c>
      <c r="C1177">
        <v>2021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63</v>
      </c>
      <c r="N1177">
        <v>99</v>
      </c>
      <c r="O1177">
        <v>99</v>
      </c>
      <c r="P1177">
        <v>9999</v>
      </c>
      <c r="Q1177">
        <v>370</v>
      </c>
      <c r="R1177">
        <v>2529</v>
      </c>
      <c r="S1177">
        <v>2529</v>
      </c>
      <c r="T1177">
        <v>9.0716694167443848</v>
      </c>
      <c r="U1177">
        <v>8.4324190790030951</v>
      </c>
      <c r="V1177">
        <v>17</v>
      </c>
      <c r="W1177">
        <v>63</v>
      </c>
      <c r="X1177">
        <v>154.76713246599451</v>
      </c>
      <c r="Y1177">
        <v>142.85006326611276</v>
      </c>
      <c r="Z1177">
        <v>142.85006326611276</v>
      </c>
      <c r="AA1177">
        <v>26.344971254405181</v>
      </c>
      <c r="AB1177">
        <v>0</v>
      </c>
      <c r="AD1177">
        <v>105</v>
      </c>
      <c r="AE1177">
        <v>0</v>
      </c>
      <c r="AF1177">
        <v>0</v>
      </c>
      <c r="AG1177">
        <v>11</v>
      </c>
      <c r="AH1177">
        <v>224</v>
      </c>
      <c r="AI1177">
        <v>35</v>
      </c>
      <c r="AJ1177">
        <v>23</v>
      </c>
      <c r="AK1177">
        <v>20</v>
      </c>
      <c r="AL1177">
        <v>14</v>
      </c>
      <c r="AM1177">
        <v>5</v>
      </c>
    </row>
    <row r="1178" spans="1:39">
      <c r="A1178">
        <v>10</v>
      </c>
      <c r="B1178">
        <v>136</v>
      </c>
      <c r="C1178">
        <v>2021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64</v>
      </c>
      <c r="N1178">
        <v>99</v>
      </c>
      <c r="O1178">
        <v>99</v>
      </c>
      <c r="P1178">
        <v>9999</v>
      </c>
      <c r="Q1178">
        <v>342</v>
      </c>
      <c r="R1178">
        <v>2051</v>
      </c>
      <c r="S1178">
        <v>2051</v>
      </c>
      <c r="T1178">
        <v>7.3570557428796892</v>
      </c>
      <c r="U1178">
        <v>6.7281497931242855</v>
      </c>
      <c r="V1178">
        <v>17</v>
      </c>
      <c r="W1178">
        <v>64</v>
      </c>
      <c r="X1178">
        <v>152.26685394593869</v>
      </c>
      <c r="Y1178">
        <v>140.54230619210173</v>
      </c>
      <c r="Z1178">
        <v>140.54230619210173</v>
      </c>
      <c r="AA1178">
        <v>25.180756025356722</v>
      </c>
      <c r="AB1178">
        <v>0</v>
      </c>
      <c r="AD1178">
        <v>89</v>
      </c>
      <c r="AE1178">
        <v>0</v>
      </c>
      <c r="AF1178">
        <v>0</v>
      </c>
      <c r="AG1178">
        <v>10</v>
      </c>
      <c r="AH1178">
        <v>182</v>
      </c>
      <c r="AI1178">
        <v>26</v>
      </c>
      <c r="AJ1178">
        <v>18</v>
      </c>
      <c r="AK1178">
        <v>22</v>
      </c>
      <c r="AL1178">
        <v>12</v>
      </c>
      <c r="AM1178">
        <v>8</v>
      </c>
    </row>
    <row r="1179" spans="1:39">
      <c r="A1179">
        <v>10</v>
      </c>
      <c r="B1179">
        <v>137</v>
      </c>
      <c r="C1179">
        <v>2021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65</v>
      </c>
      <c r="N1179">
        <v>99</v>
      </c>
      <c r="O1179">
        <v>99</v>
      </c>
      <c r="P1179">
        <v>9999</v>
      </c>
      <c r="Q1179">
        <v>313</v>
      </c>
      <c r="R1179">
        <v>2128</v>
      </c>
      <c r="S1179">
        <v>2128</v>
      </c>
      <c r="T1179">
        <v>7.6332592008035007</v>
      </c>
      <c r="U1179">
        <v>6.9236726045025048</v>
      </c>
      <c r="V1179">
        <v>17</v>
      </c>
      <c r="W1179">
        <v>65</v>
      </c>
      <c r="X1179">
        <v>151.02202282521043</v>
      </c>
      <c r="Y1179">
        <v>139.3933270676693</v>
      </c>
      <c r="Z1179">
        <v>139.3933270676693</v>
      </c>
      <c r="AA1179">
        <v>23.902675175929183</v>
      </c>
      <c r="AB1179">
        <v>0</v>
      </c>
      <c r="AD1179">
        <v>112</v>
      </c>
      <c r="AE1179">
        <v>0</v>
      </c>
      <c r="AF1179">
        <v>0</v>
      </c>
      <c r="AG1179">
        <v>11</v>
      </c>
      <c r="AH1179">
        <v>171</v>
      </c>
      <c r="AI1179">
        <v>24</v>
      </c>
      <c r="AJ1179">
        <v>22</v>
      </c>
      <c r="AK1179">
        <v>25</v>
      </c>
      <c r="AL1179">
        <v>19</v>
      </c>
      <c r="AM1179">
        <v>2</v>
      </c>
    </row>
    <row r="1180" spans="1:39">
      <c r="A1180">
        <v>10</v>
      </c>
      <c r="B1180">
        <v>138</v>
      </c>
      <c r="C1180">
        <v>2021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66</v>
      </c>
      <c r="N1180">
        <v>99</v>
      </c>
      <c r="O1180">
        <v>99</v>
      </c>
      <c r="P1180">
        <v>9999</v>
      </c>
    </row>
    <row r="1181" spans="1:39">
      <c r="A1181">
        <v>10</v>
      </c>
      <c r="B1181">
        <v>139</v>
      </c>
      <c r="C1181">
        <v>2021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67</v>
      </c>
      <c r="N1181">
        <v>99</v>
      </c>
      <c r="O1181">
        <v>99</v>
      </c>
      <c r="P1181">
        <v>9999</v>
      </c>
    </row>
    <row r="1182" spans="1:39">
      <c r="A1182">
        <v>10</v>
      </c>
      <c r="B1182">
        <v>140</v>
      </c>
      <c r="C1182">
        <v>2021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68</v>
      </c>
      <c r="N1182">
        <v>99</v>
      </c>
      <c r="O1182">
        <v>99</v>
      </c>
      <c r="P1182">
        <v>9999</v>
      </c>
    </row>
    <row r="1183" spans="1:39">
      <c r="A1183">
        <v>10</v>
      </c>
      <c r="B1183">
        <v>141</v>
      </c>
      <c r="C1183">
        <v>2020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0</v>
      </c>
      <c r="N1183">
        <v>99</v>
      </c>
      <c r="O1183">
        <v>99</v>
      </c>
      <c r="P1183">
        <v>9999</v>
      </c>
    </row>
    <row r="1184" spans="1:39">
      <c r="A1184">
        <v>10</v>
      </c>
      <c r="B1184">
        <v>142</v>
      </c>
      <c r="C1184">
        <v>2020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35</v>
      </c>
      <c r="N1184">
        <v>99</v>
      </c>
      <c r="O1184">
        <v>99</v>
      </c>
      <c r="P1184">
        <v>9999</v>
      </c>
      <c r="Q1184">
        <v>22</v>
      </c>
      <c r="R1184">
        <v>36</v>
      </c>
      <c r="S1184">
        <v>36</v>
      </c>
      <c r="T1184">
        <v>0.13194062671797691</v>
      </c>
      <c r="U1184">
        <v>0.19667935712035864</v>
      </c>
      <c r="V1184">
        <v>2</v>
      </c>
      <c r="W1184">
        <v>35</v>
      </c>
      <c r="X1184">
        <v>245.8986397014566</v>
      </c>
      <c r="Y1184">
        <v>226.96444444444444</v>
      </c>
      <c r="Z1184">
        <v>226.96444444444444</v>
      </c>
      <c r="AA1184">
        <v>47.64475641222495</v>
      </c>
      <c r="AB1184">
        <v>0</v>
      </c>
      <c r="AD1184">
        <v>0</v>
      </c>
      <c r="AE1184">
        <v>0</v>
      </c>
      <c r="AF1184">
        <v>0</v>
      </c>
      <c r="AG1184">
        <v>0</v>
      </c>
      <c r="AH1184">
        <v>1</v>
      </c>
      <c r="AI1184">
        <v>0</v>
      </c>
      <c r="AJ1184">
        <v>1</v>
      </c>
      <c r="AK1184">
        <v>0</v>
      </c>
      <c r="AL1184">
        <v>0</v>
      </c>
      <c r="AM1184">
        <v>0</v>
      </c>
    </row>
    <row r="1185" spans="1:39">
      <c r="A1185">
        <v>10</v>
      </c>
      <c r="B1185">
        <v>143</v>
      </c>
      <c r="C1185">
        <v>2020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36</v>
      </c>
      <c r="N1185">
        <v>99</v>
      </c>
      <c r="O1185">
        <v>99</v>
      </c>
      <c r="P1185">
        <v>9999</v>
      </c>
      <c r="Q1185">
        <v>14</v>
      </c>
      <c r="R1185">
        <v>16</v>
      </c>
      <c r="S1185">
        <v>16</v>
      </c>
      <c r="T1185">
        <v>5.8640278541323115E-2</v>
      </c>
      <c r="U1185">
        <v>7.7867330170160634E-2</v>
      </c>
      <c r="V1185">
        <v>2</v>
      </c>
      <c r="W1185">
        <v>36</v>
      </c>
      <c r="X1185">
        <v>219.04591007583963</v>
      </c>
      <c r="Y1185">
        <v>202.17937500000005</v>
      </c>
      <c r="Z1185">
        <v>202.17937500000005</v>
      </c>
      <c r="AA1185">
        <v>53.535588101368319</v>
      </c>
      <c r="AB1185">
        <v>0</v>
      </c>
      <c r="AD1185">
        <v>0</v>
      </c>
      <c r="AE1185">
        <v>0</v>
      </c>
      <c r="AF1185">
        <v>0</v>
      </c>
      <c r="AG1185">
        <v>0</v>
      </c>
      <c r="AH1185">
        <v>1</v>
      </c>
      <c r="AI1185">
        <v>1</v>
      </c>
      <c r="AJ1185">
        <v>1</v>
      </c>
      <c r="AK1185">
        <v>0</v>
      </c>
      <c r="AL1185">
        <v>0</v>
      </c>
      <c r="AM1185">
        <v>0</v>
      </c>
    </row>
    <row r="1186" spans="1:39">
      <c r="A1186">
        <v>10</v>
      </c>
      <c r="B1186">
        <v>144</v>
      </c>
      <c r="C1186">
        <v>2020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37</v>
      </c>
      <c r="N1186">
        <v>99</v>
      </c>
      <c r="O1186">
        <v>99</v>
      </c>
      <c r="P1186">
        <v>9999</v>
      </c>
      <c r="Q1186">
        <v>19</v>
      </c>
      <c r="R1186">
        <v>22</v>
      </c>
      <c r="S1186">
        <v>22</v>
      </c>
      <c r="T1186">
        <v>8.0630382994319238E-2</v>
      </c>
      <c r="U1186">
        <v>0.1184146107878456</v>
      </c>
      <c r="V1186">
        <v>2</v>
      </c>
      <c r="W1186">
        <v>37</v>
      </c>
      <c r="X1186">
        <v>242.26041564069729</v>
      </c>
      <c r="Y1186">
        <v>223.60636363636368</v>
      </c>
      <c r="Z1186">
        <v>223.60636363636368</v>
      </c>
      <c r="AA1186">
        <v>36.177088875476322</v>
      </c>
      <c r="AB1186">
        <v>0</v>
      </c>
      <c r="AD1186">
        <v>1</v>
      </c>
      <c r="AE1186">
        <v>0</v>
      </c>
      <c r="AF1186">
        <v>0</v>
      </c>
      <c r="AG1186">
        <v>0</v>
      </c>
      <c r="AH1186">
        <v>2</v>
      </c>
      <c r="AI1186">
        <v>0</v>
      </c>
      <c r="AJ1186">
        <v>0</v>
      </c>
      <c r="AK1186">
        <v>0</v>
      </c>
      <c r="AL1186">
        <v>1</v>
      </c>
      <c r="AM1186">
        <v>0</v>
      </c>
    </row>
    <row r="1187" spans="1:39">
      <c r="A1187">
        <v>10</v>
      </c>
      <c r="B1187">
        <v>145</v>
      </c>
      <c r="C1187">
        <v>2020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38</v>
      </c>
      <c r="N1187">
        <v>99</v>
      </c>
      <c r="O1187">
        <v>99</v>
      </c>
      <c r="P1187">
        <v>9999</v>
      </c>
      <c r="Q1187">
        <v>4</v>
      </c>
      <c r="R1187">
        <v>4</v>
      </c>
      <c r="S1187">
        <v>4</v>
      </c>
      <c r="T1187">
        <v>1.4660069635330779E-2</v>
      </c>
      <c r="U1187">
        <v>1.9281303464930701E-2</v>
      </c>
      <c r="V1187">
        <v>2</v>
      </c>
      <c r="W1187">
        <v>38</v>
      </c>
      <c r="X1187">
        <v>216.95828819068265</v>
      </c>
      <c r="Y1187">
        <v>200.25250000000003</v>
      </c>
      <c r="Z1187">
        <v>200.25250000000003</v>
      </c>
      <c r="AA1187">
        <v>44.70091462990429</v>
      </c>
      <c r="AB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</row>
    <row r="1188" spans="1:39">
      <c r="A1188">
        <v>10</v>
      </c>
      <c r="B1188">
        <v>146</v>
      </c>
      <c r="C1188">
        <v>2020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39</v>
      </c>
      <c r="N1188">
        <v>99</v>
      </c>
      <c r="O1188">
        <v>99</v>
      </c>
      <c r="P1188">
        <v>9999</v>
      </c>
      <c r="Q1188">
        <v>15</v>
      </c>
      <c r="R1188">
        <v>23</v>
      </c>
      <c r="S1188">
        <v>23</v>
      </c>
      <c r="T1188">
        <v>8.4295400403151866E-2</v>
      </c>
      <c r="U1188">
        <v>0.11614854431153618</v>
      </c>
      <c r="V1188">
        <v>2</v>
      </c>
      <c r="W1188">
        <v>39</v>
      </c>
      <c r="X1188">
        <v>227.29285411465449</v>
      </c>
      <c r="Y1188">
        <v>209.79130434782624</v>
      </c>
      <c r="Z1188">
        <v>209.79130434782624</v>
      </c>
      <c r="AA1188">
        <v>42.411657575466997</v>
      </c>
      <c r="AB1188">
        <v>0</v>
      </c>
      <c r="AD1188">
        <v>0</v>
      </c>
      <c r="AE1188">
        <v>0</v>
      </c>
      <c r="AF1188">
        <v>0</v>
      </c>
      <c r="AG1188">
        <v>0</v>
      </c>
      <c r="AH1188">
        <v>1</v>
      </c>
      <c r="AI1188">
        <v>0</v>
      </c>
      <c r="AJ1188">
        <v>0</v>
      </c>
      <c r="AK1188">
        <v>0</v>
      </c>
      <c r="AL1188">
        <v>0</v>
      </c>
      <c r="AM1188">
        <v>0</v>
      </c>
    </row>
    <row r="1189" spans="1:39">
      <c r="A1189">
        <v>10</v>
      </c>
      <c r="B1189">
        <v>147</v>
      </c>
      <c r="C1189">
        <v>2020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40</v>
      </c>
      <c r="N1189">
        <v>99</v>
      </c>
      <c r="O1189">
        <v>99</v>
      </c>
      <c r="P1189">
        <v>9999</v>
      </c>
      <c r="Q1189">
        <v>21</v>
      </c>
      <c r="R1189">
        <v>24</v>
      </c>
      <c r="S1189">
        <v>24</v>
      </c>
      <c r="T1189">
        <v>8.7960417811984604E-2</v>
      </c>
      <c r="U1189">
        <v>0.11948842877709737</v>
      </c>
      <c r="V1189">
        <v>5</v>
      </c>
      <c r="W1189">
        <v>40</v>
      </c>
      <c r="X1189">
        <v>224.0858613217768</v>
      </c>
      <c r="Y1189">
        <v>206.83125000000001</v>
      </c>
      <c r="Z1189">
        <v>206.83125000000001</v>
      </c>
      <c r="AA1189">
        <v>38.210290859978691</v>
      </c>
      <c r="AB1189">
        <v>0</v>
      </c>
      <c r="AD1189">
        <v>1</v>
      </c>
      <c r="AE1189">
        <v>0</v>
      </c>
      <c r="AF1189">
        <v>0</v>
      </c>
      <c r="AG1189">
        <v>0</v>
      </c>
      <c r="AH1189">
        <v>2</v>
      </c>
      <c r="AI1189">
        <v>0</v>
      </c>
      <c r="AJ1189">
        <v>1</v>
      </c>
      <c r="AK1189">
        <v>0</v>
      </c>
      <c r="AL1189">
        <v>1</v>
      </c>
      <c r="AM1189">
        <v>0</v>
      </c>
    </row>
    <row r="1190" spans="1:39">
      <c r="A1190">
        <v>10</v>
      </c>
      <c r="B1190">
        <v>148</v>
      </c>
      <c r="C1190">
        <v>2020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41</v>
      </c>
      <c r="N1190">
        <v>99</v>
      </c>
      <c r="O1190">
        <v>99</v>
      </c>
      <c r="P1190">
        <v>9999</v>
      </c>
      <c r="Q1190">
        <v>26</v>
      </c>
      <c r="R1190">
        <v>30</v>
      </c>
      <c r="S1190">
        <v>30</v>
      </c>
      <c r="T1190">
        <v>0.10995052226498075</v>
      </c>
      <c r="U1190">
        <v>0.15101717884438848</v>
      </c>
      <c r="V1190">
        <v>5</v>
      </c>
      <c r="W1190">
        <v>41</v>
      </c>
      <c r="X1190">
        <v>226.57132538822677</v>
      </c>
      <c r="Y1190">
        <v>209.12533333333337</v>
      </c>
      <c r="Z1190">
        <v>209.12533333333337</v>
      </c>
      <c r="AA1190">
        <v>35.817957854809173</v>
      </c>
      <c r="AB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1</v>
      </c>
      <c r="AK1190">
        <v>0</v>
      </c>
      <c r="AL1190">
        <v>0</v>
      </c>
      <c r="AM1190">
        <v>0</v>
      </c>
    </row>
    <row r="1191" spans="1:39">
      <c r="A1191">
        <v>10</v>
      </c>
      <c r="B1191">
        <v>149</v>
      </c>
      <c r="C1191">
        <v>2020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42</v>
      </c>
      <c r="N1191">
        <v>99</v>
      </c>
      <c r="O1191">
        <v>99</v>
      </c>
      <c r="P1191">
        <v>9999</v>
      </c>
      <c r="Q1191">
        <v>38</v>
      </c>
      <c r="R1191">
        <v>42</v>
      </c>
      <c r="S1191">
        <v>42</v>
      </c>
      <c r="T1191">
        <v>0.15393073117097303</v>
      </c>
      <c r="U1191">
        <v>0.20554864598652564</v>
      </c>
      <c r="V1191">
        <v>5</v>
      </c>
      <c r="W1191">
        <v>42</v>
      </c>
      <c r="X1191">
        <v>220.27498323272971</v>
      </c>
      <c r="Y1191">
        <v>203.31380952380951</v>
      </c>
      <c r="Z1191">
        <v>203.31380952380951</v>
      </c>
      <c r="AA1191">
        <v>32.440604990569902</v>
      </c>
      <c r="AB1191">
        <v>0</v>
      </c>
      <c r="AD1191">
        <v>1</v>
      </c>
      <c r="AE1191">
        <v>0</v>
      </c>
      <c r="AF1191">
        <v>0</v>
      </c>
      <c r="AG1191">
        <v>0</v>
      </c>
      <c r="AH1191">
        <v>2</v>
      </c>
      <c r="AI1191">
        <v>0</v>
      </c>
      <c r="AJ1191">
        <v>0</v>
      </c>
      <c r="AK1191">
        <v>0</v>
      </c>
      <c r="AL1191">
        <v>1</v>
      </c>
      <c r="AM1191">
        <v>0</v>
      </c>
    </row>
    <row r="1192" spans="1:39">
      <c r="A1192">
        <v>10</v>
      </c>
      <c r="B1192">
        <v>150</v>
      </c>
      <c r="C1192">
        <v>2020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43</v>
      </c>
      <c r="N1192">
        <v>99</v>
      </c>
      <c r="O1192">
        <v>99</v>
      </c>
      <c r="P1192">
        <v>9999</v>
      </c>
      <c r="Q1192">
        <v>41</v>
      </c>
      <c r="R1192">
        <v>48</v>
      </c>
      <c r="S1192">
        <v>48</v>
      </c>
      <c r="T1192">
        <v>0.17592083562396921</v>
      </c>
      <c r="U1192">
        <v>0.24507049180613569</v>
      </c>
      <c r="V1192">
        <v>5</v>
      </c>
      <c r="W1192">
        <v>43</v>
      </c>
      <c r="X1192">
        <v>229.79979234380644</v>
      </c>
      <c r="Y1192">
        <v>212.10520833333345</v>
      </c>
      <c r="Z1192">
        <v>212.10520833333345</v>
      </c>
      <c r="AA1192">
        <v>34.340914372750007</v>
      </c>
      <c r="AB1192">
        <v>0</v>
      </c>
      <c r="AD1192">
        <v>0</v>
      </c>
      <c r="AE1192">
        <v>0</v>
      </c>
      <c r="AF1192">
        <v>0</v>
      </c>
      <c r="AG1192">
        <v>0</v>
      </c>
      <c r="AH1192">
        <v>1</v>
      </c>
      <c r="AI1192">
        <v>0</v>
      </c>
      <c r="AJ1192">
        <v>1</v>
      </c>
      <c r="AK1192">
        <v>0</v>
      </c>
      <c r="AL1192">
        <v>1</v>
      </c>
      <c r="AM1192">
        <v>0</v>
      </c>
    </row>
    <row r="1193" spans="1:39">
      <c r="A1193">
        <v>10</v>
      </c>
      <c r="B1193">
        <v>151</v>
      </c>
      <c r="C1193">
        <v>2020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44</v>
      </c>
      <c r="N1193">
        <v>99</v>
      </c>
      <c r="O1193">
        <v>99</v>
      </c>
      <c r="P1193">
        <v>9999</v>
      </c>
      <c r="Q1193">
        <v>50</v>
      </c>
      <c r="R1193">
        <v>58</v>
      </c>
      <c r="S1193">
        <v>58</v>
      </c>
      <c r="T1193">
        <v>0.21257100971229612</v>
      </c>
      <c r="U1193">
        <v>0.27510345505764311</v>
      </c>
      <c r="V1193">
        <v>5</v>
      </c>
      <c r="W1193">
        <v>44</v>
      </c>
      <c r="X1193">
        <v>213.48526170284305</v>
      </c>
      <c r="Y1193">
        <v>197.04689655172407</v>
      </c>
      <c r="Z1193">
        <v>197.04689655172407</v>
      </c>
      <c r="AA1193">
        <v>35.487916652004699</v>
      </c>
      <c r="AB1193">
        <v>0</v>
      </c>
      <c r="AD1193">
        <v>0</v>
      </c>
      <c r="AE1193">
        <v>0</v>
      </c>
      <c r="AF1193">
        <v>0</v>
      </c>
      <c r="AG1193">
        <v>0</v>
      </c>
      <c r="AH1193">
        <v>7</v>
      </c>
      <c r="AI1193">
        <v>1</v>
      </c>
      <c r="AJ1193">
        <v>0</v>
      </c>
      <c r="AK1193">
        <v>0</v>
      </c>
      <c r="AL1193">
        <v>0</v>
      </c>
      <c r="AM1193">
        <v>0</v>
      </c>
    </row>
    <row r="1194" spans="1:39">
      <c r="A1194">
        <v>10</v>
      </c>
      <c r="B1194">
        <v>152</v>
      </c>
      <c r="C1194">
        <v>2020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45</v>
      </c>
      <c r="N1194">
        <v>99</v>
      </c>
      <c r="O1194">
        <v>99</v>
      </c>
      <c r="P1194">
        <v>9999</v>
      </c>
      <c r="Q1194">
        <v>62</v>
      </c>
      <c r="R1194">
        <v>106</v>
      </c>
      <c r="S1194">
        <v>106</v>
      </c>
      <c r="T1194">
        <v>0.3884918453362653</v>
      </c>
      <c r="U1194">
        <v>0.46979621279102718</v>
      </c>
      <c r="V1194">
        <v>8</v>
      </c>
      <c r="W1194">
        <v>45</v>
      </c>
      <c r="X1194">
        <v>199.48189864878688</v>
      </c>
      <c r="Y1194">
        <v>184.12179245283019</v>
      </c>
      <c r="Z1194">
        <v>184.12179245283019</v>
      </c>
      <c r="AA1194">
        <v>48.761778698909652</v>
      </c>
      <c r="AB1194">
        <v>0</v>
      </c>
      <c r="AD1194">
        <v>1</v>
      </c>
      <c r="AE1194">
        <v>0</v>
      </c>
      <c r="AF1194">
        <v>0</v>
      </c>
      <c r="AG1194">
        <v>0</v>
      </c>
      <c r="AH1194">
        <v>6</v>
      </c>
      <c r="AI1194">
        <v>1</v>
      </c>
      <c r="AJ1194">
        <v>1</v>
      </c>
      <c r="AK1194">
        <v>0</v>
      </c>
      <c r="AL1194">
        <v>0</v>
      </c>
      <c r="AM1194">
        <v>0</v>
      </c>
    </row>
    <row r="1195" spans="1:39">
      <c r="A1195">
        <v>10</v>
      </c>
      <c r="B1195">
        <v>153</v>
      </c>
      <c r="C1195">
        <v>2020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46</v>
      </c>
      <c r="N1195">
        <v>99</v>
      </c>
      <c r="O1195">
        <v>99</v>
      </c>
      <c r="P1195">
        <v>9999</v>
      </c>
      <c r="Q1195">
        <v>71</v>
      </c>
      <c r="R1195">
        <v>91</v>
      </c>
      <c r="S1195">
        <v>91</v>
      </c>
      <c r="T1195">
        <v>0.33351658420377495</v>
      </c>
      <c r="U1195">
        <v>0.43771189851858178</v>
      </c>
      <c r="V1195">
        <v>8</v>
      </c>
      <c r="W1195">
        <v>46</v>
      </c>
      <c r="X1195">
        <v>216.49446977724327</v>
      </c>
      <c r="Y1195">
        <v>199.82439560439568</v>
      </c>
      <c r="Z1195">
        <v>199.82439560439568</v>
      </c>
      <c r="AA1195">
        <v>33.329642721987341</v>
      </c>
      <c r="AB1195">
        <v>0</v>
      </c>
      <c r="AD1195">
        <v>0</v>
      </c>
      <c r="AE1195">
        <v>0</v>
      </c>
      <c r="AF1195">
        <v>0</v>
      </c>
      <c r="AG1195">
        <v>0</v>
      </c>
      <c r="AH1195">
        <v>16</v>
      </c>
      <c r="AI1195">
        <v>0</v>
      </c>
      <c r="AJ1195">
        <v>0</v>
      </c>
      <c r="AK1195">
        <v>0</v>
      </c>
      <c r="AL1195">
        <v>2</v>
      </c>
      <c r="AM1195">
        <v>0</v>
      </c>
    </row>
    <row r="1196" spans="1:39">
      <c r="A1196">
        <v>10</v>
      </c>
      <c r="B1196">
        <v>154</v>
      </c>
      <c r="C1196">
        <v>2020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47</v>
      </c>
      <c r="N1196">
        <v>99</v>
      </c>
      <c r="O1196">
        <v>99</v>
      </c>
      <c r="P1196">
        <v>9999</v>
      </c>
      <c r="Q1196">
        <v>94</v>
      </c>
      <c r="R1196">
        <v>127</v>
      </c>
      <c r="S1196">
        <v>127</v>
      </c>
      <c r="T1196">
        <v>0.46545721092175191</v>
      </c>
      <c r="U1196">
        <v>0.57966986641800489</v>
      </c>
      <c r="V1196">
        <v>8</v>
      </c>
      <c r="W1196">
        <v>47</v>
      </c>
      <c r="X1196">
        <v>205.43614198821032</v>
      </c>
      <c r="Y1196">
        <v>189.61755905511811</v>
      </c>
      <c r="Z1196">
        <v>189.61755905511811</v>
      </c>
      <c r="AA1196">
        <v>33.820069583609886</v>
      </c>
      <c r="AB1196">
        <v>0</v>
      </c>
      <c r="AD1196">
        <v>3</v>
      </c>
      <c r="AE1196">
        <v>0</v>
      </c>
      <c r="AF1196">
        <v>0</v>
      </c>
      <c r="AG1196">
        <v>0</v>
      </c>
      <c r="AH1196">
        <v>10</v>
      </c>
      <c r="AI1196">
        <v>1</v>
      </c>
      <c r="AJ1196">
        <v>4</v>
      </c>
      <c r="AK1196">
        <v>0</v>
      </c>
      <c r="AL1196">
        <v>2</v>
      </c>
      <c r="AM1196">
        <v>0</v>
      </c>
    </row>
    <row r="1197" spans="1:39">
      <c r="A1197">
        <v>10</v>
      </c>
      <c r="B1197">
        <v>155</v>
      </c>
      <c r="C1197">
        <v>2020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48</v>
      </c>
      <c r="N1197">
        <v>99</v>
      </c>
      <c r="O1197">
        <v>99</v>
      </c>
      <c r="P1197">
        <v>9999</v>
      </c>
      <c r="Q1197">
        <v>119</v>
      </c>
      <c r="R1197">
        <v>196</v>
      </c>
      <c r="S1197">
        <v>196</v>
      </c>
      <c r="T1197">
        <v>0.71834341213120756</v>
      </c>
      <c r="U1197">
        <v>0.881212448686015</v>
      </c>
      <c r="V1197">
        <v>8.0459183673469408</v>
      </c>
      <c r="W1197">
        <v>48</v>
      </c>
      <c r="X1197">
        <v>202.35987352687565</v>
      </c>
      <c r="Y1197">
        <v>186.7781632653062</v>
      </c>
      <c r="Z1197">
        <v>186.7781632653062</v>
      </c>
      <c r="AA1197">
        <v>35.407814638053061</v>
      </c>
      <c r="AB1197">
        <v>0</v>
      </c>
      <c r="AD1197">
        <v>4</v>
      </c>
      <c r="AE1197">
        <v>0</v>
      </c>
      <c r="AF1197">
        <v>0</v>
      </c>
      <c r="AG1197">
        <v>1</v>
      </c>
      <c r="AH1197">
        <v>11</v>
      </c>
      <c r="AI1197">
        <v>1</v>
      </c>
      <c r="AJ1197">
        <v>1</v>
      </c>
      <c r="AK1197">
        <v>0</v>
      </c>
      <c r="AL1197">
        <v>6</v>
      </c>
      <c r="AM1197">
        <v>1</v>
      </c>
    </row>
    <row r="1198" spans="1:39">
      <c r="A1198">
        <v>10</v>
      </c>
      <c r="B1198">
        <v>156</v>
      </c>
      <c r="C1198">
        <v>2020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49</v>
      </c>
      <c r="N1198">
        <v>99</v>
      </c>
      <c r="O1198">
        <v>99</v>
      </c>
      <c r="P1198">
        <v>9999</v>
      </c>
      <c r="Q1198">
        <v>131</v>
      </c>
      <c r="R1198">
        <v>224</v>
      </c>
      <c r="S1198">
        <v>224</v>
      </c>
      <c r="T1198">
        <v>0.820963899578523</v>
      </c>
      <c r="U1198">
        <v>0.99309629151457202</v>
      </c>
      <c r="V1198">
        <v>8</v>
      </c>
      <c r="W1198">
        <v>49</v>
      </c>
      <c r="X1198">
        <v>199.54607452406751</v>
      </c>
      <c r="Y1198">
        <v>184.18102678571449</v>
      </c>
      <c r="Z1198">
        <v>184.18102678571449</v>
      </c>
      <c r="AA1198">
        <v>34.23279007554607</v>
      </c>
      <c r="AB1198">
        <v>0</v>
      </c>
      <c r="AD1198">
        <v>3</v>
      </c>
      <c r="AE1198">
        <v>0</v>
      </c>
      <c r="AF1198">
        <v>0</v>
      </c>
      <c r="AG1198">
        <v>0</v>
      </c>
      <c r="AH1198">
        <v>19</v>
      </c>
      <c r="AI1198">
        <v>0</v>
      </c>
      <c r="AJ1198">
        <v>0</v>
      </c>
      <c r="AK1198">
        <v>0</v>
      </c>
      <c r="AL1198">
        <v>1</v>
      </c>
      <c r="AM1198">
        <v>0</v>
      </c>
    </row>
    <row r="1199" spans="1:39">
      <c r="A1199">
        <v>10</v>
      </c>
      <c r="B1199">
        <v>157</v>
      </c>
      <c r="C1199">
        <v>2020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50</v>
      </c>
      <c r="N1199">
        <v>99</v>
      </c>
      <c r="O1199">
        <v>99</v>
      </c>
      <c r="P1199">
        <v>9999</v>
      </c>
      <c r="Q1199">
        <v>173</v>
      </c>
      <c r="R1199">
        <v>287</v>
      </c>
      <c r="S1199">
        <v>287</v>
      </c>
      <c r="T1199">
        <v>1.0518599963349828</v>
      </c>
      <c r="U1199">
        <v>1.2439371408276203</v>
      </c>
      <c r="V1199">
        <v>11</v>
      </c>
      <c r="W1199">
        <v>50</v>
      </c>
      <c r="X1199">
        <v>195.08163427091631</v>
      </c>
      <c r="Y1199">
        <v>180.06034843205572</v>
      </c>
      <c r="Z1199">
        <v>180.06034843205572</v>
      </c>
      <c r="AA1199">
        <v>32.610655072672962</v>
      </c>
      <c r="AB1199">
        <v>0</v>
      </c>
      <c r="AD1199">
        <v>4</v>
      </c>
      <c r="AE1199">
        <v>0</v>
      </c>
      <c r="AF1199">
        <v>0</v>
      </c>
      <c r="AG1199">
        <v>0</v>
      </c>
      <c r="AH1199">
        <v>21</v>
      </c>
      <c r="AI1199">
        <v>1</v>
      </c>
      <c r="AJ1199">
        <v>3</v>
      </c>
      <c r="AK1199">
        <v>0</v>
      </c>
      <c r="AL1199">
        <v>5</v>
      </c>
      <c r="AM1199">
        <v>0</v>
      </c>
    </row>
    <row r="1200" spans="1:39">
      <c r="A1200">
        <v>10</v>
      </c>
      <c r="B1200">
        <v>158</v>
      </c>
      <c r="C1200">
        <v>2020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51</v>
      </c>
      <c r="N1200">
        <v>99</v>
      </c>
      <c r="O1200">
        <v>99</v>
      </c>
      <c r="P1200">
        <v>9999</v>
      </c>
      <c r="Q1200">
        <v>197</v>
      </c>
      <c r="R1200">
        <v>379</v>
      </c>
      <c r="S1200">
        <v>379</v>
      </c>
      <c r="T1200">
        <v>1.3890415979475903</v>
      </c>
      <c r="U1200">
        <v>1.6224258469342812</v>
      </c>
      <c r="V1200">
        <v>11</v>
      </c>
      <c r="W1200">
        <v>51</v>
      </c>
      <c r="X1200">
        <v>192.67505581489743</v>
      </c>
      <c r="Y1200">
        <v>177.83907651715043</v>
      </c>
      <c r="Z1200">
        <v>177.83907651715043</v>
      </c>
      <c r="AA1200">
        <v>31.770722611268766</v>
      </c>
      <c r="AB1200">
        <v>0</v>
      </c>
      <c r="AD1200">
        <v>13</v>
      </c>
      <c r="AE1200">
        <v>0</v>
      </c>
      <c r="AF1200">
        <v>0</v>
      </c>
      <c r="AG1200">
        <v>1</v>
      </c>
      <c r="AH1200">
        <v>30</v>
      </c>
      <c r="AI1200">
        <v>4</v>
      </c>
      <c r="AJ1200">
        <v>7</v>
      </c>
      <c r="AK1200">
        <v>0</v>
      </c>
      <c r="AL1200">
        <v>3</v>
      </c>
      <c r="AM1200">
        <v>0</v>
      </c>
    </row>
    <row r="1201" spans="1:39">
      <c r="A1201">
        <v>10</v>
      </c>
      <c r="B1201">
        <v>159</v>
      </c>
      <c r="C1201">
        <v>2020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52</v>
      </c>
      <c r="N1201">
        <v>99</v>
      </c>
      <c r="O1201">
        <v>99</v>
      </c>
      <c r="P1201">
        <v>9999</v>
      </c>
      <c r="Q1201">
        <v>229</v>
      </c>
      <c r="R1201">
        <v>485</v>
      </c>
      <c r="S1201">
        <v>485</v>
      </c>
      <c r="T1201">
        <v>1.7775334432838561</v>
      </c>
      <c r="U1201">
        <v>2.0130344220745289</v>
      </c>
      <c r="V1201">
        <v>11</v>
      </c>
      <c r="W1201">
        <v>52</v>
      </c>
      <c r="X1201">
        <v>186.81395270911719</v>
      </c>
      <c r="Y1201">
        <v>172.42927835051557</v>
      </c>
      <c r="Z1201">
        <v>172.42927835051557</v>
      </c>
      <c r="AA1201">
        <v>30.777054113276758</v>
      </c>
      <c r="AB1201">
        <v>0</v>
      </c>
      <c r="AD1201">
        <v>13</v>
      </c>
      <c r="AE1201">
        <v>0</v>
      </c>
      <c r="AF1201">
        <v>0</v>
      </c>
      <c r="AG1201">
        <v>1</v>
      </c>
      <c r="AH1201">
        <v>48</v>
      </c>
      <c r="AI1201">
        <v>5</v>
      </c>
      <c r="AJ1201">
        <v>7</v>
      </c>
      <c r="AK1201">
        <v>1</v>
      </c>
      <c r="AL1201">
        <v>6</v>
      </c>
      <c r="AM1201">
        <v>1</v>
      </c>
    </row>
    <row r="1202" spans="1:39">
      <c r="A1202">
        <v>10</v>
      </c>
      <c r="B1202">
        <v>160</v>
      </c>
      <c r="C1202">
        <v>2020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53</v>
      </c>
      <c r="N1202">
        <v>99</v>
      </c>
      <c r="O1202">
        <v>99</v>
      </c>
      <c r="P1202">
        <v>9999</v>
      </c>
      <c r="Q1202">
        <v>297</v>
      </c>
      <c r="R1202">
        <v>682</v>
      </c>
      <c r="S1202">
        <v>682</v>
      </c>
      <c r="T1202">
        <v>2.4995418728238961</v>
      </c>
      <c r="U1202">
        <v>2.7899120093175318</v>
      </c>
      <c r="V1202">
        <v>11</v>
      </c>
      <c r="W1202">
        <v>53</v>
      </c>
      <c r="X1202">
        <v>184.12212503534639</v>
      </c>
      <c r="Y1202">
        <v>169.9447214076246</v>
      </c>
      <c r="Z1202">
        <v>169.9447214076246</v>
      </c>
      <c r="AA1202">
        <v>30.656672774882281</v>
      </c>
      <c r="AB1202">
        <v>0</v>
      </c>
      <c r="AD1202">
        <v>15</v>
      </c>
      <c r="AE1202">
        <v>0</v>
      </c>
      <c r="AF1202">
        <v>0</v>
      </c>
      <c r="AG1202">
        <v>3</v>
      </c>
      <c r="AH1202">
        <v>43</v>
      </c>
      <c r="AI1202">
        <v>8</v>
      </c>
      <c r="AJ1202">
        <v>10</v>
      </c>
      <c r="AK1202">
        <v>1</v>
      </c>
      <c r="AL1202">
        <v>15</v>
      </c>
      <c r="AM1202">
        <v>4</v>
      </c>
    </row>
    <row r="1203" spans="1:39">
      <c r="A1203">
        <v>10</v>
      </c>
      <c r="B1203">
        <v>161</v>
      </c>
      <c r="C1203">
        <v>2020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54</v>
      </c>
      <c r="N1203">
        <v>99</v>
      </c>
      <c r="O1203">
        <v>99</v>
      </c>
      <c r="P1203">
        <v>9999</v>
      </c>
      <c r="Q1203">
        <v>284</v>
      </c>
      <c r="R1203">
        <v>793</v>
      </c>
      <c r="S1203">
        <v>793</v>
      </c>
      <c r="T1203">
        <v>2.906358805204325</v>
      </c>
      <c r="U1203">
        <v>3.1537490334314175</v>
      </c>
      <c r="V1203">
        <v>11</v>
      </c>
      <c r="W1203">
        <v>54</v>
      </c>
      <c r="X1203">
        <v>179.0003128676023</v>
      </c>
      <c r="Y1203">
        <v>165.21728877679703</v>
      </c>
      <c r="Z1203">
        <v>165.21728877679703</v>
      </c>
      <c r="AA1203">
        <v>31.07337634724809</v>
      </c>
      <c r="AB1203">
        <v>0</v>
      </c>
      <c r="AD1203">
        <v>26</v>
      </c>
      <c r="AE1203">
        <v>0</v>
      </c>
      <c r="AF1203">
        <v>0</v>
      </c>
      <c r="AG1203">
        <v>1</v>
      </c>
      <c r="AH1203">
        <v>57</v>
      </c>
      <c r="AI1203">
        <v>9</v>
      </c>
      <c r="AJ1203">
        <v>17</v>
      </c>
      <c r="AK1203">
        <v>1</v>
      </c>
      <c r="AL1203">
        <v>7</v>
      </c>
      <c r="AM1203">
        <v>5</v>
      </c>
    </row>
    <row r="1204" spans="1:39">
      <c r="A1204">
        <v>10</v>
      </c>
      <c r="B1204">
        <v>162</v>
      </c>
      <c r="C1204">
        <v>2020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55</v>
      </c>
      <c r="N1204">
        <v>99</v>
      </c>
      <c r="O1204">
        <v>99</v>
      </c>
      <c r="P1204">
        <v>9999</v>
      </c>
      <c r="Q1204">
        <v>365</v>
      </c>
      <c r="R1204">
        <v>1045</v>
      </c>
      <c r="S1204">
        <v>1045</v>
      </c>
      <c r="T1204">
        <v>3.829943192230163</v>
      </c>
      <c r="U1204">
        <v>4.1536415986757698</v>
      </c>
      <c r="V1204">
        <v>14</v>
      </c>
      <c r="W1204">
        <v>55</v>
      </c>
      <c r="X1204">
        <v>178.90092116926851</v>
      </c>
      <c r="Y1204">
        <v>165.12555023923471</v>
      </c>
      <c r="Z1204">
        <v>165.12555023923471</v>
      </c>
      <c r="AA1204">
        <v>29.189078907568138</v>
      </c>
      <c r="AB1204">
        <v>0</v>
      </c>
      <c r="AD1204">
        <v>32</v>
      </c>
      <c r="AE1204">
        <v>0</v>
      </c>
      <c r="AF1204">
        <v>0</v>
      </c>
      <c r="AG1204">
        <v>5</v>
      </c>
      <c r="AH1204">
        <v>92</v>
      </c>
      <c r="AI1204">
        <v>2</v>
      </c>
      <c r="AJ1204">
        <v>16</v>
      </c>
      <c r="AK1204">
        <v>1</v>
      </c>
      <c r="AL1204">
        <v>23</v>
      </c>
      <c r="AM1204">
        <v>3</v>
      </c>
    </row>
    <row r="1205" spans="1:39">
      <c r="A1205">
        <v>10</v>
      </c>
      <c r="B1205">
        <v>163</v>
      </c>
      <c r="C1205">
        <v>2020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56</v>
      </c>
      <c r="N1205">
        <v>99</v>
      </c>
      <c r="O1205">
        <v>99</v>
      </c>
      <c r="P1205">
        <v>9999</v>
      </c>
      <c r="Q1205">
        <v>357</v>
      </c>
      <c r="R1205">
        <v>1290</v>
      </c>
      <c r="S1205">
        <v>1290</v>
      </c>
      <c r="T1205">
        <v>4.7278724573941719</v>
      </c>
      <c r="U1205">
        <v>4.9979600587465276</v>
      </c>
      <c r="V1205">
        <v>14</v>
      </c>
      <c r="W1205">
        <v>56</v>
      </c>
      <c r="X1205">
        <v>174.38250732780699</v>
      </c>
      <c r="Y1205">
        <v>160.95505426356573</v>
      </c>
      <c r="Z1205">
        <v>160.95505426356573</v>
      </c>
      <c r="AA1205">
        <v>29.029355605276045</v>
      </c>
      <c r="AB1205">
        <v>0</v>
      </c>
      <c r="AD1205">
        <v>43</v>
      </c>
      <c r="AE1205">
        <v>0</v>
      </c>
      <c r="AF1205">
        <v>0</v>
      </c>
      <c r="AG1205">
        <v>2</v>
      </c>
      <c r="AH1205">
        <v>110</v>
      </c>
      <c r="AI1205">
        <v>16</v>
      </c>
      <c r="AJ1205">
        <v>20</v>
      </c>
      <c r="AK1205">
        <v>3</v>
      </c>
      <c r="AL1205">
        <v>22</v>
      </c>
      <c r="AM1205">
        <v>1</v>
      </c>
    </row>
    <row r="1206" spans="1:39">
      <c r="A1206">
        <v>10</v>
      </c>
      <c r="B1206">
        <v>164</v>
      </c>
      <c r="C1206">
        <v>2020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57</v>
      </c>
      <c r="N1206">
        <v>99</v>
      </c>
      <c r="O1206">
        <v>99</v>
      </c>
      <c r="P1206">
        <v>9999</v>
      </c>
      <c r="Q1206">
        <v>419</v>
      </c>
      <c r="R1206">
        <v>1668</v>
      </c>
      <c r="S1206">
        <v>1668</v>
      </c>
      <c r="T1206">
        <v>6.1132490379329294</v>
      </c>
      <c r="U1206">
        <v>6.358260700053445</v>
      </c>
      <c r="V1206">
        <v>14.001798561151078</v>
      </c>
      <c r="W1206">
        <v>57</v>
      </c>
      <c r="X1206">
        <v>171.5703082171313</v>
      </c>
      <c r="Y1206">
        <v>158.35939448441221</v>
      </c>
      <c r="Z1206">
        <v>158.35939448441221</v>
      </c>
      <c r="AA1206">
        <v>27.682170599825831</v>
      </c>
      <c r="AB1206">
        <v>0</v>
      </c>
      <c r="AD1206">
        <v>49</v>
      </c>
      <c r="AE1206">
        <v>0</v>
      </c>
      <c r="AF1206">
        <v>0</v>
      </c>
      <c r="AG1206">
        <v>3</v>
      </c>
      <c r="AH1206">
        <v>161</v>
      </c>
      <c r="AI1206">
        <v>20</v>
      </c>
      <c r="AJ1206">
        <v>32</v>
      </c>
      <c r="AK1206">
        <v>7</v>
      </c>
      <c r="AL1206">
        <v>27</v>
      </c>
      <c r="AM1206">
        <v>2</v>
      </c>
    </row>
    <row r="1207" spans="1:39">
      <c r="A1207">
        <v>10</v>
      </c>
      <c r="B1207">
        <v>165</v>
      </c>
      <c r="C1207">
        <v>2020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58</v>
      </c>
      <c r="N1207">
        <v>99</v>
      </c>
      <c r="O1207">
        <v>99</v>
      </c>
      <c r="P1207">
        <v>9999</v>
      </c>
      <c r="Q1207">
        <v>413</v>
      </c>
      <c r="R1207">
        <v>2061</v>
      </c>
      <c r="S1207">
        <v>2061</v>
      </c>
      <c r="T1207">
        <v>7.5536008796041774</v>
      </c>
      <c r="U1207">
        <v>7.7078623975880607</v>
      </c>
      <c r="V1207">
        <v>14</v>
      </c>
      <c r="W1207">
        <v>58</v>
      </c>
      <c r="X1207">
        <v>168.32778479558681</v>
      </c>
      <c r="Y1207">
        <v>155.36654536632699</v>
      </c>
      <c r="Z1207">
        <v>155.36654536632699</v>
      </c>
      <c r="AA1207">
        <v>27.098364553540019</v>
      </c>
      <c r="AB1207">
        <v>0</v>
      </c>
      <c r="AD1207">
        <v>67</v>
      </c>
      <c r="AE1207">
        <v>0</v>
      </c>
      <c r="AF1207">
        <v>0</v>
      </c>
      <c r="AG1207">
        <v>4</v>
      </c>
      <c r="AH1207">
        <v>196</v>
      </c>
      <c r="AI1207">
        <v>28</v>
      </c>
      <c r="AJ1207">
        <v>31</v>
      </c>
      <c r="AK1207">
        <v>14</v>
      </c>
      <c r="AL1207">
        <v>25</v>
      </c>
      <c r="AM1207">
        <v>6</v>
      </c>
    </row>
    <row r="1208" spans="1:39">
      <c r="A1208">
        <v>10</v>
      </c>
      <c r="B1208">
        <v>166</v>
      </c>
      <c r="C1208">
        <v>2020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59</v>
      </c>
      <c r="N1208">
        <v>99</v>
      </c>
      <c r="O1208">
        <v>99</v>
      </c>
      <c r="P1208">
        <v>9999</v>
      </c>
      <c r="Q1208">
        <v>429</v>
      </c>
      <c r="R1208">
        <v>2407</v>
      </c>
      <c r="S1208">
        <v>2407</v>
      </c>
      <c r="T1208">
        <v>8.821696903060289</v>
      </c>
      <c r="U1208">
        <v>8.8036822217807984</v>
      </c>
      <c r="V1208">
        <v>13.998753635230578</v>
      </c>
      <c r="W1208">
        <v>59</v>
      </c>
      <c r="X1208">
        <v>164.62209130916045</v>
      </c>
      <c r="Y1208">
        <v>151.946190278355</v>
      </c>
      <c r="Z1208">
        <v>151.946190278355</v>
      </c>
      <c r="AA1208">
        <v>27.201748646752833</v>
      </c>
      <c r="AB1208">
        <v>0</v>
      </c>
      <c r="AD1208">
        <v>76</v>
      </c>
      <c r="AE1208">
        <v>0</v>
      </c>
      <c r="AF1208">
        <v>0</v>
      </c>
      <c r="AG1208">
        <v>10</v>
      </c>
      <c r="AH1208">
        <v>229</v>
      </c>
      <c r="AI1208">
        <v>30</v>
      </c>
      <c r="AJ1208">
        <v>38</v>
      </c>
      <c r="AK1208">
        <v>14</v>
      </c>
      <c r="AL1208">
        <v>22</v>
      </c>
      <c r="AM1208">
        <v>6</v>
      </c>
    </row>
    <row r="1209" spans="1:39">
      <c r="A1209">
        <v>10</v>
      </c>
      <c r="B1209">
        <v>167</v>
      </c>
      <c r="C1209">
        <v>2020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60</v>
      </c>
      <c r="N1209">
        <v>99</v>
      </c>
      <c r="O1209">
        <v>99</v>
      </c>
      <c r="P1209">
        <v>9999</v>
      </c>
      <c r="Q1209">
        <v>446</v>
      </c>
      <c r="R1209">
        <v>2691</v>
      </c>
      <c r="S1209">
        <v>2691</v>
      </c>
      <c r="T1209">
        <v>9.8625618471687737</v>
      </c>
      <c r="U1209">
        <v>9.7300698875699041</v>
      </c>
      <c r="V1209">
        <v>16.99665551839465</v>
      </c>
      <c r="W1209">
        <v>60</v>
      </c>
      <c r="X1209">
        <v>162.74292181353317</v>
      </c>
      <c r="Y1209">
        <v>150.21171683389113</v>
      </c>
      <c r="Z1209">
        <v>150.21171683389113</v>
      </c>
      <c r="AA1209">
        <v>26.955932601947016</v>
      </c>
      <c r="AB1209">
        <v>0</v>
      </c>
      <c r="AD1209">
        <v>98</v>
      </c>
      <c r="AE1209">
        <v>0</v>
      </c>
      <c r="AF1209">
        <v>0</v>
      </c>
      <c r="AG1209">
        <v>8</v>
      </c>
      <c r="AH1209">
        <v>287</v>
      </c>
      <c r="AI1209">
        <v>44</v>
      </c>
      <c r="AJ1209">
        <v>53</v>
      </c>
      <c r="AK1209">
        <v>17</v>
      </c>
      <c r="AL1209">
        <v>30</v>
      </c>
      <c r="AM1209">
        <v>7</v>
      </c>
    </row>
    <row r="1210" spans="1:39">
      <c r="A1210">
        <v>10</v>
      </c>
      <c r="B1210">
        <v>168</v>
      </c>
      <c r="C1210">
        <v>2020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61</v>
      </c>
      <c r="N1210">
        <v>99</v>
      </c>
      <c r="O1210">
        <v>99</v>
      </c>
      <c r="P1210">
        <v>9999</v>
      </c>
      <c r="Q1210">
        <v>406</v>
      </c>
      <c r="R1210">
        <v>2815</v>
      </c>
      <c r="S1210">
        <v>2815</v>
      </c>
      <c r="T1210">
        <v>10.317024005864024</v>
      </c>
      <c r="U1210">
        <v>9.9802352979056099</v>
      </c>
      <c r="V1210">
        <v>17</v>
      </c>
      <c r="W1210">
        <v>61</v>
      </c>
      <c r="X1210">
        <v>159.57403555091997</v>
      </c>
      <c r="Y1210">
        <v>147.28683481349913</v>
      </c>
      <c r="Z1210">
        <v>147.28683481349913</v>
      </c>
      <c r="AA1210">
        <v>26.658451513955224</v>
      </c>
      <c r="AB1210">
        <v>0</v>
      </c>
      <c r="AD1210">
        <v>119</v>
      </c>
      <c r="AE1210">
        <v>0</v>
      </c>
      <c r="AF1210">
        <v>0</v>
      </c>
      <c r="AG1210">
        <v>15</v>
      </c>
      <c r="AH1210">
        <v>289</v>
      </c>
      <c r="AI1210">
        <v>35</v>
      </c>
      <c r="AJ1210">
        <v>40</v>
      </c>
      <c r="AK1210">
        <v>31</v>
      </c>
      <c r="AL1210">
        <v>20</v>
      </c>
      <c r="AM1210">
        <v>9</v>
      </c>
    </row>
    <row r="1211" spans="1:39">
      <c r="A1211">
        <v>10</v>
      </c>
      <c r="B1211">
        <v>169</v>
      </c>
      <c r="C1211">
        <v>2020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62</v>
      </c>
      <c r="N1211">
        <v>99</v>
      </c>
      <c r="O1211">
        <v>99</v>
      </c>
      <c r="P1211">
        <v>9999</v>
      </c>
      <c r="Q1211">
        <v>402</v>
      </c>
      <c r="R1211">
        <v>2796</v>
      </c>
      <c r="S1211">
        <v>2796</v>
      </c>
      <c r="T1211">
        <v>10.247388675096206</v>
      </c>
      <c r="U1211">
        <v>9.6280333480639619</v>
      </c>
      <c r="V1211">
        <v>16.998927038626604</v>
      </c>
      <c r="W1211">
        <v>62</v>
      </c>
      <c r="X1211">
        <v>154.98878214815463</v>
      </c>
      <c r="Y1211">
        <v>143.05464592274669</v>
      </c>
      <c r="Z1211">
        <v>143.05464592274669</v>
      </c>
      <c r="AA1211">
        <v>26.159811508864113</v>
      </c>
      <c r="AB1211">
        <v>0</v>
      </c>
      <c r="AD1211">
        <v>120</v>
      </c>
      <c r="AE1211">
        <v>0</v>
      </c>
      <c r="AF1211">
        <v>0</v>
      </c>
      <c r="AG1211">
        <v>9</v>
      </c>
      <c r="AH1211">
        <v>281</v>
      </c>
      <c r="AI1211">
        <v>47</v>
      </c>
      <c r="AJ1211">
        <v>39</v>
      </c>
      <c r="AK1211">
        <v>31</v>
      </c>
      <c r="AL1211">
        <v>31</v>
      </c>
      <c r="AM1211">
        <v>3</v>
      </c>
    </row>
    <row r="1212" spans="1:39">
      <c r="A1212">
        <v>10</v>
      </c>
      <c r="B1212">
        <v>170</v>
      </c>
      <c r="C1212">
        <v>2020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63</v>
      </c>
      <c r="N1212">
        <v>99</v>
      </c>
      <c r="O1212">
        <v>99</v>
      </c>
      <c r="P1212">
        <v>9999</v>
      </c>
      <c r="Q1212">
        <v>379</v>
      </c>
      <c r="R1212">
        <v>2616</v>
      </c>
      <c r="S1212">
        <v>2616</v>
      </c>
      <c r="T1212">
        <v>9.5876855415063229</v>
      </c>
      <c r="U1212">
        <v>8.8359846214821189</v>
      </c>
      <c r="V1212">
        <v>17</v>
      </c>
      <c r="W1212">
        <v>63</v>
      </c>
      <c r="X1212">
        <v>152.02571640144313</v>
      </c>
      <c r="Y1212">
        <v>140.31973623853202</v>
      </c>
      <c r="Z1212">
        <v>140.31973623853202</v>
      </c>
      <c r="AA1212">
        <v>25.812697453303674</v>
      </c>
      <c r="AB1212">
        <v>0</v>
      </c>
      <c r="AD1212">
        <v>133</v>
      </c>
      <c r="AE1212">
        <v>0</v>
      </c>
      <c r="AF1212">
        <v>0</v>
      </c>
      <c r="AG1212">
        <v>12</v>
      </c>
      <c r="AH1212">
        <v>248</v>
      </c>
      <c r="AI1212">
        <v>53</v>
      </c>
      <c r="AJ1212">
        <v>36</v>
      </c>
      <c r="AK1212">
        <v>40</v>
      </c>
      <c r="AL1212">
        <v>24</v>
      </c>
      <c r="AM1212">
        <v>8</v>
      </c>
    </row>
    <row r="1213" spans="1:39">
      <c r="A1213">
        <v>10</v>
      </c>
      <c r="B1213">
        <v>171</v>
      </c>
      <c r="C1213">
        <v>2020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64</v>
      </c>
      <c r="N1213">
        <v>99</v>
      </c>
      <c r="O1213">
        <v>99</v>
      </c>
      <c r="P1213">
        <v>9999</v>
      </c>
      <c r="Q1213">
        <v>346</v>
      </c>
      <c r="R1213">
        <v>2060</v>
      </c>
      <c r="S1213">
        <v>2060</v>
      </c>
      <c r="T1213">
        <v>7.5499358621953441</v>
      </c>
      <c r="U1213">
        <v>6.9282849801349293</v>
      </c>
      <c r="V1213">
        <v>17</v>
      </c>
      <c r="W1213">
        <v>64</v>
      </c>
      <c r="X1213">
        <v>151.37646867012356</v>
      </c>
      <c r="Y1213">
        <v>139.72048058252452</v>
      </c>
      <c r="Z1213">
        <v>139.72048058252452</v>
      </c>
      <c r="AA1213">
        <v>24.989599073541569</v>
      </c>
      <c r="AB1213">
        <v>0</v>
      </c>
      <c r="AD1213">
        <v>100</v>
      </c>
      <c r="AE1213">
        <v>0</v>
      </c>
      <c r="AF1213">
        <v>0</v>
      </c>
      <c r="AG1213">
        <v>4</v>
      </c>
      <c r="AH1213">
        <v>227</v>
      </c>
      <c r="AI1213">
        <v>29</v>
      </c>
      <c r="AJ1213">
        <v>22</v>
      </c>
      <c r="AK1213">
        <v>31</v>
      </c>
      <c r="AL1213">
        <v>13</v>
      </c>
      <c r="AM1213">
        <v>6</v>
      </c>
    </row>
    <row r="1214" spans="1:39">
      <c r="A1214">
        <v>10</v>
      </c>
      <c r="B1214">
        <v>172</v>
      </c>
      <c r="C1214">
        <v>2020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65</v>
      </c>
      <c r="N1214">
        <v>99</v>
      </c>
      <c r="O1214">
        <v>99</v>
      </c>
      <c r="P1214">
        <v>9999</v>
      </c>
      <c r="Q1214">
        <v>323</v>
      </c>
      <c r="R1214">
        <v>2161</v>
      </c>
      <c r="S1214">
        <v>2161</v>
      </c>
      <c r="T1214">
        <v>7.9201026204874445</v>
      </c>
      <c r="U1214">
        <v>7.1607760829474802</v>
      </c>
      <c r="V1214">
        <v>17</v>
      </c>
      <c r="W1214">
        <v>65</v>
      </c>
      <c r="X1214">
        <v>149.14378951600881</v>
      </c>
      <c r="Y1214">
        <v>137.65971772327612</v>
      </c>
      <c r="Z1214">
        <v>137.65971772327612</v>
      </c>
      <c r="AA1214">
        <v>23.553984825710245</v>
      </c>
      <c r="AB1214">
        <v>0</v>
      </c>
      <c r="AD1214">
        <v>139</v>
      </c>
      <c r="AE1214">
        <v>0</v>
      </c>
      <c r="AF1214">
        <v>0</v>
      </c>
      <c r="AG1214">
        <v>9</v>
      </c>
      <c r="AH1214">
        <v>241</v>
      </c>
      <c r="AI1214">
        <v>45</v>
      </c>
      <c r="AJ1214">
        <v>22</v>
      </c>
      <c r="AK1214">
        <v>53</v>
      </c>
      <c r="AL1214">
        <v>20</v>
      </c>
      <c r="AM1214">
        <v>7</v>
      </c>
    </row>
    <row r="1215" spans="1:39">
      <c r="A1215">
        <v>10</v>
      </c>
      <c r="B1215">
        <v>173</v>
      </c>
      <c r="C1215">
        <v>2020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66</v>
      </c>
      <c r="N1215">
        <v>99</v>
      </c>
      <c r="O1215">
        <v>99</v>
      </c>
      <c r="P1215">
        <v>9999</v>
      </c>
      <c r="Q1215">
        <v>1</v>
      </c>
      <c r="R1215">
        <v>2</v>
      </c>
      <c r="S1215">
        <v>2</v>
      </c>
      <c r="T1215">
        <v>7.3300348176653886E-3</v>
      </c>
      <c r="U1215">
        <v>6.0442882111884991E-3</v>
      </c>
      <c r="V1215">
        <v>17</v>
      </c>
      <c r="W1215">
        <v>66</v>
      </c>
      <c r="X1215">
        <v>136.02383531960999</v>
      </c>
      <c r="Y1215">
        <v>125.55</v>
      </c>
      <c r="Z1215">
        <v>125.55</v>
      </c>
      <c r="AA1215">
        <v>0.94999999999911933</v>
      </c>
      <c r="AB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</row>
    <row r="1216" spans="1:39">
      <c r="A1216">
        <v>10</v>
      </c>
      <c r="B1216">
        <v>174</v>
      </c>
      <c r="C1216">
        <v>2020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67</v>
      </c>
      <c r="N1216">
        <v>99</v>
      </c>
      <c r="O1216">
        <v>99</v>
      </c>
      <c r="P1216">
        <v>9999</v>
      </c>
    </row>
    <row r="1217" spans="1:39">
      <c r="A1217">
        <v>10</v>
      </c>
      <c r="B1217">
        <v>175</v>
      </c>
      <c r="C1217">
        <v>2020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68</v>
      </c>
      <c r="N1217">
        <v>99</v>
      </c>
      <c r="O1217">
        <v>99</v>
      </c>
      <c r="P1217">
        <v>9999</v>
      </c>
    </row>
    <row r="1218" spans="1:39">
      <c r="A1218">
        <v>10</v>
      </c>
      <c r="B1218">
        <v>176</v>
      </c>
      <c r="C1218">
        <v>2019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0</v>
      </c>
      <c r="N1218">
        <v>99</v>
      </c>
      <c r="O1218">
        <v>99</v>
      </c>
      <c r="P1218">
        <v>9999</v>
      </c>
      <c r="Q1218">
        <v>4</v>
      </c>
      <c r="R1218">
        <v>35</v>
      </c>
      <c r="S1218">
        <v>0</v>
      </c>
      <c r="T1218">
        <v>0.12493307156880241</v>
      </c>
      <c r="U1218">
        <v>0</v>
      </c>
      <c r="V1218">
        <v>14.428571428571423</v>
      </c>
      <c r="X1218">
        <v>164.65129236960223</v>
      </c>
      <c r="Y1218">
        <v>0</v>
      </c>
      <c r="AD1218">
        <v>1</v>
      </c>
      <c r="AE1218">
        <v>0</v>
      </c>
      <c r="AF1218">
        <v>0</v>
      </c>
      <c r="AG1218">
        <v>0</v>
      </c>
      <c r="AH1218">
        <v>1</v>
      </c>
      <c r="AI1218">
        <v>0</v>
      </c>
      <c r="AJ1218">
        <v>0</v>
      </c>
      <c r="AK1218">
        <v>0</v>
      </c>
      <c r="AL1218">
        <v>0</v>
      </c>
      <c r="AM1218">
        <v>0</v>
      </c>
    </row>
    <row r="1219" spans="1:39">
      <c r="A1219">
        <v>10</v>
      </c>
      <c r="B1219">
        <v>177</v>
      </c>
      <c r="C1219">
        <v>2019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35</v>
      </c>
      <c r="N1219">
        <v>99</v>
      </c>
      <c r="O1219">
        <v>99</v>
      </c>
      <c r="P1219">
        <v>9999</v>
      </c>
      <c r="Q1219">
        <v>31</v>
      </c>
      <c r="R1219">
        <v>55</v>
      </c>
      <c r="S1219">
        <v>55</v>
      </c>
      <c r="T1219">
        <v>0.19632339817954664</v>
      </c>
      <c r="U1219">
        <v>0.28566483638873286</v>
      </c>
      <c r="V1219">
        <v>2</v>
      </c>
      <c r="W1219">
        <v>35</v>
      </c>
      <c r="X1219">
        <v>239.64739485866244</v>
      </c>
      <c r="Y1219">
        <v>221.19454545454548</v>
      </c>
      <c r="Z1219">
        <v>221.19454545454548</v>
      </c>
      <c r="AA1219">
        <v>56.654186776785139</v>
      </c>
      <c r="AB1219">
        <v>0</v>
      </c>
      <c r="AD1219">
        <v>0</v>
      </c>
      <c r="AE1219">
        <v>0</v>
      </c>
      <c r="AF1219">
        <v>0</v>
      </c>
      <c r="AG1219">
        <v>0</v>
      </c>
      <c r="AH1219">
        <v>4</v>
      </c>
      <c r="AI1219">
        <v>0</v>
      </c>
      <c r="AJ1219">
        <v>0</v>
      </c>
      <c r="AK1219">
        <v>0</v>
      </c>
      <c r="AL1219">
        <v>0</v>
      </c>
      <c r="AM1219">
        <v>0</v>
      </c>
    </row>
    <row r="1220" spans="1:39">
      <c r="A1220">
        <v>10</v>
      </c>
      <c r="B1220">
        <v>178</v>
      </c>
      <c r="C1220">
        <v>2019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36</v>
      </c>
      <c r="N1220">
        <v>99</v>
      </c>
      <c r="O1220">
        <v>99</v>
      </c>
      <c r="P1220">
        <v>9999</v>
      </c>
      <c r="Q1220">
        <v>9</v>
      </c>
      <c r="R1220">
        <v>9</v>
      </c>
      <c r="S1220">
        <v>9</v>
      </c>
      <c r="T1220">
        <v>3.2125646974834915E-2</v>
      </c>
      <c r="U1220">
        <v>4.3975530022014257E-2</v>
      </c>
      <c r="V1220">
        <v>2</v>
      </c>
      <c r="W1220">
        <v>36</v>
      </c>
      <c r="X1220">
        <v>225.4484169977128</v>
      </c>
      <c r="Y1220">
        <v>208.08888888888887</v>
      </c>
      <c r="Z1220">
        <v>208.08888888888887</v>
      </c>
      <c r="AA1220">
        <v>31.77824008987746</v>
      </c>
      <c r="AB1220">
        <v>0</v>
      </c>
      <c r="AD1220">
        <v>0</v>
      </c>
      <c r="AE1220">
        <v>0</v>
      </c>
      <c r="AF1220">
        <v>0</v>
      </c>
      <c r="AG1220">
        <v>0</v>
      </c>
      <c r="AH1220">
        <v>1</v>
      </c>
      <c r="AI1220">
        <v>0</v>
      </c>
      <c r="AJ1220">
        <v>0</v>
      </c>
      <c r="AK1220">
        <v>0</v>
      </c>
      <c r="AL1220">
        <v>0</v>
      </c>
      <c r="AM1220">
        <v>0</v>
      </c>
    </row>
    <row r="1221" spans="1:39">
      <c r="A1221">
        <v>10</v>
      </c>
      <c r="B1221">
        <v>179</v>
      </c>
      <c r="C1221">
        <v>2019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37</v>
      </c>
      <c r="N1221">
        <v>99</v>
      </c>
      <c r="O1221">
        <v>99</v>
      </c>
      <c r="P1221">
        <v>9999</v>
      </c>
      <c r="Q1221">
        <v>18</v>
      </c>
      <c r="R1221">
        <v>21</v>
      </c>
      <c r="S1221">
        <v>21</v>
      </c>
      <c r="T1221">
        <v>7.4959842941281468E-2</v>
      </c>
      <c r="U1221">
        <v>0.10871803916981326</v>
      </c>
      <c r="V1221">
        <v>2</v>
      </c>
      <c r="W1221">
        <v>37</v>
      </c>
      <c r="X1221">
        <v>238.86962802455756</v>
      </c>
      <c r="Y1221">
        <v>220.47666666666672</v>
      </c>
      <c r="Z1221">
        <v>220.47666666666672</v>
      </c>
      <c r="AA1221">
        <v>45.80085810522116</v>
      </c>
      <c r="AB1221">
        <v>0</v>
      </c>
      <c r="AD1221">
        <v>1</v>
      </c>
      <c r="AE1221">
        <v>0</v>
      </c>
      <c r="AF1221">
        <v>0</v>
      </c>
      <c r="AG1221">
        <v>0</v>
      </c>
      <c r="AH1221">
        <v>2</v>
      </c>
      <c r="AI1221">
        <v>0</v>
      </c>
      <c r="AJ1221">
        <v>0</v>
      </c>
      <c r="AK1221">
        <v>0</v>
      </c>
      <c r="AL1221">
        <v>0</v>
      </c>
      <c r="AM1221">
        <v>0</v>
      </c>
    </row>
    <row r="1222" spans="1:39">
      <c r="A1222">
        <v>10</v>
      </c>
      <c r="B1222">
        <v>180</v>
      </c>
      <c r="C1222">
        <v>2019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38</v>
      </c>
      <c r="N1222">
        <v>99</v>
      </c>
      <c r="O1222">
        <v>99</v>
      </c>
      <c r="P1222">
        <v>9999</v>
      </c>
      <c r="Q1222">
        <v>22</v>
      </c>
      <c r="R1222">
        <v>23</v>
      </c>
      <c r="S1222">
        <v>23</v>
      </c>
      <c r="T1222">
        <v>8.2098875602355861E-2</v>
      </c>
      <c r="U1222">
        <v>0.1155118452896709</v>
      </c>
      <c r="V1222">
        <v>2</v>
      </c>
      <c r="W1222">
        <v>38</v>
      </c>
      <c r="X1222">
        <v>231.72735409110192</v>
      </c>
      <c r="Y1222">
        <v>213.88434782608695</v>
      </c>
      <c r="Z1222">
        <v>213.88434782608695</v>
      </c>
      <c r="AA1222">
        <v>38.254188725020065</v>
      </c>
      <c r="AB1222">
        <v>0</v>
      </c>
      <c r="AD1222">
        <v>1</v>
      </c>
      <c r="AE1222">
        <v>0</v>
      </c>
      <c r="AF1222">
        <v>0</v>
      </c>
      <c r="AG1222">
        <v>0</v>
      </c>
      <c r="AH1222">
        <v>3</v>
      </c>
      <c r="AI1222">
        <v>0</v>
      </c>
      <c r="AJ1222">
        <v>0</v>
      </c>
      <c r="AK1222">
        <v>0</v>
      </c>
      <c r="AL1222">
        <v>0</v>
      </c>
      <c r="AM1222">
        <v>0</v>
      </c>
    </row>
    <row r="1223" spans="1:39">
      <c r="A1223">
        <v>10</v>
      </c>
      <c r="B1223">
        <v>181</v>
      </c>
      <c r="C1223">
        <v>2019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39</v>
      </c>
      <c r="N1223">
        <v>99</v>
      </c>
      <c r="O1223">
        <v>99</v>
      </c>
      <c r="P1223">
        <v>9999</v>
      </c>
      <c r="Q1223">
        <v>18</v>
      </c>
      <c r="R1223">
        <v>23</v>
      </c>
      <c r="S1223">
        <v>23</v>
      </c>
      <c r="T1223">
        <v>8.2098875602355861E-2</v>
      </c>
      <c r="U1223">
        <v>0.11855406531831904</v>
      </c>
      <c r="V1223">
        <v>2</v>
      </c>
      <c r="W1223">
        <v>39</v>
      </c>
      <c r="X1223">
        <v>237.83032644024684</v>
      </c>
      <c r="Y1223">
        <v>219.51739130434777</v>
      </c>
      <c r="Z1223">
        <v>219.51739130434777</v>
      </c>
      <c r="AA1223">
        <v>33.737808131865322</v>
      </c>
      <c r="AB1223">
        <v>0</v>
      </c>
      <c r="AD1223">
        <v>1</v>
      </c>
      <c r="AE1223">
        <v>0</v>
      </c>
      <c r="AF1223">
        <v>0</v>
      </c>
      <c r="AG1223">
        <v>0</v>
      </c>
      <c r="AH1223">
        <v>4</v>
      </c>
      <c r="AI1223">
        <v>1</v>
      </c>
      <c r="AJ1223">
        <v>0</v>
      </c>
      <c r="AK1223">
        <v>0</v>
      </c>
      <c r="AL1223">
        <v>0</v>
      </c>
      <c r="AM1223">
        <v>0</v>
      </c>
    </row>
    <row r="1224" spans="1:39">
      <c r="A1224">
        <v>10</v>
      </c>
      <c r="B1224">
        <v>182</v>
      </c>
      <c r="C1224">
        <v>2019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40</v>
      </c>
      <c r="N1224">
        <v>99</v>
      </c>
      <c r="O1224">
        <v>99</v>
      </c>
      <c r="P1224">
        <v>9999</v>
      </c>
      <c r="Q1224">
        <v>28</v>
      </c>
      <c r="R1224">
        <v>34</v>
      </c>
      <c r="S1224">
        <v>34</v>
      </c>
      <c r="T1224">
        <v>0.12136355523826522</v>
      </c>
      <c r="U1224">
        <v>0.16945959223022919</v>
      </c>
      <c r="V1224">
        <v>5</v>
      </c>
      <c r="W1224">
        <v>40</v>
      </c>
      <c r="X1224">
        <v>229.96717863743544</v>
      </c>
      <c r="Y1224">
        <v>212.25970588235296</v>
      </c>
      <c r="Z1224">
        <v>212.25970588235296</v>
      </c>
      <c r="AA1224">
        <v>41.855552902058655</v>
      </c>
      <c r="AB1224">
        <v>0</v>
      </c>
      <c r="AD1224">
        <v>0</v>
      </c>
      <c r="AE1224">
        <v>0</v>
      </c>
      <c r="AF1224">
        <v>0</v>
      </c>
      <c r="AG1224">
        <v>0</v>
      </c>
      <c r="AH1224">
        <v>3</v>
      </c>
      <c r="AI1224">
        <v>0</v>
      </c>
      <c r="AJ1224">
        <v>0</v>
      </c>
      <c r="AK1224">
        <v>0</v>
      </c>
      <c r="AL1224">
        <v>0</v>
      </c>
      <c r="AM1224">
        <v>1</v>
      </c>
    </row>
    <row r="1225" spans="1:39">
      <c r="A1225">
        <v>10</v>
      </c>
      <c r="B1225">
        <v>183</v>
      </c>
      <c r="C1225">
        <v>2019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41</v>
      </c>
      <c r="N1225">
        <v>99</v>
      </c>
      <c r="O1225">
        <v>99</v>
      </c>
      <c r="P1225">
        <v>9999</v>
      </c>
      <c r="Q1225">
        <v>25</v>
      </c>
      <c r="R1225">
        <v>29</v>
      </c>
      <c r="S1225">
        <v>29</v>
      </c>
      <c r="T1225">
        <v>0.10351597358557917</v>
      </c>
      <c r="U1225">
        <v>0.15105904513969579</v>
      </c>
      <c r="V1225">
        <v>5</v>
      </c>
      <c r="W1225">
        <v>41</v>
      </c>
      <c r="X1225">
        <v>240.34071804834304</v>
      </c>
      <c r="Y1225">
        <v>221.83448275862065</v>
      </c>
      <c r="Z1225">
        <v>221.83448275862065</v>
      </c>
      <c r="AA1225">
        <v>31.929872251135578</v>
      </c>
      <c r="AB1225">
        <v>0</v>
      </c>
      <c r="AD1225">
        <v>1</v>
      </c>
      <c r="AE1225">
        <v>0</v>
      </c>
      <c r="AF1225">
        <v>0</v>
      </c>
      <c r="AG1225">
        <v>0</v>
      </c>
      <c r="AH1225">
        <v>2</v>
      </c>
      <c r="AI1225">
        <v>0</v>
      </c>
      <c r="AJ1225">
        <v>0</v>
      </c>
      <c r="AK1225">
        <v>0</v>
      </c>
      <c r="AL1225">
        <v>1</v>
      </c>
      <c r="AM1225">
        <v>0</v>
      </c>
    </row>
    <row r="1226" spans="1:39">
      <c r="A1226">
        <v>10</v>
      </c>
      <c r="B1226">
        <v>184</v>
      </c>
      <c r="C1226">
        <v>2019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42</v>
      </c>
      <c r="N1226">
        <v>99</v>
      </c>
      <c r="O1226">
        <v>99</v>
      </c>
      <c r="P1226">
        <v>9999</v>
      </c>
      <c r="Q1226">
        <v>22</v>
      </c>
      <c r="R1226">
        <v>30</v>
      </c>
      <c r="S1226">
        <v>30</v>
      </c>
      <c r="T1226">
        <v>0.10708548991611638</v>
      </c>
      <c r="U1226">
        <v>0.13955914347999823</v>
      </c>
      <c r="V1226">
        <v>5</v>
      </c>
      <c r="W1226">
        <v>42</v>
      </c>
      <c r="X1226">
        <v>214.64247020585057</v>
      </c>
      <c r="Y1226">
        <v>198.11500000000001</v>
      </c>
      <c r="Z1226">
        <v>198.11500000000001</v>
      </c>
      <c r="AA1226">
        <v>37.352165198285718</v>
      </c>
      <c r="AB1226">
        <v>0</v>
      </c>
      <c r="AD1226">
        <v>2</v>
      </c>
      <c r="AE1226">
        <v>0</v>
      </c>
      <c r="AF1226">
        <v>0</v>
      </c>
      <c r="AG1226">
        <v>0</v>
      </c>
      <c r="AH1226">
        <v>1</v>
      </c>
      <c r="AI1226">
        <v>0</v>
      </c>
      <c r="AJ1226">
        <v>0</v>
      </c>
      <c r="AK1226">
        <v>0</v>
      </c>
      <c r="AL1226">
        <v>1</v>
      </c>
      <c r="AM1226">
        <v>1</v>
      </c>
    </row>
    <row r="1227" spans="1:39">
      <c r="A1227">
        <v>10</v>
      </c>
      <c r="B1227">
        <v>185</v>
      </c>
      <c r="C1227">
        <v>2019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43</v>
      </c>
      <c r="N1227">
        <v>99</v>
      </c>
      <c r="O1227">
        <v>99</v>
      </c>
      <c r="P1227">
        <v>9999</v>
      </c>
      <c r="Q1227">
        <v>48</v>
      </c>
      <c r="R1227">
        <v>58</v>
      </c>
      <c r="S1227">
        <v>58</v>
      </c>
      <c r="T1227">
        <v>0.20703194717115833</v>
      </c>
      <c r="U1227">
        <v>0.28353979075279079</v>
      </c>
      <c r="V1227">
        <v>5</v>
      </c>
      <c r="W1227">
        <v>43</v>
      </c>
      <c r="X1227">
        <v>225.5613255127582</v>
      </c>
      <c r="Y1227">
        <v>208.19310344827576</v>
      </c>
      <c r="Z1227">
        <v>208.19310344827576</v>
      </c>
      <c r="AA1227">
        <v>38.697794742786712</v>
      </c>
      <c r="AB1227">
        <v>0</v>
      </c>
      <c r="AD1227">
        <v>1</v>
      </c>
      <c r="AE1227">
        <v>0</v>
      </c>
      <c r="AF1227">
        <v>0</v>
      </c>
      <c r="AG1227">
        <v>0</v>
      </c>
      <c r="AH1227">
        <v>4</v>
      </c>
      <c r="AI1227">
        <v>0</v>
      </c>
      <c r="AJ1227">
        <v>1</v>
      </c>
      <c r="AK1227">
        <v>0</v>
      </c>
      <c r="AL1227">
        <v>0</v>
      </c>
      <c r="AM1227">
        <v>0</v>
      </c>
    </row>
    <row r="1228" spans="1:39">
      <c r="A1228">
        <v>10</v>
      </c>
      <c r="B1228">
        <v>186</v>
      </c>
      <c r="C1228">
        <v>2019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44</v>
      </c>
      <c r="N1228">
        <v>99</v>
      </c>
      <c r="O1228">
        <v>99</v>
      </c>
      <c r="P1228">
        <v>9999</v>
      </c>
      <c r="Q1228">
        <v>59</v>
      </c>
      <c r="R1228">
        <v>75</v>
      </c>
      <c r="S1228">
        <v>75</v>
      </c>
      <c r="T1228">
        <v>0.26771372479029099</v>
      </c>
      <c r="U1228">
        <v>0.34516353126671317</v>
      </c>
      <c r="V1228">
        <v>5</v>
      </c>
      <c r="W1228">
        <v>44</v>
      </c>
      <c r="X1228">
        <v>212.34510653665592</v>
      </c>
      <c r="Y1228">
        <v>195.99453333333329</v>
      </c>
      <c r="Z1228">
        <v>195.99453333333329</v>
      </c>
      <c r="AA1228">
        <v>40.122096698065299</v>
      </c>
      <c r="AB1228">
        <v>0</v>
      </c>
      <c r="AD1228">
        <v>0</v>
      </c>
      <c r="AE1228">
        <v>0</v>
      </c>
      <c r="AF1228">
        <v>0</v>
      </c>
      <c r="AG1228">
        <v>0</v>
      </c>
      <c r="AH1228">
        <v>4</v>
      </c>
      <c r="AI1228">
        <v>0</v>
      </c>
      <c r="AJ1228">
        <v>3</v>
      </c>
      <c r="AK1228">
        <v>0</v>
      </c>
      <c r="AL1228">
        <v>1</v>
      </c>
      <c r="AM1228">
        <v>0</v>
      </c>
    </row>
    <row r="1229" spans="1:39">
      <c r="A1229">
        <v>10</v>
      </c>
      <c r="B1229">
        <v>187</v>
      </c>
      <c r="C1229">
        <v>2019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45</v>
      </c>
      <c r="N1229">
        <v>99</v>
      </c>
      <c r="O1229">
        <v>99</v>
      </c>
      <c r="P1229">
        <v>9999</v>
      </c>
      <c r="Q1229">
        <v>75</v>
      </c>
      <c r="R1229">
        <v>101</v>
      </c>
      <c r="S1229">
        <v>101</v>
      </c>
      <c r="T1229">
        <v>0.36052114938425839</v>
      </c>
      <c r="U1229">
        <v>0.45865153475128118</v>
      </c>
      <c r="V1229">
        <v>8</v>
      </c>
      <c r="W1229">
        <v>45</v>
      </c>
      <c r="X1229">
        <v>209.527048046083</v>
      </c>
      <c r="Y1229">
        <v>193.39346534653475</v>
      </c>
      <c r="Z1229">
        <v>193.39346534653475</v>
      </c>
      <c r="AA1229">
        <v>34.439064781739354</v>
      </c>
      <c r="AB1229">
        <v>0</v>
      </c>
      <c r="AD1229">
        <v>2</v>
      </c>
      <c r="AE1229">
        <v>0</v>
      </c>
      <c r="AF1229">
        <v>0</v>
      </c>
      <c r="AG1229">
        <v>0</v>
      </c>
      <c r="AH1229">
        <v>7</v>
      </c>
      <c r="AI1229">
        <v>0</v>
      </c>
      <c r="AJ1229">
        <v>2</v>
      </c>
      <c r="AK1229">
        <v>0</v>
      </c>
      <c r="AL1229">
        <v>2</v>
      </c>
      <c r="AM1229">
        <v>1</v>
      </c>
    </row>
    <row r="1230" spans="1:39">
      <c r="A1230">
        <v>10</v>
      </c>
      <c r="B1230">
        <v>188</v>
      </c>
      <c r="C1230">
        <v>2019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46</v>
      </c>
      <c r="N1230">
        <v>99</v>
      </c>
      <c r="O1230">
        <v>99</v>
      </c>
      <c r="P1230">
        <v>9999</v>
      </c>
      <c r="Q1230">
        <v>97</v>
      </c>
      <c r="R1230">
        <v>126</v>
      </c>
      <c r="S1230">
        <v>126</v>
      </c>
      <c r="T1230">
        <v>0.4497590576476887</v>
      </c>
      <c r="U1230">
        <v>0.55743962310359718</v>
      </c>
      <c r="V1230">
        <v>8</v>
      </c>
      <c r="W1230">
        <v>46</v>
      </c>
      <c r="X1230">
        <v>204.12956370702855</v>
      </c>
      <c r="Y1230">
        <v>188.41158730158736</v>
      </c>
      <c r="Z1230">
        <v>188.41158730158736</v>
      </c>
      <c r="AA1230">
        <v>37.718567727959957</v>
      </c>
      <c r="AB1230">
        <v>0</v>
      </c>
      <c r="AD1230">
        <v>3</v>
      </c>
      <c r="AE1230">
        <v>0</v>
      </c>
      <c r="AF1230">
        <v>0</v>
      </c>
      <c r="AG1230">
        <v>0</v>
      </c>
      <c r="AH1230">
        <v>8</v>
      </c>
      <c r="AI1230">
        <v>2</v>
      </c>
      <c r="AJ1230">
        <v>3</v>
      </c>
      <c r="AK1230">
        <v>0</v>
      </c>
      <c r="AL1230">
        <v>1</v>
      </c>
      <c r="AM1230">
        <v>0</v>
      </c>
    </row>
    <row r="1231" spans="1:39">
      <c r="A1231">
        <v>10</v>
      </c>
      <c r="B1231">
        <v>189</v>
      </c>
      <c r="C1231">
        <v>2019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47</v>
      </c>
      <c r="N1231">
        <v>99</v>
      </c>
      <c r="O1231">
        <v>99</v>
      </c>
      <c r="P1231">
        <v>9999</v>
      </c>
      <c r="Q1231">
        <v>94</v>
      </c>
      <c r="R1231">
        <v>129</v>
      </c>
      <c r="S1231">
        <v>129</v>
      </c>
      <c r="T1231">
        <v>0.46046760663930042</v>
      </c>
      <c r="U1231">
        <v>0.56023035983101843</v>
      </c>
      <c r="V1231">
        <v>8</v>
      </c>
      <c r="W1231">
        <v>47</v>
      </c>
      <c r="X1231">
        <v>200.38054204775463</v>
      </c>
      <c r="Y1231">
        <v>184.95124031007737</v>
      </c>
      <c r="Z1231">
        <v>184.95124031007737</v>
      </c>
      <c r="AA1231">
        <v>35.430914106620193</v>
      </c>
      <c r="AB1231">
        <v>0</v>
      </c>
      <c r="AD1231">
        <v>2</v>
      </c>
      <c r="AE1231">
        <v>0</v>
      </c>
      <c r="AF1231">
        <v>0</v>
      </c>
      <c r="AG1231">
        <v>1</v>
      </c>
      <c r="AH1231">
        <v>7</v>
      </c>
      <c r="AI1231">
        <v>0</v>
      </c>
      <c r="AJ1231">
        <v>0</v>
      </c>
      <c r="AK1231">
        <v>0</v>
      </c>
      <c r="AL1231">
        <v>1</v>
      </c>
      <c r="AM1231">
        <v>0</v>
      </c>
    </row>
    <row r="1232" spans="1:39">
      <c r="A1232">
        <v>10</v>
      </c>
      <c r="B1232">
        <v>190</v>
      </c>
      <c r="C1232">
        <v>2019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48</v>
      </c>
      <c r="N1232">
        <v>99</v>
      </c>
      <c r="O1232">
        <v>99</v>
      </c>
      <c r="P1232">
        <v>9999</v>
      </c>
      <c r="Q1232">
        <v>128</v>
      </c>
      <c r="R1232">
        <v>196</v>
      </c>
      <c r="S1232">
        <v>196</v>
      </c>
      <c r="T1232">
        <v>0.69962520078529356</v>
      </c>
      <c r="U1232">
        <v>0.85266998259413884</v>
      </c>
      <c r="V1232">
        <v>8</v>
      </c>
      <c r="W1232">
        <v>48</v>
      </c>
      <c r="X1232">
        <v>200.72594910120071</v>
      </c>
      <c r="Y1232">
        <v>185.27005102040823</v>
      </c>
      <c r="Z1232">
        <v>185.27005102040823</v>
      </c>
      <c r="AA1232">
        <v>35.316640719809115</v>
      </c>
      <c r="AB1232">
        <v>0</v>
      </c>
      <c r="AD1232">
        <v>3</v>
      </c>
      <c r="AE1232">
        <v>0</v>
      </c>
      <c r="AF1232">
        <v>0</v>
      </c>
      <c r="AG1232">
        <v>0</v>
      </c>
      <c r="AH1232">
        <v>14</v>
      </c>
      <c r="AI1232">
        <v>1</v>
      </c>
      <c r="AJ1232">
        <v>3</v>
      </c>
      <c r="AK1232">
        <v>0</v>
      </c>
      <c r="AL1232">
        <v>2</v>
      </c>
      <c r="AM1232">
        <v>0</v>
      </c>
    </row>
    <row r="1233" spans="1:39">
      <c r="A1233">
        <v>10</v>
      </c>
      <c r="B1233">
        <v>191</v>
      </c>
      <c r="C1233">
        <v>2019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49</v>
      </c>
      <c r="N1233">
        <v>99</v>
      </c>
      <c r="O1233">
        <v>99</v>
      </c>
      <c r="P1233">
        <v>9999</v>
      </c>
      <c r="Q1233">
        <v>148</v>
      </c>
      <c r="R1233">
        <v>245</v>
      </c>
      <c r="S1233">
        <v>245</v>
      </c>
      <c r="T1233">
        <v>0.87453150098161692</v>
      </c>
      <c r="U1233">
        <v>1.0659919256202468</v>
      </c>
      <c r="V1233">
        <v>8</v>
      </c>
      <c r="W1233">
        <v>49</v>
      </c>
      <c r="X1233">
        <v>200.75503570875799</v>
      </c>
      <c r="Y1233">
        <v>185.29689795918367</v>
      </c>
      <c r="Z1233">
        <v>185.29689795918367</v>
      </c>
      <c r="AA1233">
        <v>31.105818724807744</v>
      </c>
      <c r="AB1233">
        <v>0</v>
      </c>
      <c r="AD1233">
        <v>8</v>
      </c>
      <c r="AE1233">
        <v>0</v>
      </c>
      <c r="AF1233">
        <v>0</v>
      </c>
      <c r="AG1233">
        <v>0</v>
      </c>
      <c r="AH1233">
        <v>11</v>
      </c>
      <c r="AI1233">
        <v>0</v>
      </c>
      <c r="AJ1233">
        <v>5</v>
      </c>
      <c r="AK1233">
        <v>0</v>
      </c>
      <c r="AL1233">
        <v>0</v>
      </c>
      <c r="AM1233">
        <v>2</v>
      </c>
    </row>
    <row r="1234" spans="1:39">
      <c r="A1234">
        <v>10</v>
      </c>
      <c r="B1234">
        <v>192</v>
      </c>
      <c r="C1234">
        <v>2019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50</v>
      </c>
      <c r="N1234">
        <v>99</v>
      </c>
      <c r="O1234">
        <v>99</v>
      </c>
      <c r="P1234">
        <v>9999</v>
      </c>
      <c r="Q1234">
        <v>165</v>
      </c>
      <c r="R1234">
        <v>291</v>
      </c>
      <c r="S1234">
        <v>291</v>
      </c>
      <c r="T1234">
        <v>1.0387292521863287</v>
      </c>
      <c r="U1234">
        <v>1.2397380049315947</v>
      </c>
      <c r="V1234">
        <v>11</v>
      </c>
      <c r="W1234">
        <v>50</v>
      </c>
      <c r="X1234">
        <v>196.56923300309396</v>
      </c>
      <c r="Y1234">
        <v>181.43340206185576</v>
      </c>
      <c r="Z1234">
        <v>181.43340206185576</v>
      </c>
      <c r="AA1234">
        <v>33.808864162909941</v>
      </c>
      <c r="AB1234">
        <v>0</v>
      </c>
      <c r="AD1234">
        <v>10</v>
      </c>
      <c r="AE1234">
        <v>0</v>
      </c>
      <c r="AF1234">
        <v>0</v>
      </c>
      <c r="AG1234">
        <v>0</v>
      </c>
      <c r="AH1234">
        <v>29</v>
      </c>
      <c r="AI1234">
        <v>3</v>
      </c>
      <c r="AJ1234">
        <v>3</v>
      </c>
      <c r="AK1234">
        <v>1</v>
      </c>
      <c r="AL1234">
        <v>5</v>
      </c>
      <c r="AM1234">
        <v>1</v>
      </c>
    </row>
    <row r="1235" spans="1:39">
      <c r="A1235">
        <v>10</v>
      </c>
      <c r="B1235">
        <v>193</v>
      </c>
      <c r="C1235">
        <v>2019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51</v>
      </c>
      <c r="N1235">
        <v>99</v>
      </c>
      <c r="O1235">
        <v>99</v>
      </c>
      <c r="P1235">
        <v>9999</v>
      </c>
      <c r="Q1235">
        <v>205</v>
      </c>
      <c r="R1235">
        <v>393</v>
      </c>
      <c r="S1235">
        <v>393</v>
      </c>
      <c r="T1235">
        <v>1.4028199179011249</v>
      </c>
      <c r="U1235">
        <v>1.6432503583161562</v>
      </c>
      <c r="V1235">
        <v>11</v>
      </c>
      <c r="W1235">
        <v>51</v>
      </c>
      <c r="X1235">
        <v>192.925574586686</v>
      </c>
      <c r="Y1235">
        <v>178.07030534351151</v>
      </c>
      <c r="Z1235">
        <v>178.07030534351151</v>
      </c>
      <c r="AA1235">
        <v>31.827328366515143</v>
      </c>
      <c r="AB1235">
        <v>0</v>
      </c>
      <c r="AD1235">
        <v>7</v>
      </c>
      <c r="AE1235">
        <v>0</v>
      </c>
      <c r="AF1235">
        <v>0</v>
      </c>
      <c r="AG1235">
        <v>0</v>
      </c>
      <c r="AH1235">
        <v>23</v>
      </c>
      <c r="AI1235">
        <v>2</v>
      </c>
      <c r="AJ1235">
        <v>3</v>
      </c>
      <c r="AK1235">
        <v>0</v>
      </c>
      <c r="AL1235">
        <v>4</v>
      </c>
      <c r="AM1235">
        <v>0</v>
      </c>
    </row>
    <row r="1236" spans="1:39">
      <c r="A1236">
        <v>10</v>
      </c>
      <c r="B1236">
        <v>194</v>
      </c>
      <c r="C1236">
        <v>2019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52</v>
      </c>
      <c r="N1236">
        <v>99</v>
      </c>
      <c r="O1236">
        <v>99</v>
      </c>
      <c r="P1236">
        <v>9999</v>
      </c>
      <c r="Q1236">
        <v>235</v>
      </c>
      <c r="R1236">
        <v>502</v>
      </c>
      <c r="S1236">
        <v>502</v>
      </c>
      <c r="T1236">
        <v>1.7918971979296805</v>
      </c>
      <c r="U1236">
        <v>2.0202311060155513</v>
      </c>
      <c r="V1236">
        <v>11</v>
      </c>
      <c r="W1236">
        <v>52</v>
      </c>
      <c r="X1236">
        <v>185.68462876554443</v>
      </c>
      <c r="Y1236">
        <v>171.3869123505975</v>
      </c>
      <c r="Z1236">
        <v>171.3869123505975</v>
      </c>
      <c r="AA1236">
        <v>32.445998172942183</v>
      </c>
      <c r="AB1236">
        <v>0</v>
      </c>
      <c r="AD1236">
        <v>7</v>
      </c>
      <c r="AE1236">
        <v>0</v>
      </c>
      <c r="AF1236">
        <v>0</v>
      </c>
      <c r="AG1236">
        <v>1</v>
      </c>
      <c r="AH1236">
        <v>44</v>
      </c>
      <c r="AI1236">
        <v>3</v>
      </c>
      <c r="AJ1236">
        <v>10</v>
      </c>
      <c r="AK1236">
        <v>0</v>
      </c>
      <c r="AL1236">
        <v>10</v>
      </c>
      <c r="AM1236">
        <v>3</v>
      </c>
    </row>
    <row r="1237" spans="1:39">
      <c r="A1237">
        <v>10</v>
      </c>
      <c r="B1237">
        <v>195</v>
      </c>
      <c r="C1237">
        <v>2019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53</v>
      </c>
      <c r="N1237">
        <v>99</v>
      </c>
      <c r="O1237">
        <v>99</v>
      </c>
      <c r="P1237">
        <v>9999</v>
      </c>
      <c r="Q1237">
        <v>285</v>
      </c>
      <c r="R1237">
        <v>654</v>
      </c>
      <c r="S1237">
        <v>654</v>
      </c>
      <c r="T1237">
        <v>2.3344636801713374</v>
      </c>
      <c r="U1237">
        <v>2.6591193843288679</v>
      </c>
      <c r="V1237">
        <v>11</v>
      </c>
      <c r="W1237">
        <v>53</v>
      </c>
      <c r="X1237">
        <v>187.60253594017632</v>
      </c>
      <c r="Y1237">
        <v>173.15714067278299</v>
      </c>
      <c r="Z1237">
        <v>173.15714067278299</v>
      </c>
      <c r="AA1237">
        <v>31.31622299317312</v>
      </c>
      <c r="AB1237">
        <v>0</v>
      </c>
      <c r="AD1237">
        <v>13</v>
      </c>
      <c r="AE1237">
        <v>0</v>
      </c>
      <c r="AF1237">
        <v>0</v>
      </c>
      <c r="AG1237">
        <v>1</v>
      </c>
      <c r="AH1237">
        <v>39</v>
      </c>
      <c r="AI1237">
        <v>4</v>
      </c>
      <c r="AJ1237">
        <v>7</v>
      </c>
      <c r="AK1237">
        <v>1</v>
      </c>
      <c r="AL1237">
        <v>5</v>
      </c>
      <c r="AM1237">
        <v>5</v>
      </c>
    </row>
    <row r="1238" spans="1:39">
      <c r="A1238">
        <v>10</v>
      </c>
      <c r="B1238">
        <v>196</v>
      </c>
      <c r="C1238">
        <v>2019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54</v>
      </c>
      <c r="N1238">
        <v>99</v>
      </c>
      <c r="O1238">
        <v>99</v>
      </c>
      <c r="P1238">
        <v>9999</v>
      </c>
      <c r="Q1238">
        <v>311</v>
      </c>
      <c r="R1238">
        <v>825</v>
      </c>
      <c r="S1238">
        <v>825</v>
      </c>
      <c r="T1238">
        <v>2.9448509726931991</v>
      </c>
      <c r="U1238">
        <v>3.2251953807462694</v>
      </c>
      <c r="V1238">
        <v>11</v>
      </c>
      <c r="W1238">
        <v>54</v>
      </c>
      <c r="X1238">
        <v>180.37680816835751</v>
      </c>
      <c r="Y1238">
        <v>166.48779393939395</v>
      </c>
      <c r="Z1238">
        <v>166.48779393939395</v>
      </c>
      <c r="AA1238">
        <v>29.35925830920468</v>
      </c>
      <c r="AB1238">
        <v>0</v>
      </c>
      <c r="AD1238">
        <v>16</v>
      </c>
      <c r="AE1238">
        <v>0</v>
      </c>
      <c r="AF1238">
        <v>0</v>
      </c>
      <c r="AG1238">
        <v>3</v>
      </c>
      <c r="AH1238">
        <v>66</v>
      </c>
      <c r="AI1238">
        <v>6</v>
      </c>
      <c r="AJ1238">
        <v>9</v>
      </c>
      <c r="AK1238">
        <v>2</v>
      </c>
      <c r="AL1238">
        <v>9</v>
      </c>
      <c r="AM1238">
        <v>2</v>
      </c>
    </row>
    <row r="1239" spans="1:39">
      <c r="A1239">
        <v>10</v>
      </c>
      <c r="B1239">
        <v>197</v>
      </c>
      <c r="C1239">
        <v>2019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55</v>
      </c>
      <c r="N1239">
        <v>99</v>
      </c>
      <c r="O1239">
        <v>99</v>
      </c>
      <c r="P1239">
        <v>9999</v>
      </c>
      <c r="Q1239">
        <v>347</v>
      </c>
      <c r="R1239">
        <v>1091</v>
      </c>
      <c r="S1239">
        <v>1091</v>
      </c>
      <c r="T1239">
        <v>3.8943423166160991</v>
      </c>
      <c r="U1239">
        <v>4.2293768905729747</v>
      </c>
      <c r="V1239">
        <v>13.989000916590282</v>
      </c>
      <c r="W1239">
        <v>55</v>
      </c>
      <c r="X1239">
        <v>178.86701297824325</v>
      </c>
      <c r="Y1239">
        <v>165.09425297891849</v>
      </c>
      <c r="Z1239">
        <v>165.09425297891849</v>
      </c>
      <c r="AA1239">
        <v>29.340777939694281</v>
      </c>
      <c r="AB1239">
        <v>0</v>
      </c>
      <c r="AD1239">
        <v>36</v>
      </c>
      <c r="AE1239">
        <v>0</v>
      </c>
      <c r="AF1239">
        <v>0</v>
      </c>
      <c r="AG1239">
        <v>3</v>
      </c>
      <c r="AH1239">
        <v>92</v>
      </c>
      <c r="AI1239">
        <v>6</v>
      </c>
      <c r="AJ1239">
        <v>20</v>
      </c>
      <c r="AK1239">
        <v>3</v>
      </c>
      <c r="AL1239">
        <v>16</v>
      </c>
      <c r="AM1239">
        <v>3</v>
      </c>
    </row>
    <row r="1240" spans="1:39">
      <c r="A1240">
        <v>10</v>
      </c>
      <c r="B1240">
        <v>198</v>
      </c>
      <c r="C1240">
        <v>2019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56</v>
      </c>
      <c r="N1240">
        <v>99</v>
      </c>
      <c r="O1240">
        <v>99</v>
      </c>
      <c r="P1240">
        <v>9999</v>
      </c>
      <c r="Q1240">
        <v>386</v>
      </c>
      <c r="R1240">
        <v>1351</v>
      </c>
      <c r="S1240">
        <v>1351</v>
      </c>
      <c r="T1240">
        <v>4.8224165625557722</v>
      </c>
      <c r="U1240">
        <v>5.1197977805633563</v>
      </c>
      <c r="V1240">
        <v>14</v>
      </c>
      <c r="W1240">
        <v>56</v>
      </c>
      <c r="X1240">
        <v>174.8542029378342</v>
      </c>
      <c r="Y1240">
        <v>161.39042931162089</v>
      </c>
      <c r="Z1240">
        <v>161.39042931162089</v>
      </c>
      <c r="AA1240">
        <v>28.395841504833399</v>
      </c>
      <c r="AB1240">
        <v>0</v>
      </c>
      <c r="AD1240">
        <v>34</v>
      </c>
      <c r="AE1240">
        <v>0</v>
      </c>
      <c r="AF1240">
        <v>0</v>
      </c>
      <c r="AG1240">
        <v>4</v>
      </c>
      <c r="AH1240">
        <v>111</v>
      </c>
      <c r="AI1240">
        <v>11</v>
      </c>
      <c r="AJ1240">
        <v>24</v>
      </c>
      <c r="AK1240">
        <v>1</v>
      </c>
      <c r="AL1240">
        <v>21</v>
      </c>
      <c r="AM1240">
        <v>9</v>
      </c>
    </row>
    <row r="1241" spans="1:39">
      <c r="A1241">
        <v>10</v>
      </c>
      <c r="B1241">
        <v>199</v>
      </c>
      <c r="C1241">
        <v>2019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57</v>
      </c>
      <c r="N1241">
        <v>99</v>
      </c>
      <c r="O1241">
        <v>99</v>
      </c>
      <c r="P1241">
        <v>9999</v>
      </c>
      <c r="Q1241">
        <v>427</v>
      </c>
      <c r="R1241">
        <v>1742</v>
      </c>
      <c r="S1241">
        <v>1742</v>
      </c>
      <c r="T1241">
        <v>6.218097447795822</v>
      </c>
      <c r="U1241">
        <v>6.4671008993528947</v>
      </c>
      <c r="V1241">
        <v>14</v>
      </c>
      <c r="W1241">
        <v>57</v>
      </c>
      <c r="X1241">
        <v>171.29319234314289</v>
      </c>
      <c r="Y1241">
        <v>158.10361653272102</v>
      </c>
      <c r="Z1241">
        <v>158.10361653272102</v>
      </c>
      <c r="AA1241">
        <v>27.943203532523484</v>
      </c>
      <c r="AB1241">
        <v>0</v>
      </c>
      <c r="AD1241">
        <v>40</v>
      </c>
      <c r="AE1241">
        <v>1</v>
      </c>
      <c r="AF1241">
        <v>0</v>
      </c>
      <c r="AG1241">
        <v>6</v>
      </c>
      <c r="AH1241">
        <v>136</v>
      </c>
      <c r="AI1241">
        <v>14</v>
      </c>
      <c r="AJ1241">
        <v>30</v>
      </c>
      <c r="AK1241">
        <v>5</v>
      </c>
      <c r="AL1241">
        <v>15</v>
      </c>
      <c r="AM1241">
        <v>7</v>
      </c>
    </row>
    <row r="1242" spans="1:39">
      <c r="A1242">
        <v>10</v>
      </c>
      <c r="B1242">
        <v>200</v>
      </c>
      <c r="C1242">
        <v>2019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58</v>
      </c>
      <c r="N1242">
        <v>99</v>
      </c>
      <c r="O1242">
        <v>99</v>
      </c>
      <c r="P1242">
        <v>9999</v>
      </c>
      <c r="Q1242">
        <v>420</v>
      </c>
      <c r="R1242">
        <v>2044</v>
      </c>
      <c r="S1242">
        <v>2044</v>
      </c>
      <c r="T1242">
        <v>7.2960913796180611</v>
      </c>
      <c r="U1242">
        <v>7.4928005508456401</v>
      </c>
      <c r="V1242">
        <v>14.001467710371823</v>
      </c>
      <c r="W1242">
        <v>58</v>
      </c>
      <c r="X1242">
        <v>169.13827538465753</v>
      </c>
      <c r="Y1242">
        <v>156.11462818003909</v>
      </c>
      <c r="Z1242">
        <v>156.11462818003909</v>
      </c>
      <c r="AA1242">
        <v>27.549946691939791</v>
      </c>
      <c r="AB1242">
        <v>0</v>
      </c>
      <c r="AD1242">
        <v>61</v>
      </c>
      <c r="AE1242">
        <v>0</v>
      </c>
      <c r="AF1242">
        <v>0</v>
      </c>
      <c r="AG1242">
        <v>0</v>
      </c>
      <c r="AH1242">
        <v>151</v>
      </c>
      <c r="AI1242">
        <v>20</v>
      </c>
      <c r="AJ1242">
        <v>38</v>
      </c>
      <c r="AK1242">
        <v>9</v>
      </c>
      <c r="AL1242">
        <v>32</v>
      </c>
      <c r="AM1242">
        <v>4</v>
      </c>
    </row>
    <row r="1243" spans="1:39">
      <c r="A1243">
        <v>10</v>
      </c>
      <c r="B1243">
        <v>201</v>
      </c>
      <c r="C1243">
        <v>2019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59</v>
      </c>
      <c r="N1243">
        <v>99</v>
      </c>
      <c r="O1243">
        <v>99</v>
      </c>
      <c r="P1243">
        <v>9999</v>
      </c>
      <c r="Q1243">
        <v>437</v>
      </c>
      <c r="R1243">
        <v>2366</v>
      </c>
      <c r="S1243">
        <v>2366</v>
      </c>
      <c r="T1243">
        <v>8.4454756380510432</v>
      </c>
      <c r="U1243">
        <v>8.5131596456594938</v>
      </c>
      <c r="V1243">
        <v>14</v>
      </c>
      <c r="W1243">
        <v>59</v>
      </c>
      <c r="X1243">
        <v>166.01780001813339</v>
      </c>
      <c r="Y1243">
        <v>153.23442941673679</v>
      </c>
      <c r="Z1243">
        <v>153.23442941673679</v>
      </c>
      <c r="AA1243">
        <v>27.861303018858457</v>
      </c>
      <c r="AB1243">
        <v>0</v>
      </c>
      <c r="AD1243">
        <v>62</v>
      </c>
      <c r="AE1243">
        <v>0</v>
      </c>
      <c r="AF1243">
        <v>0</v>
      </c>
      <c r="AG1243">
        <v>3</v>
      </c>
      <c r="AH1243">
        <v>202</v>
      </c>
      <c r="AI1243">
        <v>24</v>
      </c>
      <c r="AJ1243">
        <v>36</v>
      </c>
      <c r="AK1243">
        <v>8</v>
      </c>
      <c r="AL1243">
        <v>17</v>
      </c>
      <c r="AM1243">
        <v>13</v>
      </c>
    </row>
    <row r="1244" spans="1:39">
      <c r="A1244">
        <v>10</v>
      </c>
      <c r="B1244">
        <v>202</v>
      </c>
      <c r="C1244">
        <v>2019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60</v>
      </c>
      <c r="N1244">
        <v>99</v>
      </c>
      <c r="O1244">
        <v>99</v>
      </c>
      <c r="P1244">
        <v>9999</v>
      </c>
      <c r="Q1244">
        <v>440</v>
      </c>
      <c r="R1244">
        <v>2694</v>
      </c>
      <c r="S1244">
        <v>2694</v>
      </c>
      <c r="T1244">
        <v>9.6162769944672473</v>
      </c>
      <c r="U1244">
        <v>9.4879403859750173</v>
      </c>
      <c r="V1244">
        <v>16.997772828507795</v>
      </c>
      <c r="W1244">
        <v>60</v>
      </c>
      <c r="X1244">
        <v>162.49985321097972</v>
      </c>
      <c r="Y1244">
        <v>149.98736451373415</v>
      </c>
      <c r="Z1244">
        <v>149.98736451373415</v>
      </c>
      <c r="AA1244">
        <v>26.88719222095111</v>
      </c>
      <c r="AB1244">
        <v>0</v>
      </c>
      <c r="AD1244">
        <v>108</v>
      </c>
      <c r="AE1244">
        <v>1</v>
      </c>
      <c r="AF1244">
        <v>0</v>
      </c>
      <c r="AG1244">
        <v>3</v>
      </c>
      <c r="AH1244">
        <v>225</v>
      </c>
      <c r="AI1244">
        <v>41</v>
      </c>
      <c r="AJ1244">
        <v>39</v>
      </c>
      <c r="AK1244">
        <v>19</v>
      </c>
      <c r="AL1244">
        <v>13</v>
      </c>
      <c r="AM1244">
        <v>10</v>
      </c>
    </row>
    <row r="1245" spans="1:39">
      <c r="A1245">
        <v>10</v>
      </c>
      <c r="B1245">
        <v>203</v>
      </c>
      <c r="C1245">
        <v>2019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61</v>
      </c>
      <c r="N1245">
        <v>99</v>
      </c>
      <c r="O1245">
        <v>99</v>
      </c>
      <c r="P1245">
        <v>9999</v>
      </c>
      <c r="Q1245">
        <v>438</v>
      </c>
      <c r="R1245">
        <v>2815</v>
      </c>
      <c r="S1245">
        <v>2815</v>
      </c>
      <c r="T1245">
        <v>10.04818847046225</v>
      </c>
      <c r="U1245">
        <v>9.7306938588414109</v>
      </c>
      <c r="V1245">
        <v>17</v>
      </c>
      <c r="W1245">
        <v>61</v>
      </c>
      <c r="X1245">
        <v>159.49388144689999</v>
      </c>
      <c r="Y1245">
        <v>147.21285257548828</v>
      </c>
      <c r="Z1245">
        <v>147.21285257548828</v>
      </c>
      <c r="AA1245">
        <v>26.706617466106696</v>
      </c>
      <c r="AB1245">
        <v>0</v>
      </c>
      <c r="AD1245">
        <v>81</v>
      </c>
      <c r="AE1245">
        <v>0</v>
      </c>
      <c r="AF1245">
        <v>0</v>
      </c>
      <c r="AG1245">
        <v>9</v>
      </c>
      <c r="AH1245">
        <v>211</v>
      </c>
      <c r="AI1245">
        <v>33</v>
      </c>
      <c r="AJ1245">
        <v>44</v>
      </c>
      <c r="AK1245">
        <v>18</v>
      </c>
      <c r="AL1245">
        <v>16</v>
      </c>
      <c r="AM1245">
        <v>13</v>
      </c>
    </row>
    <row r="1246" spans="1:39">
      <c r="A1246">
        <v>10</v>
      </c>
      <c r="B1246">
        <v>204</v>
      </c>
      <c r="C1246">
        <v>2019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62</v>
      </c>
      <c r="N1246">
        <v>99</v>
      </c>
      <c r="O1246">
        <v>99</v>
      </c>
      <c r="P1246">
        <v>9999</v>
      </c>
      <c r="Q1246">
        <v>436</v>
      </c>
      <c r="R1246">
        <v>2864</v>
      </c>
      <c r="S1246">
        <v>2864</v>
      </c>
      <c r="T1246">
        <v>10.223094770658577</v>
      </c>
      <c r="U1246">
        <v>9.6574140669056394</v>
      </c>
      <c r="V1246">
        <v>17</v>
      </c>
      <c r="W1246">
        <v>62</v>
      </c>
      <c r="X1246">
        <v>155.58454562787105</v>
      </c>
      <c r="Y1246">
        <v>143.6045356145257</v>
      </c>
      <c r="Z1246">
        <v>143.6045356145257</v>
      </c>
      <c r="AA1246">
        <v>25.887393563747807</v>
      </c>
      <c r="AB1246">
        <v>0</v>
      </c>
      <c r="AD1246">
        <v>102</v>
      </c>
      <c r="AE1246">
        <v>0</v>
      </c>
      <c r="AF1246">
        <v>0</v>
      </c>
      <c r="AG1246">
        <v>14</v>
      </c>
      <c r="AH1246">
        <v>277</v>
      </c>
      <c r="AI1246">
        <v>28</v>
      </c>
      <c r="AJ1246">
        <v>38</v>
      </c>
      <c r="AK1246">
        <v>25</v>
      </c>
      <c r="AL1246">
        <v>19</v>
      </c>
      <c r="AM1246">
        <v>13</v>
      </c>
    </row>
    <row r="1247" spans="1:39">
      <c r="A1247">
        <v>10</v>
      </c>
      <c r="B1247">
        <v>205</v>
      </c>
      <c r="C1247">
        <v>2019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63</v>
      </c>
      <c r="N1247">
        <v>99</v>
      </c>
      <c r="O1247">
        <v>99</v>
      </c>
      <c r="P1247">
        <v>9999</v>
      </c>
      <c r="Q1247">
        <v>393</v>
      </c>
      <c r="R1247">
        <v>2719</v>
      </c>
      <c r="S1247">
        <v>2719</v>
      </c>
      <c r="T1247">
        <v>9.7055149027306822</v>
      </c>
      <c r="U1247">
        <v>8.895648605571937</v>
      </c>
      <c r="V1247">
        <v>17</v>
      </c>
      <c r="W1247">
        <v>63</v>
      </c>
      <c r="X1247">
        <v>150.95483530088185</v>
      </c>
      <c r="Y1247">
        <v>139.33131298271417</v>
      </c>
      <c r="Z1247">
        <v>139.33131298271417</v>
      </c>
      <c r="AA1247">
        <v>25.860987884797328</v>
      </c>
      <c r="AB1247">
        <v>0</v>
      </c>
      <c r="AD1247">
        <v>90</v>
      </c>
      <c r="AE1247">
        <v>0</v>
      </c>
      <c r="AF1247">
        <v>0</v>
      </c>
      <c r="AG1247">
        <v>12</v>
      </c>
      <c r="AH1247">
        <v>236</v>
      </c>
      <c r="AI1247">
        <v>26</v>
      </c>
      <c r="AJ1247">
        <v>35</v>
      </c>
      <c r="AK1247">
        <v>30</v>
      </c>
      <c r="AL1247">
        <v>11</v>
      </c>
      <c r="AM1247">
        <v>4</v>
      </c>
    </row>
    <row r="1248" spans="1:39">
      <c r="A1248">
        <v>10</v>
      </c>
      <c r="B1248">
        <v>206</v>
      </c>
      <c r="C1248">
        <v>2019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64</v>
      </c>
      <c r="N1248">
        <v>99</v>
      </c>
      <c r="O1248">
        <v>99</v>
      </c>
      <c r="P1248">
        <v>9999</v>
      </c>
      <c r="Q1248">
        <v>369</v>
      </c>
      <c r="R1248">
        <v>2098</v>
      </c>
      <c r="S1248">
        <v>2098</v>
      </c>
      <c r="T1248">
        <v>7.4888452614670706</v>
      </c>
      <c r="U1248">
        <v>6.7659907987590246</v>
      </c>
      <c r="V1248">
        <v>17</v>
      </c>
      <c r="W1248">
        <v>64</v>
      </c>
      <c r="X1248">
        <v>148.80054987105299</v>
      </c>
      <c r="Y1248">
        <v>137.34290753098185</v>
      </c>
      <c r="Z1248">
        <v>137.34290753098185</v>
      </c>
      <c r="AA1248">
        <v>25.173365148504644</v>
      </c>
      <c r="AB1248">
        <v>0</v>
      </c>
      <c r="AD1248">
        <v>110</v>
      </c>
      <c r="AE1248">
        <v>0</v>
      </c>
      <c r="AF1248">
        <v>0</v>
      </c>
      <c r="AG1248">
        <v>9</v>
      </c>
      <c r="AH1248">
        <v>193</v>
      </c>
      <c r="AI1248">
        <v>33</v>
      </c>
      <c r="AJ1248">
        <v>23</v>
      </c>
      <c r="AK1248">
        <v>39</v>
      </c>
      <c r="AL1248">
        <v>18</v>
      </c>
      <c r="AM1248">
        <v>6</v>
      </c>
    </row>
    <row r="1249" spans="1:39">
      <c r="A1249">
        <v>10</v>
      </c>
      <c r="B1249">
        <v>207</v>
      </c>
      <c r="C1249">
        <v>2019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65</v>
      </c>
      <c r="N1249">
        <v>99</v>
      </c>
      <c r="O1249">
        <v>99</v>
      </c>
      <c r="P1249">
        <v>9999</v>
      </c>
      <c r="Q1249">
        <v>365</v>
      </c>
      <c r="R1249">
        <v>2377</v>
      </c>
      <c r="S1249">
        <v>2377</v>
      </c>
      <c r="T1249">
        <v>8.4847403176869527</v>
      </c>
      <c r="U1249">
        <v>7.5963534376559183</v>
      </c>
      <c r="V1249">
        <v>17</v>
      </c>
      <c r="W1249">
        <v>65</v>
      </c>
      <c r="X1249">
        <v>147.45333461563521</v>
      </c>
      <c r="Y1249">
        <v>136.09942785023139</v>
      </c>
      <c r="Z1249">
        <v>136.09942785023139</v>
      </c>
      <c r="AA1249">
        <v>25.267505844202002</v>
      </c>
      <c r="AB1249">
        <v>0</v>
      </c>
      <c r="AD1249">
        <v>114</v>
      </c>
      <c r="AE1249">
        <v>0</v>
      </c>
      <c r="AF1249">
        <v>0</v>
      </c>
      <c r="AG1249">
        <v>13</v>
      </c>
      <c r="AH1249">
        <v>209</v>
      </c>
      <c r="AI1249">
        <v>28</v>
      </c>
      <c r="AJ1249">
        <v>30</v>
      </c>
      <c r="AK1249">
        <v>46</v>
      </c>
      <c r="AL1249">
        <v>10</v>
      </c>
      <c r="AM1249">
        <v>1</v>
      </c>
    </row>
    <row r="1250" spans="1:39">
      <c r="A1250">
        <v>10</v>
      </c>
      <c r="B1250">
        <v>208</v>
      </c>
      <c r="C1250">
        <v>2019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66</v>
      </c>
      <c r="N1250">
        <v>99</v>
      </c>
      <c r="O1250">
        <v>99</v>
      </c>
      <c r="P1250">
        <v>9999</v>
      </c>
    </row>
    <row r="1251" spans="1:39">
      <c r="A1251">
        <v>10</v>
      </c>
      <c r="B1251">
        <v>209</v>
      </c>
      <c r="C1251">
        <v>2019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67</v>
      </c>
      <c r="N1251">
        <v>99</v>
      </c>
      <c r="O1251">
        <v>99</v>
      </c>
      <c r="P1251">
        <v>9999</v>
      </c>
    </row>
    <row r="1252" spans="1:39">
      <c r="A1252">
        <v>10</v>
      </c>
      <c r="B1252">
        <v>210</v>
      </c>
      <c r="C1252">
        <v>2019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68</v>
      </c>
      <c r="N1252">
        <v>99</v>
      </c>
      <c r="O1252">
        <v>99</v>
      </c>
      <c r="P1252">
        <v>9999</v>
      </c>
    </row>
    <row r="1253" spans="1:39">
      <c r="A1253">
        <v>10</v>
      </c>
      <c r="B1253">
        <v>211</v>
      </c>
      <c r="C1253">
        <v>2018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0</v>
      </c>
      <c r="N1253">
        <v>99</v>
      </c>
      <c r="O1253">
        <v>99</v>
      </c>
      <c r="P1253">
        <v>9999</v>
      </c>
      <c r="Q1253">
        <v>2</v>
      </c>
      <c r="R1253">
        <v>2</v>
      </c>
      <c r="S1253">
        <v>0</v>
      </c>
      <c r="T1253">
        <v>6.912760956726118E-3</v>
      </c>
      <c r="U1253">
        <v>0</v>
      </c>
      <c r="V1253">
        <v>15.5</v>
      </c>
      <c r="X1253">
        <v>141.65763813651137</v>
      </c>
      <c r="Y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</row>
    <row r="1254" spans="1:39">
      <c r="A1254">
        <v>10</v>
      </c>
      <c r="B1254">
        <v>212</v>
      </c>
      <c r="C1254">
        <v>2018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35</v>
      </c>
      <c r="N1254">
        <v>99</v>
      </c>
      <c r="O1254">
        <v>99</v>
      </c>
      <c r="P1254">
        <v>9999</v>
      </c>
      <c r="Q1254">
        <v>42</v>
      </c>
      <c r="R1254">
        <v>79</v>
      </c>
      <c r="S1254">
        <v>79</v>
      </c>
      <c r="T1254">
        <v>0.27305405779068159</v>
      </c>
      <c r="U1254">
        <v>0.38238067902663664</v>
      </c>
      <c r="V1254">
        <v>2</v>
      </c>
      <c r="W1254">
        <v>35</v>
      </c>
      <c r="X1254">
        <v>232.24625258855968</v>
      </c>
      <c r="Y1254">
        <v>214.36329113924049</v>
      </c>
      <c r="Z1254">
        <v>214.36329113924049</v>
      </c>
      <c r="AA1254">
        <v>53.73349891477497</v>
      </c>
      <c r="AB1254">
        <v>0</v>
      </c>
      <c r="AD1254">
        <v>1</v>
      </c>
      <c r="AE1254">
        <v>0</v>
      </c>
      <c r="AF1254">
        <v>0</v>
      </c>
      <c r="AG1254">
        <v>0</v>
      </c>
      <c r="AH1254">
        <v>4</v>
      </c>
      <c r="AI1254">
        <v>1</v>
      </c>
      <c r="AJ1254">
        <v>0</v>
      </c>
      <c r="AK1254">
        <v>0</v>
      </c>
      <c r="AL1254">
        <v>0</v>
      </c>
      <c r="AM1254">
        <v>0</v>
      </c>
    </row>
    <row r="1255" spans="1:39">
      <c r="A1255">
        <v>10</v>
      </c>
      <c r="B1255">
        <v>213</v>
      </c>
      <c r="C1255">
        <v>2018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36</v>
      </c>
      <c r="N1255">
        <v>99</v>
      </c>
      <c r="O1255">
        <v>99</v>
      </c>
      <c r="P1255">
        <v>9999</v>
      </c>
      <c r="Q1255">
        <v>20</v>
      </c>
      <c r="R1255">
        <v>19</v>
      </c>
      <c r="S1255">
        <v>19</v>
      </c>
      <c r="T1255">
        <v>6.5671229088898095E-2</v>
      </c>
      <c r="U1255">
        <v>0.10089067713197264</v>
      </c>
      <c r="V1255">
        <v>2</v>
      </c>
      <c r="W1255">
        <v>36</v>
      </c>
      <c r="X1255">
        <v>254.78702172549472</v>
      </c>
      <c r="Y1255">
        <v>235.16842105263157</v>
      </c>
      <c r="Z1255">
        <v>235.16842105263157</v>
      </c>
      <c r="AA1255">
        <v>19.883821845689809</v>
      </c>
      <c r="AB1255">
        <v>0</v>
      </c>
      <c r="AD1255">
        <v>0</v>
      </c>
      <c r="AE1255">
        <v>0</v>
      </c>
      <c r="AF1255">
        <v>0</v>
      </c>
      <c r="AG1255">
        <v>0</v>
      </c>
      <c r="AH1255">
        <v>4</v>
      </c>
      <c r="AI1255">
        <v>0</v>
      </c>
      <c r="AJ1255">
        <v>1</v>
      </c>
      <c r="AK1255">
        <v>0</v>
      </c>
      <c r="AL1255">
        <v>0</v>
      </c>
      <c r="AM1255">
        <v>0</v>
      </c>
    </row>
    <row r="1256" spans="1:39">
      <c r="A1256">
        <v>10</v>
      </c>
      <c r="B1256">
        <v>214</v>
      </c>
      <c r="C1256">
        <v>2018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37</v>
      </c>
      <c r="N1256">
        <v>99</v>
      </c>
      <c r="O1256">
        <v>99</v>
      </c>
      <c r="P1256">
        <v>9999</v>
      </c>
      <c r="Q1256">
        <v>13</v>
      </c>
      <c r="R1256">
        <v>14</v>
      </c>
      <c r="S1256">
        <v>14</v>
      </c>
      <c r="T1256">
        <v>4.8389326697082818E-2</v>
      </c>
      <c r="U1256">
        <v>6.9635837311446167E-2</v>
      </c>
      <c r="V1256">
        <v>2</v>
      </c>
      <c r="W1256">
        <v>37</v>
      </c>
      <c r="X1256">
        <v>238.6627457049992</v>
      </c>
      <c r="Y1256">
        <v>220.28571428571436</v>
      </c>
      <c r="Z1256">
        <v>220.28571428571436</v>
      </c>
      <c r="AA1256">
        <v>39.615614835257936</v>
      </c>
      <c r="AB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1</v>
      </c>
      <c r="AM1256">
        <v>0</v>
      </c>
    </row>
    <row r="1257" spans="1:39">
      <c r="A1257">
        <v>10</v>
      </c>
      <c r="B1257">
        <v>215</v>
      </c>
      <c r="C1257">
        <v>2018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38</v>
      </c>
      <c r="N1257">
        <v>99</v>
      </c>
      <c r="O1257">
        <v>99</v>
      </c>
      <c r="P1257">
        <v>9999</v>
      </c>
      <c r="Q1257">
        <v>24</v>
      </c>
      <c r="R1257">
        <v>33</v>
      </c>
      <c r="S1257">
        <v>33</v>
      </c>
      <c r="T1257">
        <v>0.11406055578598098</v>
      </c>
      <c r="U1257">
        <v>0.17481440209109836</v>
      </c>
      <c r="V1257">
        <v>2</v>
      </c>
      <c r="W1257">
        <v>38</v>
      </c>
      <c r="X1257">
        <v>254.18103023736833</v>
      </c>
      <c r="Y1257">
        <v>234.60909090909101</v>
      </c>
      <c r="Z1257">
        <v>234.60909090909101</v>
      </c>
      <c r="AA1257">
        <v>35.597142919369375</v>
      </c>
      <c r="AB1257">
        <v>0</v>
      </c>
      <c r="AD1257">
        <v>0</v>
      </c>
      <c r="AE1257">
        <v>0</v>
      </c>
      <c r="AF1257">
        <v>0</v>
      </c>
      <c r="AG1257">
        <v>0</v>
      </c>
      <c r="AH1257">
        <v>3</v>
      </c>
      <c r="AI1257">
        <v>0</v>
      </c>
      <c r="AJ1257">
        <v>0</v>
      </c>
      <c r="AK1257">
        <v>0</v>
      </c>
      <c r="AL1257">
        <v>0</v>
      </c>
      <c r="AM1257">
        <v>1</v>
      </c>
    </row>
    <row r="1258" spans="1:39">
      <c r="A1258">
        <v>10</v>
      </c>
      <c r="B1258">
        <v>216</v>
      </c>
      <c r="C1258">
        <v>2018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39</v>
      </c>
      <c r="N1258">
        <v>99</v>
      </c>
      <c r="O1258">
        <v>99</v>
      </c>
      <c r="P1258">
        <v>9999</v>
      </c>
      <c r="Q1258">
        <v>28</v>
      </c>
      <c r="R1258">
        <v>32</v>
      </c>
      <c r="S1258">
        <v>32</v>
      </c>
      <c r="T1258">
        <v>0.11060417530761787</v>
      </c>
      <c r="U1258">
        <v>0.14829678622256315</v>
      </c>
      <c r="V1258">
        <v>2</v>
      </c>
      <c r="W1258">
        <v>39</v>
      </c>
      <c r="X1258">
        <v>222.36254062838569</v>
      </c>
      <c r="Y1258">
        <v>205.24062499999997</v>
      </c>
      <c r="Z1258">
        <v>205.24062499999997</v>
      </c>
      <c r="AA1258">
        <v>35.944052527635314</v>
      </c>
      <c r="AB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1</v>
      </c>
      <c r="AK1258">
        <v>0</v>
      </c>
      <c r="AL1258">
        <v>1</v>
      </c>
      <c r="AM1258">
        <v>0</v>
      </c>
    </row>
    <row r="1259" spans="1:39">
      <c r="A1259">
        <v>10</v>
      </c>
      <c r="B1259">
        <v>217</v>
      </c>
      <c r="C1259">
        <v>2018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40</v>
      </c>
      <c r="N1259">
        <v>99</v>
      </c>
      <c r="O1259">
        <v>99</v>
      </c>
      <c r="P1259">
        <v>9999</v>
      </c>
      <c r="Q1259">
        <v>23</v>
      </c>
      <c r="R1259">
        <v>33</v>
      </c>
      <c r="S1259">
        <v>33</v>
      </c>
      <c r="T1259">
        <v>0.11406055578598098</v>
      </c>
      <c r="U1259">
        <v>0.15160697226337316</v>
      </c>
      <c r="V1259">
        <v>5</v>
      </c>
      <c r="W1259">
        <v>40</v>
      </c>
      <c r="X1259">
        <v>220.43730916970352</v>
      </c>
      <c r="Y1259">
        <v>203.46363636363631</v>
      </c>
      <c r="Z1259">
        <v>203.46363636363631</v>
      </c>
      <c r="AA1259">
        <v>39.110208062035127</v>
      </c>
      <c r="AB1259">
        <v>0</v>
      </c>
      <c r="AD1259">
        <v>2</v>
      </c>
      <c r="AE1259">
        <v>0</v>
      </c>
      <c r="AF1259">
        <v>0</v>
      </c>
      <c r="AG1259">
        <v>0</v>
      </c>
      <c r="AH1259">
        <v>2</v>
      </c>
      <c r="AI1259">
        <v>0</v>
      </c>
      <c r="AJ1259">
        <v>0</v>
      </c>
      <c r="AK1259">
        <v>0</v>
      </c>
      <c r="AL1259">
        <v>1</v>
      </c>
      <c r="AM1259">
        <v>0</v>
      </c>
    </row>
    <row r="1260" spans="1:39">
      <c r="A1260">
        <v>10</v>
      </c>
      <c r="B1260">
        <v>218</v>
      </c>
      <c r="C1260">
        <v>2018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41</v>
      </c>
      <c r="N1260">
        <v>99</v>
      </c>
      <c r="O1260">
        <v>99</v>
      </c>
      <c r="P1260">
        <v>9999</v>
      </c>
      <c r="Q1260">
        <v>36</v>
      </c>
      <c r="R1260">
        <v>46</v>
      </c>
      <c r="S1260">
        <v>46</v>
      </c>
      <c r="T1260">
        <v>0.15899350200470064</v>
      </c>
      <c r="U1260">
        <v>0.22727159315528497</v>
      </c>
      <c r="V1260">
        <v>5</v>
      </c>
      <c r="W1260">
        <v>41</v>
      </c>
      <c r="X1260">
        <v>237.06486410099393</v>
      </c>
      <c r="Y1260">
        <v>218.81086956521744</v>
      </c>
      <c r="Z1260">
        <v>218.81086956521744</v>
      </c>
      <c r="AA1260">
        <v>37.93197130482325</v>
      </c>
      <c r="AB1260">
        <v>0</v>
      </c>
      <c r="AD1260">
        <v>0</v>
      </c>
      <c r="AE1260">
        <v>0</v>
      </c>
      <c r="AF1260">
        <v>0</v>
      </c>
      <c r="AG1260">
        <v>0</v>
      </c>
      <c r="AH1260">
        <v>2</v>
      </c>
      <c r="AI1260">
        <v>0</v>
      </c>
      <c r="AJ1260">
        <v>0</v>
      </c>
      <c r="AK1260">
        <v>0</v>
      </c>
      <c r="AL1260">
        <v>1</v>
      </c>
      <c r="AM1260">
        <v>0</v>
      </c>
    </row>
    <row r="1261" spans="1:39">
      <c r="A1261">
        <v>10</v>
      </c>
      <c r="B1261">
        <v>219</v>
      </c>
      <c r="C1261">
        <v>2018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42</v>
      </c>
      <c r="N1261">
        <v>99</v>
      </c>
      <c r="O1261">
        <v>99</v>
      </c>
      <c r="P1261">
        <v>9999</v>
      </c>
      <c r="Q1261">
        <v>47</v>
      </c>
      <c r="R1261">
        <v>56</v>
      </c>
      <c r="S1261">
        <v>56</v>
      </c>
      <c r="T1261">
        <v>0.19355730678833127</v>
      </c>
      <c r="U1261">
        <v>0.27180556265248529</v>
      </c>
      <c r="V1261">
        <v>5</v>
      </c>
      <c r="W1261">
        <v>42</v>
      </c>
      <c r="X1261">
        <v>232.88964556570204</v>
      </c>
      <c r="Y1261">
        <v>214.95714285714297</v>
      </c>
      <c r="Z1261">
        <v>214.95714285714297</v>
      </c>
      <c r="AA1261">
        <v>26.158451633013435</v>
      </c>
      <c r="AB1261">
        <v>0</v>
      </c>
      <c r="AD1261">
        <v>1</v>
      </c>
      <c r="AE1261">
        <v>0</v>
      </c>
      <c r="AF1261">
        <v>0</v>
      </c>
      <c r="AG1261">
        <v>0</v>
      </c>
      <c r="AH1261">
        <v>5</v>
      </c>
      <c r="AI1261">
        <v>0</v>
      </c>
      <c r="AJ1261">
        <v>0</v>
      </c>
      <c r="AK1261">
        <v>0</v>
      </c>
      <c r="AL1261">
        <v>0</v>
      </c>
      <c r="AM1261">
        <v>0</v>
      </c>
    </row>
    <row r="1262" spans="1:39">
      <c r="A1262">
        <v>10</v>
      </c>
      <c r="B1262">
        <v>220</v>
      </c>
      <c r="C1262">
        <v>2018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43</v>
      </c>
      <c r="N1262">
        <v>99</v>
      </c>
      <c r="O1262">
        <v>99</v>
      </c>
      <c r="P1262">
        <v>9999</v>
      </c>
      <c r="Q1262">
        <v>55</v>
      </c>
      <c r="R1262">
        <v>67</v>
      </c>
      <c r="S1262">
        <v>67</v>
      </c>
      <c r="T1262">
        <v>0.2315774920503248</v>
      </c>
      <c r="U1262">
        <v>0.29956506277916872</v>
      </c>
      <c r="V1262">
        <v>5</v>
      </c>
      <c r="W1262">
        <v>43</v>
      </c>
      <c r="X1262">
        <v>214.53404699147816</v>
      </c>
      <c r="Y1262">
        <v>198.01492537313436</v>
      </c>
      <c r="Z1262">
        <v>198.01492537313436</v>
      </c>
      <c r="AA1262">
        <v>33.848156340943881</v>
      </c>
      <c r="AB1262">
        <v>0</v>
      </c>
      <c r="AD1262">
        <v>2</v>
      </c>
      <c r="AE1262">
        <v>0</v>
      </c>
      <c r="AF1262">
        <v>0</v>
      </c>
      <c r="AG1262">
        <v>0</v>
      </c>
      <c r="AH1262">
        <v>4</v>
      </c>
      <c r="AI1262">
        <v>1</v>
      </c>
      <c r="AJ1262">
        <v>0</v>
      </c>
      <c r="AK1262">
        <v>0</v>
      </c>
      <c r="AL1262">
        <v>2</v>
      </c>
      <c r="AM1262">
        <v>0</v>
      </c>
    </row>
    <row r="1263" spans="1:39">
      <c r="A1263">
        <v>10</v>
      </c>
      <c r="B1263">
        <v>221</v>
      </c>
      <c r="C1263">
        <v>2018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44</v>
      </c>
      <c r="N1263">
        <v>99</v>
      </c>
      <c r="O1263">
        <v>99</v>
      </c>
      <c r="P1263">
        <v>9999</v>
      </c>
      <c r="Q1263">
        <v>55</v>
      </c>
      <c r="R1263">
        <v>81</v>
      </c>
      <c r="S1263">
        <v>81</v>
      </c>
      <c r="T1263">
        <v>0.27996681874740775</v>
      </c>
      <c r="U1263">
        <v>0.36912638703512574</v>
      </c>
      <c r="V1263">
        <v>5</v>
      </c>
      <c r="W1263">
        <v>44</v>
      </c>
      <c r="X1263">
        <v>218.66029988095721</v>
      </c>
      <c r="Y1263">
        <v>201.82345679012329</v>
      </c>
      <c r="Z1263">
        <v>201.82345679012329</v>
      </c>
      <c r="AA1263">
        <v>34.943987884687751</v>
      </c>
      <c r="AB1263">
        <v>0</v>
      </c>
      <c r="AD1263">
        <v>2</v>
      </c>
      <c r="AE1263">
        <v>0</v>
      </c>
      <c r="AF1263">
        <v>0</v>
      </c>
      <c r="AG1263">
        <v>0</v>
      </c>
      <c r="AH1263">
        <v>9</v>
      </c>
      <c r="AI1263">
        <v>0</v>
      </c>
      <c r="AJ1263">
        <v>0</v>
      </c>
      <c r="AK1263">
        <v>0</v>
      </c>
      <c r="AL1263">
        <v>2</v>
      </c>
      <c r="AM1263">
        <v>0</v>
      </c>
    </row>
    <row r="1264" spans="1:39">
      <c r="A1264">
        <v>10</v>
      </c>
      <c r="B1264">
        <v>222</v>
      </c>
      <c r="C1264">
        <v>2018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45</v>
      </c>
      <c r="N1264">
        <v>99</v>
      </c>
      <c r="O1264">
        <v>99</v>
      </c>
      <c r="P1264">
        <v>9999</v>
      </c>
      <c r="Q1264">
        <v>81</v>
      </c>
      <c r="R1264">
        <v>138</v>
      </c>
      <c r="S1264">
        <v>138</v>
      </c>
      <c r="T1264">
        <v>0.47698050601410225</v>
      </c>
      <c r="U1264">
        <v>0.58047928197232745</v>
      </c>
      <c r="V1264">
        <v>7.9130434782608692</v>
      </c>
      <c r="W1264">
        <v>45</v>
      </c>
      <c r="X1264">
        <v>201.83082889757725</v>
      </c>
      <c r="Y1264">
        <v>186.28985507246381</v>
      </c>
      <c r="Z1264">
        <v>186.28985507246381</v>
      </c>
      <c r="AA1264">
        <v>39.143549063828125</v>
      </c>
      <c r="AB1264">
        <v>0</v>
      </c>
      <c r="AD1264">
        <v>5</v>
      </c>
      <c r="AE1264">
        <v>0</v>
      </c>
      <c r="AF1264">
        <v>0</v>
      </c>
      <c r="AG1264">
        <v>0</v>
      </c>
      <c r="AH1264">
        <v>8</v>
      </c>
      <c r="AI1264">
        <v>1</v>
      </c>
      <c r="AJ1264">
        <v>3</v>
      </c>
      <c r="AK1264">
        <v>0</v>
      </c>
      <c r="AL1264">
        <v>3</v>
      </c>
      <c r="AM1264">
        <v>0</v>
      </c>
    </row>
    <row r="1265" spans="1:39">
      <c r="A1265">
        <v>10</v>
      </c>
      <c r="B1265">
        <v>223</v>
      </c>
      <c r="C1265">
        <v>2018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46</v>
      </c>
      <c r="N1265">
        <v>99</v>
      </c>
      <c r="O1265">
        <v>99</v>
      </c>
      <c r="P1265">
        <v>9999</v>
      </c>
      <c r="Q1265">
        <v>94</v>
      </c>
      <c r="R1265">
        <v>122</v>
      </c>
      <c r="S1265">
        <v>122</v>
      </c>
      <c r="T1265">
        <v>0.42167841836029318</v>
      </c>
      <c r="U1265">
        <v>0.53654367489041666</v>
      </c>
      <c r="V1265">
        <v>7.9754098360655741</v>
      </c>
      <c r="W1265">
        <v>46</v>
      </c>
      <c r="X1265">
        <v>211.02072713709751</v>
      </c>
      <c r="Y1265">
        <v>194.77213114754088</v>
      </c>
      <c r="Z1265">
        <v>194.77213114754088</v>
      </c>
      <c r="AA1265">
        <v>33.399087702999928</v>
      </c>
      <c r="AB1265">
        <v>0</v>
      </c>
      <c r="AD1265">
        <v>1</v>
      </c>
      <c r="AE1265">
        <v>0</v>
      </c>
      <c r="AF1265">
        <v>0</v>
      </c>
      <c r="AG1265">
        <v>0</v>
      </c>
      <c r="AH1265">
        <v>15</v>
      </c>
      <c r="AI1265">
        <v>1</v>
      </c>
      <c r="AJ1265">
        <v>3</v>
      </c>
      <c r="AK1265">
        <v>0</v>
      </c>
      <c r="AL1265">
        <v>2</v>
      </c>
      <c r="AM1265">
        <v>1</v>
      </c>
    </row>
    <row r="1266" spans="1:39">
      <c r="A1266">
        <v>10</v>
      </c>
      <c r="B1266">
        <v>224</v>
      </c>
      <c r="C1266">
        <v>2018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47</v>
      </c>
      <c r="N1266">
        <v>99</v>
      </c>
      <c r="O1266">
        <v>99</v>
      </c>
      <c r="P1266">
        <v>9999</v>
      </c>
      <c r="Q1266">
        <v>93</v>
      </c>
      <c r="R1266">
        <v>162</v>
      </c>
      <c r="S1266">
        <v>162</v>
      </c>
      <c r="T1266">
        <v>0.55993363749481551</v>
      </c>
      <c r="U1266">
        <v>0.69847183432469251</v>
      </c>
      <c r="V1266">
        <v>8</v>
      </c>
      <c r="W1266">
        <v>47</v>
      </c>
      <c r="X1266">
        <v>206.87773363829697</v>
      </c>
      <c r="Y1266">
        <v>190.94814814814831</v>
      </c>
      <c r="Z1266">
        <v>190.94814814814831</v>
      </c>
      <c r="AA1266">
        <v>34.223185812952629</v>
      </c>
      <c r="AB1266">
        <v>0</v>
      </c>
      <c r="AD1266">
        <v>4</v>
      </c>
      <c r="AE1266">
        <v>0</v>
      </c>
      <c r="AF1266">
        <v>0</v>
      </c>
      <c r="AG1266">
        <v>1</v>
      </c>
      <c r="AH1266">
        <v>12</v>
      </c>
      <c r="AI1266">
        <v>0</v>
      </c>
      <c r="AJ1266">
        <v>2</v>
      </c>
      <c r="AK1266">
        <v>0</v>
      </c>
      <c r="AL1266">
        <v>5</v>
      </c>
      <c r="AM1266">
        <v>0</v>
      </c>
    </row>
    <row r="1267" spans="1:39">
      <c r="A1267">
        <v>10</v>
      </c>
      <c r="B1267">
        <v>225</v>
      </c>
      <c r="C1267">
        <v>2018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48</v>
      </c>
      <c r="N1267">
        <v>99</v>
      </c>
      <c r="O1267">
        <v>99</v>
      </c>
      <c r="P1267">
        <v>9999</v>
      </c>
      <c r="Q1267">
        <v>163</v>
      </c>
      <c r="R1267">
        <v>276</v>
      </c>
      <c r="S1267">
        <v>276</v>
      </c>
      <c r="T1267">
        <v>0.95396101202820449</v>
      </c>
      <c r="U1267">
        <v>1.1304330488793672</v>
      </c>
      <c r="V1267">
        <v>8</v>
      </c>
      <c r="W1267">
        <v>48</v>
      </c>
      <c r="X1267">
        <v>196.52401589021312</v>
      </c>
      <c r="Y1267">
        <v>181.39166666666651</v>
      </c>
      <c r="Z1267">
        <v>181.39166666666651</v>
      </c>
      <c r="AA1267">
        <v>34.574059914355317</v>
      </c>
      <c r="AB1267">
        <v>0</v>
      </c>
      <c r="AD1267">
        <v>4</v>
      </c>
      <c r="AE1267">
        <v>0</v>
      </c>
      <c r="AF1267">
        <v>0</v>
      </c>
      <c r="AG1267">
        <v>0</v>
      </c>
      <c r="AH1267">
        <v>18</v>
      </c>
      <c r="AI1267">
        <v>1</v>
      </c>
      <c r="AJ1267">
        <v>3</v>
      </c>
      <c r="AK1267">
        <v>0</v>
      </c>
      <c r="AL1267">
        <v>6</v>
      </c>
      <c r="AM1267">
        <v>0</v>
      </c>
    </row>
    <row r="1268" spans="1:39">
      <c r="A1268">
        <v>10</v>
      </c>
      <c r="B1268">
        <v>226</v>
      </c>
      <c r="C1268">
        <v>2018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49</v>
      </c>
      <c r="N1268">
        <v>99</v>
      </c>
      <c r="O1268">
        <v>99</v>
      </c>
      <c r="P1268">
        <v>9999</v>
      </c>
      <c r="Q1268">
        <v>169</v>
      </c>
      <c r="R1268">
        <v>314</v>
      </c>
      <c r="S1268">
        <v>314</v>
      </c>
      <c r="T1268">
        <v>1.085303470206</v>
      </c>
      <c r="U1268">
        <v>1.2882742801186462</v>
      </c>
      <c r="V1268">
        <v>8</v>
      </c>
      <c r="W1268">
        <v>49</v>
      </c>
      <c r="X1268">
        <v>196.86048678154179</v>
      </c>
      <c r="Y1268">
        <v>181.70222929936304</v>
      </c>
      <c r="Z1268">
        <v>181.70222929936304</v>
      </c>
      <c r="AA1268">
        <v>33.605642366303158</v>
      </c>
      <c r="AB1268">
        <v>0</v>
      </c>
      <c r="AD1268">
        <v>6</v>
      </c>
      <c r="AE1268">
        <v>0</v>
      </c>
      <c r="AF1268">
        <v>0</v>
      </c>
      <c r="AG1268">
        <v>0</v>
      </c>
      <c r="AH1268">
        <v>16</v>
      </c>
      <c r="AI1268">
        <v>0</v>
      </c>
      <c r="AJ1268">
        <v>3</v>
      </c>
      <c r="AK1268">
        <v>0</v>
      </c>
      <c r="AL1268">
        <v>10</v>
      </c>
      <c r="AM1268">
        <v>0</v>
      </c>
    </row>
    <row r="1269" spans="1:39">
      <c r="A1269">
        <v>10</v>
      </c>
      <c r="B1269">
        <v>227</v>
      </c>
      <c r="C1269">
        <v>2018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50</v>
      </c>
      <c r="N1269">
        <v>99</v>
      </c>
      <c r="O1269">
        <v>99</v>
      </c>
      <c r="P1269">
        <v>9999</v>
      </c>
      <c r="Q1269">
        <v>209</v>
      </c>
      <c r="R1269">
        <v>420</v>
      </c>
      <c r="S1269">
        <v>420</v>
      </c>
      <c r="T1269">
        <v>1.4516798009124838</v>
      </c>
      <c r="U1269">
        <v>1.6803687520153821</v>
      </c>
      <c r="V1269">
        <v>11</v>
      </c>
      <c r="W1269">
        <v>50</v>
      </c>
      <c r="X1269">
        <v>191.97079915389764</v>
      </c>
      <c r="Y1269">
        <v>177.18904761904773</v>
      </c>
      <c r="Z1269">
        <v>177.18904761904773</v>
      </c>
      <c r="AA1269">
        <v>33.187600582541258</v>
      </c>
      <c r="AB1269">
        <v>0</v>
      </c>
      <c r="AD1269">
        <v>5</v>
      </c>
      <c r="AE1269">
        <v>0</v>
      </c>
      <c r="AF1269">
        <v>0</v>
      </c>
      <c r="AG1269">
        <v>1</v>
      </c>
      <c r="AH1269">
        <v>27</v>
      </c>
      <c r="AI1269">
        <v>3</v>
      </c>
      <c r="AJ1269">
        <v>3</v>
      </c>
      <c r="AK1269">
        <v>0</v>
      </c>
      <c r="AL1269">
        <v>9</v>
      </c>
      <c r="AM1269">
        <v>0</v>
      </c>
    </row>
    <row r="1270" spans="1:39">
      <c r="A1270">
        <v>10</v>
      </c>
      <c r="B1270">
        <v>228</v>
      </c>
      <c r="C1270">
        <v>2018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51</v>
      </c>
      <c r="N1270">
        <v>99</v>
      </c>
      <c r="O1270">
        <v>99</v>
      </c>
      <c r="P1270">
        <v>9999</v>
      </c>
      <c r="Q1270">
        <v>218</v>
      </c>
      <c r="R1270">
        <v>478</v>
      </c>
      <c r="S1270">
        <v>478</v>
      </c>
      <c r="T1270">
        <v>1.6521498686575411</v>
      </c>
      <c r="U1270">
        <v>1.8661297993492123</v>
      </c>
      <c r="V1270">
        <v>11</v>
      </c>
      <c r="W1270">
        <v>51</v>
      </c>
      <c r="X1270">
        <v>187.32417031963251</v>
      </c>
      <c r="Y1270">
        <v>172.90020920502096</v>
      </c>
      <c r="Z1270">
        <v>172.90020920502096</v>
      </c>
      <c r="AA1270">
        <v>30.816531250006005</v>
      </c>
      <c r="AB1270">
        <v>0</v>
      </c>
      <c r="AD1270">
        <v>9</v>
      </c>
      <c r="AE1270">
        <v>0</v>
      </c>
      <c r="AF1270">
        <v>0</v>
      </c>
      <c r="AG1270">
        <v>1</v>
      </c>
      <c r="AH1270">
        <v>36</v>
      </c>
      <c r="AI1270">
        <v>4</v>
      </c>
      <c r="AJ1270">
        <v>9</v>
      </c>
      <c r="AK1270">
        <v>1</v>
      </c>
      <c r="AL1270">
        <v>19</v>
      </c>
      <c r="AM1270">
        <v>2</v>
      </c>
    </row>
    <row r="1271" spans="1:39">
      <c r="A1271">
        <v>10</v>
      </c>
      <c r="B1271">
        <v>229</v>
      </c>
      <c r="C1271">
        <v>2018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52</v>
      </c>
      <c r="N1271">
        <v>99</v>
      </c>
      <c r="O1271">
        <v>99</v>
      </c>
      <c r="P1271">
        <v>9999</v>
      </c>
      <c r="Q1271">
        <v>272</v>
      </c>
      <c r="R1271">
        <v>692</v>
      </c>
      <c r="S1271">
        <v>692</v>
      </c>
      <c r="T1271">
        <v>2.3918152910272368</v>
      </c>
      <c r="U1271">
        <v>2.6960336316708124</v>
      </c>
      <c r="V1271">
        <v>11</v>
      </c>
      <c r="W1271">
        <v>52</v>
      </c>
      <c r="X1271">
        <v>186.93863939528688</v>
      </c>
      <c r="Y1271">
        <v>172.54436416184964</v>
      </c>
      <c r="Z1271">
        <v>172.54436416184964</v>
      </c>
      <c r="AA1271">
        <v>30.570988835998953</v>
      </c>
      <c r="AB1271">
        <v>0</v>
      </c>
      <c r="AD1271">
        <v>12</v>
      </c>
      <c r="AE1271">
        <v>0</v>
      </c>
      <c r="AF1271">
        <v>0</v>
      </c>
      <c r="AG1271">
        <v>2</v>
      </c>
      <c r="AH1271">
        <v>42</v>
      </c>
      <c r="AI1271">
        <v>2</v>
      </c>
      <c r="AJ1271">
        <v>6</v>
      </c>
      <c r="AK1271">
        <v>1</v>
      </c>
      <c r="AL1271">
        <v>19</v>
      </c>
      <c r="AM1271">
        <v>3</v>
      </c>
    </row>
    <row r="1272" spans="1:39">
      <c r="A1272">
        <v>10</v>
      </c>
      <c r="B1272">
        <v>230</v>
      </c>
      <c r="C1272">
        <v>2018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53</v>
      </c>
      <c r="N1272">
        <v>99</v>
      </c>
      <c r="O1272">
        <v>99</v>
      </c>
      <c r="P1272">
        <v>9999</v>
      </c>
      <c r="Q1272">
        <v>284</v>
      </c>
      <c r="R1272">
        <v>775</v>
      </c>
      <c r="S1272">
        <v>775</v>
      </c>
      <c r="T1272">
        <v>2.6786948707313689</v>
      </c>
      <c r="U1272">
        <v>2.982748579335218</v>
      </c>
      <c r="V1272">
        <v>11</v>
      </c>
      <c r="W1272">
        <v>53</v>
      </c>
      <c r="X1272">
        <v>184.66934610142255</v>
      </c>
      <c r="Y1272">
        <v>170.44980645161306</v>
      </c>
      <c r="Z1272">
        <v>170.44980645161306</v>
      </c>
      <c r="AA1272">
        <v>31.701519195731404</v>
      </c>
      <c r="AB1272">
        <v>0</v>
      </c>
      <c r="AD1272">
        <v>18</v>
      </c>
      <c r="AE1272">
        <v>0</v>
      </c>
      <c r="AF1272">
        <v>0</v>
      </c>
      <c r="AG1272">
        <v>2</v>
      </c>
      <c r="AH1272">
        <v>49</v>
      </c>
      <c r="AI1272">
        <v>4</v>
      </c>
      <c r="AJ1272">
        <v>10</v>
      </c>
      <c r="AK1272">
        <v>0</v>
      </c>
      <c r="AL1272">
        <v>13</v>
      </c>
      <c r="AM1272">
        <v>7</v>
      </c>
    </row>
    <row r="1273" spans="1:39">
      <c r="A1273">
        <v>10</v>
      </c>
      <c r="B1273">
        <v>231</v>
      </c>
      <c r="C1273">
        <v>2018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54</v>
      </c>
      <c r="N1273">
        <v>99</v>
      </c>
      <c r="O1273">
        <v>99</v>
      </c>
      <c r="P1273">
        <v>9999</v>
      </c>
      <c r="Q1273">
        <v>331</v>
      </c>
      <c r="R1273">
        <v>953</v>
      </c>
      <c r="S1273">
        <v>953</v>
      </c>
      <c r="T1273">
        <v>3.2939305958799943</v>
      </c>
      <c r="U1273">
        <v>3.5702953117220999</v>
      </c>
      <c r="V1273">
        <v>11</v>
      </c>
      <c r="W1273">
        <v>54</v>
      </c>
      <c r="X1273">
        <v>179.7591911952793</v>
      </c>
      <c r="Y1273">
        <v>165.91773347324269</v>
      </c>
      <c r="Z1273">
        <v>165.91773347324269</v>
      </c>
      <c r="AA1273">
        <v>29.393501546479097</v>
      </c>
      <c r="AB1273">
        <v>0</v>
      </c>
      <c r="AD1273">
        <v>20</v>
      </c>
      <c r="AE1273">
        <v>0</v>
      </c>
      <c r="AF1273">
        <v>0</v>
      </c>
      <c r="AG1273">
        <v>0</v>
      </c>
      <c r="AH1273">
        <v>67</v>
      </c>
      <c r="AI1273">
        <v>6</v>
      </c>
      <c r="AJ1273">
        <v>10</v>
      </c>
      <c r="AK1273">
        <v>1</v>
      </c>
      <c r="AL1273">
        <v>22</v>
      </c>
      <c r="AM1273">
        <v>3</v>
      </c>
    </row>
    <row r="1274" spans="1:39">
      <c r="A1274">
        <v>10</v>
      </c>
      <c r="B1274">
        <v>232</v>
      </c>
      <c r="C1274">
        <v>2018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55</v>
      </c>
      <c r="N1274">
        <v>99</v>
      </c>
      <c r="O1274">
        <v>99</v>
      </c>
      <c r="P1274">
        <v>9999</v>
      </c>
      <c r="Q1274">
        <v>347</v>
      </c>
      <c r="R1274">
        <v>1214</v>
      </c>
      <c r="S1274">
        <v>1214</v>
      </c>
      <c r="T1274">
        <v>4.1960459007327531</v>
      </c>
      <c r="U1274">
        <v>4.4737141761833126</v>
      </c>
      <c r="V1274">
        <v>14</v>
      </c>
      <c r="W1274">
        <v>55</v>
      </c>
      <c r="X1274">
        <v>176.819196767221</v>
      </c>
      <c r="Y1274">
        <v>163.20411861614463</v>
      </c>
      <c r="Z1274">
        <v>163.20411861614463</v>
      </c>
      <c r="AA1274">
        <v>28.927272883565774</v>
      </c>
      <c r="AB1274">
        <v>0</v>
      </c>
      <c r="AD1274">
        <v>34</v>
      </c>
      <c r="AE1274">
        <v>0</v>
      </c>
      <c r="AF1274">
        <v>0</v>
      </c>
      <c r="AG1274">
        <v>4</v>
      </c>
      <c r="AH1274">
        <v>71</v>
      </c>
      <c r="AI1274">
        <v>9</v>
      </c>
      <c r="AJ1274">
        <v>10</v>
      </c>
      <c r="AK1274">
        <v>0</v>
      </c>
      <c r="AL1274">
        <v>30</v>
      </c>
      <c r="AM1274">
        <v>4</v>
      </c>
    </row>
    <row r="1275" spans="1:39">
      <c r="A1275">
        <v>10</v>
      </c>
      <c r="B1275">
        <v>233</v>
      </c>
      <c r="C1275">
        <v>2018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56</v>
      </c>
      <c r="N1275">
        <v>99</v>
      </c>
      <c r="O1275">
        <v>99</v>
      </c>
      <c r="P1275">
        <v>9999</v>
      </c>
      <c r="Q1275">
        <v>390</v>
      </c>
      <c r="R1275">
        <v>1516</v>
      </c>
      <c r="S1275">
        <v>1516</v>
      </c>
      <c r="T1275">
        <v>5.2398728051983934</v>
      </c>
      <c r="U1275">
        <v>5.4976093615132031</v>
      </c>
      <c r="V1275">
        <v>14</v>
      </c>
      <c r="W1275">
        <v>56</v>
      </c>
      <c r="X1275">
        <v>174.00212110903681</v>
      </c>
      <c r="Y1275">
        <v>160.60395778364099</v>
      </c>
      <c r="Z1275">
        <v>160.60395778364099</v>
      </c>
      <c r="AA1275">
        <v>28.704839674654522</v>
      </c>
      <c r="AB1275">
        <v>0</v>
      </c>
      <c r="AD1275">
        <v>36</v>
      </c>
      <c r="AE1275">
        <v>0</v>
      </c>
      <c r="AF1275">
        <v>0</v>
      </c>
      <c r="AG1275">
        <v>4</v>
      </c>
      <c r="AH1275">
        <v>134</v>
      </c>
      <c r="AI1275">
        <v>13</v>
      </c>
      <c r="AJ1275">
        <v>17</v>
      </c>
      <c r="AK1275">
        <v>4</v>
      </c>
      <c r="AL1275">
        <v>42</v>
      </c>
      <c r="AM1275">
        <v>8</v>
      </c>
    </row>
    <row r="1276" spans="1:39">
      <c r="A1276">
        <v>10</v>
      </c>
      <c r="B1276">
        <v>234</v>
      </c>
      <c r="C1276">
        <v>2018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57</v>
      </c>
      <c r="N1276">
        <v>99</v>
      </c>
      <c r="O1276">
        <v>99</v>
      </c>
      <c r="P1276">
        <v>9999</v>
      </c>
      <c r="Q1276">
        <v>411</v>
      </c>
      <c r="R1276">
        <v>1895</v>
      </c>
      <c r="S1276">
        <v>1895</v>
      </c>
      <c r="T1276">
        <v>6.5498410064979984</v>
      </c>
      <c r="U1276">
        <v>6.7503589779346669</v>
      </c>
      <c r="V1276">
        <v>14.001583113456464</v>
      </c>
      <c r="W1276">
        <v>57</v>
      </c>
      <c r="X1276">
        <v>170.92182483984473</v>
      </c>
      <c r="Y1276">
        <v>157.76084432717653</v>
      </c>
      <c r="Z1276">
        <v>157.76084432717653</v>
      </c>
      <c r="AA1276">
        <v>28.164678516004962</v>
      </c>
      <c r="AB1276">
        <v>0</v>
      </c>
      <c r="AD1276">
        <v>42</v>
      </c>
      <c r="AE1276">
        <v>0</v>
      </c>
      <c r="AF1276">
        <v>0</v>
      </c>
      <c r="AG1276">
        <v>6</v>
      </c>
      <c r="AH1276">
        <v>140</v>
      </c>
      <c r="AI1276">
        <v>11</v>
      </c>
      <c r="AJ1276">
        <v>22</v>
      </c>
      <c r="AK1276">
        <v>9</v>
      </c>
      <c r="AL1276">
        <v>42</v>
      </c>
      <c r="AM1276">
        <v>9</v>
      </c>
    </row>
    <row r="1277" spans="1:39">
      <c r="A1277">
        <v>10</v>
      </c>
      <c r="B1277">
        <v>235</v>
      </c>
      <c r="C1277">
        <v>2018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58</v>
      </c>
      <c r="N1277">
        <v>99</v>
      </c>
      <c r="O1277">
        <v>99</v>
      </c>
      <c r="P1277">
        <v>9999</v>
      </c>
      <c r="Q1277">
        <v>438</v>
      </c>
      <c r="R1277">
        <v>2315</v>
      </c>
      <c r="S1277">
        <v>2315</v>
      </c>
      <c r="T1277">
        <v>8.0015208074104809</v>
      </c>
      <c r="U1277">
        <v>8.0605559021667013</v>
      </c>
      <c r="V1277">
        <v>14</v>
      </c>
      <c r="W1277">
        <v>58</v>
      </c>
      <c r="X1277">
        <v>167.06822760788052</v>
      </c>
      <c r="Y1277">
        <v>154.20397408207327</v>
      </c>
      <c r="Z1277">
        <v>154.20397408207327</v>
      </c>
      <c r="AA1277">
        <v>26.828683945786207</v>
      </c>
      <c r="AB1277">
        <v>0</v>
      </c>
      <c r="AD1277">
        <v>57</v>
      </c>
      <c r="AE1277">
        <v>0</v>
      </c>
      <c r="AF1277">
        <v>0</v>
      </c>
      <c r="AG1277">
        <v>2</v>
      </c>
      <c r="AH1277">
        <v>167</v>
      </c>
      <c r="AI1277">
        <v>24</v>
      </c>
      <c r="AJ1277">
        <v>20</v>
      </c>
      <c r="AK1277">
        <v>6</v>
      </c>
      <c r="AL1277">
        <v>40</v>
      </c>
      <c r="AM1277">
        <v>14</v>
      </c>
    </row>
    <row r="1278" spans="1:39">
      <c r="A1278">
        <v>10</v>
      </c>
      <c r="B1278">
        <v>236</v>
      </c>
      <c r="C1278">
        <v>2018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59</v>
      </c>
      <c r="N1278">
        <v>99</v>
      </c>
      <c r="O1278">
        <v>99</v>
      </c>
      <c r="P1278">
        <v>9999</v>
      </c>
      <c r="Q1278">
        <v>437</v>
      </c>
      <c r="R1278">
        <v>2537</v>
      </c>
      <c r="S1278">
        <v>2537</v>
      </c>
      <c r="T1278">
        <v>8.7688372736070779</v>
      </c>
      <c r="U1278">
        <v>8.666907020193328</v>
      </c>
      <c r="V1278">
        <v>14</v>
      </c>
      <c r="W1278">
        <v>59</v>
      </c>
      <c r="X1278">
        <v>163.91682620510039</v>
      </c>
      <c r="Y1278">
        <v>151.29523058730777</v>
      </c>
      <c r="Z1278">
        <v>151.29523058730777</v>
      </c>
      <c r="AA1278">
        <v>27.599363844545483</v>
      </c>
      <c r="AB1278">
        <v>0</v>
      </c>
      <c r="AD1278">
        <v>70</v>
      </c>
      <c r="AE1278">
        <v>0</v>
      </c>
      <c r="AF1278">
        <v>0</v>
      </c>
      <c r="AG1278">
        <v>5</v>
      </c>
      <c r="AH1278">
        <v>172</v>
      </c>
      <c r="AI1278">
        <v>26</v>
      </c>
      <c r="AJ1278">
        <v>33</v>
      </c>
      <c r="AK1278">
        <v>14</v>
      </c>
      <c r="AL1278">
        <v>63</v>
      </c>
      <c r="AM1278">
        <v>10</v>
      </c>
    </row>
    <row r="1279" spans="1:39">
      <c r="A1279">
        <v>10</v>
      </c>
      <c r="B1279">
        <v>237</v>
      </c>
      <c r="C1279">
        <v>2018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60</v>
      </c>
      <c r="N1279">
        <v>99</v>
      </c>
      <c r="O1279">
        <v>99</v>
      </c>
      <c r="P1279">
        <v>9999</v>
      </c>
      <c r="Q1279">
        <v>432</v>
      </c>
      <c r="R1279">
        <v>2742</v>
      </c>
      <c r="S1279">
        <v>2742</v>
      </c>
      <c r="T1279">
        <v>9.4773952716715062</v>
      </c>
      <c r="U1279">
        <v>9.2520986884324827</v>
      </c>
      <c r="V1279">
        <v>16.99890590809628</v>
      </c>
      <c r="W1279">
        <v>60</v>
      </c>
      <c r="X1279">
        <v>161.90217103552709</v>
      </c>
      <c r="Y1279">
        <v>149.43570386579131</v>
      </c>
      <c r="Z1279">
        <v>149.43570386579131</v>
      </c>
      <c r="AA1279">
        <v>27.125568927480433</v>
      </c>
      <c r="AB1279">
        <v>0</v>
      </c>
      <c r="AD1279">
        <v>93</v>
      </c>
      <c r="AE1279">
        <v>0</v>
      </c>
      <c r="AF1279">
        <v>0</v>
      </c>
      <c r="AG1279">
        <v>7</v>
      </c>
      <c r="AH1279">
        <v>226</v>
      </c>
      <c r="AI1279">
        <v>24</v>
      </c>
      <c r="AJ1279">
        <v>25</v>
      </c>
      <c r="AK1279">
        <v>18</v>
      </c>
      <c r="AL1279">
        <v>64</v>
      </c>
      <c r="AM1279">
        <v>10</v>
      </c>
    </row>
    <row r="1280" spans="1:39">
      <c r="A1280">
        <v>10</v>
      </c>
      <c r="B1280">
        <v>238</v>
      </c>
      <c r="C1280">
        <v>2018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61</v>
      </c>
      <c r="N1280">
        <v>99</v>
      </c>
      <c r="O1280">
        <v>99</v>
      </c>
      <c r="P1280">
        <v>9999</v>
      </c>
      <c r="Q1280">
        <v>427</v>
      </c>
      <c r="R1280">
        <v>2829</v>
      </c>
      <c r="S1280">
        <v>2829</v>
      </c>
      <c r="T1280">
        <v>9.7781003732890905</v>
      </c>
      <c r="U1280">
        <v>9.3295742023699333</v>
      </c>
      <c r="V1280">
        <v>17</v>
      </c>
      <c r="W1280">
        <v>61</v>
      </c>
      <c r="X1280">
        <v>158.23725560257151</v>
      </c>
      <c r="Y1280">
        <v>146.05298692117381</v>
      </c>
      <c r="Z1280">
        <v>146.05298692117381</v>
      </c>
      <c r="AA1280">
        <v>25.362208808624377</v>
      </c>
      <c r="AB1280">
        <v>0</v>
      </c>
      <c r="AD1280">
        <v>90</v>
      </c>
      <c r="AE1280">
        <v>0</v>
      </c>
      <c r="AF1280">
        <v>0</v>
      </c>
      <c r="AG1280">
        <v>9</v>
      </c>
      <c r="AH1280">
        <v>201</v>
      </c>
      <c r="AI1280">
        <v>26</v>
      </c>
      <c r="AJ1280">
        <v>26</v>
      </c>
      <c r="AK1280">
        <v>22</v>
      </c>
      <c r="AL1280">
        <v>65</v>
      </c>
      <c r="AM1280">
        <v>6</v>
      </c>
    </row>
    <row r="1281" spans="1:39">
      <c r="A1281">
        <v>10</v>
      </c>
      <c r="B1281">
        <v>239</v>
      </c>
      <c r="C1281">
        <v>2018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62</v>
      </c>
      <c r="N1281">
        <v>99</v>
      </c>
      <c r="O1281">
        <v>99</v>
      </c>
      <c r="P1281">
        <v>9999</v>
      </c>
      <c r="Q1281">
        <v>415</v>
      </c>
      <c r="R1281">
        <v>2805</v>
      </c>
      <c r="S1281">
        <v>2805</v>
      </c>
      <c r="T1281">
        <v>9.6951472418083782</v>
      </c>
      <c r="U1281">
        <v>9.0880322301028382</v>
      </c>
      <c r="V1281">
        <v>17</v>
      </c>
      <c r="W1281">
        <v>62</v>
      </c>
      <c r="X1281">
        <v>155.45935423317363</v>
      </c>
      <c r="Y1281">
        <v>143.48898395721949</v>
      </c>
      <c r="Z1281">
        <v>143.48898395721949</v>
      </c>
      <c r="AA1281">
        <v>25.433009622702521</v>
      </c>
      <c r="AB1281">
        <v>0</v>
      </c>
      <c r="AD1281">
        <v>116</v>
      </c>
      <c r="AE1281">
        <v>0</v>
      </c>
      <c r="AF1281">
        <v>0</v>
      </c>
      <c r="AG1281">
        <v>13</v>
      </c>
      <c r="AH1281">
        <v>198</v>
      </c>
      <c r="AI1281">
        <v>46</v>
      </c>
      <c r="AJ1281">
        <v>24</v>
      </c>
      <c r="AK1281">
        <v>28</v>
      </c>
      <c r="AL1281">
        <v>51</v>
      </c>
      <c r="AM1281">
        <v>9</v>
      </c>
    </row>
    <row r="1282" spans="1:39">
      <c r="A1282">
        <v>10</v>
      </c>
      <c r="B1282">
        <v>240</v>
      </c>
      <c r="C1282">
        <v>2018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63</v>
      </c>
      <c r="N1282">
        <v>99</v>
      </c>
      <c r="O1282">
        <v>99</v>
      </c>
      <c r="P1282">
        <v>9999</v>
      </c>
      <c r="Q1282">
        <v>375</v>
      </c>
      <c r="R1282">
        <v>2451</v>
      </c>
      <c r="S1282">
        <v>2451</v>
      </c>
      <c r="T1282">
        <v>8.4715885524678551</v>
      </c>
      <c r="U1282">
        <v>7.7917895689896222</v>
      </c>
      <c r="V1282">
        <v>17</v>
      </c>
      <c r="W1282">
        <v>63</v>
      </c>
      <c r="X1282">
        <v>152.53649758450899</v>
      </c>
      <c r="Y1282">
        <v>140.79118727050184</v>
      </c>
      <c r="Z1282">
        <v>140.79118727050184</v>
      </c>
      <c r="AA1282">
        <v>24.966916744358475</v>
      </c>
      <c r="AB1282">
        <v>0</v>
      </c>
      <c r="AD1282">
        <v>84</v>
      </c>
      <c r="AE1282">
        <v>0</v>
      </c>
      <c r="AF1282">
        <v>0</v>
      </c>
      <c r="AG1282">
        <v>10</v>
      </c>
      <c r="AH1282">
        <v>216</v>
      </c>
      <c r="AI1282">
        <v>36</v>
      </c>
      <c r="AJ1282">
        <v>23</v>
      </c>
      <c r="AK1282">
        <v>32</v>
      </c>
      <c r="AL1282">
        <v>54</v>
      </c>
      <c r="AM1282">
        <v>5</v>
      </c>
    </row>
    <row r="1283" spans="1:39">
      <c r="A1283">
        <v>10</v>
      </c>
      <c r="B1283">
        <v>241</v>
      </c>
      <c r="C1283">
        <v>2018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64</v>
      </c>
      <c r="N1283">
        <v>99</v>
      </c>
      <c r="O1283">
        <v>99</v>
      </c>
      <c r="P1283">
        <v>9999</v>
      </c>
      <c r="Q1283">
        <v>320</v>
      </c>
      <c r="R1283">
        <v>1849</v>
      </c>
      <c r="S1283">
        <v>1849</v>
      </c>
      <c r="T1283">
        <v>6.3908475044932951</v>
      </c>
      <c r="U1283">
        <v>5.759025997853441</v>
      </c>
      <c r="V1283">
        <v>17</v>
      </c>
      <c r="W1283">
        <v>64</v>
      </c>
      <c r="X1283">
        <v>149.44864929477856</v>
      </c>
      <c r="Y1283">
        <v>137.94110329908062</v>
      </c>
      <c r="Z1283">
        <v>137.94110329908062</v>
      </c>
      <c r="AA1283">
        <v>24.761043350250397</v>
      </c>
      <c r="AB1283">
        <v>0</v>
      </c>
      <c r="AD1283">
        <v>82</v>
      </c>
      <c r="AE1283">
        <v>0</v>
      </c>
      <c r="AF1283">
        <v>0</v>
      </c>
      <c r="AG1283">
        <v>7</v>
      </c>
      <c r="AH1283">
        <v>159</v>
      </c>
      <c r="AI1283">
        <v>29</v>
      </c>
      <c r="AJ1283">
        <v>14</v>
      </c>
      <c r="AK1283">
        <v>38</v>
      </c>
      <c r="AL1283">
        <v>35</v>
      </c>
      <c r="AM1283">
        <v>4</v>
      </c>
    </row>
    <row r="1284" spans="1:39">
      <c r="A1284">
        <v>10</v>
      </c>
      <c r="B1284">
        <v>242</v>
      </c>
      <c r="C1284">
        <v>2018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65</v>
      </c>
      <c r="N1284">
        <v>99</v>
      </c>
      <c r="O1284">
        <v>99</v>
      </c>
      <c r="P1284">
        <v>9999</v>
      </c>
      <c r="Q1284">
        <v>312</v>
      </c>
      <c r="R1284">
        <v>1987</v>
      </c>
      <c r="S1284">
        <v>1987</v>
      </c>
      <c r="T1284">
        <v>6.8678280105073943</v>
      </c>
      <c r="U1284">
        <v>6.1051617203131627</v>
      </c>
      <c r="V1284">
        <v>17</v>
      </c>
      <c r="W1284">
        <v>65</v>
      </c>
      <c r="X1284">
        <v>147.42772768389983</v>
      </c>
      <c r="Y1284">
        <v>136.0757926522393</v>
      </c>
      <c r="Z1284">
        <v>136.0757926522393</v>
      </c>
      <c r="AA1284">
        <v>22.912342155772887</v>
      </c>
      <c r="AB1284">
        <v>0</v>
      </c>
      <c r="AD1284">
        <v>90</v>
      </c>
      <c r="AE1284">
        <v>0</v>
      </c>
      <c r="AF1284">
        <v>0</v>
      </c>
      <c r="AG1284">
        <v>11</v>
      </c>
      <c r="AH1284">
        <v>184</v>
      </c>
      <c r="AI1284">
        <v>39</v>
      </c>
      <c r="AJ1284">
        <v>17</v>
      </c>
      <c r="AK1284">
        <v>52</v>
      </c>
      <c r="AL1284">
        <v>35</v>
      </c>
      <c r="AM1284">
        <v>4</v>
      </c>
    </row>
    <row r="1285" spans="1:39">
      <c r="A1285">
        <v>10</v>
      </c>
      <c r="B1285">
        <v>243</v>
      </c>
      <c r="C1285">
        <v>2018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66</v>
      </c>
      <c r="N1285">
        <v>99</v>
      </c>
      <c r="O1285">
        <v>99</v>
      </c>
      <c r="P1285">
        <v>9999</v>
      </c>
    </row>
    <row r="1286" spans="1:39">
      <c r="A1286">
        <v>10</v>
      </c>
      <c r="B1286">
        <v>244</v>
      </c>
      <c r="C1286">
        <v>2018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67</v>
      </c>
      <c r="N1286">
        <v>99</v>
      </c>
      <c r="O1286">
        <v>99</v>
      </c>
      <c r="P1286">
        <v>9999</v>
      </c>
    </row>
    <row r="1287" spans="1:39">
      <c r="A1287">
        <v>10</v>
      </c>
      <c r="B1287">
        <v>245</v>
      </c>
      <c r="C1287">
        <v>2018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68</v>
      </c>
      <c r="N1287">
        <v>99</v>
      </c>
      <c r="O1287">
        <v>99</v>
      </c>
      <c r="P1287">
        <v>9999</v>
      </c>
    </row>
    <row r="1288" spans="1:39">
      <c r="A1288">
        <v>10</v>
      </c>
      <c r="B1288">
        <v>246</v>
      </c>
      <c r="C1288">
        <v>2017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0</v>
      </c>
      <c r="N1288">
        <v>99</v>
      </c>
      <c r="O1288">
        <v>99</v>
      </c>
      <c r="P1288">
        <v>9999</v>
      </c>
    </row>
    <row r="1289" spans="1:39">
      <c r="A1289">
        <v>10</v>
      </c>
      <c r="B1289">
        <v>247</v>
      </c>
      <c r="C1289">
        <v>2017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35</v>
      </c>
      <c r="N1289">
        <v>99</v>
      </c>
      <c r="O1289">
        <v>99</v>
      </c>
      <c r="P1289">
        <v>9999</v>
      </c>
      <c r="Q1289">
        <v>35</v>
      </c>
      <c r="R1289">
        <v>57</v>
      </c>
      <c r="S1289">
        <v>57</v>
      </c>
      <c r="T1289">
        <v>0.20340434642971844</v>
      </c>
      <c r="U1289">
        <v>0.28182085570281634</v>
      </c>
      <c r="V1289">
        <v>2</v>
      </c>
      <c r="W1289">
        <v>35</v>
      </c>
      <c r="X1289">
        <v>227.77936173043656</v>
      </c>
      <c r="Y1289">
        <v>210.24035087719295</v>
      </c>
      <c r="Z1289">
        <v>210.24035087719295</v>
      </c>
      <c r="AA1289">
        <v>50.936292716160473</v>
      </c>
      <c r="AB1289">
        <v>0</v>
      </c>
      <c r="AD1289">
        <v>2</v>
      </c>
      <c r="AE1289">
        <v>0</v>
      </c>
      <c r="AF1289">
        <v>0</v>
      </c>
      <c r="AG1289">
        <v>0</v>
      </c>
      <c r="AH1289">
        <v>2</v>
      </c>
      <c r="AI1289">
        <v>1</v>
      </c>
      <c r="AJ1289">
        <v>0</v>
      </c>
      <c r="AK1289">
        <v>0</v>
      </c>
      <c r="AL1289">
        <v>0</v>
      </c>
      <c r="AM1289">
        <v>0</v>
      </c>
    </row>
    <row r="1290" spans="1:39">
      <c r="A1290">
        <v>10</v>
      </c>
      <c r="B1290">
        <v>248</v>
      </c>
      <c r="C1290">
        <v>2017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36</v>
      </c>
      <c r="N1290">
        <v>99</v>
      </c>
      <c r="O1290">
        <v>99</v>
      </c>
      <c r="P1290">
        <v>9999</v>
      </c>
      <c r="Q1290">
        <v>17</v>
      </c>
      <c r="R1290">
        <v>19</v>
      </c>
      <c r="S1290">
        <v>19</v>
      </c>
      <c r="T1290">
        <v>6.7801448809906115E-2</v>
      </c>
      <c r="U1290">
        <v>9.338606757477938E-2</v>
      </c>
      <c r="V1290">
        <v>2.4736842105263155</v>
      </c>
      <c r="W1290">
        <v>36</v>
      </c>
      <c r="X1290">
        <v>226.43553629469119</v>
      </c>
      <c r="Y1290">
        <v>209</v>
      </c>
      <c r="Z1290">
        <v>209</v>
      </c>
      <c r="AA1290">
        <v>47.03827109246712</v>
      </c>
      <c r="AB1290">
        <v>0</v>
      </c>
      <c r="AD1290">
        <v>0</v>
      </c>
      <c r="AE1290">
        <v>0</v>
      </c>
      <c r="AF1290">
        <v>0</v>
      </c>
      <c r="AG1290">
        <v>0</v>
      </c>
      <c r="AH1290">
        <v>2</v>
      </c>
      <c r="AI1290">
        <v>0</v>
      </c>
      <c r="AJ1290">
        <v>0</v>
      </c>
      <c r="AK1290">
        <v>0</v>
      </c>
      <c r="AL1290">
        <v>0</v>
      </c>
      <c r="AM1290">
        <v>0</v>
      </c>
    </row>
    <row r="1291" spans="1:39">
      <c r="A1291">
        <v>10</v>
      </c>
      <c r="B1291">
        <v>249</v>
      </c>
      <c r="C1291">
        <v>2017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37</v>
      </c>
      <c r="N1291">
        <v>99</v>
      </c>
      <c r="O1291">
        <v>99</v>
      </c>
      <c r="P1291">
        <v>9999</v>
      </c>
      <c r="Q1291">
        <v>16</v>
      </c>
      <c r="R1291">
        <v>19</v>
      </c>
      <c r="S1291">
        <v>19</v>
      </c>
      <c r="T1291">
        <v>6.7801448809906115E-2</v>
      </c>
      <c r="U1291">
        <v>9.943229219665696E-2</v>
      </c>
      <c r="V1291">
        <v>2</v>
      </c>
      <c r="W1291">
        <v>37</v>
      </c>
      <c r="X1291">
        <v>241.09596852369287</v>
      </c>
      <c r="Y1291">
        <v>222.53157894736856</v>
      </c>
      <c r="Z1291">
        <v>222.53157894736856</v>
      </c>
      <c r="AA1291">
        <v>35.960154156796875</v>
      </c>
      <c r="AB1291">
        <v>0</v>
      </c>
      <c r="AD1291">
        <v>0</v>
      </c>
      <c r="AE1291">
        <v>0</v>
      </c>
      <c r="AF1291">
        <v>0</v>
      </c>
      <c r="AG1291">
        <v>0</v>
      </c>
      <c r="AH1291">
        <v>3</v>
      </c>
      <c r="AI1291">
        <v>0</v>
      </c>
      <c r="AJ1291">
        <v>0</v>
      </c>
      <c r="AK1291">
        <v>0</v>
      </c>
      <c r="AL1291">
        <v>1</v>
      </c>
      <c r="AM1291">
        <v>0</v>
      </c>
    </row>
    <row r="1292" spans="1:39">
      <c r="A1292">
        <v>10</v>
      </c>
      <c r="B1292">
        <v>250</v>
      </c>
      <c r="C1292">
        <v>2017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38</v>
      </c>
      <c r="N1292">
        <v>99</v>
      </c>
      <c r="O1292">
        <v>99</v>
      </c>
      <c r="P1292">
        <v>9999</v>
      </c>
      <c r="Q1292">
        <v>24</v>
      </c>
      <c r="R1292">
        <v>24</v>
      </c>
      <c r="S1292">
        <v>24</v>
      </c>
      <c r="T1292">
        <v>8.5643935338828817E-2</v>
      </c>
      <c r="U1292">
        <v>0.11978391719771816</v>
      </c>
      <c r="V1292">
        <v>2</v>
      </c>
      <c r="W1292">
        <v>38</v>
      </c>
      <c r="X1292">
        <v>229.9340917298664</v>
      </c>
      <c r="Y1292">
        <v>212.2291666666666</v>
      </c>
      <c r="Z1292">
        <v>212.2291666666666</v>
      </c>
      <c r="AA1292">
        <v>30.754857057689321</v>
      </c>
      <c r="AB1292">
        <v>0</v>
      </c>
      <c r="AD1292">
        <v>1</v>
      </c>
      <c r="AE1292">
        <v>0</v>
      </c>
      <c r="AF1292">
        <v>0</v>
      </c>
      <c r="AG1292">
        <v>0</v>
      </c>
      <c r="AH1292">
        <v>4</v>
      </c>
      <c r="AI1292">
        <v>0</v>
      </c>
      <c r="AJ1292">
        <v>0</v>
      </c>
      <c r="AK1292">
        <v>0</v>
      </c>
      <c r="AL1292">
        <v>1</v>
      </c>
      <c r="AM1292">
        <v>0</v>
      </c>
    </row>
    <row r="1293" spans="1:39">
      <c r="A1293">
        <v>10</v>
      </c>
      <c r="B1293">
        <v>251</v>
      </c>
      <c r="C1293">
        <v>2017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39</v>
      </c>
      <c r="N1293">
        <v>99</v>
      </c>
      <c r="O1293">
        <v>99</v>
      </c>
      <c r="P1293">
        <v>9999</v>
      </c>
      <c r="Q1293">
        <v>23</v>
      </c>
      <c r="R1293">
        <v>30</v>
      </c>
      <c r="S1293">
        <v>30</v>
      </c>
      <c r="T1293">
        <v>0.10705491917353602</v>
      </c>
      <c r="U1293">
        <v>0.14773388982743996</v>
      </c>
      <c r="V1293">
        <v>2</v>
      </c>
      <c r="W1293">
        <v>39</v>
      </c>
      <c r="X1293">
        <v>226.86890574214513</v>
      </c>
      <c r="Y1293">
        <v>209.4</v>
      </c>
      <c r="Z1293">
        <v>209.4</v>
      </c>
      <c r="AA1293">
        <v>49.244471770951264</v>
      </c>
      <c r="AB1293">
        <v>0</v>
      </c>
      <c r="AD1293">
        <v>0</v>
      </c>
      <c r="AE1293">
        <v>0</v>
      </c>
      <c r="AF1293">
        <v>0</v>
      </c>
      <c r="AG1293">
        <v>1</v>
      </c>
      <c r="AH1293">
        <v>2</v>
      </c>
      <c r="AI1293">
        <v>0</v>
      </c>
      <c r="AJ1293">
        <v>0</v>
      </c>
      <c r="AK1293">
        <v>0</v>
      </c>
      <c r="AL1293">
        <v>0</v>
      </c>
      <c r="AM1293">
        <v>0</v>
      </c>
    </row>
    <row r="1294" spans="1:39">
      <c r="A1294">
        <v>10</v>
      </c>
      <c r="B1294">
        <v>252</v>
      </c>
      <c r="C1294">
        <v>2017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40</v>
      </c>
      <c r="N1294">
        <v>99</v>
      </c>
      <c r="O1294">
        <v>99</v>
      </c>
      <c r="P1294">
        <v>9999</v>
      </c>
      <c r="Q1294">
        <v>35</v>
      </c>
      <c r="R1294">
        <v>47</v>
      </c>
      <c r="S1294">
        <v>47</v>
      </c>
      <c r="T1294">
        <v>0.16771937337187309</v>
      </c>
      <c r="U1294">
        <v>0.21987468582149525</v>
      </c>
      <c r="V1294">
        <v>5</v>
      </c>
      <c r="W1294">
        <v>40</v>
      </c>
      <c r="X1294">
        <v>215.52292478273904</v>
      </c>
      <c r="Y1294">
        <v>198.92765957446812</v>
      </c>
      <c r="Z1294">
        <v>198.92765957446812</v>
      </c>
      <c r="AA1294">
        <v>36.818506575325536</v>
      </c>
      <c r="AB1294">
        <v>0</v>
      </c>
      <c r="AD1294">
        <v>1</v>
      </c>
      <c r="AE1294">
        <v>0</v>
      </c>
      <c r="AF1294">
        <v>0</v>
      </c>
      <c r="AG1294">
        <v>0</v>
      </c>
      <c r="AH1294">
        <v>4</v>
      </c>
      <c r="AI1294">
        <v>1</v>
      </c>
      <c r="AJ1294">
        <v>0</v>
      </c>
      <c r="AK1294">
        <v>0</v>
      </c>
      <c r="AL1294">
        <v>0</v>
      </c>
      <c r="AM1294">
        <v>0</v>
      </c>
    </row>
    <row r="1295" spans="1:39">
      <c r="A1295">
        <v>10</v>
      </c>
      <c r="B1295">
        <v>253</v>
      </c>
      <c r="C1295">
        <v>2017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41</v>
      </c>
      <c r="N1295">
        <v>99</v>
      </c>
      <c r="O1295">
        <v>99</v>
      </c>
      <c r="P1295">
        <v>9999</v>
      </c>
      <c r="Q1295">
        <v>33</v>
      </c>
      <c r="R1295">
        <v>44</v>
      </c>
      <c r="S1295">
        <v>44</v>
      </c>
      <c r="T1295">
        <v>0.15701388145451947</v>
      </c>
      <c r="U1295">
        <v>0.20415591282552881</v>
      </c>
      <c r="V1295">
        <v>5</v>
      </c>
      <c r="W1295">
        <v>41</v>
      </c>
      <c r="X1295">
        <v>213.75947995666311</v>
      </c>
      <c r="Y1295">
        <v>197.3</v>
      </c>
      <c r="Z1295">
        <v>197.3</v>
      </c>
      <c r="AA1295">
        <v>45.638963616629049</v>
      </c>
      <c r="AB1295">
        <v>0</v>
      </c>
      <c r="AD1295">
        <v>1</v>
      </c>
      <c r="AE1295">
        <v>0</v>
      </c>
      <c r="AF1295">
        <v>0</v>
      </c>
      <c r="AG1295">
        <v>0</v>
      </c>
      <c r="AH1295">
        <v>3</v>
      </c>
      <c r="AI1295">
        <v>1</v>
      </c>
      <c r="AJ1295">
        <v>0</v>
      </c>
      <c r="AK1295">
        <v>0</v>
      </c>
      <c r="AL1295">
        <v>0</v>
      </c>
      <c r="AM1295">
        <v>0</v>
      </c>
    </row>
    <row r="1296" spans="1:39">
      <c r="A1296">
        <v>10</v>
      </c>
      <c r="B1296">
        <v>254</v>
      </c>
      <c r="C1296">
        <v>2017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42</v>
      </c>
      <c r="N1296">
        <v>99</v>
      </c>
      <c r="O1296">
        <v>99</v>
      </c>
      <c r="P1296">
        <v>9999</v>
      </c>
      <c r="Q1296">
        <v>40</v>
      </c>
      <c r="R1296">
        <v>59</v>
      </c>
      <c r="S1296">
        <v>59</v>
      </c>
      <c r="T1296">
        <v>0.21054134104128747</v>
      </c>
      <c r="U1296">
        <v>0.27368632012635802</v>
      </c>
      <c r="V1296">
        <v>5</v>
      </c>
      <c r="W1296">
        <v>42</v>
      </c>
      <c r="X1296">
        <v>213.70622693134032</v>
      </c>
      <c r="Y1296">
        <v>197.25084745762703</v>
      </c>
      <c r="Z1296">
        <v>197.25084745762703</v>
      </c>
      <c r="AA1296">
        <v>39.09488836014205</v>
      </c>
      <c r="AB1296">
        <v>0</v>
      </c>
      <c r="AD1296">
        <v>1</v>
      </c>
      <c r="AE1296">
        <v>0</v>
      </c>
      <c r="AF1296">
        <v>0</v>
      </c>
      <c r="AG1296">
        <v>0</v>
      </c>
      <c r="AH1296">
        <v>2</v>
      </c>
      <c r="AI1296">
        <v>0</v>
      </c>
      <c r="AJ1296">
        <v>0</v>
      </c>
      <c r="AK1296">
        <v>0</v>
      </c>
      <c r="AL1296">
        <v>2</v>
      </c>
      <c r="AM1296">
        <v>0</v>
      </c>
    </row>
    <row r="1297" spans="1:39">
      <c r="A1297">
        <v>10</v>
      </c>
      <c r="B1297">
        <v>255</v>
      </c>
      <c r="C1297">
        <v>2017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43</v>
      </c>
      <c r="N1297">
        <v>99</v>
      </c>
      <c r="O1297">
        <v>99</v>
      </c>
      <c r="P1297">
        <v>9999</v>
      </c>
      <c r="Q1297">
        <v>58</v>
      </c>
      <c r="R1297">
        <v>81</v>
      </c>
      <c r="S1297">
        <v>81</v>
      </c>
      <c r="T1297">
        <v>0.2890482817685473</v>
      </c>
      <c r="U1297">
        <v>0.37472482446488287</v>
      </c>
      <c r="V1297">
        <v>5</v>
      </c>
      <c r="W1297">
        <v>43</v>
      </c>
      <c r="X1297">
        <v>213.12948918582725</v>
      </c>
      <c r="Y1297">
        <v>196.71851851851855</v>
      </c>
      <c r="Z1297">
        <v>196.71851851851855</v>
      </c>
      <c r="AA1297">
        <v>38.210592904989653</v>
      </c>
      <c r="AB1297">
        <v>0</v>
      </c>
      <c r="AD1297">
        <v>2</v>
      </c>
      <c r="AE1297">
        <v>0</v>
      </c>
      <c r="AF1297">
        <v>0</v>
      </c>
      <c r="AG1297">
        <v>0</v>
      </c>
      <c r="AH1297">
        <v>5</v>
      </c>
      <c r="AI1297">
        <v>0</v>
      </c>
      <c r="AJ1297">
        <v>0</v>
      </c>
      <c r="AK1297">
        <v>0</v>
      </c>
      <c r="AL1297">
        <v>3</v>
      </c>
      <c r="AM1297">
        <v>0</v>
      </c>
    </row>
    <row r="1298" spans="1:39">
      <c r="A1298">
        <v>10</v>
      </c>
      <c r="B1298">
        <v>256</v>
      </c>
      <c r="C1298">
        <v>2017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44</v>
      </c>
      <c r="N1298">
        <v>99</v>
      </c>
      <c r="O1298">
        <v>99</v>
      </c>
      <c r="P1298">
        <v>9999</v>
      </c>
      <c r="Q1298">
        <v>61</v>
      </c>
      <c r="R1298">
        <v>111</v>
      </c>
      <c r="S1298">
        <v>111</v>
      </c>
      <c r="T1298">
        <v>0.39610320094208329</v>
      </c>
      <c r="U1298">
        <v>0.4741383030493363</v>
      </c>
      <c r="V1298">
        <v>5</v>
      </c>
      <c r="W1298">
        <v>44</v>
      </c>
      <c r="X1298">
        <v>196.78779537934471</v>
      </c>
      <c r="Y1298">
        <v>181.63513513513513</v>
      </c>
      <c r="Z1298">
        <v>181.63513513513513</v>
      </c>
      <c r="AA1298">
        <v>39.495192200617595</v>
      </c>
      <c r="AB1298">
        <v>0</v>
      </c>
      <c r="AD1298">
        <v>1</v>
      </c>
      <c r="AE1298">
        <v>0</v>
      </c>
      <c r="AF1298">
        <v>0</v>
      </c>
      <c r="AG1298">
        <v>0</v>
      </c>
      <c r="AH1298">
        <v>7</v>
      </c>
      <c r="AI1298">
        <v>0</v>
      </c>
      <c r="AJ1298">
        <v>0</v>
      </c>
      <c r="AK1298">
        <v>0</v>
      </c>
      <c r="AL1298">
        <v>3</v>
      </c>
      <c r="AM1298">
        <v>0</v>
      </c>
    </row>
    <row r="1299" spans="1:39">
      <c r="A1299">
        <v>10</v>
      </c>
      <c r="B1299">
        <v>257</v>
      </c>
      <c r="C1299">
        <v>2017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45</v>
      </c>
      <c r="N1299">
        <v>99</v>
      </c>
      <c r="O1299">
        <v>99</v>
      </c>
      <c r="P1299">
        <v>9999</v>
      </c>
      <c r="Q1299">
        <v>95</v>
      </c>
      <c r="R1299">
        <v>124</v>
      </c>
      <c r="S1299">
        <v>124</v>
      </c>
      <c r="T1299">
        <v>0.44249366591728206</v>
      </c>
      <c r="U1299">
        <v>0.55841623061612999</v>
      </c>
      <c r="V1299">
        <v>7.9758064516129021</v>
      </c>
      <c r="W1299">
        <v>45</v>
      </c>
      <c r="X1299">
        <v>207.46863313878313</v>
      </c>
      <c r="Y1299">
        <v>191.49354838709689</v>
      </c>
      <c r="Z1299">
        <v>191.49354838709689</v>
      </c>
      <c r="AA1299">
        <v>34.327008415586661</v>
      </c>
      <c r="AB1299">
        <v>0</v>
      </c>
      <c r="AD1299">
        <v>2</v>
      </c>
      <c r="AE1299">
        <v>0</v>
      </c>
      <c r="AF1299">
        <v>0</v>
      </c>
      <c r="AG1299">
        <v>0</v>
      </c>
      <c r="AH1299">
        <v>5</v>
      </c>
      <c r="AI1299">
        <v>1</v>
      </c>
      <c r="AJ1299">
        <v>0</v>
      </c>
      <c r="AK1299">
        <v>0</v>
      </c>
      <c r="AL1299">
        <v>3</v>
      </c>
      <c r="AM1299">
        <v>0</v>
      </c>
    </row>
    <row r="1300" spans="1:39">
      <c r="A1300">
        <v>10</v>
      </c>
      <c r="B1300">
        <v>258</v>
      </c>
      <c r="C1300">
        <v>2017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46</v>
      </c>
      <c r="N1300">
        <v>99</v>
      </c>
      <c r="O1300">
        <v>99</v>
      </c>
      <c r="P1300">
        <v>9999</v>
      </c>
      <c r="Q1300">
        <v>103</v>
      </c>
      <c r="R1300">
        <v>141</v>
      </c>
      <c r="S1300">
        <v>141</v>
      </c>
      <c r="T1300">
        <v>0.50315812011561922</v>
      </c>
      <c r="U1300">
        <v>0.59198676989162635</v>
      </c>
      <c r="V1300">
        <v>8</v>
      </c>
      <c r="W1300">
        <v>46</v>
      </c>
      <c r="X1300">
        <v>193.42338811922264</v>
      </c>
      <c r="Y1300">
        <v>178.52978723404243</v>
      </c>
      <c r="Z1300">
        <v>178.52978723404243</v>
      </c>
      <c r="AA1300">
        <v>35.157672698859848</v>
      </c>
      <c r="AB1300">
        <v>0</v>
      </c>
      <c r="AD1300">
        <v>1</v>
      </c>
      <c r="AE1300">
        <v>0</v>
      </c>
      <c r="AF1300">
        <v>0</v>
      </c>
      <c r="AG1300">
        <v>0</v>
      </c>
      <c r="AH1300">
        <v>4</v>
      </c>
      <c r="AI1300">
        <v>0</v>
      </c>
      <c r="AJ1300">
        <v>1</v>
      </c>
      <c r="AK1300">
        <v>0</v>
      </c>
      <c r="AL1300">
        <v>1</v>
      </c>
      <c r="AM1300">
        <v>0</v>
      </c>
    </row>
    <row r="1301" spans="1:39">
      <c r="A1301">
        <v>10</v>
      </c>
      <c r="B1301">
        <v>259</v>
      </c>
      <c r="C1301">
        <v>2017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47</v>
      </c>
      <c r="N1301">
        <v>99</v>
      </c>
      <c r="O1301">
        <v>99</v>
      </c>
      <c r="P1301">
        <v>9999</v>
      </c>
      <c r="Q1301">
        <v>133</v>
      </c>
      <c r="R1301">
        <v>206</v>
      </c>
      <c r="S1301">
        <v>206</v>
      </c>
      <c r="T1301">
        <v>0.73511044499161393</v>
      </c>
      <c r="U1301">
        <v>0.89328912103109515</v>
      </c>
      <c r="V1301">
        <v>8</v>
      </c>
      <c r="W1301">
        <v>47</v>
      </c>
      <c r="X1301">
        <v>199.77490033554565</v>
      </c>
      <c r="Y1301">
        <v>184.39223300970872</v>
      </c>
      <c r="Z1301">
        <v>184.39223300970872</v>
      </c>
      <c r="AA1301">
        <v>35.112685974913703</v>
      </c>
      <c r="AB1301">
        <v>0</v>
      </c>
      <c r="AD1301">
        <v>3</v>
      </c>
      <c r="AE1301">
        <v>0</v>
      </c>
      <c r="AF1301">
        <v>0</v>
      </c>
      <c r="AG1301">
        <v>0</v>
      </c>
      <c r="AH1301">
        <v>17</v>
      </c>
      <c r="AI1301">
        <v>3</v>
      </c>
      <c r="AJ1301">
        <v>3</v>
      </c>
      <c r="AK1301">
        <v>0</v>
      </c>
      <c r="AL1301">
        <v>11</v>
      </c>
      <c r="AM1301">
        <v>1</v>
      </c>
    </row>
    <row r="1302" spans="1:39">
      <c r="A1302">
        <v>10</v>
      </c>
      <c r="B1302">
        <v>260</v>
      </c>
      <c r="C1302">
        <v>2017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48</v>
      </c>
      <c r="N1302">
        <v>99</v>
      </c>
      <c r="O1302">
        <v>99</v>
      </c>
      <c r="P1302">
        <v>9999</v>
      </c>
      <c r="Q1302">
        <v>140</v>
      </c>
      <c r="R1302">
        <v>241</v>
      </c>
      <c r="S1302">
        <v>241</v>
      </c>
      <c r="T1302">
        <v>0.86000785069407248</v>
      </c>
      <c r="U1302">
        <v>0.99252857370266723</v>
      </c>
      <c r="V1302">
        <v>8</v>
      </c>
      <c r="W1302">
        <v>48</v>
      </c>
      <c r="X1302">
        <v>189.73265061161737</v>
      </c>
      <c r="Y1302">
        <v>175.12323651452277</v>
      </c>
      <c r="Z1302">
        <v>175.12323651452277</v>
      </c>
      <c r="AA1302">
        <v>36.197928110369872</v>
      </c>
      <c r="AB1302">
        <v>0</v>
      </c>
      <c r="AD1302">
        <v>4</v>
      </c>
      <c r="AE1302">
        <v>0</v>
      </c>
      <c r="AF1302">
        <v>0</v>
      </c>
      <c r="AG1302">
        <v>1</v>
      </c>
      <c r="AH1302">
        <v>19</v>
      </c>
      <c r="AI1302">
        <v>1</v>
      </c>
      <c r="AJ1302">
        <v>3</v>
      </c>
      <c r="AK1302">
        <v>0</v>
      </c>
      <c r="AL1302">
        <v>7</v>
      </c>
      <c r="AM1302">
        <v>0</v>
      </c>
    </row>
    <row r="1303" spans="1:39">
      <c r="A1303">
        <v>10</v>
      </c>
      <c r="B1303">
        <v>261</v>
      </c>
      <c r="C1303">
        <v>2017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49</v>
      </c>
      <c r="N1303">
        <v>99</v>
      </c>
      <c r="O1303">
        <v>99</v>
      </c>
      <c r="P1303">
        <v>9999</v>
      </c>
      <c r="Q1303">
        <v>167</v>
      </c>
      <c r="R1303">
        <v>314</v>
      </c>
      <c r="S1303">
        <v>314</v>
      </c>
      <c r="T1303">
        <v>1.1205081540163437</v>
      </c>
      <c r="U1303">
        <v>1.2506372229245841</v>
      </c>
      <c r="V1303">
        <v>8</v>
      </c>
      <c r="W1303">
        <v>49</v>
      </c>
      <c r="X1303">
        <v>183.49228146931563</v>
      </c>
      <c r="Y1303">
        <v>169.3633757961783</v>
      </c>
      <c r="Z1303">
        <v>169.3633757961783</v>
      </c>
      <c r="AA1303">
        <v>31.549980004519128</v>
      </c>
      <c r="AB1303">
        <v>0</v>
      </c>
      <c r="AD1303">
        <v>5</v>
      </c>
      <c r="AE1303">
        <v>0</v>
      </c>
      <c r="AF1303">
        <v>0</v>
      </c>
      <c r="AG1303">
        <v>0</v>
      </c>
      <c r="AH1303">
        <v>17</v>
      </c>
      <c r="AI1303">
        <v>3</v>
      </c>
      <c r="AJ1303">
        <v>2</v>
      </c>
      <c r="AK1303">
        <v>0</v>
      </c>
      <c r="AL1303">
        <v>6</v>
      </c>
      <c r="AM1303">
        <v>2</v>
      </c>
    </row>
    <row r="1304" spans="1:39">
      <c r="A1304">
        <v>10</v>
      </c>
      <c r="B1304">
        <v>262</v>
      </c>
      <c r="C1304">
        <v>2017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50</v>
      </c>
      <c r="N1304">
        <v>99</v>
      </c>
      <c r="O1304">
        <v>99</v>
      </c>
      <c r="P1304">
        <v>9999</v>
      </c>
      <c r="Q1304">
        <v>221</v>
      </c>
      <c r="R1304">
        <v>408</v>
      </c>
      <c r="S1304">
        <v>408</v>
      </c>
      <c r="T1304">
        <v>1.45594690076009</v>
      </c>
      <c r="U1304">
        <v>1.6700608382832922</v>
      </c>
      <c r="V1304">
        <v>11</v>
      </c>
      <c r="W1304">
        <v>50</v>
      </c>
      <c r="X1304">
        <v>188.57678499352073</v>
      </c>
      <c r="Y1304">
        <v>174.05637254901947</v>
      </c>
      <c r="Z1304">
        <v>174.05637254901947</v>
      </c>
      <c r="AA1304">
        <v>32.377058698697638</v>
      </c>
      <c r="AB1304">
        <v>0</v>
      </c>
      <c r="AD1304">
        <v>14</v>
      </c>
      <c r="AE1304">
        <v>0</v>
      </c>
      <c r="AF1304">
        <v>0</v>
      </c>
      <c r="AG1304">
        <v>0</v>
      </c>
      <c r="AH1304">
        <v>27</v>
      </c>
      <c r="AI1304">
        <v>4</v>
      </c>
      <c r="AJ1304">
        <v>7</v>
      </c>
      <c r="AK1304">
        <v>2</v>
      </c>
      <c r="AL1304">
        <v>17</v>
      </c>
      <c r="AM1304">
        <v>2</v>
      </c>
    </row>
    <row r="1305" spans="1:39">
      <c r="A1305">
        <v>10</v>
      </c>
      <c r="B1305">
        <v>263</v>
      </c>
      <c r="C1305">
        <v>2017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51</v>
      </c>
      <c r="N1305">
        <v>99</v>
      </c>
      <c r="O1305">
        <v>99</v>
      </c>
      <c r="P1305">
        <v>9999</v>
      </c>
      <c r="Q1305">
        <v>231</v>
      </c>
      <c r="R1305">
        <v>453</v>
      </c>
      <c r="S1305">
        <v>453</v>
      </c>
      <c r="T1305">
        <v>1.6165292795203943</v>
      </c>
      <c r="U1305">
        <v>1.8350209417844985</v>
      </c>
      <c r="V1305">
        <v>11</v>
      </c>
      <c r="W1305">
        <v>51</v>
      </c>
      <c r="X1305">
        <v>186.62031622576328</v>
      </c>
      <c r="Y1305">
        <v>172.25055187637957</v>
      </c>
      <c r="Z1305">
        <v>172.25055187637957</v>
      </c>
      <c r="AA1305">
        <v>30.412322948316525</v>
      </c>
      <c r="AB1305">
        <v>0</v>
      </c>
      <c r="AD1305">
        <v>11</v>
      </c>
      <c r="AE1305">
        <v>0</v>
      </c>
      <c r="AF1305">
        <v>0</v>
      </c>
      <c r="AG1305">
        <v>0</v>
      </c>
      <c r="AH1305">
        <v>27</v>
      </c>
      <c r="AI1305">
        <v>2</v>
      </c>
      <c r="AJ1305">
        <v>5</v>
      </c>
      <c r="AK1305">
        <v>0</v>
      </c>
      <c r="AL1305">
        <v>12</v>
      </c>
      <c r="AM1305">
        <v>1</v>
      </c>
    </row>
    <row r="1306" spans="1:39">
      <c r="A1306">
        <v>10</v>
      </c>
      <c r="B1306">
        <v>264</v>
      </c>
      <c r="C1306">
        <v>2017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52</v>
      </c>
      <c r="N1306">
        <v>99</v>
      </c>
      <c r="O1306">
        <v>99</v>
      </c>
      <c r="P1306">
        <v>9999</v>
      </c>
      <c r="Q1306">
        <v>249</v>
      </c>
      <c r="R1306">
        <v>600</v>
      </c>
      <c r="S1306">
        <v>600</v>
      </c>
      <c r="T1306">
        <v>2.1410983834707205</v>
      </c>
      <c r="U1306">
        <v>2.3914358744024904</v>
      </c>
      <c r="V1306">
        <v>11</v>
      </c>
      <c r="W1306">
        <v>52</v>
      </c>
      <c r="X1306">
        <v>183.62152401589003</v>
      </c>
      <c r="Y1306">
        <v>169.48266666666672</v>
      </c>
      <c r="Z1306">
        <v>169.48266666666672</v>
      </c>
      <c r="AA1306">
        <v>31.315231643545239</v>
      </c>
      <c r="AB1306">
        <v>0</v>
      </c>
      <c r="AD1306">
        <v>12</v>
      </c>
      <c r="AE1306">
        <v>0</v>
      </c>
      <c r="AF1306">
        <v>0</v>
      </c>
      <c r="AG1306">
        <v>0</v>
      </c>
      <c r="AH1306">
        <v>26</v>
      </c>
      <c r="AI1306">
        <v>8</v>
      </c>
      <c r="AJ1306">
        <v>7</v>
      </c>
      <c r="AK1306">
        <v>0</v>
      </c>
      <c r="AL1306">
        <v>15</v>
      </c>
      <c r="AM1306">
        <v>3</v>
      </c>
    </row>
    <row r="1307" spans="1:39">
      <c r="A1307">
        <v>10</v>
      </c>
      <c r="B1307">
        <v>265</v>
      </c>
      <c r="C1307">
        <v>2017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53</v>
      </c>
      <c r="N1307">
        <v>99</v>
      </c>
      <c r="O1307">
        <v>99</v>
      </c>
      <c r="P1307">
        <v>9999</v>
      </c>
      <c r="Q1307">
        <v>303</v>
      </c>
      <c r="R1307">
        <v>802</v>
      </c>
      <c r="S1307">
        <v>802</v>
      </c>
      <c r="T1307">
        <v>2.861934839239197</v>
      </c>
      <c r="U1307">
        <v>3.1699666643957087</v>
      </c>
      <c r="V1307">
        <v>11</v>
      </c>
      <c r="W1307">
        <v>53</v>
      </c>
      <c r="X1307">
        <v>182.09433080354361</v>
      </c>
      <c r="Y1307">
        <v>168.07306733167087</v>
      </c>
      <c r="Z1307">
        <v>168.07306733167087</v>
      </c>
      <c r="AA1307">
        <v>30.698939892797686</v>
      </c>
      <c r="AB1307">
        <v>0</v>
      </c>
      <c r="AD1307">
        <v>16</v>
      </c>
      <c r="AE1307">
        <v>0</v>
      </c>
      <c r="AF1307">
        <v>0</v>
      </c>
      <c r="AG1307">
        <v>1</v>
      </c>
      <c r="AH1307">
        <v>51</v>
      </c>
      <c r="AI1307">
        <v>8</v>
      </c>
      <c r="AJ1307">
        <v>9</v>
      </c>
      <c r="AK1307">
        <v>0</v>
      </c>
      <c r="AL1307">
        <v>27</v>
      </c>
      <c r="AM1307">
        <v>5</v>
      </c>
    </row>
    <row r="1308" spans="1:39">
      <c r="A1308">
        <v>10</v>
      </c>
      <c r="B1308">
        <v>266</v>
      </c>
      <c r="C1308">
        <v>2017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54</v>
      </c>
      <c r="N1308">
        <v>99</v>
      </c>
      <c r="O1308">
        <v>99</v>
      </c>
      <c r="P1308">
        <v>9999</v>
      </c>
      <c r="Q1308">
        <v>357</v>
      </c>
      <c r="R1308">
        <v>1023</v>
      </c>
      <c r="S1308">
        <v>1023</v>
      </c>
      <c r="T1308">
        <v>3.6505727438175777</v>
      </c>
      <c r="U1308">
        <v>3.9467995258875654</v>
      </c>
      <c r="V1308">
        <v>11</v>
      </c>
      <c r="W1308">
        <v>54</v>
      </c>
      <c r="X1308">
        <v>177.74014566381669</v>
      </c>
      <c r="Y1308">
        <v>164.05415444770276</v>
      </c>
      <c r="Z1308">
        <v>164.05415444770276</v>
      </c>
      <c r="AA1308">
        <v>29.249629081599608</v>
      </c>
      <c r="AB1308">
        <v>0</v>
      </c>
      <c r="AD1308">
        <v>19</v>
      </c>
      <c r="AE1308">
        <v>0</v>
      </c>
      <c r="AF1308">
        <v>0</v>
      </c>
      <c r="AG1308">
        <v>3</v>
      </c>
      <c r="AH1308">
        <v>67</v>
      </c>
      <c r="AI1308">
        <v>10</v>
      </c>
      <c r="AJ1308">
        <v>15</v>
      </c>
      <c r="AK1308">
        <v>1</v>
      </c>
      <c r="AL1308">
        <v>48</v>
      </c>
      <c r="AM1308">
        <v>1</v>
      </c>
    </row>
    <row r="1309" spans="1:39">
      <c r="A1309">
        <v>10</v>
      </c>
      <c r="B1309">
        <v>267</v>
      </c>
      <c r="C1309">
        <v>2017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55</v>
      </c>
      <c r="N1309">
        <v>99</v>
      </c>
      <c r="O1309">
        <v>99</v>
      </c>
      <c r="P1309">
        <v>9999</v>
      </c>
      <c r="Q1309">
        <v>375</v>
      </c>
      <c r="R1309">
        <v>1225</v>
      </c>
      <c r="S1309">
        <v>1225</v>
      </c>
      <c r="T1309">
        <v>4.3714091995860551</v>
      </c>
      <c r="U1309">
        <v>4.664837497542182</v>
      </c>
      <c r="V1309">
        <v>13.987755102040817</v>
      </c>
      <c r="W1309">
        <v>55</v>
      </c>
      <c r="X1309">
        <v>175.4351161916554</v>
      </c>
      <c r="Y1309">
        <v>161.92661224489805</v>
      </c>
      <c r="Z1309">
        <v>161.92661224489805</v>
      </c>
      <c r="AA1309">
        <v>28.510609159495878</v>
      </c>
      <c r="AB1309">
        <v>0</v>
      </c>
      <c r="AD1309">
        <v>30</v>
      </c>
      <c r="AE1309">
        <v>0</v>
      </c>
      <c r="AF1309">
        <v>0</v>
      </c>
      <c r="AG1309">
        <v>2</v>
      </c>
      <c r="AH1309">
        <v>74</v>
      </c>
      <c r="AI1309">
        <v>9</v>
      </c>
      <c r="AJ1309">
        <v>23</v>
      </c>
      <c r="AK1309">
        <v>4</v>
      </c>
      <c r="AL1309">
        <v>49</v>
      </c>
      <c r="AM1309">
        <v>3</v>
      </c>
    </row>
    <row r="1310" spans="1:39">
      <c r="A1310">
        <v>10</v>
      </c>
      <c r="B1310">
        <v>268</v>
      </c>
      <c r="C1310">
        <v>2017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56</v>
      </c>
      <c r="N1310">
        <v>99</v>
      </c>
      <c r="O1310">
        <v>99</v>
      </c>
      <c r="P1310">
        <v>9999</v>
      </c>
      <c r="Q1310">
        <v>398</v>
      </c>
      <c r="R1310">
        <v>1439</v>
      </c>
      <c r="S1310">
        <v>1439</v>
      </c>
      <c r="T1310">
        <v>5.1350676230239438</v>
      </c>
      <c r="U1310">
        <v>5.4089652459198998</v>
      </c>
      <c r="V1310">
        <v>14</v>
      </c>
      <c r="W1310">
        <v>56</v>
      </c>
      <c r="X1310">
        <v>173.16873927587557</v>
      </c>
      <c r="Y1310">
        <v>159.83474635163307</v>
      </c>
      <c r="Z1310">
        <v>159.83474635163307</v>
      </c>
      <c r="AA1310">
        <v>28.259635398037112</v>
      </c>
      <c r="AB1310">
        <v>0</v>
      </c>
      <c r="AD1310">
        <v>33</v>
      </c>
      <c r="AE1310">
        <v>0</v>
      </c>
      <c r="AF1310">
        <v>0</v>
      </c>
      <c r="AG1310">
        <v>4</v>
      </c>
      <c r="AH1310">
        <v>99</v>
      </c>
      <c r="AI1310">
        <v>13</v>
      </c>
      <c r="AJ1310">
        <v>20</v>
      </c>
      <c r="AK1310">
        <v>6</v>
      </c>
      <c r="AL1310">
        <v>51</v>
      </c>
      <c r="AM1310">
        <v>7</v>
      </c>
    </row>
    <row r="1311" spans="1:39">
      <c r="A1311">
        <v>10</v>
      </c>
      <c r="B1311">
        <v>269</v>
      </c>
      <c r="C1311">
        <v>2017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57</v>
      </c>
      <c r="N1311">
        <v>99</v>
      </c>
      <c r="O1311">
        <v>99</v>
      </c>
      <c r="P1311">
        <v>9999</v>
      </c>
      <c r="Q1311">
        <v>421</v>
      </c>
      <c r="R1311">
        <v>1773</v>
      </c>
      <c r="S1311">
        <v>1773</v>
      </c>
      <c r="T1311">
        <v>6.326945723155978</v>
      </c>
      <c r="U1311">
        <v>6.5273404233528423</v>
      </c>
      <c r="V1311">
        <v>14</v>
      </c>
      <c r="W1311">
        <v>57</v>
      </c>
      <c r="X1311">
        <v>169.6069427105391</v>
      </c>
      <c r="Y1311">
        <v>156.54720812182745</v>
      </c>
      <c r="Z1311">
        <v>156.54720812182745</v>
      </c>
      <c r="AA1311">
        <v>27.07310983591222</v>
      </c>
      <c r="AB1311">
        <v>0</v>
      </c>
      <c r="AD1311">
        <v>44</v>
      </c>
      <c r="AE1311">
        <v>0</v>
      </c>
      <c r="AF1311">
        <v>0</v>
      </c>
      <c r="AG1311">
        <v>1</v>
      </c>
      <c r="AH1311">
        <v>137</v>
      </c>
      <c r="AI1311">
        <v>21</v>
      </c>
      <c r="AJ1311">
        <v>23</v>
      </c>
      <c r="AK1311">
        <v>4</v>
      </c>
      <c r="AL1311">
        <v>70</v>
      </c>
      <c r="AM1311">
        <v>4</v>
      </c>
    </row>
    <row r="1312" spans="1:39">
      <c r="A1312">
        <v>10</v>
      </c>
      <c r="B1312">
        <v>270</v>
      </c>
      <c r="C1312">
        <v>2017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58</v>
      </c>
      <c r="N1312">
        <v>99</v>
      </c>
      <c r="O1312">
        <v>99</v>
      </c>
      <c r="P1312">
        <v>9999</v>
      </c>
      <c r="Q1312">
        <v>462</v>
      </c>
      <c r="R1312">
        <v>2141</v>
      </c>
      <c r="S1312">
        <v>2141</v>
      </c>
      <c r="T1312">
        <v>7.6401527316846867</v>
      </c>
      <c r="U1312">
        <v>7.7821189926636993</v>
      </c>
      <c r="V1312">
        <v>14.001401214385799</v>
      </c>
      <c r="W1312">
        <v>58</v>
      </c>
      <c r="X1312">
        <v>167.45468318841324</v>
      </c>
      <c r="Y1312">
        <v>154.56067258290503</v>
      </c>
      <c r="Z1312">
        <v>154.56067258290503</v>
      </c>
      <c r="AA1312">
        <v>26.273299782706957</v>
      </c>
      <c r="AB1312">
        <v>0</v>
      </c>
      <c r="AD1312">
        <v>66</v>
      </c>
      <c r="AE1312">
        <v>0</v>
      </c>
      <c r="AF1312">
        <v>0</v>
      </c>
      <c r="AG1312">
        <v>2</v>
      </c>
      <c r="AH1312">
        <v>152</v>
      </c>
      <c r="AI1312">
        <v>21</v>
      </c>
      <c r="AJ1312">
        <v>29</v>
      </c>
      <c r="AK1312">
        <v>8</v>
      </c>
      <c r="AL1312">
        <v>78</v>
      </c>
      <c r="AM1312">
        <v>13</v>
      </c>
    </row>
    <row r="1313" spans="1:39">
      <c r="A1313">
        <v>10</v>
      </c>
      <c r="B1313">
        <v>271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59</v>
      </c>
      <c r="N1313">
        <v>99</v>
      </c>
      <c r="O1313">
        <v>99</v>
      </c>
      <c r="P1313">
        <v>9999</v>
      </c>
      <c r="Q1313">
        <v>468</v>
      </c>
      <c r="R1313">
        <v>2485</v>
      </c>
      <c r="S1313">
        <v>2485</v>
      </c>
      <c r="T1313">
        <v>8.8677158048745692</v>
      </c>
      <c r="U1313">
        <v>8.8510120183000822</v>
      </c>
      <c r="V1313">
        <v>13.998792756539229</v>
      </c>
      <c r="W1313">
        <v>59</v>
      </c>
      <c r="X1313">
        <v>164.09019665119638</v>
      </c>
      <c r="Y1313">
        <v>151.45525150905411</v>
      </c>
      <c r="Z1313">
        <v>151.45525150905411</v>
      </c>
      <c r="AA1313">
        <v>25.961210067254353</v>
      </c>
      <c r="AB1313">
        <v>0</v>
      </c>
      <c r="AD1313">
        <v>65</v>
      </c>
      <c r="AE1313">
        <v>0</v>
      </c>
      <c r="AF1313">
        <v>0</v>
      </c>
      <c r="AG1313">
        <v>7</v>
      </c>
      <c r="AH1313">
        <v>181</v>
      </c>
      <c r="AI1313">
        <v>20</v>
      </c>
      <c r="AJ1313">
        <v>38</v>
      </c>
      <c r="AK1313">
        <v>11</v>
      </c>
      <c r="AL1313">
        <v>101</v>
      </c>
      <c r="AM1313">
        <v>7</v>
      </c>
    </row>
    <row r="1314" spans="1:39">
      <c r="A1314">
        <v>10</v>
      </c>
      <c r="B1314">
        <v>272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60</v>
      </c>
      <c r="N1314">
        <v>99</v>
      </c>
      <c r="O1314">
        <v>99</v>
      </c>
      <c r="P1314">
        <v>9999</v>
      </c>
      <c r="Q1314">
        <v>460</v>
      </c>
      <c r="R1314">
        <v>2537</v>
      </c>
      <c r="S1314">
        <v>2537</v>
      </c>
      <c r="T1314">
        <v>9.0532776647753614</v>
      </c>
      <c r="U1314">
        <v>8.8762010933389615</v>
      </c>
      <c r="V1314">
        <v>16.997635001970828</v>
      </c>
      <c r="W1314">
        <v>60</v>
      </c>
      <c r="X1314">
        <v>161.18430970285519</v>
      </c>
      <c r="Y1314">
        <v>148.77311785573499</v>
      </c>
      <c r="Z1314">
        <v>148.77311785573499</v>
      </c>
      <c r="AA1314">
        <v>26.010356982060447</v>
      </c>
      <c r="AB1314">
        <v>0</v>
      </c>
      <c r="AD1314">
        <v>70</v>
      </c>
      <c r="AE1314">
        <v>0</v>
      </c>
      <c r="AF1314">
        <v>0</v>
      </c>
      <c r="AG1314">
        <v>11</v>
      </c>
      <c r="AH1314">
        <v>159</v>
      </c>
      <c r="AI1314">
        <v>28</v>
      </c>
      <c r="AJ1314">
        <v>25</v>
      </c>
      <c r="AK1314">
        <v>20</v>
      </c>
      <c r="AL1314">
        <v>101</v>
      </c>
      <c r="AM1314">
        <v>13</v>
      </c>
    </row>
    <row r="1315" spans="1:39">
      <c r="A1315">
        <v>10</v>
      </c>
      <c r="B1315">
        <v>273</v>
      </c>
      <c r="C1315">
        <v>2017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61</v>
      </c>
      <c r="N1315">
        <v>99</v>
      </c>
      <c r="O1315">
        <v>99</v>
      </c>
      <c r="P1315">
        <v>9999</v>
      </c>
      <c r="Q1315">
        <v>425</v>
      </c>
      <c r="R1315">
        <v>2684</v>
      </c>
      <c r="S1315">
        <v>2684</v>
      </c>
      <c r="T1315">
        <v>9.5778467687256938</v>
      </c>
      <c r="U1315">
        <v>9.2331987917051617</v>
      </c>
      <c r="V1315">
        <v>16.998882265275711</v>
      </c>
      <c r="W1315">
        <v>61</v>
      </c>
      <c r="X1315">
        <v>158.48412727886259</v>
      </c>
      <c r="Y1315">
        <v>146.28084947839037</v>
      </c>
      <c r="Z1315">
        <v>146.28084947839037</v>
      </c>
      <c r="AA1315">
        <v>25.397925913528944</v>
      </c>
      <c r="AB1315">
        <v>0</v>
      </c>
      <c r="AD1315">
        <v>76</v>
      </c>
      <c r="AE1315">
        <v>0</v>
      </c>
      <c r="AF1315">
        <v>0</v>
      </c>
      <c r="AG1315">
        <v>7</v>
      </c>
      <c r="AH1315">
        <v>225</v>
      </c>
      <c r="AI1315">
        <v>37</v>
      </c>
      <c r="AJ1315">
        <v>29</v>
      </c>
      <c r="AK1315">
        <v>27</v>
      </c>
      <c r="AL1315">
        <v>92</v>
      </c>
      <c r="AM1315">
        <v>4</v>
      </c>
    </row>
    <row r="1316" spans="1:39">
      <c r="A1316">
        <v>10</v>
      </c>
      <c r="B1316">
        <v>274</v>
      </c>
      <c r="C1316">
        <v>2017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62</v>
      </c>
      <c r="N1316">
        <v>99</v>
      </c>
      <c r="O1316">
        <v>99</v>
      </c>
      <c r="P1316">
        <v>9999</v>
      </c>
      <c r="Q1316">
        <v>424</v>
      </c>
      <c r="R1316">
        <v>2538</v>
      </c>
      <c r="S1316">
        <v>2538</v>
      </c>
      <c r="T1316">
        <v>9.0568461620811487</v>
      </c>
      <c r="U1316">
        <v>8.4954794299842398</v>
      </c>
      <c r="V1316">
        <v>16.998817966903076</v>
      </c>
      <c r="W1316">
        <v>62</v>
      </c>
      <c r="X1316">
        <v>154.20994171368724</v>
      </c>
      <c r="Y1316">
        <v>142.33577620173361</v>
      </c>
      <c r="Z1316">
        <v>142.33577620173361</v>
      </c>
      <c r="AA1316">
        <v>24.981462090833968</v>
      </c>
      <c r="AB1316">
        <v>0</v>
      </c>
      <c r="AD1316">
        <v>107</v>
      </c>
      <c r="AE1316">
        <v>0</v>
      </c>
      <c r="AF1316">
        <v>0</v>
      </c>
      <c r="AG1316">
        <v>9</v>
      </c>
      <c r="AH1316">
        <v>169</v>
      </c>
      <c r="AI1316">
        <v>43</v>
      </c>
      <c r="AJ1316">
        <v>26</v>
      </c>
      <c r="AK1316">
        <v>28</v>
      </c>
      <c r="AL1316">
        <v>86</v>
      </c>
      <c r="AM1316">
        <v>13</v>
      </c>
    </row>
    <row r="1317" spans="1:39">
      <c r="A1317">
        <v>10</v>
      </c>
      <c r="B1317">
        <v>275</v>
      </c>
      <c r="C1317">
        <v>2017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63</v>
      </c>
      <c r="N1317">
        <v>99</v>
      </c>
      <c r="O1317">
        <v>99</v>
      </c>
      <c r="P1317">
        <v>9999</v>
      </c>
      <c r="Q1317">
        <v>395</v>
      </c>
      <c r="R1317">
        <v>2401</v>
      </c>
      <c r="S1317">
        <v>2401</v>
      </c>
      <c r="T1317">
        <v>8.5679620311886691</v>
      </c>
      <c r="U1317">
        <v>7.8445684266714686</v>
      </c>
      <c r="V1317">
        <v>16.993752603082047</v>
      </c>
      <c r="W1317">
        <v>63</v>
      </c>
      <c r="X1317">
        <v>150.51957856129829</v>
      </c>
      <c r="Y1317">
        <v>138.92957101207827</v>
      </c>
      <c r="Z1317">
        <v>138.92957101207827</v>
      </c>
      <c r="AA1317">
        <v>24.702585245445562</v>
      </c>
      <c r="AB1317">
        <v>0</v>
      </c>
      <c r="AD1317">
        <v>99</v>
      </c>
      <c r="AE1317">
        <v>1</v>
      </c>
      <c r="AF1317">
        <v>0</v>
      </c>
      <c r="AG1317">
        <v>10</v>
      </c>
      <c r="AH1317">
        <v>200</v>
      </c>
      <c r="AI1317">
        <v>27</v>
      </c>
      <c r="AJ1317">
        <v>24</v>
      </c>
      <c r="AK1317">
        <v>47</v>
      </c>
      <c r="AL1317">
        <v>84</v>
      </c>
      <c r="AM1317">
        <v>9</v>
      </c>
    </row>
    <row r="1318" spans="1:39">
      <c r="A1318">
        <v>10</v>
      </c>
      <c r="B1318">
        <v>276</v>
      </c>
      <c r="C1318">
        <v>2017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64</v>
      </c>
      <c r="N1318">
        <v>99</v>
      </c>
      <c r="O1318">
        <v>99</v>
      </c>
      <c r="P1318">
        <v>9999</v>
      </c>
      <c r="Q1318">
        <v>356</v>
      </c>
      <c r="R1318">
        <v>1951</v>
      </c>
      <c r="S1318">
        <v>1951</v>
      </c>
      <c r="T1318">
        <v>6.9621382435856303</v>
      </c>
      <c r="U1318">
        <v>6.2402917351589995</v>
      </c>
      <c r="V1318">
        <v>16.998462327011797</v>
      </c>
      <c r="W1318">
        <v>64</v>
      </c>
      <c r="X1318">
        <v>147.35460827100351</v>
      </c>
      <c r="Y1318">
        <v>136.00830343413637</v>
      </c>
      <c r="Z1318">
        <v>136.00830343413637</v>
      </c>
      <c r="AA1318">
        <v>23.97297711422782</v>
      </c>
      <c r="AB1318">
        <v>0</v>
      </c>
      <c r="AD1318">
        <v>99</v>
      </c>
      <c r="AE1318">
        <v>0</v>
      </c>
      <c r="AF1318">
        <v>0</v>
      </c>
      <c r="AG1318">
        <v>10</v>
      </c>
      <c r="AH1318">
        <v>162</v>
      </c>
      <c r="AI1318">
        <v>29</v>
      </c>
      <c r="AJ1318">
        <v>24</v>
      </c>
      <c r="AK1318">
        <v>51</v>
      </c>
      <c r="AL1318">
        <v>80</v>
      </c>
      <c r="AM1318">
        <v>6</v>
      </c>
    </row>
    <row r="1319" spans="1:39">
      <c r="A1319">
        <v>10</v>
      </c>
      <c r="B1319">
        <v>277</v>
      </c>
      <c r="C1319">
        <v>2017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65</v>
      </c>
      <c r="N1319">
        <v>99</v>
      </c>
      <c r="O1319">
        <v>99</v>
      </c>
      <c r="P1319">
        <v>9999</v>
      </c>
      <c r="Q1319">
        <v>335</v>
      </c>
      <c r="R1319">
        <v>2045</v>
      </c>
      <c r="S1319">
        <v>2045</v>
      </c>
      <c r="T1319">
        <v>7.2975769903293726</v>
      </c>
      <c r="U1319">
        <v>6.4842501963024004</v>
      </c>
      <c r="V1319">
        <v>17</v>
      </c>
      <c r="W1319">
        <v>65</v>
      </c>
      <c r="X1319">
        <v>146.07723830286579</v>
      </c>
      <c r="Y1319">
        <v>134.8292909535451</v>
      </c>
      <c r="Z1319">
        <v>134.8292909535451</v>
      </c>
      <c r="AA1319">
        <v>22.163409077628049</v>
      </c>
      <c r="AB1319">
        <v>0</v>
      </c>
      <c r="AD1319">
        <v>108</v>
      </c>
      <c r="AE1319">
        <v>0</v>
      </c>
      <c r="AF1319">
        <v>0</v>
      </c>
      <c r="AG1319">
        <v>20</v>
      </c>
      <c r="AH1319">
        <v>179</v>
      </c>
      <c r="AI1319">
        <v>22</v>
      </c>
      <c r="AJ1319">
        <v>12</v>
      </c>
      <c r="AK1319">
        <v>56</v>
      </c>
      <c r="AL1319">
        <v>49</v>
      </c>
      <c r="AM1319">
        <v>7</v>
      </c>
    </row>
    <row r="1320" spans="1:39">
      <c r="A1320">
        <v>10</v>
      </c>
      <c r="B1320">
        <v>278</v>
      </c>
      <c r="C1320">
        <v>2017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66</v>
      </c>
      <c r="N1320">
        <v>99</v>
      </c>
      <c r="O1320">
        <v>99</v>
      </c>
      <c r="P1320">
        <v>9999</v>
      </c>
      <c r="Q1320">
        <v>1</v>
      </c>
      <c r="R1320">
        <v>1</v>
      </c>
      <c r="S1320">
        <v>1</v>
      </c>
      <c r="T1320">
        <v>3.5684973057845352E-3</v>
      </c>
      <c r="U1320">
        <v>2.8573173533960449E-3</v>
      </c>
      <c r="V1320">
        <v>17</v>
      </c>
      <c r="W1320">
        <v>66</v>
      </c>
      <c r="X1320">
        <v>131.63596966413871</v>
      </c>
      <c r="Y1320">
        <v>121.5</v>
      </c>
      <c r="Z1320">
        <v>121.5</v>
      </c>
      <c r="AA1320">
        <v>0</v>
      </c>
      <c r="AB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</row>
    <row r="1321" spans="1:39">
      <c r="A1321">
        <v>10</v>
      </c>
      <c r="B1321">
        <v>279</v>
      </c>
      <c r="C1321">
        <v>2017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67</v>
      </c>
      <c r="N1321">
        <v>99</v>
      </c>
      <c r="O1321">
        <v>99</v>
      </c>
      <c r="P1321">
        <v>9999</v>
      </c>
    </row>
    <row r="1322" spans="1:39">
      <c r="A1322">
        <v>10</v>
      </c>
      <c r="B1322">
        <v>280</v>
      </c>
      <c r="C1322">
        <v>2017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68</v>
      </c>
      <c r="N1322">
        <v>99</v>
      </c>
      <c r="O1322">
        <v>99</v>
      </c>
      <c r="P1322">
        <v>9999</v>
      </c>
    </row>
    <row r="1323" spans="1:39">
      <c r="A1323">
        <v>10</v>
      </c>
      <c r="B1323">
        <v>281</v>
      </c>
      <c r="C1323">
        <v>2016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0</v>
      </c>
      <c r="N1323">
        <v>99</v>
      </c>
      <c r="O1323">
        <v>99</v>
      </c>
      <c r="P1323">
        <v>9999</v>
      </c>
      <c r="Q1323">
        <v>3</v>
      </c>
      <c r="R1323">
        <v>32</v>
      </c>
      <c r="S1323">
        <v>0</v>
      </c>
      <c r="T1323">
        <v>0.11111496926976631</v>
      </c>
      <c r="U1323">
        <v>0</v>
      </c>
      <c r="V1323">
        <v>9</v>
      </c>
      <c r="X1323">
        <v>148.76083423618641</v>
      </c>
      <c r="Y1323">
        <v>0</v>
      </c>
      <c r="AD1323">
        <v>0</v>
      </c>
      <c r="AE1323">
        <v>0</v>
      </c>
      <c r="AF1323">
        <v>0</v>
      </c>
      <c r="AG1323">
        <v>1</v>
      </c>
      <c r="AH1323">
        <v>1</v>
      </c>
      <c r="AI1323">
        <v>0</v>
      </c>
      <c r="AJ1323">
        <v>0</v>
      </c>
      <c r="AK1323">
        <v>1</v>
      </c>
      <c r="AL1323">
        <v>2</v>
      </c>
      <c r="AM1323">
        <v>0</v>
      </c>
    </row>
    <row r="1324" spans="1:39">
      <c r="A1324">
        <v>10</v>
      </c>
      <c r="B1324">
        <v>282</v>
      </c>
      <c r="C1324">
        <v>2016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35</v>
      </c>
      <c r="N1324">
        <v>99</v>
      </c>
      <c r="O1324">
        <v>99</v>
      </c>
      <c r="P1324">
        <v>9999</v>
      </c>
      <c r="Q1324">
        <v>34</v>
      </c>
      <c r="R1324">
        <v>54</v>
      </c>
      <c r="S1324">
        <v>54</v>
      </c>
      <c r="T1324">
        <v>0.18750651064273077</v>
      </c>
      <c r="U1324">
        <v>0.27774026092558807</v>
      </c>
      <c r="V1324">
        <v>2</v>
      </c>
      <c r="W1324">
        <v>35</v>
      </c>
      <c r="X1324">
        <v>241.6516191164078</v>
      </c>
      <c r="Y1324">
        <v>223.04444444444437</v>
      </c>
      <c r="Z1324">
        <v>223.04444444444437</v>
      </c>
      <c r="AA1324">
        <v>44.96407482303426</v>
      </c>
      <c r="AB1324">
        <v>0</v>
      </c>
      <c r="AD1324">
        <v>4</v>
      </c>
      <c r="AE1324">
        <v>0</v>
      </c>
      <c r="AF1324">
        <v>0</v>
      </c>
      <c r="AG1324">
        <v>0</v>
      </c>
      <c r="AH1324">
        <v>4</v>
      </c>
      <c r="AI1324">
        <v>0</v>
      </c>
      <c r="AJ1324">
        <v>0</v>
      </c>
      <c r="AK1324">
        <v>0</v>
      </c>
      <c r="AL1324">
        <v>3</v>
      </c>
      <c r="AM1324">
        <v>0</v>
      </c>
    </row>
    <row r="1325" spans="1:39">
      <c r="A1325">
        <v>10</v>
      </c>
      <c r="B1325">
        <v>283</v>
      </c>
      <c r="C1325">
        <v>2016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36</v>
      </c>
      <c r="N1325">
        <v>99</v>
      </c>
      <c r="O1325">
        <v>99</v>
      </c>
      <c r="P1325">
        <v>9999</v>
      </c>
      <c r="Q1325">
        <v>16</v>
      </c>
      <c r="R1325">
        <v>17</v>
      </c>
      <c r="S1325">
        <v>17</v>
      </c>
      <c r="T1325">
        <v>5.9029827424563315E-2</v>
      </c>
      <c r="U1325">
        <v>8.6962743847977364E-2</v>
      </c>
      <c r="V1325">
        <v>2</v>
      </c>
      <c r="W1325">
        <v>36</v>
      </c>
      <c r="X1325">
        <v>240.34159709387544</v>
      </c>
      <c r="Y1325">
        <v>221.83529411764704</v>
      </c>
      <c r="Z1325">
        <v>221.83529411764704</v>
      </c>
      <c r="AA1325">
        <v>31.007265584555061</v>
      </c>
      <c r="AB1325">
        <v>0</v>
      </c>
      <c r="AD1325">
        <v>0</v>
      </c>
      <c r="AE1325">
        <v>0</v>
      </c>
      <c r="AF1325">
        <v>0</v>
      </c>
      <c r="AG1325">
        <v>0</v>
      </c>
      <c r="AH1325">
        <v>1</v>
      </c>
      <c r="AI1325">
        <v>0</v>
      </c>
      <c r="AJ1325">
        <v>1</v>
      </c>
      <c r="AK1325">
        <v>0</v>
      </c>
      <c r="AL1325">
        <v>0</v>
      </c>
      <c r="AM1325">
        <v>0</v>
      </c>
    </row>
    <row r="1326" spans="1:39">
      <c r="A1326">
        <v>10</v>
      </c>
      <c r="B1326">
        <v>284</v>
      </c>
      <c r="C1326">
        <v>2016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37</v>
      </c>
      <c r="N1326">
        <v>99</v>
      </c>
      <c r="O1326">
        <v>99</v>
      </c>
      <c r="P1326">
        <v>9999</v>
      </c>
      <c r="Q1326">
        <v>12</v>
      </c>
      <c r="R1326">
        <v>12</v>
      </c>
      <c r="S1326">
        <v>12</v>
      </c>
      <c r="T1326">
        <v>4.1668113476162359E-2</v>
      </c>
      <c r="U1326">
        <v>6.033109533555979E-2</v>
      </c>
      <c r="V1326">
        <v>2</v>
      </c>
      <c r="W1326">
        <v>37</v>
      </c>
      <c r="X1326">
        <v>236.21343445287113</v>
      </c>
      <c r="Y1326">
        <v>218.02500000000001</v>
      </c>
      <c r="Z1326">
        <v>218.02500000000001</v>
      </c>
      <c r="AA1326">
        <v>26.120940673464904</v>
      </c>
      <c r="AB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1</v>
      </c>
      <c r="AM1326">
        <v>0</v>
      </c>
    </row>
    <row r="1327" spans="1:39">
      <c r="A1327">
        <v>10</v>
      </c>
      <c r="B1327">
        <v>285</v>
      </c>
      <c r="C1327">
        <v>2016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38</v>
      </c>
      <c r="N1327">
        <v>99</v>
      </c>
      <c r="O1327">
        <v>99</v>
      </c>
      <c r="P1327">
        <v>9999</v>
      </c>
      <c r="Q1327">
        <v>16</v>
      </c>
      <c r="R1327">
        <v>16</v>
      </c>
      <c r="S1327">
        <v>16</v>
      </c>
      <c r="T1327">
        <v>5.5557484634883157E-2</v>
      </c>
      <c r="U1327">
        <v>8.0476049998689084E-2</v>
      </c>
      <c r="V1327">
        <v>2</v>
      </c>
      <c r="W1327">
        <v>38</v>
      </c>
      <c r="X1327">
        <v>236.31500541711807</v>
      </c>
      <c r="Y1327">
        <v>218.11875000000001</v>
      </c>
      <c r="Z1327">
        <v>218.11875000000001</v>
      </c>
      <c r="AA1327">
        <v>44.170440041248128</v>
      </c>
      <c r="AB1327">
        <v>0</v>
      </c>
      <c r="AD1327">
        <v>0</v>
      </c>
      <c r="AE1327">
        <v>0</v>
      </c>
      <c r="AF1327">
        <v>0</v>
      </c>
      <c r="AG1327">
        <v>0</v>
      </c>
      <c r="AH1327">
        <v>1</v>
      </c>
      <c r="AI1327">
        <v>0</v>
      </c>
      <c r="AJ1327">
        <v>0</v>
      </c>
      <c r="AK1327">
        <v>0</v>
      </c>
      <c r="AL1327">
        <v>0</v>
      </c>
      <c r="AM1327">
        <v>0</v>
      </c>
    </row>
    <row r="1328" spans="1:39">
      <c r="A1328">
        <v>10</v>
      </c>
      <c r="B1328">
        <v>286</v>
      </c>
      <c r="C1328">
        <v>2016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39</v>
      </c>
      <c r="N1328">
        <v>99</v>
      </c>
      <c r="O1328">
        <v>99</v>
      </c>
      <c r="P1328">
        <v>9999</v>
      </c>
      <c r="Q1328">
        <v>20</v>
      </c>
      <c r="R1328">
        <v>21</v>
      </c>
      <c r="S1328">
        <v>21</v>
      </c>
      <c r="T1328">
        <v>7.2919198583284148E-2</v>
      </c>
      <c r="U1328">
        <v>9.9523362901327322E-2</v>
      </c>
      <c r="V1328">
        <v>2</v>
      </c>
      <c r="W1328">
        <v>39</v>
      </c>
      <c r="X1328">
        <v>222.66419026982405</v>
      </c>
      <c r="Y1328">
        <v>205.51904761904768</v>
      </c>
      <c r="Z1328">
        <v>205.51904761904768</v>
      </c>
      <c r="AA1328">
        <v>35.901646321815967</v>
      </c>
      <c r="AB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</row>
    <row r="1329" spans="1:39">
      <c r="A1329">
        <v>10</v>
      </c>
      <c r="B1329">
        <v>287</v>
      </c>
      <c r="C1329">
        <v>2016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40</v>
      </c>
      <c r="N1329">
        <v>99</v>
      </c>
      <c r="O1329">
        <v>99</v>
      </c>
      <c r="P1329">
        <v>9999</v>
      </c>
      <c r="Q1329">
        <v>29</v>
      </c>
      <c r="R1329">
        <v>34</v>
      </c>
      <c r="S1329">
        <v>34</v>
      </c>
      <c r="T1329">
        <v>0.11805965484912664</v>
      </c>
      <c r="U1329">
        <v>0.15914421945068699</v>
      </c>
      <c r="V1329">
        <v>5</v>
      </c>
      <c r="W1329">
        <v>40</v>
      </c>
      <c r="X1329">
        <v>219.91587534255311</v>
      </c>
      <c r="Y1329">
        <v>202.98235294117652</v>
      </c>
      <c r="Z1329">
        <v>202.98235294117652</v>
      </c>
      <c r="AA1329">
        <v>38.343321150059438</v>
      </c>
      <c r="AB1329">
        <v>0</v>
      </c>
      <c r="AD1329">
        <v>0</v>
      </c>
      <c r="AE1329">
        <v>0</v>
      </c>
      <c r="AF1329">
        <v>0</v>
      </c>
      <c r="AG1329">
        <v>0</v>
      </c>
      <c r="AH1329">
        <v>2</v>
      </c>
      <c r="AI1329">
        <v>1</v>
      </c>
      <c r="AJ1329">
        <v>0</v>
      </c>
      <c r="AK1329">
        <v>0</v>
      </c>
      <c r="AL1329">
        <v>0</v>
      </c>
      <c r="AM1329">
        <v>0</v>
      </c>
    </row>
    <row r="1330" spans="1:39">
      <c r="A1330">
        <v>10</v>
      </c>
      <c r="B1330">
        <v>288</v>
      </c>
      <c r="C1330">
        <v>2016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41</v>
      </c>
      <c r="N1330">
        <v>99</v>
      </c>
      <c r="O1330">
        <v>99</v>
      </c>
      <c r="P1330">
        <v>9999</v>
      </c>
      <c r="Q1330">
        <v>42</v>
      </c>
      <c r="R1330">
        <v>45</v>
      </c>
      <c r="S1330">
        <v>45</v>
      </c>
      <c r="T1330">
        <v>0.15625542553560889</v>
      </c>
      <c r="U1330">
        <v>0.21059041204849077</v>
      </c>
      <c r="V1330">
        <v>5</v>
      </c>
      <c r="W1330">
        <v>41</v>
      </c>
      <c r="X1330">
        <v>219.87239677380529</v>
      </c>
      <c r="Y1330">
        <v>202.94222222222223</v>
      </c>
      <c r="Z1330">
        <v>202.94222222222223</v>
      </c>
      <c r="AA1330">
        <v>36.450999004074625</v>
      </c>
      <c r="AB1330">
        <v>0</v>
      </c>
      <c r="AD1330">
        <v>1</v>
      </c>
      <c r="AE1330">
        <v>0</v>
      </c>
      <c r="AF1330">
        <v>0</v>
      </c>
      <c r="AG1330">
        <v>0</v>
      </c>
      <c r="AH1330">
        <v>4</v>
      </c>
      <c r="AI1330">
        <v>0</v>
      </c>
      <c r="AJ1330">
        <v>0</v>
      </c>
      <c r="AK1330">
        <v>0</v>
      </c>
      <c r="AL1330">
        <v>0</v>
      </c>
      <c r="AM1330">
        <v>0</v>
      </c>
    </row>
    <row r="1331" spans="1:39">
      <c r="A1331">
        <v>10</v>
      </c>
      <c r="B1331">
        <v>289</v>
      </c>
      <c r="C1331">
        <v>2016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42</v>
      </c>
      <c r="N1331">
        <v>99</v>
      </c>
      <c r="O1331">
        <v>99</v>
      </c>
      <c r="P1331">
        <v>9999</v>
      </c>
      <c r="Q1331">
        <v>43</v>
      </c>
      <c r="R1331">
        <v>58</v>
      </c>
      <c r="S1331">
        <v>58</v>
      </c>
      <c r="T1331">
        <v>0.20139588180145143</v>
      </c>
      <c r="U1331">
        <v>0.26339712699648288</v>
      </c>
      <c r="V1331">
        <v>5</v>
      </c>
      <c r="W1331">
        <v>42</v>
      </c>
      <c r="X1331">
        <v>213.36720588784695</v>
      </c>
      <c r="Y1331">
        <v>196.93793103448277</v>
      </c>
      <c r="Z1331">
        <v>196.93793103448277</v>
      </c>
      <c r="AA1331">
        <v>27.897007796451096</v>
      </c>
      <c r="AB1331">
        <v>0</v>
      </c>
      <c r="AD1331">
        <v>1</v>
      </c>
      <c r="AE1331">
        <v>0</v>
      </c>
      <c r="AF1331">
        <v>0</v>
      </c>
      <c r="AG1331">
        <v>0</v>
      </c>
      <c r="AH1331">
        <v>3</v>
      </c>
      <c r="AI1331">
        <v>1</v>
      </c>
      <c r="AJ1331">
        <v>0</v>
      </c>
      <c r="AK1331">
        <v>0</v>
      </c>
      <c r="AL1331">
        <v>1</v>
      </c>
      <c r="AM1331">
        <v>0</v>
      </c>
    </row>
    <row r="1332" spans="1:39">
      <c r="A1332">
        <v>10</v>
      </c>
      <c r="B1332">
        <v>290</v>
      </c>
      <c r="C1332">
        <v>2016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43</v>
      </c>
      <c r="N1332">
        <v>99</v>
      </c>
      <c r="O1332">
        <v>99</v>
      </c>
      <c r="P1332">
        <v>9999</v>
      </c>
      <c r="Q1332">
        <v>52</v>
      </c>
      <c r="R1332">
        <v>64</v>
      </c>
      <c r="S1332">
        <v>64</v>
      </c>
      <c r="T1332">
        <v>0.22222993853953263</v>
      </c>
      <c r="U1332">
        <v>0.28736307409056511</v>
      </c>
      <c r="V1332">
        <v>5.046875</v>
      </c>
      <c r="W1332">
        <v>43</v>
      </c>
      <c r="X1332">
        <v>210.95781419284936</v>
      </c>
      <c r="Y1332">
        <v>194.71406250000001</v>
      </c>
      <c r="Z1332">
        <v>194.71406250000001</v>
      </c>
      <c r="AA1332">
        <v>31.509149798051904</v>
      </c>
      <c r="AB1332">
        <v>0</v>
      </c>
      <c r="AD1332">
        <v>0</v>
      </c>
      <c r="AE1332">
        <v>0</v>
      </c>
      <c r="AF1332">
        <v>0</v>
      </c>
      <c r="AG1332">
        <v>0</v>
      </c>
      <c r="AH1332">
        <v>1</v>
      </c>
      <c r="AI1332">
        <v>1</v>
      </c>
      <c r="AJ1332">
        <v>0</v>
      </c>
      <c r="AK1332">
        <v>0</v>
      </c>
      <c r="AL1332">
        <v>0</v>
      </c>
      <c r="AM1332">
        <v>0</v>
      </c>
    </row>
    <row r="1333" spans="1:39">
      <c r="A1333">
        <v>10</v>
      </c>
      <c r="B1333">
        <v>291</v>
      </c>
      <c r="C1333">
        <v>2016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44</v>
      </c>
      <c r="N1333">
        <v>99</v>
      </c>
      <c r="O1333">
        <v>99</v>
      </c>
      <c r="P1333">
        <v>9999</v>
      </c>
      <c r="Q1333">
        <v>55</v>
      </c>
      <c r="R1333">
        <v>73</v>
      </c>
      <c r="S1333">
        <v>73</v>
      </c>
      <c r="T1333">
        <v>0.25348102364665448</v>
      </c>
      <c r="U1333">
        <v>0.31283251368010995</v>
      </c>
      <c r="V1333">
        <v>5</v>
      </c>
      <c r="W1333">
        <v>44</v>
      </c>
      <c r="X1333">
        <v>201.34166431677519</v>
      </c>
      <c r="Y1333">
        <v>185.83835616438361</v>
      </c>
      <c r="Z1333">
        <v>185.83835616438361</v>
      </c>
      <c r="AA1333">
        <v>34.151145230950476</v>
      </c>
      <c r="AB1333">
        <v>0</v>
      </c>
      <c r="AD1333">
        <v>1</v>
      </c>
      <c r="AE1333">
        <v>0</v>
      </c>
      <c r="AF1333">
        <v>0</v>
      </c>
      <c r="AG1333">
        <v>1</v>
      </c>
      <c r="AH1333">
        <v>3</v>
      </c>
      <c r="AI1333">
        <v>0</v>
      </c>
      <c r="AJ1333">
        <v>0</v>
      </c>
      <c r="AK1333">
        <v>0</v>
      </c>
      <c r="AL1333">
        <v>2</v>
      </c>
      <c r="AM1333">
        <v>0</v>
      </c>
    </row>
    <row r="1334" spans="1:39">
      <c r="A1334">
        <v>10</v>
      </c>
      <c r="B1334">
        <v>292</v>
      </c>
      <c r="C1334">
        <v>2016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45</v>
      </c>
      <c r="N1334">
        <v>99</v>
      </c>
      <c r="O1334">
        <v>99</v>
      </c>
      <c r="P1334">
        <v>9999</v>
      </c>
      <c r="Q1334">
        <v>93</v>
      </c>
      <c r="R1334">
        <v>120</v>
      </c>
      <c r="S1334">
        <v>120</v>
      </c>
      <c r="T1334">
        <v>0.41668113476162361</v>
      </c>
      <c r="U1334">
        <v>0.53166907475279357</v>
      </c>
      <c r="V1334">
        <v>8</v>
      </c>
      <c r="W1334">
        <v>45</v>
      </c>
      <c r="X1334">
        <v>208.16359696641388</v>
      </c>
      <c r="Y1334">
        <v>192.13499999999996</v>
      </c>
      <c r="Z1334">
        <v>192.13499999999996</v>
      </c>
      <c r="AA1334">
        <v>36.990630908380254</v>
      </c>
      <c r="AB1334">
        <v>0</v>
      </c>
      <c r="AD1334">
        <v>4</v>
      </c>
      <c r="AE1334">
        <v>0</v>
      </c>
      <c r="AF1334">
        <v>0</v>
      </c>
      <c r="AG1334">
        <v>0</v>
      </c>
      <c r="AH1334">
        <v>11</v>
      </c>
      <c r="AI1334">
        <v>3</v>
      </c>
      <c r="AJ1334">
        <v>1</v>
      </c>
      <c r="AK1334">
        <v>0</v>
      </c>
      <c r="AL1334">
        <v>3</v>
      </c>
      <c r="AM1334">
        <v>0</v>
      </c>
    </row>
    <row r="1335" spans="1:39">
      <c r="A1335">
        <v>10</v>
      </c>
      <c r="B1335">
        <v>293</v>
      </c>
      <c r="C1335">
        <v>2016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46</v>
      </c>
      <c r="N1335">
        <v>99</v>
      </c>
      <c r="O1335">
        <v>99</v>
      </c>
      <c r="P1335">
        <v>9999</v>
      </c>
      <c r="Q1335">
        <v>89</v>
      </c>
      <c r="R1335">
        <v>140</v>
      </c>
      <c r="S1335">
        <v>140</v>
      </c>
      <c r="T1335">
        <v>0.4861279905552276</v>
      </c>
      <c r="U1335">
        <v>0.58205452111146727</v>
      </c>
      <c r="V1335">
        <v>8</v>
      </c>
      <c r="W1335">
        <v>46</v>
      </c>
      <c r="X1335">
        <v>195.33508744776341</v>
      </c>
      <c r="Y1335">
        <v>180.29428571428565</v>
      </c>
      <c r="Z1335">
        <v>180.29428571428565</v>
      </c>
      <c r="AA1335">
        <v>33.112845525196725</v>
      </c>
      <c r="AB1335">
        <v>0</v>
      </c>
      <c r="AD1335">
        <v>5</v>
      </c>
      <c r="AE1335">
        <v>0</v>
      </c>
      <c r="AF1335">
        <v>0</v>
      </c>
      <c r="AG1335">
        <v>1</v>
      </c>
      <c r="AH1335">
        <v>11</v>
      </c>
      <c r="AI1335">
        <v>0</v>
      </c>
      <c r="AJ1335">
        <v>3</v>
      </c>
      <c r="AK1335">
        <v>0</v>
      </c>
      <c r="AL1335">
        <v>1</v>
      </c>
      <c r="AM1335">
        <v>0</v>
      </c>
    </row>
    <row r="1336" spans="1:39">
      <c r="A1336">
        <v>10</v>
      </c>
      <c r="B1336">
        <v>294</v>
      </c>
      <c r="C1336">
        <v>2016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47</v>
      </c>
      <c r="N1336">
        <v>99</v>
      </c>
      <c r="O1336">
        <v>99</v>
      </c>
      <c r="P1336">
        <v>9999</v>
      </c>
      <c r="Q1336">
        <v>127</v>
      </c>
      <c r="R1336">
        <v>184</v>
      </c>
      <c r="S1336">
        <v>184</v>
      </c>
      <c r="T1336">
        <v>0.63891107330115604</v>
      </c>
      <c r="U1336">
        <v>0.77406342621450308</v>
      </c>
      <c r="V1336">
        <v>8</v>
      </c>
      <c r="W1336">
        <v>47</v>
      </c>
      <c r="X1336">
        <v>197.65297470441365</v>
      </c>
      <c r="Y1336">
        <v>182.43369565217392</v>
      </c>
      <c r="Z1336">
        <v>182.43369565217392</v>
      </c>
      <c r="AA1336">
        <v>32.860235243455122</v>
      </c>
      <c r="AB1336">
        <v>0</v>
      </c>
      <c r="AD1336">
        <v>3</v>
      </c>
      <c r="AE1336">
        <v>0</v>
      </c>
      <c r="AF1336">
        <v>0</v>
      </c>
      <c r="AG1336">
        <v>0</v>
      </c>
      <c r="AH1336">
        <v>8</v>
      </c>
      <c r="AI1336">
        <v>2</v>
      </c>
      <c r="AJ1336">
        <v>2</v>
      </c>
      <c r="AK1336">
        <v>1</v>
      </c>
      <c r="AL1336">
        <v>0</v>
      </c>
      <c r="AM1336">
        <v>1</v>
      </c>
    </row>
    <row r="1337" spans="1:39">
      <c r="A1337">
        <v>10</v>
      </c>
      <c r="B1337">
        <v>295</v>
      </c>
      <c r="C1337">
        <v>2016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48</v>
      </c>
      <c r="N1337">
        <v>99</v>
      </c>
      <c r="O1337">
        <v>99</v>
      </c>
      <c r="P1337">
        <v>9999</v>
      </c>
      <c r="Q1337">
        <v>150</v>
      </c>
      <c r="R1337">
        <v>237</v>
      </c>
      <c r="S1337">
        <v>237</v>
      </c>
      <c r="T1337">
        <v>0.82294524115420653</v>
      </c>
      <c r="U1337">
        <v>0.97590037582008671</v>
      </c>
      <c r="V1337">
        <v>8</v>
      </c>
      <c r="W1337">
        <v>48</v>
      </c>
      <c r="X1337">
        <v>193.46471558987164</v>
      </c>
      <c r="Y1337">
        <v>178.56793248945161</v>
      </c>
      <c r="Z1337">
        <v>178.56793248945161</v>
      </c>
      <c r="AA1337">
        <v>33.484054791217034</v>
      </c>
      <c r="AB1337">
        <v>0</v>
      </c>
      <c r="AD1337">
        <v>5</v>
      </c>
      <c r="AE1337">
        <v>0</v>
      </c>
      <c r="AF1337">
        <v>0</v>
      </c>
      <c r="AG1337">
        <v>0</v>
      </c>
      <c r="AH1337">
        <v>19</v>
      </c>
      <c r="AI1337">
        <v>3</v>
      </c>
      <c r="AJ1337">
        <v>3</v>
      </c>
      <c r="AK1337">
        <v>0</v>
      </c>
      <c r="AL1337">
        <v>0</v>
      </c>
      <c r="AM1337">
        <v>2</v>
      </c>
    </row>
    <row r="1338" spans="1:39">
      <c r="A1338">
        <v>10</v>
      </c>
      <c r="B1338">
        <v>296</v>
      </c>
      <c r="C1338">
        <v>2016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49</v>
      </c>
      <c r="N1338">
        <v>99</v>
      </c>
      <c r="O1338">
        <v>99</v>
      </c>
      <c r="P1338">
        <v>9999</v>
      </c>
      <c r="Q1338">
        <v>179</v>
      </c>
      <c r="R1338">
        <v>301</v>
      </c>
      <c r="S1338">
        <v>301</v>
      </c>
      <c r="T1338">
        <v>1.0451751796937392</v>
      </c>
      <c r="U1338">
        <v>1.2422629803459628</v>
      </c>
      <c r="V1338">
        <v>8</v>
      </c>
      <c r="W1338">
        <v>49</v>
      </c>
      <c r="X1338">
        <v>193.90619207193063</v>
      </c>
      <c r="Y1338">
        <v>178.97541528239196</v>
      </c>
      <c r="Z1338">
        <v>178.97541528239196</v>
      </c>
      <c r="AA1338">
        <v>32.935088584115448</v>
      </c>
      <c r="AB1338">
        <v>0</v>
      </c>
      <c r="AD1338">
        <v>3</v>
      </c>
      <c r="AE1338">
        <v>0</v>
      </c>
      <c r="AF1338">
        <v>0</v>
      </c>
      <c r="AG1338">
        <v>0</v>
      </c>
      <c r="AH1338">
        <v>19</v>
      </c>
      <c r="AI1338">
        <v>3</v>
      </c>
      <c r="AJ1338">
        <v>6</v>
      </c>
      <c r="AK1338">
        <v>1</v>
      </c>
      <c r="AL1338">
        <v>9</v>
      </c>
      <c r="AM1338">
        <v>0</v>
      </c>
    </row>
    <row r="1339" spans="1:39">
      <c r="A1339">
        <v>10</v>
      </c>
      <c r="B1339">
        <v>297</v>
      </c>
      <c r="C1339">
        <v>2016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50</v>
      </c>
      <c r="N1339">
        <v>99</v>
      </c>
      <c r="O1339">
        <v>99</v>
      </c>
      <c r="P1339">
        <v>9999</v>
      </c>
      <c r="Q1339">
        <v>201</v>
      </c>
      <c r="R1339">
        <v>366</v>
      </c>
      <c r="S1339">
        <v>366</v>
      </c>
      <c r="T1339">
        <v>1.2708774610229523</v>
      </c>
      <c r="U1339">
        <v>1.4795980334410397</v>
      </c>
      <c r="V1339">
        <v>11</v>
      </c>
      <c r="W1339">
        <v>50</v>
      </c>
      <c r="X1339">
        <v>189.9360010419812</v>
      </c>
      <c r="Y1339">
        <v>175.3109289617486</v>
      </c>
      <c r="Z1339">
        <v>175.3109289617486</v>
      </c>
      <c r="AA1339">
        <v>30.002421408844</v>
      </c>
      <c r="AB1339">
        <v>0</v>
      </c>
      <c r="AD1339">
        <v>4</v>
      </c>
      <c r="AE1339">
        <v>0</v>
      </c>
      <c r="AF1339">
        <v>0</v>
      </c>
      <c r="AG1339">
        <v>0</v>
      </c>
      <c r="AH1339">
        <v>27</v>
      </c>
      <c r="AI1339">
        <v>1</v>
      </c>
      <c r="AJ1339">
        <v>4</v>
      </c>
      <c r="AK1339">
        <v>2</v>
      </c>
      <c r="AL1339">
        <v>7</v>
      </c>
      <c r="AM1339">
        <v>2</v>
      </c>
    </row>
    <row r="1340" spans="1:39">
      <c r="A1340">
        <v>10</v>
      </c>
      <c r="B1340">
        <v>298</v>
      </c>
      <c r="C1340">
        <v>2016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51</v>
      </c>
      <c r="N1340">
        <v>99</v>
      </c>
      <c r="O1340">
        <v>99</v>
      </c>
      <c r="P1340">
        <v>9999</v>
      </c>
      <c r="Q1340">
        <v>237</v>
      </c>
      <c r="R1340">
        <v>441</v>
      </c>
      <c r="S1340">
        <v>441</v>
      </c>
      <c r="T1340">
        <v>1.531303170248967</v>
      </c>
      <c r="U1340">
        <v>1.7472035558427663</v>
      </c>
      <c r="V1340">
        <v>11</v>
      </c>
      <c r="W1340">
        <v>51</v>
      </c>
      <c r="X1340">
        <v>186.14421572168033</v>
      </c>
      <c r="Y1340">
        <v>171.8111111111111</v>
      </c>
      <c r="Z1340">
        <v>171.8111111111111</v>
      </c>
      <c r="AA1340">
        <v>31.864763682241399</v>
      </c>
      <c r="AB1340">
        <v>0</v>
      </c>
      <c r="AD1340">
        <v>4</v>
      </c>
      <c r="AE1340">
        <v>0</v>
      </c>
      <c r="AF1340">
        <v>0</v>
      </c>
      <c r="AG1340">
        <v>1</v>
      </c>
      <c r="AH1340">
        <v>36</v>
      </c>
      <c r="AI1340">
        <v>4</v>
      </c>
      <c r="AJ1340">
        <v>9</v>
      </c>
      <c r="AK1340">
        <v>1</v>
      </c>
      <c r="AL1340">
        <v>6</v>
      </c>
      <c r="AM1340">
        <v>0</v>
      </c>
    </row>
    <row r="1341" spans="1:39">
      <c r="A1341">
        <v>10</v>
      </c>
      <c r="B1341">
        <v>299</v>
      </c>
      <c r="C1341">
        <v>2016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52</v>
      </c>
      <c r="N1341">
        <v>99</v>
      </c>
      <c r="O1341">
        <v>99</v>
      </c>
      <c r="P1341">
        <v>9999</v>
      </c>
      <c r="Q1341">
        <v>279</v>
      </c>
      <c r="R1341">
        <v>647</v>
      </c>
      <c r="S1341">
        <v>646</v>
      </c>
      <c r="T1341">
        <v>2.2466057849230872</v>
      </c>
      <c r="U1341">
        <v>2.490537624703693</v>
      </c>
      <c r="V1341">
        <v>11</v>
      </c>
      <c r="W1341">
        <v>52.080495356037154</v>
      </c>
      <c r="X1341">
        <v>180.88887623685275</v>
      </c>
      <c r="Y1341">
        <v>166.93029366306035</v>
      </c>
      <c r="Z1341">
        <v>167.18869969040256</v>
      </c>
      <c r="AA1341">
        <v>29.440453821559796</v>
      </c>
      <c r="AD1341">
        <v>16</v>
      </c>
      <c r="AE1341">
        <v>0</v>
      </c>
      <c r="AF1341">
        <v>0</v>
      </c>
      <c r="AG1341">
        <v>0</v>
      </c>
      <c r="AH1341">
        <v>50</v>
      </c>
      <c r="AI1341">
        <v>3</v>
      </c>
      <c r="AJ1341">
        <v>12</v>
      </c>
      <c r="AK1341">
        <v>0</v>
      </c>
      <c r="AL1341">
        <v>8</v>
      </c>
      <c r="AM1341">
        <v>4</v>
      </c>
    </row>
    <row r="1342" spans="1:39">
      <c r="A1342">
        <v>10</v>
      </c>
      <c r="B1342">
        <v>300</v>
      </c>
      <c r="C1342">
        <v>2016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53</v>
      </c>
      <c r="N1342">
        <v>99</v>
      </c>
      <c r="O1342">
        <v>99</v>
      </c>
      <c r="P1342">
        <v>9999</v>
      </c>
      <c r="Q1342">
        <v>302</v>
      </c>
      <c r="R1342">
        <v>744</v>
      </c>
      <c r="S1342">
        <v>744</v>
      </c>
      <c r="T1342">
        <v>2.583423035522066</v>
      </c>
      <c r="U1342">
        <v>2.88239803916907</v>
      </c>
      <c r="V1342">
        <v>11</v>
      </c>
      <c r="W1342">
        <v>53</v>
      </c>
      <c r="X1342">
        <v>182.02274024627496</v>
      </c>
      <c r="Y1342">
        <v>168.00698924731179</v>
      </c>
      <c r="Z1342">
        <v>168.00698924731179</v>
      </c>
      <c r="AA1342">
        <v>29.168973418517997</v>
      </c>
      <c r="AB1342">
        <v>0</v>
      </c>
      <c r="AD1342">
        <v>17</v>
      </c>
      <c r="AE1342">
        <v>0</v>
      </c>
      <c r="AF1342">
        <v>0</v>
      </c>
      <c r="AG1342">
        <v>4</v>
      </c>
      <c r="AH1342">
        <v>54</v>
      </c>
      <c r="AI1342">
        <v>6</v>
      </c>
      <c r="AJ1342">
        <v>8</v>
      </c>
      <c r="AK1342">
        <v>1</v>
      </c>
      <c r="AL1342">
        <v>15</v>
      </c>
      <c r="AM1342">
        <v>3</v>
      </c>
    </row>
    <row r="1343" spans="1:39">
      <c r="A1343">
        <v>10</v>
      </c>
      <c r="B1343">
        <v>301</v>
      </c>
      <c r="C1343">
        <v>2016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54</v>
      </c>
      <c r="N1343">
        <v>99</v>
      </c>
      <c r="O1343">
        <v>99</v>
      </c>
      <c r="P1343">
        <v>9999</v>
      </c>
      <c r="Q1343">
        <v>341</v>
      </c>
      <c r="R1343">
        <v>983</v>
      </c>
      <c r="S1343">
        <v>983</v>
      </c>
      <c r="T1343">
        <v>3.4133129622556342</v>
      </c>
      <c r="U1343">
        <v>3.6939380912060495</v>
      </c>
      <c r="V1343">
        <v>11.006103763987793</v>
      </c>
      <c r="W1343">
        <v>54</v>
      </c>
      <c r="X1343">
        <v>176.55528601612025</v>
      </c>
      <c r="Y1343">
        <v>162.96052899287898</v>
      </c>
      <c r="Z1343">
        <v>162.96052899287898</v>
      </c>
      <c r="AA1343">
        <v>28.493422498204151</v>
      </c>
      <c r="AB1343">
        <v>0</v>
      </c>
      <c r="AD1343">
        <v>17</v>
      </c>
      <c r="AE1343">
        <v>0</v>
      </c>
      <c r="AF1343">
        <v>0</v>
      </c>
      <c r="AG1343">
        <v>2</v>
      </c>
      <c r="AH1343">
        <v>94</v>
      </c>
      <c r="AI1343">
        <v>4</v>
      </c>
      <c r="AJ1343">
        <v>13</v>
      </c>
      <c r="AK1343">
        <v>5</v>
      </c>
      <c r="AL1343">
        <v>15</v>
      </c>
      <c r="AM1343">
        <v>3</v>
      </c>
    </row>
    <row r="1344" spans="1:39">
      <c r="A1344">
        <v>10</v>
      </c>
      <c r="B1344">
        <v>302</v>
      </c>
      <c r="C1344">
        <v>2016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55</v>
      </c>
      <c r="N1344">
        <v>99</v>
      </c>
      <c r="O1344">
        <v>99</v>
      </c>
      <c r="P1344">
        <v>9999</v>
      </c>
      <c r="Q1344">
        <v>373</v>
      </c>
      <c r="R1344">
        <v>1132</v>
      </c>
      <c r="S1344">
        <v>1132</v>
      </c>
      <c r="T1344">
        <v>3.9306920379179839</v>
      </c>
      <c r="U1344">
        <v>4.1819436223981388</v>
      </c>
      <c r="V1344">
        <v>14</v>
      </c>
      <c r="W1344">
        <v>55</v>
      </c>
      <c r="X1344">
        <v>173.57068477732378</v>
      </c>
      <c r="Y1344">
        <v>160.20574204947013</v>
      </c>
      <c r="Z1344">
        <v>160.20574204947013</v>
      </c>
      <c r="AA1344">
        <v>29.088089870756217</v>
      </c>
      <c r="AB1344">
        <v>0</v>
      </c>
      <c r="AD1344">
        <v>22</v>
      </c>
      <c r="AE1344">
        <v>0</v>
      </c>
      <c r="AF1344">
        <v>0</v>
      </c>
      <c r="AG1344">
        <v>7</v>
      </c>
      <c r="AH1344">
        <v>87</v>
      </c>
      <c r="AI1344">
        <v>9</v>
      </c>
      <c r="AJ1344">
        <v>25</v>
      </c>
      <c r="AK1344">
        <v>3</v>
      </c>
      <c r="AL1344">
        <v>14</v>
      </c>
      <c r="AM1344">
        <v>6</v>
      </c>
    </row>
    <row r="1345" spans="1:39">
      <c r="A1345">
        <v>10</v>
      </c>
      <c r="B1345">
        <v>303</v>
      </c>
      <c r="C1345">
        <v>2016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56</v>
      </c>
      <c r="N1345">
        <v>99</v>
      </c>
      <c r="O1345">
        <v>99</v>
      </c>
      <c r="P1345">
        <v>9999</v>
      </c>
      <c r="Q1345">
        <v>405</v>
      </c>
      <c r="R1345">
        <v>1519</v>
      </c>
      <c r="S1345">
        <v>1519</v>
      </c>
      <c r="T1345">
        <v>5.2744886975242196</v>
      </c>
      <c r="U1345">
        <v>5.4977117051756439</v>
      </c>
      <c r="V1345">
        <v>14.0019749835418</v>
      </c>
      <c r="W1345">
        <v>56</v>
      </c>
      <c r="X1345">
        <v>170.04693884683525</v>
      </c>
      <c r="Y1345">
        <v>156.95332455562897</v>
      </c>
      <c r="Z1345">
        <v>156.95332455562897</v>
      </c>
      <c r="AA1345">
        <v>28.997726871830675</v>
      </c>
      <c r="AB1345">
        <v>0</v>
      </c>
      <c r="AD1345">
        <v>36</v>
      </c>
      <c r="AE1345">
        <v>0</v>
      </c>
      <c r="AF1345">
        <v>0</v>
      </c>
      <c r="AG1345">
        <v>5</v>
      </c>
      <c r="AH1345">
        <v>110</v>
      </c>
      <c r="AI1345">
        <v>19</v>
      </c>
      <c r="AJ1345">
        <v>18</v>
      </c>
      <c r="AK1345">
        <v>7</v>
      </c>
      <c r="AL1345">
        <v>35</v>
      </c>
      <c r="AM1345">
        <v>8</v>
      </c>
    </row>
    <row r="1346" spans="1:39">
      <c r="A1346">
        <v>10</v>
      </c>
      <c r="B1346">
        <v>304</v>
      </c>
      <c r="C1346">
        <v>2016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57</v>
      </c>
      <c r="N1346">
        <v>99</v>
      </c>
      <c r="O1346">
        <v>99</v>
      </c>
      <c r="P1346">
        <v>9999</v>
      </c>
      <c r="Q1346">
        <v>430</v>
      </c>
      <c r="R1346">
        <v>1707</v>
      </c>
      <c r="S1346">
        <v>1707</v>
      </c>
      <c r="T1346">
        <v>5.9272891419840974</v>
      </c>
      <c r="U1346">
        <v>6.0987097705359252</v>
      </c>
      <c r="V1346">
        <v>14</v>
      </c>
      <c r="W1346">
        <v>57</v>
      </c>
      <c r="X1346">
        <v>167.86071754759104</v>
      </c>
      <c r="Y1346">
        <v>154.93544229642677</v>
      </c>
      <c r="Z1346">
        <v>154.93544229642677</v>
      </c>
      <c r="AA1346">
        <v>28.015650343541662</v>
      </c>
      <c r="AB1346">
        <v>0</v>
      </c>
      <c r="AD1346">
        <v>45</v>
      </c>
      <c r="AE1346">
        <v>1</v>
      </c>
      <c r="AF1346">
        <v>0</v>
      </c>
      <c r="AG1346">
        <v>5</v>
      </c>
      <c r="AH1346">
        <v>135</v>
      </c>
      <c r="AI1346">
        <v>19</v>
      </c>
      <c r="AJ1346">
        <v>24</v>
      </c>
      <c r="AK1346">
        <v>6</v>
      </c>
      <c r="AL1346">
        <v>39</v>
      </c>
      <c r="AM1346">
        <v>6</v>
      </c>
    </row>
    <row r="1347" spans="1:39">
      <c r="A1347">
        <v>10</v>
      </c>
      <c r="B1347">
        <v>305</v>
      </c>
      <c r="C1347">
        <v>2016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58</v>
      </c>
      <c r="N1347">
        <v>99</v>
      </c>
      <c r="O1347">
        <v>99</v>
      </c>
      <c r="P1347">
        <v>9999</v>
      </c>
      <c r="Q1347">
        <v>449</v>
      </c>
      <c r="R1347">
        <v>2122</v>
      </c>
      <c r="S1347">
        <v>2122</v>
      </c>
      <c r="T1347">
        <v>7.3683113997013772</v>
      </c>
      <c r="U1347">
        <v>7.5047865597548142</v>
      </c>
      <c r="V1347">
        <v>14</v>
      </c>
      <c r="W1347">
        <v>58</v>
      </c>
      <c r="X1347">
        <v>166.16425151357652</v>
      </c>
      <c r="Y1347">
        <v>153.36960414703097</v>
      </c>
      <c r="Z1347">
        <v>153.36960414703097</v>
      </c>
      <c r="AA1347">
        <v>27.915915126930408</v>
      </c>
      <c r="AB1347">
        <v>0</v>
      </c>
      <c r="AD1347">
        <v>53</v>
      </c>
      <c r="AE1347">
        <v>0</v>
      </c>
      <c r="AF1347">
        <v>0</v>
      </c>
      <c r="AG1347">
        <v>11</v>
      </c>
      <c r="AH1347">
        <v>175</v>
      </c>
      <c r="AI1347">
        <v>22</v>
      </c>
      <c r="AJ1347">
        <v>31</v>
      </c>
      <c r="AK1347">
        <v>12</v>
      </c>
      <c r="AL1347">
        <v>50</v>
      </c>
      <c r="AM1347">
        <v>6</v>
      </c>
    </row>
    <row r="1348" spans="1:39">
      <c r="A1348">
        <v>10</v>
      </c>
      <c r="B1348">
        <v>306</v>
      </c>
      <c r="C1348">
        <v>2016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59</v>
      </c>
      <c r="N1348">
        <v>99</v>
      </c>
      <c r="O1348">
        <v>99</v>
      </c>
      <c r="P1348">
        <v>9999</v>
      </c>
      <c r="Q1348">
        <v>464</v>
      </c>
      <c r="R1348">
        <v>2442</v>
      </c>
      <c r="S1348">
        <v>2442</v>
      </c>
      <c r="T1348">
        <v>8.4794610923990437</v>
      </c>
      <c r="U1348">
        <v>8.5296311506304008</v>
      </c>
      <c r="V1348">
        <v>14.001228501228502</v>
      </c>
      <c r="W1348">
        <v>59</v>
      </c>
      <c r="X1348">
        <v>164.10779931906694</v>
      </c>
      <c r="Y1348">
        <v>151.47149877149857</v>
      </c>
      <c r="Z1348">
        <v>151.47149877149857</v>
      </c>
      <c r="AA1348">
        <v>26.637458740560486</v>
      </c>
      <c r="AB1348">
        <v>0</v>
      </c>
      <c r="AD1348">
        <v>81</v>
      </c>
      <c r="AE1348">
        <v>0</v>
      </c>
      <c r="AF1348">
        <v>0</v>
      </c>
      <c r="AG1348">
        <v>16</v>
      </c>
      <c r="AH1348">
        <v>231</v>
      </c>
      <c r="AI1348">
        <v>30</v>
      </c>
      <c r="AJ1348">
        <v>34</v>
      </c>
      <c r="AK1348">
        <v>21</v>
      </c>
      <c r="AL1348">
        <v>57</v>
      </c>
      <c r="AM1348">
        <v>12</v>
      </c>
    </row>
    <row r="1349" spans="1:39">
      <c r="A1349">
        <v>10</v>
      </c>
      <c r="B1349">
        <v>307</v>
      </c>
      <c r="C1349">
        <v>2016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60</v>
      </c>
      <c r="N1349">
        <v>99</v>
      </c>
      <c r="O1349">
        <v>99</v>
      </c>
      <c r="P1349">
        <v>9999</v>
      </c>
      <c r="Q1349">
        <v>460</v>
      </c>
      <c r="R1349">
        <v>2596</v>
      </c>
      <c r="S1349">
        <v>2596</v>
      </c>
      <c r="T1349">
        <v>9.0142018820097896</v>
      </c>
      <c r="U1349">
        <v>8.9111907967258119</v>
      </c>
      <c r="V1349">
        <v>16.997688751926038</v>
      </c>
      <c r="W1349">
        <v>60</v>
      </c>
      <c r="X1349">
        <v>161.27820615765248</v>
      </c>
      <c r="Y1349">
        <v>148.85978428351316</v>
      </c>
      <c r="Z1349">
        <v>148.85978428351316</v>
      </c>
      <c r="AA1349">
        <v>26.4538887238329</v>
      </c>
      <c r="AB1349">
        <v>0</v>
      </c>
      <c r="AD1349">
        <v>94</v>
      </c>
      <c r="AE1349">
        <v>0</v>
      </c>
      <c r="AF1349">
        <v>0</v>
      </c>
      <c r="AG1349">
        <v>7</v>
      </c>
      <c r="AH1349">
        <v>228</v>
      </c>
      <c r="AI1349">
        <v>28</v>
      </c>
      <c r="AJ1349">
        <v>40</v>
      </c>
      <c r="AK1349">
        <v>19</v>
      </c>
      <c r="AL1349">
        <v>63</v>
      </c>
      <c r="AM1349">
        <v>5</v>
      </c>
    </row>
    <row r="1350" spans="1:39">
      <c r="A1350">
        <v>10</v>
      </c>
      <c r="B1350">
        <v>308</v>
      </c>
      <c r="C1350">
        <v>2016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61</v>
      </c>
      <c r="N1350">
        <v>99</v>
      </c>
      <c r="O1350">
        <v>99</v>
      </c>
      <c r="P1350">
        <v>9999</v>
      </c>
      <c r="Q1350">
        <v>459</v>
      </c>
      <c r="R1350">
        <v>2684</v>
      </c>
      <c r="S1350">
        <v>2684</v>
      </c>
      <c r="T1350">
        <v>9.3197680475016487</v>
      </c>
      <c r="U1350">
        <v>9.0730698966973833</v>
      </c>
      <c r="V1350">
        <v>17</v>
      </c>
      <c r="W1350">
        <v>61</v>
      </c>
      <c r="X1350">
        <v>158.82408978691589</v>
      </c>
      <c r="Y1350">
        <v>146.59463487332337</v>
      </c>
      <c r="Z1350">
        <v>146.59463487332337</v>
      </c>
      <c r="AA1350">
        <v>25.727935019467328</v>
      </c>
      <c r="AB1350">
        <v>0</v>
      </c>
      <c r="AD1350">
        <v>91</v>
      </c>
      <c r="AE1350">
        <v>0</v>
      </c>
      <c r="AF1350">
        <v>0</v>
      </c>
      <c r="AG1350">
        <v>7</v>
      </c>
      <c r="AH1350">
        <v>253</v>
      </c>
      <c r="AI1350">
        <v>20</v>
      </c>
      <c r="AJ1350">
        <v>37</v>
      </c>
      <c r="AK1350">
        <v>39</v>
      </c>
      <c r="AL1350">
        <v>69</v>
      </c>
      <c r="AM1350">
        <v>8</v>
      </c>
    </row>
    <row r="1351" spans="1:39">
      <c r="A1351">
        <v>10</v>
      </c>
      <c r="B1351">
        <v>309</v>
      </c>
      <c r="C1351">
        <v>2016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62</v>
      </c>
      <c r="N1351">
        <v>99</v>
      </c>
      <c r="O1351">
        <v>99</v>
      </c>
      <c r="P1351">
        <v>9999</v>
      </c>
      <c r="Q1351">
        <v>451</v>
      </c>
      <c r="R1351">
        <v>2914</v>
      </c>
      <c r="S1351">
        <v>2914</v>
      </c>
      <c r="T1351">
        <v>10.11840688912809</v>
      </c>
      <c r="U1351">
        <v>9.5953559791740233</v>
      </c>
      <c r="V1351">
        <v>16.992793411118736</v>
      </c>
      <c r="W1351">
        <v>62</v>
      </c>
      <c r="X1351">
        <v>154.70921192643405</v>
      </c>
      <c r="Y1351">
        <v>142.79660260809851</v>
      </c>
      <c r="Z1351">
        <v>142.79660260809851</v>
      </c>
      <c r="AA1351">
        <v>25.281664342848103</v>
      </c>
      <c r="AB1351">
        <v>0</v>
      </c>
      <c r="AD1351">
        <v>102</v>
      </c>
      <c r="AE1351">
        <v>1</v>
      </c>
      <c r="AF1351">
        <v>0</v>
      </c>
      <c r="AG1351">
        <v>10</v>
      </c>
      <c r="AH1351">
        <v>278</v>
      </c>
      <c r="AI1351">
        <v>37</v>
      </c>
      <c r="AJ1351">
        <v>34</v>
      </c>
      <c r="AK1351">
        <v>39</v>
      </c>
      <c r="AL1351">
        <v>56</v>
      </c>
      <c r="AM1351">
        <v>9</v>
      </c>
    </row>
    <row r="1352" spans="1:39">
      <c r="A1352">
        <v>10</v>
      </c>
      <c r="B1352">
        <v>310</v>
      </c>
      <c r="C1352">
        <v>2016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63</v>
      </c>
      <c r="N1352">
        <v>99</v>
      </c>
      <c r="O1352">
        <v>99</v>
      </c>
      <c r="P1352">
        <v>9999</v>
      </c>
      <c r="Q1352">
        <v>412</v>
      </c>
      <c r="R1352">
        <v>2558</v>
      </c>
      <c r="S1352">
        <v>2558</v>
      </c>
      <c r="T1352">
        <v>8.8822528560019443</v>
      </c>
      <c r="U1352">
        <v>8.1426985942368404</v>
      </c>
      <c r="V1352">
        <v>17</v>
      </c>
      <c r="W1352">
        <v>63</v>
      </c>
      <c r="X1352">
        <v>149.55896441982611</v>
      </c>
      <c r="Y1352">
        <v>138.04292415949985</v>
      </c>
      <c r="Z1352">
        <v>138.04292415949985</v>
      </c>
      <c r="AA1352">
        <v>25.762672226860111</v>
      </c>
      <c r="AB1352">
        <v>0</v>
      </c>
      <c r="AD1352">
        <v>104</v>
      </c>
      <c r="AE1352">
        <v>1</v>
      </c>
      <c r="AF1352">
        <v>0</v>
      </c>
      <c r="AG1352">
        <v>11</v>
      </c>
      <c r="AH1352">
        <v>222</v>
      </c>
      <c r="AI1352">
        <v>34</v>
      </c>
      <c r="AJ1352">
        <v>23</v>
      </c>
      <c r="AK1352">
        <v>53</v>
      </c>
      <c r="AL1352">
        <v>49</v>
      </c>
      <c r="AM1352">
        <v>10</v>
      </c>
    </row>
    <row r="1353" spans="1:39">
      <c r="A1353">
        <v>10</v>
      </c>
      <c r="B1353">
        <v>311</v>
      </c>
      <c r="C1353">
        <v>2016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64</v>
      </c>
      <c r="N1353">
        <v>99</v>
      </c>
      <c r="O1353">
        <v>99</v>
      </c>
      <c r="P1353">
        <v>9999</v>
      </c>
      <c r="Q1353">
        <v>377</v>
      </c>
      <c r="R1353">
        <v>2127</v>
      </c>
      <c r="S1353">
        <v>2127</v>
      </c>
      <c r="T1353">
        <v>7.3856731136497791</v>
      </c>
      <c r="U1353">
        <v>6.7086596117664081</v>
      </c>
      <c r="V1353">
        <v>17</v>
      </c>
      <c r="W1353">
        <v>64</v>
      </c>
      <c r="X1353">
        <v>148.18795234973541</v>
      </c>
      <c r="Y1353">
        <v>136.7774800188057</v>
      </c>
      <c r="Z1353">
        <v>136.7774800188057</v>
      </c>
      <c r="AA1353">
        <v>24.463451061602832</v>
      </c>
      <c r="AB1353">
        <v>0</v>
      </c>
      <c r="AD1353">
        <v>94</v>
      </c>
      <c r="AE1353">
        <v>0</v>
      </c>
      <c r="AF1353">
        <v>0</v>
      </c>
      <c r="AG1353">
        <v>12</v>
      </c>
      <c r="AH1353">
        <v>204</v>
      </c>
      <c r="AI1353">
        <v>34</v>
      </c>
      <c r="AJ1353">
        <v>24</v>
      </c>
      <c r="AK1353">
        <v>53</v>
      </c>
      <c r="AL1353">
        <v>39</v>
      </c>
      <c r="AM1353">
        <v>5</v>
      </c>
    </row>
    <row r="1354" spans="1:39">
      <c r="A1354">
        <v>10</v>
      </c>
      <c r="B1354">
        <v>312</v>
      </c>
      <c r="C1354">
        <v>2016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65</v>
      </c>
      <c r="N1354">
        <v>99</v>
      </c>
      <c r="O1354">
        <v>99</v>
      </c>
      <c r="P1354">
        <v>9999</v>
      </c>
      <c r="Q1354">
        <v>352</v>
      </c>
      <c r="R1354">
        <v>2402</v>
      </c>
      <c r="S1354">
        <v>2402</v>
      </c>
      <c r="T1354">
        <v>8.3405673808118355</v>
      </c>
      <c r="U1354">
        <v>7.5035966791909203</v>
      </c>
      <c r="V1354">
        <v>17</v>
      </c>
      <c r="W1354">
        <v>65</v>
      </c>
      <c r="X1354">
        <v>146.77128936431652</v>
      </c>
      <c r="Y1354">
        <v>135.46990008326387</v>
      </c>
      <c r="Z1354">
        <v>135.46990008326387</v>
      </c>
      <c r="AA1354">
        <v>22.575085868903873</v>
      </c>
      <c r="AB1354">
        <v>0</v>
      </c>
      <c r="AD1354">
        <v>136</v>
      </c>
      <c r="AE1354">
        <v>0</v>
      </c>
      <c r="AF1354">
        <v>0</v>
      </c>
      <c r="AG1354">
        <v>15</v>
      </c>
      <c r="AH1354">
        <v>237</v>
      </c>
      <c r="AI1354">
        <v>35</v>
      </c>
      <c r="AJ1354">
        <v>26</v>
      </c>
      <c r="AK1354">
        <v>82</v>
      </c>
      <c r="AL1354">
        <v>40</v>
      </c>
      <c r="AM1354">
        <v>4</v>
      </c>
    </row>
    <row r="1355" spans="1:39">
      <c r="A1355">
        <v>10</v>
      </c>
      <c r="B1355">
        <v>313</v>
      </c>
      <c r="C1355">
        <v>2016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66</v>
      </c>
      <c r="N1355">
        <v>99</v>
      </c>
      <c r="O1355">
        <v>99</v>
      </c>
      <c r="P1355">
        <v>9999</v>
      </c>
      <c r="Q1355">
        <v>3</v>
      </c>
      <c r="R1355">
        <v>6</v>
      </c>
      <c r="S1355">
        <v>6</v>
      </c>
      <c r="T1355">
        <v>2.083405673808118E-2</v>
      </c>
      <c r="U1355">
        <v>1.3127887694275956E-2</v>
      </c>
      <c r="V1355">
        <v>17</v>
      </c>
      <c r="W1355">
        <v>66</v>
      </c>
      <c r="X1355">
        <v>102.79884434814012</v>
      </c>
      <c r="Y1355">
        <v>94.883333333333312</v>
      </c>
      <c r="Z1355">
        <v>94.883333333333312</v>
      </c>
      <c r="AA1355">
        <v>13.49313611515954</v>
      </c>
      <c r="AB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1</v>
      </c>
      <c r="AJ1355">
        <v>0</v>
      </c>
      <c r="AK1355">
        <v>0</v>
      </c>
      <c r="AL1355">
        <v>0</v>
      </c>
      <c r="AM1355">
        <v>0</v>
      </c>
    </row>
    <row r="1356" spans="1:39">
      <c r="A1356">
        <v>10</v>
      </c>
      <c r="B1356">
        <v>314</v>
      </c>
      <c r="C1356">
        <v>2016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67</v>
      </c>
      <c r="N1356">
        <v>99</v>
      </c>
      <c r="O1356">
        <v>99</v>
      </c>
      <c r="P1356">
        <v>9999</v>
      </c>
      <c r="Q1356">
        <v>1</v>
      </c>
      <c r="R1356">
        <v>1</v>
      </c>
      <c r="S1356">
        <v>1</v>
      </c>
      <c r="T1356">
        <v>3.4723427896801978E-3</v>
      </c>
      <c r="U1356">
        <v>1.5311641364832668E-3</v>
      </c>
      <c r="V1356">
        <v>17</v>
      </c>
      <c r="W1356">
        <v>67</v>
      </c>
      <c r="X1356">
        <v>71.939328277356438</v>
      </c>
      <c r="Y1356">
        <v>66.400000000000006</v>
      </c>
      <c r="Z1356">
        <v>66.400000000000006</v>
      </c>
      <c r="AA1356">
        <v>0</v>
      </c>
      <c r="AB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</row>
    <row r="1357" spans="1:39">
      <c r="A1357">
        <v>10</v>
      </c>
      <c r="B1357">
        <v>315</v>
      </c>
      <c r="C1357">
        <v>2016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68</v>
      </c>
      <c r="N1357">
        <v>99</v>
      </c>
      <c r="O1357">
        <v>99</v>
      </c>
      <c r="P1357">
        <v>9999</v>
      </c>
    </row>
    <row r="1358" spans="1:39">
      <c r="A1358">
        <v>10</v>
      </c>
      <c r="B1358">
        <v>316</v>
      </c>
      <c r="C1358">
        <v>2015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0</v>
      </c>
      <c r="N1358">
        <v>99</v>
      </c>
      <c r="O1358">
        <v>99</v>
      </c>
      <c r="P1358">
        <v>9999</v>
      </c>
      <c r="Q1358">
        <v>3</v>
      </c>
      <c r="R1358">
        <v>9</v>
      </c>
      <c r="S1358">
        <v>0</v>
      </c>
      <c r="T1358">
        <v>2.1781746896101073E-2</v>
      </c>
      <c r="U1358">
        <v>0</v>
      </c>
      <c r="V1358">
        <v>12.555555555555555</v>
      </c>
      <c r="X1358">
        <v>118.3098591549296</v>
      </c>
      <c r="Y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</row>
    <row r="1359" spans="1:39">
      <c r="A1359">
        <v>10</v>
      </c>
      <c r="B1359">
        <v>317</v>
      </c>
      <c r="C1359">
        <v>2015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35</v>
      </c>
      <c r="N1359">
        <v>99</v>
      </c>
      <c r="O1359">
        <v>99</v>
      </c>
      <c r="P1359">
        <v>9999</v>
      </c>
      <c r="Q1359">
        <v>26</v>
      </c>
      <c r="R1359">
        <v>52</v>
      </c>
      <c r="S1359">
        <v>52</v>
      </c>
      <c r="T1359">
        <v>0.12585009317747284</v>
      </c>
      <c r="U1359">
        <v>0.20773280268333913</v>
      </c>
      <c r="V1359">
        <v>2</v>
      </c>
      <c r="W1359">
        <v>35.673076923076913</v>
      </c>
      <c r="X1359">
        <v>248.52279356613047</v>
      </c>
      <c r="Y1359">
        <v>229.38653846153841</v>
      </c>
      <c r="Z1359">
        <v>229.38653846153841</v>
      </c>
      <c r="AA1359">
        <v>45.968841992937023</v>
      </c>
      <c r="AB1359">
        <v>4.8067306730576966</v>
      </c>
      <c r="AC1359">
        <v>21.174846166260075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</row>
    <row r="1360" spans="1:39">
      <c r="A1360">
        <v>10</v>
      </c>
      <c r="B1360">
        <v>318</v>
      </c>
      <c r="C1360">
        <v>2015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36</v>
      </c>
      <c r="N1360">
        <v>99</v>
      </c>
      <c r="O1360">
        <v>99</v>
      </c>
      <c r="P1360">
        <v>9999</v>
      </c>
      <c r="Q1360">
        <v>8</v>
      </c>
      <c r="R1360">
        <v>11</v>
      </c>
      <c r="S1360">
        <v>11</v>
      </c>
      <c r="T1360">
        <v>2.6622135095234631E-2</v>
      </c>
      <c r="U1360">
        <v>3.9635741285452976E-2</v>
      </c>
      <c r="V1360">
        <v>2</v>
      </c>
      <c r="W1360">
        <v>36</v>
      </c>
      <c r="X1360">
        <v>224.16034669555799</v>
      </c>
      <c r="Y1360">
        <v>206.9</v>
      </c>
      <c r="Z1360">
        <v>206.9</v>
      </c>
      <c r="AA1360">
        <v>36.043231617802405</v>
      </c>
      <c r="AB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1</v>
      </c>
      <c r="AM1360">
        <v>0</v>
      </c>
    </row>
    <row r="1361" spans="1:39">
      <c r="A1361">
        <v>10</v>
      </c>
      <c r="B1361">
        <v>319</v>
      </c>
      <c r="C1361">
        <v>2015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37</v>
      </c>
      <c r="N1361">
        <v>99</v>
      </c>
      <c r="O1361">
        <v>99</v>
      </c>
      <c r="P1361">
        <v>9999</v>
      </c>
      <c r="Q1361">
        <v>14</v>
      </c>
      <c r="R1361">
        <v>16</v>
      </c>
      <c r="S1361">
        <v>16</v>
      </c>
      <c r="T1361">
        <v>3.8723105593068574E-2</v>
      </c>
      <c r="U1361">
        <v>6.1035802312547599E-2</v>
      </c>
      <c r="V1361">
        <v>2</v>
      </c>
      <c r="W1361">
        <v>37</v>
      </c>
      <c r="X1361">
        <v>237.31717226435543</v>
      </c>
      <c r="Y1361">
        <v>219.04374999999999</v>
      </c>
      <c r="Z1361">
        <v>219.04374999999999</v>
      </c>
      <c r="AA1361">
        <v>46.19576507578909</v>
      </c>
      <c r="AB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</row>
    <row r="1362" spans="1:39">
      <c r="A1362">
        <v>10</v>
      </c>
      <c r="B1362">
        <v>320</v>
      </c>
      <c r="C1362">
        <v>2015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38</v>
      </c>
      <c r="N1362">
        <v>99</v>
      </c>
      <c r="O1362">
        <v>99</v>
      </c>
      <c r="P1362">
        <v>9999</v>
      </c>
      <c r="Q1362">
        <v>20</v>
      </c>
      <c r="R1362">
        <v>26</v>
      </c>
      <c r="S1362">
        <v>26</v>
      </c>
      <c r="T1362">
        <v>6.2925046588736405E-2</v>
      </c>
      <c r="U1362">
        <v>0.10042772779853822</v>
      </c>
      <c r="V1362">
        <v>2</v>
      </c>
      <c r="W1362">
        <v>38</v>
      </c>
      <c r="X1362">
        <v>240.29502458538204</v>
      </c>
      <c r="Y1362">
        <v>221.79230769230765</v>
      </c>
      <c r="Z1362">
        <v>221.79230769230765</v>
      </c>
      <c r="AA1362">
        <v>31.555932309239942</v>
      </c>
      <c r="AB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</row>
    <row r="1363" spans="1:39">
      <c r="A1363">
        <v>10</v>
      </c>
      <c r="B1363">
        <v>321</v>
      </c>
      <c r="C1363">
        <v>2015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39</v>
      </c>
      <c r="N1363">
        <v>99</v>
      </c>
      <c r="O1363">
        <v>99</v>
      </c>
      <c r="P1363">
        <v>9999</v>
      </c>
      <c r="Q1363">
        <v>15</v>
      </c>
      <c r="R1363">
        <v>18</v>
      </c>
      <c r="S1363">
        <v>18</v>
      </c>
      <c r="T1363">
        <v>4.3563493792202146E-2</v>
      </c>
      <c r="U1363">
        <v>6.9783564888971444E-2</v>
      </c>
      <c r="V1363">
        <v>2</v>
      </c>
      <c r="W1363">
        <v>39</v>
      </c>
      <c r="X1363">
        <v>241.18213554833264</v>
      </c>
      <c r="Y1363">
        <v>222.61111111111111</v>
      </c>
      <c r="Z1363">
        <v>222.61111111111111</v>
      </c>
      <c r="AA1363">
        <v>30.734289372130824</v>
      </c>
      <c r="AB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</row>
    <row r="1364" spans="1:39">
      <c r="A1364">
        <v>10</v>
      </c>
      <c r="B1364">
        <v>322</v>
      </c>
      <c r="C1364">
        <v>2015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40</v>
      </c>
      <c r="N1364">
        <v>99</v>
      </c>
      <c r="O1364">
        <v>99</v>
      </c>
      <c r="P1364">
        <v>9999</v>
      </c>
      <c r="Q1364">
        <v>24</v>
      </c>
      <c r="R1364">
        <v>35</v>
      </c>
      <c r="S1364">
        <v>35</v>
      </c>
      <c r="T1364">
        <v>8.4706793484837492E-2</v>
      </c>
      <c r="U1364">
        <v>0.121859136571278</v>
      </c>
      <c r="V1364">
        <v>5</v>
      </c>
      <c r="W1364">
        <v>40</v>
      </c>
      <c r="X1364">
        <v>216.59804983748643</v>
      </c>
      <c r="Y1364">
        <v>199.92000000000004</v>
      </c>
      <c r="Z1364">
        <v>199.92000000000004</v>
      </c>
      <c r="AA1364">
        <v>35.173884792961971</v>
      </c>
      <c r="AB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</row>
    <row r="1365" spans="1:39">
      <c r="A1365">
        <v>10</v>
      </c>
      <c r="B1365">
        <v>323</v>
      </c>
      <c r="C1365">
        <v>2015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41</v>
      </c>
      <c r="N1365">
        <v>99</v>
      </c>
      <c r="O1365">
        <v>99</v>
      </c>
      <c r="P1365">
        <v>9999</v>
      </c>
      <c r="Q1365">
        <v>26</v>
      </c>
      <c r="R1365">
        <v>28</v>
      </c>
      <c r="S1365">
        <v>28</v>
      </c>
      <c r="T1365">
        <v>6.7765434787869991E-2</v>
      </c>
      <c r="U1365">
        <v>0.10092406710458655</v>
      </c>
      <c r="V1365">
        <v>5</v>
      </c>
      <c r="W1365">
        <v>41</v>
      </c>
      <c r="X1365">
        <v>224.23386472682247</v>
      </c>
      <c r="Y1365">
        <v>206.96785714285721</v>
      </c>
      <c r="Z1365">
        <v>206.96785714285721</v>
      </c>
      <c r="AA1365">
        <v>41.333089939896702</v>
      </c>
      <c r="AB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1</v>
      </c>
      <c r="AM1365">
        <v>0</v>
      </c>
    </row>
    <row r="1366" spans="1:39">
      <c r="A1366">
        <v>10</v>
      </c>
      <c r="B1366">
        <v>324</v>
      </c>
      <c r="C1366">
        <v>2015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42</v>
      </c>
      <c r="N1366">
        <v>99</v>
      </c>
      <c r="O1366">
        <v>99</v>
      </c>
      <c r="P1366">
        <v>9999</v>
      </c>
      <c r="Q1366">
        <v>38</v>
      </c>
      <c r="R1366">
        <v>59</v>
      </c>
      <c r="S1366">
        <v>59</v>
      </c>
      <c r="T1366">
        <v>0.14279145187444031</v>
      </c>
      <c r="U1366">
        <v>0.20382130064339327</v>
      </c>
      <c r="V1366">
        <v>5</v>
      </c>
      <c r="W1366">
        <v>42</v>
      </c>
      <c r="X1366">
        <v>214.91268340158311</v>
      </c>
      <c r="Y1366">
        <v>198.36440677966095</v>
      </c>
      <c r="Z1366">
        <v>198.36440677966095</v>
      </c>
      <c r="AA1366">
        <v>38.285704561894285</v>
      </c>
      <c r="AB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2</v>
      </c>
      <c r="AM1366">
        <v>0</v>
      </c>
    </row>
    <row r="1367" spans="1:39">
      <c r="A1367">
        <v>10</v>
      </c>
      <c r="B1367">
        <v>325</v>
      </c>
      <c r="C1367">
        <v>2015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43</v>
      </c>
      <c r="N1367">
        <v>99</v>
      </c>
      <c r="O1367">
        <v>99</v>
      </c>
      <c r="P1367">
        <v>9999</v>
      </c>
      <c r="Q1367">
        <v>36</v>
      </c>
      <c r="R1367">
        <v>55</v>
      </c>
      <c r="S1367">
        <v>55</v>
      </c>
      <c r="T1367">
        <v>0.13311067547617317</v>
      </c>
      <c r="U1367">
        <v>0.19026165911043763</v>
      </c>
      <c r="V1367">
        <v>5</v>
      </c>
      <c r="W1367">
        <v>43</v>
      </c>
      <c r="X1367">
        <v>215.20535802225953</v>
      </c>
      <c r="Y1367">
        <v>198.63454545454536</v>
      </c>
      <c r="Z1367">
        <v>198.63454545454536</v>
      </c>
      <c r="AA1367">
        <v>32.346219215245128</v>
      </c>
      <c r="AB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2</v>
      </c>
      <c r="AM1367">
        <v>0</v>
      </c>
    </row>
    <row r="1368" spans="1:39">
      <c r="A1368">
        <v>10</v>
      </c>
      <c r="B1368">
        <v>326</v>
      </c>
      <c r="C1368">
        <v>2015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44</v>
      </c>
      <c r="N1368">
        <v>99</v>
      </c>
      <c r="O1368">
        <v>99</v>
      </c>
      <c r="P1368">
        <v>9999</v>
      </c>
      <c r="Q1368">
        <v>67</v>
      </c>
      <c r="R1368">
        <v>91</v>
      </c>
      <c r="S1368">
        <v>91</v>
      </c>
      <c r="T1368">
        <v>0.22023766306057743</v>
      </c>
      <c r="U1368">
        <v>0.30824238292883993</v>
      </c>
      <c r="V1368">
        <v>5</v>
      </c>
      <c r="W1368">
        <v>44</v>
      </c>
      <c r="X1368">
        <v>210.72470324908031</v>
      </c>
      <c r="Y1368">
        <v>194.49890109890111</v>
      </c>
      <c r="Z1368">
        <v>194.49890109890111</v>
      </c>
      <c r="AA1368">
        <v>33.878828990055929</v>
      </c>
      <c r="AB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2</v>
      </c>
      <c r="AM1368">
        <v>0</v>
      </c>
    </row>
    <row r="1369" spans="1:39">
      <c r="A1369">
        <v>10</v>
      </c>
      <c r="B1369">
        <v>327</v>
      </c>
      <c r="C1369">
        <v>2015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45</v>
      </c>
      <c r="N1369">
        <v>99</v>
      </c>
      <c r="O1369">
        <v>99</v>
      </c>
      <c r="P1369">
        <v>9999</v>
      </c>
      <c r="Q1369">
        <v>66</v>
      </c>
      <c r="R1369">
        <v>88</v>
      </c>
      <c r="S1369">
        <v>88</v>
      </c>
      <c r="T1369">
        <v>0.21297708076187705</v>
      </c>
      <c r="U1369">
        <v>0.30034971719195891</v>
      </c>
      <c r="V1369">
        <v>8</v>
      </c>
      <c r="W1369">
        <v>45</v>
      </c>
      <c r="X1369">
        <v>212.32886831478379</v>
      </c>
      <c r="Y1369">
        <v>195.97954545454547</v>
      </c>
      <c r="Z1369">
        <v>195.97954545454547</v>
      </c>
      <c r="AA1369">
        <v>41.380345463788487</v>
      </c>
      <c r="AB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2</v>
      </c>
      <c r="AM1369">
        <v>0</v>
      </c>
    </row>
    <row r="1370" spans="1:39">
      <c r="A1370">
        <v>10</v>
      </c>
      <c r="B1370">
        <v>328</v>
      </c>
      <c r="C1370">
        <v>2015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46</v>
      </c>
      <c r="N1370">
        <v>99</v>
      </c>
      <c r="O1370">
        <v>99</v>
      </c>
      <c r="P1370">
        <v>9999</v>
      </c>
      <c r="Q1370">
        <v>83</v>
      </c>
      <c r="R1370">
        <v>120</v>
      </c>
      <c r="S1370">
        <v>120</v>
      </c>
      <c r="T1370">
        <v>0.2904232919480142</v>
      </c>
      <c r="U1370">
        <v>0.38900810804216496</v>
      </c>
      <c r="V1370">
        <v>8</v>
      </c>
      <c r="W1370">
        <v>46</v>
      </c>
      <c r="X1370">
        <v>201.67027807872887</v>
      </c>
      <c r="Y1370">
        <v>186.14166666666671</v>
      </c>
      <c r="Z1370">
        <v>186.14166666666671</v>
      </c>
      <c r="AA1370">
        <v>36.665018712966685</v>
      </c>
      <c r="AB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</row>
    <row r="1371" spans="1:39">
      <c r="A1371">
        <v>10</v>
      </c>
      <c r="B1371">
        <v>329</v>
      </c>
      <c r="C1371">
        <v>2015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47</v>
      </c>
      <c r="N1371">
        <v>99</v>
      </c>
      <c r="O1371">
        <v>99</v>
      </c>
      <c r="P1371">
        <v>9999</v>
      </c>
      <c r="Q1371">
        <v>117</v>
      </c>
      <c r="R1371">
        <v>177</v>
      </c>
      <c r="S1371">
        <v>177</v>
      </c>
      <c r="T1371">
        <v>0.42837435562332093</v>
      </c>
      <c r="U1371">
        <v>0.55481155938368065</v>
      </c>
      <c r="V1371">
        <v>8</v>
      </c>
      <c r="W1371">
        <v>47</v>
      </c>
      <c r="X1371">
        <v>195.00094876079595</v>
      </c>
      <c r="Y1371">
        <v>179.98587570621478</v>
      </c>
      <c r="Z1371">
        <v>179.98587570621478</v>
      </c>
      <c r="AA1371">
        <v>34.443219031145333</v>
      </c>
      <c r="AB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2</v>
      </c>
      <c r="AM1371">
        <v>0</v>
      </c>
    </row>
    <row r="1372" spans="1:39">
      <c r="A1372">
        <v>10</v>
      </c>
      <c r="B1372">
        <v>330</v>
      </c>
      <c r="C1372">
        <v>2015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48</v>
      </c>
      <c r="N1372">
        <v>99</v>
      </c>
      <c r="O1372">
        <v>99</v>
      </c>
      <c r="P1372">
        <v>9999</v>
      </c>
      <c r="Q1372">
        <v>150</v>
      </c>
      <c r="R1372">
        <v>235</v>
      </c>
      <c r="S1372">
        <v>235</v>
      </c>
      <c r="T1372">
        <v>0.56874561339819452</v>
      </c>
      <c r="U1372">
        <v>0.6990338293899292</v>
      </c>
      <c r="V1372">
        <v>8</v>
      </c>
      <c r="W1372">
        <v>48</v>
      </c>
      <c r="X1372">
        <v>185.05244231345537</v>
      </c>
      <c r="Y1372">
        <v>170.80340425531921</v>
      </c>
      <c r="Z1372">
        <v>170.80340425531921</v>
      </c>
      <c r="AA1372">
        <v>40.032328280528127</v>
      </c>
      <c r="AB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3</v>
      </c>
      <c r="AM1372">
        <v>0</v>
      </c>
    </row>
    <row r="1373" spans="1:39">
      <c r="A1373">
        <v>10</v>
      </c>
      <c r="B1373">
        <v>331</v>
      </c>
      <c r="C1373">
        <v>2015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49</v>
      </c>
      <c r="N1373">
        <v>99</v>
      </c>
      <c r="O1373">
        <v>99</v>
      </c>
      <c r="P1373">
        <v>9999</v>
      </c>
      <c r="Q1373">
        <v>193</v>
      </c>
      <c r="R1373">
        <v>324</v>
      </c>
      <c r="S1373">
        <v>324</v>
      </c>
      <c r="T1373">
        <v>0.78414288825963852</v>
      </c>
      <c r="U1373">
        <v>0.96044790494917676</v>
      </c>
      <c r="V1373">
        <v>8</v>
      </c>
      <c r="W1373">
        <v>49</v>
      </c>
      <c r="X1373">
        <v>184.41374744191648</v>
      </c>
      <c r="Y1373">
        <v>170.2138888888889</v>
      </c>
      <c r="Z1373">
        <v>170.2138888888889</v>
      </c>
      <c r="AA1373">
        <v>37.234056472801271</v>
      </c>
      <c r="AB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4</v>
      </c>
      <c r="AM1373">
        <v>3</v>
      </c>
    </row>
    <row r="1374" spans="1:39">
      <c r="A1374">
        <v>10</v>
      </c>
      <c r="B1374">
        <v>332</v>
      </c>
      <c r="C1374">
        <v>2015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50</v>
      </c>
      <c r="N1374">
        <v>99</v>
      </c>
      <c r="O1374">
        <v>99</v>
      </c>
      <c r="P1374">
        <v>9999</v>
      </c>
      <c r="Q1374">
        <v>214</v>
      </c>
      <c r="R1374">
        <v>396</v>
      </c>
      <c r="S1374">
        <v>396</v>
      </c>
      <c r="T1374">
        <v>0.95839686342844721</v>
      </c>
      <c r="U1374">
        <v>1.1294714663850201</v>
      </c>
      <c r="V1374">
        <v>11</v>
      </c>
      <c r="W1374">
        <v>50</v>
      </c>
      <c r="X1374">
        <v>177.43715595828263</v>
      </c>
      <c r="Y1374">
        <v>163.77449494949499</v>
      </c>
      <c r="Z1374">
        <v>163.77449494949499</v>
      </c>
      <c r="AA1374">
        <v>39.211945214082242</v>
      </c>
      <c r="AB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7</v>
      </c>
      <c r="AM1374">
        <v>0</v>
      </c>
    </row>
    <row r="1375" spans="1:39">
      <c r="A1375">
        <v>10</v>
      </c>
      <c r="B1375">
        <v>333</v>
      </c>
      <c r="C1375">
        <v>2015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51</v>
      </c>
      <c r="N1375">
        <v>99</v>
      </c>
      <c r="O1375">
        <v>99</v>
      </c>
      <c r="P1375">
        <v>9999</v>
      </c>
      <c r="Q1375">
        <v>257</v>
      </c>
      <c r="R1375">
        <v>541</v>
      </c>
      <c r="S1375">
        <v>541</v>
      </c>
      <c r="T1375">
        <v>1.3093250078656311</v>
      </c>
      <c r="U1375">
        <v>1.5040212975190661</v>
      </c>
      <c r="V1375">
        <v>10.983364140480591</v>
      </c>
      <c r="W1375">
        <v>51</v>
      </c>
      <c r="X1375">
        <v>172.95025663722123</v>
      </c>
      <c r="Y1375">
        <v>159.63308687615503</v>
      </c>
      <c r="Z1375">
        <v>159.63308687615503</v>
      </c>
      <c r="AA1375">
        <v>37.506370074980467</v>
      </c>
      <c r="AB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4</v>
      </c>
      <c r="AM1375">
        <v>6</v>
      </c>
    </row>
    <row r="1376" spans="1:39">
      <c r="A1376">
        <v>10</v>
      </c>
      <c r="B1376">
        <v>334</v>
      </c>
      <c r="C1376">
        <v>2015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52</v>
      </c>
      <c r="N1376">
        <v>99</v>
      </c>
      <c r="O1376">
        <v>99</v>
      </c>
      <c r="P1376">
        <v>9999</v>
      </c>
      <c r="Q1376">
        <v>305</v>
      </c>
      <c r="R1376">
        <v>669</v>
      </c>
      <c r="S1376">
        <v>668</v>
      </c>
      <c r="T1376">
        <v>1.6191098526101797</v>
      </c>
      <c r="U1376">
        <v>1.8348549558095215</v>
      </c>
      <c r="V1376">
        <v>10.985052316890881</v>
      </c>
      <c r="W1376">
        <v>52</v>
      </c>
      <c r="X1376">
        <v>170.79792772965271</v>
      </c>
      <c r="Y1376">
        <v>157.48594917787764</v>
      </c>
      <c r="Z1376">
        <v>157.7217065868266</v>
      </c>
      <c r="AA1376">
        <v>37.287747326438591</v>
      </c>
      <c r="AB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6</v>
      </c>
      <c r="AM1376">
        <v>6</v>
      </c>
    </row>
    <row r="1377" spans="1:39">
      <c r="A1377">
        <v>10</v>
      </c>
      <c r="B1377">
        <v>335</v>
      </c>
      <c r="C1377">
        <v>2015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53</v>
      </c>
      <c r="N1377">
        <v>99</v>
      </c>
      <c r="O1377">
        <v>99</v>
      </c>
      <c r="P1377">
        <v>9999</v>
      </c>
      <c r="Q1377">
        <v>394</v>
      </c>
      <c r="R1377">
        <v>923</v>
      </c>
      <c r="S1377">
        <v>923</v>
      </c>
      <c r="T1377">
        <v>2.2338391539001425</v>
      </c>
      <c r="U1377">
        <v>2.4580760038980545</v>
      </c>
      <c r="V1377">
        <v>11</v>
      </c>
      <c r="W1377">
        <v>53</v>
      </c>
      <c r="X1377">
        <v>165.67542600381017</v>
      </c>
      <c r="Y1377">
        <v>152.9184182015166</v>
      </c>
      <c r="Z1377">
        <v>152.9184182015166</v>
      </c>
      <c r="AA1377">
        <v>34.993863057244099</v>
      </c>
      <c r="AB1377">
        <v>0</v>
      </c>
      <c r="AD1377">
        <v>1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10</v>
      </c>
      <c r="AM1377">
        <v>8</v>
      </c>
    </row>
    <row r="1378" spans="1:39">
      <c r="A1378">
        <v>10</v>
      </c>
      <c r="B1378">
        <v>336</v>
      </c>
      <c r="C1378">
        <v>2015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54</v>
      </c>
      <c r="N1378">
        <v>99</v>
      </c>
      <c r="O1378">
        <v>99</v>
      </c>
      <c r="P1378">
        <v>9999</v>
      </c>
      <c r="Q1378">
        <v>466</v>
      </c>
      <c r="R1378">
        <v>1256</v>
      </c>
      <c r="S1378">
        <v>1256</v>
      </c>
      <c r="T1378">
        <v>3.0397637890558822</v>
      </c>
      <c r="U1378">
        <v>3.259244271682761</v>
      </c>
      <c r="V1378">
        <v>11</v>
      </c>
      <c r="W1378">
        <v>54</v>
      </c>
      <c r="X1378">
        <v>161.43279323170779</v>
      </c>
      <c r="Y1378">
        <v>149.00246815286619</v>
      </c>
      <c r="Z1378">
        <v>149.00246815286619</v>
      </c>
      <c r="AA1378">
        <v>35.432579316629493</v>
      </c>
      <c r="AB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20</v>
      </c>
      <c r="AM1378">
        <v>10</v>
      </c>
    </row>
    <row r="1379" spans="1:39">
      <c r="A1379">
        <v>10</v>
      </c>
      <c r="B1379">
        <v>337</v>
      </c>
      <c r="C1379">
        <v>2015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55</v>
      </c>
      <c r="N1379">
        <v>99</v>
      </c>
      <c r="O1379">
        <v>99</v>
      </c>
      <c r="P1379">
        <v>9999</v>
      </c>
      <c r="Q1379">
        <v>550</v>
      </c>
      <c r="R1379">
        <v>1651</v>
      </c>
      <c r="S1379">
        <v>1651</v>
      </c>
      <c r="T1379">
        <v>3.9957404583847618</v>
      </c>
      <c r="U1379">
        <v>4.1503022001049565</v>
      </c>
      <c r="V1379">
        <v>14</v>
      </c>
      <c r="W1379">
        <v>55</v>
      </c>
      <c r="X1379">
        <v>156.38573555670339</v>
      </c>
      <c r="Y1379">
        <v>144.34403391883711</v>
      </c>
      <c r="Z1379">
        <v>144.34403391883711</v>
      </c>
      <c r="AA1379">
        <v>34.0728694018512</v>
      </c>
      <c r="AB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31</v>
      </c>
      <c r="AM1379">
        <v>14</v>
      </c>
    </row>
    <row r="1380" spans="1:39">
      <c r="A1380">
        <v>10</v>
      </c>
      <c r="B1380">
        <v>338</v>
      </c>
      <c r="C1380">
        <v>2015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56</v>
      </c>
      <c r="N1380">
        <v>99</v>
      </c>
      <c r="O1380">
        <v>99</v>
      </c>
      <c r="P1380">
        <v>9999</v>
      </c>
      <c r="Q1380">
        <v>622</v>
      </c>
      <c r="R1380">
        <v>2137</v>
      </c>
      <c r="S1380">
        <v>2137</v>
      </c>
      <c r="T1380">
        <v>5.1719547907742189</v>
      </c>
      <c r="U1380">
        <v>5.3008410931049372</v>
      </c>
      <c r="V1380">
        <v>14</v>
      </c>
      <c r="W1380">
        <v>56</v>
      </c>
      <c r="X1380">
        <v>154.31379537438477</v>
      </c>
      <c r="Y1380">
        <v>142.43163313055663</v>
      </c>
      <c r="Z1380">
        <v>142.43163313055663</v>
      </c>
      <c r="AA1380">
        <v>32.54101290120942</v>
      </c>
      <c r="AB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33</v>
      </c>
      <c r="AM1380">
        <v>19</v>
      </c>
    </row>
    <row r="1381" spans="1:39">
      <c r="A1381">
        <v>10</v>
      </c>
      <c r="B1381">
        <v>339</v>
      </c>
      <c r="C1381">
        <v>2015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57</v>
      </c>
      <c r="N1381">
        <v>99</v>
      </c>
      <c r="O1381">
        <v>99</v>
      </c>
      <c r="P1381">
        <v>9999</v>
      </c>
      <c r="Q1381">
        <v>687</v>
      </c>
      <c r="R1381">
        <v>2649</v>
      </c>
      <c r="S1381">
        <v>2649</v>
      </c>
      <c r="T1381">
        <v>6.4110941697524124</v>
      </c>
      <c r="U1381">
        <v>6.427139471014101</v>
      </c>
      <c r="V1381">
        <v>13.998867497168748</v>
      </c>
      <c r="W1381">
        <v>57</v>
      </c>
      <c r="X1381">
        <v>150.93857859238341</v>
      </c>
      <c r="Y1381">
        <v>139.31630804076997</v>
      </c>
      <c r="Z1381">
        <v>139.31630804076997</v>
      </c>
      <c r="AA1381">
        <v>30.992489838420074</v>
      </c>
      <c r="AB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41</v>
      </c>
      <c r="AM1381">
        <v>27</v>
      </c>
    </row>
    <row r="1382" spans="1:39">
      <c r="A1382">
        <v>10</v>
      </c>
      <c r="B1382">
        <v>340</v>
      </c>
      <c r="C1382">
        <v>2015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58</v>
      </c>
      <c r="N1382">
        <v>99</v>
      </c>
      <c r="O1382">
        <v>99</v>
      </c>
      <c r="P1382">
        <v>9999</v>
      </c>
      <c r="Q1382">
        <v>760</v>
      </c>
      <c r="R1382">
        <v>3239</v>
      </c>
      <c r="S1382">
        <v>3239</v>
      </c>
      <c r="T1382">
        <v>7.839008688496814</v>
      </c>
      <c r="U1382">
        <v>7.7529523176233059</v>
      </c>
      <c r="V1382">
        <v>14.000926211793763</v>
      </c>
      <c r="W1382">
        <v>58</v>
      </c>
      <c r="X1382">
        <v>148.90889976140619</v>
      </c>
      <c r="Y1382">
        <v>137.44291447977781</v>
      </c>
      <c r="Z1382">
        <v>137.44291447977781</v>
      </c>
      <c r="AA1382">
        <v>29.972461451689803</v>
      </c>
      <c r="AB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65</v>
      </c>
      <c r="AM1382">
        <v>36</v>
      </c>
    </row>
    <row r="1383" spans="1:39">
      <c r="A1383">
        <v>10</v>
      </c>
      <c r="B1383">
        <v>341</v>
      </c>
      <c r="C1383">
        <v>2015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59</v>
      </c>
      <c r="N1383">
        <v>99</v>
      </c>
      <c r="O1383">
        <v>99</v>
      </c>
      <c r="P1383">
        <v>9999</v>
      </c>
      <c r="Q1383">
        <v>803</v>
      </c>
      <c r="R1383">
        <v>3887</v>
      </c>
      <c r="S1383">
        <v>3887</v>
      </c>
      <c r="T1383">
        <v>9.4072944650160952</v>
      </c>
      <c r="U1383">
        <v>9.1901454460511971</v>
      </c>
      <c r="V1383">
        <v>13.999228196552609</v>
      </c>
      <c r="W1383">
        <v>59</v>
      </c>
      <c r="X1383">
        <v>147.08633746234699</v>
      </c>
      <c r="Y1383">
        <v>135.76068947774675</v>
      </c>
      <c r="Z1383">
        <v>135.76068947774675</v>
      </c>
      <c r="AA1383">
        <v>28.586851731786009</v>
      </c>
      <c r="AB1383">
        <v>0</v>
      </c>
      <c r="AD1383">
        <v>1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68</v>
      </c>
      <c r="AM1383">
        <v>34</v>
      </c>
    </row>
    <row r="1384" spans="1:39">
      <c r="A1384">
        <v>10</v>
      </c>
      <c r="B1384">
        <v>342</v>
      </c>
      <c r="C1384">
        <v>2015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60</v>
      </c>
      <c r="N1384">
        <v>99</v>
      </c>
      <c r="O1384">
        <v>99</v>
      </c>
      <c r="P1384">
        <v>9999</v>
      </c>
      <c r="Q1384">
        <v>811</v>
      </c>
      <c r="R1384">
        <v>4126</v>
      </c>
      <c r="S1384">
        <v>4126</v>
      </c>
      <c r="T1384">
        <v>9.9857208548125573</v>
      </c>
      <c r="U1384">
        <v>9.7206085147756642</v>
      </c>
      <c r="V1384">
        <v>16.998545807077075</v>
      </c>
      <c r="W1384">
        <v>60</v>
      </c>
      <c r="X1384">
        <v>146.56447578419514</v>
      </c>
      <c r="Y1384">
        <v>135.27901114881212</v>
      </c>
      <c r="Z1384">
        <v>135.27901114881212</v>
      </c>
      <c r="AA1384">
        <v>27.740294370131679</v>
      </c>
      <c r="AB1384">
        <v>0</v>
      </c>
      <c r="AD1384">
        <v>1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90</v>
      </c>
      <c r="AM1384">
        <v>31</v>
      </c>
    </row>
    <row r="1385" spans="1:39">
      <c r="A1385">
        <v>10</v>
      </c>
      <c r="B1385">
        <v>343</v>
      </c>
      <c r="C1385">
        <v>2015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61</v>
      </c>
      <c r="N1385">
        <v>99</v>
      </c>
      <c r="O1385">
        <v>99</v>
      </c>
      <c r="P1385">
        <v>9999</v>
      </c>
      <c r="Q1385">
        <v>765</v>
      </c>
      <c r="R1385">
        <v>4218</v>
      </c>
      <c r="S1385">
        <v>4218</v>
      </c>
      <c r="T1385">
        <v>10.208378711972699</v>
      </c>
      <c r="U1385">
        <v>9.9250567703319756</v>
      </c>
      <c r="V1385">
        <v>17</v>
      </c>
      <c r="W1385">
        <v>61</v>
      </c>
      <c r="X1385">
        <v>146.38309119406247</v>
      </c>
      <c r="Y1385">
        <v>135.11159317211951</v>
      </c>
      <c r="Z1385">
        <v>135.11159317211951</v>
      </c>
      <c r="AA1385">
        <v>26.836457633159405</v>
      </c>
      <c r="AB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95</v>
      </c>
      <c r="AM1385">
        <v>19</v>
      </c>
    </row>
    <row r="1386" spans="1:39">
      <c r="A1386">
        <v>10</v>
      </c>
      <c r="B1386">
        <v>344</v>
      </c>
      <c r="C1386">
        <v>2015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62</v>
      </c>
      <c r="N1386">
        <v>99</v>
      </c>
      <c r="O1386">
        <v>99</v>
      </c>
      <c r="P1386">
        <v>9999</v>
      </c>
      <c r="Q1386">
        <v>730</v>
      </c>
      <c r="R1386">
        <v>4151</v>
      </c>
      <c r="S1386">
        <v>4151</v>
      </c>
      <c r="T1386">
        <v>10.046225707301723</v>
      </c>
      <c r="U1386">
        <v>9.7036580920887605</v>
      </c>
      <c r="V1386">
        <v>16.997831847747531</v>
      </c>
      <c r="W1386">
        <v>62</v>
      </c>
      <c r="X1386">
        <v>145.4277356968378</v>
      </c>
      <c r="Y1386">
        <v>134.22980004818095</v>
      </c>
      <c r="Z1386">
        <v>134.22980004818095</v>
      </c>
      <c r="AA1386">
        <v>26.356832182232576</v>
      </c>
      <c r="AB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125</v>
      </c>
      <c r="AM1386">
        <v>29</v>
      </c>
    </row>
    <row r="1387" spans="1:39">
      <c r="A1387">
        <v>10</v>
      </c>
      <c r="B1387">
        <v>345</v>
      </c>
      <c r="C1387">
        <v>2015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63</v>
      </c>
      <c r="N1387">
        <v>99</v>
      </c>
      <c r="O1387">
        <v>99</v>
      </c>
      <c r="P1387">
        <v>9999</v>
      </c>
      <c r="Q1387">
        <v>653</v>
      </c>
      <c r="R1387">
        <v>3681</v>
      </c>
      <c r="S1387">
        <v>3681</v>
      </c>
      <c r="T1387">
        <v>8.9087344805053341</v>
      </c>
      <c r="U1387">
        <v>8.5834237614205264</v>
      </c>
      <c r="V1387">
        <v>17</v>
      </c>
      <c r="W1387">
        <v>63</v>
      </c>
      <c r="X1387">
        <v>145.06385900717677</v>
      </c>
      <c r="Y1387">
        <v>133.89394186362392</v>
      </c>
      <c r="Z1387">
        <v>133.89394186362392</v>
      </c>
      <c r="AA1387">
        <v>26.314998904040031</v>
      </c>
      <c r="AB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129</v>
      </c>
      <c r="AM1387">
        <v>9</v>
      </c>
    </row>
    <row r="1388" spans="1:39">
      <c r="A1388">
        <v>10</v>
      </c>
      <c r="B1388">
        <v>346</v>
      </c>
      <c r="C1388">
        <v>2015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64</v>
      </c>
      <c r="N1388">
        <v>99</v>
      </c>
      <c r="O1388">
        <v>99</v>
      </c>
      <c r="P1388">
        <v>9999</v>
      </c>
      <c r="Q1388">
        <v>562</v>
      </c>
      <c r="R1388">
        <v>3066</v>
      </c>
      <c r="S1388">
        <v>3066</v>
      </c>
      <c r="T1388">
        <v>7.4203151092717636</v>
      </c>
      <c r="U1388">
        <v>7.0453501044236946</v>
      </c>
      <c r="V1388">
        <v>17</v>
      </c>
      <c r="W1388">
        <v>64</v>
      </c>
      <c r="X1388">
        <v>142.95354141003341</v>
      </c>
      <c r="Y1388">
        <v>131.94611872146115</v>
      </c>
      <c r="Z1388">
        <v>131.94611872146115</v>
      </c>
      <c r="AA1388">
        <v>24.955478548672289</v>
      </c>
      <c r="AB1388">
        <v>0</v>
      </c>
      <c r="AD1388">
        <v>1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130</v>
      </c>
      <c r="AM1388">
        <v>15</v>
      </c>
    </row>
    <row r="1389" spans="1:39">
      <c r="A1389">
        <v>10</v>
      </c>
      <c r="B1389">
        <v>347</v>
      </c>
      <c r="C1389">
        <v>2015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65</v>
      </c>
      <c r="N1389">
        <v>99</v>
      </c>
      <c r="O1389">
        <v>99</v>
      </c>
      <c r="P1389">
        <v>9999</v>
      </c>
      <c r="Q1389">
        <v>487</v>
      </c>
      <c r="R1389">
        <v>3380</v>
      </c>
      <c r="S1389">
        <v>3380</v>
      </c>
      <c r="T1389">
        <v>8.1802560565357343</v>
      </c>
      <c r="U1389">
        <v>7.7013939837441523</v>
      </c>
      <c r="V1389">
        <v>17</v>
      </c>
      <c r="W1389">
        <v>65</v>
      </c>
      <c r="X1389">
        <v>141.74806233852837</v>
      </c>
      <c r="Y1389">
        <v>130.83346153846176</v>
      </c>
      <c r="Z1389">
        <v>130.83346153846176</v>
      </c>
      <c r="AA1389">
        <v>22.663136044134941</v>
      </c>
      <c r="AB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167</v>
      </c>
      <c r="AM1389">
        <v>9</v>
      </c>
    </row>
    <row r="1390" spans="1:39">
      <c r="A1390">
        <v>10</v>
      </c>
      <c r="B1390">
        <v>348</v>
      </c>
      <c r="C1390">
        <v>2015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66</v>
      </c>
      <c r="N1390">
        <v>99</v>
      </c>
      <c r="O1390">
        <v>99</v>
      </c>
      <c r="P1390">
        <v>9999</v>
      </c>
      <c r="Q1390">
        <v>3</v>
      </c>
      <c r="R1390">
        <v>3</v>
      </c>
      <c r="S1390">
        <v>2</v>
      </c>
      <c r="T1390">
        <v>7.260582298700355E-3</v>
      </c>
      <c r="U1390">
        <v>2.9762942948652906E-3</v>
      </c>
      <c r="V1390">
        <v>11.666666666666664</v>
      </c>
      <c r="W1390">
        <v>66</v>
      </c>
      <c r="X1390">
        <v>90.321415673528321</v>
      </c>
      <c r="Y1390">
        <v>56.966666666666683</v>
      </c>
      <c r="Z1390">
        <v>85.45</v>
      </c>
      <c r="AA1390">
        <v>0.65000000000044789</v>
      </c>
      <c r="AB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</row>
    <row r="1391" spans="1:39">
      <c r="A1391">
        <v>10</v>
      </c>
      <c r="B1391">
        <v>349</v>
      </c>
      <c r="C1391">
        <v>2015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67</v>
      </c>
      <c r="N1391">
        <v>99</v>
      </c>
      <c r="O1391">
        <v>99</v>
      </c>
      <c r="P1391">
        <v>9999</v>
      </c>
      <c r="Q1391">
        <v>1</v>
      </c>
      <c r="R1391">
        <v>1</v>
      </c>
      <c r="S1391">
        <v>1</v>
      </c>
      <c r="T1391">
        <v>2.4201940995667859E-3</v>
      </c>
      <c r="U1391">
        <v>1.5255902880643621E-3</v>
      </c>
      <c r="V1391">
        <v>17</v>
      </c>
      <c r="W1391">
        <v>67</v>
      </c>
      <c r="X1391">
        <v>94.907908992416012</v>
      </c>
      <c r="Y1391">
        <v>87.600000000000023</v>
      </c>
      <c r="Z1391">
        <v>87.600000000000023</v>
      </c>
      <c r="AA1391">
        <v>0</v>
      </c>
      <c r="AB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</row>
    <row r="1392" spans="1:39">
      <c r="A1392">
        <v>10</v>
      </c>
      <c r="B1392">
        <v>350</v>
      </c>
      <c r="C1392">
        <v>2015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68</v>
      </c>
      <c r="N1392">
        <v>99</v>
      </c>
      <c r="O1392">
        <v>99</v>
      </c>
      <c r="P1392">
        <v>9999</v>
      </c>
      <c r="Q1392">
        <v>1</v>
      </c>
      <c r="R1392">
        <v>1</v>
      </c>
      <c r="S1392">
        <v>1</v>
      </c>
      <c r="T1392">
        <v>2.4201940995667859E-3</v>
      </c>
      <c r="U1392">
        <v>1.5830611550804845E-3</v>
      </c>
      <c r="V1392">
        <v>17</v>
      </c>
      <c r="W1392">
        <v>68</v>
      </c>
      <c r="X1392">
        <v>98.483206933911163</v>
      </c>
      <c r="Y1392">
        <v>90.9</v>
      </c>
      <c r="Z1392">
        <v>90.9</v>
      </c>
      <c r="AA1392">
        <v>0</v>
      </c>
      <c r="AB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</row>
    <row r="1393" spans="1:28">
      <c r="A1393">
        <v>10</v>
      </c>
      <c r="B1393">
        <v>351</v>
      </c>
      <c r="C1393">
        <v>2014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0</v>
      </c>
      <c r="N1393">
        <v>99</v>
      </c>
      <c r="O1393">
        <v>99</v>
      </c>
      <c r="P1393">
        <v>9999</v>
      </c>
      <c r="Q1393">
        <v>32</v>
      </c>
      <c r="R1393">
        <v>63</v>
      </c>
      <c r="S1393">
        <v>0</v>
      </c>
      <c r="T1393">
        <v>0.16899141630901285</v>
      </c>
      <c r="U1393">
        <v>0</v>
      </c>
      <c r="V1393">
        <v>58.571428571428562</v>
      </c>
      <c r="X1393">
        <v>137.01697363669189</v>
      </c>
      <c r="Y1393">
        <v>0</v>
      </c>
    </row>
    <row r="1394" spans="1:28">
      <c r="A1394">
        <v>10</v>
      </c>
      <c r="B1394">
        <v>352</v>
      </c>
      <c r="C1394">
        <v>2014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35</v>
      </c>
      <c r="N1394">
        <v>99</v>
      </c>
      <c r="O1394">
        <v>99</v>
      </c>
      <c r="P1394">
        <v>9999</v>
      </c>
      <c r="Q1394">
        <v>28</v>
      </c>
      <c r="R1394">
        <v>41</v>
      </c>
      <c r="S1394">
        <v>41</v>
      </c>
      <c r="T1394">
        <v>0.10997854077253218</v>
      </c>
      <c r="U1394">
        <v>0.16423993469876405</v>
      </c>
      <c r="V1394">
        <v>4.3658536585365857</v>
      </c>
      <c r="W1394">
        <v>35</v>
      </c>
      <c r="X1394">
        <v>231.06519039188225</v>
      </c>
      <c r="Y1394">
        <v>213.27317073170735</v>
      </c>
      <c r="Z1394">
        <v>213.27317073170735</v>
      </c>
      <c r="AA1394">
        <v>43.446109171496289</v>
      </c>
      <c r="AB1394">
        <v>0</v>
      </c>
    </row>
    <row r="1395" spans="1:28">
      <c r="A1395">
        <v>10</v>
      </c>
      <c r="B1395">
        <v>353</v>
      </c>
      <c r="C1395">
        <v>2014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36</v>
      </c>
      <c r="N1395">
        <v>99</v>
      </c>
      <c r="O1395">
        <v>99</v>
      </c>
      <c r="P1395">
        <v>9999</v>
      </c>
      <c r="Q1395">
        <v>7</v>
      </c>
      <c r="R1395">
        <v>7</v>
      </c>
      <c r="S1395">
        <v>7</v>
      </c>
      <c r="T1395">
        <v>1.8776824034334765E-2</v>
      </c>
      <c r="U1395">
        <v>2.96184845985317E-2</v>
      </c>
      <c r="V1395">
        <v>2</v>
      </c>
      <c r="W1395">
        <v>36</v>
      </c>
      <c r="X1395">
        <v>244.06438631790743</v>
      </c>
      <c r="Y1395">
        <v>225.2714285714286</v>
      </c>
      <c r="Z1395">
        <v>225.2714285714286</v>
      </c>
      <c r="AA1395">
        <v>27.440101743132697</v>
      </c>
      <c r="AB1395">
        <v>0</v>
      </c>
    </row>
    <row r="1396" spans="1:28">
      <c r="A1396">
        <v>10</v>
      </c>
      <c r="B1396">
        <v>354</v>
      </c>
      <c r="C1396">
        <v>2014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37</v>
      </c>
      <c r="N1396">
        <v>99</v>
      </c>
      <c r="O1396">
        <v>99</v>
      </c>
      <c r="P1396">
        <v>9999</v>
      </c>
      <c r="Q1396">
        <v>18</v>
      </c>
      <c r="R1396">
        <v>20</v>
      </c>
      <c r="S1396">
        <v>20</v>
      </c>
      <c r="T1396">
        <v>5.3648068669527905E-2</v>
      </c>
      <c r="U1396">
        <v>7.0123438645543948E-2</v>
      </c>
      <c r="V1396">
        <v>2</v>
      </c>
      <c r="W1396">
        <v>37</v>
      </c>
      <c r="X1396">
        <v>202.24268689057419</v>
      </c>
      <c r="Y1396">
        <v>186.67000000000004</v>
      </c>
      <c r="Z1396">
        <v>186.67000000000004</v>
      </c>
      <c r="AA1396">
        <v>37.347625091831247</v>
      </c>
      <c r="AB1396">
        <v>0</v>
      </c>
    </row>
    <row r="1397" spans="1:28">
      <c r="A1397">
        <v>10</v>
      </c>
      <c r="B1397">
        <v>355</v>
      </c>
      <c r="C1397">
        <v>2014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38</v>
      </c>
      <c r="N1397">
        <v>99</v>
      </c>
      <c r="O1397">
        <v>99</v>
      </c>
      <c r="P1397">
        <v>9999</v>
      </c>
      <c r="Q1397">
        <v>19</v>
      </c>
      <c r="R1397">
        <v>24</v>
      </c>
      <c r="S1397">
        <v>24</v>
      </c>
      <c r="T1397">
        <v>6.4377682403433445E-2</v>
      </c>
      <c r="U1397">
        <v>9.1120650854751004E-2</v>
      </c>
      <c r="V1397">
        <v>2</v>
      </c>
      <c r="W1397">
        <v>38</v>
      </c>
      <c r="X1397">
        <v>219.00054171180935</v>
      </c>
      <c r="Y1397">
        <v>202.13750000000005</v>
      </c>
      <c r="Z1397">
        <v>202.13750000000005</v>
      </c>
      <c r="AA1397">
        <v>39.417855646267661</v>
      </c>
      <c r="AB1397">
        <v>0</v>
      </c>
    </row>
    <row r="1398" spans="1:28">
      <c r="A1398">
        <v>10</v>
      </c>
      <c r="B1398">
        <v>356</v>
      </c>
      <c r="C1398">
        <v>2014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39</v>
      </c>
      <c r="N1398">
        <v>99</v>
      </c>
      <c r="O1398">
        <v>99</v>
      </c>
      <c r="P1398">
        <v>9999</v>
      </c>
      <c r="Q1398">
        <v>24</v>
      </c>
      <c r="R1398">
        <v>28</v>
      </c>
      <c r="S1398">
        <v>28</v>
      </c>
      <c r="T1398">
        <v>7.5107296137339061E-2</v>
      </c>
      <c r="U1398">
        <v>0.11161072939399778</v>
      </c>
      <c r="V1398">
        <v>2</v>
      </c>
      <c r="W1398">
        <v>39</v>
      </c>
      <c r="X1398">
        <v>229.92570809472221</v>
      </c>
      <c r="Y1398">
        <v>212.22142857142859</v>
      </c>
      <c r="Z1398">
        <v>212.22142857142859</v>
      </c>
      <c r="AA1398">
        <v>32.591380950258923</v>
      </c>
      <c r="AB1398">
        <v>0</v>
      </c>
    </row>
    <row r="1399" spans="1:28">
      <c r="A1399">
        <v>10</v>
      </c>
      <c r="B1399">
        <v>357</v>
      </c>
      <c r="C1399">
        <v>2014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40</v>
      </c>
      <c r="N1399">
        <v>99</v>
      </c>
      <c r="O1399">
        <v>99</v>
      </c>
      <c r="P1399">
        <v>9999</v>
      </c>
      <c r="Q1399">
        <v>28</v>
      </c>
      <c r="R1399">
        <v>42</v>
      </c>
      <c r="S1399">
        <v>42</v>
      </c>
      <c r="T1399">
        <v>0.11266094420600858</v>
      </c>
      <c r="U1399">
        <v>0.15667988647065248</v>
      </c>
      <c r="V1399">
        <v>5</v>
      </c>
      <c r="W1399">
        <v>40</v>
      </c>
      <c r="X1399">
        <v>215.18082856111025</v>
      </c>
      <c r="Y1399">
        <v>198.61190476190475</v>
      </c>
      <c r="Z1399">
        <v>198.61190476190475</v>
      </c>
      <c r="AA1399">
        <v>30.500134288392434</v>
      </c>
      <c r="AB1399">
        <v>0</v>
      </c>
    </row>
    <row r="1400" spans="1:28">
      <c r="A1400">
        <v>10</v>
      </c>
      <c r="B1400">
        <v>358</v>
      </c>
      <c r="C1400">
        <v>2014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41</v>
      </c>
      <c r="N1400">
        <v>99</v>
      </c>
      <c r="O1400">
        <v>99</v>
      </c>
      <c r="P1400">
        <v>9999</v>
      </c>
      <c r="Q1400">
        <v>38</v>
      </c>
      <c r="R1400">
        <v>49</v>
      </c>
      <c r="S1400">
        <v>49</v>
      </c>
      <c r="T1400">
        <v>0.13143776824034337</v>
      </c>
      <c r="U1400">
        <v>0.18732954286477016</v>
      </c>
      <c r="V1400">
        <v>5</v>
      </c>
      <c r="W1400">
        <v>41</v>
      </c>
      <c r="X1400">
        <v>220.52092776438849</v>
      </c>
      <c r="Y1400">
        <v>203.54081632653063</v>
      </c>
      <c r="Z1400">
        <v>203.54081632653063</v>
      </c>
      <c r="AA1400">
        <v>32.680911974681351</v>
      </c>
      <c r="AB1400">
        <v>0</v>
      </c>
    </row>
    <row r="1401" spans="1:28">
      <c r="A1401">
        <v>10</v>
      </c>
      <c r="B1401">
        <v>359</v>
      </c>
      <c r="C1401">
        <v>2014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42</v>
      </c>
      <c r="N1401">
        <v>99</v>
      </c>
      <c r="O1401">
        <v>99</v>
      </c>
      <c r="P1401">
        <v>9999</v>
      </c>
      <c r="Q1401">
        <v>44</v>
      </c>
      <c r="R1401">
        <v>52</v>
      </c>
      <c r="S1401">
        <v>52</v>
      </c>
      <c r="T1401">
        <v>0.13948497854077255</v>
      </c>
      <c r="U1401">
        <v>0.19327239816756375</v>
      </c>
      <c r="V1401">
        <v>5</v>
      </c>
      <c r="W1401">
        <v>42</v>
      </c>
      <c r="X1401">
        <v>214.39078256521375</v>
      </c>
      <c r="Y1401">
        <v>197.88269230769225</v>
      </c>
      <c r="Z1401">
        <v>197.88269230769225</v>
      </c>
      <c r="AA1401">
        <v>34.358006127527275</v>
      </c>
      <c r="AB1401">
        <v>0</v>
      </c>
    </row>
    <row r="1402" spans="1:28">
      <c r="A1402">
        <v>10</v>
      </c>
      <c r="B1402">
        <v>360</v>
      </c>
      <c r="C1402">
        <v>2014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43</v>
      </c>
      <c r="N1402">
        <v>99</v>
      </c>
      <c r="O1402">
        <v>99</v>
      </c>
      <c r="P1402">
        <v>9999</v>
      </c>
      <c r="Q1402">
        <v>54</v>
      </c>
      <c r="R1402">
        <v>69</v>
      </c>
      <c r="S1402">
        <v>69</v>
      </c>
      <c r="T1402">
        <v>0.18508583690987124</v>
      </c>
      <c r="U1402">
        <v>0.24975394109117657</v>
      </c>
      <c r="V1402">
        <v>5</v>
      </c>
      <c r="W1402">
        <v>43</v>
      </c>
      <c r="X1402">
        <v>208.78672256504473</v>
      </c>
      <c r="Y1402">
        <v>192.71014492753628</v>
      </c>
      <c r="Z1402">
        <v>192.71014492753628</v>
      </c>
      <c r="AA1402">
        <v>33.320147297408454</v>
      </c>
      <c r="AB1402">
        <v>0</v>
      </c>
    </row>
    <row r="1403" spans="1:28">
      <c r="A1403">
        <v>10</v>
      </c>
      <c r="B1403">
        <v>361</v>
      </c>
      <c r="C1403">
        <v>2014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44</v>
      </c>
      <c r="N1403">
        <v>99</v>
      </c>
      <c r="O1403">
        <v>99</v>
      </c>
      <c r="P1403">
        <v>9999</v>
      </c>
      <c r="Q1403">
        <v>59</v>
      </c>
      <c r="R1403">
        <v>79</v>
      </c>
      <c r="S1403">
        <v>79</v>
      </c>
      <c r="T1403">
        <v>0.21190987124463512</v>
      </c>
      <c r="U1403">
        <v>0.29151921622168242</v>
      </c>
      <c r="V1403">
        <v>5</v>
      </c>
      <c r="W1403">
        <v>44</v>
      </c>
      <c r="X1403">
        <v>212.85296981499525</v>
      </c>
      <c r="Y1403">
        <v>196.46329113924045</v>
      </c>
      <c r="Z1403">
        <v>196.46329113924045</v>
      </c>
      <c r="AA1403">
        <v>31.824976964464376</v>
      </c>
      <c r="AB1403">
        <v>0</v>
      </c>
    </row>
    <row r="1404" spans="1:28">
      <c r="A1404">
        <v>10</v>
      </c>
      <c r="B1404">
        <v>362</v>
      </c>
      <c r="C1404">
        <v>2014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45</v>
      </c>
      <c r="N1404">
        <v>99</v>
      </c>
      <c r="O1404">
        <v>99</v>
      </c>
      <c r="P1404">
        <v>9999</v>
      </c>
      <c r="Q1404">
        <v>79</v>
      </c>
      <c r="R1404">
        <v>99</v>
      </c>
      <c r="S1404">
        <v>99</v>
      </c>
      <c r="T1404">
        <v>0.26555793991416321</v>
      </c>
      <c r="U1404">
        <v>0.36842885468043562</v>
      </c>
      <c r="V1404">
        <v>8.9191919191919187</v>
      </c>
      <c r="W1404">
        <v>45</v>
      </c>
      <c r="X1404">
        <v>214.66342733948352</v>
      </c>
      <c r="Y1404">
        <v>198.13434343434344</v>
      </c>
      <c r="Z1404">
        <v>198.13434343434344</v>
      </c>
      <c r="AA1404">
        <v>32.485888658656741</v>
      </c>
      <c r="AB1404">
        <v>0</v>
      </c>
    </row>
    <row r="1405" spans="1:28">
      <c r="A1405">
        <v>10</v>
      </c>
      <c r="B1405">
        <v>363</v>
      </c>
      <c r="C1405">
        <v>2014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46</v>
      </c>
      <c r="N1405">
        <v>99</v>
      </c>
      <c r="O1405">
        <v>99</v>
      </c>
      <c r="P1405">
        <v>9999</v>
      </c>
      <c r="Q1405">
        <v>104</v>
      </c>
      <c r="R1405">
        <v>151</v>
      </c>
      <c r="S1405">
        <v>151</v>
      </c>
      <c r="T1405">
        <v>0.40504291845493562</v>
      </c>
      <c r="U1405">
        <v>0.53785470072275621</v>
      </c>
      <c r="V1405">
        <v>8</v>
      </c>
      <c r="W1405">
        <v>46</v>
      </c>
      <c r="X1405">
        <v>205.46016803828564</v>
      </c>
      <c r="Y1405">
        <v>189.63973509933777</v>
      </c>
      <c r="Z1405">
        <v>189.63973509933777</v>
      </c>
      <c r="AA1405">
        <v>33.809907007419881</v>
      </c>
      <c r="AB1405">
        <v>0</v>
      </c>
    </row>
    <row r="1406" spans="1:28">
      <c r="A1406">
        <v>10</v>
      </c>
      <c r="B1406">
        <v>364</v>
      </c>
      <c r="C1406">
        <v>2014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47</v>
      </c>
      <c r="N1406">
        <v>99</v>
      </c>
      <c r="O1406">
        <v>99</v>
      </c>
      <c r="P1406">
        <v>9999</v>
      </c>
      <c r="Q1406">
        <v>136</v>
      </c>
      <c r="R1406">
        <v>191</v>
      </c>
      <c r="S1406">
        <v>191</v>
      </c>
      <c r="T1406">
        <v>0.5123390557939913</v>
      </c>
      <c r="U1406">
        <v>0.66344917149769511</v>
      </c>
      <c r="V1406">
        <v>8</v>
      </c>
      <c r="W1406">
        <v>47</v>
      </c>
      <c r="X1406">
        <v>200.36133028537728</v>
      </c>
      <c r="Y1406">
        <v>184.93350785340297</v>
      </c>
      <c r="Z1406">
        <v>184.93350785340297</v>
      </c>
      <c r="AA1406">
        <v>34.111608129213259</v>
      </c>
      <c r="AB1406">
        <v>0</v>
      </c>
    </row>
    <row r="1407" spans="1:28">
      <c r="A1407">
        <v>10</v>
      </c>
      <c r="B1407">
        <v>365</v>
      </c>
      <c r="C1407">
        <v>2014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48</v>
      </c>
      <c r="N1407">
        <v>99</v>
      </c>
      <c r="O1407">
        <v>99</v>
      </c>
      <c r="P1407">
        <v>9999</v>
      </c>
      <c r="Q1407">
        <v>154</v>
      </c>
      <c r="R1407">
        <v>253</v>
      </c>
      <c r="S1407">
        <v>253</v>
      </c>
      <c r="T1407">
        <v>0.67864806866952787</v>
      </c>
      <c r="U1407">
        <v>0.8512520391210957</v>
      </c>
      <c r="V1407">
        <v>8</v>
      </c>
      <c r="W1407">
        <v>48</v>
      </c>
      <c r="X1407">
        <v>194.07842616660736</v>
      </c>
      <c r="Y1407">
        <v>179.13438735177877</v>
      </c>
      <c r="Z1407">
        <v>179.13438735177877</v>
      </c>
      <c r="AA1407">
        <v>33.698192608787501</v>
      </c>
      <c r="AB1407">
        <v>0</v>
      </c>
    </row>
    <row r="1408" spans="1:28">
      <c r="A1408">
        <v>10</v>
      </c>
      <c r="B1408">
        <v>366</v>
      </c>
      <c r="C1408">
        <v>2014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49</v>
      </c>
      <c r="N1408">
        <v>99</v>
      </c>
      <c r="O1408">
        <v>99</v>
      </c>
      <c r="P1408">
        <v>9999</v>
      </c>
      <c r="Q1408">
        <v>185</v>
      </c>
      <c r="R1408">
        <v>284</v>
      </c>
      <c r="S1408">
        <v>284</v>
      </c>
      <c r="T1408">
        <v>0.76180257510729621</v>
      </c>
      <c r="U1408">
        <v>0.94976181537445248</v>
      </c>
      <c r="V1408">
        <v>8</v>
      </c>
      <c r="W1408">
        <v>49</v>
      </c>
      <c r="X1408">
        <v>192.90166786199336</v>
      </c>
      <c r="Y1408">
        <v>178.04823943661972</v>
      </c>
      <c r="Z1408">
        <v>178.04823943661972</v>
      </c>
      <c r="AA1408">
        <v>38.512933126771571</v>
      </c>
      <c r="AB1408">
        <v>0</v>
      </c>
    </row>
    <row r="1409" spans="1:28">
      <c r="A1409">
        <v>10</v>
      </c>
      <c r="B1409">
        <v>367</v>
      </c>
      <c r="C1409">
        <v>2014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50</v>
      </c>
      <c r="N1409">
        <v>99</v>
      </c>
      <c r="O1409">
        <v>99</v>
      </c>
      <c r="P1409">
        <v>9999</v>
      </c>
      <c r="Q1409">
        <v>194</v>
      </c>
      <c r="R1409">
        <v>324</v>
      </c>
      <c r="S1409">
        <v>324</v>
      </c>
      <c r="T1409">
        <v>0.86909871244635228</v>
      </c>
      <c r="U1409">
        <v>1.0551310440822343</v>
      </c>
      <c r="V1409">
        <v>11</v>
      </c>
      <c r="W1409">
        <v>50</v>
      </c>
      <c r="X1409">
        <v>187.84559207094421</v>
      </c>
      <c r="Y1409">
        <v>173.38148148148133</v>
      </c>
      <c r="Z1409">
        <v>173.38148148148133</v>
      </c>
      <c r="AA1409">
        <v>33.643410049823657</v>
      </c>
      <c r="AB1409">
        <v>0</v>
      </c>
    </row>
    <row r="1410" spans="1:28">
      <c r="A1410">
        <v>10</v>
      </c>
      <c r="B1410">
        <v>368</v>
      </c>
      <c r="C1410">
        <v>2014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51</v>
      </c>
      <c r="N1410">
        <v>99</v>
      </c>
      <c r="O1410">
        <v>99</v>
      </c>
      <c r="P1410">
        <v>9999</v>
      </c>
      <c r="Q1410">
        <v>239</v>
      </c>
      <c r="R1410">
        <v>455</v>
      </c>
      <c r="S1410">
        <v>455</v>
      </c>
      <c r="T1410">
        <v>1.2204935622317599</v>
      </c>
      <c r="U1410">
        <v>1.4194558725816961</v>
      </c>
      <c r="V1410">
        <v>11.386813186813184</v>
      </c>
      <c r="W1410">
        <v>51</v>
      </c>
      <c r="X1410">
        <v>179.94928148774304</v>
      </c>
      <c r="Y1410">
        <v>166.09318681318675</v>
      </c>
      <c r="Z1410">
        <v>166.09318681318675</v>
      </c>
      <c r="AA1410">
        <v>35.268877694084352</v>
      </c>
      <c r="AB1410">
        <v>0</v>
      </c>
    </row>
    <row r="1411" spans="1:28">
      <c r="A1411">
        <v>10</v>
      </c>
      <c r="B1411">
        <v>369</v>
      </c>
      <c r="C1411">
        <v>2014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52</v>
      </c>
      <c r="N1411">
        <v>99</v>
      </c>
      <c r="O1411">
        <v>99</v>
      </c>
      <c r="P1411">
        <v>9999</v>
      </c>
      <c r="Q1411">
        <v>288</v>
      </c>
      <c r="R1411">
        <v>623</v>
      </c>
      <c r="S1411">
        <v>623</v>
      </c>
      <c r="T1411">
        <v>1.671137339055794</v>
      </c>
      <c r="U1411">
        <v>1.9383832177778249</v>
      </c>
      <c r="V1411">
        <v>11</v>
      </c>
      <c r="W1411">
        <v>52</v>
      </c>
      <c r="X1411">
        <v>179.46973109182309</v>
      </c>
      <c r="Y1411">
        <v>165.65056179775277</v>
      </c>
      <c r="Z1411">
        <v>165.65056179775277</v>
      </c>
      <c r="AA1411">
        <v>36.038128045711858</v>
      </c>
      <c r="AB1411">
        <v>0</v>
      </c>
    </row>
    <row r="1412" spans="1:28">
      <c r="A1412">
        <v>10</v>
      </c>
      <c r="B1412">
        <v>370</v>
      </c>
      <c r="C1412">
        <v>2014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53</v>
      </c>
      <c r="N1412">
        <v>99</v>
      </c>
      <c r="O1412">
        <v>99</v>
      </c>
      <c r="P1412">
        <v>9999</v>
      </c>
      <c r="Q1412">
        <v>339</v>
      </c>
      <c r="R1412">
        <v>790</v>
      </c>
      <c r="S1412">
        <v>790</v>
      </c>
      <c r="T1412">
        <v>2.1190987124463514</v>
      </c>
      <c r="U1412">
        <v>2.3953256805948402</v>
      </c>
      <c r="V1412">
        <v>11.222784810126582</v>
      </c>
      <c r="W1412">
        <v>53</v>
      </c>
      <c r="X1412">
        <v>174.89488048054619</v>
      </c>
      <c r="Y1412">
        <v>161.42797468354405</v>
      </c>
      <c r="Z1412">
        <v>161.42797468354405</v>
      </c>
      <c r="AA1412">
        <v>35.251615489681527</v>
      </c>
      <c r="AB1412">
        <v>0</v>
      </c>
    </row>
    <row r="1413" spans="1:28">
      <c r="A1413">
        <v>10</v>
      </c>
      <c r="B1413">
        <v>371</v>
      </c>
      <c r="C1413">
        <v>2014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54</v>
      </c>
      <c r="N1413">
        <v>99</v>
      </c>
      <c r="O1413">
        <v>99</v>
      </c>
      <c r="P1413">
        <v>9999</v>
      </c>
      <c r="Q1413">
        <v>387</v>
      </c>
      <c r="R1413">
        <v>1060</v>
      </c>
      <c r="S1413">
        <v>1059</v>
      </c>
      <c r="T1413">
        <v>2.8433476394849779</v>
      </c>
      <c r="U1413">
        <v>3.1461558616995431</v>
      </c>
      <c r="V1413">
        <v>11.076415094339621</v>
      </c>
      <c r="W1413">
        <v>54</v>
      </c>
      <c r="X1413">
        <v>171.30603650933179</v>
      </c>
      <c r="Y1413">
        <v>158.02132075471684</v>
      </c>
      <c r="Z1413">
        <v>158.17053824362597</v>
      </c>
      <c r="AA1413">
        <v>34.320209371262088</v>
      </c>
      <c r="AB1413">
        <v>0</v>
      </c>
    </row>
    <row r="1414" spans="1:28">
      <c r="A1414">
        <v>10</v>
      </c>
      <c r="B1414">
        <v>372</v>
      </c>
      <c r="C1414">
        <v>2014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55</v>
      </c>
      <c r="N1414">
        <v>99</v>
      </c>
      <c r="O1414">
        <v>99</v>
      </c>
      <c r="P1414">
        <v>9999</v>
      </c>
      <c r="Q1414">
        <v>452</v>
      </c>
      <c r="R1414">
        <v>1366</v>
      </c>
      <c r="S1414">
        <v>1366</v>
      </c>
      <c r="T1414">
        <v>3.6641630901287554</v>
      </c>
      <c r="U1414">
        <v>3.96294159399186</v>
      </c>
      <c r="V1414">
        <v>14.373352855051245</v>
      </c>
      <c r="W1414">
        <v>55</v>
      </c>
      <c r="X1414">
        <v>167.34262994341785</v>
      </c>
      <c r="Y1414">
        <v>154.45724743777444</v>
      </c>
      <c r="Z1414">
        <v>154.45724743777444</v>
      </c>
      <c r="AA1414">
        <v>34.645438592458753</v>
      </c>
      <c r="AB1414">
        <v>0</v>
      </c>
    </row>
    <row r="1415" spans="1:28">
      <c r="A1415">
        <v>10</v>
      </c>
      <c r="B1415">
        <v>373</v>
      </c>
      <c r="C1415">
        <v>2014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56</v>
      </c>
      <c r="N1415">
        <v>99</v>
      </c>
      <c r="O1415">
        <v>99</v>
      </c>
      <c r="P1415">
        <v>9999</v>
      </c>
      <c r="Q1415">
        <v>525</v>
      </c>
      <c r="R1415">
        <v>1829</v>
      </c>
      <c r="S1415">
        <v>1829</v>
      </c>
      <c r="T1415">
        <v>4.9061158798283282</v>
      </c>
      <c r="U1415">
        <v>5.1569690371847994</v>
      </c>
      <c r="V1415">
        <v>14.559322033898299</v>
      </c>
      <c r="W1415">
        <v>56</v>
      </c>
      <c r="X1415">
        <v>162.63740494868125</v>
      </c>
      <c r="Y1415">
        <v>150.11432476763227</v>
      </c>
      <c r="Z1415">
        <v>150.11432476763227</v>
      </c>
      <c r="AA1415">
        <v>33.512656306097654</v>
      </c>
      <c r="AB1415">
        <v>0</v>
      </c>
    </row>
    <row r="1416" spans="1:28">
      <c r="A1416">
        <v>10</v>
      </c>
      <c r="B1416">
        <v>374</v>
      </c>
      <c r="C1416">
        <v>2014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57</v>
      </c>
      <c r="N1416">
        <v>99</v>
      </c>
      <c r="O1416">
        <v>99</v>
      </c>
      <c r="P1416">
        <v>9999</v>
      </c>
      <c r="Q1416">
        <v>568</v>
      </c>
      <c r="R1416">
        <v>2281</v>
      </c>
      <c r="S1416">
        <v>2281</v>
      </c>
      <c r="T1416">
        <v>6.1185622317596566</v>
      </c>
      <c r="U1416">
        <v>6.2786059664002112</v>
      </c>
      <c r="V1416">
        <v>14.443226654975888</v>
      </c>
      <c r="W1416">
        <v>57</v>
      </c>
      <c r="X1416">
        <v>158.77333267469751</v>
      </c>
      <c r="Y1416">
        <v>146.54778605874631</v>
      </c>
      <c r="Z1416">
        <v>146.54778605874631</v>
      </c>
      <c r="AA1416">
        <v>31.661808730705161</v>
      </c>
      <c r="AB1416">
        <v>0</v>
      </c>
    </row>
    <row r="1417" spans="1:28">
      <c r="A1417">
        <v>10</v>
      </c>
      <c r="B1417">
        <v>375</v>
      </c>
      <c r="C1417">
        <v>2014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58</v>
      </c>
      <c r="N1417">
        <v>99</v>
      </c>
      <c r="O1417">
        <v>99</v>
      </c>
      <c r="P1417">
        <v>9999</v>
      </c>
      <c r="Q1417">
        <v>631</v>
      </c>
      <c r="R1417">
        <v>2900</v>
      </c>
      <c r="S1417">
        <v>2899</v>
      </c>
      <c r="T1417">
        <v>7.7789699570815438</v>
      </c>
      <c r="U1417">
        <v>7.862035058935736</v>
      </c>
      <c r="V1417">
        <v>14.493793103448278</v>
      </c>
      <c r="W1417">
        <v>58</v>
      </c>
      <c r="X1417">
        <v>156.41158889677621</v>
      </c>
      <c r="Y1417">
        <v>144.33720689655189</v>
      </c>
      <c r="Z1417">
        <v>144.3869955156953</v>
      </c>
      <c r="AA1417">
        <v>30.396832452683253</v>
      </c>
      <c r="AB1417">
        <v>0</v>
      </c>
    </row>
    <row r="1418" spans="1:28">
      <c r="A1418">
        <v>10</v>
      </c>
      <c r="B1418">
        <v>376</v>
      </c>
      <c r="C1418">
        <v>2014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59</v>
      </c>
      <c r="N1418">
        <v>99</v>
      </c>
      <c r="O1418">
        <v>99</v>
      </c>
      <c r="P1418">
        <v>9999</v>
      </c>
      <c r="Q1418">
        <v>643</v>
      </c>
      <c r="R1418">
        <v>3285</v>
      </c>
      <c r="S1418">
        <v>3285</v>
      </c>
      <c r="T1418">
        <v>8.811695278969955</v>
      </c>
      <c r="U1418">
        <v>8.6833925073490761</v>
      </c>
      <c r="V1418">
        <v>14.414916286149158</v>
      </c>
      <c r="W1418">
        <v>59</v>
      </c>
      <c r="X1418">
        <v>152.47325658670428</v>
      </c>
      <c r="Y1418">
        <v>140.73281582952805</v>
      </c>
      <c r="Z1418">
        <v>140.73281582952805</v>
      </c>
      <c r="AA1418">
        <v>28.802606968374405</v>
      </c>
      <c r="AB1418">
        <v>0</v>
      </c>
    </row>
    <row r="1419" spans="1:28">
      <c r="A1419">
        <v>10</v>
      </c>
      <c r="B1419">
        <v>377</v>
      </c>
      <c r="C1419">
        <v>2014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60</v>
      </c>
      <c r="N1419">
        <v>99</v>
      </c>
      <c r="O1419">
        <v>99</v>
      </c>
      <c r="P1419">
        <v>9999</v>
      </c>
      <c r="Q1419">
        <v>702</v>
      </c>
      <c r="R1419">
        <v>3923</v>
      </c>
      <c r="S1419">
        <v>3923</v>
      </c>
      <c r="T1419">
        <v>10.523068669527895</v>
      </c>
      <c r="U1419">
        <v>10.303092926923869</v>
      </c>
      <c r="V1419">
        <v>18.148100943155747</v>
      </c>
      <c r="W1419">
        <v>60</v>
      </c>
      <c r="X1419">
        <v>151.49173043713364</v>
      </c>
      <c r="Y1419">
        <v>139.82686719347421</v>
      </c>
      <c r="Z1419">
        <v>139.82686719347421</v>
      </c>
      <c r="AA1419">
        <v>29.125631205469325</v>
      </c>
      <c r="AB1419">
        <v>0</v>
      </c>
    </row>
    <row r="1420" spans="1:28">
      <c r="A1420">
        <v>10</v>
      </c>
      <c r="B1420">
        <v>378</v>
      </c>
      <c r="C1420">
        <v>2014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61</v>
      </c>
      <c r="N1420">
        <v>99</v>
      </c>
      <c r="O1420">
        <v>99</v>
      </c>
      <c r="P1420">
        <v>9999</v>
      </c>
      <c r="Q1420">
        <v>663</v>
      </c>
      <c r="R1420">
        <v>3747</v>
      </c>
      <c r="S1420">
        <v>3745</v>
      </c>
      <c r="T1420">
        <v>10.050965665236051</v>
      </c>
      <c r="U1420">
        <v>9.7251258311801241</v>
      </c>
      <c r="V1420">
        <v>17.800373632239129</v>
      </c>
      <c r="W1420">
        <v>61</v>
      </c>
      <c r="X1420">
        <v>149.76760028463349</v>
      </c>
      <c r="Y1420">
        <v>138.18243928476133</v>
      </c>
      <c r="Z1420">
        <v>138.25623497997344</v>
      </c>
      <c r="AA1420">
        <v>27.549788486260404</v>
      </c>
      <c r="AB1420">
        <v>0</v>
      </c>
    </row>
    <row r="1421" spans="1:28">
      <c r="A1421">
        <v>10</v>
      </c>
      <c r="B1421">
        <v>379</v>
      </c>
      <c r="C1421">
        <v>2014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62</v>
      </c>
      <c r="N1421">
        <v>99</v>
      </c>
      <c r="O1421">
        <v>99</v>
      </c>
      <c r="P1421">
        <v>9999</v>
      </c>
      <c r="Q1421">
        <v>646</v>
      </c>
      <c r="R1421">
        <v>3887</v>
      </c>
      <c r="S1421">
        <v>3886</v>
      </c>
      <c r="T1421">
        <v>10.426502145922749</v>
      </c>
      <c r="U1421">
        <v>9.9428852725153511</v>
      </c>
      <c r="V1421">
        <v>17.962438898893748</v>
      </c>
      <c r="W1421">
        <v>62</v>
      </c>
      <c r="X1421">
        <v>147.57495120134027</v>
      </c>
      <c r="Y1421">
        <v>136.18811422691022</v>
      </c>
      <c r="Z1421">
        <v>136.22316006176015</v>
      </c>
      <c r="AA1421">
        <v>27.031665518588632</v>
      </c>
      <c r="AB1421">
        <v>0</v>
      </c>
    </row>
    <row r="1422" spans="1:28">
      <c r="A1422">
        <v>10</v>
      </c>
      <c r="B1422">
        <v>380</v>
      </c>
      <c r="C1422">
        <v>2014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63</v>
      </c>
      <c r="N1422">
        <v>99</v>
      </c>
      <c r="O1422">
        <v>99</v>
      </c>
      <c r="P1422">
        <v>9999</v>
      </c>
      <c r="Q1422">
        <v>609</v>
      </c>
      <c r="R1422">
        <v>3490</v>
      </c>
      <c r="S1422">
        <v>3487</v>
      </c>
      <c r="T1422">
        <v>9.3615879828326172</v>
      </c>
      <c r="U1422">
        <v>8.7366886873434897</v>
      </c>
      <c r="V1422">
        <v>18.536962750716327</v>
      </c>
      <c r="W1422">
        <v>63</v>
      </c>
      <c r="X1422">
        <v>144.47879563029497</v>
      </c>
      <c r="Y1422">
        <v>133.27931518624641</v>
      </c>
      <c r="Z1422">
        <v>133.39398049899629</v>
      </c>
      <c r="AA1422">
        <v>26.142658381520551</v>
      </c>
      <c r="AB1422">
        <v>0</v>
      </c>
    </row>
    <row r="1423" spans="1:28">
      <c r="A1423">
        <v>10</v>
      </c>
      <c r="B1423">
        <v>381</v>
      </c>
      <c r="C1423">
        <v>2014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64</v>
      </c>
      <c r="N1423">
        <v>99</v>
      </c>
      <c r="O1423">
        <v>99</v>
      </c>
      <c r="P1423">
        <v>9999</v>
      </c>
      <c r="Q1423">
        <v>535</v>
      </c>
      <c r="R1423">
        <v>2710</v>
      </c>
      <c r="S1423">
        <v>2710</v>
      </c>
      <c r="T1423">
        <v>7.2693133047210301</v>
      </c>
      <c r="U1423">
        <v>6.7085614048839268</v>
      </c>
      <c r="V1423">
        <v>18.330258302583022</v>
      </c>
      <c r="W1423">
        <v>64</v>
      </c>
      <c r="X1423">
        <v>142.79063538197661</v>
      </c>
      <c r="Y1423">
        <v>131.79575645756444</v>
      </c>
      <c r="Z1423">
        <v>131.79575645756444</v>
      </c>
      <c r="AA1423">
        <v>24.75493928275263</v>
      </c>
      <c r="AB1423">
        <v>0</v>
      </c>
    </row>
    <row r="1424" spans="1:28">
      <c r="A1424">
        <v>10</v>
      </c>
      <c r="B1424">
        <v>382</v>
      </c>
      <c r="C1424">
        <v>2014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65</v>
      </c>
      <c r="N1424">
        <v>99</v>
      </c>
      <c r="O1424">
        <v>99</v>
      </c>
      <c r="P1424">
        <v>9999</v>
      </c>
      <c r="Q1424">
        <v>477</v>
      </c>
      <c r="R1424">
        <v>3156</v>
      </c>
      <c r="S1424">
        <v>3155</v>
      </c>
      <c r="T1424">
        <v>8.4656652360515015</v>
      </c>
      <c r="U1424">
        <v>7.7643892881941472</v>
      </c>
      <c r="V1424">
        <v>18.761723700887202</v>
      </c>
      <c r="W1424">
        <v>65</v>
      </c>
      <c r="X1424">
        <v>141.9369733071334</v>
      </c>
      <c r="Y1424">
        <v>130.98200253485419</v>
      </c>
      <c r="Z1424">
        <v>131.02351822503951</v>
      </c>
      <c r="AA1424">
        <v>24.036550581360878</v>
      </c>
      <c r="AB1424">
        <v>0</v>
      </c>
    </row>
    <row r="1425" spans="1:28">
      <c r="A1425">
        <v>10</v>
      </c>
      <c r="B1425">
        <v>383</v>
      </c>
      <c r="C1425">
        <v>2014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66</v>
      </c>
      <c r="N1425">
        <v>99</v>
      </c>
      <c r="O1425">
        <v>99</v>
      </c>
      <c r="P1425">
        <v>9999</v>
      </c>
      <c r="Q1425">
        <v>1</v>
      </c>
      <c r="R1425">
        <v>1</v>
      </c>
      <c r="S1425">
        <v>1</v>
      </c>
      <c r="T1425">
        <v>2.6824034334763953E-3</v>
      </c>
      <c r="U1425">
        <v>2.7685741834127539E-3</v>
      </c>
      <c r="V1425">
        <v>17</v>
      </c>
      <c r="W1425">
        <v>66</v>
      </c>
      <c r="X1425">
        <v>159.6966413867822</v>
      </c>
      <c r="Y1425">
        <v>147.4</v>
      </c>
      <c r="Z1425">
        <v>147.4</v>
      </c>
      <c r="AA1425">
        <v>0</v>
      </c>
      <c r="AB1425">
        <v>0</v>
      </c>
    </row>
    <row r="1426" spans="1:28">
      <c r="A1426">
        <v>10</v>
      </c>
      <c r="B1426">
        <v>384</v>
      </c>
      <c r="C1426">
        <v>2014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67</v>
      </c>
      <c r="N1426">
        <v>99</v>
      </c>
      <c r="O1426">
        <v>99</v>
      </c>
      <c r="P1426">
        <v>9999</v>
      </c>
      <c r="Q1426">
        <v>1</v>
      </c>
      <c r="R1426">
        <v>1</v>
      </c>
      <c r="S1426">
        <v>1</v>
      </c>
      <c r="T1426">
        <v>2.6824034334763953E-3</v>
      </c>
      <c r="U1426">
        <v>2.0773697739854186E-3</v>
      </c>
      <c r="V1426">
        <v>17</v>
      </c>
      <c r="W1426">
        <v>67</v>
      </c>
      <c r="X1426">
        <v>119.82665222101843</v>
      </c>
      <c r="Y1426">
        <v>110.6</v>
      </c>
      <c r="Z1426">
        <v>110.6</v>
      </c>
      <c r="AA1426">
        <v>0</v>
      </c>
      <c r="AB1426">
        <v>0</v>
      </c>
    </row>
    <row r="1427" spans="1:28">
      <c r="A1427">
        <v>10</v>
      </c>
      <c r="B1427">
        <v>385</v>
      </c>
      <c r="C1427">
        <v>2014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68</v>
      </c>
      <c r="N1427">
        <v>99</v>
      </c>
      <c r="O1427">
        <v>99</v>
      </c>
      <c r="P1427">
        <v>9999</v>
      </c>
    </row>
    <row r="1428" spans="1:28">
      <c r="A1428">
        <v>10</v>
      </c>
      <c r="B1428">
        <v>386</v>
      </c>
      <c r="C1428">
        <v>2013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0</v>
      </c>
      <c r="N1428">
        <v>99</v>
      </c>
      <c r="O1428">
        <v>99</v>
      </c>
      <c r="P1428">
        <v>9999</v>
      </c>
      <c r="Q1428">
        <v>37</v>
      </c>
      <c r="R1428">
        <v>105</v>
      </c>
      <c r="S1428">
        <v>0</v>
      </c>
      <c r="T1428">
        <v>0.28569873748367425</v>
      </c>
      <c r="U1428">
        <v>0</v>
      </c>
      <c r="V1428">
        <v>55.8</v>
      </c>
      <c r="X1428">
        <v>136.17706237424548</v>
      </c>
      <c r="Y1428">
        <v>0</v>
      </c>
    </row>
    <row r="1429" spans="1:28">
      <c r="A1429">
        <v>10</v>
      </c>
      <c r="B1429">
        <v>387</v>
      </c>
      <c r="C1429">
        <v>2013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35</v>
      </c>
      <c r="N1429">
        <v>99</v>
      </c>
      <c r="O1429">
        <v>99</v>
      </c>
      <c r="P1429">
        <v>9999</v>
      </c>
      <c r="Q1429">
        <v>34</v>
      </c>
      <c r="R1429">
        <v>54</v>
      </c>
      <c r="S1429">
        <v>53</v>
      </c>
      <c r="T1429">
        <v>0.14693077927731824</v>
      </c>
      <c r="U1429">
        <v>0.2345695971784478</v>
      </c>
      <c r="V1429">
        <v>1.9814814814814812</v>
      </c>
      <c r="W1429">
        <v>35</v>
      </c>
      <c r="X1429">
        <v>249.43421211026848</v>
      </c>
      <c r="Y1429">
        <v>229.13518518518524</v>
      </c>
      <c r="Z1429">
        <v>233.45849056603765</v>
      </c>
      <c r="AA1429">
        <v>36.861051869031343</v>
      </c>
      <c r="AB1429">
        <v>0</v>
      </c>
    </row>
    <row r="1430" spans="1:28">
      <c r="A1430">
        <v>10</v>
      </c>
      <c r="B1430">
        <v>388</v>
      </c>
      <c r="C1430">
        <v>2013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36</v>
      </c>
      <c r="N1430">
        <v>99</v>
      </c>
      <c r="O1430">
        <v>99</v>
      </c>
      <c r="P1430">
        <v>9999</v>
      </c>
      <c r="Q1430">
        <v>16</v>
      </c>
      <c r="R1430">
        <v>19</v>
      </c>
      <c r="S1430">
        <v>19</v>
      </c>
      <c r="T1430">
        <v>5.1697866782760143E-2</v>
      </c>
      <c r="U1430">
        <v>7.8011031203422898E-2</v>
      </c>
      <c r="V1430">
        <v>2</v>
      </c>
      <c r="W1430">
        <v>36</v>
      </c>
      <c r="X1430">
        <v>234.64674687802935</v>
      </c>
      <c r="Y1430">
        <v>216.57894736842101</v>
      </c>
      <c r="Z1430">
        <v>216.57894736842101</v>
      </c>
      <c r="AA1430">
        <v>38.651255565462627</v>
      </c>
      <c r="AB1430">
        <v>0</v>
      </c>
    </row>
    <row r="1431" spans="1:28">
      <c r="A1431">
        <v>10</v>
      </c>
      <c r="B1431">
        <v>389</v>
      </c>
      <c r="C1431">
        <v>2013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37</v>
      </c>
      <c r="N1431">
        <v>99</v>
      </c>
      <c r="O1431">
        <v>99</v>
      </c>
      <c r="P1431">
        <v>9999</v>
      </c>
      <c r="Q1431">
        <v>16</v>
      </c>
      <c r="R1431">
        <v>17</v>
      </c>
      <c r="S1431">
        <v>17</v>
      </c>
      <c r="T1431">
        <v>4.6255986068785379E-2</v>
      </c>
      <c r="U1431">
        <v>6.8625062418777777E-2</v>
      </c>
      <c r="V1431">
        <v>2</v>
      </c>
      <c r="W1431">
        <v>37</v>
      </c>
      <c r="X1431">
        <v>230.69912688802503</v>
      </c>
      <c r="Y1431">
        <v>212.93529411764703</v>
      </c>
      <c r="Z1431">
        <v>212.93529411764703</v>
      </c>
      <c r="AA1431">
        <v>32.656247779424525</v>
      </c>
      <c r="AB1431">
        <v>0</v>
      </c>
    </row>
    <row r="1432" spans="1:28">
      <c r="A1432">
        <v>10</v>
      </c>
      <c r="B1432">
        <v>390</v>
      </c>
      <c r="C1432">
        <v>2013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38</v>
      </c>
      <c r="N1432">
        <v>99</v>
      </c>
      <c r="O1432">
        <v>99</v>
      </c>
      <c r="P1432">
        <v>9999</v>
      </c>
      <c r="Q1432">
        <v>23</v>
      </c>
      <c r="R1432">
        <v>32</v>
      </c>
      <c r="S1432">
        <v>32</v>
      </c>
      <c r="T1432">
        <v>8.7070091423595994E-2</v>
      </c>
      <c r="U1432">
        <v>0.12926892334626977</v>
      </c>
      <c r="V1432">
        <v>2.09375</v>
      </c>
      <c r="W1432">
        <v>38</v>
      </c>
      <c r="X1432">
        <v>230.8640303358614</v>
      </c>
      <c r="Y1432">
        <v>213.08750000000001</v>
      </c>
      <c r="Z1432">
        <v>213.08750000000001</v>
      </c>
      <c r="AA1432">
        <v>36.52480963331611</v>
      </c>
      <c r="AB1432">
        <v>0</v>
      </c>
    </row>
    <row r="1433" spans="1:28">
      <c r="A1433">
        <v>10</v>
      </c>
      <c r="B1433">
        <v>391</v>
      </c>
      <c r="C1433">
        <v>2013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39</v>
      </c>
      <c r="N1433">
        <v>99</v>
      </c>
      <c r="O1433">
        <v>99</v>
      </c>
      <c r="P1433">
        <v>9999</v>
      </c>
      <c r="Q1433">
        <v>27</v>
      </c>
      <c r="R1433">
        <v>29</v>
      </c>
      <c r="S1433">
        <v>29</v>
      </c>
      <c r="T1433">
        <v>7.8907270352633882E-2</v>
      </c>
      <c r="U1433">
        <v>0.11939005375693711</v>
      </c>
      <c r="V1433">
        <v>5.3448275862068977</v>
      </c>
      <c r="W1433">
        <v>39</v>
      </c>
      <c r="X1433">
        <v>235.27851458885939</v>
      </c>
      <c r="Y1433">
        <v>217.16206896551725</v>
      </c>
      <c r="Z1433">
        <v>217.16206896551725</v>
      </c>
      <c r="AA1433">
        <v>33.530864976380087</v>
      </c>
      <c r="AB1433">
        <v>0</v>
      </c>
    </row>
    <row r="1434" spans="1:28">
      <c r="A1434">
        <v>10</v>
      </c>
      <c r="B1434">
        <v>392</v>
      </c>
      <c r="C1434">
        <v>2013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40</v>
      </c>
      <c r="N1434">
        <v>99</v>
      </c>
      <c r="O1434">
        <v>99</v>
      </c>
      <c r="P1434">
        <v>9999</v>
      </c>
      <c r="Q1434">
        <v>29</v>
      </c>
      <c r="R1434">
        <v>30</v>
      </c>
      <c r="S1434">
        <v>30</v>
      </c>
      <c r="T1434">
        <v>8.1628210709621243E-2</v>
      </c>
      <c r="U1434">
        <v>0.11740328435958144</v>
      </c>
      <c r="V1434">
        <v>5</v>
      </c>
      <c r="W1434">
        <v>40</v>
      </c>
      <c r="X1434">
        <v>223.65113759479956</v>
      </c>
      <c r="Y1434">
        <v>206.42999999999995</v>
      </c>
      <c r="Z1434">
        <v>206.42999999999995</v>
      </c>
      <c r="AA1434">
        <v>30.497214626913419</v>
      </c>
      <c r="AB1434">
        <v>0</v>
      </c>
    </row>
    <row r="1435" spans="1:28">
      <c r="A1435">
        <v>10</v>
      </c>
      <c r="B1435">
        <v>393</v>
      </c>
      <c r="C1435">
        <v>2013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41</v>
      </c>
      <c r="N1435">
        <v>99</v>
      </c>
      <c r="O1435">
        <v>99</v>
      </c>
      <c r="P1435">
        <v>9999</v>
      </c>
      <c r="Q1435">
        <v>24</v>
      </c>
      <c r="R1435">
        <v>26</v>
      </c>
      <c r="S1435">
        <v>26</v>
      </c>
      <c r="T1435">
        <v>7.0744449281671742E-2</v>
      </c>
      <c r="U1435">
        <v>9.437533791904737E-2</v>
      </c>
      <c r="V1435">
        <v>5</v>
      </c>
      <c r="W1435">
        <v>41</v>
      </c>
      <c r="X1435">
        <v>207.44228685723809</v>
      </c>
      <c r="Y1435">
        <v>191.46923076923073</v>
      </c>
      <c r="Z1435">
        <v>191.46923076923073</v>
      </c>
      <c r="AA1435">
        <v>33.60586909856417</v>
      </c>
      <c r="AB1435">
        <v>0</v>
      </c>
    </row>
    <row r="1436" spans="1:28">
      <c r="A1436">
        <v>10</v>
      </c>
      <c r="B1436">
        <v>394</v>
      </c>
      <c r="C1436">
        <v>2013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42</v>
      </c>
      <c r="N1436">
        <v>99</v>
      </c>
      <c r="O1436">
        <v>99</v>
      </c>
      <c r="P1436">
        <v>9999</v>
      </c>
      <c r="Q1436">
        <v>41</v>
      </c>
      <c r="R1436">
        <v>51</v>
      </c>
      <c r="S1436">
        <v>51</v>
      </c>
      <c r="T1436">
        <v>0.13876795820635615</v>
      </c>
      <c r="U1436">
        <v>0.19505032727646596</v>
      </c>
      <c r="V1436">
        <v>5</v>
      </c>
      <c r="W1436">
        <v>42</v>
      </c>
      <c r="X1436">
        <v>218.56903107938737</v>
      </c>
      <c r="Y1436">
        <v>201.73921568627452</v>
      </c>
      <c r="Z1436">
        <v>201.73921568627452</v>
      </c>
      <c r="AA1436">
        <v>46.588907534596551</v>
      </c>
      <c r="AB1436">
        <v>0</v>
      </c>
    </row>
    <row r="1437" spans="1:28">
      <c r="A1437">
        <v>10</v>
      </c>
      <c r="B1437">
        <v>395</v>
      </c>
      <c r="C1437">
        <v>2013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43</v>
      </c>
      <c r="N1437">
        <v>99</v>
      </c>
      <c r="O1437">
        <v>99</v>
      </c>
      <c r="P1437">
        <v>9999</v>
      </c>
      <c r="Q1437">
        <v>47</v>
      </c>
      <c r="R1437">
        <v>64</v>
      </c>
      <c r="S1437">
        <v>64</v>
      </c>
      <c r="T1437">
        <v>0.17414018284719199</v>
      </c>
      <c r="U1437">
        <v>0.24410154043217339</v>
      </c>
      <c r="V1437">
        <v>5</v>
      </c>
      <c r="W1437">
        <v>43</v>
      </c>
      <c r="X1437">
        <v>217.97298212351032</v>
      </c>
      <c r="Y1437">
        <v>201.18906250000001</v>
      </c>
      <c r="Z1437">
        <v>201.18906250000001</v>
      </c>
      <c r="AA1437">
        <v>29.508362782795945</v>
      </c>
      <c r="AB1437">
        <v>0</v>
      </c>
    </row>
    <row r="1438" spans="1:28">
      <c r="A1438">
        <v>10</v>
      </c>
      <c r="B1438">
        <v>396</v>
      </c>
      <c r="C1438">
        <v>2013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44</v>
      </c>
      <c r="N1438">
        <v>99</v>
      </c>
      <c r="O1438">
        <v>99</v>
      </c>
      <c r="P1438">
        <v>9999</v>
      </c>
      <c r="Q1438">
        <v>55</v>
      </c>
      <c r="R1438">
        <v>74</v>
      </c>
      <c r="S1438">
        <v>74</v>
      </c>
      <c r="T1438">
        <v>0.20134958641706568</v>
      </c>
      <c r="U1438">
        <v>0.27750504881137911</v>
      </c>
      <c r="V1438">
        <v>5</v>
      </c>
      <c r="W1438">
        <v>44</v>
      </c>
      <c r="X1438">
        <v>214.31436853972048</v>
      </c>
      <c r="Y1438">
        <v>197.81216216216217</v>
      </c>
      <c r="Z1438">
        <v>197.81216216216217</v>
      </c>
      <c r="AA1438">
        <v>29.251172084175028</v>
      </c>
      <c r="AB1438">
        <v>0</v>
      </c>
    </row>
    <row r="1439" spans="1:28">
      <c r="A1439">
        <v>10</v>
      </c>
      <c r="B1439">
        <v>397</v>
      </c>
      <c r="C1439">
        <v>2013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45</v>
      </c>
      <c r="N1439">
        <v>99</v>
      </c>
      <c r="O1439">
        <v>99</v>
      </c>
      <c r="P1439">
        <v>9999</v>
      </c>
      <c r="Q1439">
        <v>67</v>
      </c>
      <c r="R1439">
        <v>84</v>
      </c>
      <c r="S1439">
        <v>84</v>
      </c>
      <c r="T1439">
        <v>0.22855898998693941</v>
      </c>
      <c r="U1439">
        <v>0.29507506672616202</v>
      </c>
      <c r="V1439">
        <v>7.9642857142857117</v>
      </c>
      <c r="W1439">
        <v>45</v>
      </c>
      <c r="X1439">
        <v>200.75452716297789</v>
      </c>
      <c r="Y1439">
        <v>185.29642857142849</v>
      </c>
      <c r="Z1439">
        <v>185.29642857142849</v>
      </c>
      <c r="AA1439">
        <v>31.74374871503052</v>
      </c>
      <c r="AB1439">
        <v>0</v>
      </c>
    </row>
    <row r="1440" spans="1:28">
      <c r="A1440">
        <v>10</v>
      </c>
      <c r="B1440">
        <v>398</v>
      </c>
      <c r="C1440">
        <v>2013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46</v>
      </c>
      <c r="N1440">
        <v>99</v>
      </c>
      <c r="O1440">
        <v>99</v>
      </c>
      <c r="P1440">
        <v>9999</v>
      </c>
      <c r="Q1440">
        <v>84</v>
      </c>
      <c r="R1440">
        <v>109</v>
      </c>
      <c r="S1440">
        <v>109</v>
      </c>
      <c r="T1440">
        <v>0.2965824989116238</v>
      </c>
      <c r="U1440">
        <v>0.39224098150867071</v>
      </c>
      <c r="V1440">
        <v>7.9724770642201852</v>
      </c>
      <c r="W1440">
        <v>46</v>
      </c>
      <c r="X1440">
        <v>205.65467611597609</v>
      </c>
      <c r="Y1440">
        <v>189.81926605504589</v>
      </c>
      <c r="Z1440">
        <v>189.81926605504589</v>
      </c>
      <c r="AA1440">
        <v>35.028529596599896</v>
      </c>
      <c r="AB1440">
        <v>0</v>
      </c>
    </row>
    <row r="1441" spans="1:28">
      <c r="A1441">
        <v>10</v>
      </c>
      <c r="B1441">
        <v>399</v>
      </c>
      <c r="C1441">
        <v>2013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47</v>
      </c>
      <c r="N1441">
        <v>99</v>
      </c>
      <c r="O1441">
        <v>99</v>
      </c>
      <c r="P1441">
        <v>9999</v>
      </c>
      <c r="Q1441">
        <v>110</v>
      </c>
      <c r="R1441">
        <v>165</v>
      </c>
      <c r="S1441">
        <v>165</v>
      </c>
      <c r="T1441">
        <v>0.44895515890291687</v>
      </c>
      <c r="U1441">
        <v>0.59548294100457777</v>
      </c>
      <c r="V1441">
        <v>8.0181818181818176</v>
      </c>
      <c r="W1441">
        <v>47</v>
      </c>
      <c r="X1441">
        <v>206.25168258971073</v>
      </c>
      <c r="Y1441">
        <v>190.37030303030301</v>
      </c>
      <c r="Z1441">
        <v>190.37030303030301</v>
      </c>
      <c r="AA1441">
        <v>31.769541777568456</v>
      </c>
      <c r="AB1441">
        <v>0</v>
      </c>
    </row>
    <row r="1442" spans="1:28">
      <c r="A1442">
        <v>10</v>
      </c>
      <c r="B1442">
        <v>400</v>
      </c>
      <c r="C1442">
        <v>2013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48</v>
      </c>
      <c r="N1442">
        <v>99</v>
      </c>
      <c r="O1442">
        <v>99</v>
      </c>
      <c r="P1442">
        <v>9999</v>
      </c>
      <c r="Q1442">
        <v>144</v>
      </c>
      <c r="R1442">
        <v>231</v>
      </c>
      <c r="S1442">
        <v>231</v>
      </c>
      <c r="T1442">
        <v>0.62853722246408383</v>
      </c>
      <c r="U1442">
        <v>0.81281996774222065</v>
      </c>
      <c r="V1442">
        <v>8</v>
      </c>
      <c r="W1442">
        <v>48</v>
      </c>
      <c r="X1442">
        <v>201.09186588059828</v>
      </c>
      <c r="Y1442">
        <v>185.60779220779219</v>
      </c>
      <c r="Z1442">
        <v>185.60779220779219</v>
      </c>
      <c r="AA1442">
        <v>37.674803892952568</v>
      </c>
      <c r="AB1442">
        <v>0</v>
      </c>
    </row>
    <row r="1443" spans="1:28">
      <c r="A1443">
        <v>10</v>
      </c>
      <c r="B1443">
        <v>401</v>
      </c>
      <c r="C1443">
        <v>2013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49</v>
      </c>
      <c r="N1443">
        <v>99</v>
      </c>
      <c r="O1443">
        <v>99</v>
      </c>
      <c r="P1443">
        <v>9999</v>
      </c>
      <c r="Q1443">
        <v>158</v>
      </c>
      <c r="R1443">
        <v>242</v>
      </c>
      <c r="S1443">
        <v>242</v>
      </c>
      <c r="T1443">
        <v>0.6584675663909445</v>
      </c>
      <c r="U1443">
        <v>0.81398207617788787</v>
      </c>
      <c r="V1443">
        <v>8</v>
      </c>
      <c r="W1443">
        <v>49</v>
      </c>
      <c r="X1443">
        <v>192.22576399272944</v>
      </c>
      <c r="Y1443">
        <v>177.42438016528931</v>
      </c>
      <c r="Z1443">
        <v>177.42438016528931</v>
      </c>
      <c r="AA1443">
        <v>36.0824003112198</v>
      </c>
      <c r="AB1443">
        <v>0</v>
      </c>
    </row>
    <row r="1444" spans="1:28">
      <c r="A1444">
        <v>10</v>
      </c>
      <c r="B1444">
        <v>402</v>
      </c>
      <c r="C1444">
        <v>2013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50</v>
      </c>
      <c r="N1444">
        <v>99</v>
      </c>
      <c r="O1444">
        <v>99</v>
      </c>
      <c r="P1444">
        <v>9999</v>
      </c>
      <c r="Q1444">
        <v>210</v>
      </c>
      <c r="R1444">
        <v>386</v>
      </c>
      <c r="S1444">
        <v>386</v>
      </c>
      <c r="T1444">
        <v>1.0502829777971268</v>
      </c>
      <c r="U1444">
        <v>1.3171693415047343</v>
      </c>
      <c r="V1444">
        <v>11.471502590673579</v>
      </c>
      <c r="W1444">
        <v>50</v>
      </c>
      <c r="X1444">
        <v>195.01428659642187</v>
      </c>
      <c r="Y1444">
        <v>179.99818652849734</v>
      </c>
      <c r="Z1444">
        <v>179.99818652849734</v>
      </c>
      <c r="AA1444">
        <v>35.98332690794706</v>
      </c>
      <c r="AB1444">
        <v>0</v>
      </c>
    </row>
    <row r="1445" spans="1:28">
      <c r="A1445">
        <v>10</v>
      </c>
      <c r="B1445">
        <v>403</v>
      </c>
      <c r="C1445">
        <v>2013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51</v>
      </c>
      <c r="N1445">
        <v>99</v>
      </c>
      <c r="O1445">
        <v>99</v>
      </c>
      <c r="P1445">
        <v>9999</v>
      </c>
      <c r="Q1445">
        <v>211</v>
      </c>
      <c r="R1445">
        <v>441</v>
      </c>
      <c r="S1445">
        <v>441</v>
      </c>
      <c r="T1445">
        <v>1.199934697431432</v>
      </c>
      <c r="U1445">
        <v>1.4309858246240517</v>
      </c>
      <c r="V1445">
        <v>11</v>
      </c>
      <c r="W1445">
        <v>51</v>
      </c>
      <c r="X1445">
        <v>185.44232427532225</v>
      </c>
      <c r="Y1445">
        <v>171.16326530612244</v>
      </c>
      <c r="Z1445">
        <v>171.16326530612244</v>
      </c>
      <c r="AA1445">
        <v>35.17387600274651</v>
      </c>
      <c r="AB1445">
        <v>0</v>
      </c>
    </row>
    <row r="1446" spans="1:28">
      <c r="A1446">
        <v>10</v>
      </c>
      <c r="B1446">
        <v>404</v>
      </c>
      <c r="C1446">
        <v>2013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52</v>
      </c>
      <c r="N1446">
        <v>99</v>
      </c>
      <c r="O1446">
        <v>99</v>
      </c>
      <c r="P1446">
        <v>9999</v>
      </c>
      <c r="Q1446">
        <v>276</v>
      </c>
      <c r="R1446">
        <v>620</v>
      </c>
      <c r="S1446">
        <v>620</v>
      </c>
      <c r="T1446">
        <v>1.6869830213321722</v>
      </c>
      <c r="U1446">
        <v>1.9696809056116549</v>
      </c>
      <c r="V1446">
        <v>11.4258064516129</v>
      </c>
      <c r="W1446">
        <v>52</v>
      </c>
      <c r="X1446">
        <v>181.55838255338483</v>
      </c>
      <c r="Y1446">
        <v>167.57838709677429</v>
      </c>
      <c r="Z1446">
        <v>167.57838709677429</v>
      </c>
      <c r="AA1446">
        <v>36.633424064491187</v>
      </c>
      <c r="AB1446">
        <v>0</v>
      </c>
    </row>
    <row r="1447" spans="1:28">
      <c r="A1447">
        <v>10</v>
      </c>
      <c r="B1447">
        <v>405</v>
      </c>
      <c r="C1447">
        <v>2013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53</v>
      </c>
      <c r="N1447">
        <v>99</v>
      </c>
      <c r="O1447">
        <v>99</v>
      </c>
      <c r="P1447">
        <v>9999</v>
      </c>
      <c r="Q1447">
        <v>323</v>
      </c>
      <c r="R1447">
        <v>781</v>
      </c>
      <c r="S1447">
        <v>781</v>
      </c>
      <c r="T1447">
        <v>2.1250544188071401</v>
      </c>
      <c r="U1447">
        <v>2.409591082250583</v>
      </c>
      <c r="V1447">
        <v>11.454545454545457</v>
      </c>
      <c r="W1447">
        <v>53</v>
      </c>
      <c r="X1447">
        <v>176.32115949910047</v>
      </c>
      <c r="Y1447">
        <v>162.74443021766973</v>
      </c>
      <c r="Z1447">
        <v>162.74443021766973</v>
      </c>
      <c r="AA1447">
        <v>35.828555844742837</v>
      </c>
      <c r="AB1447">
        <v>0</v>
      </c>
    </row>
    <row r="1448" spans="1:28">
      <c r="A1448">
        <v>10</v>
      </c>
      <c r="B1448">
        <v>406</v>
      </c>
      <c r="C1448">
        <v>2013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54</v>
      </c>
      <c r="N1448">
        <v>99</v>
      </c>
      <c r="O1448">
        <v>99</v>
      </c>
      <c r="P1448">
        <v>9999</v>
      </c>
      <c r="Q1448">
        <v>384</v>
      </c>
      <c r="R1448">
        <v>1072</v>
      </c>
      <c r="S1448">
        <v>1072</v>
      </c>
      <c r="T1448">
        <v>2.9168480626904651</v>
      </c>
      <c r="U1448">
        <v>3.2365402411363977</v>
      </c>
      <c r="V1448">
        <v>11.328358208955228</v>
      </c>
      <c r="W1448">
        <v>54</v>
      </c>
      <c r="X1448">
        <v>172.54339758412684</v>
      </c>
      <c r="Y1448">
        <v>159.25755597014901</v>
      </c>
      <c r="Z1448">
        <v>159.25755597014901</v>
      </c>
      <c r="AA1448">
        <v>35.086562981611998</v>
      </c>
      <c r="AB1448">
        <v>0</v>
      </c>
    </row>
    <row r="1449" spans="1:28">
      <c r="A1449">
        <v>10</v>
      </c>
      <c r="B1449">
        <v>407</v>
      </c>
      <c r="C1449">
        <v>2013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55</v>
      </c>
      <c r="N1449">
        <v>99</v>
      </c>
      <c r="O1449">
        <v>99</v>
      </c>
      <c r="P1449">
        <v>9999</v>
      </c>
      <c r="Q1449">
        <v>433</v>
      </c>
      <c r="R1449">
        <v>1447</v>
      </c>
      <c r="S1449">
        <v>1447</v>
      </c>
      <c r="T1449">
        <v>3.9372006965607311</v>
      </c>
      <c r="U1449">
        <v>4.240967813611582</v>
      </c>
      <c r="V1449">
        <v>15.0573600552868</v>
      </c>
      <c r="W1449">
        <v>55</v>
      </c>
      <c r="X1449">
        <v>167.49759093607952</v>
      </c>
      <c r="Y1449">
        <v>154.60027643400153</v>
      </c>
      <c r="Z1449">
        <v>154.60027643400153</v>
      </c>
      <c r="AA1449">
        <v>33.923976959927671</v>
      </c>
      <c r="AB1449">
        <v>0</v>
      </c>
    </row>
    <row r="1450" spans="1:28">
      <c r="A1450">
        <v>10</v>
      </c>
      <c r="B1450">
        <v>408</v>
      </c>
      <c r="C1450">
        <v>2013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56</v>
      </c>
      <c r="N1450">
        <v>99</v>
      </c>
      <c r="O1450">
        <v>99</v>
      </c>
      <c r="P1450">
        <v>9999</v>
      </c>
      <c r="Q1450">
        <v>491</v>
      </c>
      <c r="R1450">
        <v>1864</v>
      </c>
      <c r="S1450">
        <v>1864</v>
      </c>
      <c r="T1450">
        <v>5.071832825424468</v>
      </c>
      <c r="U1450">
        <v>5.4045340981970922</v>
      </c>
      <c r="V1450">
        <v>14.592811158798284</v>
      </c>
      <c r="W1450">
        <v>56</v>
      </c>
      <c r="X1450">
        <v>165.70074956174869</v>
      </c>
      <c r="Y1450">
        <v>152.94179184549375</v>
      </c>
      <c r="Z1450">
        <v>152.94179184549375</v>
      </c>
      <c r="AA1450">
        <v>34.805472554622924</v>
      </c>
      <c r="AB1450">
        <v>0</v>
      </c>
    </row>
    <row r="1451" spans="1:28">
      <c r="A1451">
        <v>10</v>
      </c>
      <c r="B1451">
        <v>409</v>
      </c>
      <c r="C1451">
        <v>2013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57</v>
      </c>
      <c r="N1451">
        <v>99</v>
      </c>
      <c r="O1451">
        <v>99</v>
      </c>
      <c r="P1451">
        <v>9999</v>
      </c>
      <c r="Q1451">
        <v>516</v>
      </c>
      <c r="R1451">
        <v>2191</v>
      </c>
      <c r="S1451">
        <v>2191</v>
      </c>
      <c r="T1451">
        <v>5.9615803221593389</v>
      </c>
      <c r="U1451">
        <v>6.0965819941569297</v>
      </c>
      <c r="V1451">
        <v>14.770424463715196</v>
      </c>
      <c r="W1451">
        <v>57</v>
      </c>
      <c r="X1451">
        <v>159.02161556213676</v>
      </c>
      <c r="Y1451">
        <v>146.77695116385229</v>
      </c>
      <c r="Z1451">
        <v>146.77695116385229</v>
      </c>
      <c r="AA1451">
        <v>31.18089654681328</v>
      </c>
      <c r="AB1451">
        <v>0</v>
      </c>
    </row>
    <row r="1452" spans="1:28">
      <c r="A1452">
        <v>10</v>
      </c>
      <c r="B1452">
        <v>410</v>
      </c>
      <c r="C1452">
        <v>2013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58</v>
      </c>
      <c r="N1452">
        <v>99</v>
      </c>
      <c r="O1452">
        <v>99</v>
      </c>
      <c r="P1452">
        <v>9999</v>
      </c>
      <c r="Q1452">
        <v>614</v>
      </c>
      <c r="R1452">
        <v>2880</v>
      </c>
      <c r="S1452">
        <v>2880</v>
      </c>
      <c r="T1452">
        <v>7.8363082281236398</v>
      </c>
      <c r="U1452">
        <v>7.9255852185661215</v>
      </c>
      <c r="V1452">
        <v>14.797916666666667</v>
      </c>
      <c r="W1452">
        <v>58</v>
      </c>
      <c r="X1452">
        <v>157.27184151920076</v>
      </c>
      <c r="Y1452">
        <v>145.16190972222236</v>
      </c>
      <c r="Z1452">
        <v>145.16190972222236</v>
      </c>
      <c r="AA1452">
        <v>31.465257689898984</v>
      </c>
      <c r="AB1452">
        <v>0</v>
      </c>
    </row>
    <row r="1453" spans="1:28">
      <c r="A1453">
        <v>10</v>
      </c>
      <c r="B1453">
        <v>411</v>
      </c>
      <c r="C1453">
        <v>2013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59</v>
      </c>
      <c r="N1453">
        <v>99</v>
      </c>
      <c r="O1453">
        <v>99</v>
      </c>
      <c r="P1453">
        <v>9999</v>
      </c>
      <c r="Q1453">
        <v>630</v>
      </c>
      <c r="R1453">
        <v>3192</v>
      </c>
      <c r="S1453">
        <v>3192</v>
      </c>
      <c r="T1453">
        <v>8.6852416195036994</v>
      </c>
      <c r="U1453">
        <v>8.4996269745667643</v>
      </c>
      <c r="V1453">
        <v>14.852130325814539</v>
      </c>
      <c r="W1453">
        <v>59</v>
      </c>
      <c r="X1453">
        <v>152.17702979007649</v>
      </c>
      <c r="Y1453">
        <v>140.45939849624023</v>
      </c>
      <c r="Z1453">
        <v>140.45939849624023</v>
      </c>
      <c r="AA1453">
        <v>28.462672748516898</v>
      </c>
      <c r="AB1453">
        <v>0</v>
      </c>
    </row>
    <row r="1454" spans="1:28">
      <c r="A1454">
        <v>10</v>
      </c>
      <c r="B1454">
        <v>412</v>
      </c>
      <c r="C1454">
        <v>2013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60</v>
      </c>
      <c r="N1454">
        <v>99</v>
      </c>
      <c r="O1454">
        <v>99</v>
      </c>
      <c r="P1454">
        <v>9999</v>
      </c>
      <c r="Q1454">
        <v>676</v>
      </c>
      <c r="R1454">
        <v>4371</v>
      </c>
      <c r="S1454">
        <v>4371</v>
      </c>
      <c r="T1454">
        <v>11.893230300391815</v>
      </c>
      <c r="U1454">
        <v>11.883070613223316</v>
      </c>
      <c r="V1454">
        <v>17.918554106611751</v>
      </c>
      <c r="W1454">
        <v>60</v>
      </c>
      <c r="X1454">
        <v>155.36743329236123</v>
      </c>
      <c r="Y1454">
        <v>143.4041409288493</v>
      </c>
      <c r="Z1454">
        <v>143.4041409288493</v>
      </c>
      <c r="AA1454">
        <v>29.982535277289077</v>
      </c>
      <c r="AB1454">
        <v>0</v>
      </c>
    </row>
    <row r="1455" spans="1:28">
      <c r="A1455">
        <v>10</v>
      </c>
      <c r="B1455">
        <v>413</v>
      </c>
      <c r="C1455">
        <v>2013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61</v>
      </c>
      <c r="N1455">
        <v>99</v>
      </c>
      <c r="O1455">
        <v>99</v>
      </c>
      <c r="P1455">
        <v>9999</v>
      </c>
      <c r="Q1455">
        <v>654</v>
      </c>
      <c r="R1455">
        <v>3681</v>
      </c>
      <c r="S1455">
        <v>3679</v>
      </c>
      <c r="T1455">
        <v>10.015781454070529</v>
      </c>
      <c r="U1455">
        <v>9.6592083457236235</v>
      </c>
      <c r="V1455">
        <v>17.814724259712037</v>
      </c>
      <c r="W1455">
        <v>61</v>
      </c>
      <c r="X1455">
        <v>150.03783594299796</v>
      </c>
      <c r="Y1455">
        <v>138.41703341483279</v>
      </c>
      <c r="Z1455">
        <v>138.49228051100835</v>
      </c>
      <c r="AA1455">
        <v>28.120878367398362</v>
      </c>
      <c r="AB1455">
        <v>0</v>
      </c>
    </row>
    <row r="1456" spans="1:28">
      <c r="A1456">
        <v>10</v>
      </c>
      <c r="B1456">
        <v>414</v>
      </c>
      <c r="C1456">
        <v>2013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62</v>
      </c>
      <c r="N1456">
        <v>99</v>
      </c>
      <c r="O1456">
        <v>99</v>
      </c>
      <c r="P1456">
        <v>9999</v>
      </c>
      <c r="Q1456">
        <v>601</v>
      </c>
      <c r="R1456">
        <v>3755</v>
      </c>
      <c r="S1456">
        <v>3754</v>
      </c>
      <c r="T1456">
        <v>10.217131040487592</v>
      </c>
      <c r="U1456">
        <v>9.7062845432703941</v>
      </c>
      <c r="V1456">
        <v>17.976830892143813</v>
      </c>
      <c r="W1456">
        <v>62</v>
      </c>
      <c r="X1456">
        <v>147.7506250243446</v>
      </c>
      <c r="Y1456">
        <v>136.35055126497988</v>
      </c>
      <c r="Z1456">
        <v>136.38687266915281</v>
      </c>
      <c r="AA1456">
        <v>26.970051423952381</v>
      </c>
      <c r="AB1456">
        <v>0</v>
      </c>
    </row>
    <row r="1457" spans="1:28">
      <c r="A1457">
        <v>10</v>
      </c>
      <c r="B1457">
        <v>415</v>
      </c>
      <c r="C1457">
        <v>2013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63</v>
      </c>
      <c r="N1457">
        <v>99</v>
      </c>
      <c r="O1457">
        <v>99</v>
      </c>
      <c r="P1457">
        <v>9999</v>
      </c>
      <c r="Q1457">
        <v>586</v>
      </c>
      <c r="R1457">
        <v>3289</v>
      </c>
      <c r="S1457">
        <v>3287</v>
      </c>
      <c r="T1457">
        <v>8.9491728341314758</v>
      </c>
      <c r="U1457">
        <v>8.2835449491087694</v>
      </c>
      <c r="V1457">
        <v>18.137123745819402</v>
      </c>
      <c r="W1457">
        <v>63</v>
      </c>
      <c r="X1457">
        <v>143.99187415815598</v>
      </c>
      <c r="Y1457">
        <v>132.85141380358769</v>
      </c>
      <c r="Z1457">
        <v>132.93224825068452</v>
      </c>
      <c r="AA1457">
        <v>25.621649330517059</v>
      </c>
      <c r="AB1457">
        <v>0</v>
      </c>
    </row>
    <row r="1458" spans="1:28">
      <c r="A1458">
        <v>10</v>
      </c>
      <c r="B1458">
        <v>416</v>
      </c>
      <c r="C1458">
        <v>2013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64</v>
      </c>
      <c r="N1458">
        <v>99</v>
      </c>
      <c r="O1458">
        <v>99</v>
      </c>
      <c r="P1458">
        <v>9999</v>
      </c>
      <c r="Q1458">
        <v>513</v>
      </c>
      <c r="R1458">
        <v>2573</v>
      </c>
      <c r="S1458">
        <v>2573</v>
      </c>
      <c r="T1458">
        <v>7.0009795385285143</v>
      </c>
      <c r="U1458">
        <v>6.3963453058445809</v>
      </c>
      <c r="V1458">
        <v>18.975903614457831</v>
      </c>
      <c r="W1458">
        <v>64</v>
      </c>
      <c r="X1458">
        <v>142.07060654458604</v>
      </c>
      <c r="Y1458">
        <v>131.13116984065272</v>
      </c>
      <c r="Z1458">
        <v>131.13116984065272</v>
      </c>
      <c r="AA1458">
        <v>24.724903698004901</v>
      </c>
      <c r="AB1458">
        <v>0</v>
      </c>
    </row>
    <row r="1459" spans="1:28">
      <c r="A1459">
        <v>10</v>
      </c>
      <c r="B1459">
        <v>417</v>
      </c>
      <c r="C1459">
        <v>2013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65</v>
      </c>
      <c r="N1459">
        <v>99</v>
      </c>
      <c r="O1459">
        <v>99</v>
      </c>
      <c r="P1459">
        <v>9999</v>
      </c>
      <c r="Q1459">
        <v>488</v>
      </c>
      <c r="R1459">
        <v>2870</v>
      </c>
      <c r="S1459">
        <v>2870</v>
      </c>
      <c r="T1459">
        <v>7.8090988245537645</v>
      </c>
      <c r="U1459">
        <v>7.0568892572955804</v>
      </c>
      <c r="V1459">
        <v>18.971428571428575</v>
      </c>
      <c r="W1459">
        <v>65</v>
      </c>
      <c r="X1459">
        <v>140.52174208477891</v>
      </c>
      <c r="Y1459">
        <v>129.70156794425071</v>
      </c>
      <c r="Z1459">
        <v>129.70156794425071</v>
      </c>
      <c r="AA1459">
        <v>23.01676031463403</v>
      </c>
      <c r="AB1459">
        <v>0</v>
      </c>
    </row>
    <row r="1460" spans="1:28">
      <c r="A1460">
        <v>10</v>
      </c>
      <c r="B1460">
        <v>418</v>
      </c>
      <c r="C1460">
        <v>2013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66</v>
      </c>
      <c r="N1460">
        <v>99</v>
      </c>
      <c r="O1460">
        <v>99</v>
      </c>
      <c r="P1460">
        <v>9999</v>
      </c>
      <c r="Q1460">
        <v>1</v>
      </c>
      <c r="R1460">
        <v>1</v>
      </c>
      <c r="S1460">
        <v>1</v>
      </c>
      <c r="T1460">
        <v>2.7209403569873752E-3</v>
      </c>
      <c r="U1460">
        <v>2.0417467948016157E-3</v>
      </c>
      <c r="V1460">
        <v>99</v>
      </c>
      <c r="W1460">
        <v>66</v>
      </c>
      <c r="X1460">
        <v>116.68472372697724</v>
      </c>
      <c r="Y1460">
        <v>107.7</v>
      </c>
      <c r="Z1460">
        <v>107.7</v>
      </c>
      <c r="AA1460">
        <v>0</v>
      </c>
      <c r="AB1460">
        <v>0</v>
      </c>
    </row>
    <row r="1461" spans="1:28">
      <c r="A1461">
        <v>10</v>
      </c>
      <c r="B1461">
        <v>419</v>
      </c>
      <c r="C1461">
        <v>2013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67</v>
      </c>
      <c r="N1461">
        <v>99</v>
      </c>
      <c r="O1461">
        <v>99</v>
      </c>
      <c r="P1461">
        <v>9999</v>
      </c>
      <c r="Q1461">
        <v>2</v>
      </c>
      <c r="R1461">
        <v>2</v>
      </c>
      <c r="S1461">
        <v>2</v>
      </c>
      <c r="T1461">
        <v>5.4418807139747505E-3</v>
      </c>
      <c r="U1461">
        <v>3.5678435170070945E-3</v>
      </c>
      <c r="V1461">
        <v>58</v>
      </c>
      <c r="W1461">
        <v>67</v>
      </c>
      <c r="X1461">
        <v>101.95016251354279</v>
      </c>
      <c r="Y1461">
        <v>94.1</v>
      </c>
      <c r="Z1461">
        <v>94.1</v>
      </c>
      <c r="AA1461">
        <v>3.8000000000000673</v>
      </c>
      <c r="AB1461">
        <v>0</v>
      </c>
    </row>
    <row r="1462" spans="1:28">
      <c r="A1462">
        <v>10</v>
      </c>
      <c r="B1462">
        <v>420</v>
      </c>
      <c r="C1462">
        <v>2013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68</v>
      </c>
      <c r="N1462">
        <v>99</v>
      </c>
      <c r="O1462">
        <v>99</v>
      </c>
      <c r="P1462">
        <v>9999</v>
      </c>
      <c r="Q1462">
        <v>4</v>
      </c>
      <c r="R1462">
        <v>4</v>
      </c>
      <c r="S1462">
        <v>4</v>
      </c>
      <c r="T1462">
        <v>1.0883761427949499E-2</v>
      </c>
      <c r="U1462">
        <v>9.8826611339840487E-3</v>
      </c>
      <c r="V1462">
        <v>37.5</v>
      </c>
      <c r="W1462">
        <v>68</v>
      </c>
      <c r="X1462">
        <v>141.19718309859155</v>
      </c>
      <c r="Y1462">
        <v>130.32499999999999</v>
      </c>
      <c r="Z1462">
        <v>130.32499999999999</v>
      </c>
      <c r="AA1462">
        <v>26.191923850683537</v>
      </c>
      <c r="AB1462">
        <v>0</v>
      </c>
    </row>
    <row r="1463" spans="1:28">
      <c r="A1463">
        <v>10</v>
      </c>
      <c r="B1463">
        <v>421</v>
      </c>
      <c r="C1463">
        <v>2012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0</v>
      </c>
      <c r="N1463">
        <v>99</v>
      </c>
      <c r="O1463">
        <v>99</v>
      </c>
      <c r="P1463">
        <v>9999</v>
      </c>
      <c r="Q1463">
        <v>44</v>
      </c>
      <c r="R1463">
        <v>84</v>
      </c>
      <c r="S1463">
        <v>0</v>
      </c>
      <c r="T1463">
        <v>0.22324988040184979</v>
      </c>
      <c r="U1463">
        <v>0</v>
      </c>
      <c r="V1463">
        <v>63.66666666666665</v>
      </c>
      <c r="X1463">
        <v>142.41603466955576</v>
      </c>
      <c r="Y1463">
        <v>0</v>
      </c>
    </row>
    <row r="1464" spans="1:28">
      <c r="A1464">
        <v>10</v>
      </c>
      <c r="B1464">
        <v>422</v>
      </c>
      <c r="C1464">
        <v>2012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35</v>
      </c>
      <c r="N1464">
        <v>99</v>
      </c>
      <c r="O1464">
        <v>99</v>
      </c>
      <c r="P1464">
        <v>9999</v>
      </c>
      <c r="Q1464">
        <v>42</v>
      </c>
      <c r="R1464">
        <v>50</v>
      </c>
      <c r="S1464">
        <v>49</v>
      </c>
      <c r="T1464">
        <v>0.1328868335725297</v>
      </c>
      <c r="U1464">
        <v>0.19582390506746489</v>
      </c>
      <c r="V1464">
        <v>1.98</v>
      </c>
      <c r="W1464">
        <v>35</v>
      </c>
      <c r="X1464">
        <v>234.96858071505957</v>
      </c>
      <c r="Y1464">
        <v>211.98600000000005</v>
      </c>
      <c r="Z1464">
        <v>216.31224489795923</v>
      </c>
      <c r="AA1464">
        <v>45.979541291854993</v>
      </c>
      <c r="AB1464">
        <v>0</v>
      </c>
    </row>
    <row r="1465" spans="1:28">
      <c r="A1465">
        <v>10</v>
      </c>
      <c r="B1465">
        <v>423</v>
      </c>
      <c r="C1465">
        <v>2012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36</v>
      </c>
      <c r="N1465">
        <v>99</v>
      </c>
      <c r="O1465">
        <v>99</v>
      </c>
      <c r="P1465">
        <v>9999</v>
      </c>
      <c r="Q1465">
        <v>16</v>
      </c>
      <c r="R1465">
        <v>16</v>
      </c>
      <c r="S1465">
        <v>16</v>
      </c>
      <c r="T1465">
        <v>4.2523786743209474E-2</v>
      </c>
      <c r="U1465">
        <v>6.5004897491331995E-2</v>
      </c>
      <c r="V1465">
        <v>2</v>
      </c>
      <c r="W1465">
        <v>36</v>
      </c>
      <c r="X1465">
        <v>238.25162513542793</v>
      </c>
      <c r="Y1465">
        <v>219.90625</v>
      </c>
      <c r="Z1465">
        <v>219.90625</v>
      </c>
      <c r="AA1465">
        <v>32.217803089867921</v>
      </c>
      <c r="AB1465">
        <v>0</v>
      </c>
    </row>
    <row r="1466" spans="1:28">
      <c r="A1466">
        <v>10</v>
      </c>
      <c r="B1466">
        <v>424</v>
      </c>
      <c r="C1466">
        <v>2012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37</v>
      </c>
      <c r="N1466">
        <v>99</v>
      </c>
      <c r="O1466">
        <v>99</v>
      </c>
      <c r="P1466">
        <v>9999</v>
      </c>
      <c r="Q1466">
        <v>11</v>
      </c>
      <c r="R1466">
        <v>14</v>
      </c>
      <c r="S1466">
        <v>14</v>
      </c>
      <c r="T1466">
        <v>3.7208313400308307E-2</v>
      </c>
      <c r="U1466">
        <v>5.2528612916684654E-2</v>
      </c>
      <c r="V1466">
        <v>2</v>
      </c>
      <c r="W1466">
        <v>37</v>
      </c>
      <c r="X1466">
        <v>220.02785946447912</v>
      </c>
      <c r="Y1466">
        <v>203.08571428571435</v>
      </c>
      <c r="Z1466">
        <v>203.08571428571435</v>
      </c>
      <c r="AA1466">
        <v>35.930187410406326</v>
      </c>
      <c r="AB1466">
        <v>0</v>
      </c>
    </row>
    <row r="1467" spans="1:28">
      <c r="A1467">
        <v>10</v>
      </c>
      <c r="B1467">
        <v>425</v>
      </c>
      <c r="C1467">
        <v>2012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38</v>
      </c>
      <c r="N1467">
        <v>99</v>
      </c>
      <c r="O1467">
        <v>99</v>
      </c>
      <c r="P1467">
        <v>9999</v>
      </c>
      <c r="Q1467">
        <v>20</v>
      </c>
      <c r="R1467">
        <v>21</v>
      </c>
      <c r="S1467">
        <v>21</v>
      </c>
      <c r="T1467">
        <v>5.5812470100462447E-2</v>
      </c>
      <c r="U1467">
        <v>8.4401982009208731E-2</v>
      </c>
      <c r="V1467">
        <v>2</v>
      </c>
      <c r="W1467">
        <v>38</v>
      </c>
      <c r="X1467">
        <v>235.69106949388649</v>
      </c>
      <c r="Y1467">
        <v>217.54285714285703</v>
      </c>
      <c r="Z1467">
        <v>217.54285714285703</v>
      </c>
      <c r="AA1467">
        <v>32.474613842472444</v>
      </c>
      <c r="AB1467">
        <v>0</v>
      </c>
    </row>
    <row r="1468" spans="1:28">
      <c r="A1468">
        <v>10</v>
      </c>
      <c r="B1468">
        <v>426</v>
      </c>
      <c r="C1468">
        <v>2012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39</v>
      </c>
      <c r="N1468">
        <v>99</v>
      </c>
      <c r="O1468">
        <v>99</v>
      </c>
      <c r="P1468">
        <v>9999</v>
      </c>
      <c r="Q1468">
        <v>16</v>
      </c>
      <c r="R1468">
        <v>17</v>
      </c>
      <c r="S1468">
        <v>17</v>
      </c>
      <c r="T1468">
        <v>4.5181523414660078E-2</v>
      </c>
      <c r="U1468">
        <v>6.6481063843344873E-2</v>
      </c>
      <c r="V1468">
        <v>2</v>
      </c>
      <c r="W1468">
        <v>39</v>
      </c>
      <c r="X1468">
        <v>229.32891466445736</v>
      </c>
      <c r="Y1468">
        <v>211.67058823529413</v>
      </c>
      <c r="Z1468">
        <v>211.67058823529413</v>
      </c>
      <c r="AA1468">
        <v>22.951759248370273</v>
      </c>
      <c r="AB1468">
        <v>0</v>
      </c>
    </row>
    <row r="1469" spans="1:28">
      <c r="A1469">
        <v>10</v>
      </c>
      <c r="B1469">
        <v>427</v>
      </c>
      <c r="C1469">
        <v>2012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40</v>
      </c>
      <c r="N1469">
        <v>99</v>
      </c>
      <c r="O1469">
        <v>99</v>
      </c>
      <c r="P1469">
        <v>9999</v>
      </c>
      <c r="Q1469">
        <v>32</v>
      </c>
      <c r="R1469">
        <v>34</v>
      </c>
      <c r="S1469">
        <v>34</v>
      </c>
      <c r="T1469">
        <v>9.0363046829320157E-2</v>
      </c>
      <c r="U1469">
        <v>0.13269978022488019</v>
      </c>
      <c r="V1469">
        <v>5</v>
      </c>
      <c r="W1469">
        <v>40</v>
      </c>
      <c r="X1469">
        <v>228.87642597667457</v>
      </c>
      <c r="Y1469">
        <v>211.25294117647047</v>
      </c>
      <c r="Z1469">
        <v>211.25294117647047</v>
      </c>
      <c r="AA1469">
        <v>28.380660723707379</v>
      </c>
      <c r="AB1469">
        <v>0</v>
      </c>
    </row>
    <row r="1470" spans="1:28">
      <c r="A1470">
        <v>10</v>
      </c>
      <c r="B1470">
        <v>428</v>
      </c>
      <c r="C1470">
        <v>2012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41</v>
      </c>
      <c r="N1470">
        <v>99</v>
      </c>
      <c r="O1470">
        <v>99</v>
      </c>
      <c r="P1470">
        <v>9999</v>
      </c>
      <c r="Q1470">
        <v>33</v>
      </c>
      <c r="R1470">
        <v>39</v>
      </c>
      <c r="S1470">
        <v>39</v>
      </c>
      <c r="T1470">
        <v>0.10365173018657312</v>
      </c>
      <c r="U1470">
        <v>0.15197677611587221</v>
      </c>
      <c r="V1470">
        <v>5</v>
      </c>
      <c r="W1470">
        <v>41</v>
      </c>
      <c r="X1470">
        <v>228.51904325360445</v>
      </c>
      <c r="Y1470">
        <v>210.92307692307688</v>
      </c>
      <c r="Z1470">
        <v>210.92307692307688</v>
      </c>
      <c r="AA1470">
        <v>29.441680393257247</v>
      </c>
      <c r="AB1470">
        <v>0</v>
      </c>
    </row>
    <row r="1471" spans="1:28">
      <c r="A1471">
        <v>10</v>
      </c>
      <c r="B1471">
        <v>429</v>
      </c>
      <c r="C1471">
        <v>2012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42</v>
      </c>
      <c r="N1471">
        <v>99</v>
      </c>
      <c r="O1471">
        <v>99</v>
      </c>
      <c r="P1471">
        <v>9999</v>
      </c>
      <c r="Q1471">
        <v>40</v>
      </c>
      <c r="R1471">
        <v>44</v>
      </c>
      <c r="S1471">
        <v>44</v>
      </c>
      <c r="T1471">
        <v>0.11694041354382607</v>
      </c>
      <c r="U1471">
        <v>0.17190409810937821</v>
      </c>
      <c r="V1471">
        <v>5</v>
      </c>
      <c r="W1471">
        <v>42</v>
      </c>
      <c r="X1471">
        <v>229.10962277159456</v>
      </c>
      <c r="Y1471">
        <v>211.46818181818168</v>
      </c>
      <c r="Z1471">
        <v>211.46818181818168</v>
      </c>
      <c r="AA1471">
        <v>35.926786491465499</v>
      </c>
      <c r="AB1471">
        <v>0</v>
      </c>
    </row>
    <row r="1472" spans="1:28">
      <c r="A1472">
        <v>10</v>
      </c>
      <c r="B1472">
        <v>430</v>
      </c>
      <c r="C1472">
        <v>2012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43</v>
      </c>
      <c r="N1472">
        <v>99</v>
      </c>
      <c r="O1472">
        <v>99</v>
      </c>
      <c r="P1472">
        <v>9999</v>
      </c>
      <c r="Q1472">
        <v>51</v>
      </c>
      <c r="R1472">
        <v>58</v>
      </c>
      <c r="S1472">
        <v>58</v>
      </c>
      <c r="T1472">
        <v>0.15414872694413437</v>
      </c>
      <c r="U1472">
        <v>0.21366907502252455</v>
      </c>
      <c r="V1472">
        <v>5</v>
      </c>
      <c r="W1472">
        <v>43</v>
      </c>
      <c r="X1472">
        <v>216.03466955579637</v>
      </c>
      <c r="Y1472">
        <v>199.39999999999995</v>
      </c>
      <c r="Z1472">
        <v>199.39999999999995</v>
      </c>
      <c r="AA1472">
        <v>40.27724607919653</v>
      </c>
      <c r="AB1472">
        <v>0</v>
      </c>
    </row>
    <row r="1473" spans="1:28">
      <c r="A1473">
        <v>10</v>
      </c>
      <c r="B1473">
        <v>431</v>
      </c>
      <c r="C1473">
        <v>2012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44</v>
      </c>
      <c r="N1473">
        <v>99</v>
      </c>
      <c r="O1473">
        <v>99</v>
      </c>
      <c r="P1473">
        <v>9999</v>
      </c>
      <c r="Q1473">
        <v>62</v>
      </c>
      <c r="R1473">
        <v>76</v>
      </c>
      <c r="S1473">
        <v>76</v>
      </c>
      <c r="T1473">
        <v>0.20198798703024504</v>
      </c>
      <c r="U1473">
        <v>0.27451521098897391</v>
      </c>
      <c r="V1473">
        <v>5</v>
      </c>
      <c r="W1473">
        <v>44</v>
      </c>
      <c r="X1473">
        <v>211.8178707874778</v>
      </c>
      <c r="Y1473">
        <v>195.50789473684205</v>
      </c>
      <c r="Z1473">
        <v>195.50789473684205</v>
      </c>
      <c r="AA1473">
        <v>33.519341483129047</v>
      </c>
      <c r="AB1473">
        <v>0</v>
      </c>
    </row>
    <row r="1474" spans="1:28">
      <c r="A1474">
        <v>10</v>
      </c>
      <c r="B1474">
        <v>432</v>
      </c>
      <c r="C1474">
        <v>2012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45</v>
      </c>
      <c r="N1474">
        <v>99</v>
      </c>
      <c r="O1474">
        <v>99</v>
      </c>
      <c r="P1474">
        <v>9999</v>
      </c>
      <c r="Q1474">
        <v>86</v>
      </c>
      <c r="R1474">
        <v>113</v>
      </c>
      <c r="S1474">
        <v>113</v>
      </c>
      <c r="T1474">
        <v>0.30032424387391693</v>
      </c>
      <c r="U1474">
        <v>0.40614897371058595</v>
      </c>
      <c r="V1474">
        <v>8.0265486725663706</v>
      </c>
      <c r="W1474">
        <v>45</v>
      </c>
      <c r="X1474">
        <v>210.77383292265495</v>
      </c>
      <c r="Y1474">
        <v>194.54424778761063</v>
      </c>
      <c r="Z1474">
        <v>194.54424778761063</v>
      </c>
      <c r="AA1474">
        <v>33.72879586424466</v>
      </c>
      <c r="AB1474">
        <v>0</v>
      </c>
    </row>
    <row r="1475" spans="1:28">
      <c r="A1475">
        <v>10</v>
      </c>
      <c r="B1475">
        <v>433</v>
      </c>
      <c r="C1475">
        <v>2012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46</v>
      </c>
      <c r="N1475">
        <v>99</v>
      </c>
      <c r="O1475">
        <v>99</v>
      </c>
      <c r="P1475">
        <v>9999</v>
      </c>
      <c r="Q1475">
        <v>95</v>
      </c>
      <c r="R1475">
        <v>144</v>
      </c>
      <c r="S1475">
        <v>144</v>
      </c>
      <c r="T1475">
        <v>0.38271408068888552</v>
      </c>
      <c r="U1475">
        <v>0.51650487926557342</v>
      </c>
      <c r="V1475">
        <v>8.6527777777777768</v>
      </c>
      <c r="W1475">
        <v>46</v>
      </c>
      <c r="X1475">
        <v>210.33992416034673</v>
      </c>
      <c r="Y1475">
        <v>194.14374999999995</v>
      </c>
      <c r="Z1475">
        <v>194.14374999999995</v>
      </c>
      <c r="AA1475">
        <v>32.119448761074423</v>
      </c>
      <c r="AB1475">
        <v>0</v>
      </c>
    </row>
    <row r="1476" spans="1:28">
      <c r="A1476">
        <v>10</v>
      </c>
      <c r="B1476">
        <v>434</v>
      </c>
      <c r="C1476">
        <v>2012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47</v>
      </c>
      <c r="N1476">
        <v>99</v>
      </c>
      <c r="O1476">
        <v>99</v>
      </c>
      <c r="P1476">
        <v>9999</v>
      </c>
      <c r="Q1476">
        <v>125</v>
      </c>
      <c r="R1476">
        <v>172</v>
      </c>
      <c r="S1476">
        <v>172</v>
      </c>
      <c r="T1476">
        <v>0.45713070748950202</v>
      </c>
      <c r="U1476">
        <v>0.59627513531170795</v>
      </c>
      <c r="V1476">
        <v>8.5290697674418627</v>
      </c>
      <c r="W1476">
        <v>47</v>
      </c>
      <c r="X1476">
        <v>203.29562347249865</v>
      </c>
      <c r="Y1476">
        <v>187.64186046511625</v>
      </c>
      <c r="Z1476">
        <v>187.64186046511625</v>
      </c>
      <c r="AA1476">
        <v>34.069376773694543</v>
      </c>
      <c r="AB1476">
        <v>0</v>
      </c>
    </row>
    <row r="1477" spans="1:28">
      <c r="A1477">
        <v>10</v>
      </c>
      <c r="B1477">
        <v>435</v>
      </c>
      <c r="C1477">
        <v>2012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48</v>
      </c>
      <c r="N1477">
        <v>99</v>
      </c>
      <c r="O1477">
        <v>99</v>
      </c>
      <c r="P1477">
        <v>9999</v>
      </c>
      <c r="Q1477">
        <v>159</v>
      </c>
      <c r="R1477">
        <v>262</v>
      </c>
      <c r="S1477">
        <v>262</v>
      </c>
      <c r="T1477">
        <v>0.69632700792005553</v>
      </c>
      <c r="U1477">
        <v>0.90682062940075181</v>
      </c>
      <c r="V1477">
        <v>8.6946564885496187</v>
      </c>
      <c r="W1477">
        <v>48</v>
      </c>
      <c r="X1477">
        <v>202.96907693961765</v>
      </c>
      <c r="Y1477">
        <v>187.34045801526725</v>
      </c>
      <c r="Z1477">
        <v>187.34045801526725</v>
      </c>
      <c r="AA1477">
        <v>35.709232408153802</v>
      </c>
      <c r="AB1477">
        <v>0</v>
      </c>
    </row>
    <row r="1478" spans="1:28">
      <c r="A1478">
        <v>10</v>
      </c>
      <c r="B1478">
        <v>436</v>
      </c>
      <c r="C1478">
        <v>2012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49</v>
      </c>
      <c r="N1478">
        <v>99</v>
      </c>
      <c r="O1478">
        <v>99</v>
      </c>
      <c r="P1478">
        <v>9999</v>
      </c>
      <c r="Q1478">
        <v>182</v>
      </c>
      <c r="R1478">
        <v>299</v>
      </c>
      <c r="S1478">
        <v>299</v>
      </c>
      <c r="T1478">
        <v>0.79466326476372706</v>
      </c>
      <c r="U1478">
        <v>1.0067454520728043</v>
      </c>
      <c r="V1478">
        <v>8</v>
      </c>
      <c r="W1478">
        <v>49</v>
      </c>
      <c r="X1478">
        <v>197.45051218036289</v>
      </c>
      <c r="Y1478">
        <v>182.24682274247496</v>
      </c>
      <c r="Z1478">
        <v>182.24682274247496</v>
      </c>
      <c r="AA1478">
        <v>36.786540748024024</v>
      </c>
      <c r="AB1478">
        <v>0</v>
      </c>
    </row>
    <row r="1479" spans="1:28">
      <c r="A1479">
        <v>10</v>
      </c>
      <c r="B1479">
        <v>437</v>
      </c>
      <c r="C1479">
        <v>2012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50</v>
      </c>
      <c r="N1479">
        <v>99</v>
      </c>
      <c r="O1479">
        <v>99</v>
      </c>
      <c r="P1479">
        <v>9999</v>
      </c>
      <c r="Q1479">
        <v>224</v>
      </c>
      <c r="R1479">
        <v>404</v>
      </c>
      <c r="S1479">
        <v>404</v>
      </c>
      <c r="T1479">
        <v>1.0737256152660397</v>
      </c>
      <c r="U1479">
        <v>1.3172115029163716</v>
      </c>
      <c r="V1479">
        <v>11.435643564356436</v>
      </c>
      <c r="W1479">
        <v>50</v>
      </c>
      <c r="X1479">
        <v>191.19825579524343</v>
      </c>
      <c r="Y1479">
        <v>176.47599009900998</v>
      </c>
      <c r="Z1479">
        <v>176.47599009900998</v>
      </c>
      <c r="AA1479">
        <v>35.474916431217309</v>
      </c>
      <c r="AB1479">
        <v>0</v>
      </c>
    </row>
    <row r="1480" spans="1:28">
      <c r="A1480">
        <v>10</v>
      </c>
      <c r="B1480">
        <v>438</v>
      </c>
      <c r="C1480">
        <v>2012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51</v>
      </c>
      <c r="N1480">
        <v>99</v>
      </c>
      <c r="O1480">
        <v>99</v>
      </c>
      <c r="P1480">
        <v>9999</v>
      </c>
      <c r="Q1480">
        <v>249</v>
      </c>
      <c r="R1480">
        <v>491</v>
      </c>
      <c r="S1480">
        <v>491</v>
      </c>
      <c r="T1480">
        <v>1.3049487056822413</v>
      </c>
      <c r="U1480">
        <v>1.5445706814037461</v>
      </c>
      <c r="V1480">
        <v>11.358452138492872</v>
      </c>
      <c r="W1480">
        <v>51</v>
      </c>
      <c r="X1480">
        <v>184.47438508538301</v>
      </c>
      <c r="Y1480">
        <v>170.2698574338086</v>
      </c>
      <c r="Z1480">
        <v>170.2698574338086</v>
      </c>
      <c r="AA1480">
        <v>36.003364684638441</v>
      </c>
      <c r="AB1480">
        <v>0</v>
      </c>
    </row>
    <row r="1481" spans="1:28">
      <c r="A1481">
        <v>10</v>
      </c>
      <c r="B1481">
        <v>439</v>
      </c>
      <c r="C1481">
        <v>2012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52</v>
      </c>
      <c r="N1481">
        <v>99</v>
      </c>
      <c r="O1481">
        <v>99</v>
      </c>
      <c r="P1481">
        <v>9999</v>
      </c>
      <c r="Q1481">
        <v>319</v>
      </c>
      <c r="R1481">
        <v>645</v>
      </c>
      <c r="S1481">
        <v>645</v>
      </c>
      <c r="T1481">
        <v>1.7142401530856324</v>
      </c>
      <c r="U1481">
        <v>2.0154769852825463</v>
      </c>
      <c r="V1481">
        <v>11.545736434108521</v>
      </c>
      <c r="W1481">
        <v>52</v>
      </c>
      <c r="X1481">
        <v>183.24321600443443</v>
      </c>
      <c r="Y1481">
        <v>169.13348837209287</v>
      </c>
      <c r="Z1481">
        <v>169.13348837209287</v>
      </c>
      <c r="AA1481">
        <v>36.965118203521058</v>
      </c>
      <c r="AB1481">
        <v>0</v>
      </c>
    </row>
    <row r="1482" spans="1:28">
      <c r="A1482">
        <v>10</v>
      </c>
      <c r="B1482">
        <v>440</v>
      </c>
      <c r="C1482">
        <v>2012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53</v>
      </c>
      <c r="N1482">
        <v>99</v>
      </c>
      <c r="O1482">
        <v>99</v>
      </c>
      <c r="P1482">
        <v>9999</v>
      </c>
      <c r="Q1482">
        <v>354</v>
      </c>
      <c r="R1482">
        <v>805</v>
      </c>
      <c r="S1482">
        <v>805</v>
      </c>
      <c r="T1482">
        <v>2.1394780205177275</v>
      </c>
      <c r="U1482">
        <v>2.3947334966403195</v>
      </c>
      <c r="V1482">
        <v>11.655900621118011</v>
      </c>
      <c r="W1482">
        <v>53</v>
      </c>
      <c r="X1482">
        <v>174.45004475010589</v>
      </c>
      <c r="Y1482">
        <v>161.01739130434797</v>
      </c>
      <c r="Z1482">
        <v>161.01739130434797</v>
      </c>
      <c r="AA1482">
        <v>36.019160472517463</v>
      </c>
      <c r="AB1482">
        <v>0</v>
      </c>
    </row>
    <row r="1483" spans="1:28">
      <c r="A1483">
        <v>10</v>
      </c>
      <c r="B1483">
        <v>441</v>
      </c>
      <c r="C1483">
        <v>2012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54</v>
      </c>
      <c r="N1483">
        <v>99</v>
      </c>
      <c r="O1483">
        <v>99</v>
      </c>
      <c r="P1483">
        <v>9999</v>
      </c>
      <c r="Q1483">
        <v>418</v>
      </c>
      <c r="R1483">
        <v>1158</v>
      </c>
      <c r="S1483">
        <v>1158</v>
      </c>
      <c r="T1483">
        <v>3.0776590655397849</v>
      </c>
      <c r="U1483">
        <v>3.4149030096814839</v>
      </c>
      <c r="V1483">
        <v>11.379965457685664</v>
      </c>
      <c r="W1483">
        <v>54</v>
      </c>
      <c r="X1483">
        <v>172.93368287311205</v>
      </c>
      <c r="Y1483">
        <v>159.61778929188236</v>
      </c>
      <c r="Z1483">
        <v>159.61778929188236</v>
      </c>
      <c r="AA1483">
        <v>35.853683824921752</v>
      </c>
      <c r="AB1483">
        <v>0</v>
      </c>
    </row>
    <row r="1484" spans="1:28">
      <c r="A1484">
        <v>10</v>
      </c>
      <c r="B1484">
        <v>442</v>
      </c>
      <c r="C1484">
        <v>2012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55</v>
      </c>
      <c r="N1484">
        <v>99</v>
      </c>
      <c r="O1484">
        <v>99</v>
      </c>
      <c r="P1484">
        <v>9999</v>
      </c>
      <c r="Q1484">
        <v>520</v>
      </c>
      <c r="R1484">
        <v>1535</v>
      </c>
      <c r="S1484">
        <v>1535</v>
      </c>
      <c r="T1484">
        <v>4.0796257906766602</v>
      </c>
      <c r="U1484">
        <v>4.4172144201462409</v>
      </c>
      <c r="V1484">
        <v>15.328990228013028</v>
      </c>
      <c r="W1484">
        <v>55</v>
      </c>
      <c r="X1484">
        <v>168.75236888633222</v>
      </c>
      <c r="Y1484">
        <v>155.75843648208453</v>
      </c>
      <c r="Z1484">
        <v>155.75843648208453</v>
      </c>
      <c r="AA1484">
        <v>34.784822668934112</v>
      </c>
      <c r="AB1484">
        <v>0</v>
      </c>
    </row>
    <row r="1485" spans="1:28">
      <c r="A1485">
        <v>10</v>
      </c>
      <c r="B1485">
        <v>443</v>
      </c>
      <c r="C1485">
        <v>2012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56</v>
      </c>
      <c r="N1485">
        <v>99</v>
      </c>
      <c r="O1485">
        <v>99</v>
      </c>
      <c r="P1485">
        <v>9999</v>
      </c>
      <c r="Q1485">
        <v>515</v>
      </c>
      <c r="R1485">
        <v>1890</v>
      </c>
      <c r="S1485">
        <v>1890</v>
      </c>
      <c r="T1485">
        <v>5.0231223090416197</v>
      </c>
      <c r="U1485">
        <v>5.3009207601477089</v>
      </c>
      <c r="V1485">
        <v>14.224867724867725</v>
      </c>
      <c r="W1485">
        <v>56</v>
      </c>
      <c r="X1485">
        <v>164.47476884096579</v>
      </c>
      <c r="Y1485">
        <v>151.81021164021172</v>
      </c>
      <c r="Z1485">
        <v>151.81021164021172</v>
      </c>
      <c r="AA1485">
        <v>33.169614233824859</v>
      </c>
      <c r="AB1485">
        <v>0</v>
      </c>
    </row>
    <row r="1486" spans="1:28">
      <c r="A1486">
        <v>10</v>
      </c>
      <c r="B1486">
        <v>444</v>
      </c>
      <c r="C1486">
        <v>2012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57</v>
      </c>
      <c r="N1486">
        <v>99</v>
      </c>
      <c r="O1486">
        <v>99</v>
      </c>
      <c r="P1486">
        <v>9999</v>
      </c>
      <c r="Q1486">
        <v>604</v>
      </c>
      <c r="R1486">
        <v>2361</v>
      </c>
      <c r="S1486">
        <v>2361</v>
      </c>
      <c r="T1486">
        <v>6.2749162812948498</v>
      </c>
      <c r="U1486">
        <v>6.3671156250804284</v>
      </c>
      <c r="V1486">
        <v>14.289284201609496</v>
      </c>
      <c r="W1486">
        <v>57</v>
      </c>
      <c r="X1486">
        <v>158.14538618017684</v>
      </c>
      <c r="Y1486">
        <v>145.96819144430336</v>
      </c>
      <c r="Z1486">
        <v>145.96819144430336</v>
      </c>
      <c r="AA1486">
        <v>32.303642654497224</v>
      </c>
      <c r="AB1486">
        <v>0</v>
      </c>
    </row>
    <row r="1487" spans="1:28">
      <c r="A1487">
        <v>10</v>
      </c>
      <c r="B1487">
        <v>445</v>
      </c>
      <c r="C1487">
        <v>2012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58</v>
      </c>
      <c r="N1487">
        <v>99</v>
      </c>
      <c r="O1487">
        <v>99</v>
      </c>
      <c r="P1487">
        <v>9999</v>
      </c>
      <c r="Q1487">
        <v>663</v>
      </c>
      <c r="R1487">
        <v>3101</v>
      </c>
      <c r="S1487">
        <v>3101</v>
      </c>
      <c r="T1487">
        <v>8.2416414181682871</v>
      </c>
      <c r="U1487">
        <v>8.2762938528793466</v>
      </c>
      <c r="V1487">
        <v>15.28926152853918</v>
      </c>
      <c r="W1487">
        <v>58</v>
      </c>
      <c r="X1487">
        <v>156.51065622769443</v>
      </c>
      <c r="Y1487">
        <v>144.45933569816188</v>
      </c>
      <c r="Z1487">
        <v>144.45933569816188</v>
      </c>
      <c r="AA1487">
        <v>31.498958599471496</v>
      </c>
      <c r="AB1487">
        <v>0</v>
      </c>
    </row>
    <row r="1488" spans="1:28">
      <c r="A1488">
        <v>10</v>
      </c>
      <c r="B1488">
        <v>446</v>
      </c>
      <c r="C1488">
        <v>2012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59</v>
      </c>
      <c r="N1488">
        <v>99</v>
      </c>
      <c r="O1488">
        <v>99</v>
      </c>
      <c r="P1488">
        <v>9999</v>
      </c>
      <c r="Q1488">
        <v>687</v>
      </c>
      <c r="R1488">
        <v>3621</v>
      </c>
      <c r="S1488">
        <v>3621</v>
      </c>
      <c r="T1488">
        <v>9.6236644873225945</v>
      </c>
      <c r="U1488">
        <v>9.5108511251870098</v>
      </c>
      <c r="V1488">
        <v>14.540734603700637</v>
      </c>
      <c r="W1488">
        <v>59</v>
      </c>
      <c r="X1488">
        <v>154.02834015971001</v>
      </c>
      <c r="Y1488">
        <v>142.16815796741221</v>
      </c>
      <c r="Z1488">
        <v>142.16815796741221</v>
      </c>
      <c r="AA1488">
        <v>29.885479376302953</v>
      </c>
      <c r="AB1488">
        <v>0</v>
      </c>
    </row>
    <row r="1489" spans="1:29">
      <c r="A1489">
        <v>10</v>
      </c>
      <c r="B1489">
        <v>447</v>
      </c>
      <c r="C1489">
        <v>2012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60</v>
      </c>
      <c r="N1489">
        <v>99</v>
      </c>
      <c r="O1489">
        <v>99</v>
      </c>
      <c r="P1489">
        <v>9999</v>
      </c>
      <c r="Q1489">
        <v>747</v>
      </c>
      <c r="R1489">
        <v>4298</v>
      </c>
      <c r="S1489">
        <v>4293</v>
      </c>
      <c r="T1489">
        <v>11.42295221389465</v>
      </c>
      <c r="U1489">
        <v>11.135827608600705</v>
      </c>
      <c r="V1489">
        <v>18.545602605863188</v>
      </c>
      <c r="W1489">
        <v>60.013976240391322</v>
      </c>
      <c r="X1489">
        <v>152.06097522241947</v>
      </c>
      <c r="Y1489">
        <v>140.23859934853405</v>
      </c>
      <c r="Z1489">
        <v>140.40193337992059</v>
      </c>
      <c r="AA1489">
        <v>28.937564435213726</v>
      </c>
      <c r="AB1489">
        <v>0.91563043209799599</v>
      </c>
      <c r="AC1489">
        <v>3.8505212614479825</v>
      </c>
    </row>
    <row r="1490" spans="1:29">
      <c r="A1490">
        <v>10</v>
      </c>
      <c r="B1490">
        <v>448</v>
      </c>
      <c r="C1490">
        <v>2012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61</v>
      </c>
      <c r="N1490">
        <v>99</v>
      </c>
      <c r="O1490">
        <v>99</v>
      </c>
      <c r="P1490">
        <v>9999</v>
      </c>
      <c r="Q1490">
        <v>706</v>
      </c>
      <c r="R1490">
        <v>3675</v>
      </c>
      <c r="S1490">
        <v>3674</v>
      </c>
      <c r="T1490">
        <v>9.7671822675809246</v>
      </c>
      <c r="U1490">
        <v>9.3289076178700814</v>
      </c>
      <c r="V1490">
        <v>18.022040816326527</v>
      </c>
      <c r="W1490">
        <v>61</v>
      </c>
      <c r="X1490">
        <v>148.88876113825799</v>
      </c>
      <c r="Y1490">
        <v>137.39942857142867</v>
      </c>
      <c r="Z1490">
        <v>137.43682634730544</v>
      </c>
      <c r="AA1490">
        <v>27.333630601123005</v>
      </c>
      <c r="AB1490">
        <v>0</v>
      </c>
    </row>
    <row r="1491" spans="1:29">
      <c r="A1491">
        <v>10</v>
      </c>
      <c r="B1491">
        <v>449</v>
      </c>
      <c r="C1491">
        <v>2012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62</v>
      </c>
      <c r="N1491">
        <v>99</v>
      </c>
      <c r="O1491">
        <v>99</v>
      </c>
      <c r="P1491">
        <v>9999</v>
      </c>
      <c r="Q1491">
        <v>688</v>
      </c>
      <c r="R1491">
        <v>3800</v>
      </c>
      <c r="S1491">
        <v>3800</v>
      </c>
      <c r="T1491">
        <v>10.099399351512252</v>
      </c>
      <c r="U1491">
        <v>9.5881032151032581</v>
      </c>
      <c r="V1491">
        <v>18.294736842105262</v>
      </c>
      <c r="W1491">
        <v>62</v>
      </c>
      <c r="X1491">
        <v>147.9649597992815</v>
      </c>
      <c r="Y1491">
        <v>136.57165789473703</v>
      </c>
      <c r="Z1491">
        <v>136.57165789473703</v>
      </c>
      <c r="AA1491">
        <v>26.97860369350742</v>
      </c>
      <c r="AB1491">
        <v>0</v>
      </c>
    </row>
    <row r="1492" spans="1:29">
      <c r="A1492">
        <v>10</v>
      </c>
      <c r="B1492">
        <v>450</v>
      </c>
      <c r="C1492">
        <v>2012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63</v>
      </c>
      <c r="N1492">
        <v>99</v>
      </c>
      <c r="O1492">
        <v>99</v>
      </c>
      <c r="P1492">
        <v>9999</v>
      </c>
      <c r="Q1492">
        <v>608</v>
      </c>
      <c r="R1492">
        <v>3162</v>
      </c>
      <c r="S1492">
        <v>3158</v>
      </c>
      <c r="T1492">
        <v>8.4037633551267721</v>
      </c>
      <c r="U1492">
        <v>7.7972917280311949</v>
      </c>
      <c r="V1492">
        <v>18.509803921568629</v>
      </c>
      <c r="W1492">
        <v>63</v>
      </c>
      <c r="X1492">
        <v>144.77921389084747</v>
      </c>
      <c r="Y1492">
        <v>133.47299177735624</v>
      </c>
      <c r="Z1492">
        <v>133.64205193160251</v>
      </c>
      <c r="AA1492">
        <v>25.593709369897464</v>
      </c>
      <c r="AB1492">
        <v>0</v>
      </c>
    </row>
    <row r="1493" spans="1:29">
      <c r="A1493">
        <v>10</v>
      </c>
      <c r="B1493">
        <v>451</v>
      </c>
      <c r="C1493">
        <v>2012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64</v>
      </c>
      <c r="N1493">
        <v>99</v>
      </c>
      <c r="O1493">
        <v>99</v>
      </c>
      <c r="P1493">
        <v>9999</v>
      </c>
      <c r="Q1493">
        <v>537</v>
      </c>
      <c r="R1493">
        <v>2504</v>
      </c>
      <c r="S1493">
        <v>2504</v>
      </c>
      <c r="T1493">
        <v>6.6549726253122836</v>
      </c>
      <c r="U1493">
        <v>6.1100760805791792</v>
      </c>
      <c r="V1493">
        <v>18.668929712460063</v>
      </c>
      <c r="W1493">
        <v>64</v>
      </c>
      <c r="X1493">
        <v>143.09421285639601</v>
      </c>
      <c r="Y1493">
        <v>132.07595846645381</v>
      </c>
      <c r="Z1493">
        <v>132.07595846645381</v>
      </c>
      <c r="AA1493">
        <v>25.484593421846196</v>
      </c>
      <c r="AB1493">
        <v>0</v>
      </c>
    </row>
    <row r="1494" spans="1:29">
      <c r="A1494">
        <v>10</v>
      </c>
      <c r="B1494">
        <v>452</v>
      </c>
      <c r="C1494">
        <v>2012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65</v>
      </c>
      <c r="N1494">
        <v>99</v>
      </c>
      <c r="O1494">
        <v>99</v>
      </c>
      <c r="P1494">
        <v>9999</v>
      </c>
      <c r="Q1494">
        <v>499</v>
      </c>
      <c r="R1494">
        <v>2727</v>
      </c>
      <c r="S1494">
        <v>2727</v>
      </c>
      <c r="T1494">
        <v>7.2476479030457632</v>
      </c>
      <c r="U1494">
        <v>6.6268451548238989</v>
      </c>
      <c r="V1494">
        <v>19.255225522552248</v>
      </c>
      <c r="W1494">
        <v>65</v>
      </c>
      <c r="X1494">
        <v>142.50544592198503</v>
      </c>
      <c r="Y1494">
        <v>131.53252658599203</v>
      </c>
      <c r="Z1494">
        <v>131.53252658599203</v>
      </c>
      <c r="AA1494">
        <v>24.011247401870392</v>
      </c>
      <c r="AB1494">
        <v>0</v>
      </c>
    </row>
    <row r="1495" spans="1:29">
      <c r="A1495">
        <v>10</v>
      </c>
      <c r="B1495">
        <v>453</v>
      </c>
      <c r="C1495">
        <v>2012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66</v>
      </c>
      <c r="N1495">
        <v>99</v>
      </c>
      <c r="O1495">
        <v>99</v>
      </c>
      <c r="P1495">
        <v>9999</v>
      </c>
      <c r="Q1495">
        <v>2</v>
      </c>
      <c r="R1495">
        <v>2</v>
      </c>
      <c r="S1495">
        <v>2</v>
      </c>
      <c r="T1495">
        <v>5.3154733429011843E-3</v>
      </c>
      <c r="U1495">
        <v>3.6488467399568175E-3</v>
      </c>
      <c r="V1495">
        <v>17</v>
      </c>
      <c r="W1495">
        <v>66</v>
      </c>
      <c r="X1495">
        <v>106.98808234019501</v>
      </c>
      <c r="Y1495">
        <v>98.75</v>
      </c>
      <c r="Z1495">
        <v>98.75</v>
      </c>
      <c r="AA1495">
        <v>4.9999999986903278E-2</v>
      </c>
      <c r="AB1495">
        <v>0</v>
      </c>
    </row>
    <row r="1496" spans="1:29">
      <c r="A1496">
        <v>10</v>
      </c>
      <c r="B1496">
        <v>454</v>
      </c>
      <c r="C1496">
        <v>2012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67</v>
      </c>
      <c r="N1496">
        <v>99</v>
      </c>
      <c r="O1496">
        <v>99</v>
      </c>
      <c r="P1496">
        <v>9999</v>
      </c>
      <c r="Q1496">
        <v>2</v>
      </c>
      <c r="R1496">
        <v>3</v>
      </c>
      <c r="S1496">
        <v>3</v>
      </c>
      <c r="T1496">
        <v>7.9732100143517781E-3</v>
      </c>
      <c r="U1496">
        <v>5.6164527035284682E-3</v>
      </c>
      <c r="V1496">
        <v>17</v>
      </c>
      <c r="W1496">
        <v>67</v>
      </c>
      <c r="X1496">
        <v>109.78692668833511</v>
      </c>
      <c r="Y1496">
        <v>101.33333333333331</v>
      </c>
      <c r="Z1496">
        <v>101.33333333333331</v>
      </c>
      <c r="AA1496">
        <v>22.259879205023211</v>
      </c>
      <c r="AB1496">
        <v>0</v>
      </c>
    </row>
    <row r="1497" spans="1:29">
      <c r="A1497">
        <v>10</v>
      </c>
      <c r="B1497">
        <v>455</v>
      </c>
      <c r="C1497">
        <v>2012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68</v>
      </c>
      <c r="N1497">
        <v>99</v>
      </c>
      <c r="O1497">
        <v>99</v>
      </c>
      <c r="P1497">
        <v>9999</v>
      </c>
      <c r="Q1497">
        <v>1</v>
      </c>
      <c r="R1497">
        <v>1</v>
      </c>
      <c r="S1497">
        <v>1</v>
      </c>
      <c r="T1497">
        <v>2.6577366714505921E-3</v>
      </c>
      <c r="U1497">
        <v>2.8913646319151487E-3</v>
      </c>
      <c r="V1497">
        <v>17</v>
      </c>
      <c r="W1497">
        <v>68</v>
      </c>
      <c r="X1497">
        <v>169.55579631635962</v>
      </c>
      <c r="Y1497">
        <v>156.5</v>
      </c>
      <c r="Z1497">
        <v>156.5</v>
      </c>
      <c r="AA1497">
        <v>0</v>
      </c>
      <c r="AB1497">
        <v>0</v>
      </c>
    </row>
    <row r="1498" spans="1:29">
      <c r="A1498">
        <v>10</v>
      </c>
      <c r="B1498">
        <v>456</v>
      </c>
      <c r="C1498">
        <v>2011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0</v>
      </c>
      <c r="N1498">
        <v>99</v>
      </c>
      <c r="O1498">
        <v>99</v>
      </c>
      <c r="P1498">
        <v>9999</v>
      </c>
      <c r="Q1498">
        <v>45</v>
      </c>
      <c r="R1498">
        <v>61</v>
      </c>
      <c r="S1498">
        <v>0</v>
      </c>
      <c r="T1498">
        <v>0.16349942373153931</v>
      </c>
      <c r="U1498">
        <v>0</v>
      </c>
      <c r="V1498">
        <v>77.147540983606575</v>
      </c>
      <c r="X1498">
        <v>149.85347139584039</v>
      </c>
      <c r="Y1498">
        <v>0</v>
      </c>
    </row>
    <row r="1499" spans="1:29">
      <c r="A1499">
        <v>10</v>
      </c>
      <c r="B1499">
        <v>457</v>
      </c>
      <c r="C1499">
        <v>2011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35</v>
      </c>
      <c r="N1499">
        <v>99</v>
      </c>
      <c r="O1499">
        <v>99</v>
      </c>
      <c r="P1499">
        <v>9999</v>
      </c>
      <c r="Q1499">
        <v>19</v>
      </c>
      <c r="R1499">
        <v>26</v>
      </c>
      <c r="S1499">
        <v>26</v>
      </c>
      <c r="T1499">
        <v>6.9688278967541359E-2</v>
      </c>
      <c r="U1499">
        <v>0.11149038083940031</v>
      </c>
      <c r="V1499">
        <v>5.7307692307692308</v>
      </c>
      <c r="W1499">
        <v>35</v>
      </c>
      <c r="X1499">
        <v>248.26652221018404</v>
      </c>
      <c r="Y1499">
        <v>229.15</v>
      </c>
      <c r="Z1499">
        <v>229.15</v>
      </c>
      <c r="AA1499">
        <v>53.959965572778046</v>
      </c>
      <c r="AB1499">
        <v>0</v>
      </c>
    </row>
    <row r="1500" spans="1:29">
      <c r="A1500">
        <v>10</v>
      </c>
      <c r="B1500">
        <v>458</v>
      </c>
      <c r="C1500">
        <v>2011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36</v>
      </c>
      <c r="N1500">
        <v>99</v>
      </c>
      <c r="O1500">
        <v>99</v>
      </c>
      <c r="P1500">
        <v>9999</v>
      </c>
      <c r="Q1500">
        <v>12</v>
      </c>
      <c r="R1500">
        <v>12</v>
      </c>
      <c r="S1500">
        <v>12</v>
      </c>
      <c r="T1500">
        <v>3.2163821061942141E-2</v>
      </c>
      <c r="U1500">
        <v>5.0732904461924209E-2</v>
      </c>
      <c r="V1500">
        <v>2</v>
      </c>
      <c r="W1500">
        <v>36</v>
      </c>
      <c r="X1500">
        <v>244.77248104008672</v>
      </c>
      <c r="Y1500">
        <v>225.92500000000001</v>
      </c>
      <c r="Z1500">
        <v>225.92500000000001</v>
      </c>
      <c r="AA1500">
        <v>24.354949017944552</v>
      </c>
      <c r="AB1500">
        <v>0</v>
      </c>
    </row>
    <row r="1501" spans="1:29">
      <c r="A1501">
        <v>10</v>
      </c>
      <c r="B1501">
        <v>459</v>
      </c>
      <c r="C1501">
        <v>2011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37</v>
      </c>
      <c r="N1501">
        <v>99</v>
      </c>
      <c r="O1501">
        <v>99</v>
      </c>
      <c r="P1501">
        <v>9999</v>
      </c>
      <c r="Q1501">
        <v>13</v>
      </c>
      <c r="R1501">
        <v>15</v>
      </c>
      <c r="S1501">
        <v>15</v>
      </c>
      <c r="T1501">
        <v>4.020477632742768E-2</v>
      </c>
      <c r="U1501">
        <v>5.3841139285842762E-2</v>
      </c>
      <c r="V1501">
        <v>2</v>
      </c>
      <c r="W1501">
        <v>37</v>
      </c>
      <c r="X1501">
        <v>207.81509570241963</v>
      </c>
      <c r="Y1501">
        <v>191.81333333333328</v>
      </c>
      <c r="Z1501">
        <v>191.81333333333328</v>
      </c>
      <c r="AA1501">
        <v>43.032435312086193</v>
      </c>
      <c r="AB1501">
        <v>0</v>
      </c>
    </row>
    <row r="1502" spans="1:29">
      <c r="A1502">
        <v>10</v>
      </c>
      <c r="B1502">
        <v>460</v>
      </c>
      <c r="C1502">
        <v>2011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38</v>
      </c>
      <c r="N1502">
        <v>99</v>
      </c>
      <c r="O1502">
        <v>99</v>
      </c>
      <c r="P1502">
        <v>9999</v>
      </c>
      <c r="Q1502">
        <v>12</v>
      </c>
      <c r="R1502">
        <v>15</v>
      </c>
      <c r="S1502">
        <v>15</v>
      </c>
      <c r="T1502">
        <v>4.020477632742768E-2</v>
      </c>
      <c r="U1502">
        <v>5.8453901983590642E-2</v>
      </c>
      <c r="V1502">
        <v>2</v>
      </c>
      <c r="W1502">
        <v>38</v>
      </c>
      <c r="X1502">
        <v>225.61935716865304</v>
      </c>
      <c r="Y1502">
        <v>208.24666666666664</v>
      </c>
      <c r="Z1502">
        <v>208.24666666666664</v>
      </c>
      <c r="AA1502">
        <v>25.951952185187064</v>
      </c>
      <c r="AB1502">
        <v>0</v>
      </c>
    </row>
    <row r="1503" spans="1:29">
      <c r="A1503">
        <v>10</v>
      </c>
      <c r="B1503">
        <v>461</v>
      </c>
      <c r="C1503">
        <v>2011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39</v>
      </c>
      <c r="N1503">
        <v>99</v>
      </c>
      <c r="O1503">
        <v>99</v>
      </c>
      <c r="P1503">
        <v>9999</v>
      </c>
      <c r="Q1503">
        <v>25</v>
      </c>
      <c r="R1503">
        <v>28</v>
      </c>
      <c r="S1503">
        <v>28</v>
      </c>
      <c r="T1503">
        <v>7.5048915811198366E-2</v>
      </c>
      <c r="U1503">
        <v>0.11212662397012414</v>
      </c>
      <c r="V1503">
        <v>2</v>
      </c>
      <c r="W1503">
        <v>39</v>
      </c>
      <c r="X1503">
        <v>231.84878501779903</v>
      </c>
      <c r="Y1503">
        <v>213.99642857142848</v>
      </c>
      <c r="Z1503">
        <v>213.99642857142848</v>
      </c>
      <c r="AA1503">
        <v>42.966219971897594</v>
      </c>
      <c r="AB1503">
        <v>0</v>
      </c>
    </row>
    <row r="1504" spans="1:29">
      <c r="A1504">
        <v>10</v>
      </c>
      <c r="B1504">
        <v>462</v>
      </c>
      <c r="C1504">
        <v>2011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40</v>
      </c>
      <c r="N1504">
        <v>99</v>
      </c>
      <c r="O1504">
        <v>99</v>
      </c>
      <c r="P1504">
        <v>9999</v>
      </c>
      <c r="Q1504">
        <v>31</v>
      </c>
      <c r="R1504">
        <v>36</v>
      </c>
      <c r="S1504">
        <v>35</v>
      </c>
      <c r="T1504">
        <v>9.6491463185826479E-2</v>
      </c>
      <c r="U1504">
        <v>0.13188571578575095</v>
      </c>
      <c r="V1504">
        <v>4.8888888888888884</v>
      </c>
      <c r="W1504">
        <v>40</v>
      </c>
      <c r="X1504">
        <v>215.32141567352835</v>
      </c>
      <c r="Y1504">
        <v>195.77222222222224</v>
      </c>
      <c r="Z1504">
        <v>201.36571428571435</v>
      </c>
      <c r="AA1504">
        <v>42.965341134168867</v>
      </c>
      <c r="AB1504">
        <v>0</v>
      </c>
    </row>
    <row r="1505" spans="1:29">
      <c r="A1505">
        <v>10</v>
      </c>
      <c r="B1505">
        <v>463</v>
      </c>
      <c r="C1505">
        <v>2011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41</v>
      </c>
      <c r="N1505">
        <v>99</v>
      </c>
      <c r="O1505">
        <v>99</v>
      </c>
      <c r="P1505">
        <v>9999</v>
      </c>
      <c r="Q1505">
        <v>32</v>
      </c>
      <c r="R1505">
        <v>41</v>
      </c>
      <c r="S1505">
        <v>41</v>
      </c>
      <c r="T1505">
        <v>0.10989305529496909</v>
      </c>
      <c r="U1505">
        <v>0.16441458149567045</v>
      </c>
      <c r="V1505">
        <v>5</v>
      </c>
      <c r="W1505">
        <v>41</v>
      </c>
      <c r="X1505">
        <v>232.17239648019441</v>
      </c>
      <c r="Y1505">
        <v>214.29512195121953</v>
      </c>
      <c r="Z1505">
        <v>214.29512195121953</v>
      </c>
      <c r="AA1505">
        <v>24.543986906731895</v>
      </c>
      <c r="AB1505">
        <v>0</v>
      </c>
    </row>
    <row r="1506" spans="1:29">
      <c r="A1506">
        <v>10</v>
      </c>
      <c r="B1506">
        <v>464</v>
      </c>
      <c r="C1506">
        <v>2011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42</v>
      </c>
      <c r="N1506">
        <v>99</v>
      </c>
      <c r="O1506">
        <v>99</v>
      </c>
      <c r="P1506">
        <v>9999</v>
      </c>
      <c r="Q1506">
        <v>43</v>
      </c>
      <c r="R1506">
        <v>47</v>
      </c>
      <c r="S1506">
        <v>47</v>
      </c>
      <c r="T1506">
        <v>0.12597496582594017</v>
      </c>
      <c r="U1506">
        <v>0.17844935643810839</v>
      </c>
      <c r="V1506">
        <v>5</v>
      </c>
      <c r="W1506">
        <v>42</v>
      </c>
      <c r="X1506">
        <v>219.82204190774755</v>
      </c>
      <c r="Y1506">
        <v>202.89574468085101</v>
      </c>
      <c r="Z1506">
        <v>202.89574468085101</v>
      </c>
      <c r="AA1506">
        <v>26.904978242561285</v>
      </c>
      <c r="AB1506">
        <v>0</v>
      </c>
    </row>
    <row r="1507" spans="1:29">
      <c r="A1507">
        <v>10</v>
      </c>
      <c r="B1507">
        <v>465</v>
      </c>
      <c r="C1507">
        <v>2011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43</v>
      </c>
      <c r="N1507">
        <v>99</v>
      </c>
      <c r="O1507">
        <v>99</v>
      </c>
      <c r="P1507">
        <v>9999</v>
      </c>
      <c r="Q1507">
        <v>48</v>
      </c>
      <c r="R1507">
        <v>61</v>
      </c>
      <c r="S1507">
        <v>61</v>
      </c>
      <c r="T1507">
        <v>0.16349942373153931</v>
      </c>
      <c r="U1507">
        <v>0.22406986021433395</v>
      </c>
      <c r="V1507">
        <v>5</v>
      </c>
      <c r="W1507">
        <v>43</v>
      </c>
      <c r="X1507">
        <v>212.67072802514963</v>
      </c>
      <c r="Y1507">
        <v>196.29508196721315</v>
      </c>
      <c r="Z1507">
        <v>196.29508196721315</v>
      </c>
      <c r="AA1507">
        <v>37.609008452717006</v>
      </c>
      <c r="AB1507">
        <v>0</v>
      </c>
    </row>
    <row r="1508" spans="1:29">
      <c r="A1508">
        <v>10</v>
      </c>
      <c r="B1508">
        <v>466</v>
      </c>
      <c r="C1508">
        <v>2011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44</v>
      </c>
      <c r="N1508">
        <v>99</v>
      </c>
      <c r="O1508">
        <v>99</v>
      </c>
      <c r="P1508">
        <v>9999</v>
      </c>
      <c r="Q1508">
        <v>77</v>
      </c>
      <c r="R1508">
        <v>91</v>
      </c>
      <c r="S1508">
        <v>91</v>
      </c>
      <c r="T1508">
        <v>0.24390897638639472</v>
      </c>
      <c r="U1508">
        <v>0.32056548750523367</v>
      </c>
      <c r="V1508">
        <v>5</v>
      </c>
      <c r="W1508">
        <v>44</v>
      </c>
      <c r="X1508">
        <v>203.95271034490969</v>
      </c>
      <c r="Y1508">
        <v>188.24835164835167</v>
      </c>
      <c r="Z1508">
        <v>188.24835164835167</v>
      </c>
      <c r="AA1508">
        <v>34.725360029106199</v>
      </c>
      <c r="AB1508">
        <v>0</v>
      </c>
    </row>
    <row r="1509" spans="1:29">
      <c r="A1509">
        <v>10</v>
      </c>
      <c r="B1509">
        <v>467</v>
      </c>
      <c r="C1509">
        <v>2011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45</v>
      </c>
      <c r="N1509">
        <v>99</v>
      </c>
      <c r="O1509">
        <v>99</v>
      </c>
      <c r="P1509">
        <v>9999</v>
      </c>
      <c r="Q1509">
        <v>83</v>
      </c>
      <c r="R1509">
        <v>108</v>
      </c>
      <c r="S1509">
        <v>108</v>
      </c>
      <c r="T1509">
        <v>0.28947438955747956</v>
      </c>
      <c r="U1509">
        <v>0.38672728788721134</v>
      </c>
      <c r="V1509">
        <v>8</v>
      </c>
      <c r="W1509">
        <v>45</v>
      </c>
      <c r="X1509">
        <v>207.31712210585465</v>
      </c>
      <c r="Y1509">
        <v>191.35370370370387</v>
      </c>
      <c r="Z1509">
        <v>191.35370370370387</v>
      </c>
      <c r="AA1509">
        <v>38.944833789286349</v>
      </c>
      <c r="AB1509">
        <v>0</v>
      </c>
    </row>
    <row r="1510" spans="1:29">
      <c r="A1510">
        <v>10</v>
      </c>
      <c r="B1510">
        <v>468</v>
      </c>
      <c r="C1510">
        <v>2011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46</v>
      </c>
      <c r="N1510">
        <v>99</v>
      </c>
      <c r="O1510">
        <v>99</v>
      </c>
      <c r="P1510">
        <v>9999</v>
      </c>
      <c r="Q1510">
        <v>110</v>
      </c>
      <c r="R1510">
        <v>148</v>
      </c>
      <c r="S1510">
        <v>148</v>
      </c>
      <c r="T1510">
        <v>0.39668712643061999</v>
      </c>
      <c r="U1510">
        <v>0.51553096709560309</v>
      </c>
      <c r="V1510">
        <v>8.0945945945945947</v>
      </c>
      <c r="W1510">
        <v>46.310810810810814</v>
      </c>
      <c r="X1510">
        <v>201.67271822201391</v>
      </c>
      <c r="Y1510">
        <v>186.14391891891896</v>
      </c>
      <c r="Z1510">
        <v>186.14391891891896</v>
      </c>
      <c r="AA1510">
        <v>36.509411460370274</v>
      </c>
      <c r="AB1510">
        <v>3.7683808110619808</v>
      </c>
      <c r="AC1510">
        <v>14.900174128757451</v>
      </c>
    </row>
    <row r="1511" spans="1:29">
      <c r="A1511">
        <v>10</v>
      </c>
      <c r="B1511">
        <v>469</v>
      </c>
      <c r="C1511">
        <v>2011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47</v>
      </c>
      <c r="N1511">
        <v>99</v>
      </c>
      <c r="O1511">
        <v>99</v>
      </c>
      <c r="P1511">
        <v>9999</v>
      </c>
      <c r="Q1511">
        <v>137</v>
      </c>
      <c r="R1511">
        <v>196</v>
      </c>
      <c r="S1511">
        <v>194</v>
      </c>
      <c r="T1511">
        <v>0.5253424106783886</v>
      </c>
      <c r="U1511">
        <v>0.67201683640045851</v>
      </c>
      <c r="V1511">
        <v>8.3928571428571388</v>
      </c>
      <c r="W1511">
        <v>47</v>
      </c>
      <c r="X1511">
        <v>199.75899352156904</v>
      </c>
      <c r="Y1511">
        <v>183.2229591836734</v>
      </c>
      <c r="Z1511">
        <v>185.11185567010313</v>
      </c>
      <c r="AA1511">
        <v>34.169236384695559</v>
      </c>
      <c r="AB1511">
        <v>0</v>
      </c>
    </row>
    <row r="1512" spans="1:29">
      <c r="A1512">
        <v>10</v>
      </c>
      <c r="B1512">
        <v>470</v>
      </c>
      <c r="C1512">
        <v>2011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48</v>
      </c>
      <c r="N1512">
        <v>99</v>
      </c>
      <c r="O1512">
        <v>99</v>
      </c>
      <c r="P1512">
        <v>9999</v>
      </c>
      <c r="Q1512">
        <v>173</v>
      </c>
      <c r="R1512">
        <v>274</v>
      </c>
      <c r="S1512">
        <v>269</v>
      </c>
      <c r="T1512">
        <v>0.73440724758101261</v>
      </c>
      <c r="U1512">
        <v>0.90706937583308245</v>
      </c>
      <c r="V1512">
        <v>8.2372262773722635</v>
      </c>
      <c r="W1512">
        <v>48</v>
      </c>
      <c r="X1512">
        <v>193.85414112976565</v>
      </c>
      <c r="Y1512">
        <v>176.90729927007322</v>
      </c>
      <c r="Z1512">
        <v>180.19553903345735</v>
      </c>
      <c r="AA1512">
        <v>36.501814114250656</v>
      </c>
      <c r="AB1512">
        <v>0</v>
      </c>
    </row>
    <row r="1513" spans="1:29">
      <c r="A1513">
        <v>10</v>
      </c>
      <c r="B1513">
        <v>471</v>
      </c>
      <c r="C1513">
        <v>2011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49</v>
      </c>
      <c r="N1513">
        <v>99</v>
      </c>
      <c r="O1513">
        <v>99</v>
      </c>
      <c r="P1513">
        <v>9999</v>
      </c>
      <c r="Q1513">
        <v>227</v>
      </c>
      <c r="R1513">
        <v>357</v>
      </c>
      <c r="S1513">
        <v>357</v>
      </c>
      <c r="T1513">
        <v>0.95687367659277933</v>
      </c>
      <c r="U1513">
        <v>1.1787264796189072</v>
      </c>
      <c r="V1513">
        <v>8</v>
      </c>
      <c r="W1513">
        <v>49</v>
      </c>
      <c r="X1513">
        <v>191.16084136796664</v>
      </c>
      <c r="Y1513">
        <v>176.44145658263301</v>
      </c>
      <c r="Z1513">
        <v>176.44145658263301</v>
      </c>
      <c r="AA1513">
        <v>37.758611403668993</v>
      </c>
      <c r="AB1513">
        <v>0</v>
      </c>
    </row>
    <row r="1514" spans="1:29">
      <c r="A1514">
        <v>10</v>
      </c>
      <c r="B1514">
        <v>472</v>
      </c>
      <c r="C1514">
        <v>2011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50</v>
      </c>
      <c r="N1514">
        <v>99</v>
      </c>
      <c r="O1514">
        <v>99</v>
      </c>
      <c r="P1514">
        <v>9999</v>
      </c>
      <c r="Q1514">
        <v>236</v>
      </c>
      <c r="R1514">
        <v>432</v>
      </c>
      <c r="S1514">
        <v>432</v>
      </c>
      <c r="T1514">
        <v>1.157897558229918</v>
      </c>
      <c r="U1514">
        <v>1.3841113761265436</v>
      </c>
      <c r="V1514">
        <v>11</v>
      </c>
      <c r="W1514">
        <v>50</v>
      </c>
      <c r="X1514">
        <v>185.49892660808152</v>
      </c>
      <c r="Y1514">
        <v>171.21550925925936</v>
      </c>
      <c r="Z1514">
        <v>171.21550925925936</v>
      </c>
      <c r="AA1514">
        <v>37.095711607247054</v>
      </c>
      <c r="AB1514">
        <v>0</v>
      </c>
    </row>
    <row r="1515" spans="1:29">
      <c r="A1515">
        <v>10</v>
      </c>
      <c r="B1515">
        <v>473</v>
      </c>
      <c r="C1515">
        <v>2011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51</v>
      </c>
      <c r="N1515">
        <v>99</v>
      </c>
      <c r="O1515">
        <v>99</v>
      </c>
      <c r="P1515">
        <v>9999</v>
      </c>
      <c r="Q1515">
        <v>295</v>
      </c>
      <c r="R1515">
        <v>563</v>
      </c>
      <c r="S1515">
        <v>563</v>
      </c>
      <c r="T1515">
        <v>1.5090192714894533</v>
      </c>
      <c r="U1515">
        <v>1.7661641483062598</v>
      </c>
      <c r="V1515">
        <v>11.312611012433399</v>
      </c>
      <c r="W1515">
        <v>51</v>
      </c>
      <c r="X1515">
        <v>181.62548181561019</v>
      </c>
      <c r="Y1515">
        <v>167.64031971580829</v>
      </c>
      <c r="Z1515">
        <v>167.64031971580829</v>
      </c>
      <c r="AA1515">
        <v>36.761780648064054</v>
      </c>
      <c r="AB1515">
        <v>0</v>
      </c>
    </row>
    <row r="1516" spans="1:29">
      <c r="A1516">
        <v>10</v>
      </c>
      <c r="B1516">
        <v>474</v>
      </c>
      <c r="C1516">
        <v>2011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52</v>
      </c>
      <c r="N1516">
        <v>99</v>
      </c>
      <c r="O1516">
        <v>99</v>
      </c>
      <c r="P1516">
        <v>9999</v>
      </c>
      <c r="Q1516">
        <v>348</v>
      </c>
      <c r="R1516">
        <v>749</v>
      </c>
      <c r="S1516">
        <v>749</v>
      </c>
      <c r="T1516">
        <v>2.0075584979495562</v>
      </c>
      <c r="U1516">
        <v>2.2577761162932992</v>
      </c>
      <c r="V1516">
        <v>11.352469959946596</v>
      </c>
      <c r="W1516">
        <v>52</v>
      </c>
      <c r="X1516">
        <v>174.52319958572411</v>
      </c>
      <c r="Y1516">
        <v>161.08491321762361</v>
      </c>
      <c r="Z1516">
        <v>161.08491321762361</v>
      </c>
      <c r="AA1516">
        <v>36.339974192683265</v>
      </c>
      <c r="AB1516">
        <v>0</v>
      </c>
    </row>
    <row r="1517" spans="1:29">
      <c r="A1517">
        <v>10</v>
      </c>
      <c r="B1517">
        <v>475</v>
      </c>
      <c r="C1517">
        <v>2011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53</v>
      </c>
      <c r="N1517">
        <v>99</v>
      </c>
      <c r="O1517">
        <v>99</v>
      </c>
      <c r="P1517">
        <v>9999</v>
      </c>
      <c r="Q1517">
        <v>390</v>
      </c>
      <c r="R1517">
        <v>944</v>
      </c>
      <c r="S1517">
        <v>944</v>
      </c>
      <c r="T1517">
        <v>2.5302205902061159</v>
      </c>
      <c r="U1517">
        <v>2.7790052020155329</v>
      </c>
      <c r="V1517">
        <v>11.186440677966102</v>
      </c>
      <c r="W1517">
        <v>53</v>
      </c>
      <c r="X1517">
        <v>170.43998016783897</v>
      </c>
      <c r="Y1517">
        <v>157.3161016949154</v>
      </c>
      <c r="Z1517">
        <v>157.3161016949154</v>
      </c>
      <c r="AA1517">
        <v>35.538612852040821</v>
      </c>
      <c r="AB1517">
        <v>0</v>
      </c>
    </row>
    <row r="1518" spans="1:29">
      <c r="A1518">
        <v>10</v>
      </c>
      <c r="B1518">
        <v>476</v>
      </c>
      <c r="C1518">
        <v>2011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54</v>
      </c>
      <c r="N1518">
        <v>99</v>
      </c>
      <c r="O1518">
        <v>99</v>
      </c>
      <c r="P1518">
        <v>9999</v>
      </c>
      <c r="Q1518">
        <v>503</v>
      </c>
      <c r="R1518">
        <v>1404</v>
      </c>
      <c r="S1518">
        <v>1404</v>
      </c>
      <c r="T1518">
        <v>3.7631670642472321</v>
      </c>
      <c r="U1518">
        <v>4.1043632676263755</v>
      </c>
      <c r="V1518">
        <v>11.121082621082618</v>
      </c>
      <c r="W1518">
        <v>54</v>
      </c>
      <c r="X1518">
        <v>169.25160430035857</v>
      </c>
      <c r="Y1518">
        <v>156.21923076923076</v>
      </c>
      <c r="Z1518">
        <v>156.21923076923076</v>
      </c>
      <c r="AA1518">
        <v>35.077137024826186</v>
      </c>
      <c r="AB1518">
        <v>0</v>
      </c>
    </row>
    <row r="1519" spans="1:29">
      <c r="A1519">
        <v>10</v>
      </c>
      <c r="B1519">
        <v>477</v>
      </c>
      <c r="C1519">
        <v>2011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55</v>
      </c>
      <c r="N1519">
        <v>99</v>
      </c>
      <c r="O1519">
        <v>99</v>
      </c>
      <c r="P1519">
        <v>9999</v>
      </c>
      <c r="Q1519">
        <v>565</v>
      </c>
      <c r="R1519">
        <v>1705</v>
      </c>
      <c r="S1519">
        <v>1705</v>
      </c>
      <c r="T1519">
        <v>4.5699429092176143</v>
      </c>
      <c r="U1519">
        <v>4.8387712282075999</v>
      </c>
      <c r="V1519">
        <v>15.096774193548388</v>
      </c>
      <c r="W1519">
        <v>55</v>
      </c>
      <c r="X1519">
        <v>164.31031031667101</v>
      </c>
      <c r="Y1519">
        <v>151.65841642228699</v>
      </c>
      <c r="Z1519">
        <v>151.65841642228699</v>
      </c>
      <c r="AA1519">
        <v>33.800319644192598</v>
      </c>
      <c r="AB1519">
        <v>0</v>
      </c>
    </row>
    <row r="1520" spans="1:29">
      <c r="A1520">
        <v>10</v>
      </c>
      <c r="B1520">
        <v>478</v>
      </c>
      <c r="C1520">
        <v>2011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56</v>
      </c>
      <c r="N1520">
        <v>99</v>
      </c>
      <c r="O1520">
        <v>99</v>
      </c>
      <c r="P1520">
        <v>9999</v>
      </c>
      <c r="Q1520">
        <v>587</v>
      </c>
      <c r="R1520">
        <v>2096</v>
      </c>
      <c r="S1520">
        <v>2096</v>
      </c>
      <c r="T1520">
        <v>5.6179474121525637</v>
      </c>
      <c r="U1520">
        <v>5.8361833859968364</v>
      </c>
      <c r="V1520">
        <v>14.685114503816797</v>
      </c>
      <c r="W1520">
        <v>56</v>
      </c>
      <c r="X1520">
        <v>161.20991952891745</v>
      </c>
      <c r="Y1520">
        <v>148.79675572519099</v>
      </c>
      <c r="Z1520">
        <v>148.79675572519099</v>
      </c>
      <c r="AA1520">
        <v>33.267299623014871</v>
      </c>
      <c r="AB1520">
        <v>0</v>
      </c>
    </row>
    <row r="1521" spans="1:28">
      <c r="A1521">
        <v>10</v>
      </c>
      <c r="B1521">
        <v>479</v>
      </c>
      <c r="C1521">
        <v>2011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57</v>
      </c>
      <c r="N1521">
        <v>99</v>
      </c>
      <c r="O1521">
        <v>99</v>
      </c>
      <c r="P1521">
        <v>9999</v>
      </c>
      <c r="Q1521">
        <v>685</v>
      </c>
      <c r="R1521">
        <v>2432</v>
      </c>
      <c r="S1521">
        <v>2432</v>
      </c>
      <c r="T1521">
        <v>6.518534401886944</v>
      </c>
      <c r="U1521">
        <v>6.5835463795016018</v>
      </c>
      <c r="V1521">
        <v>14.454358552631581</v>
      </c>
      <c r="W1521">
        <v>57</v>
      </c>
      <c r="X1521">
        <v>156.72938822204517</v>
      </c>
      <c r="Y1521">
        <v>144.66122532894747</v>
      </c>
      <c r="Z1521">
        <v>144.66122532894747</v>
      </c>
      <c r="AA1521">
        <v>31.447544915760567</v>
      </c>
      <c r="AB1521">
        <v>0</v>
      </c>
    </row>
    <row r="1522" spans="1:28">
      <c r="A1522">
        <v>10</v>
      </c>
      <c r="B1522">
        <v>480</v>
      </c>
      <c r="C1522">
        <v>2011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58</v>
      </c>
      <c r="N1522">
        <v>99</v>
      </c>
      <c r="O1522">
        <v>99</v>
      </c>
      <c r="P1522">
        <v>9999</v>
      </c>
      <c r="Q1522">
        <v>773</v>
      </c>
      <c r="R1522">
        <v>3352</v>
      </c>
      <c r="S1522">
        <v>3352</v>
      </c>
      <c r="T1522">
        <v>8.9844273499691738</v>
      </c>
      <c r="U1522">
        <v>9.1087371678111175</v>
      </c>
      <c r="V1522">
        <v>15.572195704057275</v>
      </c>
      <c r="W1522">
        <v>58</v>
      </c>
      <c r="X1522">
        <v>157.32881454321659</v>
      </c>
      <c r="Y1522">
        <v>145.21449582338897</v>
      </c>
      <c r="Z1522">
        <v>145.21449582338897</v>
      </c>
      <c r="AA1522">
        <v>31.651135826214379</v>
      </c>
      <c r="AB1522">
        <v>0</v>
      </c>
    </row>
    <row r="1523" spans="1:28">
      <c r="A1523">
        <v>10</v>
      </c>
      <c r="B1523">
        <v>481</v>
      </c>
      <c r="C1523">
        <v>2011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59</v>
      </c>
      <c r="N1523">
        <v>99</v>
      </c>
      <c r="O1523">
        <v>99</v>
      </c>
      <c r="P1523">
        <v>9999</v>
      </c>
      <c r="Q1523">
        <v>755</v>
      </c>
      <c r="R1523">
        <v>3535</v>
      </c>
      <c r="S1523">
        <v>3535</v>
      </c>
      <c r="T1523">
        <v>9.4749256211637984</v>
      </c>
      <c r="U1523">
        <v>9.3132184119427972</v>
      </c>
      <c r="V1523">
        <v>14.674964639321075</v>
      </c>
      <c r="W1523">
        <v>59</v>
      </c>
      <c r="X1523">
        <v>152.53323444091836</v>
      </c>
      <c r="Y1523">
        <v>140.78817538896749</v>
      </c>
      <c r="Z1523">
        <v>140.78817538896749</v>
      </c>
      <c r="AA1523">
        <v>29.566077247884007</v>
      </c>
      <c r="AB1523">
        <v>0</v>
      </c>
    </row>
    <row r="1524" spans="1:28">
      <c r="A1524">
        <v>10</v>
      </c>
      <c r="B1524">
        <v>482</v>
      </c>
      <c r="C1524">
        <v>2011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60</v>
      </c>
      <c r="N1524">
        <v>99</v>
      </c>
      <c r="O1524">
        <v>99</v>
      </c>
      <c r="P1524">
        <v>9999</v>
      </c>
      <c r="Q1524">
        <v>820</v>
      </c>
      <c r="R1524">
        <v>3873</v>
      </c>
      <c r="S1524">
        <v>3873</v>
      </c>
      <c r="T1524">
        <v>10.380873247741832</v>
      </c>
      <c r="U1524">
        <v>10.099352939051881</v>
      </c>
      <c r="V1524">
        <v>18.64368706429125</v>
      </c>
      <c r="W1524">
        <v>60</v>
      </c>
      <c r="X1524">
        <v>150.97330492318565</v>
      </c>
      <c r="Y1524">
        <v>139.34836044410036</v>
      </c>
      <c r="Z1524">
        <v>139.34836044410036</v>
      </c>
      <c r="AA1524">
        <v>28.613089401965997</v>
      </c>
      <c r="AB1524">
        <v>0</v>
      </c>
    </row>
    <row r="1525" spans="1:28">
      <c r="A1525">
        <v>10</v>
      </c>
      <c r="B1525">
        <v>483</v>
      </c>
      <c r="C1525">
        <v>2011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61</v>
      </c>
      <c r="N1525">
        <v>99</v>
      </c>
      <c r="O1525">
        <v>99</v>
      </c>
      <c r="P1525">
        <v>9999</v>
      </c>
      <c r="Q1525">
        <v>766</v>
      </c>
      <c r="R1525">
        <v>3524</v>
      </c>
      <c r="S1525">
        <v>3524</v>
      </c>
      <c r="T1525">
        <v>9.4454421185236797</v>
      </c>
      <c r="U1525">
        <v>9.0027673189127366</v>
      </c>
      <c r="V1525">
        <v>18.163450624290579</v>
      </c>
      <c r="W1525">
        <v>61</v>
      </c>
      <c r="X1525">
        <v>147.90887558828925</v>
      </c>
      <c r="Y1525">
        <v>136.51989216799083</v>
      </c>
      <c r="Z1525">
        <v>136.51989216799083</v>
      </c>
      <c r="AA1525">
        <v>27.639082075761465</v>
      </c>
      <c r="AB1525">
        <v>0</v>
      </c>
    </row>
    <row r="1526" spans="1:28">
      <c r="A1526">
        <v>10</v>
      </c>
      <c r="B1526">
        <v>484</v>
      </c>
      <c r="C1526">
        <v>2011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62</v>
      </c>
      <c r="N1526">
        <v>99</v>
      </c>
      <c r="O1526">
        <v>99</v>
      </c>
      <c r="P1526">
        <v>9999</v>
      </c>
      <c r="Q1526">
        <v>711</v>
      </c>
      <c r="R1526">
        <v>3590</v>
      </c>
      <c r="S1526">
        <v>3589</v>
      </c>
      <c r="T1526">
        <v>9.6223431343643639</v>
      </c>
      <c r="U1526">
        <v>9.1238930405759593</v>
      </c>
      <c r="V1526">
        <v>18.366016713091923</v>
      </c>
      <c r="W1526">
        <v>62</v>
      </c>
      <c r="X1526">
        <v>147.17341115473627</v>
      </c>
      <c r="Y1526">
        <v>135.81306406685235</v>
      </c>
      <c r="Z1526">
        <v>135.85090554471992</v>
      </c>
      <c r="AA1526">
        <v>26.958533060101225</v>
      </c>
      <c r="AB1526">
        <v>0</v>
      </c>
    </row>
    <row r="1527" spans="1:28">
      <c r="A1527">
        <v>10</v>
      </c>
      <c r="B1527">
        <v>485</v>
      </c>
      <c r="C1527">
        <v>2011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63</v>
      </c>
      <c r="N1527">
        <v>99</v>
      </c>
      <c r="O1527">
        <v>99</v>
      </c>
      <c r="P1527">
        <v>9999</v>
      </c>
      <c r="Q1527">
        <v>661</v>
      </c>
      <c r="R1527">
        <v>3050</v>
      </c>
      <c r="S1527">
        <v>3050</v>
      </c>
      <c r="T1527">
        <v>8.1749711865769648</v>
      </c>
      <c r="U1527">
        <v>7.589933308040675</v>
      </c>
      <c r="V1527">
        <v>18.532459016393442</v>
      </c>
      <c r="W1527">
        <v>63</v>
      </c>
      <c r="X1527">
        <v>144.07619487416284</v>
      </c>
      <c r="Y1527">
        <v>132.98232786885256</v>
      </c>
      <c r="Z1527">
        <v>132.98232786885256</v>
      </c>
      <c r="AA1527">
        <v>25.806236744415646</v>
      </c>
      <c r="AB1527">
        <v>0</v>
      </c>
    </row>
    <row r="1528" spans="1:28">
      <c r="A1528">
        <v>10</v>
      </c>
      <c r="B1528">
        <v>486</v>
      </c>
      <c r="C1528">
        <v>2011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64</v>
      </c>
      <c r="N1528">
        <v>99</v>
      </c>
      <c r="O1528">
        <v>99</v>
      </c>
      <c r="P1528">
        <v>9999</v>
      </c>
      <c r="Q1528">
        <v>520</v>
      </c>
      <c r="R1528">
        <v>2232</v>
      </c>
      <c r="S1528">
        <v>2232</v>
      </c>
      <c r="T1528">
        <v>5.9824707175212417</v>
      </c>
      <c r="U1528">
        <v>5.4846983536417486</v>
      </c>
      <c r="V1528">
        <v>18.873655913978496</v>
      </c>
      <c r="W1528">
        <v>64</v>
      </c>
      <c r="X1528">
        <v>142.26978218913723</v>
      </c>
      <c r="Y1528">
        <v>131.31500896057372</v>
      </c>
      <c r="Z1528">
        <v>131.31500896057372</v>
      </c>
      <c r="AA1528">
        <v>24.978759858845745</v>
      </c>
      <c r="AB1528">
        <v>0</v>
      </c>
    </row>
    <row r="1529" spans="1:28">
      <c r="A1529">
        <v>10</v>
      </c>
      <c r="B1529">
        <v>487</v>
      </c>
      <c r="C1529">
        <v>2011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65</v>
      </c>
      <c r="N1529">
        <v>99</v>
      </c>
      <c r="O1529">
        <v>99</v>
      </c>
      <c r="P1529">
        <v>9999</v>
      </c>
      <c r="Q1529">
        <v>461</v>
      </c>
      <c r="R1529">
        <v>2191</v>
      </c>
      <c r="S1529">
        <v>2191</v>
      </c>
      <c r="T1529">
        <v>5.8725776622262718</v>
      </c>
      <c r="U1529">
        <v>5.3806557600384588</v>
      </c>
      <c r="V1529">
        <v>19.208124144226382</v>
      </c>
      <c r="W1529">
        <v>65</v>
      </c>
      <c r="X1529">
        <v>142.18275986714119</v>
      </c>
      <c r="Y1529">
        <v>131.23468735737103</v>
      </c>
      <c r="Z1529">
        <v>131.23468735737103</v>
      </c>
      <c r="AA1529">
        <v>23.094269965315391</v>
      </c>
      <c r="AB1529">
        <v>0</v>
      </c>
    </row>
    <row r="1530" spans="1:28">
      <c r="A1530">
        <v>10</v>
      </c>
      <c r="B1530">
        <v>488</v>
      </c>
      <c r="C1530">
        <v>2011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66</v>
      </c>
      <c r="N1530">
        <v>99</v>
      </c>
      <c r="O1530">
        <v>99</v>
      </c>
      <c r="P1530">
        <v>9999</v>
      </c>
      <c r="Q1530">
        <v>42</v>
      </c>
      <c r="R1530">
        <v>73</v>
      </c>
      <c r="S1530">
        <v>73</v>
      </c>
      <c r="T1530">
        <v>0.19566324479348152</v>
      </c>
      <c r="U1530">
        <v>0.16805613776740172</v>
      </c>
      <c r="V1530">
        <v>25.986301369863003</v>
      </c>
      <c r="W1530">
        <v>66</v>
      </c>
      <c r="X1530">
        <v>133.28633550512771</v>
      </c>
      <c r="Y1530">
        <v>123.02328767123282</v>
      </c>
      <c r="Z1530">
        <v>123.02328767123282</v>
      </c>
      <c r="AA1530">
        <v>21.993806852751995</v>
      </c>
      <c r="AB1530">
        <v>0</v>
      </c>
    </row>
    <row r="1531" spans="1:28">
      <c r="A1531">
        <v>10</v>
      </c>
      <c r="B1531">
        <v>489</v>
      </c>
      <c r="C1531">
        <v>2011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67</v>
      </c>
      <c r="N1531">
        <v>99</v>
      </c>
      <c r="O1531">
        <v>99</v>
      </c>
      <c r="P1531">
        <v>9999</v>
      </c>
      <c r="Q1531">
        <v>25</v>
      </c>
      <c r="R1531">
        <v>34</v>
      </c>
      <c r="S1531">
        <v>34</v>
      </c>
      <c r="T1531">
        <v>9.1130826342169402E-2</v>
      </c>
      <c r="U1531">
        <v>7.8888534299780141E-2</v>
      </c>
      <c r="V1531">
        <v>24.235294117647062</v>
      </c>
      <c r="W1531">
        <v>67</v>
      </c>
      <c r="X1531">
        <v>134.33496909056149</v>
      </c>
      <c r="Y1531">
        <v>123.99117647058824</v>
      </c>
      <c r="Z1531">
        <v>123.99117647058824</v>
      </c>
      <c r="AA1531">
        <v>22.512602583586599</v>
      </c>
      <c r="AB1531">
        <v>0</v>
      </c>
    </row>
    <row r="1532" spans="1:28">
      <c r="A1532">
        <v>10</v>
      </c>
      <c r="B1532">
        <v>490</v>
      </c>
      <c r="C1532">
        <v>2011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68</v>
      </c>
      <c r="N1532">
        <v>99</v>
      </c>
      <c r="O1532">
        <v>99</v>
      </c>
      <c r="P1532">
        <v>9999</v>
      </c>
      <c r="Q1532">
        <v>12</v>
      </c>
      <c r="R1532">
        <v>14</v>
      </c>
      <c r="S1532">
        <v>14</v>
      </c>
      <c r="T1532">
        <v>3.7524457905599183E-2</v>
      </c>
      <c r="U1532">
        <v>3.3777025028133685E-2</v>
      </c>
      <c r="V1532">
        <v>34.571428571428555</v>
      </c>
      <c r="W1532">
        <v>68</v>
      </c>
      <c r="X1532">
        <v>139.6842594025693</v>
      </c>
      <c r="Y1532">
        <v>128.92857142857147</v>
      </c>
      <c r="Z1532">
        <v>128.92857142857147</v>
      </c>
      <c r="AA1532">
        <v>17.8306088579413</v>
      </c>
      <c r="AB1532">
        <v>0</v>
      </c>
    </row>
    <row r="1533" spans="1:28">
      <c r="A1533">
        <v>10</v>
      </c>
      <c r="B1533">
        <v>491</v>
      </c>
      <c r="C1533">
        <v>2010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0</v>
      </c>
      <c r="N1533">
        <v>99</v>
      </c>
      <c r="O1533">
        <v>99</v>
      </c>
      <c r="P1533">
        <v>9999</v>
      </c>
      <c r="Q1533">
        <v>72</v>
      </c>
      <c r="R1533">
        <v>122</v>
      </c>
      <c r="S1533">
        <v>0</v>
      </c>
      <c r="T1533">
        <v>0.32890302752540918</v>
      </c>
      <c r="U1533">
        <v>0</v>
      </c>
      <c r="V1533">
        <v>13.967213114754102</v>
      </c>
      <c r="X1533">
        <v>127.35822247482372</v>
      </c>
      <c r="Y1533">
        <v>0</v>
      </c>
    </row>
    <row r="1534" spans="1:28">
      <c r="A1534">
        <v>10</v>
      </c>
      <c r="B1534">
        <v>492</v>
      </c>
      <c r="C1534">
        <v>2010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35</v>
      </c>
      <c r="N1534">
        <v>99</v>
      </c>
      <c r="O1534">
        <v>99</v>
      </c>
      <c r="P1534">
        <v>9999</v>
      </c>
      <c r="Q1534">
        <v>37</v>
      </c>
      <c r="R1534">
        <v>48</v>
      </c>
      <c r="S1534">
        <v>48</v>
      </c>
      <c r="T1534">
        <v>0.1294044698460626</v>
      </c>
      <c r="U1534">
        <v>0.1840979366876192</v>
      </c>
      <c r="V1534">
        <v>4.020833333333333</v>
      </c>
      <c r="W1534">
        <v>35</v>
      </c>
      <c r="X1534">
        <v>221.96189960274472</v>
      </c>
      <c r="Y1534">
        <v>204.87083333333337</v>
      </c>
      <c r="Z1534">
        <v>204.87083333333337</v>
      </c>
      <c r="AA1534">
        <v>43.258746506406311</v>
      </c>
      <c r="AB1534">
        <v>0</v>
      </c>
    </row>
    <row r="1535" spans="1:28">
      <c r="A1535">
        <v>10</v>
      </c>
      <c r="B1535">
        <v>493</v>
      </c>
      <c r="C1535">
        <v>2010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36</v>
      </c>
      <c r="N1535">
        <v>99</v>
      </c>
      <c r="O1535">
        <v>99</v>
      </c>
      <c r="P1535">
        <v>9999</v>
      </c>
      <c r="Q1535">
        <v>20</v>
      </c>
      <c r="R1535">
        <v>23</v>
      </c>
      <c r="S1535">
        <v>23</v>
      </c>
      <c r="T1535">
        <v>6.2006308467905003E-2</v>
      </c>
      <c r="U1535">
        <v>9.6813446458780303E-2</v>
      </c>
      <c r="V1535">
        <v>2</v>
      </c>
      <c r="W1535">
        <v>36</v>
      </c>
      <c r="X1535">
        <v>243.60073484384569</v>
      </c>
      <c r="Y1535">
        <v>224.84347826086957</v>
      </c>
      <c r="Z1535">
        <v>224.84347826086957</v>
      </c>
      <c r="AA1535">
        <v>30.945995401343144</v>
      </c>
      <c r="AB1535">
        <v>0</v>
      </c>
    </row>
    <row r="1536" spans="1:28">
      <c r="A1536">
        <v>10</v>
      </c>
      <c r="B1536">
        <v>494</v>
      </c>
      <c r="C1536">
        <v>2010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37</v>
      </c>
      <c r="N1536">
        <v>99</v>
      </c>
      <c r="O1536">
        <v>99</v>
      </c>
      <c r="P1536">
        <v>9999</v>
      </c>
      <c r="Q1536">
        <v>15</v>
      </c>
      <c r="R1536">
        <v>16</v>
      </c>
      <c r="S1536">
        <v>16</v>
      </c>
      <c r="T1536">
        <v>4.3134823282020875E-2</v>
      </c>
      <c r="U1536">
        <v>6.4819367486344343E-2</v>
      </c>
      <c r="V1536">
        <v>2</v>
      </c>
      <c r="W1536">
        <v>37</v>
      </c>
      <c r="X1536">
        <v>234.4528710725894</v>
      </c>
      <c r="Y1536">
        <v>216.4</v>
      </c>
      <c r="Z1536">
        <v>216.4</v>
      </c>
      <c r="AA1536">
        <v>43.104002134372649</v>
      </c>
      <c r="AB1536">
        <v>0</v>
      </c>
    </row>
    <row r="1537" spans="1:28">
      <c r="A1537">
        <v>10</v>
      </c>
      <c r="B1537">
        <v>495</v>
      </c>
      <c r="C1537">
        <v>2010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38</v>
      </c>
      <c r="N1537">
        <v>99</v>
      </c>
      <c r="O1537">
        <v>99</v>
      </c>
      <c r="P1537">
        <v>9999</v>
      </c>
      <c r="Q1537">
        <v>32</v>
      </c>
      <c r="R1537">
        <v>38</v>
      </c>
      <c r="S1537">
        <v>38</v>
      </c>
      <c r="T1537">
        <v>0.10244520529479952</v>
      </c>
      <c r="U1537">
        <v>0.15151414824319276</v>
      </c>
      <c r="V1537">
        <v>2</v>
      </c>
      <c r="W1537">
        <v>38</v>
      </c>
      <c r="X1537">
        <v>230.7492729657296</v>
      </c>
      <c r="Y1537">
        <v>212.98157894736849</v>
      </c>
      <c r="Z1537">
        <v>212.98157894736849</v>
      </c>
      <c r="AA1537">
        <v>38.501844489398849</v>
      </c>
      <c r="AB1537">
        <v>0</v>
      </c>
    </row>
    <row r="1538" spans="1:28">
      <c r="A1538">
        <v>10</v>
      </c>
      <c r="B1538">
        <v>496</v>
      </c>
      <c r="C1538">
        <v>2010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39</v>
      </c>
      <c r="N1538">
        <v>99</v>
      </c>
      <c r="O1538">
        <v>99</v>
      </c>
      <c r="P1538">
        <v>9999</v>
      </c>
      <c r="Q1538">
        <v>28</v>
      </c>
      <c r="R1538">
        <v>31</v>
      </c>
      <c r="S1538">
        <v>31</v>
      </c>
      <c r="T1538">
        <v>8.3573720108915395E-2</v>
      </c>
      <c r="U1538">
        <v>0.1222252444676654</v>
      </c>
      <c r="V1538">
        <v>2</v>
      </c>
      <c r="W1538">
        <v>39</v>
      </c>
      <c r="X1538">
        <v>228.17600391430463</v>
      </c>
      <c r="Y1538">
        <v>210.60645161290319</v>
      </c>
      <c r="Z1538">
        <v>210.60645161290319</v>
      </c>
      <c r="AA1538">
        <v>36.695591151929925</v>
      </c>
      <c r="AB1538">
        <v>0</v>
      </c>
    </row>
    <row r="1539" spans="1:28">
      <c r="A1539">
        <v>10</v>
      </c>
      <c r="B1539">
        <v>497</v>
      </c>
      <c r="C1539">
        <v>2010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40</v>
      </c>
      <c r="N1539">
        <v>99</v>
      </c>
      <c r="O1539">
        <v>99</v>
      </c>
      <c r="P1539">
        <v>9999</v>
      </c>
      <c r="Q1539">
        <v>50</v>
      </c>
      <c r="R1539">
        <v>51</v>
      </c>
      <c r="S1539">
        <v>51</v>
      </c>
      <c r="T1539">
        <v>0.13749224921144151</v>
      </c>
      <c r="U1539">
        <v>0.18989206626162089</v>
      </c>
      <c r="V1539">
        <v>4.9019607843137267</v>
      </c>
      <c r="W1539">
        <v>40</v>
      </c>
      <c r="X1539">
        <v>215.48021158625963</v>
      </c>
      <c r="Y1539">
        <v>198.88823529411764</v>
      </c>
      <c r="Z1539">
        <v>198.88823529411764</v>
      </c>
      <c r="AA1539">
        <v>34.829504323139744</v>
      </c>
      <c r="AB1539">
        <v>0</v>
      </c>
    </row>
    <row r="1540" spans="1:28">
      <c r="A1540">
        <v>10</v>
      </c>
      <c r="B1540">
        <v>498</v>
      </c>
      <c r="C1540">
        <v>2010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41</v>
      </c>
      <c r="N1540">
        <v>99</v>
      </c>
      <c r="O1540">
        <v>99</v>
      </c>
      <c r="P1540">
        <v>9999</v>
      </c>
      <c r="Q1540">
        <v>44</v>
      </c>
      <c r="R1540">
        <v>48</v>
      </c>
      <c r="S1540">
        <v>48</v>
      </c>
      <c r="T1540">
        <v>0.1294044698460626</v>
      </c>
      <c r="U1540">
        <v>0.17944391209279897</v>
      </c>
      <c r="V1540">
        <v>5</v>
      </c>
      <c r="W1540">
        <v>41</v>
      </c>
      <c r="X1540">
        <v>216.35066811123156</v>
      </c>
      <c r="Y1540">
        <v>199.69166666666663</v>
      </c>
      <c r="Z1540">
        <v>199.69166666666663</v>
      </c>
      <c r="AA1540">
        <v>35.265905591977109</v>
      </c>
      <c r="AB1540">
        <v>0</v>
      </c>
    </row>
    <row r="1541" spans="1:28">
      <c r="A1541">
        <v>10</v>
      </c>
      <c r="B1541">
        <v>499</v>
      </c>
      <c r="C1541">
        <v>2010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42</v>
      </c>
      <c r="N1541">
        <v>99</v>
      </c>
      <c r="O1541">
        <v>99</v>
      </c>
      <c r="P1541">
        <v>9999</v>
      </c>
      <c r="Q1541">
        <v>54</v>
      </c>
      <c r="R1541">
        <v>59</v>
      </c>
      <c r="S1541">
        <v>59</v>
      </c>
      <c r="T1541">
        <v>0.15905966085245196</v>
      </c>
      <c r="U1541">
        <v>0.21011442091698967</v>
      </c>
      <c r="V1541">
        <v>5.2033898305084749</v>
      </c>
      <c r="W1541">
        <v>42</v>
      </c>
      <c r="X1541">
        <v>206.09838955506171</v>
      </c>
      <c r="Y1541">
        <v>190.22881355932205</v>
      </c>
      <c r="Z1541">
        <v>190.22881355932205</v>
      </c>
      <c r="AA1541">
        <v>36.805720128610531</v>
      </c>
      <c r="AB1541">
        <v>0</v>
      </c>
    </row>
    <row r="1542" spans="1:28">
      <c r="A1542">
        <v>10</v>
      </c>
      <c r="B1542">
        <v>500</v>
      </c>
      <c r="C1542">
        <v>2010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43</v>
      </c>
      <c r="N1542">
        <v>99</v>
      </c>
      <c r="O1542">
        <v>99</v>
      </c>
      <c r="P1542">
        <v>9999</v>
      </c>
      <c r="Q1542">
        <v>50</v>
      </c>
      <c r="R1542">
        <v>64</v>
      </c>
      <c r="S1542">
        <v>64</v>
      </c>
      <c r="T1542">
        <v>0.17253929312808347</v>
      </c>
      <c r="U1542">
        <v>0.2336466369897528</v>
      </c>
      <c r="V1542">
        <v>5</v>
      </c>
      <c r="W1542">
        <v>43</v>
      </c>
      <c r="X1542">
        <v>211.27606988082348</v>
      </c>
      <c r="Y1542">
        <v>195.00781249999997</v>
      </c>
      <c r="Z1542">
        <v>195.00781249999997</v>
      </c>
      <c r="AA1542">
        <v>35.570472764848965</v>
      </c>
      <c r="AB1542">
        <v>0</v>
      </c>
    </row>
    <row r="1543" spans="1:28">
      <c r="A1543">
        <v>10</v>
      </c>
      <c r="B1543">
        <v>501</v>
      </c>
      <c r="C1543">
        <v>2010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44</v>
      </c>
      <c r="N1543">
        <v>99</v>
      </c>
      <c r="O1543">
        <v>99</v>
      </c>
      <c r="P1543">
        <v>9999</v>
      </c>
      <c r="Q1543">
        <v>90</v>
      </c>
      <c r="R1543">
        <v>113</v>
      </c>
      <c r="S1543">
        <v>113</v>
      </c>
      <c r="T1543">
        <v>0.30463968942927244</v>
      </c>
      <c r="U1543">
        <v>0.41128023460821939</v>
      </c>
      <c r="V1543">
        <v>5.0796460176991163</v>
      </c>
      <c r="W1543">
        <v>44</v>
      </c>
      <c r="X1543">
        <v>210.63480953796301</v>
      </c>
      <c r="Y1543">
        <v>194.41592920353983</v>
      </c>
      <c r="Z1543">
        <v>194.41592920353983</v>
      </c>
      <c r="AA1543">
        <v>33.620754668664922</v>
      </c>
      <c r="AB1543">
        <v>0</v>
      </c>
    </row>
    <row r="1544" spans="1:28">
      <c r="A1544">
        <v>10</v>
      </c>
      <c r="B1544">
        <v>502</v>
      </c>
      <c r="C1544">
        <v>2010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45</v>
      </c>
      <c r="N1544">
        <v>99</v>
      </c>
      <c r="O1544">
        <v>99</v>
      </c>
      <c r="P1544">
        <v>9999</v>
      </c>
      <c r="Q1544">
        <v>108</v>
      </c>
      <c r="R1544">
        <v>145</v>
      </c>
      <c r="S1544">
        <v>145</v>
      </c>
      <c r="T1544">
        <v>0.39090933599331407</v>
      </c>
      <c r="U1544">
        <v>0.49798250373931485</v>
      </c>
      <c r="V1544">
        <v>8</v>
      </c>
      <c r="W1544">
        <v>45</v>
      </c>
      <c r="X1544">
        <v>198.75443643292112</v>
      </c>
      <c r="Y1544">
        <v>183.45034482758604</v>
      </c>
      <c r="Z1544">
        <v>183.45034482758604</v>
      </c>
      <c r="AA1544">
        <v>34.850777706927943</v>
      </c>
      <c r="AB1544">
        <v>0</v>
      </c>
    </row>
    <row r="1545" spans="1:28">
      <c r="A1545">
        <v>10</v>
      </c>
      <c r="B1545">
        <v>503</v>
      </c>
      <c r="C1545">
        <v>2010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46</v>
      </c>
      <c r="N1545">
        <v>99</v>
      </c>
      <c r="O1545">
        <v>99</v>
      </c>
      <c r="P1545">
        <v>9999</v>
      </c>
      <c r="Q1545">
        <v>132</v>
      </c>
      <c r="R1545">
        <v>174</v>
      </c>
      <c r="S1545">
        <v>174</v>
      </c>
      <c r="T1545">
        <v>0.46909120319197689</v>
      </c>
      <c r="U1545">
        <v>0.61577650274602347</v>
      </c>
      <c r="V1545">
        <v>7.9540229885057476</v>
      </c>
      <c r="W1545">
        <v>46</v>
      </c>
      <c r="X1545">
        <v>204.80691398612728</v>
      </c>
      <c r="Y1545">
        <v>189.03678160919537</v>
      </c>
      <c r="Z1545">
        <v>189.03678160919537</v>
      </c>
      <c r="AA1545">
        <v>31.738557047147594</v>
      </c>
      <c r="AB1545">
        <v>0</v>
      </c>
    </row>
    <row r="1546" spans="1:28">
      <c r="A1546">
        <v>10</v>
      </c>
      <c r="B1546">
        <v>504</v>
      </c>
      <c r="C1546">
        <v>2010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47</v>
      </c>
      <c r="N1546">
        <v>99</v>
      </c>
      <c r="O1546">
        <v>99</v>
      </c>
      <c r="P1546">
        <v>9999</v>
      </c>
      <c r="Q1546">
        <v>181</v>
      </c>
      <c r="R1546">
        <v>249</v>
      </c>
      <c r="S1546">
        <v>249</v>
      </c>
      <c r="T1546">
        <v>0.67128568732645011</v>
      </c>
      <c r="U1546">
        <v>0.86197178288102239</v>
      </c>
      <c r="V1546">
        <v>8.3654618473895557</v>
      </c>
      <c r="W1546">
        <v>47</v>
      </c>
      <c r="X1546">
        <v>200.33851549208748</v>
      </c>
      <c r="Y1546">
        <v>184.91244979919696</v>
      </c>
      <c r="Z1546">
        <v>184.91244979919696</v>
      </c>
      <c r="AA1546">
        <v>35.79803854791372</v>
      </c>
      <c r="AB1546">
        <v>0</v>
      </c>
    </row>
    <row r="1547" spans="1:28">
      <c r="A1547">
        <v>10</v>
      </c>
      <c r="B1547">
        <v>505</v>
      </c>
      <c r="C1547">
        <v>2010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48</v>
      </c>
      <c r="N1547">
        <v>99</v>
      </c>
      <c r="O1547">
        <v>99</v>
      </c>
      <c r="P1547">
        <v>9999</v>
      </c>
      <c r="Q1547">
        <v>219</v>
      </c>
      <c r="R1547">
        <v>335</v>
      </c>
      <c r="S1547">
        <v>335</v>
      </c>
      <c r="T1547">
        <v>0.90313536246731185</v>
      </c>
      <c r="U1547">
        <v>1.0876638943263695</v>
      </c>
      <c r="V1547">
        <v>7.928358208955224</v>
      </c>
      <c r="W1547">
        <v>48</v>
      </c>
      <c r="X1547">
        <v>187.89734965475989</v>
      </c>
      <c r="Y1547">
        <v>173.42925373134329</v>
      </c>
      <c r="Z1547">
        <v>173.42925373134329</v>
      </c>
      <c r="AA1547">
        <v>34.280622145272645</v>
      </c>
      <c r="AB1547">
        <v>0</v>
      </c>
    </row>
    <row r="1548" spans="1:28">
      <c r="A1548">
        <v>10</v>
      </c>
      <c r="B1548">
        <v>506</v>
      </c>
      <c r="C1548">
        <v>2010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49</v>
      </c>
      <c r="N1548">
        <v>99</v>
      </c>
      <c r="O1548">
        <v>99</v>
      </c>
      <c r="P1548">
        <v>9999</v>
      </c>
      <c r="Q1548">
        <v>260</v>
      </c>
      <c r="R1548">
        <v>404</v>
      </c>
      <c r="S1548">
        <v>404</v>
      </c>
      <c r="T1548">
        <v>1.0891542878710272</v>
      </c>
      <c r="U1548">
        <v>1.3426130839566921</v>
      </c>
      <c r="V1548">
        <v>8.0222772277227712</v>
      </c>
      <c r="W1548">
        <v>49</v>
      </c>
      <c r="X1548">
        <v>192.32700084743044</v>
      </c>
      <c r="Y1548">
        <v>177.5178217821782</v>
      </c>
      <c r="Z1548">
        <v>177.5178217821782</v>
      </c>
      <c r="AA1548">
        <v>33.496050886012725</v>
      </c>
      <c r="AB1548">
        <v>0</v>
      </c>
    </row>
    <row r="1549" spans="1:28">
      <c r="A1549">
        <v>10</v>
      </c>
      <c r="B1549">
        <v>507</v>
      </c>
      <c r="C1549">
        <v>2010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50</v>
      </c>
      <c r="N1549">
        <v>99</v>
      </c>
      <c r="O1549">
        <v>99</v>
      </c>
      <c r="P1549">
        <v>9999</v>
      </c>
      <c r="Q1549">
        <v>326</v>
      </c>
      <c r="R1549">
        <v>570</v>
      </c>
      <c r="S1549">
        <v>570</v>
      </c>
      <c r="T1549">
        <v>1.5366780794219936</v>
      </c>
      <c r="U1549">
        <v>1.8308844767624972</v>
      </c>
      <c r="V1549">
        <v>11.057894736842101</v>
      </c>
      <c r="W1549">
        <v>50</v>
      </c>
      <c r="X1549">
        <v>185.89034612533504</v>
      </c>
      <c r="Y1549">
        <v>171.57678947368436</v>
      </c>
      <c r="Z1549">
        <v>171.57678947368436</v>
      </c>
      <c r="AA1549">
        <v>34.677686840456055</v>
      </c>
      <c r="AB1549">
        <v>0</v>
      </c>
    </row>
    <row r="1550" spans="1:28">
      <c r="A1550">
        <v>10</v>
      </c>
      <c r="B1550">
        <v>508</v>
      </c>
      <c r="C1550">
        <v>2010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51</v>
      </c>
      <c r="N1550">
        <v>99</v>
      </c>
      <c r="O1550">
        <v>99</v>
      </c>
      <c r="P1550">
        <v>9999</v>
      </c>
      <c r="Q1550">
        <v>351</v>
      </c>
      <c r="R1550">
        <v>687</v>
      </c>
      <c r="S1550">
        <v>687</v>
      </c>
      <c r="T1550">
        <v>1.8521014746717703</v>
      </c>
      <c r="U1550">
        <v>2.1324325088695071</v>
      </c>
      <c r="V1550">
        <v>10.951965065502185</v>
      </c>
      <c r="W1550">
        <v>51</v>
      </c>
      <c r="X1550">
        <v>179.63431693058374</v>
      </c>
      <c r="Y1550">
        <v>165.80247452692871</v>
      </c>
      <c r="Z1550">
        <v>165.80247452692871</v>
      </c>
      <c r="AA1550">
        <v>34.285227652967677</v>
      </c>
      <c r="AB1550">
        <v>0</v>
      </c>
    </row>
    <row r="1551" spans="1:28">
      <c r="A1551">
        <v>10</v>
      </c>
      <c r="B1551">
        <v>509</v>
      </c>
      <c r="C1551">
        <v>2010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52</v>
      </c>
      <c r="N1551">
        <v>99</v>
      </c>
      <c r="O1551">
        <v>99</v>
      </c>
      <c r="P1551">
        <v>9999</v>
      </c>
      <c r="Q1551">
        <v>400</v>
      </c>
      <c r="R1551">
        <v>817</v>
      </c>
      <c r="S1551">
        <v>817</v>
      </c>
      <c r="T1551">
        <v>2.2025719138381898</v>
      </c>
      <c r="U1551">
        <v>2.5019126384281902</v>
      </c>
      <c r="V1551">
        <v>11.040391676866584</v>
      </c>
      <c r="W1551">
        <v>52</v>
      </c>
      <c r="X1551">
        <v>177.22330594052971</v>
      </c>
      <c r="Y1551">
        <v>163.57711138310887</v>
      </c>
      <c r="Z1551">
        <v>163.57711138310887</v>
      </c>
      <c r="AA1551">
        <v>34.553293802272329</v>
      </c>
      <c r="AB1551">
        <v>0</v>
      </c>
    </row>
    <row r="1552" spans="1:28">
      <c r="A1552">
        <v>10</v>
      </c>
      <c r="B1552">
        <v>510</v>
      </c>
      <c r="C1552">
        <v>2010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53</v>
      </c>
      <c r="N1552">
        <v>99</v>
      </c>
      <c r="O1552">
        <v>99</v>
      </c>
      <c r="P1552">
        <v>9999</v>
      </c>
      <c r="Q1552">
        <v>464</v>
      </c>
      <c r="R1552">
        <v>1086</v>
      </c>
      <c r="S1552">
        <v>1086</v>
      </c>
      <c r="T1552">
        <v>2.927776130267167</v>
      </c>
      <c r="U1552">
        <v>3.2333658023624396</v>
      </c>
      <c r="V1552">
        <v>10.959484346224672</v>
      </c>
      <c r="W1552">
        <v>53</v>
      </c>
      <c r="X1552">
        <v>172.3041607058415</v>
      </c>
      <c r="Y1552">
        <v>159.03674033149159</v>
      </c>
      <c r="Z1552">
        <v>159.03674033149159</v>
      </c>
      <c r="AA1552">
        <v>32.507414426397077</v>
      </c>
      <c r="AB1552">
        <v>0</v>
      </c>
    </row>
    <row r="1553" spans="1:28">
      <c r="A1553">
        <v>10</v>
      </c>
      <c r="B1553">
        <v>511</v>
      </c>
      <c r="C1553">
        <v>2010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54</v>
      </c>
      <c r="N1553">
        <v>99</v>
      </c>
      <c r="O1553">
        <v>99</v>
      </c>
      <c r="P1553">
        <v>9999</v>
      </c>
      <c r="Q1553">
        <v>559</v>
      </c>
      <c r="R1553">
        <v>1422</v>
      </c>
      <c r="S1553">
        <v>1422</v>
      </c>
      <c r="T1553">
        <v>3.833607419189605</v>
      </c>
      <c r="U1553">
        <v>4.1284455598852094</v>
      </c>
      <c r="V1553">
        <v>10.933895921237694</v>
      </c>
      <c r="W1553">
        <v>54</v>
      </c>
      <c r="X1553">
        <v>168.01873667625148</v>
      </c>
      <c r="Y1553">
        <v>155.08129395217989</v>
      </c>
      <c r="Z1553">
        <v>155.08129395217989</v>
      </c>
      <c r="AA1553">
        <v>33.547581323721523</v>
      </c>
      <c r="AB1553">
        <v>0</v>
      </c>
    </row>
    <row r="1554" spans="1:28">
      <c r="A1554">
        <v>10</v>
      </c>
      <c r="B1554">
        <v>512</v>
      </c>
      <c r="C1554">
        <v>2010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55</v>
      </c>
      <c r="N1554">
        <v>99</v>
      </c>
      <c r="O1554">
        <v>99</v>
      </c>
      <c r="P1554">
        <v>9999</v>
      </c>
      <c r="Q1554">
        <v>632</v>
      </c>
      <c r="R1554">
        <v>1828</v>
      </c>
      <c r="S1554">
        <v>1828</v>
      </c>
      <c r="T1554">
        <v>4.9281535599708866</v>
      </c>
      <c r="U1554">
        <v>5.1871556551836244</v>
      </c>
      <c r="V1554">
        <v>14.937089715536102</v>
      </c>
      <c r="W1554">
        <v>55</v>
      </c>
      <c r="X1554">
        <v>164.21916450732698</v>
      </c>
      <c r="Y1554">
        <v>151.57428884026243</v>
      </c>
      <c r="Z1554">
        <v>151.57428884026243</v>
      </c>
      <c r="AA1554">
        <v>32.498960356840179</v>
      </c>
      <c r="AB1554">
        <v>0</v>
      </c>
    </row>
    <row r="1555" spans="1:28">
      <c r="A1555">
        <v>10</v>
      </c>
      <c r="B1555">
        <v>513</v>
      </c>
      <c r="C1555">
        <v>2010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56</v>
      </c>
      <c r="N1555">
        <v>99</v>
      </c>
      <c r="O1555">
        <v>99</v>
      </c>
      <c r="P1555">
        <v>9999</v>
      </c>
      <c r="Q1555">
        <v>720</v>
      </c>
      <c r="R1555">
        <v>2320</v>
      </c>
      <c r="S1555">
        <v>2320</v>
      </c>
      <c r="T1555">
        <v>6.254549375893026</v>
      </c>
      <c r="U1555">
        <v>6.4817027369391935</v>
      </c>
      <c r="V1555">
        <v>14.020258620689658</v>
      </c>
      <c r="W1555">
        <v>56</v>
      </c>
      <c r="X1555">
        <v>161.68579781073703</v>
      </c>
      <c r="Y1555">
        <v>149.23599137931029</v>
      </c>
      <c r="Z1555">
        <v>149.23599137931029</v>
      </c>
      <c r="AA1555">
        <v>31.963446287691625</v>
      </c>
      <c r="AB1555">
        <v>0</v>
      </c>
    </row>
    <row r="1556" spans="1:28">
      <c r="A1556">
        <v>10</v>
      </c>
      <c r="B1556">
        <v>514</v>
      </c>
      <c r="C1556">
        <v>2010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57</v>
      </c>
      <c r="N1556">
        <v>99</v>
      </c>
      <c r="O1556">
        <v>99</v>
      </c>
      <c r="P1556">
        <v>9999</v>
      </c>
      <c r="Q1556">
        <v>750</v>
      </c>
      <c r="R1556">
        <v>2615</v>
      </c>
      <c r="S1556">
        <v>2615</v>
      </c>
      <c r="T1556">
        <v>7.0498476801552883</v>
      </c>
      <c r="U1556">
        <v>7.0882722835479122</v>
      </c>
      <c r="V1556">
        <v>14.123135755258124</v>
      </c>
      <c r="W1556">
        <v>57</v>
      </c>
      <c r="X1556">
        <v>156.86983794219972</v>
      </c>
      <c r="Y1556">
        <v>144.79086042064989</v>
      </c>
      <c r="Z1556">
        <v>144.79086042064989</v>
      </c>
      <c r="AA1556">
        <v>30.379218842832461</v>
      </c>
      <c r="AB1556">
        <v>0</v>
      </c>
    </row>
    <row r="1557" spans="1:28">
      <c r="A1557">
        <v>10</v>
      </c>
      <c r="B1557">
        <v>515</v>
      </c>
      <c r="C1557">
        <v>2010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58</v>
      </c>
      <c r="N1557">
        <v>99</v>
      </c>
      <c r="O1557">
        <v>99</v>
      </c>
      <c r="P1557">
        <v>9999</v>
      </c>
      <c r="Q1557">
        <v>844</v>
      </c>
      <c r="R1557">
        <v>3315</v>
      </c>
      <c r="S1557">
        <v>3315</v>
      </c>
      <c r="T1557">
        <v>8.9369961987436994</v>
      </c>
      <c r="U1557">
        <v>8.947832179025724</v>
      </c>
      <c r="V1557">
        <v>13.960180995475111</v>
      </c>
      <c r="W1557">
        <v>58</v>
      </c>
      <c r="X1557">
        <v>156.20863830155812</v>
      </c>
      <c r="Y1557">
        <v>144.18057315233787</v>
      </c>
      <c r="Z1557">
        <v>144.18057315233787</v>
      </c>
      <c r="AA1557">
        <v>30.007458041843368</v>
      </c>
      <c r="AB1557">
        <v>0</v>
      </c>
    </row>
    <row r="1558" spans="1:28">
      <c r="A1558">
        <v>10</v>
      </c>
      <c r="B1558">
        <v>516</v>
      </c>
      <c r="C1558">
        <v>2010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59</v>
      </c>
      <c r="N1558">
        <v>99</v>
      </c>
      <c r="O1558">
        <v>99</v>
      </c>
      <c r="P1558">
        <v>9999</v>
      </c>
      <c r="Q1558">
        <v>834</v>
      </c>
      <c r="R1558">
        <v>3533</v>
      </c>
      <c r="S1558">
        <v>3533</v>
      </c>
      <c r="T1558">
        <v>9.5247081659612327</v>
      </c>
      <c r="U1558">
        <v>9.3094888295893448</v>
      </c>
      <c r="V1558">
        <v>14.04953297480894</v>
      </c>
      <c r="W1558">
        <v>59</v>
      </c>
      <c r="X1558">
        <v>152.4940669293911</v>
      </c>
      <c r="Y1558">
        <v>140.75202377582815</v>
      </c>
      <c r="Z1558">
        <v>140.75202377582815</v>
      </c>
      <c r="AA1558">
        <v>28.488149189094877</v>
      </c>
      <c r="AB1558">
        <v>0</v>
      </c>
    </row>
    <row r="1559" spans="1:28">
      <c r="A1559">
        <v>10</v>
      </c>
      <c r="B1559">
        <v>517</v>
      </c>
      <c r="C1559">
        <v>2010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60</v>
      </c>
      <c r="N1559">
        <v>99</v>
      </c>
      <c r="O1559">
        <v>99</v>
      </c>
      <c r="P1559">
        <v>9999</v>
      </c>
      <c r="Q1559">
        <v>832</v>
      </c>
      <c r="R1559">
        <v>3845</v>
      </c>
      <c r="S1559">
        <v>3845</v>
      </c>
      <c r="T1559">
        <v>10.365837219960641</v>
      </c>
      <c r="U1559">
        <v>10.014725195283102</v>
      </c>
      <c r="V1559">
        <v>16.983094928478543</v>
      </c>
      <c r="W1559">
        <v>60</v>
      </c>
      <c r="X1559">
        <v>150.73476972669275</v>
      </c>
      <c r="Y1559">
        <v>139.1281924577375</v>
      </c>
      <c r="Z1559">
        <v>139.1281924577375</v>
      </c>
      <c r="AA1559">
        <v>27.981485444521951</v>
      </c>
      <c r="AB1559">
        <v>0</v>
      </c>
    </row>
    <row r="1560" spans="1:28">
      <c r="A1560">
        <v>10</v>
      </c>
      <c r="B1560">
        <v>518</v>
      </c>
      <c r="C1560">
        <v>2010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61</v>
      </c>
      <c r="N1560">
        <v>99</v>
      </c>
      <c r="O1560">
        <v>99</v>
      </c>
      <c r="P1560">
        <v>9999</v>
      </c>
      <c r="Q1560">
        <v>773</v>
      </c>
      <c r="R1560">
        <v>3334</v>
      </c>
      <c r="S1560">
        <v>3334</v>
      </c>
      <c r="T1560">
        <v>8.9882188013910973</v>
      </c>
      <c r="U1560">
        <v>8.50772170356462</v>
      </c>
      <c r="V1560">
        <v>16.935812837432518</v>
      </c>
      <c r="W1560">
        <v>61</v>
      </c>
      <c r="X1560">
        <v>147.67889325710172</v>
      </c>
      <c r="Y1560">
        <v>136.3076184763045</v>
      </c>
      <c r="Z1560">
        <v>136.3076184763045</v>
      </c>
      <c r="AA1560">
        <v>31.783047486447071</v>
      </c>
      <c r="AB1560">
        <v>0</v>
      </c>
    </row>
    <row r="1561" spans="1:28">
      <c r="A1561">
        <v>10</v>
      </c>
      <c r="B1561">
        <v>519</v>
      </c>
      <c r="C1561">
        <v>2010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62</v>
      </c>
      <c r="N1561">
        <v>99</v>
      </c>
      <c r="O1561">
        <v>99</v>
      </c>
      <c r="P1561">
        <v>9999</v>
      </c>
      <c r="Q1561">
        <v>726</v>
      </c>
      <c r="R1561">
        <v>3602</v>
      </c>
      <c r="S1561">
        <v>3602</v>
      </c>
      <c r="T1561">
        <v>9.7107270913649479</v>
      </c>
      <c r="U1561">
        <v>9.123436427223103</v>
      </c>
      <c r="V1561">
        <v>16.986674069961129</v>
      </c>
      <c r="W1561">
        <v>62</v>
      </c>
      <c r="X1561">
        <v>146.58363627285411</v>
      </c>
      <c r="Y1561">
        <v>135.29669627984438</v>
      </c>
      <c r="Z1561">
        <v>135.29669627984438</v>
      </c>
      <c r="AA1561">
        <v>26.372991136571638</v>
      </c>
      <c r="AB1561">
        <v>0</v>
      </c>
    </row>
    <row r="1562" spans="1:28">
      <c r="A1562">
        <v>10</v>
      </c>
      <c r="B1562">
        <v>520</v>
      </c>
      <c r="C1562">
        <v>2010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63</v>
      </c>
      <c r="N1562">
        <v>99</v>
      </c>
      <c r="O1562">
        <v>99</v>
      </c>
      <c r="P1562">
        <v>9999</v>
      </c>
      <c r="Q1562">
        <v>660</v>
      </c>
      <c r="R1562">
        <v>2909</v>
      </c>
      <c r="S1562">
        <v>2909</v>
      </c>
      <c r="T1562">
        <v>7.8424500579624175</v>
      </c>
      <c r="U1562">
        <v>7.2439518399663028</v>
      </c>
      <c r="V1562">
        <v>16.837057408044</v>
      </c>
      <c r="W1562">
        <v>63</v>
      </c>
      <c r="X1562">
        <v>144.11280864444683</v>
      </c>
      <c r="Y1562">
        <v>133.01612237882463</v>
      </c>
      <c r="Z1562">
        <v>133.01612237882463</v>
      </c>
      <c r="AA1562">
        <v>24.974924473931424</v>
      </c>
      <c r="AB1562">
        <v>0</v>
      </c>
    </row>
    <row r="1563" spans="1:28">
      <c r="A1563">
        <v>10</v>
      </c>
      <c r="B1563">
        <v>521</v>
      </c>
      <c r="C1563">
        <v>2010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64</v>
      </c>
      <c r="N1563">
        <v>99</v>
      </c>
      <c r="O1563">
        <v>99</v>
      </c>
      <c r="P1563">
        <v>9999</v>
      </c>
      <c r="Q1563">
        <v>506</v>
      </c>
      <c r="R1563">
        <v>1765</v>
      </c>
      <c r="S1563">
        <v>1765</v>
      </c>
      <c r="T1563">
        <v>4.7583101932979277</v>
      </c>
      <c r="U1563">
        <v>4.3202789871704965</v>
      </c>
      <c r="V1563">
        <v>16.656090651558078</v>
      </c>
      <c r="W1563">
        <v>64</v>
      </c>
      <c r="X1563">
        <v>141.65693222310543</v>
      </c>
      <c r="Y1563">
        <v>130.74934844192629</v>
      </c>
      <c r="Z1563">
        <v>130.74934844192629</v>
      </c>
      <c r="AA1563">
        <v>24.947039561070799</v>
      </c>
      <c r="AB1563">
        <v>0</v>
      </c>
    </row>
    <row r="1564" spans="1:28">
      <c r="A1564">
        <v>10</v>
      </c>
      <c r="B1564">
        <v>522</v>
      </c>
      <c r="C1564">
        <v>2010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65</v>
      </c>
      <c r="N1564">
        <v>99</v>
      </c>
      <c r="O1564">
        <v>99</v>
      </c>
      <c r="P1564">
        <v>9999</v>
      </c>
      <c r="Q1564">
        <v>421</v>
      </c>
      <c r="R1564">
        <v>1517</v>
      </c>
      <c r="S1564">
        <v>1517</v>
      </c>
      <c r="T1564">
        <v>4.0897204324266028</v>
      </c>
      <c r="U1564">
        <v>3.6849915253226224</v>
      </c>
      <c r="V1564">
        <v>16.476598549769285</v>
      </c>
      <c r="W1564">
        <v>65</v>
      </c>
      <c r="X1564">
        <v>140.57939238289623</v>
      </c>
      <c r="Y1564">
        <v>129.75477916941338</v>
      </c>
      <c r="Z1564">
        <v>129.75477916941338</v>
      </c>
      <c r="AA1564">
        <v>23.133245029835457</v>
      </c>
      <c r="AB1564">
        <v>0</v>
      </c>
    </row>
    <row r="1565" spans="1:28">
      <c r="A1565">
        <v>10</v>
      </c>
      <c r="B1565">
        <v>523</v>
      </c>
      <c r="C1565">
        <v>2010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66</v>
      </c>
      <c r="N1565">
        <v>99</v>
      </c>
      <c r="O1565">
        <v>99</v>
      </c>
      <c r="P1565">
        <v>9999</v>
      </c>
      <c r="Q1565">
        <v>2</v>
      </c>
      <c r="R1565">
        <v>3</v>
      </c>
      <c r="S1565">
        <v>3</v>
      </c>
      <c r="T1565">
        <v>8.0877793653789127E-3</v>
      </c>
      <c r="U1565">
        <v>4.8580827930644489E-3</v>
      </c>
      <c r="V1565">
        <v>17</v>
      </c>
      <c r="W1565">
        <v>66</v>
      </c>
      <c r="X1565">
        <v>93.716143011917637</v>
      </c>
      <c r="Y1565">
        <v>86.5</v>
      </c>
      <c r="Z1565">
        <v>86.5</v>
      </c>
      <c r="AA1565">
        <v>3.9505273909525753</v>
      </c>
      <c r="AB1565">
        <v>0</v>
      </c>
    </row>
    <row r="1566" spans="1:28">
      <c r="A1566">
        <v>10</v>
      </c>
      <c r="B1566">
        <v>524</v>
      </c>
      <c r="C1566">
        <v>2010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67</v>
      </c>
      <c r="N1566">
        <v>99</v>
      </c>
      <c r="O1566">
        <v>99</v>
      </c>
      <c r="P1566">
        <v>9999</v>
      </c>
      <c r="Q1566">
        <v>4</v>
      </c>
      <c r="R1566">
        <v>4</v>
      </c>
      <c r="S1566">
        <v>4</v>
      </c>
      <c r="T1566">
        <v>1.0783705820505219E-2</v>
      </c>
      <c r="U1566">
        <v>7.6905603521806387E-3</v>
      </c>
      <c r="V1566">
        <v>17</v>
      </c>
      <c r="W1566">
        <v>67</v>
      </c>
      <c r="X1566">
        <v>111.26760563380277</v>
      </c>
      <c r="Y1566">
        <v>102.70000000000002</v>
      </c>
      <c r="Z1566">
        <v>102.70000000000002</v>
      </c>
      <c r="AA1566">
        <v>11.407234546549676</v>
      </c>
      <c r="AB1566">
        <v>0</v>
      </c>
    </row>
    <row r="1567" spans="1:28">
      <c r="A1567">
        <v>10</v>
      </c>
      <c r="B1567">
        <v>525</v>
      </c>
      <c r="C1567">
        <v>2010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68</v>
      </c>
      <c r="N1567">
        <v>99</v>
      </c>
      <c r="O1567">
        <v>99</v>
      </c>
      <c r="P1567">
        <v>9999</v>
      </c>
      <c r="Q1567">
        <v>1</v>
      </c>
      <c r="R1567">
        <v>1</v>
      </c>
      <c r="S1567">
        <v>1</v>
      </c>
      <c r="T1567">
        <v>2.6959264551263042E-3</v>
      </c>
      <c r="U1567">
        <v>9.9782586847913272E-4</v>
      </c>
      <c r="V1567">
        <v>17</v>
      </c>
      <c r="W1567">
        <v>68</v>
      </c>
      <c r="X1567">
        <v>57.746478873239447</v>
      </c>
      <c r="Y1567">
        <v>53.3</v>
      </c>
      <c r="Z1567">
        <v>53.3</v>
      </c>
      <c r="AA1567">
        <v>0</v>
      </c>
      <c r="AB1567">
        <v>0</v>
      </c>
    </row>
    <row r="1568" spans="1:28">
      <c r="A1568">
        <v>10</v>
      </c>
      <c r="B1568">
        <v>526</v>
      </c>
      <c r="C1568">
        <v>2009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0</v>
      </c>
      <c r="N1568">
        <v>99</v>
      </c>
      <c r="O1568">
        <v>99</v>
      </c>
      <c r="P1568">
        <v>9999</v>
      </c>
      <c r="Q1568">
        <v>75</v>
      </c>
      <c r="R1568">
        <v>118</v>
      </c>
      <c r="S1568">
        <v>0</v>
      </c>
      <c r="T1568">
        <v>0.30843222332584042</v>
      </c>
      <c r="U1568">
        <v>0</v>
      </c>
      <c r="V1568">
        <v>86.31355932203391</v>
      </c>
      <c r="X1568">
        <v>135.15801458031103</v>
      </c>
      <c r="Y1568">
        <v>0</v>
      </c>
    </row>
    <row r="1569" spans="1:28">
      <c r="A1569">
        <v>10</v>
      </c>
      <c r="B1569">
        <v>527</v>
      </c>
      <c r="C1569">
        <v>2009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35</v>
      </c>
      <c r="N1569">
        <v>99</v>
      </c>
      <c r="O1569">
        <v>99</v>
      </c>
      <c r="P1569">
        <v>9999</v>
      </c>
      <c r="Q1569">
        <v>66</v>
      </c>
      <c r="R1569">
        <v>90</v>
      </c>
      <c r="S1569">
        <v>90</v>
      </c>
      <c r="T1569">
        <v>0.23524491609597997</v>
      </c>
      <c r="U1569">
        <v>0.34334227394439648</v>
      </c>
      <c r="V1569">
        <v>3.0777777777777779</v>
      </c>
      <c r="W1569">
        <v>35</v>
      </c>
      <c r="X1569">
        <v>229.04538341158056</v>
      </c>
      <c r="Y1569">
        <v>211.40888888888901</v>
      </c>
      <c r="Z1569">
        <v>211.40888888888901</v>
      </c>
      <c r="AA1569">
        <v>43.417606885390391</v>
      </c>
      <c r="AB1569">
        <v>0</v>
      </c>
    </row>
    <row r="1570" spans="1:28">
      <c r="A1570">
        <v>10</v>
      </c>
      <c r="B1570">
        <v>528</v>
      </c>
      <c r="C1570">
        <v>2009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36</v>
      </c>
      <c r="N1570">
        <v>99</v>
      </c>
      <c r="O1570">
        <v>99</v>
      </c>
      <c r="P1570">
        <v>9999</v>
      </c>
      <c r="Q1570">
        <v>16</v>
      </c>
      <c r="R1570">
        <v>18</v>
      </c>
      <c r="S1570">
        <v>18</v>
      </c>
      <c r="T1570">
        <v>4.704898321919599E-2</v>
      </c>
      <c r="U1570">
        <v>7.2133853609925511E-2</v>
      </c>
      <c r="V1570">
        <v>2</v>
      </c>
      <c r="W1570">
        <v>36</v>
      </c>
      <c r="X1570">
        <v>240.60430961839407</v>
      </c>
      <c r="Y1570">
        <v>222.07777777777775</v>
      </c>
      <c r="Z1570">
        <v>222.07777777777775</v>
      </c>
      <c r="AA1570">
        <v>25.313403466577679</v>
      </c>
      <c r="AB1570">
        <v>0</v>
      </c>
    </row>
    <row r="1571" spans="1:28">
      <c r="A1571">
        <v>10</v>
      </c>
      <c r="B1571">
        <v>529</v>
      </c>
      <c r="C1571">
        <v>2009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37</v>
      </c>
      <c r="N1571">
        <v>99</v>
      </c>
      <c r="O1571">
        <v>99</v>
      </c>
      <c r="P1571">
        <v>9999</v>
      </c>
      <c r="Q1571">
        <v>25</v>
      </c>
      <c r="R1571">
        <v>32</v>
      </c>
      <c r="S1571">
        <v>32</v>
      </c>
      <c r="T1571">
        <v>8.3642636834126191E-2</v>
      </c>
      <c r="U1571">
        <v>0.1236203976435072</v>
      </c>
      <c r="V1571">
        <v>2</v>
      </c>
      <c r="W1571">
        <v>37</v>
      </c>
      <c r="X1571">
        <v>231.94068255687975</v>
      </c>
      <c r="Y1571">
        <v>214.08125000000004</v>
      </c>
      <c r="Z1571">
        <v>214.08125000000004</v>
      </c>
      <c r="AA1571">
        <v>23.784060280732035</v>
      </c>
      <c r="AB1571">
        <v>0</v>
      </c>
    </row>
    <row r="1572" spans="1:28">
      <c r="A1572">
        <v>10</v>
      </c>
      <c r="B1572">
        <v>530</v>
      </c>
      <c r="C1572">
        <v>2009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38</v>
      </c>
      <c r="N1572">
        <v>99</v>
      </c>
      <c r="O1572">
        <v>99</v>
      </c>
      <c r="P1572">
        <v>9999</v>
      </c>
      <c r="Q1572">
        <v>39</v>
      </c>
      <c r="R1572">
        <v>45</v>
      </c>
      <c r="S1572">
        <v>45</v>
      </c>
      <c r="T1572">
        <v>0.11762245804798999</v>
      </c>
      <c r="U1572">
        <v>0.16528313872886169</v>
      </c>
      <c r="V1572">
        <v>4.155555555555555</v>
      </c>
      <c r="W1572">
        <v>38</v>
      </c>
      <c r="X1572">
        <v>220.52245094498613</v>
      </c>
      <c r="Y1572">
        <v>203.54222222222225</v>
      </c>
      <c r="Z1572">
        <v>203.54222222222225</v>
      </c>
      <c r="AA1572">
        <v>36.538354210268821</v>
      </c>
      <c r="AB1572">
        <v>0</v>
      </c>
    </row>
    <row r="1573" spans="1:28">
      <c r="A1573">
        <v>10</v>
      </c>
      <c r="B1573">
        <v>531</v>
      </c>
      <c r="C1573">
        <v>2009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39</v>
      </c>
      <c r="N1573">
        <v>99</v>
      </c>
      <c r="O1573">
        <v>99</v>
      </c>
      <c r="P1573">
        <v>9999</v>
      </c>
      <c r="Q1573">
        <v>46</v>
      </c>
      <c r="R1573">
        <v>50</v>
      </c>
      <c r="S1573">
        <v>49</v>
      </c>
      <c r="T1573">
        <v>0.13069162005332219</v>
      </c>
      <c r="U1573">
        <v>0.18805075845659544</v>
      </c>
      <c r="V1573">
        <v>1.98</v>
      </c>
      <c r="W1573">
        <v>39</v>
      </c>
      <c r="X1573">
        <v>227.94366197183089</v>
      </c>
      <c r="Y1573">
        <v>208.42199999999997</v>
      </c>
      <c r="Z1573">
        <v>212.67551020408155</v>
      </c>
      <c r="AA1573">
        <v>28.904844100856327</v>
      </c>
      <c r="AB1573">
        <v>0</v>
      </c>
    </row>
    <row r="1574" spans="1:28">
      <c r="A1574">
        <v>10</v>
      </c>
      <c r="B1574">
        <v>532</v>
      </c>
      <c r="C1574">
        <v>2009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40</v>
      </c>
      <c r="N1574">
        <v>99</v>
      </c>
      <c r="O1574">
        <v>99</v>
      </c>
      <c r="P1574">
        <v>9999</v>
      </c>
      <c r="Q1574">
        <v>60</v>
      </c>
      <c r="R1574">
        <v>76</v>
      </c>
      <c r="S1574">
        <v>76</v>
      </c>
      <c r="T1574">
        <v>0.19865126248104964</v>
      </c>
      <c r="U1574">
        <v>0.28333659440042153</v>
      </c>
      <c r="V1574">
        <v>5.0394736842105283</v>
      </c>
      <c r="W1574">
        <v>40</v>
      </c>
      <c r="X1574">
        <v>223.83389405257464</v>
      </c>
      <c r="Y1574">
        <v>206.59868421052624</v>
      </c>
      <c r="Z1574">
        <v>206.59868421052624</v>
      </c>
      <c r="AA1574">
        <v>29.923364807899159</v>
      </c>
      <c r="AB1574">
        <v>0</v>
      </c>
    </row>
    <row r="1575" spans="1:28">
      <c r="A1575">
        <v>10</v>
      </c>
      <c r="B1575">
        <v>533</v>
      </c>
      <c r="C1575">
        <v>2009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41</v>
      </c>
      <c r="N1575">
        <v>99</v>
      </c>
      <c r="O1575">
        <v>99</v>
      </c>
      <c r="P1575">
        <v>9999</v>
      </c>
      <c r="Q1575">
        <v>60</v>
      </c>
      <c r="R1575">
        <v>75</v>
      </c>
      <c r="S1575">
        <v>75</v>
      </c>
      <c r="T1575">
        <v>0.19603743007998337</v>
      </c>
      <c r="U1575">
        <v>0.27823341388286343</v>
      </c>
      <c r="V1575">
        <v>5</v>
      </c>
      <c r="W1575">
        <v>41</v>
      </c>
      <c r="X1575">
        <v>222.73311664860964</v>
      </c>
      <c r="Y1575">
        <v>205.58266666666677</v>
      </c>
      <c r="Z1575">
        <v>205.58266666666677</v>
      </c>
      <c r="AA1575">
        <v>31.005308678066665</v>
      </c>
      <c r="AB1575">
        <v>0</v>
      </c>
    </row>
    <row r="1576" spans="1:28">
      <c r="A1576">
        <v>10</v>
      </c>
      <c r="B1576">
        <v>534</v>
      </c>
      <c r="C1576">
        <v>2009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42</v>
      </c>
      <c r="N1576">
        <v>99</v>
      </c>
      <c r="O1576">
        <v>99</v>
      </c>
      <c r="P1576">
        <v>9999</v>
      </c>
      <c r="Q1576">
        <v>90</v>
      </c>
      <c r="R1576">
        <v>115</v>
      </c>
      <c r="S1576">
        <v>115</v>
      </c>
      <c r="T1576">
        <v>0.30059072612264104</v>
      </c>
      <c r="U1576">
        <v>0.405722700857928</v>
      </c>
      <c r="V1576">
        <v>5</v>
      </c>
      <c r="W1576">
        <v>42</v>
      </c>
      <c r="X1576">
        <v>211.82062273305391</v>
      </c>
      <c r="Y1576">
        <v>195.51043478260863</v>
      </c>
      <c r="Z1576">
        <v>195.51043478260863</v>
      </c>
      <c r="AA1576">
        <v>36.525463122768549</v>
      </c>
      <c r="AB1576">
        <v>0</v>
      </c>
    </row>
    <row r="1577" spans="1:28">
      <c r="A1577">
        <v>10</v>
      </c>
      <c r="B1577">
        <v>535</v>
      </c>
      <c r="C1577">
        <v>2009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43</v>
      </c>
      <c r="N1577">
        <v>99</v>
      </c>
      <c r="O1577">
        <v>99</v>
      </c>
      <c r="P1577">
        <v>9999</v>
      </c>
      <c r="Q1577">
        <v>97</v>
      </c>
      <c r="R1577">
        <v>124</v>
      </c>
      <c r="S1577">
        <v>124</v>
      </c>
      <c r="T1577">
        <v>0.32411521773223906</v>
      </c>
      <c r="U1577">
        <v>0.45292351160678529</v>
      </c>
      <c r="V1577">
        <v>5</v>
      </c>
      <c r="W1577">
        <v>43</v>
      </c>
      <c r="X1577">
        <v>219.30066752874561</v>
      </c>
      <c r="Y1577">
        <v>202.41451612903225</v>
      </c>
      <c r="Z1577">
        <v>202.41451612903225</v>
      </c>
      <c r="AA1577">
        <v>27.883608011404167</v>
      </c>
      <c r="AB1577">
        <v>0</v>
      </c>
    </row>
    <row r="1578" spans="1:28">
      <c r="A1578">
        <v>10</v>
      </c>
      <c r="B1578">
        <v>536</v>
      </c>
      <c r="C1578">
        <v>2009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44</v>
      </c>
      <c r="N1578">
        <v>99</v>
      </c>
      <c r="O1578">
        <v>99</v>
      </c>
      <c r="P1578">
        <v>9999</v>
      </c>
      <c r="Q1578">
        <v>133</v>
      </c>
      <c r="R1578">
        <v>177</v>
      </c>
      <c r="S1578">
        <v>177</v>
      </c>
      <c r="T1578">
        <v>0.46264833498876046</v>
      </c>
      <c r="U1578">
        <v>0.61293204048670002</v>
      </c>
      <c r="V1578">
        <v>5</v>
      </c>
      <c r="W1578">
        <v>44</v>
      </c>
      <c r="X1578">
        <v>207.91021662351324</v>
      </c>
      <c r="Y1578">
        <v>191.90112994350287</v>
      </c>
      <c r="Z1578">
        <v>191.90112994350287</v>
      </c>
      <c r="AA1578">
        <v>34.49017708141529</v>
      </c>
      <c r="AB1578">
        <v>0</v>
      </c>
    </row>
    <row r="1579" spans="1:28">
      <c r="A1579">
        <v>10</v>
      </c>
      <c r="B1579">
        <v>537</v>
      </c>
      <c r="C1579">
        <v>2009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45</v>
      </c>
      <c r="N1579">
        <v>99</v>
      </c>
      <c r="O1579">
        <v>99</v>
      </c>
      <c r="P1579">
        <v>9999</v>
      </c>
      <c r="Q1579">
        <v>161</v>
      </c>
      <c r="R1579">
        <v>225</v>
      </c>
      <c r="S1579">
        <v>225</v>
      </c>
      <c r="T1579">
        <v>0.58811229023994993</v>
      </c>
      <c r="U1579">
        <v>0.77512764673128254</v>
      </c>
      <c r="V1579">
        <v>8.4044444444444455</v>
      </c>
      <c r="W1579">
        <v>45</v>
      </c>
      <c r="X1579">
        <v>206.83664379439028</v>
      </c>
      <c r="Y1579">
        <v>190.91022222222233</v>
      </c>
      <c r="Z1579">
        <v>190.91022222222233</v>
      </c>
      <c r="AA1579">
        <v>35.037973463016158</v>
      </c>
      <c r="AB1579">
        <v>0</v>
      </c>
    </row>
    <row r="1580" spans="1:28">
      <c r="A1580">
        <v>10</v>
      </c>
      <c r="B1580">
        <v>538</v>
      </c>
      <c r="C1580">
        <v>2009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46</v>
      </c>
      <c r="N1580">
        <v>99</v>
      </c>
      <c r="O1580">
        <v>99</v>
      </c>
      <c r="P1580">
        <v>9999</v>
      </c>
      <c r="Q1580">
        <v>185</v>
      </c>
      <c r="R1580">
        <v>284</v>
      </c>
      <c r="S1580">
        <v>284</v>
      </c>
      <c r="T1580">
        <v>0.74232840190287008</v>
      </c>
      <c r="U1580">
        <v>0.95393385292781729</v>
      </c>
      <c r="V1580">
        <v>8.3415492957746498</v>
      </c>
      <c r="W1580">
        <v>46</v>
      </c>
      <c r="X1580">
        <v>201.66786199319432</v>
      </c>
      <c r="Y1580">
        <v>186.13943661971831</v>
      </c>
      <c r="Z1580">
        <v>186.13943661971831</v>
      </c>
      <c r="AA1580">
        <v>32.632767722951286</v>
      </c>
      <c r="AB1580">
        <v>0</v>
      </c>
    </row>
    <row r="1581" spans="1:28">
      <c r="A1581">
        <v>10</v>
      </c>
      <c r="B1581">
        <v>539</v>
      </c>
      <c r="C1581">
        <v>2009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47</v>
      </c>
      <c r="N1581">
        <v>99</v>
      </c>
      <c r="O1581">
        <v>99</v>
      </c>
      <c r="P1581">
        <v>9999</v>
      </c>
      <c r="Q1581">
        <v>226</v>
      </c>
      <c r="R1581">
        <v>371</v>
      </c>
      <c r="S1581">
        <v>371</v>
      </c>
      <c r="T1581">
        <v>0.96973182079565057</v>
      </c>
      <c r="U1581">
        <v>1.2173990810413391</v>
      </c>
      <c r="V1581">
        <v>8.4905660377358441</v>
      </c>
      <c r="W1581">
        <v>47</v>
      </c>
      <c r="X1581">
        <v>197.01343036448003</v>
      </c>
      <c r="Y1581">
        <v>181.84339622641497</v>
      </c>
      <c r="Z1581">
        <v>181.84339622641497</v>
      </c>
      <c r="AA1581">
        <v>34.714052993825973</v>
      </c>
      <c r="AB1581">
        <v>0</v>
      </c>
    </row>
    <row r="1582" spans="1:28">
      <c r="A1582">
        <v>10</v>
      </c>
      <c r="B1582">
        <v>540</v>
      </c>
      <c r="C1582">
        <v>2009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48</v>
      </c>
      <c r="N1582">
        <v>99</v>
      </c>
      <c r="O1582">
        <v>99</v>
      </c>
      <c r="P1582">
        <v>9999</v>
      </c>
      <c r="Q1582">
        <v>281</v>
      </c>
      <c r="R1582">
        <v>498</v>
      </c>
      <c r="S1582">
        <v>498</v>
      </c>
      <c r="T1582">
        <v>1.301688535731089</v>
      </c>
      <c r="U1582">
        <v>1.6052480184528688</v>
      </c>
      <c r="V1582">
        <v>8.5542168674698775</v>
      </c>
      <c r="W1582">
        <v>48</v>
      </c>
      <c r="X1582">
        <v>193.53056864511152</v>
      </c>
      <c r="Y1582">
        <v>178.62871485943765</v>
      </c>
      <c r="Z1582">
        <v>178.62871485943765</v>
      </c>
      <c r="AA1582">
        <v>34.95324643722045</v>
      </c>
      <c r="AB1582">
        <v>0</v>
      </c>
    </row>
    <row r="1583" spans="1:28">
      <c r="A1583">
        <v>10</v>
      </c>
      <c r="B1583">
        <v>541</v>
      </c>
      <c r="C1583">
        <v>2009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49</v>
      </c>
      <c r="N1583">
        <v>99</v>
      </c>
      <c r="O1583">
        <v>99</v>
      </c>
      <c r="P1583">
        <v>9999</v>
      </c>
      <c r="Q1583">
        <v>320</v>
      </c>
      <c r="R1583">
        <v>559</v>
      </c>
      <c r="S1583">
        <v>559</v>
      </c>
      <c r="T1583">
        <v>1.4611323121961413</v>
      </c>
      <c r="U1583">
        <v>1.7422489265411072</v>
      </c>
      <c r="V1583">
        <v>8.3255813953488378</v>
      </c>
      <c r="W1583">
        <v>49</v>
      </c>
      <c r="X1583">
        <v>187.12644658372687</v>
      </c>
      <c r="Y1583">
        <v>172.71771019678005</v>
      </c>
      <c r="Z1583">
        <v>172.71771019678005</v>
      </c>
      <c r="AA1583">
        <v>34.917982477548513</v>
      </c>
      <c r="AB1583">
        <v>0</v>
      </c>
    </row>
    <row r="1584" spans="1:28">
      <c r="A1584">
        <v>10</v>
      </c>
      <c r="B1584">
        <v>542</v>
      </c>
      <c r="C1584">
        <v>2009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50</v>
      </c>
      <c r="N1584">
        <v>99</v>
      </c>
      <c r="O1584">
        <v>99</v>
      </c>
      <c r="P1584">
        <v>9999</v>
      </c>
      <c r="Q1584">
        <v>391</v>
      </c>
      <c r="R1584">
        <v>778</v>
      </c>
      <c r="S1584">
        <v>778</v>
      </c>
      <c r="T1584">
        <v>2.033561608029693</v>
      </c>
      <c r="U1584">
        <v>2.3751858677412607</v>
      </c>
      <c r="V1584">
        <v>11.335475578406172</v>
      </c>
      <c r="W1584">
        <v>50</v>
      </c>
      <c r="X1584">
        <v>183.29675502093048</v>
      </c>
      <c r="Y1584">
        <v>169.18290488431879</v>
      </c>
      <c r="Z1584">
        <v>169.18290488431879</v>
      </c>
      <c r="AA1584">
        <v>35.473904428715947</v>
      </c>
      <c r="AB1584">
        <v>0</v>
      </c>
    </row>
    <row r="1585" spans="1:28">
      <c r="A1585">
        <v>10</v>
      </c>
      <c r="B1585">
        <v>543</v>
      </c>
      <c r="C1585">
        <v>2009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51</v>
      </c>
      <c r="N1585">
        <v>99</v>
      </c>
      <c r="O1585">
        <v>99</v>
      </c>
      <c r="P1585">
        <v>9999</v>
      </c>
      <c r="Q1585">
        <v>421</v>
      </c>
      <c r="R1585">
        <v>918</v>
      </c>
      <c r="S1585">
        <v>918</v>
      </c>
      <c r="T1585">
        <v>2.3994981441789958</v>
      </c>
      <c r="U1585">
        <v>2.6979494038418705</v>
      </c>
      <c r="V1585">
        <v>11.095860566448804</v>
      </c>
      <c r="W1585">
        <v>51</v>
      </c>
      <c r="X1585">
        <v>176.45253117498373</v>
      </c>
      <c r="Y1585">
        <v>162.86568627450987</v>
      </c>
      <c r="Z1585">
        <v>162.86568627450987</v>
      </c>
      <c r="AA1585">
        <v>33.834076251826346</v>
      </c>
      <c r="AB1585">
        <v>0</v>
      </c>
    </row>
    <row r="1586" spans="1:28">
      <c r="A1586">
        <v>10</v>
      </c>
      <c r="B1586">
        <v>544</v>
      </c>
      <c r="C1586">
        <v>2009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52</v>
      </c>
      <c r="N1586">
        <v>99</v>
      </c>
      <c r="O1586">
        <v>99</v>
      </c>
      <c r="P1586">
        <v>9999</v>
      </c>
      <c r="Q1586">
        <v>508</v>
      </c>
      <c r="R1586">
        <v>1248</v>
      </c>
      <c r="S1586">
        <v>1248</v>
      </c>
      <c r="T1586">
        <v>3.2620628365309225</v>
      </c>
      <c r="U1586">
        <v>3.5825536261174258</v>
      </c>
      <c r="V1586">
        <v>11.775641025641022</v>
      </c>
      <c r="W1586">
        <v>52</v>
      </c>
      <c r="X1586">
        <v>172.35142859127171</v>
      </c>
      <c r="Y1586">
        <v>159.08036858974353</v>
      </c>
      <c r="Z1586">
        <v>159.08036858974353</v>
      </c>
      <c r="AA1586">
        <v>33.906477108781097</v>
      </c>
      <c r="AB1586">
        <v>0</v>
      </c>
    </row>
    <row r="1587" spans="1:28">
      <c r="A1587">
        <v>10</v>
      </c>
      <c r="B1587">
        <v>545</v>
      </c>
      <c r="C1587">
        <v>2009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53</v>
      </c>
      <c r="N1587">
        <v>99</v>
      </c>
      <c r="O1587">
        <v>99</v>
      </c>
      <c r="P1587">
        <v>9999</v>
      </c>
      <c r="Q1587">
        <v>552</v>
      </c>
      <c r="R1587">
        <v>1417</v>
      </c>
      <c r="S1587">
        <v>1417</v>
      </c>
      <c r="T1587">
        <v>3.7038005123111506</v>
      </c>
      <c r="U1587">
        <v>3.9565582916298472</v>
      </c>
      <c r="V1587">
        <v>11.434721242060697</v>
      </c>
      <c r="W1587">
        <v>53</v>
      </c>
      <c r="X1587">
        <v>167.64263994476613</v>
      </c>
      <c r="Y1587">
        <v>154.73415666901931</v>
      </c>
      <c r="Z1587">
        <v>154.73415666901931</v>
      </c>
      <c r="AA1587">
        <v>33.639581094947495</v>
      </c>
      <c r="AB1587">
        <v>0</v>
      </c>
    </row>
    <row r="1588" spans="1:28">
      <c r="A1588">
        <v>10</v>
      </c>
      <c r="B1588">
        <v>546</v>
      </c>
      <c r="C1588">
        <v>2009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54</v>
      </c>
      <c r="N1588">
        <v>99</v>
      </c>
      <c r="O1588">
        <v>99</v>
      </c>
      <c r="P1588">
        <v>9999</v>
      </c>
      <c r="Q1588">
        <v>677</v>
      </c>
      <c r="R1588">
        <v>1932</v>
      </c>
      <c r="S1588">
        <v>1932</v>
      </c>
      <c r="T1588">
        <v>5.049924198860368</v>
      </c>
      <c r="U1588">
        <v>5.3228482582806942</v>
      </c>
      <c r="V1588">
        <v>11.90476190476191</v>
      </c>
      <c r="W1588">
        <v>54</v>
      </c>
      <c r="X1588">
        <v>165.41456094426084</v>
      </c>
      <c r="Y1588">
        <v>152.67763975155259</v>
      </c>
      <c r="Z1588">
        <v>152.67763975155259</v>
      </c>
      <c r="AA1588">
        <v>32.649167425214998</v>
      </c>
      <c r="AB1588">
        <v>0</v>
      </c>
    </row>
    <row r="1589" spans="1:28">
      <c r="A1589">
        <v>10</v>
      </c>
      <c r="B1589">
        <v>547</v>
      </c>
      <c r="C1589">
        <v>2009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55</v>
      </c>
      <c r="N1589">
        <v>99</v>
      </c>
      <c r="O1589">
        <v>99</v>
      </c>
      <c r="P1589">
        <v>9999</v>
      </c>
      <c r="Q1589">
        <v>733</v>
      </c>
      <c r="R1589">
        <v>2450</v>
      </c>
      <c r="S1589">
        <v>2450</v>
      </c>
      <c r="T1589">
        <v>6.4038893826127889</v>
      </c>
      <c r="U1589">
        <v>6.5263399092481942</v>
      </c>
      <c r="V1589">
        <v>15.655510204081628</v>
      </c>
      <c r="W1589">
        <v>55</v>
      </c>
      <c r="X1589">
        <v>159.93384482720518</v>
      </c>
      <c r="Y1589">
        <v>147.61893877551003</v>
      </c>
      <c r="Z1589">
        <v>147.61893877551003</v>
      </c>
      <c r="AA1589">
        <v>31.808599409984424</v>
      </c>
      <c r="AB1589">
        <v>0</v>
      </c>
    </row>
    <row r="1590" spans="1:28">
      <c r="A1590">
        <v>10</v>
      </c>
      <c r="B1590">
        <v>548</v>
      </c>
      <c r="C1590">
        <v>2009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56</v>
      </c>
      <c r="N1590">
        <v>99</v>
      </c>
      <c r="O1590">
        <v>99</v>
      </c>
      <c r="P1590">
        <v>9999</v>
      </c>
      <c r="Q1590">
        <v>778</v>
      </c>
      <c r="R1590">
        <v>2873</v>
      </c>
      <c r="S1590">
        <v>2873</v>
      </c>
      <c r="T1590">
        <v>7.509540488263891</v>
      </c>
      <c r="U1590">
        <v>7.6039428818400188</v>
      </c>
      <c r="V1590">
        <v>14.710059171597628</v>
      </c>
      <c r="W1590">
        <v>56</v>
      </c>
      <c r="X1590">
        <v>158.9058892162582</v>
      </c>
      <c r="Y1590">
        <v>146.67013574660623</v>
      </c>
      <c r="Z1590">
        <v>146.67013574660623</v>
      </c>
      <c r="AA1590">
        <v>30.075643337896039</v>
      </c>
      <c r="AB1590">
        <v>0</v>
      </c>
    </row>
    <row r="1591" spans="1:28">
      <c r="A1591">
        <v>10</v>
      </c>
      <c r="B1591">
        <v>549</v>
      </c>
      <c r="C1591">
        <v>2009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57</v>
      </c>
      <c r="N1591">
        <v>99</v>
      </c>
      <c r="O1591">
        <v>99</v>
      </c>
      <c r="P1591">
        <v>9999</v>
      </c>
      <c r="Q1591">
        <v>815</v>
      </c>
      <c r="R1591">
        <v>3163</v>
      </c>
      <c r="S1591">
        <v>3163</v>
      </c>
      <c r="T1591">
        <v>8.2675518845731606</v>
      </c>
      <c r="U1591">
        <v>8.1562412700740925</v>
      </c>
      <c r="V1591">
        <v>14.883022447043942</v>
      </c>
      <c r="W1591">
        <v>57</v>
      </c>
      <c r="X1591">
        <v>154.82020751176012</v>
      </c>
      <c r="Y1591">
        <v>142.89905153335451</v>
      </c>
      <c r="Z1591">
        <v>142.89905153335451</v>
      </c>
      <c r="AA1591">
        <v>29.404910524131527</v>
      </c>
      <c r="AB1591">
        <v>0</v>
      </c>
    </row>
    <row r="1592" spans="1:28">
      <c r="A1592">
        <v>10</v>
      </c>
      <c r="B1592">
        <v>550</v>
      </c>
      <c r="C1592">
        <v>2009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58</v>
      </c>
      <c r="N1592">
        <v>99</v>
      </c>
      <c r="O1592">
        <v>99</v>
      </c>
      <c r="P1592">
        <v>9999</v>
      </c>
      <c r="Q1592">
        <v>840</v>
      </c>
      <c r="R1592">
        <v>3678</v>
      </c>
      <c r="S1592">
        <v>3678</v>
      </c>
      <c r="T1592">
        <v>9.613675571122382</v>
      </c>
      <c r="U1592">
        <v>9.3706665033456407</v>
      </c>
      <c r="V1592">
        <v>15.87275693311582</v>
      </c>
      <c r="W1592">
        <v>58</v>
      </c>
      <c r="X1592">
        <v>152.96621827421657</v>
      </c>
      <c r="Y1592">
        <v>141.18781946710169</v>
      </c>
      <c r="Z1592">
        <v>141.18781946710169</v>
      </c>
      <c r="AA1592">
        <v>27.785138946049926</v>
      </c>
      <c r="AB1592">
        <v>0</v>
      </c>
    </row>
    <row r="1593" spans="1:28">
      <c r="A1593">
        <v>10</v>
      </c>
      <c r="B1593">
        <v>551</v>
      </c>
      <c r="C1593">
        <v>2009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59</v>
      </c>
      <c r="N1593">
        <v>99</v>
      </c>
      <c r="O1593">
        <v>99</v>
      </c>
      <c r="P1593">
        <v>9999</v>
      </c>
      <c r="Q1593">
        <v>852</v>
      </c>
      <c r="R1593">
        <v>3673</v>
      </c>
      <c r="S1593">
        <v>3673</v>
      </c>
      <c r="T1593">
        <v>9.6006064091170487</v>
      </c>
      <c r="U1593">
        <v>9.2112787290972822</v>
      </c>
      <c r="V1593">
        <v>14.926490607133136</v>
      </c>
      <c r="W1593">
        <v>59</v>
      </c>
      <c r="X1593">
        <v>150.5690702467337</v>
      </c>
      <c r="Y1593">
        <v>138.97525183773479</v>
      </c>
      <c r="Z1593">
        <v>138.97525183773479</v>
      </c>
      <c r="AA1593">
        <v>27.79957525815156</v>
      </c>
      <c r="AB1593">
        <v>0</v>
      </c>
    </row>
    <row r="1594" spans="1:28">
      <c r="A1594">
        <v>10</v>
      </c>
      <c r="B1594">
        <v>552</v>
      </c>
      <c r="C1594">
        <v>2009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60</v>
      </c>
      <c r="N1594">
        <v>99</v>
      </c>
      <c r="O1594">
        <v>99</v>
      </c>
      <c r="P1594">
        <v>9999</v>
      </c>
      <c r="Q1594">
        <v>800</v>
      </c>
      <c r="R1594">
        <v>3558</v>
      </c>
      <c r="S1594">
        <v>3558</v>
      </c>
      <c r="T1594">
        <v>9.3000156829944007</v>
      </c>
      <c r="U1594">
        <v>8.7523443637762188</v>
      </c>
      <c r="V1594">
        <v>18.428049465992128</v>
      </c>
      <c r="W1594">
        <v>60</v>
      </c>
      <c r="X1594">
        <v>147.69140636180998</v>
      </c>
      <c r="Y1594">
        <v>136.31916807195049</v>
      </c>
      <c r="Z1594">
        <v>136.31916807195049</v>
      </c>
      <c r="AA1594">
        <v>26.590487975919512</v>
      </c>
      <c r="AB1594">
        <v>0</v>
      </c>
    </row>
    <row r="1595" spans="1:28">
      <c r="A1595">
        <v>10</v>
      </c>
      <c r="B1595">
        <v>553</v>
      </c>
      <c r="C1595">
        <v>2009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61</v>
      </c>
      <c r="N1595">
        <v>99</v>
      </c>
      <c r="O1595">
        <v>99</v>
      </c>
      <c r="P1595">
        <v>9999</v>
      </c>
      <c r="Q1595">
        <v>732</v>
      </c>
      <c r="R1595">
        <v>3022</v>
      </c>
      <c r="S1595">
        <v>3022</v>
      </c>
      <c r="T1595">
        <v>7.8990015160227918</v>
      </c>
      <c r="U1595">
        <v>7.3407862265229982</v>
      </c>
      <c r="V1595">
        <v>18.329583057577764</v>
      </c>
      <c r="W1595">
        <v>61</v>
      </c>
      <c r="X1595">
        <v>145.84276518962051</v>
      </c>
      <c r="Y1595">
        <v>134.61287227001972</v>
      </c>
      <c r="Z1595">
        <v>134.61287227001972</v>
      </c>
      <c r="AA1595">
        <v>26.239157473771879</v>
      </c>
      <c r="AB1595">
        <v>0</v>
      </c>
    </row>
    <row r="1596" spans="1:28">
      <c r="A1596">
        <v>10</v>
      </c>
      <c r="B1596">
        <v>554</v>
      </c>
      <c r="C1596">
        <v>2009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62</v>
      </c>
      <c r="N1596">
        <v>99</v>
      </c>
      <c r="O1596">
        <v>99</v>
      </c>
      <c r="P1596">
        <v>9999</v>
      </c>
      <c r="Q1596">
        <v>691</v>
      </c>
      <c r="R1596">
        <v>2872</v>
      </c>
      <c r="S1596">
        <v>2872</v>
      </c>
      <c r="T1596">
        <v>7.5069266558628254</v>
      </c>
      <c r="U1596">
        <v>6.887288877785875</v>
      </c>
      <c r="V1596">
        <v>18.426532033426192</v>
      </c>
      <c r="W1596">
        <v>62</v>
      </c>
      <c r="X1596">
        <v>143.97949190751945</v>
      </c>
      <c r="Y1596">
        <v>132.89307103064041</v>
      </c>
      <c r="Z1596">
        <v>132.89307103064041</v>
      </c>
      <c r="AA1596">
        <v>25.105085769937023</v>
      </c>
      <c r="AB1596">
        <v>0</v>
      </c>
    </row>
    <row r="1597" spans="1:28">
      <c r="A1597">
        <v>10</v>
      </c>
      <c r="B1597">
        <v>555</v>
      </c>
      <c r="C1597">
        <v>2009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63</v>
      </c>
      <c r="N1597">
        <v>99</v>
      </c>
      <c r="O1597">
        <v>99</v>
      </c>
      <c r="P1597">
        <v>9999</v>
      </c>
      <c r="Q1597">
        <v>553</v>
      </c>
      <c r="R1597">
        <v>1916</v>
      </c>
      <c r="S1597">
        <v>1916</v>
      </c>
      <c r="T1597">
        <v>5.0081028804433059</v>
      </c>
      <c r="U1597">
        <v>4.5341867169660812</v>
      </c>
      <c r="V1597">
        <v>19.353862212943636</v>
      </c>
      <c r="W1597">
        <v>63</v>
      </c>
      <c r="X1597">
        <v>142.08252566628283</v>
      </c>
      <c r="Y1597">
        <v>131.14217118997928</v>
      </c>
      <c r="Z1597">
        <v>131.14217118997928</v>
      </c>
      <c r="AA1597">
        <v>24.310670532868954</v>
      </c>
      <c r="AB1597">
        <v>0</v>
      </c>
    </row>
    <row r="1598" spans="1:28">
      <c r="A1598">
        <v>10</v>
      </c>
      <c r="B1598">
        <v>556</v>
      </c>
      <c r="C1598">
        <v>2009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64</v>
      </c>
      <c r="N1598">
        <v>99</v>
      </c>
      <c r="O1598">
        <v>99</v>
      </c>
      <c r="P1598">
        <v>9999</v>
      </c>
      <c r="Q1598">
        <v>391</v>
      </c>
      <c r="R1598">
        <v>1111</v>
      </c>
      <c r="S1598">
        <v>1111</v>
      </c>
      <c r="T1598">
        <v>2.9039677975848202</v>
      </c>
      <c r="U1598">
        <v>2.6021943928858198</v>
      </c>
      <c r="V1598">
        <v>19.361836183618362</v>
      </c>
      <c r="W1598">
        <v>64</v>
      </c>
      <c r="X1598">
        <v>140.62497257309698</v>
      </c>
      <c r="Y1598">
        <v>129.79684968496849</v>
      </c>
      <c r="Z1598">
        <v>129.79684968496849</v>
      </c>
      <c r="AA1598">
        <v>24.080483094055698</v>
      </c>
      <c r="AB1598">
        <v>0</v>
      </c>
    </row>
    <row r="1599" spans="1:28">
      <c r="A1599">
        <v>10</v>
      </c>
      <c r="B1599">
        <v>557</v>
      </c>
      <c r="C1599">
        <v>2009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65</v>
      </c>
      <c r="N1599">
        <v>99</v>
      </c>
      <c r="O1599">
        <v>99</v>
      </c>
      <c r="P1599">
        <v>9999</v>
      </c>
      <c r="Q1599">
        <v>310</v>
      </c>
      <c r="R1599">
        <v>791</v>
      </c>
      <c r="S1599">
        <v>791</v>
      </c>
      <c r="T1599">
        <v>2.067541429243557</v>
      </c>
      <c r="U1599">
        <v>1.8581207184058348</v>
      </c>
      <c r="V1599">
        <v>19.90265486725664</v>
      </c>
      <c r="W1599">
        <v>65</v>
      </c>
      <c r="X1599">
        <v>141.03737469062185</v>
      </c>
      <c r="Y1599">
        <v>130.17749683944396</v>
      </c>
      <c r="Z1599">
        <v>130.17749683944396</v>
      </c>
      <c r="AA1599">
        <v>22.883880995375247</v>
      </c>
      <c r="AB1599">
        <v>0</v>
      </c>
    </row>
    <row r="1600" spans="1:28">
      <c r="A1600">
        <v>10</v>
      </c>
      <c r="B1600">
        <v>558</v>
      </c>
      <c r="C1600">
        <v>2009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66</v>
      </c>
      <c r="N1600">
        <v>99</v>
      </c>
      <c r="O1600">
        <v>99</v>
      </c>
      <c r="P1600">
        <v>9999</v>
      </c>
      <c r="Q1600">
        <v>1</v>
      </c>
      <c r="R1600">
        <v>1</v>
      </c>
      <c r="S1600">
        <v>1</v>
      </c>
      <c r="T1600">
        <v>2.6138324010664435E-3</v>
      </c>
      <c r="U1600">
        <v>1.977753128445447E-3</v>
      </c>
      <c r="V1600">
        <v>17</v>
      </c>
      <c r="W1600">
        <v>66</v>
      </c>
      <c r="X1600">
        <v>118.74322860238358</v>
      </c>
      <c r="Y1600">
        <v>109.6</v>
      </c>
      <c r="Z1600">
        <v>109.6</v>
      </c>
      <c r="AA1600">
        <v>0</v>
      </c>
      <c r="AB1600">
        <v>0</v>
      </c>
    </row>
    <row r="1601" spans="1:28">
      <c r="A1601">
        <v>10</v>
      </c>
      <c r="B1601">
        <v>559</v>
      </c>
      <c r="C1601">
        <v>2009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67</v>
      </c>
      <c r="N1601">
        <v>99</v>
      </c>
      <c r="O1601">
        <v>99</v>
      </c>
      <c r="P1601">
        <v>9999</v>
      </c>
    </row>
    <row r="1602" spans="1:28">
      <c r="A1602">
        <v>10</v>
      </c>
      <c r="B1602">
        <v>560</v>
      </c>
      <c r="C1602">
        <v>2009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68</v>
      </c>
      <c r="N1602">
        <v>99</v>
      </c>
      <c r="O1602">
        <v>99</v>
      </c>
      <c r="P1602">
        <v>9999</v>
      </c>
    </row>
    <row r="1603" spans="1:28">
      <c r="A1603">
        <v>10</v>
      </c>
      <c r="B1603">
        <v>561</v>
      </c>
      <c r="C1603">
        <v>2008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0</v>
      </c>
      <c r="N1603">
        <v>99</v>
      </c>
      <c r="O1603">
        <v>99</v>
      </c>
      <c r="P1603">
        <v>9999</v>
      </c>
      <c r="Q1603">
        <v>84</v>
      </c>
      <c r="R1603">
        <v>114</v>
      </c>
      <c r="S1603">
        <v>0</v>
      </c>
      <c r="T1603">
        <v>0.31293749485300171</v>
      </c>
      <c r="U1603">
        <v>0</v>
      </c>
      <c r="V1603">
        <v>83.359649122807014</v>
      </c>
      <c r="X1603">
        <v>126.53722605538771</v>
      </c>
      <c r="Y1603">
        <v>0</v>
      </c>
    </row>
    <row r="1604" spans="1:28">
      <c r="A1604">
        <v>10</v>
      </c>
      <c r="B1604">
        <v>562</v>
      </c>
      <c r="C1604">
        <v>2008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35</v>
      </c>
      <c r="N1604">
        <v>99</v>
      </c>
      <c r="O1604">
        <v>99</v>
      </c>
      <c r="P1604">
        <v>9999</v>
      </c>
      <c r="Q1604">
        <v>46</v>
      </c>
      <c r="R1604">
        <v>60</v>
      </c>
      <c r="S1604">
        <v>60</v>
      </c>
      <c r="T1604">
        <v>0.16470394465947463</v>
      </c>
      <c r="U1604">
        <v>0.22513086137028496</v>
      </c>
      <c r="V1604">
        <v>2</v>
      </c>
      <c r="W1604">
        <v>35</v>
      </c>
      <c r="X1604">
        <v>216.68111231491503</v>
      </c>
      <c r="Y1604">
        <v>199.99666666666673</v>
      </c>
      <c r="Z1604">
        <v>199.99666666666673</v>
      </c>
      <c r="AA1604">
        <v>49.5498838433438</v>
      </c>
      <c r="AB1604">
        <v>0</v>
      </c>
    </row>
    <row r="1605" spans="1:28">
      <c r="A1605">
        <v>10</v>
      </c>
      <c r="B1605">
        <v>563</v>
      </c>
      <c r="C1605">
        <v>2008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36</v>
      </c>
      <c r="N1605">
        <v>99</v>
      </c>
      <c r="O1605">
        <v>99</v>
      </c>
      <c r="P1605">
        <v>9999</v>
      </c>
      <c r="Q1605">
        <v>25</v>
      </c>
      <c r="R1605">
        <v>28</v>
      </c>
      <c r="S1605">
        <v>28</v>
      </c>
      <c r="T1605">
        <v>7.6861840841088144E-2</v>
      </c>
      <c r="U1605">
        <v>0.10999326772460433</v>
      </c>
      <c r="V1605">
        <v>2</v>
      </c>
      <c r="W1605">
        <v>36</v>
      </c>
      <c r="X1605">
        <v>226.85342826187895</v>
      </c>
      <c r="Y1605">
        <v>209.38571428571436</v>
      </c>
      <c r="Z1605">
        <v>209.38571428571436</v>
      </c>
      <c r="AA1605">
        <v>37.23500382978461</v>
      </c>
      <c r="AB1605">
        <v>0</v>
      </c>
    </row>
    <row r="1606" spans="1:28">
      <c r="A1606">
        <v>10</v>
      </c>
      <c r="B1606">
        <v>564</v>
      </c>
      <c r="C1606">
        <v>2008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37</v>
      </c>
      <c r="N1606">
        <v>99</v>
      </c>
      <c r="O1606">
        <v>99</v>
      </c>
      <c r="P1606">
        <v>9999</v>
      </c>
      <c r="Q1606">
        <v>25</v>
      </c>
      <c r="R1606">
        <v>31</v>
      </c>
      <c r="S1606">
        <v>31</v>
      </c>
      <c r="T1606">
        <v>8.5097038074061854E-2</v>
      </c>
      <c r="U1606">
        <v>0.12912220539466063</v>
      </c>
      <c r="V1606">
        <v>2</v>
      </c>
      <c r="W1606">
        <v>37</v>
      </c>
      <c r="X1606">
        <v>240.53402299654005</v>
      </c>
      <c r="Y1606">
        <v>222.01290322580641</v>
      </c>
      <c r="Z1606">
        <v>222.01290322580641</v>
      </c>
      <c r="AA1606">
        <v>32.123217831178849</v>
      </c>
      <c r="AB1606">
        <v>0</v>
      </c>
    </row>
    <row r="1607" spans="1:28">
      <c r="A1607">
        <v>10</v>
      </c>
      <c r="B1607">
        <v>565</v>
      </c>
      <c r="C1607">
        <v>2008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38</v>
      </c>
      <c r="N1607">
        <v>99</v>
      </c>
      <c r="O1607">
        <v>99</v>
      </c>
      <c r="P1607">
        <v>9999</v>
      </c>
      <c r="Q1607">
        <v>21</v>
      </c>
      <c r="R1607">
        <v>24</v>
      </c>
      <c r="S1607">
        <v>24</v>
      </c>
      <c r="T1607">
        <v>6.5881577863789842E-2</v>
      </c>
      <c r="U1607">
        <v>9.5466456781170897E-2</v>
      </c>
      <c r="V1607">
        <v>2</v>
      </c>
      <c r="W1607">
        <v>38</v>
      </c>
      <c r="X1607">
        <v>229.70837847598409</v>
      </c>
      <c r="Y1607">
        <v>212.0208333333334</v>
      </c>
      <c r="Z1607">
        <v>212.0208333333334</v>
      </c>
      <c r="AA1607">
        <v>38.360341708230592</v>
      </c>
      <c r="AB1607">
        <v>0</v>
      </c>
    </row>
    <row r="1608" spans="1:28">
      <c r="A1608">
        <v>10</v>
      </c>
      <c r="B1608">
        <v>566</v>
      </c>
      <c r="C1608">
        <v>2008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39</v>
      </c>
      <c r="N1608">
        <v>99</v>
      </c>
      <c r="O1608">
        <v>99</v>
      </c>
      <c r="P1608">
        <v>9999</v>
      </c>
      <c r="Q1608">
        <v>30</v>
      </c>
      <c r="R1608">
        <v>34</v>
      </c>
      <c r="S1608">
        <v>34</v>
      </c>
      <c r="T1608">
        <v>9.3332235307035619E-2</v>
      </c>
      <c r="U1608">
        <v>0.13057244753068983</v>
      </c>
      <c r="V1608">
        <v>2</v>
      </c>
      <c r="W1608">
        <v>39</v>
      </c>
      <c r="X1608">
        <v>221.77362819450644</v>
      </c>
      <c r="Y1608">
        <v>204.69705882352952</v>
      </c>
      <c r="Z1608">
        <v>204.69705882352952</v>
      </c>
      <c r="AA1608">
        <v>26.941936317309295</v>
      </c>
      <c r="AB1608">
        <v>0</v>
      </c>
    </row>
    <row r="1609" spans="1:28">
      <c r="A1609">
        <v>10</v>
      </c>
      <c r="B1609">
        <v>567</v>
      </c>
      <c r="C1609">
        <v>2008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40</v>
      </c>
      <c r="N1609">
        <v>99</v>
      </c>
      <c r="O1609">
        <v>99</v>
      </c>
      <c r="P1609">
        <v>9999</v>
      </c>
      <c r="Q1609">
        <v>62</v>
      </c>
      <c r="R1609">
        <v>69</v>
      </c>
      <c r="S1609">
        <v>69</v>
      </c>
      <c r="T1609">
        <v>0.18940953635839575</v>
      </c>
      <c r="U1609">
        <v>0.25898547889246676</v>
      </c>
      <c r="V1609">
        <v>5</v>
      </c>
      <c r="W1609">
        <v>40</v>
      </c>
      <c r="X1609">
        <v>216.75224143074729</v>
      </c>
      <c r="Y1609">
        <v>200.06231884057965</v>
      </c>
      <c r="Z1609">
        <v>200.06231884057965</v>
      </c>
      <c r="AA1609">
        <v>31.688648822381246</v>
      </c>
      <c r="AB1609">
        <v>0</v>
      </c>
    </row>
    <row r="1610" spans="1:28">
      <c r="A1610">
        <v>10</v>
      </c>
      <c r="B1610">
        <v>568</v>
      </c>
      <c r="C1610">
        <v>2008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41</v>
      </c>
      <c r="N1610">
        <v>99</v>
      </c>
      <c r="O1610">
        <v>99</v>
      </c>
      <c r="P1610">
        <v>9999</v>
      </c>
      <c r="Q1610">
        <v>64</v>
      </c>
      <c r="R1610">
        <v>75</v>
      </c>
      <c r="S1610">
        <v>75</v>
      </c>
      <c r="T1610">
        <v>0.20587993082434328</v>
      </c>
      <c r="U1610">
        <v>0.28364709969208346</v>
      </c>
      <c r="V1610">
        <v>6.253333333333333</v>
      </c>
      <c r="W1610">
        <v>41</v>
      </c>
      <c r="X1610">
        <v>218.40086673889471</v>
      </c>
      <c r="Y1610">
        <v>201.58399999999995</v>
      </c>
      <c r="Z1610">
        <v>201.58399999999995</v>
      </c>
      <c r="AA1610">
        <v>31.747231018363475</v>
      </c>
      <c r="AB1610">
        <v>0</v>
      </c>
    </row>
    <row r="1611" spans="1:28">
      <c r="A1611">
        <v>10</v>
      </c>
      <c r="B1611">
        <v>569</v>
      </c>
      <c r="C1611">
        <v>2008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42</v>
      </c>
      <c r="N1611">
        <v>99</v>
      </c>
      <c r="O1611">
        <v>99</v>
      </c>
      <c r="P1611">
        <v>9999</v>
      </c>
      <c r="Q1611">
        <v>77</v>
      </c>
      <c r="R1611">
        <v>108</v>
      </c>
      <c r="S1611">
        <v>108</v>
      </c>
      <c r="T1611">
        <v>0.29646710038705421</v>
      </c>
      <c r="U1611">
        <v>0.3910438148730081</v>
      </c>
      <c r="V1611">
        <v>5</v>
      </c>
      <c r="W1611">
        <v>42</v>
      </c>
      <c r="X1611">
        <v>209.09273303639495</v>
      </c>
      <c r="Y1611">
        <v>192.99259259259253</v>
      </c>
      <c r="Z1611">
        <v>192.99259259259253</v>
      </c>
      <c r="AA1611">
        <v>32.65400747824993</v>
      </c>
      <c r="AB1611">
        <v>0</v>
      </c>
    </row>
    <row r="1612" spans="1:28">
      <c r="A1612">
        <v>10</v>
      </c>
      <c r="B1612">
        <v>570</v>
      </c>
      <c r="C1612">
        <v>2008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43</v>
      </c>
      <c r="N1612">
        <v>99</v>
      </c>
      <c r="O1612">
        <v>99</v>
      </c>
      <c r="P1612">
        <v>9999</v>
      </c>
      <c r="Q1612">
        <v>92</v>
      </c>
      <c r="R1612">
        <v>127</v>
      </c>
      <c r="S1612">
        <v>127</v>
      </c>
      <c r="T1612">
        <v>0.34862334952922125</v>
      </c>
      <c r="U1612">
        <v>0.4568394057016541</v>
      </c>
      <c r="V1612">
        <v>5</v>
      </c>
      <c r="W1612">
        <v>43</v>
      </c>
      <c r="X1612">
        <v>207.72899053923783</v>
      </c>
      <c r="Y1612">
        <v>191.73385826771653</v>
      </c>
      <c r="Z1612">
        <v>191.73385826771653</v>
      </c>
      <c r="AA1612">
        <v>33.451481424941754</v>
      </c>
      <c r="AB1612">
        <v>0</v>
      </c>
    </row>
    <row r="1613" spans="1:28">
      <c r="A1613">
        <v>10</v>
      </c>
      <c r="B1613">
        <v>571</v>
      </c>
      <c r="C1613">
        <v>2008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44</v>
      </c>
      <c r="N1613">
        <v>99</v>
      </c>
      <c r="O1613">
        <v>99</v>
      </c>
      <c r="P1613">
        <v>9999</v>
      </c>
      <c r="Q1613">
        <v>140</v>
      </c>
      <c r="R1613">
        <v>172</v>
      </c>
      <c r="S1613">
        <v>172</v>
      </c>
      <c r="T1613">
        <v>0.47215130802382721</v>
      </c>
      <c r="U1613">
        <v>0.61750672270717488</v>
      </c>
      <c r="V1613">
        <v>5</v>
      </c>
      <c r="W1613">
        <v>44</v>
      </c>
      <c r="X1613">
        <v>207.32444757993403</v>
      </c>
      <c r="Y1613">
        <v>191.36046511627913</v>
      </c>
      <c r="Z1613">
        <v>191.36046511627913</v>
      </c>
      <c r="AA1613">
        <v>33.432240667695737</v>
      </c>
      <c r="AB1613">
        <v>0</v>
      </c>
    </row>
    <row r="1614" spans="1:28">
      <c r="A1614">
        <v>10</v>
      </c>
      <c r="B1614">
        <v>572</v>
      </c>
      <c r="C1614">
        <v>2008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45</v>
      </c>
      <c r="N1614">
        <v>99</v>
      </c>
      <c r="O1614">
        <v>99</v>
      </c>
      <c r="P1614">
        <v>9999</v>
      </c>
      <c r="Q1614">
        <v>157</v>
      </c>
      <c r="R1614">
        <v>242</v>
      </c>
      <c r="S1614">
        <v>242</v>
      </c>
      <c r="T1614">
        <v>0.66430591012654761</v>
      </c>
      <c r="U1614">
        <v>0.87179251654045298</v>
      </c>
      <c r="V1614">
        <v>9.1280991735537178</v>
      </c>
      <c r="W1614">
        <v>45</v>
      </c>
      <c r="X1614">
        <v>208.03434721488497</v>
      </c>
      <c r="Y1614">
        <v>192.01570247933887</v>
      </c>
      <c r="Z1614">
        <v>192.01570247933887</v>
      </c>
      <c r="AA1614">
        <v>34.125231227416947</v>
      </c>
      <c r="AB1614">
        <v>0</v>
      </c>
    </row>
    <row r="1615" spans="1:28">
      <c r="A1615">
        <v>10</v>
      </c>
      <c r="B1615">
        <v>573</v>
      </c>
      <c r="C1615">
        <v>2008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46</v>
      </c>
      <c r="N1615">
        <v>99</v>
      </c>
      <c r="O1615">
        <v>99</v>
      </c>
      <c r="P1615">
        <v>9999</v>
      </c>
      <c r="Q1615">
        <v>205</v>
      </c>
      <c r="R1615">
        <v>302</v>
      </c>
      <c r="S1615">
        <v>302</v>
      </c>
      <c r="T1615">
        <v>0.8290098547860224</v>
      </c>
      <c r="U1615">
        <v>1.0679091545812531</v>
      </c>
      <c r="V1615">
        <v>8</v>
      </c>
      <c r="W1615">
        <v>46</v>
      </c>
      <c r="X1615">
        <v>204.20418588966311</v>
      </c>
      <c r="Y1615">
        <v>188.48046357615897</v>
      </c>
      <c r="Z1615">
        <v>188.48046357615897</v>
      </c>
      <c r="AA1615">
        <v>33.568675023471926</v>
      </c>
      <c r="AB1615">
        <v>0</v>
      </c>
    </row>
    <row r="1616" spans="1:28">
      <c r="A1616">
        <v>10</v>
      </c>
      <c r="B1616">
        <v>574</v>
      </c>
      <c r="C1616">
        <v>2008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47</v>
      </c>
      <c r="N1616">
        <v>99</v>
      </c>
      <c r="O1616">
        <v>99</v>
      </c>
      <c r="P1616">
        <v>9999</v>
      </c>
      <c r="Q1616">
        <v>218</v>
      </c>
      <c r="R1616">
        <v>339</v>
      </c>
      <c r="S1616">
        <v>339</v>
      </c>
      <c r="T1616">
        <v>0.93057728732603173</v>
      </c>
      <c r="U1616">
        <v>1.1597209261347596</v>
      </c>
      <c r="V1616">
        <v>8</v>
      </c>
      <c r="W1616">
        <v>47</v>
      </c>
      <c r="X1616">
        <v>197.55638436929723</v>
      </c>
      <c r="Y1616">
        <v>182.34454277286127</v>
      </c>
      <c r="Z1616">
        <v>182.34454277286127</v>
      </c>
      <c r="AA1616">
        <v>33.668340625640937</v>
      </c>
      <c r="AB1616">
        <v>0</v>
      </c>
    </row>
    <row r="1617" spans="1:28">
      <c r="A1617">
        <v>10</v>
      </c>
      <c r="B1617">
        <v>575</v>
      </c>
      <c r="C1617">
        <v>2008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48</v>
      </c>
      <c r="N1617">
        <v>99</v>
      </c>
      <c r="O1617">
        <v>99</v>
      </c>
      <c r="P1617">
        <v>9999</v>
      </c>
      <c r="Q1617">
        <v>275</v>
      </c>
      <c r="R1617">
        <v>482</v>
      </c>
      <c r="S1617">
        <v>481</v>
      </c>
      <c r="T1617">
        <v>1.3231216887644457</v>
      </c>
      <c r="U1617">
        <v>1.605466823750592</v>
      </c>
      <c r="V1617">
        <v>8.3775933609958493</v>
      </c>
      <c r="W1617">
        <v>48.099792099792097</v>
      </c>
      <c r="X1617">
        <v>192.42817261051127</v>
      </c>
      <c r="Y1617">
        <v>177.53879668049797</v>
      </c>
      <c r="Z1617">
        <v>177.90790020790021</v>
      </c>
      <c r="AA1617">
        <v>34.740254768957151</v>
      </c>
    </row>
    <row r="1618" spans="1:28">
      <c r="A1618">
        <v>10</v>
      </c>
      <c r="B1618">
        <v>576</v>
      </c>
      <c r="C1618">
        <v>2008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49</v>
      </c>
      <c r="N1618">
        <v>99</v>
      </c>
      <c r="O1618">
        <v>99</v>
      </c>
      <c r="P1618">
        <v>9999</v>
      </c>
      <c r="Q1618">
        <v>320</v>
      </c>
      <c r="R1618">
        <v>587</v>
      </c>
      <c r="S1618">
        <v>587</v>
      </c>
      <c r="T1618">
        <v>1.6113535919185253</v>
      </c>
      <c r="U1618">
        <v>1.9289158470078225</v>
      </c>
      <c r="V1618">
        <v>8.1550255536626892</v>
      </c>
      <c r="W1618">
        <v>49</v>
      </c>
      <c r="X1618">
        <v>189.76340021520795</v>
      </c>
      <c r="Y1618">
        <v>175.15161839863708</v>
      </c>
      <c r="Z1618">
        <v>175.15161839863708</v>
      </c>
      <c r="AA1618">
        <v>35.221043683633397</v>
      </c>
      <c r="AB1618">
        <v>0</v>
      </c>
    </row>
    <row r="1619" spans="1:28">
      <c r="A1619">
        <v>10</v>
      </c>
      <c r="B1619">
        <v>577</v>
      </c>
      <c r="C1619">
        <v>2008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50</v>
      </c>
      <c r="N1619">
        <v>99</v>
      </c>
      <c r="O1619">
        <v>99</v>
      </c>
      <c r="P1619">
        <v>9999</v>
      </c>
      <c r="Q1619">
        <v>415</v>
      </c>
      <c r="R1619">
        <v>839</v>
      </c>
      <c r="S1619">
        <v>839</v>
      </c>
      <c r="T1619">
        <v>2.3031101594883201</v>
      </c>
      <c r="U1619">
        <v>2.7156468781596192</v>
      </c>
      <c r="V1619">
        <v>11.41954707985697</v>
      </c>
      <c r="W1619">
        <v>50</v>
      </c>
      <c r="X1619">
        <v>186.91691729177677</v>
      </c>
      <c r="Y1619">
        <v>172.52431466030956</v>
      </c>
      <c r="Z1619">
        <v>172.52431466030956</v>
      </c>
      <c r="AA1619">
        <v>34.649823304642112</v>
      </c>
      <c r="AB1619">
        <v>0</v>
      </c>
    </row>
    <row r="1620" spans="1:28">
      <c r="A1620">
        <v>10</v>
      </c>
      <c r="B1620">
        <v>578</v>
      </c>
      <c r="C1620">
        <v>2008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51</v>
      </c>
      <c r="N1620">
        <v>99</v>
      </c>
      <c r="O1620">
        <v>99</v>
      </c>
      <c r="P1620">
        <v>9999</v>
      </c>
      <c r="Q1620">
        <v>453</v>
      </c>
      <c r="R1620">
        <v>986</v>
      </c>
      <c r="S1620">
        <v>986</v>
      </c>
      <c r="T1620">
        <v>2.7066348239040328</v>
      </c>
      <c r="U1620">
        <v>3.0832110289544921</v>
      </c>
      <c r="V1620">
        <v>11.62474645030426</v>
      </c>
      <c r="W1620">
        <v>51</v>
      </c>
      <c r="X1620">
        <v>180.57748896248472</v>
      </c>
      <c r="Y1620">
        <v>166.67302231237343</v>
      </c>
      <c r="Z1620">
        <v>166.67302231237343</v>
      </c>
      <c r="AA1620">
        <v>34.178915697978631</v>
      </c>
      <c r="AB1620">
        <v>0</v>
      </c>
    </row>
    <row r="1621" spans="1:28">
      <c r="A1621">
        <v>10</v>
      </c>
      <c r="B1621">
        <v>579</v>
      </c>
      <c r="C1621">
        <v>2008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52</v>
      </c>
      <c r="N1621">
        <v>99</v>
      </c>
      <c r="O1621">
        <v>99</v>
      </c>
      <c r="P1621">
        <v>9999</v>
      </c>
      <c r="Q1621">
        <v>527</v>
      </c>
      <c r="R1621">
        <v>1304</v>
      </c>
      <c r="S1621">
        <v>1304</v>
      </c>
      <c r="T1621">
        <v>3.5795657305992488</v>
      </c>
      <c r="U1621">
        <v>4.0056550813144929</v>
      </c>
      <c r="V1621">
        <v>11.40720858895706</v>
      </c>
      <c r="W1621">
        <v>52</v>
      </c>
      <c r="X1621">
        <v>177.39167425506329</v>
      </c>
      <c r="Y1621">
        <v>163.73251533742325</v>
      </c>
      <c r="Z1621">
        <v>163.73251533742325</v>
      </c>
      <c r="AA1621">
        <v>34.144466641932574</v>
      </c>
      <c r="AB1621">
        <v>0</v>
      </c>
    </row>
    <row r="1622" spans="1:28">
      <c r="A1622">
        <v>10</v>
      </c>
      <c r="B1622">
        <v>580</v>
      </c>
      <c r="C1622">
        <v>2008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53</v>
      </c>
      <c r="N1622">
        <v>99</v>
      </c>
      <c r="O1622">
        <v>99</v>
      </c>
      <c r="P1622">
        <v>9999</v>
      </c>
      <c r="Q1622">
        <v>616</v>
      </c>
      <c r="R1622">
        <v>1552</v>
      </c>
      <c r="S1622">
        <v>1552</v>
      </c>
      <c r="T1622">
        <v>4.2603420351917407</v>
      </c>
      <c r="U1622">
        <v>4.6065712591201091</v>
      </c>
      <c r="V1622">
        <v>11.287371134020619</v>
      </c>
      <c r="W1622">
        <v>53</v>
      </c>
      <c r="X1622">
        <v>171.40494633143797</v>
      </c>
      <c r="Y1622">
        <v>158.20676546391749</v>
      </c>
      <c r="Z1622">
        <v>158.20676546391749</v>
      </c>
      <c r="AA1622">
        <v>33.344855773389298</v>
      </c>
      <c r="AB1622">
        <v>0</v>
      </c>
    </row>
    <row r="1623" spans="1:28">
      <c r="A1623">
        <v>10</v>
      </c>
      <c r="B1623">
        <v>581</v>
      </c>
      <c r="C1623">
        <v>2008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54</v>
      </c>
      <c r="N1623">
        <v>99</v>
      </c>
      <c r="O1623">
        <v>99</v>
      </c>
      <c r="P1623">
        <v>9999</v>
      </c>
      <c r="Q1623">
        <v>685</v>
      </c>
      <c r="R1623">
        <v>1934</v>
      </c>
      <c r="S1623">
        <v>1934</v>
      </c>
      <c r="T1623">
        <v>5.3089571495237315</v>
      </c>
      <c r="U1623">
        <v>5.5976288372224916</v>
      </c>
      <c r="V1623">
        <v>11.684074457083762</v>
      </c>
      <c r="W1623">
        <v>54</v>
      </c>
      <c r="X1623">
        <v>167.14173354501347</v>
      </c>
      <c r="Y1623">
        <v>154.2718200620474</v>
      </c>
      <c r="Z1623">
        <v>154.2718200620474</v>
      </c>
      <c r="AA1623">
        <v>33.154182091742825</v>
      </c>
      <c r="AB1623">
        <v>0</v>
      </c>
    </row>
    <row r="1624" spans="1:28">
      <c r="A1624">
        <v>10</v>
      </c>
      <c r="B1624">
        <v>582</v>
      </c>
      <c r="C1624">
        <v>2008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55</v>
      </c>
      <c r="N1624">
        <v>99</v>
      </c>
      <c r="O1624">
        <v>99</v>
      </c>
      <c r="P1624">
        <v>9999</v>
      </c>
      <c r="Q1624">
        <v>796</v>
      </c>
      <c r="R1624">
        <v>2563</v>
      </c>
      <c r="S1624">
        <v>2563</v>
      </c>
      <c r="T1624">
        <v>7.035603502703891</v>
      </c>
      <c r="U1624">
        <v>7.2014671872679603</v>
      </c>
      <c r="V1624">
        <v>16.887631681623098</v>
      </c>
      <c r="W1624">
        <v>55</v>
      </c>
      <c r="X1624">
        <v>162.25932080372027</v>
      </c>
      <c r="Y1624">
        <v>149.76535310183411</v>
      </c>
      <c r="Z1624">
        <v>149.76535310183411</v>
      </c>
      <c r="AA1624">
        <v>32.242158645630248</v>
      </c>
      <c r="AB1624">
        <v>0</v>
      </c>
    </row>
    <row r="1625" spans="1:28">
      <c r="A1625">
        <v>10</v>
      </c>
      <c r="B1625">
        <v>583</v>
      </c>
      <c r="C1625">
        <v>2008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56</v>
      </c>
      <c r="N1625">
        <v>99</v>
      </c>
      <c r="O1625">
        <v>99</v>
      </c>
      <c r="P1625">
        <v>9999</v>
      </c>
      <c r="Q1625">
        <v>857</v>
      </c>
      <c r="R1625">
        <v>3126</v>
      </c>
      <c r="S1625">
        <v>3126</v>
      </c>
      <c r="T1625">
        <v>8.5810755167586272</v>
      </c>
      <c r="U1625">
        <v>8.6670166009010856</v>
      </c>
      <c r="V1625">
        <v>15.088611644273829</v>
      </c>
      <c r="W1625">
        <v>56</v>
      </c>
      <c r="X1625">
        <v>160.10980494909043</v>
      </c>
      <c r="Y1625">
        <v>147.78134996801003</v>
      </c>
      <c r="Z1625">
        <v>147.78134996801003</v>
      </c>
      <c r="AA1625">
        <v>30.877058460749272</v>
      </c>
      <c r="AB1625">
        <v>0</v>
      </c>
    </row>
    <row r="1626" spans="1:28">
      <c r="A1626">
        <v>10</v>
      </c>
      <c r="B1626">
        <v>584</v>
      </c>
      <c r="C1626">
        <v>2008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57</v>
      </c>
      <c r="N1626">
        <v>99</v>
      </c>
      <c r="O1626">
        <v>99</v>
      </c>
      <c r="P1626">
        <v>9999</v>
      </c>
      <c r="Q1626">
        <v>834</v>
      </c>
      <c r="R1626">
        <v>3068</v>
      </c>
      <c r="S1626">
        <v>3068</v>
      </c>
      <c r="T1626">
        <v>8.4218617035877994</v>
      </c>
      <c r="U1626">
        <v>8.3069700700791458</v>
      </c>
      <c r="V1626">
        <v>14.941981747066496</v>
      </c>
      <c r="W1626">
        <v>57</v>
      </c>
      <c r="X1626">
        <v>156.35960482582544</v>
      </c>
      <c r="Y1626">
        <v>144.31991525423712</v>
      </c>
      <c r="Z1626">
        <v>144.31991525423712</v>
      </c>
      <c r="AA1626">
        <v>29.364160615894559</v>
      </c>
      <c r="AB1626">
        <v>0</v>
      </c>
    </row>
    <row r="1627" spans="1:28">
      <c r="A1627">
        <v>10</v>
      </c>
      <c r="B1627">
        <v>585</v>
      </c>
      <c r="C1627">
        <v>2008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58</v>
      </c>
      <c r="N1627">
        <v>99</v>
      </c>
      <c r="O1627">
        <v>99</v>
      </c>
      <c r="P1627">
        <v>9999</v>
      </c>
      <c r="Q1627">
        <v>911</v>
      </c>
      <c r="R1627">
        <v>3630</v>
      </c>
      <c r="S1627">
        <v>3630</v>
      </c>
      <c r="T1627">
        <v>9.964588651898211</v>
      </c>
      <c r="U1627">
        <v>9.6390390474224379</v>
      </c>
      <c r="V1627">
        <v>15.030303030303028</v>
      </c>
      <c r="W1627">
        <v>58</v>
      </c>
      <c r="X1627">
        <v>153.34315279257623</v>
      </c>
      <c r="Y1627">
        <v>141.53573002754823</v>
      </c>
      <c r="Z1627">
        <v>141.53573002754823</v>
      </c>
      <c r="AA1627">
        <v>28.157877200420096</v>
      </c>
      <c r="AB1627">
        <v>0</v>
      </c>
    </row>
    <row r="1628" spans="1:28">
      <c r="A1628">
        <v>10</v>
      </c>
      <c r="B1628">
        <v>586</v>
      </c>
      <c r="C1628">
        <v>2008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59</v>
      </c>
      <c r="N1628">
        <v>99</v>
      </c>
      <c r="O1628">
        <v>99</v>
      </c>
      <c r="P1628">
        <v>9999</v>
      </c>
      <c r="Q1628">
        <v>920</v>
      </c>
      <c r="R1628">
        <v>3617</v>
      </c>
      <c r="S1628">
        <v>3617</v>
      </c>
      <c r="T1628">
        <v>9.9289027972219976</v>
      </c>
      <c r="U1628">
        <v>9.4038578016760646</v>
      </c>
      <c r="V1628">
        <v>14.940834946087911</v>
      </c>
      <c r="W1628">
        <v>59</v>
      </c>
      <c r="X1628">
        <v>150.13944923020611</v>
      </c>
      <c r="Y1628">
        <v>138.57871163948019</v>
      </c>
      <c r="Z1628">
        <v>138.57871163948019</v>
      </c>
      <c r="AA1628">
        <v>27.052124502290656</v>
      </c>
      <c r="AB1628">
        <v>0</v>
      </c>
    </row>
    <row r="1629" spans="1:28">
      <c r="A1629">
        <v>10</v>
      </c>
      <c r="B1629">
        <v>587</v>
      </c>
      <c r="C1629">
        <v>2008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60</v>
      </c>
      <c r="N1629">
        <v>99</v>
      </c>
      <c r="O1629">
        <v>99</v>
      </c>
      <c r="P1629">
        <v>9999</v>
      </c>
      <c r="Q1629">
        <v>825</v>
      </c>
      <c r="R1629">
        <v>3361</v>
      </c>
      <c r="S1629">
        <v>3361</v>
      </c>
      <c r="T1629">
        <v>9.2261659666749019</v>
      </c>
      <c r="U1629">
        <v>8.5672632058523615</v>
      </c>
      <c r="V1629">
        <v>18.096102350490924</v>
      </c>
      <c r="W1629">
        <v>60</v>
      </c>
      <c r="X1629">
        <v>147.20103745628512</v>
      </c>
      <c r="Y1629">
        <v>135.86655757215115</v>
      </c>
      <c r="Z1629">
        <v>135.86655757215115</v>
      </c>
      <c r="AA1629">
        <v>26.091264656260297</v>
      </c>
      <c r="AB1629">
        <v>0</v>
      </c>
    </row>
    <row r="1630" spans="1:28">
      <c r="A1630">
        <v>10</v>
      </c>
      <c r="B1630">
        <v>588</v>
      </c>
      <c r="C1630">
        <v>2008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61</v>
      </c>
      <c r="N1630">
        <v>99</v>
      </c>
      <c r="O1630">
        <v>99</v>
      </c>
      <c r="P1630">
        <v>9999</v>
      </c>
      <c r="Q1630">
        <v>721</v>
      </c>
      <c r="R1630">
        <v>2799</v>
      </c>
      <c r="S1630">
        <v>2799</v>
      </c>
      <c r="T1630">
        <v>7.6834390183644876</v>
      </c>
      <c r="U1630">
        <v>7.0022230542196953</v>
      </c>
      <c r="V1630">
        <v>18.258663808503034</v>
      </c>
      <c r="W1630">
        <v>61</v>
      </c>
      <c r="X1630">
        <v>144.46755283673903</v>
      </c>
      <c r="Y1630">
        <v>133.34355126831008</v>
      </c>
      <c r="Z1630">
        <v>133.34355126831008</v>
      </c>
      <c r="AA1630">
        <v>25.366187030776597</v>
      </c>
      <c r="AB1630">
        <v>0</v>
      </c>
    </row>
    <row r="1631" spans="1:28">
      <c r="A1631">
        <v>10</v>
      </c>
      <c r="B1631">
        <v>589</v>
      </c>
      <c r="C1631">
        <v>2008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62</v>
      </c>
      <c r="N1631">
        <v>99</v>
      </c>
      <c r="O1631">
        <v>99</v>
      </c>
      <c r="P1631">
        <v>9999</v>
      </c>
      <c r="Q1631">
        <v>630</v>
      </c>
      <c r="R1631">
        <v>2397</v>
      </c>
      <c r="S1631">
        <v>2397</v>
      </c>
      <c r="T1631">
        <v>6.57992258914601</v>
      </c>
      <c r="U1631">
        <v>5.906648607868866</v>
      </c>
      <c r="V1631">
        <v>18.436795994993744</v>
      </c>
      <c r="W1631">
        <v>62</v>
      </c>
      <c r="X1631">
        <v>142.3017938186546</v>
      </c>
      <c r="Y1631">
        <v>131.34455569461829</v>
      </c>
      <c r="Z1631">
        <v>131.34455569461829</v>
      </c>
      <c r="AA1631">
        <v>24.722829837329577</v>
      </c>
      <c r="AB1631">
        <v>0</v>
      </c>
    </row>
    <row r="1632" spans="1:28">
      <c r="A1632">
        <v>10</v>
      </c>
      <c r="B1632">
        <v>590</v>
      </c>
      <c r="C1632">
        <v>2008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63</v>
      </c>
      <c r="N1632">
        <v>99</v>
      </c>
      <c r="O1632">
        <v>99</v>
      </c>
      <c r="P1632">
        <v>9999</v>
      </c>
      <c r="Q1632">
        <v>472</v>
      </c>
      <c r="R1632">
        <v>1382</v>
      </c>
      <c r="S1632">
        <v>1382</v>
      </c>
      <c r="T1632">
        <v>3.7936808586565638</v>
      </c>
      <c r="U1632">
        <v>3.3737040970222099</v>
      </c>
      <c r="V1632">
        <v>18.66136034732272</v>
      </c>
      <c r="W1632">
        <v>63</v>
      </c>
      <c r="X1632">
        <v>140.97309001509896</v>
      </c>
      <c r="Y1632">
        <v>130.11816208393617</v>
      </c>
      <c r="Z1632">
        <v>130.11816208393617</v>
      </c>
      <c r="AA1632">
        <v>24.570055694964125</v>
      </c>
      <c r="AB1632">
        <v>0</v>
      </c>
    </row>
    <row r="1633" spans="1:28">
      <c r="A1633">
        <v>10</v>
      </c>
      <c r="B1633">
        <v>591</v>
      </c>
      <c r="C1633">
        <v>2008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64</v>
      </c>
      <c r="N1633">
        <v>99</v>
      </c>
      <c r="O1633">
        <v>99</v>
      </c>
      <c r="P1633">
        <v>9999</v>
      </c>
      <c r="Q1633">
        <v>324</v>
      </c>
      <c r="R1633">
        <v>683</v>
      </c>
      <c r="S1633">
        <v>683</v>
      </c>
      <c r="T1633">
        <v>1.8748799033736865</v>
      </c>
      <c r="U1633">
        <v>1.6421393761865077</v>
      </c>
      <c r="V1633">
        <v>19.64128843338213</v>
      </c>
      <c r="W1633">
        <v>64</v>
      </c>
      <c r="X1633">
        <v>138.84382995801141</v>
      </c>
      <c r="Y1633">
        <v>128.15285505124456</v>
      </c>
      <c r="Z1633">
        <v>128.15285505124456</v>
      </c>
      <c r="AA1633">
        <v>22.228816784871896</v>
      </c>
      <c r="AB1633">
        <v>0</v>
      </c>
    </row>
    <row r="1634" spans="1:28">
      <c r="A1634">
        <v>10</v>
      </c>
      <c r="B1634">
        <v>592</v>
      </c>
      <c r="C1634">
        <v>2008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65</v>
      </c>
      <c r="N1634">
        <v>99</v>
      </c>
      <c r="O1634">
        <v>99</v>
      </c>
      <c r="P1634">
        <v>9999</v>
      </c>
      <c r="Q1634">
        <v>212</v>
      </c>
      <c r="R1634">
        <v>394</v>
      </c>
      <c r="S1634">
        <v>394</v>
      </c>
      <c r="T1634">
        <v>1.0815559032638833</v>
      </c>
      <c r="U1634">
        <v>0.94884483804979181</v>
      </c>
      <c r="V1634">
        <v>19.497461928934015</v>
      </c>
      <c r="W1634">
        <v>65</v>
      </c>
      <c r="X1634">
        <v>139.0708955018672</v>
      </c>
      <c r="Y1634">
        <v>128.3624365482234</v>
      </c>
      <c r="Z1634">
        <v>128.3624365482234</v>
      </c>
      <c r="AA1634">
        <v>20.605669471477626</v>
      </c>
      <c r="AB1634">
        <v>0</v>
      </c>
    </row>
    <row r="1635" spans="1:28">
      <c r="A1635">
        <v>10</v>
      </c>
      <c r="B1635">
        <v>593</v>
      </c>
      <c r="C1635">
        <v>2008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66</v>
      </c>
      <c r="N1635">
        <v>99</v>
      </c>
      <c r="O1635">
        <v>99</v>
      </c>
      <c r="P1635">
        <v>9999</v>
      </c>
    </row>
    <row r="1636" spans="1:28">
      <c r="A1636">
        <v>10</v>
      </c>
      <c r="B1636">
        <v>594</v>
      </c>
      <c r="C1636">
        <v>2008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67</v>
      </c>
      <c r="N1636">
        <v>99</v>
      </c>
      <c r="O1636">
        <v>99</v>
      </c>
      <c r="P1636">
        <v>9999</v>
      </c>
    </row>
    <row r="1637" spans="1:28">
      <c r="A1637">
        <v>10</v>
      </c>
      <c r="B1637">
        <v>595</v>
      </c>
      <c r="C1637">
        <v>2008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68</v>
      </c>
      <c r="N1637">
        <v>99</v>
      </c>
      <c r="O1637">
        <v>99</v>
      </c>
      <c r="P1637">
        <v>9999</v>
      </c>
    </row>
    <row r="1638" spans="1:28">
      <c r="A1638">
        <v>10</v>
      </c>
      <c r="B1638">
        <v>596</v>
      </c>
      <c r="C1638">
        <v>2007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0</v>
      </c>
      <c r="N1638">
        <v>99</v>
      </c>
      <c r="O1638">
        <v>99</v>
      </c>
      <c r="P1638">
        <v>9999</v>
      </c>
      <c r="Q1638">
        <v>93</v>
      </c>
      <c r="R1638">
        <v>136</v>
      </c>
      <c r="S1638">
        <v>0</v>
      </c>
      <c r="T1638">
        <v>0.35425892159416511</v>
      </c>
      <c r="U1638">
        <v>0</v>
      </c>
      <c r="V1638">
        <v>92.566176470588246</v>
      </c>
      <c r="X1638">
        <v>132.64769613154041</v>
      </c>
      <c r="Y1638">
        <v>0</v>
      </c>
    </row>
    <row r="1639" spans="1:28">
      <c r="A1639">
        <v>10</v>
      </c>
      <c r="B1639">
        <v>597</v>
      </c>
      <c r="C1639">
        <v>2007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35</v>
      </c>
      <c r="N1639">
        <v>99</v>
      </c>
      <c r="O1639">
        <v>99</v>
      </c>
      <c r="P1639">
        <v>9999</v>
      </c>
      <c r="Q1639">
        <v>34</v>
      </c>
      <c r="R1639">
        <v>38</v>
      </c>
      <c r="S1639">
        <v>38</v>
      </c>
      <c r="T1639">
        <v>9.89841104454285E-2</v>
      </c>
      <c r="U1639">
        <v>0.13966747151171505</v>
      </c>
      <c r="V1639">
        <v>2</v>
      </c>
      <c r="W1639">
        <v>35</v>
      </c>
      <c r="X1639">
        <v>225.62867081028671</v>
      </c>
      <c r="Y1639">
        <v>208.25526315789477</v>
      </c>
      <c r="Z1639">
        <v>208.25526315789477</v>
      </c>
      <c r="AA1639">
        <v>43.644253841162097</v>
      </c>
      <c r="AB1639">
        <v>0</v>
      </c>
    </row>
    <row r="1640" spans="1:28">
      <c r="A1640">
        <v>10</v>
      </c>
      <c r="B1640">
        <v>598</v>
      </c>
      <c r="C1640">
        <v>2007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36</v>
      </c>
      <c r="N1640">
        <v>99</v>
      </c>
      <c r="O1640">
        <v>99</v>
      </c>
      <c r="P1640">
        <v>9999</v>
      </c>
      <c r="Q1640">
        <v>14</v>
      </c>
      <c r="R1640">
        <v>14</v>
      </c>
      <c r="S1640">
        <v>14</v>
      </c>
      <c r="T1640">
        <v>3.6467830164105222E-2</v>
      </c>
      <c r="U1640">
        <v>5.3295908420975917E-2</v>
      </c>
      <c r="V1640">
        <v>2</v>
      </c>
      <c r="W1640">
        <v>36</v>
      </c>
      <c r="X1640">
        <v>233.69447453954487</v>
      </c>
      <c r="Y1640">
        <v>215.7</v>
      </c>
      <c r="Z1640">
        <v>215.7</v>
      </c>
      <c r="AA1640">
        <v>36.794098905744626</v>
      </c>
      <c r="AB1640">
        <v>0</v>
      </c>
    </row>
    <row r="1641" spans="1:28">
      <c r="A1641">
        <v>10</v>
      </c>
      <c r="B1641">
        <v>599</v>
      </c>
      <c r="C1641">
        <v>2007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37</v>
      </c>
      <c r="N1641">
        <v>99</v>
      </c>
      <c r="O1641">
        <v>99</v>
      </c>
      <c r="P1641">
        <v>9999</v>
      </c>
      <c r="Q1641">
        <v>13</v>
      </c>
      <c r="R1641">
        <v>14</v>
      </c>
      <c r="S1641">
        <v>14</v>
      </c>
      <c r="T1641">
        <v>3.6467830164105222E-2</v>
      </c>
      <c r="U1641">
        <v>4.8281878491047023E-2</v>
      </c>
      <c r="V1641">
        <v>2</v>
      </c>
      <c r="W1641">
        <v>37</v>
      </c>
      <c r="X1641">
        <v>211.70871382138995</v>
      </c>
      <c r="Y1641">
        <v>195.40714285714287</v>
      </c>
      <c r="Z1641">
        <v>195.40714285714287</v>
      </c>
      <c r="AA1641">
        <v>47.69493031288556</v>
      </c>
      <c r="AB1641">
        <v>0</v>
      </c>
    </row>
    <row r="1642" spans="1:28">
      <c r="A1642">
        <v>10</v>
      </c>
      <c r="B1642">
        <v>600</v>
      </c>
      <c r="C1642">
        <v>2007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38</v>
      </c>
      <c r="N1642">
        <v>99</v>
      </c>
      <c r="O1642">
        <v>99</v>
      </c>
      <c r="P1642">
        <v>9999</v>
      </c>
      <c r="Q1642">
        <v>34</v>
      </c>
      <c r="R1642">
        <v>39</v>
      </c>
      <c r="S1642">
        <v>39</v>
      </c>
      <c r="T1642">
        <v>0.1015889554571503</v>
      </c>
      <c r="U1642">
        <v>0.14648874067017162</v>
      </c>
      <c r="V1642">
        <v>2</v>
      </c>
      <c r="W1642">
        <v>38</v>
      </c>
      <c r="X1642">
        <v>230.58032613828925</v>
      </c>
      <c r="Y1642">
        <v>212.82564102564095</v>
      </c>
      <c r="Z1642">
        <v>212.82564102564095</v>
      </c>
      <c r="AA1642">
        <v>29.166812172080327</v>
      </c>
      <c r="AB1642">
        <v>0</v>
      </c>
    </row>
    <row r="1643" spans="1:28">
      <c r="A1643">
        <v>10</v>
      </c>
      <c r="B1643">
        <v>601</v>
      </c>
      <c r="C1643">
        <v>2007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39</v>
      </c>
      <c r="N1643">
        <v>99</v>
      </c>
      <c r="O1643">
        <v>99</v>
      </c>
      <c r="P1643">
        <v>9999</v>
      </c>
      <c r="Q1643">
        <v>39</v>
      </c>
      <c r="R1643">
        <v>44</v>
      </c>
      <c r="S1643">
        <v>44</v>
      </c>
      <c r="T1643">
        <v>0.11461318051575928</v>
      </c>
      <c r="U1643">
        <v>0.1576357357555046</v>
      </c>
      <c r="V1643">
        <v>2</v>
      </c>
      <c r="W1643">
        <v>39</v>
      </c>
      <c r="X1643">
        <v>219.93006993006989</v>
      </c>
      <c r="Y1643">
        <v>202.99545454545452</v>
      </c>
      <c r="Z1643">
        <v>202.99545454545452</v>
      </c>
      <c r="AA1643">
        <v>27.721069723435683</v>
      </c>
      <c r="AB1643">
        <v>0</v>
      </c>
    </row>
    <row r="1644" spans="1:28">
      <c r="A1644">
        <v>10</v>
      </c>
      <c r="B1644">
        <v>602</v>
      </c>
      <c r="C1644">
        <v>2007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40</v>
      </c>
      <c r="N1644">
        <v>99</v>
      </c>
      <c r="O1644">
        <v>99</v>
      </c>
      <c r="P1644">
        <v>9999</v>
      </c>
      <c r="Q1644">
        <v>59</v>
      </c>
      <c r="R1644">
        <v>70</v>
      </c>
      <c r="S1644">
        <v>70</v>
      </c>
      <c r="T1644">
        <v>0.18233915082052612</v>
      </c>
      <c r="U1644">
        <v>0.24834890871165205</v>
      </c>
      <c r="V1644">
        <v>5</v>
      </c>
      <c r="W1644">
        <v>40</v>
      </c>
      <c r="X1644">
        <v>217.79445906206456</v>
      </c>
      <c r="Y1644">
        <v>201.02428571428564</v>
      </c>
      <c r="Z1644">
        <v>201.02428571428564</v>
      </c>
      <c r="AA1644">
        <v>33.813486048846123</v>
      </c>
      <c r="AB1644">
        <v>0</v>
      </c>
    </row>
    <row r="1645" spans="1:28">
      <c r="A1645">
        <v>10</v>
      </c>
      <c r="B1645">
        <v>603</v>
      </c>
      <c r="C1645">
        <v>2007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41</v>
      </c>
      <c r="N1645">
        <v>99</v>
      </c>
      <c r="O1645">
        <v>99</v>
      </c>
      <c r="P1645">
        <v>9999</v>
      </c>
      <c r="Q1645">
        <v>63</v>
      </c>
      <c r="R1645">
        <v>79</v>
      </c>
      <c r="S1645">
        <v>79</v>
      </c>
      <c r="T1645">
        <v>0.20578275592602235</v>
      </c>
      <c r="U1645">
        <v>0.27927317215136138</v>
      </c>
      <c r="V1645">
        <v>5</v>
      </c>
      <c r="W1645">
        <v>41</v>
      </c>
      <c r="X1645">
        <v>217.01249365717192</v>
      </c>
      <c r="Y1645">
        <v>200.30253164556964</v>
      </c>
      <c r="Z1645">
        <v>200.30253164556964</v>
      </c>
      <c r="AA1645">
        <v>36.962875575446674</v>
      </c>
      <c r="AB1645">
        <v>0</v>
      </c>
    </row>
    <row r="1646" spans="1:28">
      <c r="A1646">
        <v>10</v>
      </c>
      <c r="B1646">
        <v>604</v>
      </c>
      <c r="C1646">
        <v>2007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42</v>
      </c>
      <c r="N1646">
        <v>99</v>
      </c>
      <c r="O1646">
        <v>99</v>
      </c>
      <c r="P1646">
        <v>9999</v>
      </c>
      <c r="Q1646">
        <v>84</v>
      </c>
      <c r="R1646">
        <v>102</v>
      </c>
      <c r="S1646">
        <v>102</v>
      </c>
      <c r="T1646">
        <v>0.26569419119562393</v>
      </c>
      <c r="U1646">
        <v>0.35983121373939508</v>
      </c>
      <c r="V1646">
        <v>5</v>
      </c>
      <c r="W1646">
        <v>42</v>
      </c>
      <c r="X1646">
        <v>216.56151084485813</v>
      </c>
      <c r="Y1646">
        <v>199.88627450980391</v>
      </c>
      <c r="Z1646">
        <v>199.88627450980391</v>
      </c>
      <c r="AA1646">
        <v>35.169884731160245</v>
      </c>
      <c r="AB1646">
        <v>0</v>
      </c>
    </row>
    <row r="1647" spans="1:28">
      <c r="A1647">
        <v>10</v>
      </c>
      <c r="B1647">
        <v>605</v>
      </c>
      <c r="C1647">
        <v>2007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43</v>
      </c>
      <c r="N1647">
        <v>99</v>
      </c>
      <c r="O1647">
        <v>99</v>
      </c>
      <c r="P1647">
        <v>9999</v>
      </c>
      <c r="Q1647">
        <v>107</v>
      </c>
      <c r="R1647">
        <v>142</v>
      </c>
      <c r="S1647">
        <v>142</v>
      </c>
      <c r="T1647">
        <v>0.36988799166449599</v>
      </c>
      <c r="U1647">
        <v>0.50474567961284145</v>
      </c>
      <c r="V1647">
        <v>5.6619718309859133</v>
      </c>
      <c r="W1647">
        <v>43</v>
      </c>
      <c r="X1647">
        <v>218.20609463934204</v>
      </c>
      <c r="Y1647">
        <v>201.40422535211255</v>
      </c>
      <c r="Z1647">
        <v>201.40422535211255</v>
      </c>
      <c r="AA1647">
        <v>33.013486090332449</v>
      </c>
      <c r="AB1647">
        <v>0</v>
      </c>
    </row>
    <row r="1648" spans="1:28">
      <c r="A1648">
        <v>10</v>
      </c>
      <c r="B1648">
        <v>606</v>
      </c>
      <c r="C1648">
        <v>2007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44</v>
      </c>
      <c r="N1648">
        <v>99</v>
      </c>
      <c r="O1648">
        <v>99</v>
      </c>
      <c r="P1648">
        <v>9999</v>
      </c>
      <c r="Q1648">
        <v>152</v>
      </c>
      <c r="R1648">
        <v>200</v>
      </c>
      <c r="S1648">
        <v>200</v>
      </c>
      <c r="T1648">
        <v>0.52096900234436028</v>
      </c>
      <c r="U1648">
        <v>0.67551037300605776</v>
      </c>
      <c r="V1648">
        <v>5.47</v>
      </c>
      <c r="W1648">
        <v>44</v>
      </c>
      <c r="X1648">
        <v>207.34073672806076</v>
      </c>
      <c r="Y1648">
        <v>191.37549999999987</v>
      </c>
      <c r="Z1648">
        <v>191.37549999999987</v>
      </c>
      <c r="AA1648">
        <v>33.445389065610165</v>
      </c>
      <c r="AB1648">
        <v>0</v>
      </c>
    </row>
    <row r="1649" spans="1:28">
      <c r="A1649">
        <v>10</v>
      </c>
      <c r="B1649">
        <v>607</v>
      </c>
      <c r="C1649">
        <v>2007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45</v>
      </c>
      <c r="N1649">
        <v>99</v>
      </c>
      <c r="O1649">
        <v>99</v>
      </c>
      <c r="P1649">
        <v>9999</v>
      </c>
      <c r="Q1649">
        <v>176</v>
      </c>
      <c r="R1649">
        <v>252</v>
      </c>
      <c r="S1649">
        <v>252</v>
      </c>
      <c r="T1649">
        <v>0.65642094295389419</v>
      </c>
      <c r="U1649">
        <v>0.85060079232615216</v>
      </c>
      <c r="V1649">
        <v>8</v>
      </c>
      <c r="W1649">
        <v>45</v>
      </c>
      <c r="X1649">
        <v>207.20863643398835</v>
      </c>
      <c r="Y1649">
        <v>191.25357142857152</v>
      </c>
      <c r="Z1649">
        <v>191.25357142857152</v>
      </c>
      <c r="AA1649">
        <v>33.962462167093157</v>
      </c>
      <c r="AB1649">
        <v>0</v>
      </c>
    </row>
    <row r="1650" spans="1:28">
      <c r="A1650">
        <v>10</v>
      </c>
      <c r="B1650">
        <v>608</v>
      </c>
      <c r="C1650">
        <v>2007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46</v>
      </c>
      <c r="N1650">
        <v>99</v>
      </c>
      <c r="O1650">
        <v>99</v>
      </c>
      <c r="P1650">
        <v>9999</v>
      </c>
      <c r="Q1650">
        <v>196</v>
      </c>
      <c r="R1650">
        <v>310</v>
      </c>
      <c r="S1650">
        <v>310</v>
      </c>
      <c r="T1650">
        <v>0.80750195363375854</v>
      </c>
      <c r="U1650">
        <v>1.0170521139669062</v>
      </c>
      <c r="V1650">
        <v>8</v>
      </c>
      <c r="W1650">
        <v>46</v>
      </c>
      <c r="X1650">
        <v>201.40215985740747</v>
      </c>
      <c r="Y1650">
        <v>185.89419354838711</v>
      </c>
      <c r="Z1650">
        <v>185.89419354838711</v>
      </c>
      <c r="AA1650">
        <v>32.649680606469722</v>
      </c>
      <c r="AB1650">
        <v>0</v>
      </c>
    </row>
    <row r="1651" spans="1:28">
      <c r="A1651">
        <v>10</v>
      </c>
      <c r="B1651">
        <v>609</v>
      </c>
      <c r="C1651">
        <v>2007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47</v>
      </c>
      <c r="N1651">
        <v>99</v>
      </c>
      <c r="O1651">
        <v>99</v>
      </c>
      <c r="P1651">
        <v>9999</v>
      </c>
      <c r="Q1651">
        <v>239</v>
      </c>
      <c r="R1651">
        <v>367</v>
      </c>
      <c r="S1651">
        <v>367</v>
      </c>
      <c r="T1651">
        <v>0.95597811930190146</v>
      </c>
      <c r="U1651">
        <v>1.1955964074766767</v>
      </c>
      <c r="V1651">
        <v>8</v>
      </c>
      <c r="W1651">
        <v>47</v>
      </c>
      <c r="X1651">
        <v>199.98671551421285</v>
      </c>
      <c r="Y1651">
        <v>184.58773841961872</v>
      </c>
      <c r="Z1651">
        <v>184.58773841961872</v>
      </c>
      <c r="AA1651">
        <v>30.860111323632822</v>
      </c>
      <c r="AB1651">
        <v>0</v>
      </c>
    </row>
    <row r="1652" spans="1:28">
      <c r="A1652">
        <v>10</v>
      </c>
      <c r="B1652">
        <v>610</v>
      </c>
      <c r="C1652">
        <v>2007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48</v>
      </c>
      <c r="N1652">
        <v>99</v>
      </c>
      <c r="O1652">
        <v>99</v>
      </c>
      <c r="P1652">
        <v>9999</v>
      </c>
      <c r="Q1652">
        <v>302</v>
      </c>
      <c r="R1652">
        <v>494</v>
      </c>
      <c r="S1652">
        <v>494</v>
      </c>
      <c r="T1652">
        <v>1.2867934357905702</v>
      </c>
      <c r="U1652">
        <v>1.5634913673441404</v>
      </c>
      <c r="V1652">
        <v>8.1842105263157912</v>
      </c>
      <c r="W1652">
        <v>48</v>
      </c>
      <c r="X1652">
        <v>194.29031366648971</v>
      </c>
      <c r="Y1652">
        <v>179.32995951416999</v>
      </c>
      <c r="Z1652">
        <v>179.32995951416999</v>
      </c>
      <c r="AA1652">
        <v>35.012005939640197</v>
      </c>
      <c r="AB1652">
        <v>0</v>
      </c>
    </row>
    <row r="1653" spans="1:28">
      <c r="A1653">
        <v>10</v>
      </c>
      <c r="B1653">
        <v>611</v>
      </c>
      <c r="C1653">
        <v>2007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49</v>
      </c>
      <c r="N1653">
        <v>99</v>
      </c>
      <c r="O1653">
        <v>99</v>
      </c>
      <c r="P1653">
        <v>9999</v>
      </c>
      <c r="Q1653">
        <v>358</v>
      </c>
      <c r="R1653">
        <v>660</v>
      </c>
      <c r="S1653">
        <v>660</v>
      </c>
      <c r="T1653">
        <v>1.7191977077363898</v>
      </c>
      <c r="U1653">
        <v>2.0688459312673753</v>
      </c>
      <c r="V1653">
        <v>8.1378787878787886</v>
      </c>
      <c r="W1653">
        <v>49</v>
      </c>
      <c r="X1653">
        <v>192.42736137102341</v>
      </c>
      <c r="Y1653">
        <v>177.61045454545467</v>
      </c>
      <c r="Z1653">
        <v>177.61045454545467</v>
      </c>
      <c r="AA1653">
        <v>34.196105082650341</v>
      </c>
      <c r="AB1653">
        <v>0</v>
      </c>
    </row>
    <row r="1654" spans="1:28">
      <c r="A1654">
        <v>10</v>
      </c>
      <c r="B1654">
        <v>612</v>
      </c>
      <c r="C1654">
        <v>2007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50</v>
      </c>
      <c r="N1654">
        <v>99</v>
      </c>
      <c r="O1654">
        <v>99</v>
      </c>
      <c r="P1654">
        <v>9999</v>
      </c>
      <c r="Q1654">
        <v>430</v>
      </c>
      <c r="R1654">
        <v>893</v>
      </c>
      <c r="S1654">
        <v>893</v>
      </c>
      <c r="T1654">
        <v>2.3261265954675703</v>
      </c>
      <c r="U1654">
        <v>2.713599704629341</v>
      </c>
      <c r="V1654">
        <v>11.295632698768197</v>
      </c>
      <c r="W1654">
        <v>50</v>
      </c>
      <c r="X1654">
        <v>186.54213159047319</v>
      </c>
      <c r="Y1654">
        <v>172.17838745800688</v>
      </c>
      <c r="Z1654">
        <v>172.17838745800688</v>
      </c>
      <c r="AA1654">
        <v>33.941832082974003</v>
      </c>
      <c r="AB1654">
        <v>0</v>
      </c>
    </row>
    <row r="1655" spans="1:28">
      <c r="A1655">
        <v>10</v>
      </c>
      <c r="B1655">
        <v>613</v>
      </c>
      <c r="C1655">
        <v>2007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51</v>
      </c>
      <c r="N1655">
        <v>99</v>
      </c>
      <c r="O1655">
        <v>99</v>
      </c>
      <c r="P1655">
        <v>9999</v>
      </c>
      <c r="Q1655">
        <v>496</v>
      </c>
      <c r="R1655">
        <v>1000</v>
      </c>
      <c r="S1655">
        <v>1000</v>
      </c>
      <c r="T1655">
        <v>2.6048450117218023</v>
      </c>
      <c r="U1655">
        <v>2.9578293786150325</v>
      </c>
      <c r="V1655">
        <v>11.176000000000002</v>
      </c>
      <c r="W1655">
        <v>51</v>
      </c>
      <c r="X1655">
        <v>181.57486457204763</v>
      </c>
      <c r="Y1655">
        <v>167.59360000000001</v>
      </c>
      <c r="Z1655">
        <v>167.59360000000001</v>
      </c>
      <c r="AA1655">
        <v>34.219044098864501</v>
      </c>
      <c r="AB1655">
        <v>0</v>
      </c>
    </row>
    <row r="1656" spans="1:28">
      <c r="A1656">
        <v>10</v>
      </c>
      <c r="B1656">
        <v>614</v>
      </c>
      <c r="C1656">
        <v>2007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52</v>
      </c>
      <c r="N1656">
        <v>99</v>
      </c>
      <c r="O1656">
        <v>99</v>
      </c>
      <c r="P1656">
        <v>9999</v>
      </c>
      <c r="Q1656">
        <v>583</v>
      </c>
      <c r="R1656">
        <v>1373</v>
      </c>
      <c r="S1656">
        <v>1373</v>
      </c>
      <c r="T1656">
        <v>3.5764522010940358</v>
      </c>
      <c r="U1656">
        <v>3.9979785040894962</v>
      </c>
      <c r="V1656">
        <v>11.64530225782957</v>
      </c>
      <c r="W1656">
        <v>52</v>
      </c>
      <c r="X1656">
        <v>178.75266614534004</v>
      </c>
      <c r="Y1656">
        <v>164.98871085214853</v>
      </c>
      <c r="Z1656">
        <v>164.98871085214853</v>
      </c>
      <c r="AA1656">
        <v>33.522016496062946</v>
      </c>
      <c r="AB1656">
        <v>0</v>
      </c>
    </row>
    <row r="1657" spans="1:28">
      <c r="A1657">
        <v>10</v>
      </c>
      <c r="B1657">
        <v>615</v>
      </c>
      <c r="C1657">
        <v>2007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53</v>
      </c>
      <c r="N1657">
        <v>99</v>
      </c>
      <c r="O1657">
        <v>99</v>
      </c>
      <c r="P1657">
        <v>9999</v>
      </c>
      <c r="Q1657">
        <v>617</v>
      </c>
      <c r="R1657">
        <v>1662</v>
      </c>
      <c r="S1657">
        <v>1662</v>
      </c>
      <c r="T1657">
        <v>4.3292524094816356</v>
      </c>
      <c r="U1657">
        <v>4.6379512119533395</v>
      </c>
      <c r="V1657">
        <v>11.42178098676294</v>
      </c>
      <c r="W1657">
        <v>53</v>
      </c>
      <c r="X1657">
        <v>171.30804823386299</v>
      </c>
      <c r="Y1657">
        <v>158.11732851985573</v>
      </c>
      <c r="Z1657">
        <v>158.11732851985573</v>
      </c>
      <c r="AA1657">
        <v>31.360443832761568</v>
      </c>
      <c r="AB1657">
        <v>0</v>
      </c>
    </row>
    <row r="1658" spans="1:28">
      <c r="A1658">
        <v>10</v>
      </c>
      <c r="B1658">
        <v>616</v>
      </c>
      <c r="C1658">
        <v>2007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54</v>
      </c>
      <c r="N1658">
        <v>99</v>
      </c>
      <c r="O1658">
        <v>99</v>
      </c>
      <c r="P1658">
        <v>9999</v>
      </c>
      <c r="Q1658">
        <v>734</v>
      </c>
      <c r="R1658">
        <v>2202</v>
      </c>
      <c r="S1658">
        <v>2202</v>
      </c>
      <c r="T1658">
        <v>5.7358687158114092</v>
      </c>
      <c r="U1658">
        <v>6.096294435979881</v>
      </c>
      <c r="V1658">
        <v>12.00045413260672</v>
      </c>
      <c r="W1658">
        <v>54</v>
      </c>
      <c r="X1658">
        <v>169.95393727557837</v>
      </c>
      <c r="Y1658">
        <v>156.86748410535893</v>
      </c>
      <c r="Z1658">
        <v>156.86748410535893</v>
      </c>
      <c r="AA1658">
        <v>31.795418442071721</v>
      </c>
      <c r="AB1658">
        <v>0</v>
      </c>
    </row>
    <row r="1659" spans="1:28">
      <c r="A1659">
        <v>10</v>
      </c>
      <c r="B1659">
        <v>617</v>
      </c>
      <c r="C1659">
        <v>2007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55</v>
      </c>
      <c r="N1659">
        <v>99</v>
      </c>
      <c r="O1659">
        <v>99</v>
      </c>
      <c r="P1659">
        <v>9999</v>
      </c>
      <c r="Q1659">
        <v>855</v>
      </c>
      <c r="R1659">
        <v>2917</v>
      </c>
      <c r="S1659">
        <v>2917</v>
      </c>
      <c r="T1659">
        <v>7.5983328991924992</v>
      </c>
      <c r="U1659">
        <v>7.7609700215368642</v>
      </c>
      <c r="V1659">
        <v>16.212547137470004</v>
      </c>
      <c r="W1659">
        <v>55</v>
      </c>
      <c r="X1659">
        <v>163.32858043278273</v>
      </c>
      <c r="Y1659">
        <v>150.75227973945849</v>
      </c>
      <c r="Z1659">
        <v>150.75227973945849</v>
      </c>
      <c r="AA1659">
        <v>30.308612486558861</v>
      </c>
      <c r="AB1659">
        <v>0</v>
      </c>
    </row>
    <row r="1660" spans="1:28">
      <c r="A1660">
        <v>10</v>
      </c>
      <c r="B1660">
        <v>618</v>
      </c>
      <c r="C1660">
        <v>2007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56</v>
      </c>
      <c r="N1660">
        <v>99</v>
      </c>
      <c r="O1660">
        <v>99</v>
      </c>
      <c r="P1660">
        <v>9999</v>
      </c>
      <c r="Q1660">
        <v>883</v>
      </c>
      <c r="R1660">
        <v>3219</v>
      </c>
      <c r="S1660">
        <v>3219</v>
      </c>
      <c r="T1660">
        <v>8.3849960927324823</v>
      </c>
      <c r="U1660">
        <v>8.537018665922135</v>
      </c>
      <c r="V1660">
        <v>14.844982913948437</v>
      </c>
      <c r="W1660">
        <v>56</v>
      </c>
      <c r="X1660">
        <v>162.80504736065677</v>
      </c>
      <c r="Y1660">
        <v>150.26905871388644</v>
      </c>
      <c r="Z1660">
        <v>150.26905871388644</v>
      </c>
      <c r="AA1660">
        <v>30.165878148800122</v>
      </c>
      <c r="AB1660">
        <v>0</v>
      </c>
    </row>
    <row r="1661" spans="1:28">
      <c r="A1661">
        <v>10</v>
      </c>
      <c r="B1661">
        <v>619</v>
      </c>
      <c r="C1661">
        <v>2007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57</v>
      </c>
      <c r="N1661">
        <v>99</v>
      </c>
      <c r="O1661">
        <v>99</v>
      </c>
      <c r="P1661">
        <v>9999</v>
      </c>
      <c r="Q1661">
        <v>874</v>
      </c>
      <c r="R1661">
        <v>3221</v>
      </c>
      <c r="S1661">
        <v>3221</v>
      </c>
      <c r="T1661">
        <v>8.3902057827559258</v>
      </c>
      <c r="U1661">
        <v>8.3049949162572254</v>
      </c>
      <c r="V1661">
        <v>14.712511642347099</v>
      </c>
      <c r="W1661">
        <v>57</v>
      </c>
      <c r="X1661">
        <v>158.28190070377141</v>
      </c>
      <c r="Y1661">
        <v>146.09419434958076</v>
      </c>
      <c r="Z1661">
        <v>146.09419434958076</v>
      </c>
      <c r="AA1661">
        <v>28.937568472828904</v>
      </c>
      <c r="AB1661">
        <v>0</v>
      </c>
    </row>
    <row r="1662" spans="1:28">
      <c r="A1662">
        <v>10</v>
      </c>
      <c r="B1662">
        <v>620</v>
      </c>
      <c r="C1662">
        <v>2007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58</v>
      </c>
      <c r="N1662">
        <v>99</v>
      </c>
      <c r="O1662">
        <v>99</v>
      </c>
      <c r="P1662">
        <v>9999</v>
      </c>
      <c r="Q1662">
        <v>896</v>
      </c>
      <c r="R1662">
        <v>3764</v>
      </c>
      <c r="S1662">
        <v>3764</v>
      </c>
      <c r="T1662">
        <v>9.804636624120862</v>
      </c>
      <c r="U1662">
        <v>9.5285523501963709</v>
      </c>
      <c r="V1662">
        <v>15.174282678002122</v>
      </c>
      <c r="W1662">
        <v>58</v>
      </c>
      <c r="X1662">
        <v>155.40318671614381</v>
      </c>
      <c r="Y1662">
        <v>143.43714133900104</v>
      </c>
      <c r="Z1662">
        <v>143.43714133900104</v>
      </c>
      <c r="AA1662">
        <v>27.452199145956111</v>
      </c>
      <c r="AB1662">
        <v>0</v>
      </c>
    </row>
    <row r="1663" spans="1:28">
      <c r="A1663">
        <v>10</v>
      </c>
      <c r="B1663">
        <v>621</v>
      </c>
      <c r="C1663">
        <v>2007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59</v>
      </c>
      <c r="N1663">
        <v>99</v>
      </c>
      <c r="O1663">
        <v>99</v>
      </c>
      <c r="P1663">
        <v>9999</v>
      </c>
      <c r="Q1663">
        <v>862</v>
      </c>
      <c r="R1663">
        <v>3642</v>
      </c>
      <c r="S1663">
        <v>3642</v>
      </c>
      <c r="T1663">
        <v>9.4868455326908023</v>
      </c>
      <c r="U1663">
        <v>9.0047371199348571</v>
      </c>
      <c r="V1663">
        <v>15.09692476661175</v>
      </c>
      <c r="W1663">
        <v>59</v>
      </c>
      <c r="X1663">
        <v>151.77970624405387</v>
      </c>
      <c r="Y1663">
        <v>140.09266886326196</v>
      </c>
      <c r="Z1663">
        <v>140.09266886326196</v>
      </c>
      <c r="AA1663">
        <v>26.542888704189341</v>
      </c>
      <c r="AB1663">
        <v>0</v>
      </c>
    </row>
    <row r="1664" spans="1:28">
      <c r="A1664">
        <v>10</v>
      </c>
      <c r="B1664">
        <v>622</v>
      </c>
      <c r="C1664">
        <v>2007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60</v>
      </c>
      <c r="N1664">
        <v>99</v>
      </c>
      <c r="O1664">
        <v>99</v>
      </c>
      <c r="P1664">
        <v>9999</v>
      </c>
      <c r="Q1664">
        <v>845</v>
      </c>
      <c r="R1664">
        <v>3573</v>
      </c>
      <c r="S1664">
        <v>3573</v>
      </c>
      <c r="T1664">
        <v>9.3071112268819984</v>
      </c>
      <c r="U1664">
        <v>8.6726957390981738</v>
      </c>
      <c r="V1664">
        <v>18.031066330814436</v>
      </c>
      <c r="W1664">
        <v>60</v>
      </c>
      <c r="X1664">
        <v>149.00598232985487</v>
      </c>
      <c r="Y1664">
        <v>137.53252169045595</v>
      </c>
      <c r="Z1664">
        <v>137.53252169045595</v>
      </c>
      <c r="AA1664">
        <v>25.809780498403899</v>
      </c>
      <c r="AB1664">
        <v>0</v>
      </c>
    </row>
    <row r="1665" spans="1:28">
      <c r="A1665">
        <v>10</v>
      </c>
      <c r="B1665">
        <v>623</v>
      </c>
      <c r="C1665">
        <v>2007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61</v>
      </c>
      <c r="N1665">
        <v>99</v>
      </c>
      <c r="O1665">
        <v>99</v>
      </c>
      <c r="P1665">
        <v>9999</v>
      </c>
      <c r="Q1665">
        <v>735</v>
      </c>
      <c r="R1665">
        <v>2854</v>
      </c>
      <c r="S1665">
        <v>2854</v>
      </c>
      <c r="T1665">
        <v>7.4342276634540223</v>
      </c>
      <c r="U1665">
        <v>6.7676591010290768</v>
      </c>
      <c r="V1665">
        <v>17.801331464611067</v>
      </c>
      <c r="W1665">
        <v>61</v>
      </c>
      <c r="X1665">
        <v>145.56840259930524</v>
      </c>
      <c r="Y1665">
        <v>134.35963559915891</v>
      </c>
      <c r="Z1665">
        <v>134.35963559915891</v>
      </c>
      <c r="AA1665">
        <v>24.940310734169199</v>
      </c>
      <c r="AB1665">
        <v>0</v>
      </c>
    </row>
    <row r="1666" spans="1:28">
      <c r="A1666">
        <v>10</v>
      </c>
      <c r="B1666">
        <v>624</v>
      </c>
      <c r="C1666">
        <v>2007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62</v>
      </c>
      <c r="N1666">
        <v>99</v>
      </c>
      <c r="O1666">
        <v>99</v>
      </c>
      <c r="P1666">
        <v>9999</v>
      </c>
      <c r="Q1666">
        <v>680</v>
      </c>
      <c r="R1666">
        <v>2478</v>
      </c>
      <c r="S1666">
        <v>2478</v>
      </c>
      <c r="T1666">
        <v>6.4548059390466257</v>
      </c>
      <c r="U1666">
        <v>5.719052660727372</v>
      </c>
      <c r="V1666">
        <v>18.125100887812756</v>
      </c>
      <c r="W1666">
        <v>62</v>
      </c>
      <c r="X1666">
        <v>141.67897432399715</v>
      </c>
      <c r="Y1666">
        <v>130.76969330104936</v>
      </c>
      <c r="Z1666">
        <v>130.76969330104936</v>
      </c>
      <c r="AA1666">
        <v>24.624633443409607</v>
      </c>
      <c r="AB1666">
        <v>0</v>
      </c>
    </row>
    <row r="1667" spans="1:28">
      <c r="A1667">
        <v>10</v>
      </c>
      <c r="B1667">
        <v>625</v>
      </c>
      <c r="C1667">
        <v>2007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63</v>
      </c>
      <c r="N1667">
        <v>99</v>
      </c>
      <c r="O1667">
        <v>99</v>
      </c>
      <c r="P1667">
        <v>9999</v>
      </c>
      <c r="Q1667">
        <v>483</v>
      </c>
      <c r="R1667">
        <v>1455</v>
      </c>
      <c r="S1667">
        <v>1455</v>
      </c>
      <c r="T1667">
        <v>3.7900494920552239</v>
      </c>
      <c r="U1667">
        <v>3.3220516189174889</v>
      </c>
      <c r="V1667">
        <v>19.085223367697598</v>
      </c>
      <c r="W1667">
        <v>63</v>
      </c>
      <c r="X1667">
        <v>140.16061475913389</v>
      </c>
      <c r="Y1667">
        <v>129.36824742268038</v>
      </c>
      <c r="Z1667">
        <v>129.36824742268038</v>
      </c>
      <c r="AA1667">
        <v>23.9721105570068</v>
      </c>
      <c r="AB1667">
        <v>0</v>
      </c>
    </row>
    <row r="1668" spans="1:28">
      <c r="A1668">
        <v>10</v>
      </c>
      <c r="B1668">
        <v>626</v>
      </c>
      <c r="C1668">
        <v>2007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64</v>
      </c>
      <c r="N1668">
        <v>99</v>
      </c>
      <c r="O1668">
        <v>99</v>
      </c>
      <c r="P1668">
        <v>9999</v>
      </c>
      <c r="Q1668">
        <v>350</v>
      </c>
      <c r="R1668">
        <v>753</v>
      </c>
      <c r="S1668">
        <v>753</v>
      </c>
      <c r="T1668">
        <v>1.9614482938265172</v>
      </c>
      <c r="U1668">
        <v>1.7063991623163777</v>
      </c>
      <c r="V1668">
        <v>20.375830013280211</v>
      </c>
      <c r="W1668">
        <v>64</v>
      </c>
      <c r="X1668">
        <v>139.11317532326461</v>
      </c>
      <c r="Y1668">
        <v>128.40146082337301</v>
      </c>
      <c r="Z1668">
        <v>128.40146082337301</v>
      </c>
      <c r="AA1668">
        <v>22.891056970657075</v>
      </c>
      <c r="AB1668">
        <v>0</v>
      </c>
    </row>
    <row r="1669" spans="1:28">
      <c r="A1669">
        <v>10</v>
      </c>
      <c r="B1669">
        <v>627</v>
      </c>
      <c r="C1669">
        <v>2007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65</v>
      </c>
      <c r="N1669">
        <v>99</v>
      </c>
      <c r="O1669">
        <v>99</v>
      </c>
      <c r="P1669">
        <v>9999</v>
      </c>
      <c r="Q1669">
        <v>234</v>
      </c>
      <c r="R1669">
        <v>423</v>
      </c>
      <c r="S1669">
        <v>422</v>
      </c>
      <c r="T1669">
        <v>1.1018494399583223</v>
      </c>
      <c r="U1669">
        <v>0.96354971434501413</v>
      </c>
      <c r="V1669">
        <v>21.458628841607567</v>
      </c>
      <c r="W1669">
        <v>65.154028436018962</v>
      </c>
      <c r="X1669">
        <v>139.83515568771779</v>
      </c>
      <c r="Y1669">
        <v>129.06784869976352</v>
      </c>
      <c r="Z1669">
        <v>129.37369668246438</v>
      </c>
      <c r="AA1669">
        <v>22.228742869476555</v>
      </c>
    </row>
    <row r="1670" spans="1:28">
      <c r="A1670">
        <v>10</v>
      </c>
      <c r="B1670">
        <v>628</v>
      </c>
      <c r="C1670">
        <v>2007</v>
      </c>
      <c r="D1670">
        <v>99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66</v>
      </c>
      <c r="N1670">
        <v>99</v>
      </c>
      <c r="O1670">
        <v>99</v>
      </c>
      <c r="P1670">
        <v>9999</v>
      </c>
    </row>
    <row r="1671" spans="1:28">
      <c r="A1671">
        <v>10</v>
      </c>
      <c r="B1671">
        <v>629</v>
      </c>
      <c r="C1671">
        <v>2007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67</v>
      </c>
      <c r="N1671">
        <v>99</v>
      </c>
      <c r="O1671">
        <v>99</v>
      </c>
      <c r="P1671">
        <v>9999</v>
      </c>
    </row>
    <row r="1672" spans="1:28">
      <c r="A1672">
        <v>10</v>
      </c>
      <c r="B1672">
        <v>630</v>
      </c>
      <c r="C1672">
        <v>2007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68</v>
      </c>
      <c r="N1672">
        <v>99</v>
      </c>
      <c r="O1672">
        <v>99</v>
      </c>
      <c r="P1672">
        <v>9999</v>
      </c>
    </row>
    <row r="1673" spans="1:28">
      <c r="A1673">
        <v>10</v>
      </c>
      <c r="B1673">
        <v>631</v>
      </c>
      <c r="C1673">
        <v>2006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0</v>
      </c>
      <c r="N1673">
        <v>99</v>
      </c>
      <c r="O1673">
        <v>99</v>
      </c>
      <c r="P1673">
        <v>9999</v>
      </c>
      <c r="Q1673">
        <v>119</v>
      </c>
      <c r="R1673">
        <v>231</v>
      </c>
      <c r="S1673">
        <v>0</v>
      </c>
      <c r="T1673">
        <v>0.60283410318640895</v>
      </c>
      <c r="U1673">
        <v>0</v>
      </c>
      <c r="V1673">
        <v>64.220779220779221</v>
      </c>
      <c r="X1673">
        <v>134.62077828275017</v>
      </c>
      <c r="Y1673">
        <v>0</v>
      </c>
    </row>
    <row r="1674" spans="1:28">
      <c r="A1674">
        <v>10</v>
      </c>
      <c r="B1674">
        <v>632</v>
      </c>
      <c r="C1674">
        <v>2006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35</v>
      </c>
      <c r="N1674">
        <v>99</v>
      </c>
      <c r="O1674">
        <v>99</v>
      </c>
      <c r="P1674">
        <v>9999</v>
      </c>
      <c r="Q1674">
        <v>15</v>
      </c>
      <c r="R1674">
        <v>16</v>
      </c>
      <c r="S1674">
        <v>16</v>
      </c>
      <c r="T1674">
        <v>4.1754743077846497E-2</v>
      </c>
      <c r="U1674">
        <v>5.5029320067867198E-2</v>
      </c>
      <c r="V1674">
        <v>14.125</v>
      </c>
      <c r="W1674">
        <v>35</v>
      </c>
      <c r="X1674">
        <v>207.13705308775724</v>
      </c>
      <c r="Y1674">
        <v>191.18750000000003</v>
      </c>
      <c r="Z1674">
        <v>191.18750000000003</v>
      </c>
      <c r="AA1674">
        <v>68.330418509987098</v>
      </c>
      <c r="AB1674">
        <v>0</v>
      </c>
    </row>
    <row r="1675" spans="1:28">
      <c r="A1675">
        <v>10</v>
      </c>
      <c r="B1675">
        <v>633</v>
      </c>
      <c r="C1675">
        <v>2006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36</v>
      </c>
      <c r="N1675">
        <v>99</v>
      </c>
      <c r="O1675">
        <v>99</v>
      </c>
      <c r="P1675">
        <v>9999</v>
      </c>
      <c r="Q1675">
        <v>11</v>
      </c>
      <c r="R1675">
        <v>11</v>
      </c>
      <c r="S1675">
        <v>11</v>
      </c>
      <c r="T1675">
        <v>2.8706385866019458E-2</v>
      </c>
      <c r="U1675">
        <v>4.1271090585060802E-2</v>
      </c>
      <c r="V1675">
        <v>2</v>
      </c>
      <c r="W1675">
        <v>36</v>
      </c>
      <c r="X1675">
        <v>225.96276962474141</v>
      </c>
      <c r="Y1675">
        <v>208.56363636363639</v>
      </c>
      <c r="Z1675">
        <v>208.56363636363639</v>
      </c>
      <c r="AA1675">
        <v>44.161589083877139</v>
      </c>
      <c r="AB1675">
        <v>0</v>
      </c>
    </row>
    <row r="1676" spans="1:28">
      <c r="A1676">
        <v>10</v>
      </c>
      <c r="B1676">
        <v>634</v>
      </c>
      <c r="C1676">
        <v>2006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37</v>
      </c>
      <c r="N1676">
        <v>99</v>
      </c>
      <c r="O1676">
        <v>99</v>
      </c>
      <c r="P1676">
        <v>9999</v>
      </c>
      <c r="Q1676">
        <v>9</v>
      </c>
      <c r="R1676">
        <v>9</v>
      </c>
      <c r="S1676">
        <v>9</v>
      </c>
      <c r="T1676">
        <v>2.3487042981288658E-2</v>
      </c>
      <c r="U1676">
        <v>3.4165310452073695E-2</v>
      </c>
      <c r="V1676">
        <v>2</v>
      </c>
      <c r="W1676">
        <v>37</v>
      </c>
      <c r="X1676">
        <v>228.62645961237504</v>
      </c>
      <c r="Y1676">
        <v>211.02222222222224</v>
      </c>
      <c r="Z1676">
        <v>211.02222222222224</v>
      </c>
      <c r="AA1676">
        <v>26.118055814056454</v>
      </c>
      <c r="AB1676">
        <v>0</v>
      </c>
    </row>
    <row r="1677" spans="1:28">
      <c r="A1677">
        <v>10</v>
      </c>
      <c r="B1677">
        <v>635</v>
      </c>
      <c r="C1677">
        <v>2006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38</v>
      </c>
      <c r="N1677">
        <v>99</v>
      </c>
      <c r="O1677">
        <v>99</v>
      </c>
      <c r="P1677">
        <v>9999</v>
      </c>
      <c r="Q1677">
        <v>23</v>
      </c>
      <c r="R1677">
        <v>26</v>
      </c>
      <c r="S1677">
        <v>26</v>
      </c>
      <c r="T1677">
        <v>6.7851457501500553E-2</v>
      </c>
      <c r="U1677">
        <v>9.7987808568052517E-2</v>
      </c>
      <c r="V1677">
        <v>2</v>
      </c>
      <c r="W1677">
        <v>38</v>
      </c>
      <c r="X1677">
        <v>226.97724810400871</v>
      </c>
      <c r="Y1677">
        <v>209.50000000000003</v>
      </c>
      <c r="Z1677">
        <v>209.50000000000003</v>
      </c>
      <c r="AA1677">
        <v>25.548776878746686</v>
      </c>
      <c r="AB1677">
        <v>0</v>
      </c>
    </row>
    <row r="1678" spans="1:28">
      <c r="A1678">
        <v>10</v>
      </c>
      <c r="B1678">
        <v>636</v>
      </c>
      <c r="C1678">
        <v>2006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39</v>
      </c>
      <c r="N1678">
        <v>99</v>
      </c>
      <c r="O1678">
        <v>99</v>
      </c>
      <c r="P1678">
        <v>9999</v>
      </c>
      <c r="Q1678">
        <v>25</v>
      </c>
      <c r="R1678">
        <v>28</v>
      </c>
      <c r="S1678">
        <v>28</v>
      </c>
      <c r="T1678">
        <v>7.3070800386231385E-2</v>
      </c>
      <c r="U1678">
        <v>0.10050991078234314</v>
      </c>
      <c r="V1678">
        <v>2</v>
      </c>
      <c r="W1678">
        <v>39</v>
      </c>
      <c r="X1678">
        <v>216.18944435845836</v>
      </c>
      <c r="Y1678">
        <v>199.54285714285729</v>
      </c>
      <c r="Z1678">
        <v>199.54285714285729</v>
      </c>
      <c r="AA1678">
        <v>30.486770299021099</v>
      </c>
      <c r="AB1678">
        <v>0</v>
      </c>
    </row>
    <row r="1679" spans="1:28">
      <c r="A1679">
        <v>10</v>
      </c>
      <c r="B1679">
        <v>637</v>
      </c>
      <c r="C1679">
        <v>2006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40</v>
      </c>
      <c r="N1679">
        <v>99</v>
      </c>
      <c r="O1679">
        <v>99</v>
      </c>
      <c r="P1679">
        <v>9999</v>
      </c>
      <c r="Q1679">
        <v>65</v>
      </c>
      <c r="R1679">
        <v>69</v>
      </c>
      <c r="S1679">
        <v>69</v>
      </c>
      <c r="T1679">
        <v>0.18006732952321305</v>
      </c>
      <c r="U1679">
        <v>0.25757103783318819</v>
      </c>
      <c r="V1679">
        <v>5</v>
      </c>
      <c r="W1679">
        <v>40</v>
      </c>
      <c r="X1679">
        <v>224.81825176252607</v>
      </c>
      <c r="Y1679">
        <v>207.50724637681157</v>
      </c>
      <c r="Z1679">
        <v>207.50724637681157</v>
      </c>
      <c r="AA1679">
        <v>32.951511670985091</v>
      </c>
      <c r="AB1679">
        <v>0</v>
      </c>
    </row>
    <row r="1680" spans="1:28">
      <c r="A1680">
        <v>10</v>
      </c>
      <c r="B1680">
        <v>638</v>
      </c>
      <c r="C1680">
        <v>2006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41</v>
      </c>
      <c r="N1680">
        <v>99</v>
      </c>
      <c r="O1680">
        <v>99</v>
      </c>
      <c r="P1680">
        <v>9999</v>
      </c>
      <c r="Q1680">
        <v>65</v>
      </c>
      <c r="R1680">
        <v>75</v>
      </c>
      <c r="S1680">
        <v>75</v>
      </c>
      <c r="T1680">
        <v>0.19572535817740547</v>
      </c>
      <c r="U1680">
        <v>0.26586950966950956</v>
      </c>
      <c r="V1680">
        <v>5</v>
      </c>
      <c r="W1680">
        <v>41</v>
      </c>
      <c r="X1680">
        <v>213.49656915854101</v>
      </c>
      <c r="Y1680">
        <v>197.05733333333336</v>
      </c>
      <c r="Z1680">
        <v>197.05733333333336</v>
      </c>
      <c r="AA1680">
        <v>37.189235622989131</v>
      </c>
      <c r="AB1680">
        <v>0</v>
      </c>
    </row>
    <row r="1681" spans="1:28">
      <c r="A1681">
        <v>10</v>
      </c>
      <c r="B1681">
        <v>639</v>
      </c>
      <c r="C1681">
        <v>2006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42</v>
      </c>
      <c r="N1681">
        <v>99</v>
      </c>
      <c r="O1681">
        <v>99</v>
      </c>
      <c r="P1681">
        <v>9999</v>
      </c>
      <c r="Q1681">
        <v>83</v>
      </c>
      <c r="R1681">
        <v>100</v>
      </c>
      <c r="S1681">
        <v>100</v>
      </c>
      <c r="T1681">
        <v>0.2609671442365406</v>
      </c>
      <c r="U1681">
        <v>0.36359107634903498</v>
      </c>
      <c r="V1681">
        <v>5</v>
      </c>
      <c r="W1681">
        <v>42</v>
      </c>
      <c r="X1681">
        <v>218.97616468039001</v>
      </c>
      <c r="Y1681">
        <v>202.11499999999995</v>
      </c>
      <c r="Z1681">
        <v>202.11499999999995</v>
      </c>
      <c r="AA1681">
        <v>30.0370350567432</v>
      </c>
      <c r="AB1681">
        <v>0</v>
      </c>
    </row>
    <row r="1682" spans="1:28">
      <c r="A1682">
        <v>10</v>
      </c>
      <c r="B1682">
        <v>640</v>
      </c>
      <c r="C1682">
        <v>2006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43</v>
      </c>
      <c r="N1682">
        <v>99</v>
      </c>
      <c r="O1682">
        <v>99</v>
      </c>
      <c r="P1682">
        <v>9999</v>
      </c>
      <c r="Q1682">
        <v>106</v>
      </c>
      <c r="R1682">
        <v>137</v>
      </c>
      <c r="S1682">
        <v>137</v>
      </c>
      <c r="T1682">
        <v>0.3575249876040606</v>
      </c>
      <c r="U1682">
        <v>0.49029523131275182</v>
      </c>
      <c r="V1682">
        <v>5.6861313868613133</v>
      </c>
      <c r="W1682">
        <v>43</v>
      </c>
      <c r="X1682">
        <v>215.53645285525624</v>
      </c>
      <c r="Y1682">
        <v>198.94014598540153</v>
      </c>
      <c r="Z1682">
        <v>198.94014598540153</v>
      </c>
      <c r="AA1682">
        <v>33.616524568525001</v>
      </c>
      <c r="AB1682">
        <v>0</v>
      </c>
    </row>
    <row r="1683" spans="1:28">
      <c r="A1683">
        <v>10</v>
      </c>
      <c r="B1683">
        <v>641</v>
      </c>
      <c r="C1683">
        <v>2006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44</v>
      </c>
      <c r="N1683">
        <v>99</v>
      </c>
      <c r="O1683">
        <v>99</v>
      </c>
      <c r="P1683">
        <v>9999</v>
      </c>
      <c r="Q1683">
        <v>131</v>
      </c>
      <c r="R1683">
        <v>169</v>
      </c>
      <c r="S1683">
        <v>169</v>
      </c>
      <c r="T1683">
        <v>0.44103447375975352</v>
      </c>
      <c r="U1683">
        <v>0.57520480657274964</v>
      </c>
      <c r="V1683">
        <v>5</v>
      </c>
      <c r="W1683">
        <v>44</v>
      </c>
      <c r="X1683">
        <v>204.98374864572037</v>
      </c>
      <c r="Y1683">
        <v>189.20000000000005</v>
      </c>
      <c r="Z1683">
        <v>189.20000000000005</v>
      </c>
      <c r="AA1683">
        <v>35.121845390990039</v>
      </c>
      <c r="AB1683">
        <v>0</v>
      </c>
    </row>
    <row r="1684" spans="1:28">
      <c r="A1684">
        <v>10</v>
      </c>
      <c r="B1684">
        <v>642</v>
      </c>
      <c r="C1684">
        <v>2006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45</v>
      </c>
      <c r="N1684">
        <v>99</v>
      </c>
      <c r="O1684">
        <v>99</v>
      </c>
      <c r="P1684">
        <v>9999</v>
      </c>
      <c r="Q1684">
        <v>181</v>
      </c>
      <c r="R1684">
        <v>231</v>
      </c>
      <c r="S1684">
        <v>231</v>
      </c>
      <c r="T1684">
        <v>0.60283410318640895</v>
      </c>
      <c r="U1684">
        <v>0.79065385913659758</v>
      </c>
      <c r="V1684">
        <v>8</v>
      </c>
      <c r="W1684">
        <v>45</v>
      </c>
      <c r="X1684">
        <v>206.13799346193721</v>
      </c>
      <c r="Y1684">
        <v>190.26536796536797</v>
      </c>
      <c r="Z1684">
        <v>190.26536796536797</v>
      </c>
      <c r="AA1684">
        <v>34.625994473268406</v>
      </c>
      <c r="AB1684">
        <v>0</v>
      </c>
    </row>
    <row r="1685" spans="1:28">
      <c r="A1685">
        <v>10</v>
      </c>
      <c r="B1685">
        <v>643</v>
      </c>
      <c r="C1685">
        <v>2006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46</v>
      </c>
      <c r="N1685">
        <v>99</v>
      </c>
      <c r="O1685">
        <v>99</v>
      </c>
      <c r="P1685">
        <v>9999</v>
      </c>
      <c r="Q1685">
        <v>204</v>
      </c>
      <c r="R1685">
        <v>271</v>
      </c>
      <c r="S1685">
        <v>271</v>
      </c>
      <c r="T1685">
        <v>0.70722096088102493</v>
      </c>
      <c r="U1685">
        <v>0.93065211920987811</v>
      </c>
      <c r="V1685">
        <v>8</v>
      </c>
      <c r="W1685">
        <v>46</v>
      </c>
      <c r="X1685">
        <v>206.82436943546031</v>
      </c>
      <c r="Y1685">
        <v>190.89889298892999</v>
      </c>
      <c r="Z1685">
        <v>190.89889298892999</v>
      </c>
      <c r="AA1685">
        <v>34.006692941627463</v>
      </c>
      <c r="AB1685">
        <v>0</v>
      </c>
    </row>
    <row r="1686" spans="1:28">
      <c r="A1686">
        <v>10</v>
      </c>
      <c r="B1686">
        <v>644</v>
      </c>
      <c r="C1686">
        <v>2006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47</v>
      </c>
      <c r="N1686">
        <v>99</v>
      </c>
      <c r="O1686">
        <v>99</v>
      </c>
      <c r="P1686">
        <v>9999</v>
      </c>
      <c r="Q1686">
        <v>229</v>
      </c>
      <c r="R1686">
        <v>332</v>
      </c>
      <c r="S1686">
        <v>332</v>
      </c>
      <c r="T1686">
        <v>0.86641091886531507</v>
      </c>
      <c r="U1686">
        <v>1.0913237021409514</v>
      </c>
      <c r="V1686">
        <v>8</v>
      </c>
      <c r="W1686">
        <v>47</v>
      </c>
      <c r="X1686">
        <v>197.96988604472048</v>
      </c>
      <c r="Y1686">
        <v>182.72620481927717</v>
      </c>
      <c r="Z1686">
        <v>182.72620481927717</v>
      </c>
      <c r="AA1686">
        <v>33.714042961731622</v>
      </c>
      <c r="AB1686">
        <v>0</v>
      </c>
    </row>
    <row r="1687" spans="1:28">
      <c r="A1687">
        <v>10</v>
      </c>
      <c r="B1687">
        <v>645</v>
      </c>
      <c r="C1687">
        <v>2006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48</v>
      </c>
      <c r="N1687">
        <v>99</v>
      </c>
      <c r="O1687">
        <v>99</v>
      </c>
      <c r="P1687">
        <v>9999</v>
      </c>
      <c r="Q1687">
        <v>310</v>
      </c>
      <c r="R1687">
        <v>500</v>
      </c>
      <c r="S1687">
        <v>500</v>
      </c>
      <c r="T1687">
        <v>1.3048357211827031</v>
      </c>
      <c r="U1687">
        <v>1.6026412490572723</v>
      </c>
      <c r="V1687">
        <v>8.5579999999999998</v>
      </c>
      <c r="W1687">
        <v>48</v>
      </c>
      <c r="X1687">
        <v>193.041170097508</v>
      </c>
      <c r="Y1687">
        <v>178.17700000000036</v>
      </c>
      <c r="Z1687">
        <v>178.17700000000036</v>
      </c>
      <c r="AA1687">
        <v>34.074865971854877</v>
      </c>
      <c r="AB1687">
        <v>0</v>
      </c>
    </row>
    <row r="1688" spans="1:28">
      <c r="A1688">
        <v>10</v>
      </c>
      <c r="B1688">
        <v>646</v>
      </c>
      <c r="C1688">
        <v>2006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49</v>
      </c>
      <c r="N1688">
        <v>99</v>
      </c>
      <c r="O1688">
        <v>99</v>
      </c>
      <c r="P1688">
        <v>9999</v>
      </c>
      <c r="Q1688">
        <v>381</v>
      </c>
      <c r="R1688">
        <v>648</v>
      </c>
      <c r="S1688">
        <v>648</v>
      </c>
      <c r="T1688">
        <v>1.6910670946527837</v>
      </c>
      <c r="U1688">
        <v>2.0280724008117654</v>
      </c>
      <c r="V1688">
        <v>8.2808641975308657</v>
      </c>
      <c r="W1688">
        <v>49</v>
      </c>
      <c r="X1688">
        <v>188.49163356205591</v>
      </c>
      <c r="Y1688">
        <v>173.97777777777796</v>
      </c>
      <c r="Z1688">
        <v>173.97777777777796</v>
      </c>
      <c r="AA1688">
        <v>34.060769947002861</v>
      </c>
      <c r="AB1688">
        <v>0</v>
      </c>
    </row>
    <row r="1689" spans="1:28">
      <c r="A1689">
        <v>10</v>
      </c>
      <c r="B1689">
        <v>647</v>
      </c>
      <c r="C1689">
        <v>2006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50</v>
      </c>
      <c r="N1689">
        <v>99</v>
      </c>
      <c r="O1689">
        <v>99</v>
      </c>
      <c r="P1689">
        <v>9999</v>
      </c>
      <c r="Q1689">
        <v>479</v>
      </c>
      <c r="R1689">
        <v>899</v>
      </c>
      <c r="S1689">
        <v>899</v>
      </c>
      <c r="T1689">
        <v>2.3460946266865004</v>
      </c>
      <c r="U1689">
        <v>2.7468103682074978</v>
      </c>
      <c r="V1689">
        <v>11.685205784204673</v>
      </c>
      <c r="W1689">
        <v>50</v>
      </c>
      <c r="X1689">
        <v>184.01474131001476</v>
      </c>
      <c r="Y1689">
        <v>169.84560622914373</v>
      </c>
      <c r="Z1689">
        <v>169.84560622914373</v>
      </c>
      <c r="AA1689">
        <v>33.649164037577201</v>
      </c>
      <c r="AB1689">
        <v>0</v>
      </c>
    </row>
    <row r="1690" spans="1:28">
      <c r="A1690">
        <v>10</v>
      </c>
      <c r="B1690">
        <v>648</v>
      </c>
      <c r="C1690">
        <v>2006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51</v>
      </c>
      <c r="N1690">
        <v>99</v>
      </c>
      <c r="O1690">
        <v>99</v>
      </c>
      <c r="P1690">
        <v>9999</v>
      </c>
      <c r="Q1690">
        <v>485</v>
      </c>
      <c r="R1690">
        <v>1017</v>
      </c>
      <c r="S1690">
        <v>1017</v>
      </c>
      <c r="T1690">
        <v>2.6540358568856166</v>
      </c>
      <c r="U1690">
        <v>3.0228924130200343</v>
      </c>
      <c r="V1690">
        <v>11.519174041297935</v>
      </c>
      <c r="W1690">
        <v>51</v>
      </c>
      <c r="X1690">
        <v>179.01332813460471</v>
      </c>
      <c r="Y1690">
        <v>165.22930186823987</v>
      </c>
      <c r="Z1690">
        <v>165.22930186823987</v>
      </c>
      <c r="AA1690">
        <v>32.850647199710608</v>
      </c>
      <c r="AB1690">
        <v>0</v>
      </c>
    </row>
    <row r="1691" spans="1:28">
      <c r="A1691">
        <v>10</v>
      </c>
      <c r="B1691">
        <v>649</v>
      </c>
      <c r="C1691">
        <v>2006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52</v>
      </c>
      <c r="N1691">
        <v>99</v>
      </c>
      <c r="O1691">
        <v>99</v>
      </c>
      <c r="P1691">
        <v>9999</v>
      </c>
      <c r="Q1691">
        <v>592</v>
      </c>
      <c r="R1691">
        <v>1334</v>
      </c>
      <c r="S1691">
        <v>1334</v>
      </c>
      <c r="T1691">
        <v>3.4813017041154506</v>
      </c>
      <c r="U1691">
        <v>3.9227576154714368</v>
      </c>
      <c r="V1691">
        <v>11.461769115442278</v>
      </c>
      <c r="W1691">
        <v>52</v>
      </c>
      <c r="X1691">
        <v>177.10029059143221</v>
      </c>
      <c r="Y1691">
        <v>163.46356821589177</v>
      </c>
      <c r="Z1691">
        <v>163.46356821589177</v>
      </c>
      <c r="AA1691">
        <v>32.045001263981057</v>
      </c>
      <c r="AB1691">
        <v>0</v>
      </c>
    </row>
    <row r="1692" spans="1:28">
      <c r="A1692">
        <v>10</v>
      </c>
      <c r="B1692">
        <v>650</v>
      </c>
      <c r="C1692">
        <v>2006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53</v>
      </c>
      <c r="N1692">
        <v>99</v>
      </c>
      <c r="O1692">
        <v>99</v>
      </c>
      <c r="P1692">
        <v>9999</v>
      </c>
      <c r="Q1692">
        <v>647</v>
      </c>
      <c r="R1692">
        <v>1594</v>
      </c>
      <c r="S1692">
        <v>1594</v>
      </c>
      <c r="T1692">
        <v>4.1598162791304576</v>
      </c>
      <c r="U1692">
        <v>4.4983042190632503</v>
      </c>
      <c r="V1692">
        <v>11.496863237139276</v>
      </c>
      <c r="W1692">
        <v>53</v>
      </c>
      <c r="X1692">
        <v>169.95898759024556</v>
      </c>
      <c r="Y1692">
        <v>156.87214554579683</v>
      </c>
      <c r="Z1692">
        <v>156.87214554579683</v>
      </c>
      <c r="AA1692">
        <v>32.172459750738476</v>
      </c>
      <c r="AB1692">
        <v>0</v>
      </c>
    </row>
    <row r="1693" spans="1:28">
      <c r="A1693">
        <v>10</v>
      </c>
      <c r="B1693">
        <v>651</v>
      </c>
      <c r="C1693">
        <v>2006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54</v>
      </c>
      <c r="N1693">
        <v>99</v>
      </c>
      <c r="O1693">
        <v>99</v>
      </c>
      <c r="P1693">
        <v>9999</v>
      </c>
      <c r="Q1693">
        <v>759</v>
      </c>
      <c r="R1693">
        <v>2103</v>
      </c>
      <c r="S1693">
        <v>2103</v>
      </c>
      <c r="T1693">
        <v>5.488139043294451</v>
      </c>
      <c r="U1693">
        <v>5.8310355578994519</v>
      </c>
      <c r="V1693">
        <v>11.709938183547315</v>
      </c>
      <c r="W1693">
        <v>54</v>
      </c>
      <c r="X1693">
        <v>166.98983910412252</v>
      </c>
      <c r="Y1693">
        <v>154.13162149310543</v>
      </c>
      <c r="Z1693">
        <v>154.13162149310543</v>
      </c>
      <c r="AA1693">
        <v>30.334499310075497</v>
      </c>
      <c r="AB1693">
        <v>0</v>
      </c>
    </row>
    <row r="1694" spans="1:28">
      <c r="A1694">
        <v>10</v>
      </c>
      <c r="B1694">
        <v>652</v>
      </c>
      <c r="C1694">
        <v>2006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55</v>
      </c>
      <c r="N1694">
        <v>99</v>
      </c>
      <c r="O1694">
        <v>99</v>
      </c>
      <c r="P1694">
        <v>9999</v>
      </c>
      <c r="Q1694">
        <v>907</v>
      </c>
      <c r="R1694">
        <v>2919</v>
      </c>
      <c r="S1694">
        <v>2919</v>
      </c>
      <c r="T1694">
        <v>7.6176309402646227</v>
      </c>
      <c r="U1694">
        <v>7.8651685595385619</v>
      </c>
      <c r="V1694">
        <v>16.88489208633094</v>
      </c>
      <c r="W1694">
        <v>55</v>
      </c>
      <c r="X1694">
        <v>162.27722357016108</v>
      </c>
      <c r="Y1694">
        <v>149.78187735525876</v>
      </c>
      <c r="Z1694">
        <v>149.78187735525876</v>
      </c>
      <c r="AA1694">
        <v>30.140069442395809</v>
      </c>
      <c r="AB1694">
        <v>0</v>
      </c>
    </row>
    <row r="1695" spans="1:28">
      <c r="A1695">
        <v>10</v>
      </c>
      <c r="B1695">
        <v>653</v>
      </c>
      <c r="C1695">
        <v>2006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56</v>
      </c>
      <c r="N1695">
        <v>99</v>
      </c>
      <c r="O1695">
        <v>99</v>
      </c>
      <c r="P1695">
        <v>9999</v>
      </c>
      <c r="Q1695">
        <v>889</v>
      </c>
      <c r="R1695">
        <v>3054</v>
      </c>
      <c r="S1695">
        <v>3054</v>
      </c>
      <c r="T1695">
        <v>7.9699365849839507</v>
      </c>
      <c r="U1695">
        <v>8.1125414536821481</v>
      </c>
      <c r="V1695">
        <v>14.667976424361498</v>
      </c>
      <c r="W1695">
        <v>56</v>
      </c>
      <c r="X1695">
        <v>159.98214869794063</v>
      </c>
      <c r="Y1695">
        <v>147.66352324819911</v>
      </c>
      <c r="Z1695">
        <v>147.66352324819911</v>
      </c>
      <c r="AA1695">
        <v>29.151207970837749</v>
      </c>
      <c r="AB1695">
        <v>0</v>
      </c>
    </row>
    <row r="1696" spans="1:28">
      <c r="A1696">
        <v>10</v>
      </c>
      <c r="B1696">
        <v>654</v>
      </c>
      <c r="C1696">
        <v>2006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57</v>
      </c>
      <c r="N1696">
        <v>99</v>
      </c>
      <c r="O1696">
        <v>99</v>
      </c>
      <c r="P1696">
        <v>9999</v>
      </c>
      <c r="Q1696">
        <v>874</v>
      </c>
      <c r="R1696">
        <v>3179</v>
      </c>
      <c r="S1696">
        <v>3179</v>
      </c>
      <c r="T1696">
        <v>8.2961455152796262</v>
      </c>
      <c r="U1696">
        <v>8.2327838460540494</v>
      </c>
      <c r="V1696">
        <v>14.534759358288772</v>
      </c>
      <c r="W1696">
        <v>57</v>
      </c>
      <c r="X1696">
        <v>155.96954826449419</v>
      </c>
      <c r="Y1696">
        <v>143.95989304812849</v>
      </c>
      <c r="Z1696">
        <v>143.95989304812849</v>
      </c>
      <c r="AA1696">
        <v>28.044616726283483</v>
      </c>
      <c r="AB1696">
        <v>0</v>
      </c>
    </row>
    <row r="1697" spans="1:28">
      <c r="A1697">
        <v>10</v>
      </c>
      <c r="B1697">
        <v>655</v>
      </c>
      <c r="C1697">
        <v>2006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58</v>
      </c>
      <c r="N1697">
        <v>99</v>
      </c>
      <c r="O1697">
        <v>99</v>
      </c>
      <c r="P1697">
        <v>9999</v>
      </c>
      <c r="Q1697">
        <v>917</v>
      </c>
      <c r="R1697">
        <v>3701</v>
      </c>
      <c r="S1697">
        <v>3701</v>
      </c>
      <c r="T1697">
        <v>9.6583940081943709</v>
      </c>
      <c r="U1697">
        <v>9.4495902285485158</v>
      </c>
      <c r="V1697">
        <v>15.332072412861388</v>
      </c>
      <c r="W1697">
        <v>58</v>
      </c>
      <c r="X1697">
        <v>153.77209111296921</v>
      </c>
      <c r="Y1697">
        <v>141.9316400972711</v>
      </c>
      <c r="Z1697">
        <v>141.9316400972711</v>
      </c>
      <c r="AA1697">
        <v>27.004959790155432</v>
      </c>
      <c r="AB1697">
        <v>0</v>
      </c>
    </row>
    <row r="1698" spans="1:28">
      <c r="A1698">
        <v>10</v>
      </c>
      <c r="B1698">
        <v>656</v>
      </c>
      <c r="C1698">
        <v>2006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59</v>
      </c>
      <c r="N1698">
        <v>99</v>
      </c>
      <c r="O1698">
        <v>99</v>
      </c>
      <c r="P1698">
        <v>9999</v>
      </c>
      <c r="Q1698">
        <v>892</v>
      </c>
      <c r="R1698">
        <v>3710</v>
      </c>
      <c r="S1698">
        <v>3710</v>
      </c>
      <c r="T1698">
        <v>9.6818810511756563</v>
      </c>
      <c r="U1698">
        <v>9.1933396065678696</v>
      </c>
      <c r="V1698">
        <v>16.291105121293796</v>
      </c>
      <c r="W1698">
        <v>59</v>
      </c>
      <c r="X1698">
        <v>149.23923804072621</v>
      </c>
      <c r="Y1698">
        <v>137.74781671159002</v>
      </c>
      <c r="Z1698">
        <v>137.74781671159002</v>
      </c>
      <c r="AA1698">
        <v>26.148891311041957</v>
      </c>
      <c r="AB1698">
        <v>0</v>
      </c>
    </row>
    <row r="1699" spans="1:28">
      <c r="A1699">
        <v>10</v>
      </c>
      <c r="B1699">
        <v>657</v>
      </c>
      <c r="C1699">
        <v>2006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60</v>
      </c>
      <c r="N1699">
        <v>99</v>
      </c>
      <c r="O1699">
        <v>99</v>
      </c>
      <c r="P1699">
        <v>9999</v>
      </c>
      <c r="Q1699">
        <v>876</v>
      </c>
      <c r="R1699">
        <v>3612</v>
      </c>
      <c r="S1699">
        <v>3612</v>
      </c>
      <c r="T1699">
        <v>9.4261332498238435</v>
      </c>
      <c r="U1699">
        <v>8.8343537953177105</v>
      </c>
      <c r="V1699">
        <v>18.225083056478404</v>
      </c>
      <c r="W1699">
        <v>60</v>
      </c>
      <c r="X1699">
        <v>147.30268912221072</v>
      </c>
      <c r="Y1699">
        <v>135.96038205980091</v>
      </c>
      <c r="Z1699">
        <v>135.96038205980091</v>
      </c>
      <c r="AA1699">
        <v>26.045239736303504</v>
      </c>
      <c r="AB1699">
        <v>0</v>
      </c>
    </row>
    <row r="1700" spans="1:28">
      <c r="A1700">
        <v>10</v>
      </c>
      <c r="B1700">
        <v>658</v>
      </c>
      <c r="C1700">
        <v>2006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61</v>
      </c>
      <c r="N1700">
        <v>99</v>
      </c>
      <c r="O1700">
        <v>99</v>
      </c>
      <c r="P1700">
        <v>9999</v>
      </c>
      <c r="Q1700">
        <v>814</v>
      </c>
      <c r="R1700">
        <v>3061</v>
      </c>
      <c r="S1700">
        <v>3061</v>
      </c>
      <c r="T1700">
        <v>7.9882042850805091</v>
      </c>
      <c r="U1700">
        <v>7.2801253956120657</v>
      </c>
      <c r="V1700">
        <v>18.285854295981704</v>
      </c>
      <c r="W1700">
        <v>61</v>
      </c>
      <c r="X1700">
        <v>143.2383004583933</v>
      </c>
      <c r="Y1700">
        <v>132.20895132309721</v>
      </c>
      <c r="Z1700">
        <v>132.20895132309721</v>
      </c>
      <c r="AA1700">
        <v>24.756285140295795</v>
      </c>
      <c r="AB1700">
        <v>0</v>
      </c>
    </row>
    <row r="1701" spans="1:28">
      <c r="A1701">
        <v>10</v>
      </c>
      <c r="B1701">
        <v>659</v>
      </c>
      <c r="C1701">
        <v>2006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62</v>
      </c>
      <c r="N1701">
        <v>99</v>
      </c>
      <c r="O1701">
        <v>99</v>
      </c>
      <c r="P1701">
        <v>9999</v>
      </c>
      <c r="Q1701">
        <v>706</v>
      </c>
      <c r="R1701">
        <v>2475</v>
      </c>
      <c r="S1701">
        <v>2475</v>
      </c>
      <c r="T1701">
        <v>6.4589368198543795</v>
      </c>
      <c r="U1701">
        <v>5.8038716895429605</v>
      </c>
      <c r="V1701">
        <v>18.457777777777775</v>
      </c>
      <c r="W1701">
        <v>62</v>
      </c>
      <c r="X1701">
        <v>141.22976241286099</v>
      </c>
      <c r="Y1701">
        <v>130.35507070707064</v>
      </c>
      <c r="Z1701">
        <v>130.35507070707064</v>
      </c>
      <c r="AA1701">
        <v>24.411919458774445</v>
      </c>
      <c r="AB1701">
        <v>0</v>
      </c>
    </row>
    <row r="1702" spans="1:28">
      <c r="A1702">
        <v>10</v>
      </c>
      <c r="B1702">
        <v>660</v>
      </c>
      <c r="C1702">
        <v>2006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63</v>
      </c>
      <c r="N1702">
        <v>99</v>
      </c>
      <c r="O1702">
        <v>99</v>
      </c>
      <c r="P1702">
        <v>9999</v>
      </c>
      <c r="Q1702">
        <v>562</v>
      </c>
      <c r="R1702">
        <v>1562</v>
      </c>
      <c r="S1702">
        <v>1562</v>
      </c>
      <c r="T1702">
        <v>4.0763067929747629</v>
      </c>
      <c r="U1702">
        <v>3.6082306017419241</v>
      </c>
      <c r="V1702">
        <v>18.417413572343143</v>
      </c>
      <c r="W1702">
        <v>63</v>
      </c>
      <c r="X1702">
        <v>139.12234363533719</v>
      </c>
      <c r="Y1702">
        <v>128.40992317541603</v>
      </c>
      <c r="Z1702">
        <v>128.40992317541603</v>
      </c>
      <c r="AA1702">
        <v>24.941583173184657</v>
      </c>
      <c r="AB1702">
        <v>0</v>
      </c>
    </row>
    <row r="1703" spans="1:28">
      <c r="A1703">
        <v>10</v>
      </c>
      <c r="B1703">
        <v>661</v>
      </c>
      <c r="C1703">
        <v>2006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64</v>
      </c>
      <c r="N1703">
        <v>99</v>
      </c>
      <c r="O1703">
        <v>99</v>
      </c>
      <c r="P1703">
        <v>9999</v>
      </c>
      <c r="Q1703">
        <v>389</v>
      </c>
      <c r="R1703">
        <v>805</v>
      </c>
      <c r="S1703">
        <v>805</v>
      </c>
      <c r="T1703">
        <v>2.100785511104152</v>
      </c>
      <c r="U1703">
        <v>1.8547399367222157</v>
      </c>
      <c r="V1703">
        <v>19.240993788819875</v>
      </c>
      <c r="W1703">
        <v>64</v>
      </c>
      <c r="X1703">
        <v>138.76207075227282</v>
      </c>
      <c r="Y1703">
        <v>128.07739130434769</v>
      </c>
      <c r="Z1703">
        <v>128.07739130434769</v>
      </c>
      <c r="AA1703">
        <v>22.270485398904412</v>
      </c>
      <c r="AB1703">
        <v>0</v>
      </c>
    </row>
    <row r="1704" spans="1:28">
      <c r="A1704">
        <v>10</v>
      </c>
      <c r="B1704">
        <v>662</v>
      </c>
      <c r="C1704">
        <v>2006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65</v>
      </c>
      <c r="N1704">
        <v>99</v>
      </c>
      <c r="O1704">
        <v>99</v>
      </c>
      <c r="P1704">
        <v>9999</v>
      </c>
      <c r="Q1704">
        <v>251</v>
      </c>
      <c r="R1704">
        <v>441</v>
      </c>
      <c r="S1704">
        <v>441</v>
      </c>
      <c r="T1704">
        <v>1.1508651060831441</v>
      </c>
      <c r="U1704">
        <v>1.0186162804612202</v>
      </c>
      <c r="V1704">
        <v>20.346938775510203</v>
      </c>
      <c r="W1704">
        <v>65</v>
      </c>
      <c r="X1704">
        <v>139.10913588981992</v>
      </c>
      <c r="Y1704">
        <v>128.39773242630389</v>
      </c>
      <c r="Z1704">
        <v>128.39773242630389</v>
      </c>
      <c r="AA1704">
        <v>21.56679534666107</v>
      </c>
      <c r="AB1704">
        <v>0</v>
      </c>
    </row>
    <row r="1705" spans="1:28">
      <c r="A1705">
        <v>10</v>
      </c>
      <c r="B1705">
        <v>663</v>
      </c>
      <c r="C1705">
        <v>2006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66</v>
      </c>
      <c r="N1705">
        <v>99</v>
      </c>
      <c r="O1705">
        <v>99</v>
      </c>
      <c r="P1705">
        <v>9999</v>
      </c>
    </row>
    <row r="1706" spans="1:28">
      <c r="A1706">
        <v>10</v>
      </c>
      <c r="B1706">
        <v>664</v>
      </c>
      <c r="C1706">
        <v>2006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67</v>
      </c>
      <c r="N1706">
        <v>99</v>
      </c>
      <c r="O1706">
        <v>99</v>
      </c>
      <c r="P1706">
        <v>9999</v>
      </c>
    </row>
    <row r="1707" spans="1:28">
      <c r="A1707">
        <v>10</v>
      </c>
      <c r="B1707">
        <v>665</v>
      </c>
      <c r="C1707">
        <v>2006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68</v>
      </c>
      <c r="N1707">
        <v>99</v>
      </c>
      <c r="O1707">
        <v>99</v>
      </c>
      <c r="P1707">
        <v>9999</v>
      </c>
    </row>
    <row r="1708" spans="1:28">
      <c r="A1708">
        <v>10</v>
      </c>
      <c r="B1708">
        <v>666</v>
      </c>
      <c r="C1708">
        <v>2005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0</v>
      </c>
      <c r="N1708">
        <v>99</v>
      </c>
      <c r="O1708">
        <v>99</v>
      </c>
      <c r="P1708">
        <v>9999</v>
      </c>
      <c r="Q1708">
        <v>205</v>
      </c>
      <c r="R1708">
        <v>511.25</v>
      </c>
      <c r="S1708">
        <v>0</v>
      </c>
      <c r="T1708">
        <v>1.5024722832435771</v>
      </c>
      <c r="U1708">
        <v>0</v>
      </c>
      <c r="V1708">
        <v>43.822004889975553</v>
      </c>
      <c r="X1708">
        <v>135.46705094210185</v>
      </c>
      <c r="Y1708">
        <v>0</v>
      </c>
    </row>
    <row r="1709" spans="1:28">
      <c r="A1709">
        <v>10</v>
      </c>
      <c r="B1709">
        <v>667</v>
      </c>
      <c r="C1709">
        <v>2005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35</v>
      </c>
      <c r="N1709">
        <v>99</v>
      </c>
      <c r="O1709">
        <v>99</v>
      </c>
      <c r="P1709">
        <v>9999</v>
      </c>
      <c r="Q1709">
        <v>26</v>
      </c>
      <c r="R1709">
        <v>27</v>
      </c>
      <c r="S1709">
        <v>27</v>
      </c>
      <c r="T1709">
        <v>7.9348169481812378E-2</v>
      </c>
      <c r="U1709">
        <v>0.11422794530032777</v>
      </c>
      <c r="V1709">
        <v>2</v>
      </c>
      <c r="W1709">
        <v>35</v>
      </c>
      <c r="X1709">
        <v>223.27755708037401</v>
      </c>
      <c r="Y1709">
        <v>206.08518518518525</v>
      </c>
      <c r="Z1709">
        <v>206.08518518518525</v>
      </c>
      <c r="AA1709">
        <v>40.848869640316622</v>
      </c>
      <c r="AB1709">
        <v>0</v>
      </c>
    </row>
    <row r="1710" spans="1:28">
      <c r="A1710">
        <v>10</v>
      </c>
      <c r="B1710">
        <v>668</v>
      </c>
      <c r="C1710">
        <v>2005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36</v>
      </c>
      <c r="N1710">
        <v>99</v>
      </c>
      <c r="O1710">
        <v>99</v>
      </c>
      <c r="P1710">
        <v>9999</v>
      </c>
      <c r="Q1710">
        <v>21</v>
      </c>
      <c r="R1710">
        <v>22</v>
      </c>
      <c r="S1710">
        <v>22</v>
      </c>
      <c r="T1710">
        <v>6.4654064022217489E-2</v>
      </c>
      <c r="U1710">
        <v>9.6244788374373516E-2</v>
      </c>
      <c r="V1710">
        <v>2</v>
      </c>
      <c r="W1710">
        <v>36</v>
      </c>
      <c r="X1710">
        <v>230.88249778390619</v>
      </c>
      <c r="Y1710">
        <v>213.10454545454556</v>
      </c>
      <c r="Z1710">
        <v>213.10454545454556</v>
      </c>
      <c r="AA1710">
        <v>41.513409413790782</v>
      </c>
      <c r="AB1710">
        <v>0</v>
      </c>
    </row>
    <row r="1711" spans="1:28">
      <c r="A1711">
        <v>10</v>
      </c>
      <c r="B1711">
        <v>669</v>
      </c>
      <c r="C1711">
        <v>2005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37</v>
      </c>
      <c r="N1711">
        <v>99</v>
      </c>
      <c r="O1711">
        <v>99</v>
      </c>
      <c r="P1711">
        <v>9999</v>
      </c>
      <c r="Q1711">
        <v>23</v>
      </c>
      <c r="R1711">
        <v>23</v>
      </c>
      <c r="S1711">
        <v>23</v>
      </c>
      <c r="T1711">
        <v>6.7592885114136469E-2</v>
      </c>
      <c r="U1711">
        <v>0.10120042088798691</v>
      </c>
      <c r="V1711">
        <v>2</v>
      </c>
      <c r="W1711">
        <v>37</v>
      </c>
      <c r="X1711">
        <v>232.21536577323477</v>
      </c>
      <c r="Y1711">
        <v>214.33478260869563</v>
      </c>
      <c r="Z1711">
        <v>214.33478260869563</v>
      </c>
      <c r="AA1711">
        <v>31.977636325293815</v>
      </c>
      <c r="AB1711">
        <v>0</v>
      </c>
    </row>
    <row r="1712" spans="1:28">
      <c r="A1712">
        <v>10</v>
      </c>
      <c r="B1712">
        <v>670</v>
      </c>
      <c r="C1712">
        <v>2005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38</v>
      </c>
      <c r="N1712">
        <v>99</v>
      </c>
      <c r="O1712">
        <v>99</v>
      </c>
      <c r="P1712">
        <v>9999</v>
      </c>
      <c r="Q1712">
        <v>30</v>
      </c>
      <c r="R1712">
        <v>32</v>
      </c>
      <c r="S1712">
        <v>32</v>
      </c>
      <c r="T1712">
        <v>9.4042274941407225E-2</v>
      </c>
      <c r="U1712">
        <v>0.14365380961272817</v>
      </c>
      <c r="V1712">
        <v>2</v>
      </c>
      <c r="W1712">
        <v>38</v>
      </c>
      <c r="X1712">
        <v>236.92104550379193</v>
      </c>
      <c r="Y1712">
        <v>218.67812499999997</v>
      </c>
      <c r="Z1712">
        <v>218.67812499999997</v>
      </c>
      <c r="AA1712">
        <v>28.37873030958918</v>
      </c>
      <c r="AB1712">
        <v>0</v>
      </c>
    </row>
    <row r="1713" spans="1:28">
      <c r="A1713">
        <v>10</v>
      </c>
      <c r="B1713">
        <v>671</v>
      </c>
      <c r="C1713">
        <v>2005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39</v>
      </c>
      <c r="N1713">
        <v>99</v>
      </c>
      <c r="O1713">
        <v>99</v>
      </c>
      <c r="P1713">
        <v>9999</v>
      </c>
      <c r="Q1713">
        <v>43</v>
      </c>
      <c r="R1713">
        <v>45</v>
      </c>
      <c r="S1713">
        <v>45</v>
      </c>
      <c r="T1713">
        <v>0.13224694913635399</v>
      </c>
      <c r="U1713">
        <v>0.18978799746626357</v>
      </c>
      <c r="V1713">
        <v>2</v>
      </c>
      <c r="W1713">
        <v>39</v>
      </c>
      <c r="X1713">
        <v>222.58336342843393</v>
      </c>
      <c r="Y1713">
        <v>205.44444444444451</v>
      </c>
      <c r="Z1713">
        <v>205.44444444444451</v>
      </c>
      <c r="AA1713">
        <v>34.445283860739082</v>
      </c>
      <c r="AB1713">
        <v>0</v>
      </c>
    </row>
    <row r="1714" spans="1:28">
      <c r="A1714">
        <v>10</v>
      </c>
      <c r="B1714">
        <v>672</v>
      </c>
      <c r="C1714">
        <v>2005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40</v>
      </c>
      <c r="N1714">
        <v>99</v>
      </c>
      <c r="O1714">
        <v>99</v>
      </c>
      <c r="P1714">
        <v>9999</v>
      </c>
      <c r="Q1714">
        <v>50</v>
      </c>
      <c r="R1714">
        <v>61</v>
      </c>
      <c r="S1714">
        <v>61</v>
      </c>
      <c r="T1714">
        <v>0.17926808660705765</v>
      </c>
      <c r="U1714">
        <v>0.26156050117005469</v>
      </c>
      <c r="V1714">
        <v>8.0819672131147495</v>
      </c>
      <c r="W1714">
        <v>40</v>
      </c>
      <c r="X1714">
        <v>226.2970001598494</v>
      </c>
      <c r="Y1714">
        <v>208.87213114754101</v>
      </c>
      <c r="Z1714">
        <v>208.87213114754101</v>
      </c>
      <c r="AA1714">
        <v>33.554629453374901</v>
      </c>
      <c r="AB1714">
        <v>0</v>
      </c>
    </row>
    <row r="1715" spans="1:28">
      <c r="A1715">
        <v>10</v>
      </c>
      <c r="B1715">
        <v>673</v>
      </c>
      <c r="C1715">
        <v>2005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41</v>
      </c>
      <c r="N1715">
        <v>99</v>
      </c>
      <c r="O1715">
        <v>99</v>
      </c>
      <c r="P1715">
        <v>9999</v>
      </c>
      <c r="Q1715">
        <v>61</v>
      </c>
      <c r="R1715">
        <v>65</v>
      </c>
      <c r="S1715">
        <v>65</v>
      </c>
      <c r="T1715">
        <v>0.19102337097473357</v>
      </c>
      <c r="U1715">
        <v>0.27421440291566918</v>
      </c>
      <c r="V1715">
        <v>5</v>
      </c>
      <c r="W1715">
        <v>41</v>
      </c>
      <c r="X1715">
        <v>222.64522043503612</v>
      </c>
      <c r="Y1715">
        <v>205.50153846153847</v>
      </c>
      <c r="Z1715">
        <v>205.50153846153847</v>
      </c>
      <c r="AA1715">
        <v>29.923515282531149</v>
      </c>
      <c r="AB1715">
        <v>0</v>
      </c>
    </row>
    <row r="1716" spans="1:28">
      <c r="A1716">
        <v>10</v>
      </c>
      <c r="B1716">
        <v>674</v>
      </c>
      <c r="C1716">
        <v>2005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42</v>
      </c>
      <c r="N1716">
        <v>99</v>
      </c>
      <c r="O1716">
        <v>99</v>
      </c>
      <c r="P1716">
        <v>9999</v>
      </c>
      <c r="Q1716">
        <v>93</v>
      </c>
      <c r="R1716">
        <v>111</v>
      </c>
      <c r="S1716">
        <v>111</v>
      </c>
      <c r="T1716">
        <v>0.32620914120300631</v>
      </c>
      <c r="U1716">
        <v>0.43923860791643199</v>
      </c>
      <c r="V1716">
        <v>5</v>
      </c>
      <c r="W1716">
        <v>42</v>
      </c>
      <c r="X1716">
        <v>208.8401510936722</v>
      </c>
      <c r="Y1716">
        <v>192.75945945945952</v>
      </c>
      <c r="Z1716">
        <v>192.75945945945952</v>
      </c>
      <c r="AA1716">
        <v>34.727869687631625</v>
      </c>
      <c r="AB1716">
        <v>0</v>
      </c>
    </row>
    <row r="1717" spans="1:28">
      <c r="A1717">
        <v>10</v>
      </c>
      <c r="B1717">
        <v>675</v>
      </c>
      <c r="C1717">
        <v>2005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43</v>
      </c>
      <c r="N1717">
        <v>99</v>
      </c>
      <c r="O1717">
        <v>99</v>
      </c>
      <c r="P1717">
        <v>9999</v>
      </c>
      <c r="Q1717">
        <v>82</v>
      </c>
      <c r="R1717">
        <v>103</v>
      </c>
      <c r="S1717">
        <v>103</v>
      </c>
      <c r="T1717">
        <v>0.30269857246765458</v>
      </c>
      <c r="U1717">
        <v>0.40375677180819097</v>
      </c>
      <c r="V1717">
        <v>5.9126213592233023</v>
      </c>
      <c r="W1717">
        <v>43</v>
      </c>
      <c r="X1717">
        <v>206.88026591212696</v>
      </c>
      <c r="Y1717">
        <v>190.95048543689327</v>
      </c>
      <c r="Z1717">
        <v>190.95048543689327</v>
      </c>
      <c r="AA1717">
        <v>31.804481194261523</v>
      </c>
      <c r="AB1717">
        <v>0</v>
      </c>
    </row>
    <row r="1718" spans="1:28">
      <c r="A1718">
        <v>10</v>
      </c>
      <c r="B1718">
        <v>676</v>
      </c>
      <c r="C1718">
        <v>2005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44</v>
      </c>
      <c r="N1718">
        <v>99</v>
      </c>
      <c r="O1718">
        <v>99</v>
      </c>
      <c r="P1718">
        <v>9999</v>
      </c>
      <c r="Q1718">
        <v>131</v>
      </c>
      <c r="R1718">
        <v>164</v>
      </c>
      <c r="S1718">
        <v>164</v>
      </c>
      <c r="T1718">
        <v>0.48196665907471214</v>
      </c>
      <c r="U1718">
        <v>0.645240186821187</v>
      </c>
      <c r="V1718">
        <v>5</v>
      </c>
      <c r="W1718">
        <v>44</v>
      </c>
      <c r="X1718">
        <v>207.64143963216472</v>
      </c>
      <c r="Y1718">
        <v>191.65304878048781</v>
      </c>
      <c r="Z1718">
        <v>191.65304878048781</v>
      </c>
      <c r="AA1718">
        <v>32.225975025042935</v>
      </c>
      <c r="AB1718">
        <v>0</v>
      </c>
    </row>
    <row r="1719" spans="1:28">
      <c r="A1719">
        <v>10</v>
      </c>
      <c r="B1719">
        <v>677</v>
      </c>
      <c r="C1719">
        <v>2005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45</v>
      </c>
      <c r="N1719">
        <v>99</v>
      </c>
      <c r="O1719">
        <v>99</v>
      </c>
      <c r="P1719">
        <v>9999</v>
      </c>
      <c r="Q1719">
        <v>129</v>
      </c>
      <c r="R1719">
        <v>169</v>
      </c>
      <c r="S1719">
        <v>169</v>
      </c>
      <c r="T1719">
        <v>0.49666076453430719</v>
      </c>
      <c r="U1719">
        <v>0.64333101605165099</v>
      </c>
      <c r="V1719">
        <v>8</v>
      </c>
      <c r="W1719">
        <v>45</v>
      </c>
      <c r="X1719">
        <v>200.90199824344344</v>
      </c>
      <c r="Y1719">
        <v>185.43254437869825</v>
      </c>
      <c r="Z1719">
        <v>185.43254437869825</v>
      </c>
      <c r="AA1719">
        <v>32.079899419739256</v>
      </c>
      <c r="AB1719">
        <v>0</v>
      </c>
    </row>
    <row r="1720" spans="1:28">
      <c r="A1720">
        <v>10</v>
      </c>
      <c r="B1720">
        <v>678</v>
      </c>
      <c r="C1720">
        <v>2005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46</v>
      </c>
      <c r="N1720">
        <v>99</v>
      </c>
      <c r="O1720">
        <v>99</v>
      </c>
      <c r="P1720">
        <v>9999</v>
      </c>
      <c r="Q1720">
        <v>191</v>
      </c>
      <c r="R1720">
        <v>257</v>
      </c>
      <c r="S1720">
        <v>257</v>
      </c>
      <c r="T1720">
        <v>0.75527702062317725</v>
      </c>
      <c r="U1720">
        <v>0.96952207994999517</v>
      </c>
      <c r="V1720">
        <v>8.0583657587548618</v>
      </c>
      <c r="W1720">
        <v>46</v>
      </c>
      <c r="X1720">
        <v>199.09532020015925</v>
      </c>
      <c r="Y1720">
        <v>183.76498054474712</v>
      </c>
      <c r="Z1720">
        <v>183.76498054474712</v>
      </c>
      <c r="AA1720">
        <v>33.711301481368309</v>
      </c>
      <c r="AB1720">
        <v>0</v>
      </c>
    </row>
    <row r="1721" spans="1:28">
      <c r="A1721">
        <v>10</v>
      </c>
      <c r="B1721">
        <v>679</v>
      </c>
      <c r="C1721">
        <v>2005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47</v>
      </c>
      <c r="N1721">
        <v>99</v>
      </c>
      <c r="O1721">
        <v>99</v>
      </c>
      <c r="P1721">
        <v>9999</v>
      </c>
      <c r="Q1721">
        <v>241</v>
      </c>
      <c r="R1721">
        <v>349</v>
      </c>
      <c r="S1721">
        <v>349</v>
      </c>
      <c r="T1721">
        <v>1.0256485610797226</v>
      </c>
      <c r="U1721">
        <v>1.3030254731828421</v>
      </c>
      <c r="V1721">
        <v>8.2607449856733517</v>
      </c>
      <c r="W1721">
        <v>47</v>
      </c>
      <c r="X1721">
        <v>197.04433344612525</v>
      </c>
      <c r="Y1721">
        <v>181.87191977077364</v>
      </c>
      <c r="Z1721">
        <v>181.87191977077364</v>
      </c>
      <c r="AA1721">
        <v>33.544864744931594</v>
      </c>
      <c r="AB1721">
        <v>0</v>
      </c>
    </row>
    <row r="1722" spans="1:28">
      <c r="A1722">
        <v>10</v>
      </c>
      <c r="B1722">
        <v>680</v>
      </c>
      <c r="C1722">
        <v>2005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48</v>
      </c>
      <c r="N1722">
        <v>99</v>
      </c>
      <c r="O1722">
        <v>99</v>
      </c>
      <c r="P1722">
        <v>9999</v>
      </c>
      <c r="Q1722">
        <v>285</v>
      </c>
      <c r="R1722">
        <v>456</v>
      </c>
      <c r="S1722">
        <v>456</v>
      </c>
      <c r="T1722">
        <v>1.3401024179150536</v>
      </c>
      <c r="U1722">
        <v>1.6619906352915597</v>
      </c>
      <c r="V1722">
        <v>8.5921052631578991</v>
      </c>
      <c r="W1722">
        <v>48</v>
      </c>
      <c r="X1722">
        <v>192.35354773716529</v>
      </c>
      <c r="Y1722">
        <v>177.54232456140355</v>
      </c>
      <c r="Z1722">
        <v>177.54232456140355</v>
      </c>
      <c r="AA1722">
        <v>32.518432463135838</v>
      </c>
      <c r="AB1722">
        <v>0</v>
      </c>
    </row>
    <row r="1723" spans="1:28">
      <c r="A1723">
        <v>10</v>
      </c>
      <c r="B1723">
        <v>681</v>
      </c>
      <c r="C1723">
        <v>2005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49</v>
      </c>
      <c r="N1723">
        <v>99</v>
      </c>
      <c r="O1723">
        <v>99</v>
      </c>
      <c r="P1723">
        <v>9999</v>
      </c>
      <c r="Q1723">
        <v>343</v>
      </c>
      <c r="R1723">
        <v>583</v>
      </c>
      <c r="S1723">
        <v>583</v>
      </c>
      <c r="T1723">
        <v>1.7133326965887639</v>
      </c>
      <c r="U1723">
        <v>2.1150840749537987</v>
      </c>
      <c r="V1723">
        <v>8.3121783876500857</v>
      </c>
      <c r="W1723">
        <v>49</v>
      </c>
      <c r="X1723">
        <v>191.46771379032865</v>
      </c>
      <c r="Y1723">
        <v>176.72469982847343</v>
      </c>
      <c r="Z1723">
        <v>176.72469982847343</v>
      </c>
      <c r="AA1723">
        <v>31.443082186113529</v>
      </c>
      <c r="AB1723">
        <v>0</v>
      </c>
    </row>
    <row r="1724" spans="1:28">
      <c r="A1724">
        <v>10</v>
      </c>
      <c r="B1724">
        <v>682</v>
      </c>
      <c r="C1724">
        <v>2005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50</v>
      </c>
      <c r="N1724">
        <v>99</v>
      </c>
      <c r="O1724">
        <v>99</v>
      </c>
      <c r="P1724">
        <v>9999</v>
      </c>
      <c r="Q1724">
        <v>450</v>
      </c>
      <c r="R1724">
        <v>814</v>
      </c>
      <c r="S1724">
        <v>814</v>
      </c>
      <c r="T1724">
        <v>2.392200368822047</v>
      </c>
      <c r="U1724">
        <v>2.819017919271559</v>
      </c>
      <c r="V1724">
        <v>12.189189189189188</v>
      </c>
      <c r="W1724">
        <v>50</v>
      </c>
      <c r="X1724">
        <v>182.77210037773412</v>
      </c>
      <c r="Y1724">
        <v>168.69864864864897</v>
      </c>
      <c r="Z1724">
        <v>168.69864864864897</v>
      </c>
      <c r="AA1724">
        <v>32.044801418140082</v>
      </c>
      <c r="AB1724">
        <v>0</v>
      </c>
    </row>
    <row r="1725" spans="1:28">
      <c r="A1725">
        <v>10</v>
      </c>
      <c r="B1725">
        <v>683</v>
      </c>
      <c r="C1725">
        <v>2005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51</v>
      </c>
      <c r="N1725">
        <v>99</v>
      </c>
      <c r="O1725">
        <v>99</v>
      </c>
      <c r="P1725">
        <v>9999</v>
      </c>
      <c r="Q1725">
        <v>457</v>
      </c>
      <c r="R1725">
        <v>870</v>
      </c>
      <c r="S1725">
        <v>870</v>
      </c>
      <c r="T1725">
        <v>2.5567743499695097</v>
      </c>
      <c r="U1725">
        <v>2.9343564682130858</v>
      </c>
      <c r="V1725">
        <v>11.202298850574712</v>
      </c>
      <c r="W1725">
        <v>51</v>
      </c>
      <c r="X1725">
        <v>178.00413444415381</v>
      </c>
      <c r="Y1725">
        <v>164.29781609195399</v>
      </c>
      <c r="Z1725">
        <v>164.29781609195399</v>
      </c>
      <c r="AA1725">
        <v>32.7983032545893</v>
      </c>
      <c r="AB1725">
        <v>0</v>
      </c>
    </row>
    <row r="1726" spans="1:28">
      <c r="A1726">
        <v>10</v>
      </c>
      <c r="B1726">
        <v>684</v>
      </c>
      <c r="C1726">
        <v>2005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52</v>
      </c>
      <c r="N1726">
        <v>99</v>
      </c>
      <c r="O1726">
        <v>99</v>
      </c>
      <c r="P1726">
        <v>9999</v>
      </c>
      <c r="Q1726">
        <v>548</v>
      </c>
      <c r="R1726">
        <v>1152</v>
      </c>
      <c r="S1726">
        <v>1152</v>
      </c>
      <c r="T1726">
        <v>3.3855218978906616</v>
      </c>
      <c r="U1726">
        <v>3.8220284968166554</v>
      </c>
      <c r="V1726">
        <v>11.842881944444445</v>
      </c>
      <c r="W1726">
        <v>52</v>
      </c>
      <c r="X1726">
        <v>175.09668051041285</v>
      </c>
      <c r="Y1726">
        <v>161.61423611111121</v>
      </c>
      <c r="Z1726">
        <v>161.61423611111121</v>
      </c>
      <c r="AA1726">
        <v>32.4677768478874</v>
      </c>
      <c r="AB1726">
        <v>0</v>
      </c>
    </row>
    <row r="1727" spans="1:28">
      <c r="A1727">
        <v>10</v>
      </c>
      <c r="B1727">
        <v>685</v>
      </c>
      <c r="C1727">
        <v>2005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53</v>
      </c>
      <c r="N1727">
        <v>99</v>
      </c>
      <c r="O1727">
        <v>99</v>
      </c>
      <c r="P1727">
        <v>9999</v>
      </c>
      <c r="Q1727">
        <v>628</v>
      </c>
      <c r="R1727">
        <v>1368</v>
      </c>
      <c r="S1727">
        <v>1368</v>
      </c>
      <c r="T1727">
        <v>4.0203072537451598</v>
      </c>
      <c r="U1727">
        <v>4.4283790803495595</v>
      </c>
      <c r="V1727">
        <v>11.321637426900589</v>
      </c>
      <c r="W1727">
        <v>53</v>
      </c>
      <c r="X1727">
        <v>170.84220346822266</v>
      </c>
      <c r="Y1727">
        <v>157.68735380116939</v>
      </c>
      <c r="Z1727">
        <v>157.68735380116939</v>
      </c>
      <c r="AA1727">
        <v>31.905039007190261</v>
      </c>
      <c r="AB1727">
        <v>0</v>
      </c>
    </row>
    <row r="1728" spans="1:28">
      <c r="A1728">
        <v>10</v>
      </c>
      <c r="B1728">
        <v>686</v>
      </c>
      <c r="C1728">
        <v>2005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54</v>
      </c>
      <c r="N1728">
        <v>99</v>
      </c>
      <c r="O1728">
        <v>99</v>
      </c>
      <c r="P1728">
        <v>9999</v>
      </c>
      <c r="Q1728">
        <v>740</v>
      </c>
      <c r="R1728">
        <v>1769</v>
      </c>
      <c r="S1728">
        <v>1769</v>
      </c>
      <c r="T1728">
        <v>5.19877451160467</v>
      </c>
      <c r="U1728">
        <v>5.5668935664804451</v>
      </c>
      <c r="V1728">
        <v>11.79932165065008</v>
      </c>
      <c r="W1728">
        <v>54</v>
      </c>
      <c r="X1728">
        <v>166.08161382960532</v>
      </c>
      <c r="Y1728">
        <v>153.29332956472581</v>
      </c>
      <c r="Z1728">
        <v>153.29332956472581</v>
      </c>
      <c r="AA1728">
        <v>30.458829317198074</v>
      </c>
      <c r="AB1728">
        <v>0</v>
      </c>
    </row>
    <row r="1729" spans="1:28">
      <c r="A1729">
        <v>10</v>
      </c>
      <c r="B1729">
        <v>687</v>
      </c>
      <c r="C1729">
        <v>2005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55</v>
      </c>
      <c r="N1729">
        <v>99</v>
      </c>
      <c r="O1729">
        <v>99</v>
      </c>
      <c r="P1729">
        <v>9999</v>
      </c>
      <c r="Q1729">
        <v>828</v>
      </c>
      <c r="R1729">
        <v>2633</v>
      </c>
      <c r="S1729">
        <v>2633</v>
      </c>
      <c r="T1729">
        <v>7.7379159350226656</v>
      </c>
      <c r="U1729">
        <v>8.05793852913542</v>
      </c>
      <c r="V1729">
        <v>16.582605393087732</v>
      </c>
      <c r="W1729">
        <v>55</v>
      </c>
      <c r="X1729">
        <v>161.51377281186913</v>
      </c>
      <c r="Y1729">
        <v>149.07721230535503</v>
      </c>
      <c r="Z1729">
        <v>149.07721230535503</v>
      </c>
      <c r="AA1729">
        <v>29.617207488075447</v>
      </c>
      <c r="AB1729">
        <v>0</v>
      </c>
    </row>
    <row r="1730" spans="1:28">
      <c r="A1730">
        <v>10</v>
      </c>
      <c r="B1730">
        <v>688</v>
      </c>
      <c r="C1730">
        <v>2005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56</v>
      </c>
      <c r="N1730">
        <v>99</v>
      </c>
      <c r="O1730">
        <v>99</v>
      </c>
      <c r="P1730">
        <v>9999</v>
      </c>
      <c r="Q1730">
        <v>916</v>
      </c>
      <c r="R1730">
        <v>2762</v>
      </c>
      <c r="S1730">
        <v>2762</v>
      </c>
      <c r="T1730">
        <v>8.1170238558802144</v>
      </c>
      <c r="U1730">
        <v>8.2700823004514081</v>
      </c>
      <c r="V1730">
        <v>14.829833454018829</v>
      </c>
      <c r="W1730">
        <v>56</v>
      </c>
      <c r="X1730">
        <v>158.02384630290527</v>
      </c>
      <c r="Y1730">
        <v>145.85601013758128</v>
      </c>
      <c r="Z1730">
        <v>145.85601013758128</v>
      </c>
      <c r="AA1730">
        <v>28.939756180278962</v>
      </c>
      <c r="AB1730">
        <v>0</v>
      </c>
    </row>
    <row r="1731" spans="1:28">
      <c r="A1731">
        <v>10</v>
      </c>
      <c r="B1731">
        <v>689</v>
      </c>
      <c r="C1731">
        <v>2005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57</v>
      </c>
      <c r="N1731">
        <v>99</v>
      </c>
      <c r="O1731">
        <v>99</v>
      </c>
      <c r="P1731">
        <v>9999</v>
      </c>
      <c r="Q1731">
        <v>919</v>
      </c>
      <c r="R1731">
        <v>2827</v>
      </c>
      <c r="S1731">
        <v>2827</v>
      </c>
      <c r="T1731">
        <v>8.3080472268549475</v>
      </c>
      <c r="U1731">
        <v>8.3028050768669246</v>
      </c>
      <c r="V1731">
        <v>14.480014149274847</v>
      </c>
      <c r="W1731">
        <v>57</v>
      </c>
      <c r="X1731">
        <v>155.00135859098987</v>
      </c>
      <c r="Y1731">
        <v>143.0662539794838</v>
      </c>
      <c r="Z1731">
        <v>143.0662539794838</v>
      </c>
      <c r="AA1731">
        <v>27.73557962799368</v>
      </c>
      <c r="AB1731">
        <v>0</v>
      </c>
    </row>
    <row r="1732" spans="1:28">
      <c r="A1732">
        <v>10</v>
      </c>
      <c r="B1732">
        <v>690</v>
      </c>
      <c r="C1732">
        <v>2005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58</v>
      </c>
      <c r="N1732">
        <v>99</v>
      </c>
      <c r="O1732">
        <v>99</v>
      </c>
      <c r="P1732">
        <v>9999</v>
      </c>
      <c r="Q1732">
        <v>968</v>
      </c>
      <c r="R1732">
        <v>3341</v>
      </c>
      <c r="S1732">
        <v>3341</v>
      </c>
      <c r="T1732">
        <v>9.8186012681012986</v>
      </c>
      <c r="U1732">
        <v>9.58109344491759</v>
      </c>
      <c r="V1732">
        <v>15.476504040706377</v>
      </c>
      <c r="W1732">
        <v>58</v>
      </c>
      <c r="X1732">
        <v>151.34743718915621</v>
      </c>
      <c r="Y1732">
        <v>139.69368452559118</v>
      </c>
      <c r="Z1732">
        <v>139.69368452559118</v>
      </c>
      <c r="AA1732">
        <v>26.66990124968428</v>
      </c>
      <c r="AB1732">
        <v>0</v>
      </c>
    </row>
    <row r="1733" spans="1:28">
      <c r="A1733">
        <v>10</v>
      </c>
      <c r="B1733">
        <v>691</v>
      </c>
      <c r="C1733">
        <v>2005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59</v>
      </c>
      <c r="N1733">
        <v>99</v>
      </c>
      <c r="O1733">
        <v>99</v>
      </c>
      <c r="P1733">
        <v>9999</v>
      </c>
      <c r="Q1733">
        <v>934</v>
      </c>
      <c r="R1733">
        <v>3293</v>
      </c>
      <c r="S1733">
        <v>3293</v>
      </c>
      <c r="T1733">
        <v>9.6775378556891898</v>
      </c>
      <c r="U1733">
        <v>9.2604759279432169</v>
      </c>
      <c r="V1733">
        <v>16.37473428484665</v>
      </c>
      <c r="W1733">
        <v>59</v>
      </c>
      <c r="X1733">
        <v>148.41508581024348</v>
      </c>
      <c r="Y1733">
        <v>136.9871242028546</v>
      </c>
      <c r="Z1733">
        <v>136.9871242028546</v>
      </c>
      <c r="AA1733">
        <v>26.182255543295661</v>
      </c>
      <c r="AB1733">
        <v>0</v>
      </c>
    </row>
    <row r="1734" spans="1:28">
      <c r="A1734">
        <v>10</v>
      </c>
      <c r="B1734">
        <v>692</v>
      </c>
      <c r="C1734">
        <v>2005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60</v>
      </c>
      <c r="N1734">
        <v>99</v>
      </c>
      <c r="O1734">
        <v>99</v>
      </c>
      <c r="P1734">
        <v>9999</v>
      </c>
      <c r="Q1734">
        <v>870</v>
      </c>
      <c r="R1734">
        <v>3158</v>
      </c>
      <c r="S1734">
        <v>3158</v>
      </c>
      <c r="T1734">
        <v>9.2807970082801283</v>
      </c>
      <c r="U1734">
        <v>8.6866387279026842</v>
      </c>
      <c r="V1734">
        <v>18.192526915769474</v>
      </c>
      <c r="W1734">
        <v>60</v>
      </c>
      <c r="X1734">
        <v>145.16974208479812</v>
      </c>
      <c r="Y1734">
        <v>133.99167194426857</v>
      </c>
      <c r="Z1734">
        <v>133.99167194426857</v>
      </c>
      <c r="AA1734">
        <v>25.202060888190346</v>
      </c>
      <c r="AB1734">
        <v>0</v>
      </c>
    </row>
    <row r="1735" spans="1:28">
      <c r="A1735">
        <v>10</v>
      </c>
      <c r="B1735">
        <v>693</v>
      </c>
      <c r="C1735">
        <v>2005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61</v>
      </c>
      <c r="N1735">
        <v>99</v>
      </c>
      <c r="O1735">
        <v>99</v>
      </c>
      <c r="P1735">
        <v>9999</v>
      </c>
      <c r="Q1735">
        <v>843</v>
      </c>
      <c r="R1735">
        <v>2717</v>
      </c>
      <c r="S1735">
        <v>2717</v>
      </c>
      <c r="T1735">
        <v>7.9847769067438588</v>
      </c>
      <c r="U1735">
        <v>7.3972812751322978</v>
      </c>
      <c r="V1735">
        <v>18.026131762973872</v>
      </c>
      <c r="W1735">
        <v>61</v>
      </c>
      <c r="X1735">
        <v>143.6874922989993</v>
      </c>
      <c r="Y1735">
        <v>132.62355539197665</v>
      </c>
      <c r="Z1735">
        <v>132.62355539197665</v>
      </c>
      <c r="AA1735">
        <v>24.798073378856351</v>
      </c>
      <c r="AB1735">
        <v>0</v>
      </c>
    </row>
    <row r="1736" spans="1:28">
      <c r="A1736">
        <v>10</v>
      </c>
      <c r="B1736">
        <v>694</v>
      </c>
      <c r="C1736">
        <v>2005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62</v>
      </c>
      <c r="N1736">
        <v>99</v>
      </c>
      <c r="O1736">
        <v>99</v>
      </c>
      <c r="P1736">
        <v>9999</v>
      </c>
      <c r="Q1736">
        <v>718</v>
      </c>
      <c r="R1736">
        <v>2045</v>
      </c>
      <c r="S1736">
        <v>2045</v>
      </c>
      <c r="T1736">
        <v>6.0098891329743083</v>
      </c>
      <c r="U1736">
        <v>5.4491244173333948</v>
      </c>
      <c r="V1736">
        <v>18.042542787286063</v>
      </c>
      <c r="W1736">
        <v>62</v>
      </c>
      <c r="X1736">
        <v>140.62737909495715</v>
      </c>
      <c r="Y1736">
        <v>129.79907090464539</v>
      </c>
      <c r="Z1736">
        <v>129.79907090464539</v>
      </c>
      <c r="AA1736">
        <v>24.623580725458144</v>
      </c>
      <c r="AB1736">
        <v>0</v>
      </c>
    </row>
    <row r="1737" spans="1:28">
      <c r="A1737">
        <v>10</v>
      </c>
      <c r="B1737">
        <v>695</v>
      </c>
      <c r="C1737">
        <v>2005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63</v>
      </c>
      <c r="N1737">
        <v>99</v>
      </c>
      <c r="O1737">
        <v>99</v>
      </c>
      <c r="P1737">
        <v>9999</v>
      </c>
      <c r="Q1737">
        <v>506</v>
      </c>
      <c r="R1737">
        <v>1258</v>
      </c>
      <c r="S1737">
        <v>1258</v>
      </c>
      <c r="T1737">
        <v>3.697036933634072</v>
      </c>
      <c r="U1737">
        <v>3.3068582669393458</v>
      </c>
      <c r="V1737">
        <v>18.238473767885527</v>
      </c>
      <c r="W1737">
        <v>63</v>
      </c>
      <c r="X1737">
        <v>138.73032742129658</v>
      </c>
      <c r="Y1737">
        <v>128.04809220985669</v>
      </c>
      <c r="Z1737">
        <v>128.04809220985669</v>
      </c>
      <c r="AA1737">
        <v>23.291243065036841</v>
      </c>
      <c r="AB1737">
        <v>0</v>
      </c>
    </row>
    <row r="1738" spans="1:28">
      <c r="A1738">
        <v>10</v>
      </c>
      <c r="B1738">
        <v>696</v>
      </c>
      <c r="C1738">
        <v>2005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64</v>
      </c>
      <c r="N1738">
        <v>99</v>
      </c>
      <c r="O1738">
        <v>99</v>
      </c>
      <c r="P1738">
        <v>9999</v>
      </c>
      <c r="Q1738">
        <v>360</v>
      </c>
      <c r="R1738">
        <v>655</v>
      </c>
      <c r="S1738">
        <v>655</v>
      </c>
      <c r="T1738">
        <v>1.92492781520693</v>
      </c>
      <c r="U1738">
        <v>1.7313592261231685</v>
      </c>
      <c r="V1738">
        <v>18.126717557251904</v>
      </c>
      <c r="W1738">
        <v>64</v>
      </c>
      <c r="X1738">
        <v>139.50261758454437</v>
      </c>
      <c r="Y1738">
        <v>128.76091603053419</v>
      </c>
      <c r="Z1738">
        <v>128.76091603053419</v>
      </c>
      <c r="AA1738">
        <v>22.783833140980409</v>
      </c>
      <c r="AB1738">
        <v>0</v>
      </c>
    </row>
    <row r="1739" spans="1:28">
      <c r="A1739">
        <v>10</v>
      </c>
      <c r="B1739">
        <v>697</v>
      </c>
      <c r="C1739">
        <v>2005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65</v>
      </c>
      <c r="N1739">
        <v>99</v>
      </c>
      <c r="O1739">
        <v>99</v>
      </c>
      <c r="P1739">
        <v>9999</v>
      </c>
      <c r="Q1739">
        <v>247</v>
      </c>
      <c r="R1739">
        <v>387</v>
      </c>
      <c r="S1739">
        <v>387</v>
      </c>
      <c r="T1739">
        <v>1.137323762572644</v>
      </c>
      <c r="U1739">
        <v>1.0235885644201843</v>
      </c>
      <c r="V1739">
        <v>18.483204134366929</v>
      </c>
      <c r="W1739">
        <v>65</v>
      </c>
      <c r="X1739">
        <v>139.5889149246502</v>
      </c>
      <c r="Y1739">
        <v>128.84056847545219</v>
      </c>
      <c r="Z1739">
        <v>128.84056847545219</v>
      </c>
      <c r="AA1739">
        <v>21.422307981713484</v>
      </c>
      <c r="AB1739">
        <v>0</v>
      </c>
    </row>
    <row r="1740" spans="1:28">
      <c r="A1740">
        <v>10</v>
      </c>
      <c r="B1740">
        <v>698</v>
      </c>
      <c r="C1740">
        <v>2005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66</v>
      </c>
      <c r="N1740">
        <v>99</v>
      </c>
      <c r="O1740">
        <v>99</v>
      </c>
      <c r="P1740">
        <v>9999</v>
      </c>
    </row>
    <row r="1741" spans="1:28">
      <c r="A1741">
        <v>10</v>
      </c>
      <c r="B1741">
        <v>699</v>
      </c>
      <c r="C1741">
        <v>2005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67</v>
      </c>
      <c r="N1741">
        <v>99</v>
      </c>
      <c r="O1741">
        <v>99</v>
      </c>
      <c r="P1741">
        <v>9999</v>
      </c>
    </row>
    <row r="1742" spans="1:28">
      <c r="A1742">
        <v>10</v>
      </c>
      <c r="B1742">
        <v>700</v>
      </c>
      <c r="C1742">
        <v>2005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68</v>
      </c>
      <c r="N1742">
        <v>99</v>
      </c>
      <c r="O1742">
        <v>99</v>
      </c>
      <c r="P1742">
        <v>9999</v>
      </c>
    </row>
    <row r="1743" spans="1:28">
      <c r="A1743">
        <v>10</v>
      </c>
      <c r="B1743">
        <v>701</v>
      </c>
      <c r="C1743">
        <v>2004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0</v>
      </c>
      <c r="N1743">
        <v>99</v>
      </c>
      <c r="O1743">
        <v>99</v>
      </c>
      <c r="P1743">
        <v>9999</v>
      </c>
      <c r="Q1743">
        <v>182</v>
      </c>
      <c r="R1743">
        <v>425</v>
      </c>
      <c r="S1743">
        <v>0</v>
      </c>
      <c r="T1743">
        <v>1.3014453699167077</v>
      </c>
      <c r="U1743">
        <v>0</v>
      </c>
      <c r="V1743">
        <v>44.781176470588242</v>
      </c>
      <c r="X1743">
        <v>136.31839908227633</v>
      </c>
      <c r="Y1743">
        <v>0</v>
      </c>
    </row>
    <row r="1744" spans="1:28">
      <c r="A1744">
        <v>10</v>
      </c>
      <c r="B1744">
        <v>702</v>
      </c>
      <c r="C1744">
        <v>2004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35</v>
      </c>
      <c r="N1744">
        <v>99</v>
      </c>
      <c r="O1744">
        <v>99</v>
      </c>
      <c r="P1744">
        <v>9999</v>
      </c>
      <c r="Q1744">
        <v>27</v>
      </c>
      <c r="R1744">
        <v>32</v>
      </c>
      <c r="S1744">
        <v>32</v>
      </c>
      <c r="T1744">
        <v>9.7991180793728566E-2</v>
      </c>
      <c r="U1744">
        <v>0.13681612592167922</v>
      </c>
      <c r="V1744">
        <v>5.03125</v>
      </c>
      <c r="W1744">
        <v>35</v>
      </c>
      <c r="X1744">
        <v>215.01218851570968</v>
      </c>
      <c r="Y1744">
        <v>198.45624999999995</v>
      </c>
      <c r="Z1744">
        <v>198.45624999999995</v>
      </c>
      <c r="AA1744">
        <v>53.498153808683007</v>
      </c>
      <c r="AB1744">
        <v>0</v>
      </c>
    </row>
    <row r="1745" spans="1:28">
      <c r="A1745">
        <v>10</v>
      </c>
      <c r="B1745">
        <v>703</v>
      </c>
      <c r="C1745">
        <v>2004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36</v>
      </c>
      <c r="N1745">
        <v>99</v>
      </c>
      <c r="O1745">
        <v>99</v>
      </c>
      <c r="P1745">
        <v>9999</v>
      </c>
      <c r="Q1745">
        <v>9</v>
      </c>
      <c r="R1745">
        <v>9</v>
      </c>
      <c r="S1745">
        <v>9</v>
      </c>
      <c r="T1745">
        <v>2.7560019598236167E-2</v>
      </c>
      <c r="U1745">
        <v>4.3214730417015131E-2</v>
      </c>
      <c r="V1745">
        <v>2</v>
      </c>
      <c r="W1745">
        <v>36</v>
      </c>
      <c r="X1745">
        <v>241.47104851330204</v>
      </c>
      <c r="Y1745">
        <v>222.87777777777777</v>
      </c>
      <c r="Z1745">
        <v>222.87777777777777</v>
      </c>
      <c r="AA1745">
        <v>25.11881887606156</v>
      </c>
      <c r="AB1745">
        <v>0</v>
      </c>
    </row>
    <row r="1746" spans="1:28">
      <c r="A1746">
        <v>10</v>
      </c>
      <c r="B1746">
        <v>704</v>
      </c>
      <c r="C1746">
        <v>2004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37</v>
      </c>
      <c r="N1746">
        <v>99</v>
      </c>
      <c r="O1746">
        <v>99</v>
      </c>
      <c r="P1746">
        <v>9999</v>
      </c>
      <c r="Q1746">
        <v>16</v>
      </c>
      <c r="R1746">
        <v>17</v>
      </c>
      <c r="S1746">
        <v>17</v>
      </c>
      <c r="T1746">
        <v>5.2057814796668302E-2</v>
      </c>
      <c r="U1746">
        <v>7.166979594111586E-2</v>
      </c>
      <c r="V1746">
        <v>13.411764705882351</v>
      </c>
      <c r="W1746">
        <v>37</v>
      </c>
      <c r="X1746">
        <v>212.01325600662796</v>
      </c>
      <c r="Y1746">
        <v>195.68823529411765</v>
      </c>
      <c r="Z1746">
        <v>195.68823529411765</v>
      </c>
      <c r="AA1746">
        <v>35.120077756059828</v>
      </c>
      <c r="AB1746">
        <v>0</v>
      </c>
    </row>
    <row r="1747" spans="1:28">
      <c r="A1747">
        <v>10</v>
      </c>
      <c r="B1747">
        <v>705</v>
      </c>
      <c r="C1747">
        <v>2004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38</v>
      </c>
      <c r="N1747">
        <v>99</v>
      </c>
      <c r="O1747">
        <v>99</v>
      </c>
      <c r="P1747">
        <v>9999</v>
      </c>
      <c r="Q1747">
        <v>37</v>
      </c>
      <c r="R1747">
        <v>41</v>
      </c>
      <c r="S1747">
        <v>41</v>
      </c>
      <c r="T1747">
        <v>0.12555120039196471</v>
      </c>
      <c r="U1747">
        <v>0.18402507889181996</v>
      </c>
      <c r="V1747">
        <v>2</v>
      </c>
      <c r="W1747">
        <v>38</v>
      </c>
      <c r="X1747">
        <v>225.71941970773969</v>
      </c>
      <c r="Y1747">
        <v>208.33902439024388</v>
      </c>
      <c r="Z1747">
        <v>208.33902439024388</v>
      </c>
      <c r="AA1747">
        <v>26.251744453523241</v>
      </c>
      <c r="AB1747">
        <v>0</v>
      </c>
    </row>
    <row r="1748" spans="1:28">
      <c r="A1748">
        <v>10</v>
      </c>
      <c r="B1748">
        <v>706</v>
      </c>
      <c r="C1748">
        <v>2004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39</v>
      </c>
      <c r="N1748">
        <v>99</v>
      </c>
      <c r="O1748">
        <v>99</v>
      </c>
      <c r="P1748">
        <v>9999</v>
      </c>
      <c r="Q1748">
        <v>32</v>
      </c>
      <c r="R1748">
        <v>34</v>
      </c>
      <c r="S1748">
        <v>34</v>
      </c>
      <c r="T1748">
        <v>0.1041156295933366</v>
      </c>
      <c r="U1748">
        <v>0.15358367399663952</v>
      </c>
      <c r="V1748">
        <v>2</v>
      </c>
      <c r="W1748">
        <v>39</v>
      </c>
      <c r="X1748">
        <v>227.16525396724239</v>
      </c>
      <c r="Y1748">
        <v>209.67352941176475</v>
      </c>
      <c r="Z1748">
        <v>209.67352941176475</v>
      </c>
      <c r="AA1748">
        <v>36.441010420739069</v>
      </c>
      <c r="AB1748">
        <v>0</v>
      </c>
    </row>
    <row r="1749" spans="1:28">
      <c r="A1749">
        <v>10</v>
      </c>
      <c r="B1749">
        <v>707</v>
      </c>
      <c r="C1749">
        <v>2004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40</v>
      </c>
      <c r="N1749">
        <v>99</v>
      </c>
      <c r="O1749">
        <v>99</v>
      </c>
      <c r="P1749">
        <v>9999</v>
      </c>
      <c r="Q1749">
        <v>46</v>
      </c>
      <c r="R1749">
        <v>49</v>
      </c>
      <c r="S1749">
        <v>49</v>
      </c>
      <c r="T1749">
        <v>0.15004899559039686</v>
      </c>
      <c r="U1749">
        <v>0.21854257282179737</v>
      </c>
      <c r="V1749">
        <v>5</v>
      </c>
      <c r="W1749">
        <v>40</v>
      </c>
      <c r="X1749">
        <v>224.29301081212543</v>
      </c>
      <c r="Y1749">
        <v>207.02244897959184</v>
      </c>
      <c r="Z1749">
        <v>207.02244897959184</v>
      </c>
      <c r="AA1749">
        <v>29.228719908197771</v>
      </c>
      <c r="AB1749">
        <v>0</v>
      </c>
    </row>
    <row r="1750" spans="1:28">
      <c r="A1750">
        <v>10</v>
      </c>
      <c r="B1750">
        <v>708</v>
      </c>
      <c r="C1750">
        <v>2004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41</v>
      </c>
      <c r="N1750">
        <v>99</v>
      </c>
      <c r="O1750">
        <v>99</v>
      </c>
      <c r="P1750">
        <v>9999</v>
      </c>
      <c r="Q1750">
        <v>51</v>
      </c>
      <c r="R1750">
        <v>58</v>
      </c>
      <c r="S1750">
        <v>58</v>
      </c>
      <c r="T1750">
        <v>0.17760901518863301</v>
      </c>
      <c r="U1750">
        <v>0.25164032960910498</v>
      </c>
      <c r="V1750">
        <v>5</v>
      </c>
      <c r="W1750">
        <v>41</v>
      </c>
      <c r="X1750">
        <v>218.18657301901595</v>
      </c>
      <c r="Y1750">
        <v>201.38620689655181</v>
      </c>
      <c r="Z1750">
        <v>201.38620689655181</v>
      </c>
      <c r="AA1750">
        <v>33.537922170930422</v>
      </c>
      <c r="AB1750">
        <v>0</v>
      </c>
    </row>
    <row r="1751" spans="1:28">
      <c r="A1751">
        <v>10</v>
      </c>
      <c r="B1751">
        <v>709</v>
      </c>
      <c r="C1751">
        <v>2004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42</v>
      </c>
      <c r="N1751">
        <v>99</v>
      </c>
      <c r="O1751">
        <v>99</v>
      </c>
      <c r="P1751">
        <v>9999</v>
      </c>
      <c r="Q1751">
        <v>80</v>
      </c>
      <c r="R1751">
        <v>104</v>
      </c>
      <c r="S1751">
        <v>104</v>
      </c>
      <c r="T1751">
        <v>0.31847133757961782</v>
      </c>
      <c r="U1751">
        <v>0.44152317070262304</v>
      </c>
      <c r="V1751">
        <v>5</v>
      </c>
      <c r="W1751">
        <v>42</v>
      </c>
      <c r="X1751">
        <v>213.49904158679888</v>
      </c>
      <c r="Y1751">
        <v>197.05961538461537</v>
      </c>
      <c r="Z1751">
        <v>197.05961538461537</v>
      </c>
      <c r="AA1751">
        <v>32.285363792850383</v>
      </c>
      <c r="AB1751">
        <v>0</v>
      </c>
    </row>
    <row r="1752" spans="1:28">
      <c r="A1752">
        <v>10</v>
      </c>
      <c r="B1752">
        <v>710</v>
      </c>
      <c r="C1752">
        <v>2004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43</v>
      </c>
      <c r="N1752">
        <v>99</v>
      </c>
      <c r="O1752">
        <v>99</v>
      </c>
      <c r="P1752">
        <v>9999</v>
      </c>
      <c r="Q1752">
        <v>101</v>
      </c>
      <c r="R1752">
        <v>115</v>
      </c>
      <c r="S1752">
        <v>115</v>
      </c>
      <c r="T1752">
        <v>0.35215580597746188</v>
      </c>
      <c r="U1752">
        <v>0.49302365081722255</v>
      </c>
      <c r="V1752">
        <v>5.0782608695652174</v>
      </c>
      <c r="W1752">
        <v>43</v>
      </c>
      <c r="X1752">
        <v>215.59847378585903</v>
      </c>
      <c r="Y1752">
        <v>198.99739130434796</v>
      </c>
      <c r="Z1752">
        <v>198.99739130434796</v>
      </c>
      <c r="AA1752">
        <v>34.275481059940056</v>
      </c>
      <c r="AB1752">
        <v>0</v>
      </c>
    </row>
    <row r="1753" spans="1:28">
      <c r="A1753">
        <v>10</v>
      </c>
      <c r="B1753">
        <v>711</v>
      </c>
      <c r="C1753">
        <v>2004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44</v>
      </c>
      <c r="N1753">
        <v>99</v>
      </c>
      <c r="O1753">
        <v>99</v>
      </c>
      <c r="P1753">
        <v>9999</v>
      </c>
      <c r="Q1753">
        <v>117</v>
      </c>
      <c r="R1753">
        <v>143</v>
      </c>
      <c r="S1753">
        <v>143</v>
      </c>
      <c r="T1753">
        <v>0.43789808917197448</v>
      </c>
      <c r="U1753">
        <v>0.58959378347302294</v>
      </c>
      <c r="V1753">
        <v>5</v>
      </c>
      <c r="W1753">
        <v>44</v>
      </c>
      <c r="X1753">
        <v>207.34455143989277</v>
      </c>
      <c r="Y1753">
        <v>191.37902097902099</v>
      </c>
      <c r="Z1753">
        <v>191.37902097902099</v>
      </c>
      <c r="AA1753">
        <v>35.100183995586697</v>
      </c>
      <c r="AB1753">
        <v>0</v>
      </c>
    </row>
    <row r="1754" spans="1:28">
      <c r="A1754">
        <v>10</v>
      </c>
      <c r="B1754">
        <v>712</v>
      </c>
      <c r="C1754">
        <v>2004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45</v>
      </c>
      <c r="N1754">
        <v>99</v>
      </c>
      <c r="O1754">
        <v>99</v>
      </c>
      <c r="P1754">
        <v>9999</v>
      </c>
      <c r="Q1754">
        <v>180</v>
      </c>
      <c r="R1754">
        <v>217</v>
      </c>
      <c r="S1754">
        <v>217</v>
      </c>
      <c r="T1754">
        <v>0.66450269475747181</v>
      </c>
      <c r="U1754">
        <v>0.89505270725668562</v>
      </c>
      <c r="V1754">
        <v>7.9861751152073746</v>
      </c>
      <c r="W1754">
        <v>45</v>
      </c>
      <c r="X1754">
        <v>207.42669415999725</v>
      </c>
      <c r="Y1754">
        <v>191.45483870967735</v>
      </c>
      <c r="Z1754">
        <v>191.45483870967735</v>
      </c>
      <c r="AA1754">
        <v>33.636698017871247</v>
      </c>
      <c r="AB1754">
        <v>0</v>
      </c>
    </row>
    <row r="1755" spans="1:28">
      <c r="A1755">
        <v>10</v>
      </c>
      <c r="B1755">
        <v>713</v>
      </c>
      <c r="C1755">
        <v>2004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46</v>
      </c>
      <c r="N1755">
        <v>99</v>
      </c>
      <c r="O1755">
        <v>99</v>
      </c>
      <c r="P1755">
        <v>9999</v>
      </c>
      <c r="Q1755">
        <v>191</v>
      </c>
      <c r="R1755">
        <v>264</v>
      </c>
      <c r="S1755">
        <v>264</v>
      </c>
      <c r="T1755">
        <v>0.80842724154826062</v>
      </c>
      <c r="U1755">
        <v>1.0464109055805217</v>
      </c>
      <c r="V1755">
        <v>8.3446969696969688</v>
      </c>
      <c r="W1755">
        <v>46</v>
      </c>
      <c r="X1755">
        <v>199.33065760530548</v>
      </c>
      <c r="Y1755">
        <v>183.98219696969713</v>
      </c>
      <c r="Z1755">
        <v>183.98219696969713</v>
      </c>
      <c r="AA1755">
        <v>33.344642380393054</v>
      </c>
      <c r="AB1755">
        <v>0</v>
      </c>
    </row>
    <row r="1756" spans="1:28">
      <c r="A1756">
        <v>10</v>
      </c>
      <c r="B1756">
        <v>714</v>
      </c>
      <c r="C1756">
        <v>2004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47</v>
      </c>
      <c r="N1756">
        <v>99</v>
      </c>
      <c r="O1756">
        <v>99</v>
      </c>
      <c r="P1756">
        <v>9999</v>
      </c>
      <c r="Q1756">
        <v>234</v>
      </c>
      <c r="R1756">
        <v>312</v>
      </c>
      <c r="S1756">
        <v>312</v>
      </c>
      <c r="T1756">
        <v>0.95541401273885374</v>
      </c>
      <c r="U1756">
        <v>1.2404775547636659</v>
      </c>
      <c r="V1756">
        <v>8</v>
      </c>
      <c r="W1756">
        <v>47</v>
      </c>
      <c r="X1756">
        <v>199.94478706558871</v>
      </c>
      <c r="Y1756">
        <v>184.54903846153832</v>
      </c>
      <c r="Z1756">
        <v>184.54903846153832</v>
      </c>
      <c r="AA1756">
        <v>33.857762418661707</v>
      </c>
      <c r="AB1756">
        <v>0</v>
      </c>
    </row>
    <row r="1757" spans="1:28">
      <c r="A1757">
        <v>10</v>
      </c>
      <c r="B1757">
        <v>715</v>
      </c>
      <c r="C1757">
        <v>2004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48</v>
      </c>
      <c r="N1757">
        <v>99</v>
      </c>
      <c r="O1757">
        <v>99</v>
      </c>
      <c r="P1757">
        <v>9999</v>
      </c>
      <c r="Q1757">
        <v>319</v>
      </c>
      <c r="R1757">
        <v>483</v>
      </c>
      <c r="S1757">
        <v>483</v>
      </c>
      <c r="T1757">
        <v>1.4790543851053413</v>
      </c>
      <c r="U1757">
        <v>1.8326996831745608</v>
      </c>
      <c r="V1757">
        <v>8.5652173913043494</v>
      </c>
      <c r="W1757">
        <v>48</v>
      </c>
      <c r="X1757">
        <v>190.81826522120463</v>
      </c>
      <c r="Y1757">
        <v>176.12525879917189</v>
      </c>
      <c r="Z1757">
        <v>176.12525879917189</v>
      </c>
      <c r="AA1757">
        <v>34.120163733094678</v>
      </c>
      <c r="AB1757">
        <v>0</v>
      </c>
    </row>
    <row r="1758" spans="1:28">
      <c r="A1758">
        <v>10</v>
      </c>
      <c r="B1758">
        <v>716</v>
      </c>
      <c r="C1758">
        <v>2004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49</v>
      </c>
      <c r="N1758">
        <v>99</v>
      </c>
      <c r="O1758">
        <v>99</v>
      </c>
      <c r="P1758">
        <v>9999</v>
      </c>
      <c r="Q1758">
        <v>354</v>
      </c>
      <c r="R1758">
        <v>573</v>
      </c>
      <c r="S1758">
        <v>573</v>
      </c>
      <c r="T1758">
        <v>1.7546545810877019</v>
      </c>
      <c r="U1758">
        <v>2.1179742104640313</v>
      </c>
      <c r="V1758">
        <v>8.476439790575915</v>
      </c>
      <c r="W1758">
        <v>49</v>
      </c>
      <c r="X1758">
        <v>185.88391673709845</v>
      </c>
      <c r="Y1758">
        <v>171.57085514834213</v>
      </c>
      <c r="Z1758">
        <v>171.57085514834213</v>
      </c>
      <c r="AA1758">
        <v>33.595965105135733</v>
      </c>
      <c r="AB1758">
        <v>0</v>
      </c>
    </row>
    <row r="1759" spans="1:28">
      <c r="A1759">
        <v>10</v>
      </c>
      <c r="B1759">
        <v>717</v>
      </c>
      <c r="C1759">
        <v>2004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50</v>
      </c>
      <c r="N1759">
        <v>99</v>
      </c>
      <c r="O1759">
        <v>99</v>
      </c>
      <c r="P1759">
        <v>9999</v>
      </c>
      <c r="Q1759">
        <v>476</v>
      </c>
      <c r="R1759">
        <v>846</v>
      </c>
      <c r="S1759">
        <v>846</v>
      </c>
      <c r="T1759">
        <v>2.590641842234199</v>
      </c>
      <c r="U1759">
        <v>3.0538222781662325</v>
      </c>
      <c r="V1759">
        <v>11.513002364066196</v>
      </c>
      <c r="W1759">
        <v>50</v>
      </c>
      <c r="X1759">
        <v>181.53031665168311</v>
      </c>
      <c r="Y1759">
        <v>167.55248226950351</v>
      </c>
      <c r="Z1759">
        <v>167.55248226950351</v>
      </c>
      <c r="AA1759">
        <v>32.903841738723145</v>
      </c>
      <c r="AB1759">
        <v>0</v>
      </c>
    </row>
    <row r="1760" spans="1:28">
      <c r="A1760">
        <v>10</v>
      </c>
      <c r="B1760">
        <v>718</v>
      </c>
      <c r="C1760">
        <v>2004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51</v>
      </c>
      <c r="N1760">
        <v>99</v>
      </c>
      <c r="O1760">
        <v>99</v>
      </c>
      <c r="P1760">
        <v>9999</v>
      </c>
      <c r="Q1760">
        <v>468</v>
      </c>
      <c r="R1760">
        <v>897</v>
      </c>
      <c r="S1760">
        <v>897</v>
      </c>
      <c r="T1760">
        <v>2.7468152866242037</v>
      </c>
      <c r="U1760">
        <v>3.1440908461144339</v>
      </c>
      <c r="V1760">
        <v>11.39241917502787</v>
      </c>
      <c r="W1760">
        <v>51</v>
      </c>
      <c r="X1760">
        <v>176.27000317659343</v>
      </c>
      <c r="Y1760">
        <v>162.69721293199558</v>
      </c>
      <c r="Z1760">
        <v>162.69721293199558</v>
      </c>
      <c r="AA1760">
        <v>33.681676009510994</v>
      </c>
      <c r="AB1760">
        <v>0</v>
      </c>
    </row>
    <row r="1761" spans="1:28">
      <c r="A1761">
        <v>10</v>
      </c>
      <c r="B1761">
        <v>719</v>
      </c>
      <c r="C1761">
        <v>2004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52</v>
      </c>
      <c r="N1761">
        <v>99</v>
      </c>
      <c r="O1761">
        <v>99</v>
      </c>
      <c r="P1761">
        <v>9999</v>
      </c>
      <c r="Q1761">
        <v>598</v>
      </c>
      <c r="R1761">
        <v>1276</v>
      </c>
      <c r="S1761">
        <v>1276</v>
      </c>
      <c r="T1761">
        <v>3.9073983341499265</v>
      </c>
      <c r="U1761">
        <v>4.3567811934939513</v>
      </c>
      <c r="V1761">
        <v>11.413793103448272</v>
      </c>
      <c r="W1761">
        <v>52</v>
      </c>
      <c r="X1761">
        <v>171.70812431861498</v>
      </c>
      <c r="Y1761">
        <v>158.48659874608157</v>
      </c>
      <c r="Z1761">
        <v>158.48659874608157</v>
      </c>
      <c r="AA1761">
        <v>32.060277290870125</v>
      </c>
      <c r="AB1761">
        <v>0</v>
      </c>
    </row>
    <row r="1762" spans="1:28">
      <c r="A1762">
        <v>10</v>
      </c>
      <c r="B1762">
        <v>720</v>
      </c>
      <c r="C1762">
        <v>2004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53</v>
      </c>
      <c r="N1762">
        <v>99</v>
      </c>
      <c r="O1762">
        <v>99</v>
      </c>
      <c r="P1762">
        <v>9999</v>
      </c>
      <c r="Q1762">
        <v>655</v>
      </c>
      <c r="R1762">
        <v>1446</v>
      </c>
      <c r="S1762">
        <v>1446</v>
      </c>
      <c r="T1762">
        <v>4.4279764821166099</v>
      </c>
      <c r="U1762">
        <v>4.758889962033984</v>
      </c>
      <c r="V1762">
        <v>11.247579529737203</v>
      </c>
      <c r="W1762">
        <v>53</v>
      </c>
      <c r="X1762">
        <v>165.50577001748772</v>
      </c>
      <c r="Y1762">
        <v>152.76182572614101</v>
      </c>
      <c r="Z1762">
        <v>152.76182572614101</v>
      </c>
      <c r="AA1762">
        <v>31.658467375349524</v>
      </c>
      <c r="AB1762">
        <v>0</v>
      </c>
    </row>
    <row r="1763" spans="1:28">
      <c r="A1763">
        <v>10</v>
      </c>
      <c r="B1763">
        <v>721</v>
      </c>
      <c r="C1763">
        <v>2004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54</v>
      </c>
      <c r="N1763">
        <v>99</v>
      </c>
      <c r="O1763">
        <v>99</v>
      </c>
      <c r="P1763">
        <v>9999</v>
      </c>
      <c r="Q1763">
        <v>796</v>
      </c>
      <c r="R1763">
        <v>2000</v>
      </c>
      <c r="S1763">
        <v>2000</v>
      </c>
      <c r="T1763">
        <v>6.1244487996080359</v>
      </c>
      <c r="U1763">
        <v>6.4765564665547481</v>
      </c>
      <c r="V1763">
        <v>11.308</v>
      </c>
      <c r="W1763">
        <v>54</v>
      </c>
      <c r="X1763">
        <v>162.85081256771386</v>
      </c>
      <c r="Y1763">
        <v>150.3112999999999</v>
      </c>
      <c r="Z1763">
        <v>150.3112999999999</v>
      </c>
      <c r="AA1763">
        <v>30.139051615968203</v>
      </c>
      <c r="AB1763">
        <v>0</v>
      </c>
    </row>
    <row r="1764" spans="1:28">
      <c r="A1764">
        <v>10</v>
      </c>
      <c r="B1764">
        <v>722</v>
      </c>
      <c r="C1764">
        <v>2004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55</v>
      </c>
      <c r="N1764">
        <v>99</v>
      </c>
      <c r="O1764">
        <v>99</v>
      </c>
      <c r="P1764">
        <v>9999</v>
      </c>
      <c r="Q1764">
        <v>949</v>
      </c>
      <c r="R1764">
        <v>3046</v>
      </c>
      <c r="S1764">
        <v>3046</v>
      </c>
      <c r="T1764">
        <v>9.3275355218030391</v>
      </c>
      <c r="U1764">
        <v>9.5903459425452731</v>
      </c>
      <c r="V1764">
        <v>15.423177938279713</v>
      </c>
      <c r="W1764">
        <v>55</v>
      </c>
      <c r="X1764">
        <v>158.33617290388059</v>
      </c>
      <c r="Y1764">
        <v>146.1442875902822</v>
      </c>
      <c r="Z1764">
        <v>146.1442875902822</v>
      </c>
      <c r="AA1764">
        <v>28.627308106140781</v>
      </c>
      <c r="AB1764">
        <v>0</v>
      </c>
    </row>
    <row r="1765" spans="1:28">
      <c r="A1765">
        <v>10</v>
      </c>
      <c r="B1765">
        <v>723</v>
      </c>
      <c r="C1765">
        <v>2004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56</v>
      </c>
      <c r="N1765">
        <v>99</v>
      </c>
      <c r="O1765">
        <v>99</v>
      </c>
      <c r="P1765">
        <v>9999</v>
      </c>
      <c r="Q1765">
        <v>942</v>
      </c>
      <c r="R1765">
        <v>2990</v>
      </c>
      <c r="S1765">
        <v>2990</v>
      </c>
      <c r="T1765">
        <v>9.156050955414015</v>
      </c>
      <c r="U1765">
        <v>9.1934550850212577</v>
      </c>
      <c r="V1765">
        <v>14.255852842809363</v>
      </c>
      <c r="W1765">
        <v>56</v>
      </c>
      <c r="X1765">
        <v>154.62629132137795</v>
      </c>
      <c r="Y1765">
        <v>142.72006688963231</v>
      </c>
      <c r="Z1765">
        <v>142.72006688963231</v>
      </c>
      <c r="AA1765">
        <v>26.955595071916445</v>
      </c>
      <c r="AB1765">
        <v>0</v>
      </c>
    </row>
    <row r="1766" spans="1:28">
      <c r="A1766">
        <v>10</v>
      </c>
      <c r="B1766">
        <v>724</v>
      </c>
      <c r="C1766">
        <v>2004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57</v>
      </c>
      <c r="N1766">
        <v>99</v>
      </c>
      <c r="O1766">
        <v>99</v>
      </c>
      <c r="P1766">
        <v>9999</v>
      </c>
      <c r="Q1766">
        <v>944</v>
      </c>
      <c r="R1766">
        <v>2816</v>
      </c>
      <c r="S1766">
        <v>2816</v>
      </c>
      <c r="T1766">
        <v>8.6232239098481145</v>
      </c>
      <c r="U1766">
        <v>8.4871412424957509</v>
      </c>
      <c r="V1766">
        <v>14.33203125</v>
      </c>
      <c r="W1766">
        <v>57</v>
      </c>
      <c r="X1766">
        <v>151.56696296661093</v>
      </c>
      <c r="Y1766">
        <v>139.89630681818139</v>
      </c>
      <c r="Z1766">
        <v>139.89630681818139</v>
      </c>
      <c r="AA1766">
        <v>26.429146552564248</v>
      </c>
      <c r="AB1766">
        <v>0</v>
      </c>
    </row>
    <row r="1767" spans="1:28">
      <c r="A1767">
        <v>10</v>
      </c>
      <c r="B1767">
        <v>725</v>
      </c>
      <c r="C1767">
        <v>2004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58</v>
      </c>
      <c r="N1767">
        <v>99</v>
      </c>
      <c r="O1767">
        <v>99</v>
      </c>
      <c r="P1767">
        <v>9999</v>
      </c>
      <c r="Q1767">
        <v>988</v>
      </c>
      <c r="R1767">
        <v>3126</v>
      </c>
      <c r="S1767">
        <v>3126</v>
      </c>
      <c r="T1767">
        <v>9.5725134737873621</v>
      </c>
      <c r="U1767">
        <v>9.2488743843505983</v>
      </c>
      <c r="V1767">
        <v>14.652591170825337</v>
      </c>
      <c r="W1767">
        <v>58</v>
      </c>
      <c r="X1767">
        <v>148.79066217770253</v>
      </c>
      <c r="Y1767">
        <v>137.33378119001924</v>
      </c>
      <c r="Z1767">
        <v>137.33378119001924</v>
      </c>
      <c r="AA1767">
        <v>25.062187738197675</v>
      </c>
      <c r="AB1767">
        <v>0</v>
      </c>
    </row>
    <row r="1768" spans="1:28">
      <c r="A1768">
        <v>10</v>
      </c>
      <c r="B1768">
        <v>726</v>
      </c>
      <c r="C1768">
        <v>2004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59</v>
      </c>
      <c r="N1768">
        <v>99</v>
      </c>
      <c r="O1768">
        <v>99</v>
      </c>
      <c r="P1768">
        <v>9999</v>
      </c>
      <c r="Q1768">
        <v>934</v>
      </c>
      <c r="R1768">
        <v>2956</v>
      </c>
      <c r="S1768">
        <v>2956</v>
      </c>
      <c r="T1768">
        <v>9.0519353258206756</v>
      </c>
      <c r="U1768">
        <v>8.6144285408271255</v>
      </c>
      <c r="V1768">
        <v>15.755074424898512</v>
      </c>
      <c r="W1768">
        <v>59</v>
      </c>
      <c r="X1768">
        <v>146.55404583219092</v>
      </c>
      <c r="Y1768">
        <v>135.26938430311236</v>
      </c>
      <c r="Z1768">
        <v>135.26938430311236</v>
      </c>
      <c r="AA1768">
        <v>25.251079635537721</v>
      </c>
      <c r="AB1768">
        <v>0</v>
      </c>
    </row>
    <row r="1769" spans="1:28">
      <c r="A1769">
        <v>10</v>
      </c>
      <c r="B1769">
        <v>727</v>
      </c>
      <c r="C1769">
        <v>2004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60</v>
      </c>
      <c r="N1769">
        <v>99</v>
      </c>
      <c r="O1769">
        <v>99</v>
      </c>
      <c r="P1769">
        <v>9999</v>
      </c>
      <c r="Q1769">
        <v>948</v>
      </c>
      <c r="R1769">
        <v>2975</v>
      </c>
      <c r="S1769">
        <v>2975</v>
      </c>
      <c r="T1769">
        <v>9.1101175894169497</v>
      </c>
      <c r="U1769">
        <v>8.4660649322276136</v>
      </c>
      <c r="V1769">
        <v>17.578823529411771</v>
      </c>
      <c r="W1769">
        <v>60</v>
      </c>
      <c r="X1769">
        <v>143.11013592869398</v>
      </c>
      <c r="Y1769">
        <v>132.09065546218528</v>
      </c>
      <c r="Z1769">
        <v>132.09065546218528</v>
      </c>
      <c r="AA1769">
        <v>24.180827881800703</v>
      </c>
      <c r="AB1769">
        <v>0</v>
      </c>
    </row>
    <row r="1770" spans="1:28">
      <c r="A1770">
        <v>10</v>
      </c>
      <c r="B1770">
        <v>728</v>
      </c>
      <c r="C1770">
        <v>2004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61</v>
      </c>
      <c r="N1770">
        <v>99</v>
      </c>
      <c r="O1770">
        <v>99</v>
      </c>
      <c r="P1770">
        <v>9999</v>
      </c>
      <c r="Q1770">
        <v>792</v>
      </c>
      <c r="R1770">
        <v>2226</v>
      </c>
      <c r="S1770">
        <v>2226</v>
      </c>
      <c r="T1770">
        <v>6.816511513963742</v>
      </c>
      <c r="U1770">
        <v>6.268934451511698</v>
      </c>
      <c r="V1770">
        <v>17.773584905660378</v>
      </c>
      <c r="W1770">
        <v>61</v>
      </c>
      <c r="X1770">
        <v>141.6264398193708</v>
      </c>
      <c r="Y1770">
        <v>130.7212039532794</v>
      </c>
      <c r="Z1770">
        <v>130.7212039532794</v>
      </c>
      <c r="AA1770">
        <v>22.881807523262424</v>
      </c>
      <c r="AB1770">
        <v>0</v>
      </c>
    </row>
    <row r="1771" spans="1:28">
      <c r="A1771">
        <v>10</v>
      </c>
      <c r="B1771">
        <v>729</v>
      </c>
      <c r="C1771">
        <v>2004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62</v>
      </c>
      <c r="N1771">
        <v>99</v>
      </c>
      <c r="O1771">
        <v>99</v>
      </c>
      <c r="P1771">
        <v>9999</v>
      </c>
      <c r="Q1771">
        <v>638</v>
      </c>
      <c r="R1771">
        <v>1583</v>
      </c>
      <c r="S1771">
        <v>1583</v>
      </c>
      <c r="T1771">
        <v>4.8475012248897613</v>
      </c>
      <c r="U1771">
        <v>4.2935781152625347</v>
      </c>
      <c r="V1771">
        <v>18.036007580543277</v>
      </c>
      <c r="W1771">
        <v>62</v>
      </c>
      <c r="X1771">
        <v>136.39995373377343</v>
      </c>
      <c r="Y1771">
        <v>125.89715729627297</v>
      </c>
      <c r="Z1771">
        <v>125.89715729627297</v>
      </c>
      <c r="AA1771">
        <v>23.309053238179882</v>
      </c>
      <c r="AB1771">
        <v>0</v>
      </c>
    </row>
    <row r="1772" spans="1:28">
      <c r="A1772">
        <v>10</v>
      </c>
      <c r="B1772">
        <v>730</v>
      </c>
      <c r="C1772">
        <v>2004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63</v>
      </c>
      <c r="N1772">
        <v>99</v>
      </c>
      <c r="O1772">
        <v>99</v>
      </c>
      <c r="P1772">
        <v>9999</v>
      </c>
      <c r="Q1772">
        <v>444</v>
      </c>
      <c r="R1772">
        <v>894</v>
      </c>
      <c r="S1772">
        <v>894</v>
      </c>
      <c r="T1772">
        <v>2.7376286134247922</v>
      </c>
      <c r="U1772">
        <v>2.4207961717854345</v>
      </c>
      <c r="V1772">
        <v>17.733780760626406</v>
      </c>
      <c r="W1772">
        <v>63</v>
      </c>
      <c r="X1772">
        <v>136.17471478327889</v>
      </c>
      <c r="Y1772">
        <v>125.68926174496637</v>
      </c>
      <c r="Z1772">
        <v>125.68926174496637</v>
      </c>
      <c r="AA1772">
        <v>22.602216163854941</v>
      </c>
      <c r="AB1772">
        <v>0</v>
      </c>
    </row>
    <row r="1773" spans="1:28">
      <c r="A1773">
        <v>10</v>
      </c>
      <c r="B1773">
        <v>731</v>
      </c>
      <c r="C1773">
        <v>2004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64</v>
      </c>
      <c r="N1773">
        <v>99</v>
      </c>
      <c r="O1773">
        <v>99</v>
      </c>
      <c r="P1773">
        <v>9999</v>
      </c>
      <c r="Q1773">
        <v>274</v>
      </c>
      <c r="R1773">
        <v>449</v>
      </c>
      <c r="S1773">
        <v>449</v>
      </c>
      <c r="T1773">
        <v>1.3749387555120041</v>
      </c>
      <c r="U1773">
        <v>1.2173976700756228</v>
      </c>
      <c r="V1773">
        <v>18.461024498886413</v>
      </c>
      <c r="W1773">
        <v>64</v>
      </c>
      <c r="X1773">
        <v>136.35211991496689</v>
      </c>
      <c r="Y1773">
        <v>125.85300668151444</v>
      </c>
      <c r="Z1773">
        <v>125.85300668151444</v>
      </c>
      <c r="AA1773">
        <v>21.614429439663606</v>
      </c>
      <c r="AB1773">
        <v>0</v>
      </c>
    </row>
    <row r="1774" spans="1:28">
      <c r="A1774">
        <v>10</v>
      </c>
      <c r="B1774">
        <v>732</v>
      </c>
      <c r="C1774">
        <v>2004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65</v>
      </c>
      <c r="N1774">
        <v>99</v>
      </c>
      <c r="O1774">
        <v>99</v>
      </c>
      <c r="P1774">
        <v>9999</v>
      </c>
      <c r="Q1774">
        <v>161</v>
      </c>
      <c r="R1774">
        <v>254</v>
      </c>
      <c r="S1774">
        <v>254</v>
      </c>
      <c r="T1774">
        <v>0.77780499755022048</v>
      </c>
      <c r="U1774">
        <v>0.69259474370222185</v>
      </c>
      <c r="V1774">
        <v>19.259842519685044</v>
      </c>
      <c r="W1774">
        <v>65</v>
      </c>
      <c r="X1774">
        <v>137.12645345117349</v>
      </c>
      <c r="Y1774">
        <v>126.56771653543316</v>
      </c>
      <c r="Z1774">
        <v>126.56771653543316</v>
      </c>
      <c r="AA1774">
        <v>20.789060122334135</v>
      </c>
      <c r="AB1774">
        <v>0</v>
      </c>
    </row>
    <row r="1775" spans="1:28">
      <c r="A1775">
        <v>10</v>
      </c>
      <c r="B1775">
        <v>733</v>
      </c>
      <c r="C1775">
        <v>2004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66</v>
      </c>
      <c r="N1775">
        <v>99</v>
      </c>
      <c r="O1775">
        <v>99</v>
      </c>
      <c r="P1775">
        <v>9999</v>
      </c>
    </row>
    <row r="1776" spans="1:28">
      <c r="A1776">
        <v>10</v>
      </c>
      <c r="B1776">
        <v>734</v>
      </c>
      <c r="C1776">
        <v>2004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67</v>
      </c>
      <c r="N1776">
        <v>99</v>
      </c>
      <c r="O1776">
        <v>99</v>
      </c>
      <c r="P1776">
        <v>9999</v>
      </c>
    </row>
    <row r="1777" spans="1:28">
      <c r="A1777">
        <v>10</v>
      </c>
      <c r="B1777">
        <v>735</v>
      </c>
      <c r="C1777">
        <v>2004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68</v>
      </c>
      <c r="N1777">
        <v>99</v>
      </c>
      <c r="O1777">
        <v>99</v>
      </c>
      <c r="P1777">
        <v>9999</v>
      </c>
    </row>
    <row r="1778" spans="1:28">
      <c r="A1778">
        <v>10</v>
      </c>
      <c r="B1778">
        <v>736</v>
      </c>
      <c r="C1778">
        <v>2003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0</v>
      </c>
      <c r="N1778">
        <v>99</v>
      </c>
      <c r="O1778">
        <v>99</v>
      </c>
      <c r="P1778">
        <v>9999</v>
      </c>
      <c r="Q1778">
        <v>102</v>
      </c>
      <c r="R1778">
        <v>322</v>
      </c>
      <c r="S1778">
        <v>0</v>
      </c>
      <c r="T1778">
        <v>1.1341622345109363</v>
      </c>
      <c r="U1778">
        <v>0</v>
      </c>
      <c r="V1778">
        <v>19.580745341614911</v>
      </c>
      <c r="X1778">
        <v>135.78628964421961</v>
      </c>
      <c r="Y1778">
        <v>0</v>
      </c>
    </row>
    <row r="1779" spans="1:28">
      <c r="A1779">
        <v>10</v>
      </c>
      <c r="B1779">
        <v>737</v>
      </c>
      <c r="C1779">
        <v>2003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35</v>
      </c>
      <c r="N1779">
        <v>99</v>
      </c>
      <c r="O1779">
        <v>99</v>
      </c>
      <c r="P1779">
        <v>9999</v>
      </c>
      <c r="Q1779">
        <v>20</v>
      </c>
      <c r="R1779">
        <v>22</v>
      </c>
      <c r="S1779">
        <v>22</v>
      </c>
      <c r="T1779">
        <v>7.7489345215032951E-2</v>
      </c>
      <c r="U1779">
        <v>0.11261930562314169</v>
      </c>
      <c r="V1779">
        <v>2</v>
      </c>
      <c r="W1779">
        <v>35</v>
      </c>
      <c r="X1779">
        <v>225.35703732886839</v>
      </c>
      <c r="Y1779">
        <v>208.00454545454556</v>
      </c>
      <c r="Z1779">
        <v>208.00454545454556</v>
      </c>
      <c r="AA1779">
        <v>38.657146549361869</v>
      </c>
      <c r="AB1779">
        <v>0</v>
      </c>
    </row>
    <row r="1780" spans="1:28">
      <c r="A1780">
        <v>10</v>
      </c>
      <c r="B1780">
        <v>738</v>
      </c>
      <c r="C1780">
        <v>2003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36</v>
      </c>
      <c r="N1780">
        <v>99</v>
      </c>
      <c r="O1780">
        <v>99</v>
      </c>
      <c r="P1780">
        <v>9999</v>
      </c>
      <c r="Q1780">
        <v>15</v>
      </c>
      <c r="R1780">
        <v>18</v>
      </c>
      <c r="S1780">
        <v>18</v>
      </c>
      <c r="T1780">
        <v>6.3400373357754211E-2</v>
      </c>
      <c r="U1780">
        <v>9.2616033926611996E-2</v>
      </c>
      <c r="V1780">
        <v>2</v>
      </c>
      <c r="W1780">
        <v>36</v>
      </c>
      <c r="X1780">
        <v>226.51378355603703</v>
      </c>
      <c r="Y1780">
        <v>209.07222222222225</v>
      </c>
      <c r="Z1780">
        <v>209.07222222222225</v>
      </c>
      <c r="AA1780">
        <v>42.911599125483193</v>
      </c>
      <c r="AB1780">
        <v>0</v>
      </c>
    </row>
    <row r="1781" spans="1:28">
      <c r="A1781">
        <v>10</v>
      </c>
      <c r="B1781">
        <v>739</v>
      </c>
      <c r="C1781">
        <v>2003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37</v>
      </c>
      <c r="N1781">
        <v>99</v>
      </c>
      <c r="O1781">
        <v>99</v>
      </c>
      <c r="P1781">
        <v>9999</v>
      </c>
      <c r="Q1781">
        <v>14</v>
      </c>
      <c r="R1781">
        <v>14</v>
      </c>
      <c r="S1781">
        <v>14</v>
      </c>
      <c r="T1781">
        <v>4.9311401500475513E-2</v>
      </c>
      <c r="U1781">
        <v>7.3584870045058787E-2</v>
      </c>
      <c r="V1781">
        <v>2</v>
      </c>
      <c r="W1781">
        <v>37</v>
      </c>
      <c r="X1781">
        <v>231.38832997987939</v>
      </c>
      <c r="Y1781">
        <v>213.57142857142861</v>
      </c>
      <c r="Z1781">
        <v>213.57142857142861</v>
      </c>
      <c r="AA1781">
        <v>33.296341038177403</v>
      </c>
      <c r="AB1781">
        <v>0</v>
      </c>
    </row>
    <row r="1782" spans="1:28">
      <c r="A1782">
        <v>10</v>
      </c>
      <c r="B1782">
        <v>740</v>
      </c>
      <c r="C1782">
        <v>2003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38</v>
      </c>
      <c r="N1782">
        <v>99</v>
      </c>
      <c r="O1782">
        <v>99</v>
      </c>
      <c r="P1782">
        <v>9999</v>
      </c>
      <c r="Q1782">
        <v>28</v>
      </c>
      <c r="R1782">
        <v>29</v>
      </c>
      <c r="S1782">
        <v>29</v>
      </c>
      <c r="T1782">
        <v>0.10214504596527069</v>
      </c>
      <c r="U1782">
        <v>0.14060862759713677</v>
      </c>
      <c r="V1782">
        <v>2</v>
      </c>
      <c r="W1782">
        <v>38</v>
      </c>
      <c r="X1782">
        <v>213.44939664512276</v>
      </c>
      <c r="Y1782">
        <v>197.01379310344825</v>
      </c>
      <c r="Z1782">
        <v>197.01379310344825</v>
      </c>
      <c r="AA1782">
        <v>42.036295680969374</v>
      </c>
      <c r="AB1782">
        <v>0</v>
      </c>
    </row>
    <row r="1783" spans="1:28">
      <c r="A1783">
        <v>10</v>
      </c>
      <c r="B1783">
        <v>741</v>
      </c>
      <c r="C1783">
        <v>2003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39</v>
      </c>
      <c r="N1783">
        <v>99</v>
      </c>
      <c r="O1783">
        <v>99</v>
      </c>
      <c r="P1783">
        <v>9999</v>
      </c>
      <c r="Q1783">
        <v>35</v>
      </c>
      <c r="R1783">
        <v>37</v>
      </c>
      <c r="S1783">
        <v>37</v>
      </c>
      <c r="T1783">
        <v>0.13032298967982811</v>
      </c>
      <c r="U1783">
        <v>0.18442238817948403</v>
      </c>
      <c r="V1783">
        <v>2</v>
      </c>
      <c r="W1783">
        <v>39</v>
      </c>
      <c r="X1783">
        <v>219.42842083687151</v>
      </c>
      <c r="Y1783">
        <v>202.53243243243247</v>
      </c>
      <c r="Z1783">
        <v>202.53243243243247</v>
      </c>
      <c r="AA1783">
        <v>35.694022923476069</v>
      </c>
      <c r="AB1783">
        <v>0</v>
      </c>
    </row>
    <row r="1784" spans="1:28">
      <c r="A1784">
        <v>10</v>
      </c>
      <c r="B1784">
        <v>742</v>
      </c>
      <c r="C1784">
        <v>2003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40</v>
      </c>
      <c r="N1784">
        <v>99</v>
      </c>
      <c r="O1784">
        <v>99</v>
      </c>
      <c r="P1784">
        <v>9999</v>
      </c>
      <c r="Q1784">
        <v>44</v>
      </c>
      <c r="R1784">
        <v>48</v>
      </c>
      <c r="S1784">
        <v>48</v>
      </c>
      <c r="T1784">
        <v>0.16906766228734457</v>
      </c>
      <c r="U1784">
        <v>0.23721891717870297</v>
      </c>
      <c r="V1784">
        <v>5</v>
      </c>
      <c r="W1784">
        <v>40</v>
      </c>
      <c r="X1784">
        <v>217.56500541711813</v>
      </c>
      <c r="Y1784">
        <v>200.8125</v>
      </c>
      <c r="Z1784">
        <v>200.8125</v>
      </c>
      <c r="AA1784">
        <v>32.070077077394252</v>
      </c>
      <c r="AB1784">
        <v>0</v>
      </c>
    </row>
    <row r="1785" spans="1:28">
      <c r="A1785">
        <v>10</v>
      </c>
      <c r="B1785">
        <v>743</v>
      </c>
      <c r="C1785">
        <v>2003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41</v>
      </c>
      <c r="N1785">
        <v>99</v>
      </c>
      <c r="O1785">
        <v>99</v>
      </c>
      <c r="P1785">
        <v>9999</v>
      </c>
      <c r="Q1785">
        <v>70</v>
      </c>
      <c r="R1785">
        <v>86</v>
      </c>
      <c r="S1785">
        <v>86</v>
      </c>
      <c r="T1785">
        <v>0.30291289493149226</v>
      </c>
      <c r="U1785">
        <v>0.41444770752736065</v>
      </c>
      <c r="V1785">
        <v>5</v>
      </c>
      <c r="W1785">
        <v>41</v>
      </c>
      <c r="X1785">
        <v>212.15450124719689</v>
      </c>
      <c r="Y1785">
        <v>195.81860465116276</v>
      </c>
      <c r="Z1785">
        <v>195.81860465116276</v>
      </c>
      <c r="AA1785">
        <v>34.854446553698629</v>
      </c>
      <c r="AB1785">
        <v>0</v>
      </c>
    </row>
    <row r="1786" spans="1:28">
      <c r="A1786">
        <v>10</v>
      </c>
      <c r="B1786">
        <v>744</v>
      </c>
      <c r="C1786">
        <v>2003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42</v>
      </c>
      <c r="N1786">
        <v>99</v>
      </c>
      <c r="O1786">
        <v>99</v>
      </c>
      <c r="P1786">
        <v>9999</v>
      </c>
      <c r="Q1786">
        <v>80</v>
      </c>
      <c r="R1786">
        <v>102</v>
      </c>
      <c r="S1786">
        <v>102</v>
      </c>
      <c r="T1786">
        <v>0.35926878236060722</v>
      </c>
      <c r="U1786">
        <v>0.48755021521359593</v>
      </c>
      <c r="V1786">
        <v>5</v>
      </c>
      <c r="W1786">
        <v>42</v>
      </c>
      <c r="X1786">
        <v>210.42635905933335</v>
      </c>
      <c r="Y1786">
        <v>194.22352941176476</v>
      </c>
      <c r="Z1786">
        <v>194.22352941176476</v>
      </c>
      <c r="AA1786">
        <v>30.181802647831223</v>
      </c>
      <c r="AB1786">
        <v>0</v>
      </c>
    </row>
    <row r="1787" spans="1:28">
      <c r="A1787">
        <v>10</v>
      </c>
      <c r="B1787">
        <v>745</v>
      </c>
      <c r="C1787">
        <v>2003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43</v>
      </c>
      <c r="N1787">
        <v>99</v>
      </c>
      <c r="O1787">
        <v>99</v>
      </c>
      <c r="P1787">
        <v>9999</v>
      </c>
      <c r="Q1787">
        <v>92</v>
      </c>
      <c r="R1787">
        <v>104</v>
      </c>
      <c r="S1787">
        <v>104</v>
      </c>
      <c r="T1787">
        <v>0.36631326828924654</v>
      </c>
      <c r="U1787">
        <v>0.49053052550204279</v>
      </c>
      <c r="V1787">
        <v>5</v>
      </c>
      <c r="W1787">
        <v>43</v>
      </c>
      <c r="X1787">
        <v>207.64126177181433</v>
      </c>
      <c r="Y1787">
        <v>191.65288461538464</v>
      </c>
      <c r="Z1787">
        <v>191.65288461538464</v>
      </c>
      <c r="AA1787">
        <v>30.388202913209273</v>
      </c>
      <c r="AB1787">
        <v>0</v>
      </c>
    </row>
    <row r="1788" spans="1:28">
      <c r="A1788">
        <v>10</v>
      </c>
      <c r="B1788">
        <v>746</v>
      </c>
      <c r="C1788">
        <v>2003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44</v>
      </c>
      <c r="N1788">
        <v>99</v>
      </c>
      <c r="O1788">
        <v>99</v>
      </c>
      <c r="P1788">
        <v>9999</v>
      </c>
      <c r="Q1788">
        <v>111</v>
      </c>
      <c r="R1788">
        <v>136</v>
      </c>
      <c r="S1788">
        <v>136</v>
      </c>
      <c r="T1788">
        <v>0.47902504314747618</v>
      </c>
      <c r="U1788">
        <v>0.63381675639713997</v>
      </c>
      <c r="V1788">
        <v>5</v>
      </c>
      <c r="W1788">
        <v>44</v>
      </c>
      <c r="X1788">
        <v>205.16617806385827</v>
      </c>
      <c r="Y1788">
        <v>189.36838235294113</v>
      </c>
      <c r="Z1788">
        <v>189.36838235294113</v>
      </c>
      <c r="AA1788">
        <v>33.318901856343579</v>
      </c>
      <c r="AB1788">
        <v>0</v>
      </c>
    </row>
    <row r="1789" spans="1:28">
      <c r="A1789">
        <v>10</v>
      </c>
      <c r="B1789">
        <v>747</v>
      </c>
      <c r="C1789">
        <v>2003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45</v>
      </c>
      <c r="N1789">
        <v>99</v>
      </c>
      <c r="O1789">
        <v>99</v>
      </c>
      <c r="P1789">
        <v>9999</v>
      </c>
      <c r="Q1789">
        <v>156</v>
      </c>
      <c r="R1789">
        <v>198</v>
      </c>
      <c r="S1789">
        <v>198</v>
      </c>
      <c r="T1789">
        <v>0.69740410693529642</v>
      </c>
      <c r="U1789">
        <v>0.90232524005587167</v>
      </c>
      <c r="V1789">
        <v>8</v>
      </c>
      <c r="W1789">
        <v>45</v>
      </c>
      <c r="X1789">
        <v>200.62214780524641</v>
      </c>
      <c r="Y1789">
        <v>185.17424242424224</v>
      </c>
      <c r="Z1789">
        <v>185.17424242424224</v>
      </c>
      <c r="AA1789">
        <v>34.718031486314537</v>
      </c>
      <c r="AB1789">
        <v>0</v>
      </c>
    </row>
    <row r="1790" spans="1:28">
      <c r="A1790">
        <v>10</v>
      </c>
      <c r="B1790">
        <v>748</v>
      </c>
      <c r="C1790">
        <v>2003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46</v>
      </c>
      <c r="N1790">
        <v>99</v>
      </c>
      <c r="O1790">
        <v>99</v>
      </c>
      <c r="P1790">
        <v>9999</v>
      </c>
      <c r="Q1790">
        <v>173</v>
      </c>
      <c r="R1790">
        <v>227</v>
      </c>
      <c r="S1790">
        <v>227</v>
      </c>
      <c r="T1790">
        <v>0.79954915290056705</v>
      </c>
      <c r="U1790">
        <v>1.0203662001508955</v>
      </c>
      <c r="V1790">
        <v>8</v>
      </c>
      <c r="W1790">
        <v>46</v>
      </c>
      <c r="X1790">
        <v>197.88422162933537</v>
      </c>
      <c r="Y1790">
        <v>182.64713656387664</v>
      </c>
      <c r="Z1790">
        <v>182.64713656387664</v>
      </c>
      <c r="AA1790">
        <v>31.461695166119881</v>
      </c>
      <c r="AB1790">
        <v>0</v>
      </c>
    </row>
    <row r="1791" spans="1:28">
      <c r="A1791">
        <v>10</v>
      </c>
      <c r="B1791">
        <v>749</v>
      </c>
      <c r="C1791">
        <v>2003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47</v>
      </c>
      <c r="N1791">
        <v>99</v>
      </c>
      <c r="O1791">
        <v>99</v>
      </c>
      <c r="P1791">
        <v>9999</v>
      </c>
      <c r="Q1791">
        <v>219</v>
      </c>
      <c r="R1791">
        <v>287</v>
      </c>
      <c r="S1791">
        <v>287</v>
      </c>
      <c r="T1791">
        <v>1.0108837307597476</v>
      </c>
      <c r="U1791">
        <v>1.2507163757812456</v>
      </c>
      <c r="V1791">
        <v>8.3170731707317049</v>
      </c>
      <c r="W1791">
        <v>47</v>
      </c>
      <c r="X1791">
        <v>191.84827539344877</v>
      </c>
      <c r="Y1791">
        <v>177.07595818815332</v>
      </c>
      <c r="Z1791">
        <v>177.07595818815332</v>
      </c>
      <c r="AA1791">
        <v>34.015404591411254</v>
      </c>
      <c r="AB1791">
        <v>0</v>
      </c>
    </row>
    <row r="1792" spans="1:28">
      <c r="A1792">
        <v>10</v>
      </c>
      <c r="B1792">
        <v>750</v>
      </c>
      <c r="C1792">
        <v>2003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48</v>
      </c>
      <c r="N1792">
        <v>99</v>
      </c>
      <c r="O1792">
        <v>99</v>
      </c>
      <c r="P1792">
        <v>9999</v>
      </c>
      <c r="Q1792">
        <v>298</v>
      </c>
      <c r="R1792">
        <v>415</v>
      </c>
      <c r="S1792">
        <v>415</v>
      </c>
      <c r="T1792">
        <v>1.4617308301926661</v>
      </c>
      <c r="U1792">
        <v>1.8290934543354065</v>
      </c>
      <c r="V1792">
        <v>8</v>
      </c>
      <c r="W1792">
        <v>48</v>
      </c>
      <c r="X1792">
        <v>194.02994426242324</v>
      </c>
      <c r="Y1792">
        <v>179.08963855421675</v>
      </c>
      <c r="Z1792">
        <v>179.08963855421675</v>
      </c>
      <c r="AA1792">
        <v>33.262583104881571</v>
      </c>
      <c r="AB1792">
        <v>0</v>
      </c>
    </row>
    <row r="1793" spans="1:29">
      <c r="A1793">
        <v>10</v>
      </c>
      <c r="B1793">
        <v>751</v>
      </c>
      <c r="C1793">
        <v>2003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49</v>
      </c>
      <c r="N1793">
        <v>99</v>
      </c>
      <c r="O1793">
        <v>99</v>
      </c>
      <c r="P1793">
        <v>9999</v>
      </c>
      <c r="Q1793">
        <v>363</v>
      </c>
      <c r="R1793">
        <v>558</v>
      </c>
      <c r="S1793">
        <v>558</v>
      </c>
      <c r="T1793">
        <v>1.9654115740903808</v>
      </c>
      <c r="U1793">
        <v>2.3409414428585298</v>
      </c>
      <c r="V1793">
        <v>8.1630824372759871</v>
      </c>
      <c r="W1793">
        <v>49</v>
      </c>
      <c r="X1793">
        <v>184.68741869468812</v>
      </c>
      <c r="Y1793">
        <v>170.46648745519701</v>
      </c>
      <c r="Z1793">
        <v>170.46648745519701</v>
      </c>
      <c r="AA1793">
        <v>32.789034668195157</v>
      </c>
      <c r="AB1793">
        <v>0</v>
      </c>
    </row>
    <row r="1794" spans="1:29">
      <c r="A1794">
        <v>10</v>
      </c>
      <c r="B1794">
        <v>752</v>
      </c>
      <c r="C1794">
        <v>2003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50</v>
      </c>
      <c r="N1794">
        <v>99</v>
      </c>
      <c r="O1794">
        <v>99</v>
      </c>
      <c r="P1794">
        <v>9999</v>
      </c>
      <c r="Q1794">
        <v>474</v>
      </c>
      <c r="R1794">
        <v>843</v>
      </c>
      <c r="S1794">
        <v>843</v>
      </c>
      <c r="T1794">
        <v>2.9692508189214899</v>
      </c>
      <c r="U1794">
        <v>3.4818539341314056</v>
      </c>
      <c r="V1794">
        <v>11.208778173190986</v>
      </c>
      <c r="W1794">
        <v>50</v>
      </c>
      <c r="X1794">
        <v>181.82932800746411</v>
      </c>
      <c r="Y1794">
        <v>167.82846975088981</v>
      </c>
      <c r="Z1794">
        <v>167.82846975088981</v>
      </c>
      <c r="AA1794">
        <v>32.484836442960393</v>
      </c>
      <c r="AB1794">
        <v>0</v>
      </c>
    </row>
    <row r="1795" spans="1:29">
      <c r="A1795">
        <v>10</v>
      </c>
      <c r="B1795">
        <v>753</v>
      </c>
      <c r="C1795">
        <v>2003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51</v>
      </c>
      <c r="N1795">
        <v>99</v>
      </c>
      <c r="O1795">
        <v>99</v>
      </c>
      <c r="P1795">
        <v>9999</v>
      </c>
      <c r="Q1795">
        <v>482</v>
      </c>
      <c r="R1795">
        <v>903.5</v>
      </c>
      <c r="S1795">
        <v>903.5</v>
      </c>
      <c r="T1795">
        <v>3.1823465182628299</v>
      </c>
      <c r="U1795">
        <v>3.5668087740630199</v>
      </c>
      <c r="V1795">
        <v>11.115661317100164</v>
      </c>
      <c r="W1795">
        <v>51.084670724958499</v>
      </c>
      <c r="X1795">
        <v>173.79313983599363</v>
      </c>
      <c r="Y1795">
        <v>160.41106806862189</v>
      </c>
      <c r="Z1795">
        <v>160.41106806862189</v>
      </c>
      <c r="AA1795">
        <v>32.537149842734607</v>
      </c>
      <c r="AB1795">
        <v>2.0763038894194774</v>
      </c>
      <c r="AC1795">
        <v>6.1900262074249284</v>
      </c>
    </row>
    <row r="1796" spans="1:29">
      <c r="A1796">
        <v>10</v>
      </c>
      <c r="B1796">
        <v>754</v>
      </c>
      <c r="C1796">
        <v>2003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52</v>
      </c>
      <c r="N1796">
        <v>99</v>
      </c>
      <c r="O1796">
        <v>99</v>
      </c>
      <c r="P1796">
        <v>9999</v>
      </c>
      <c r="Q1796">
        <v>625</v>
      </c>
      <c r="R1796">
        <v>1300</v>
      </c>
      <c r="S1796">
        <v>1300</v>
      </c>
      <c r="T1796">
        <v>4.5789158536155821</v>
      </c>
      <c r="U1796">
        <v>5.1215635588822783</v>
      </c>
      <c r="V1796">
        <v>11.06769230769231</v>
      </c>
      <c r="W1796">
        <v>52</v>
      </c>
      <c r="X1796">
        <v>173.43636969747493</v>
      </c>
      <c r="Y1796">
        <v>160.08176923076917</v>
      </c>
      <c r="Z1796">
        <v>160.08176923076917</v>
      </c>
      <c r="AA1796">
        <v>31.47284028065172</v>
      </c>
      <c r="AB1796">
        <v>0</v>
      </c>
    </row>
    <row r="1797" spans="1:29">
      <c r="A1797">
        <v>10</v>
      </c>
      <c r="B1797">
        <v>755</v>
      </c>
      <c r="C1797">
        <v>2003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53</v>
      </c>
      <c r="N1797">
        <v>99</v>
      </c>
      <c r="O1797">
        <v>99</v>
      </c>
      <c r="P1797">
        <v>9999</v>
      </c>
      <c r="Q1797">
        <v>630</v>
      </c>
      <c r="R1797">
        <v>1359.5</v>
      </c>
      <c r="S1797">
        <v>1359.5</v>
      </c>
      <c r="T1797">
        <v>4.7884893099926034</v>
      </c>
      <c r="U1797">
        <v>5.1502887295567321</v>
      </c>
      <c r="V1797">
        <v>11.129091577785948</v>
      </c>
      <c r="W1797">
        <v>53.019492460463411</v>
      </c>
      <c r="X1797">
        <v>166.77591221359904</v>
      </c>
      <c r="Y1797">
        <v>153.93416697315203</v>
      </c>
      <c r="Z1797">
        <v>153.93416697315203</v>
      </c>
      <c r="AA1797">
        <v>30.757062751775081</v>
      </c>
      <c r="AB1797">
        <v>1.0162285414934211</v>
      </c>
      <c r="AC1797">
        <v>3.7958058025835282</v>
      </c>
    </row>
    <row r="1798" spans="1:29">
      <c r="A1798">
        <v>10</v>
      </c>
      <c r="B1798">
        <v>756</v>
      </c>
      <c r="C1798">
        <v>2003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54</v>
      </c>
      <c r="N1798">
        <v>99</v>
      </c>
      <c r="O1798">
        <v>99</v>
      </c>
      <c r="P1798">
        <v>9999</v>
      </c>
      <c r="Q1798">
        <v>801</v>
      </c>
      <c r="R1798">
        <v>2035</v>
      </c>
      <c r="S1798">
        <v>2035</v>
      </c>
      <c r="T1798">
        <v>7.1677644323905492</v>
      </c>
      <c r="U1798">
        <v>7.516108749381325</v>
      </c>
      <c r="V1798">
        <v>11.086486486486484</v>
      </c>
      <c r="W1798">
        <v>54</v>
      </c>
      <c r="X1798">
        <v>162.59590428604503</v>
      </c>
      <c r="Y1798">
        <v>150.07601965601955</v>
      </c>
      <c r="Z1798">
        <v>150.07601965601955</v>
      </c>
      <c r="AA1798">
        <v>28.842898280313875</v>
      </c>
      <c r="AB1798">
        <v>0</v>
      </c>
    </row>
    <row r="1799" spans="1:29">
      <c r="A1799">
        <v>10</v>
      </c>
      <c r="B1799">
        <v>757</v>
      </c>
      <c r="C1799">
        <v>2003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55</v>
      </c>
      <c r="N1799">
        <v>99</v>
      </c>
      <c r="O1799">
        <v>99</v>
      </c>
      <c r="P1799">
        <v>9999</v>
      </c>
      <c r="Q1799">
        <v>952</v>
      </c>
      <c r="R1799">
        <v>3381</v>
      </c>
      <c r="S1799">
        <v>3381</v>
      </c>
      <c r="T1799">
        <v>11.908703462364828</v>
      </c>
      <c r="U1799">
        <v>12.107127856271189</v>
      </c>
      <c r="V1799">
        <v>14.22360248447205</v>
      </c>
      <c r="W1799">
        <v>55</v>
      </c>
      <c r="X1799">
        <v>157.64380838302611</v>
      </c>
      <c r="Y1799">
        <v>145.50523513753339</v>
      </c>
      <c r="Z1799">
        <v>145.50523513753339</v>
      </c>
      <c r="AA1799">
        <v>27.768622308233624</v>
      </c>
      <c r="AB1799">
        <v>0</v>
      </c>
    </row>
    <row r="1800" spans="1:29">
      <c r="A1800">
        <v>10</v>
      </c>
      <c r="B1800">
        <v>758</v>
      </c>
      <c r="C1800">
        <v>2003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56</v>
      </c>
      <c r="N1800">
        <v>99</v>
      </c>
      <c r="O1800">
        <v>99</v>
      </c>
      <c r="P1800">
        <v>9999</v>
      </c>
      <c r="Q1800">
        <v>879</v>
      </c>
      <c r="R1800">
        <v>2497</v>
      </c>
      <c r="S1800">
        <v>2497</v>
      </c>
      <c r="T1800">
        <v>8.7950406819062366</v>
      </c>
      <c r="U1800">
        <v>8.7371967555815608</v>
      </c>
      <c r="V1800">
        <v>14.068081698037645</v>
      </c>
      <c r="W1800">
        <v>56</v>
      </c>
      <c r="X1800">
        <v>154.04036306189317</v>
      </c>
      <c r="Y1800">
        <v>142.17925510612747</v>
      </c>
      <c r="Z1800">
        <v>142.17925510612747</v>
      </c>
      <c r="AA1800">
        <v>27.210987478833697</v>
      </c>
      <c r="AB1800">
        <v>0</v>
      </c>
    </row>
    <row r="1801" spans="1:29">
      <c r="A1801">
        <v>10</v>
      </c>
      <c r="B1801">
        <v>759</v>
      </c>
      <c r="C1801">
        <v>2003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57</v>
      </c>
      <c r="N1801">
        <v>99</v>
      </c>
      <c r="O1801">
        <v>99</v>
      </c>
      <c r="P1801">
        <v>9999</v>
      </c>
      <c r="Q1801">
        <v>845</v>
      </c>
      <c r="R1801">
        <v>2259</v>
      </c>
      <c r="S1801">
        <v>2259</v>
      </c>
      <c r="T1801">
        <v>7.9567468563981549</v>
      </c>
      <c r="U1801">
        <v>7.7804310168545507</v>
      </c>
      <c r="V1801">
        <v>14.037627268702968</v>
      </c>
      <c r="W1801">
        <v>57</v>
      </c>
      <c r="X1801">
        <v>151.62415224140179</v>
      </c>
      <c r="Y1801">
        <v>139.94909251881361</v>
      </c>
      <c r="Z1801">
        <v>139.94909251881361</v>
      </c>
      <c r="AA1801">
        <v>26.947761063070843</v>
      </c>
      <c r="AB1801">
        <v>0</v>
      </c>
    </row>
    <row r="1802" spans="1:29">
      <c r="A1802">
        <v>10</v>
      </c>
      <c r="B1802">
        <v>760</v>
      </c>
      <c r="C1802">
        <v>2003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58</v>
      </c>
      <c r="N1802">
        <v>99</v>
      </c>
      <c r="O1802">
        <v>99</v>
      </c>
      <c r="P1802">
        <v>9999</v>
      </c>
      <c r="Q1802">
        <v>876</v>
      </c>
      <c r="R1802">
        <v>2357</v>
      </c>
      <c r="S1802">
        <v>2357</v>
      </c>
      <c r="T1802">
        <v>8.3019266669014815</v>
      </c>
      <c r="U1802">
        <v>7.9516893424965378</v>
      </c>
      <c r="V1802">
        <v>14.148918116249471</v>
      </c>
      <c r="W1802">
        <v>58.024607551972849</v>
      </c>
      <c r="X1802">
        <v>148.51857793410397</v>
      </c>
      <c r="Y1802">
        <v>137.08264743317758</v>
      </c>
      <c r="Z1802">
        <v>137.08264743317758</v>
      </c>
      <c r="AA1802">
        <v>25.902989773430807</v>
      </c>
      <c r="AB1802">
        <v>1.1944172147164398</v>
      </c>
      <c r="AC1802">
        <v>5.0996226890725724</v>
      </c>
    </row>
    <row r="1803" spans="1:29">
      <c r="A1803">
        <v>10</v>
      </c>
      <c r="B1803">
        <v>761</v>
      </c>
      <c r="C1803">
        <v>2003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59</v>
      </c>
      <c r="N1803">
        <v>99</v>
      </c>
      <c r="O1803">
        <v>99</v>
      </c>
      <c r="P1803">
        <v>9999</v>
      </c>
      <c r="Q1803">
        <v>870</v>
      </c>
      <c r="R1803">
        <v>2343</v>
      </c>
      <c r="S1803">
        <v>2343</v>
      </c>
      <c r="T1803">
        <v>8.2526152654010065</v>
      </c>
      <c r="U1803">
        <v>7.7659355357654052</v>
      </c>
      <c r="V1803">
        <v>14.10883482714469</v>
      </c>
      <c r="W1803">
        <v>59</v>
      </c>
      <c r="X1803">
        <v>145.91584438836963</v>
      </c>
      <c r="Y1803">
        <v>134.68032437046512</v>
      </c>
      <c r="Z1803">
        <v>134.68032437046512</v>
      </c>
      <c r="AA1803">
        <v>25.079404440340216</v>
      </c>
      <c r="AB1803">
        <v>0</v>
      </c>
    </row>
    <row r="1804" spans="1:29">
      <c r="A1804">
        <v>10</v>
      </c>
      <c r="B1804">
        <v>762</v>
      </c>
      <c r="C1804">
        <v>2003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60</v>
      </c>
      <c r="N1804">
        <v>99</v>
      </c>
      <c r="O1804">
        <v>99</v>
      </c>
      <c r="P1804">
        <v>9999</v>
      </c>
      <c r="Q1804">
        <v>828</v>
      </c>
      <c r="R1804">
        <v>2246</v>
      </c>
      <c r="S1804">
        <v>2246</v>
      </c>
      <c r="T1804">
        <v>7.9109576978620018</v>
      </c>
      <c r="U1804">
        <v>7.2431408749359196</v>
      </c>
      <c r="V1804">
        <v>17.146037399821914</v>
      </c>
      <c r="W1804">
        <v>60</v>
      </c>
      <c r="X1804">
        <v>141.97050926698631</v>
      </c>
      <c r="Y1804">
        <v>131.03878005342835</v>
      </c>
      <c r="Z1804">
        <v>131.03878005342835</v>
      </c>
      <c r="AA1804">
        <v>24.803161981529737</v>
      </c>
      <c r="AB1804">
        <v>0</v>
      </c>
    </row>
    <row r="1805" spans="1:29">
      <c r="A1805">
        <v>10</v>
      </c>
      <c r="B1805">
        <v>763</v>
      </c>
      <c r="C1805">
        <v>2003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61</v>
      </c>
      <c r="N1805">
        <v>99</v>
      </c>
      <c r="O1805">
        <v>99</v>
      </c>
      <c r="P1805">
        <v>9999</v>
      </c>
      <c r="Q1805">
        <v>698</v>
      </c>
      <c r="R1805">
        <v>1694</v>
      </c>
      <c r="S1805">
        <v>1694</v>
      </c>
      <c r="T1805">
        <v>5.9666795815575346</v>
      </c>
      <c r="U1805">
        <v>5.3840154416988382</v>
      </c>
      <c r="V1805">
        <v>17.143447461629282</v>
      </c>
      <c r="W1805">
        <v>61</v>
      </c>
      <c r="X1805">
        <v>139.91808447634315</v>
      </c>
      <c r="Y1805">
        <v>129.14439197166459</v>
      </c>
      <c r="Z1805">
        <v>129.14439197166459</v>
      </c>
      <c r="AA1805">
        <v>24.635022747376141</v>
      </c>
      <c r="AB1805">
        <v>0</v>
      </c>
    </row>
    <row r="1806" spans="1:29">
      <c r="A1806">
        <v>10</v>
      </c>
      <c r="B1806">
        <v>764</v>
      </c>
      <c r="C1806">
        <v>2003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62</v>
      </c>
      <c r="N1806">
        <v>99</v>
      </c>
      <c r="O1806">
        <v>99</v>
      </c>
      <c r="P1806">
        <v>9999</v>
      </c>
      <c r="Q1806">
        <v>590</v>
      </c>
      <c r="R1806">
        <v>1323</v>
      </c>
      <c r="S1806">
        <v>1323</v>
      </c>
      <c r="T1806">
        <v>4.6599274417949363</v>
      </c>
      <c r="U1806">
        <v>4.1812424389392548</v>
      </c>
      <c r="V1806">
        <v>17.247921390778536</v>
      </c>
      <c r="W1806">
        <v>62</v>
      </c>
      <c r="X1806">
        <v>139.13181981592439</v>
      </c>
      <c r="Y1806">
        <v>128.41866969009803</v>
      </c>
      <c r="Z1806">
        <v>128.41866969009803</v>
      </c>
      <c r="AA1806">
        <v>23.71240269279766</v>
      </c>
      <c r="AB1806">
        <v>0</v>
      </c>
    </row>
    <row r="1807" spans="1:29">
      <c r="A1807">
        <v>10</v>
      </c>
      <c r="B1807">
        <v>765</v>
      </c>
      <c r="C1807">
        <v>2003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63</v>
      </c>
      <c r="N1807">
        <v>99</v>
      </c>
      <c r="O1807">
        <v>99</v>
      </c>
      <c r="P1807">
        <v>9999</v>
      </c>
      <c r="Q1807">
        <v>378</v>
      </c>
      <c r="R1807">
        <v>734</v>
      </c>
      <c r="S1807">
        <v>734</v>
      </c>
      <c r="T1807">
        <v>2.5853263358106462</v>
      </c>
      <c r="U1807">
        <v>2.2550268002741505</v>
      </c>
      <c r="V1807">
        <v>17.446866485013626</v>
      </c>
      <c r="W1807">
        <v>63</v>
      </c>
      <c r="X1807">
        <v>135.24979261441621</v>
      </c>
      <c r="Y1807">
        <v>124.8355585831064</v>
      </c>
      <c r="Z1807">
        <v>124.8355585831064</v>
      </c>
      <c r="AA1807">
        <v>24.144274625002321</v>
      </c>
      <c r="AB1807">
        <v>0</v>
      </c>
    </row>
    <row r="1808" spans="1:29">
      <c r="A1808">
        <v>10</v>
      </c>
      <c r="B1808">
        <v>766</v>
      </c>
      <c r="C1808">
        <v>2003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64</v>
      </c>
      <c r="N1808">
        <v>99</v>
      </c>
      <c r="O1808">
        <v>99</v>
      </c>
      <c r="P1808">
        <v>9999</v>
      </c>
      <c r="Q1808">
        <v>196</v>
      </c>
      <c r="R1808">
        <v>339</v>
      </c>
      <c r="S1808">
        <v>339</v>
      </c>
      <c r="T1808">
        <v>1.1940403649043709</v>
      </c>
      <c r="U1808">
        <v>1.0300036031975992</v>
      </c>
      <c r="V1808">
        <v>18.209439528023594</v>
      </c>
      <c r="W1808">
        <v>64</v>
      </c>
      <c r="X1808">
        <v>133.75807374311685</v>
      </c>
      <c r="Y1808">
        <v>123.4587020648967</v>
      </c>
      <c r="Z1808">
        <v>123.4587020648967</v>
      </c>
      <c r="AA1808">
        <v>21.144075359285811</v>
      </c>
      <c r="AB1808">
        <v>0</v>
      </c>
    </row>
    <row r="1809" spans="1:29">
      <c r="A1809">
        <v>10</v>
      </c>
      <c r="B1809">
        <v>767</v>
      </c>
      <c r="C1809">
        <v>2003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65</v>
      </c>
      <c r="N1809">
        <v>99</v>
      </c>
      <c r="O1809">
        <v>99</v>
      </c>
      <c r="P1809">
        <v>9999</v>
      </c>
      <c r="Q1809">
        <v>120</v>
      </c>
      <c r="R1809">
        <v>174</v>
      </c>
      <c r="S1809">
        <v>174</v>
      </c>
      <c r="T1809">
        <v>0.61287027579162412</v>
      </c>
      <c r="U1809">
        <v>0.51670852759800556</v>
      </c>
      <c r="V1809">
        <v>17</v>
      </c>
      <c r="W1809">
        <v>65</v>
      </c>
      <c r="X1809">
        <v>130.73062601960129</v>
      </c>
      <c r="Y1809">
        <v>120.6643678160919</v>
      </c>
      <c r="Z1809">
        <v>120.6643678160919</v>
      </c>
      <c r="AA1809">
        <v>21.474015182276236</v>
      </c>
      <c r="AB1809">
        <v>0</v>
      </c>
    </row>
    <row r="1810" spans="1:29">
      <c r="A1810">
        <v>10</v>
      </c>
      <c r="B1810">
        <v>768</v>
      </c>
      <c r="C1810">
        <v>2003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66</v>
      </c>
      <c r="N1810">
        <v>99</v>
      </c>
      <c r="O1810">
        <v>99</v>
      </c>
      <c r="P1810">
        <v>9999</v>
      </c>
    </row>
    <row r="1811" spans="1:29">
      <c r="A1811">
        <v>10</v>
      </c>
      <c r="B1811">
        <v>769</v>
      </c>
      <c r="C1811">
        <v>2003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67</v>
      </c>
      <c r="N1811">
        <v>99</v>
      </c>
      <c r="O1811">
        <v>99</v>
      </c>
      <c r="P1811">
        <v>9999</v>
      </c>
    </row>
    <row r="1812" spans="1:29">
      <c r="A1812">
        <v>10</v>
      </c>
      <c r="B1812">
        <v>770</v>
      </c>
      <c r="C1812">
        <v>2003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68</v>
      </c>
      <c r="N1812">
        <v>99</v>
      </c>
      <c r="O1812">
        <v>99</v>
      </c>
      <c r="P1812">
        <v>9999</v>
      </c>
    </row>
    <row r="1813" spans="1:29">
      <c r="A1813">
        <v>10</v>
      </c>
      <c r="B1813">
        <v>771</v>
      </c>
      <c r="C1813">
        <v>2002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0</v>
      </c>
      <c r="N1813">
        <v>99</v>
      </c>
      <c r="O1813">
        <v>99</v>
      </c>
      <c r="P1813">
        <v>9999</v>
      </c>
      <c r="Q1813">
        <v>119</v>
      </c>
      <c r="R1813">
        <v>372</v>
      </c>
      <c r="S1813">
        <v>0</v>
      </c>
      <c r="T1813">
        <v>1.3485101138258544</v>
      </c>
      <c r="U1813">
        <v>0</v>
      </c>
      <c r="V1813">
        <v>19.951612903225804</v>
      </c>
      <c r="X1813">
        <v>132.77793310732875</v>
      </c>
      <c r="Y1813">
        <v>0</v>
      </c>
    </row>
    <row r="1814" spans="1:29">
      <c r="A1814">
        <v>10</v>
      </c>
      <c r="B1814">
        <v>772</v>
      </c>
      <c r="C1814">
        <v>2002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35</v>
      </c>
      <c r="N1814">
        <v>99</v>
      </c>
      <c r="O1814">
        <v>99</v>
      </c>
      <c r="P1814">
        <v>9999</v>
      </c>
      <c r="Q1814">
        <v>20</v>
      </c>
      <c r="R1814">
        <v>29</v>
      </c>
      <c r="S1814">
        <v>29</v>
      </c>
      <c r="T1814">
        <v>0.10512578844341336</v>
      </c>
      <c r="U1814">
        <v>0.13353035882234304</v>
      </c>
      <c r="V1814">
        <v>5.3448275862068977</v>
      </c>
      <c r="W1814">
        <v>35</v>
      </c>
      <c r="X1814">
        <v>194.48201143198716</v>
      </c>
      <c r="Y1814">
        <v>179.50689655172422</v>
      </c>
      <c r="Z1814">
        <v>179.50689655172422</v>
      </c>
      <c r="AA1814">
        <v>48.100454733204067</v>
      </c>
      <c r="AB1814">
        <v>0</v>
      </c>
    </row>
    <row r="1815" spans="1:29">
      <c r="A1815">
        <v>10</v>
      </c>
      <c r="B1815">
        <v>773</v>
      </c>
      <c r="C1815">
        <v>2002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36</v>
      </c>
      <c r="N1815">
        <v>99</v>
      </c>
      <c r="O1815">
        <v>99</v>
      </c>
      <c r="P1815">
        <v>9999</v>
      </c>
      <c r="Q1815">
        <v>15</v>
      </c>
      <c r="R1815">
        <v>15</v>
      </c>
      <c r="S1815">
        <v>15</v>
      </c>
      <c r="T1815">
        <v>5.4375407815558607E-2</v>
      </c>
      <c r="U1815">
        <v>7.3268939228180785E-2</v>
      </c>
      <c r="V1815">
        <v>2</v>
      </c>
      <c r="W1815">
        <v>36</v>
      </c>
      <c r="X1815">
        <v>206.31274828457927</v>
      </c>
      <c r="Y1815">
        <v>190.42666666666673</v>
      </c>
      <c r="Z1815">
        <v>190.42666666666673</v>
      </c>
      <c r="AA1815">
        <v>43.064718222177554</v>
      </c>
      <c r="AB1815">
        <v>0</v>
      </c>
    </row>
    <row r="1816" spans="1:29">
      <c r="A1816">
        <v>10</v>
      </c>
      <c r="B1816">
        <v>774</v>
      </c>
      <c r="C1816">
        <v>2002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37</v>
      </c>
      <c r="N1816">
        <v>99</v>
      </c>
      <c r="O1816">
        <v>99</v>
      </c>
      <c r="P1816">
        <v>9999</v>
      </c>
      <c r="Q1816">
        <v>19</v>
      </c>
      <c r="R1816">
        <v>20</v>
      </c>
      <c r="S1816">
        <v>20</v>
      </c>
      <c r="T1816">
        <v>7.2500543754078148E-2</v>
      </c>
      <c r="U1816">
        <v>9.9255762618486745E-2</v>
      </c>
      <c r="V1816">
        <v>2</v>
      </c>
      <c r="W1816">
        <v>37</v>
      </c>
      <c r="X1816">
        <v>209.61538461538464</v>
      </c>
      <c r="Y1816">
        <v>193.47500000000005</v>
      </c>
      <c r="Z1816">
        <v>193.47500000000005</v>
      </c>
      <c r="AA1816">
        <v>44.314533451227724</v>
      </c>
      <c r="AB1816">
        <v>0</v>
      </c>
    </row>
    <row r="1817" spans="1:29">
      <c r="A1817">
        <v>10</v>
      </c>
      <c r="B1817">
        <v>775</v>
      </c>
      <c r="C1817">
        <v>2002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38</v>
      </c>
      <c r="N1817">
        <v>99</v>
      </c>
      <c r="O1817">
        <v>99</v>
      </c>
      <c r="P1817">
        <v>9999</v>
      </c>
      <c r="Q1817">
        <v>25</v>
      </c>
      <c r="R1817">
        <v>27</v>
      </c>
      <c r="S1817">
        <v>27</v>
      </c>
      <c r="T1817">
        <v>9.787573406800551E-2</v>
      </c>
      <c r="U1817">
        <v>0.14428573839746417</v>
      </c>
      <c r="V1817">
        <v>2</v>
      </c>
      <c r="W1817">
        <v>38</v>
      </c>
      <c r="X1817">
        <v>225.71325388226796</v>
      </c>
      <c r="Y1817">
        <v>208.33333333333323</v>
      </c>
      <c r="Z1817">
        <v>208.33333333333323</v>
      </c>
      <c r="AA1817">
        <v>36.291749904229533</v>
      </c>
      <c r="AB1817">
        <v>0</v>
      </c>
    </row>
    <row r="1818" spans="1:29">
      <c r="A1818">
        <v>10</v>
      </c>
      <c r="B1818">
        <v>776</v>
      </c>
      <c r="C1818">
        <v>2002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39</v>
      </c>
      <c r="N1818">
        <v>99</v>
      </c>
      <c r="O1818">
        <v>99</v>
      </c>
      <c r="P1818">
        <v>9999</v>
      </c>
      <c r="Q1818">
        <v>29</v>
      </c>
      <c r="R1818">
        <v>32</v>
      </c>
      <c r="S1818">
        <v>32</v>
      </c>
      <c r="T1818">
        <v>0.11600087000652502</v>
      </c>
      <c r="U1818">
        <v>0.15584911810761129</v>
      </c>
      <c r="V1818">
        <v>2</v>
      </c>
      <c r="W1818">
        <v>39</v>
      </c>
      <c r="X1818">
        <v>205.70828819068245</v>
      </c>
      <c r="Y1818">
        <v>189.86875000000001</v>
      </c>
      <c r="Z1818">
        <v>189.86875000000001</v>
      </c>
      <c r="AA1818">
        <v>36.866587493793133</v>
      </c>
      <c r="AB1818">
        <v>0</v>
      </c>
    </row>
    <row r="1819" spans="1:29">
      <c r="A1819">
        <v>10</v>
      </c>
      <c r="B1819">
        <v>777</v>
      </c>
      <c r="C1819">
        <v>2002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40</v>
      </c>
      <c r="N1819">
        <v>99</v>
      </c>
      <c r="O1819">
        <v>99</v>
      </c>
      <c r="P1819">
        <v>9999</v>
      </c>
      <c r="Q1819">
        <v>52</v>
      </c>
      <c r="R1819">
        <v>60</v>
      </c>
      <c r="S1819">
        <v>60</v>
      </c>
      <c r="T1819">
        <v>0.21750163126223443</v>
      </c>
      <c r="U1819">
        <v>0.28620390814531321</v>
      </c>
      <c r="V1819">
        <v>5</v>
      </c>
      <c r="W1819">
        <v>40</v>
      </c>
      <c r="X1819">
        <v>201.47526182737457</v>
      </c>
      <c r="Y1819">
        <v>185.96166666666656</v>
      </c>
      <c r="Z1819">
        <v>185.96166666666656</v>
      </c>
      <c r="AA1819">
        <v>41.651090788704842</v>
      </c>
      <c r="AB1819">
        <v>0</v>
      </c>
    </row>
    <row r="1820" spans="1:29">
      <c r="A1820">
        <v>10</v>
      </c>
      <c r="B1820">
        <v>778</v>
      </c>
      <c r="C1820">
        <v>2002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41</v>
      </c>
      <c r="N1820">
        <v>99</v>
      </c>
      <c r="O1820">
        <v>99</v>
      </c>
      <c r="P1820">
        <v>9999</v>
      </c>
      <c r="Q1820">
        <v>52</v>
      </c>
      <c r="R1820">
        <v>56</v>
      </c>
      <c r="S1820">
        <v>56</v>
      </c>
      <c r="T1820">
        <v>0.20300152251141876</v>
      </c>
      <c r="U1820">
        <v>0.27770323370888311</v>
      </c>
      <c r="V1820">
        <v>5</v>
      </c>
      <c r="W1820">
        <v>41</v>
      </c>
      <c r="X1820">
        <v>209.45480575762272</v>
      </c>
      <c r="Y1820">
        <v>193.32678571428576</v>
      </c>
      <c r="Z1820">
        <v>193.32678571428576</v>
      </c>
      <c r="AA1820">
        <v>35.029342246747802</v>
      </c>
      <c r="AB1820">
        <v>0</v>
      </c>
    </row>
    <row r="1821" spans="1:29">
      <c r="A1821">
        <v>10</v>
      </c>
      <c r="B1821">
        <v>779</v>
      </c>
      <c r="C1821">
        <v>2002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42</v>
      </c>
      <c r="N1821">
        <v>99</v>
      </c>
      <c r="O1821">
        <v>99</v>
      </c>
      <c r="P1821">
        <v>9999</v>
      </c>
      <c r="Q1821">
        <v>78</v>
      </c>
      <c r="R1821">
        <v>84</v>
      </c>
      <c r="S1821">
        <v>84</v>
      </c>
      <c r="T1821">
        <v>0.30450228376712818</v>
      </c>
      <c r="U1821">
        <v>0.41131567508462574</v>
      </c>
      <c r="V1821">
        <v>5</v>
      </c>
      <c r="W1821">
        <v>42</v>
      </c>
      <c r="X1821">
        <v>206.82040963731112</v>
      </c>
      <c r="Y1821">
        <v>190.89523809523817</v>
      </c>
      <c r="Z1821">
        <v>190.89523809523817</v>
      </c>
      <c r="AA1821">
        <v>37.563758194637757</v>
      </c>
      <c r="AB1821">
        <v>0</v>
      </c>
    </row>
    <row r="1822" spans="1:29">
      <c r="A1822">
        <v>10</v>
      </c>
      <c r="B1822">
        <v>780</v>
      </c>
      <c r="C1822">
        <v>2002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43</v>
      </c>
      <c r="N1822">
        <v>99</v>
      </c>
      <c r="O1822">
        <v>99</v>
      </c>
      <c r="P1822">
        <v>9999</v>
      </c>
      <c r="Q1822">
        <v>96</v>
      </c>
      <c r="R1822">
        <v>109</v>
      </c>
      <c r="S1822">
        <v>109</v>
      </c>
      <c r="T1822">
        <v>0.39512796345972589</v>
      </c>
      <c r="U1822">
        <v>0.53837690266717453</v>
      </c>
      <c r="V1822">
        <v>5</v>
      </c>
      <c r="W1822">
        <v>43</v>
      </c>
      <c r="X1822">
        <v>208.62067251781676</v>
      </c>
      <c r="Y1822">
        <v>192.55688073394489</v>
      </c>
      <c r="Z1822">
        <v>192.55688073394489</v>
      </c>
      <c r="AA1822">
        <v>34.924929628221925</v>
      </c>
      <c r="AB1822">
        <v>0</v>
      </c>
    </row>
    <row r="1823" spans="1:29">
      <c r="A1823">
        <v>10</v>
      </c>
      <c r="B1823">
        <v>781</v>
      </c>
      <c r="C1823">
        <v>2002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44</v>
      </c>
      <c r="N1823">
        <v>99</v>
      </c>
      <c r="O1823">
        <v>99</v>
      </c>
      <c r="P1823">
        <v>9999</v>
      </c>
      <c r="Q1823">
        <v>119</v>
      </c>
      <c r="R1823">
        <v>157</v>
      </c>
      <c r="S1823">
        <v>157</v>
      </c>
      <c r="T1823">
        <v>0.56912926846951362</v>
      </c>
      <c r="U1823">
        <v>0.76053589852257009</v>
      </c>
      <c r="V1823">
        <v>5.0318471337579638</v>
      </c>
      <c r="W1823">
        <v>44.28025477707007</v>
      </c>
      <c r="X1823">
        <v>204.60558549730527</v>
      </c>
      <c r="Y1823">
        <v>188.85095541401276</v>
      </c>
      <c r="Z1823">
        <v>188.85095541401276</v>
      </c>
      <c r="AA1823">
        <v>32.063823926968993</v>
      </c>
      <c r="AB1823">
        <v>3.500381043688285</v>
      </c>
      <c r="AC1823">
        <v>7.9028363722178145</v>
      </c>
    </row>
    <row r="1824" spans="1:29">
      <c r="A1824">
        <v>10</v>
      </c>
      <c r="B1824">
        <v>782</v>
      </c>
      <c r="C1824">
        <v>2002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45</v>
      </c>
      <c r="N1824">
        <v>99</v>
      </c>
      <c r="O1824">
        <v>99</v>
      </c>
      <c r="P1824">
        <v>9999</v>
      </c>
      <c r="Q1824">
        <v>154</v>
      </c>
      <c r="R1824">
        <v>201</v>
      </c>
      <c r="S1824">
        <v>201</v>
      </c>
      <c r="T1824">
        <v>0.72863046472848514</v>
      </c>
      <c r="U1824">
        <v>0.97669260766063115</v>
      </c>
      <c r="V1824">
        <v>8</v>
      </c>
      <c r="W1824">
        <v>45</v>
      </c>
      <c r="X1824">
        <v>205.23870355697139</v>
      </c>
      <c r="Y1824">
        <v>189.43532338308455</v>
      </c>
      <c r="Z1824">
        <v>189.43532338308455</v>
      </c>
      <c r="AA1824">
        <v>31.197489949101175</v>
      </c>
      <c r="AB1824">
        <v>0</v>
      </c>
    </row>
    <row r="1825" spans="1:29">
      <c r="A1825">
        <v>10</v>
      </c>
      <c r="B1825">
        <v>783</v>
      </c>
      <c r="C1825">
        <v>2002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46</v>
      </c>
      <c r="N1825">
        <v>99</v>
      </c>
      <c r="O1825">
        <v>99</v>
      </c>
      <c r="P1825">
        <v>9999</v>
      </c>
      <c r="Q1825">
        <v>198</v>
      </c>
      <c r="R1825">
        <v>258</v>
      </c>
      <c r="S1825">
        <v>258</v>
      </c>
      <c r="T1825">
        <v>0.93525701442760834</v>
      </c>
      <c r="U1825">
        <v>1.2043383091948203</v>
      </c>
      <c r="V1825">
        <v>8</v>
      </c>
      <c r="W1825">
        <v>46</v>
      </c>
      <c r="X1825">
        <v>197.16336180469821</v>
      </c>
      <c r="Y1825">
        <v>181.98178294573643</v>
      </c>
      <c r="Z1825">
        <v>181.98178294573643</v>
      </c>
      <c r="AA1825">
        <v>35.040420977029726</v>
      </c>
      <c r="AB1825">
        <v>0</v>
      </c>
    </row>
    <row r="1826" spans="1:29">
      <c r="A1826">
        <v>10</v>
      </c>
      <c r="B1826">
        <v>784</v>
      </c>
      <c r="C1826">
        <v>2002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47</v>
      </c>
      <c r="N1826">
        <v>99</v>
      </c>
      <c r="O1826">
        <v>99</v>
      </c>
      <c r="P1826">
        <v>9999</v>
      </c>
      <c r="Q1826">
        <v>210</v>
      </c>
      <c r="R1826">
        <v>282</v>
      </c>
      <c r="S1826">
        <v>282</v>
      </c>
      <c r="T1826">
        <v>1.0222576669325019</v>
      </c>
      <c r="U1826">
        <v>1.309668180764866</v>
      </c>
      <c r="V1826">
        <v>8.322695035460999</v>
      </c>
      <c r="W1826">
        <v>47</v>
      </c>
      <c r="X1826">
        <v>196.15960904543456</v>
      </c>
      <c r="Y1826">
        <v>181.05531914893612</v>
      </c>
      <c r="Z1826">
        <v>181.05531914893612</v>
      </c>
      <c r="AA1826">
        <v>33.334184582461319</v>
      </c>
      <c r="AB1826">
        <v>0</v>
      </c>
    </row>
    <row r="1827" spans="1:29">
      <c r="A1827">
        <v>10</v>
      </c>
      <c r="B1827">
        <v>785</v>
      </c>
      <c r="C1827">
        <v>2002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48</v>
      </c>
      <c r="N1827">
        <v>99</v>
      </c>
      <c r="O1827">
        <v>99</v>
      </c>
      <c r="P1827">
        <v>9999</v>
      </c>
      <c r="Q1827">
        <v>322</v>
      </c>
      <c r="R1827">
        <v>498</v>
      </c>
      <c r="S1827">
        <v>498</v>
      </c>
      <c r="T1827">
        <v>1.8052635394765464</v>
      </c>
      <c r="U1827">
        <v>2.221946504645282</v>
      </c>
      <c r="V1827">
        <v>8</v>
      </c>
      <c r="W1827">
        <v>48</v>
      </c>
      <c r="X1827">
        <v>188.45240115391124</v>
      </c>
      <c r="Y1827">
        <v>173.94156626506023</v>
      </c>
      <c r="Z1827">
        <v>173.94156626506023</v>
      </c>
      <c r="AA1827">
        <v>31.704938284169959</v>
      </c>
      <c r="AB1827">
        <v>0</v>
      </c>
    </row>
    <row r="1828" spans="1:29">
      <c r="A1828">
        <v>10</v>
      </c>
      <c r="B1828">
        <v>786</v>
      </c>
      <c r="C1828">
        <v>2002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49</v>
      </c>
      <c r="N1828">
        <v>99</v>
      </c>
      <c r="O1828">
        <v>99</v>
      </c>
      <c r="P1828">
        <v>9999</v>
      </c>
      <c r="Q1828">
        <v>385</v>
      </c>
      <c r="R1828">
        <v>637</v>
      </c>
      <c r="S1828">
        <v>637</v>
      </c>
      <c r="T1828">
        <v>2.3091423185673898</v>
      </c>
      <c r="U1828">
        <v>2.789914167812956</v>
      </c>
      <c r="V1828">
        <v>8.0219780219780219</v>
      </c>
      <c r="W1828">
        <v>49.076923076923087</v>
      </c>
      <c r="X1828">
        <v>184.99024578578832</v>
      </c>
      <c r="Y1828">
        <v>170.74599686028245</v>
      </c>
      <c r="Z1828">
        <v>170.74599686028245</v>
      </c>
      <c r="AA1828">
        <v>31.852611472236777</v>
      </c>
      <c r="AB1828">
        <v>1.9399261866028377</v>
      </c>
      <c r="AC1828">
        <v>2.5462715417147153</v>
      </c>
    </row>
    <row r="1829" spans="1:29">
      <c r="A1829">
        <v>10</v>
      </c>
      <c r="B1829">
        <v>787</v>
      </c>
      <c r="C1829">
        <v>2002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50</v>
      </c>
      <c r="N1829">
        <v>99</v>
      </c>
      <c r="O1829">
        <v>99</v>
      </c>
      <c r="P1829">
        <v>9999</v>
      </c>
      <c r="Q1829">
        <v>470</v>
      </c>
      <c r="R1829">
        <v>885</v>
      </c>
      <c r="S1829">
        <v>885</v>
      </c>
      <c r="T1829">
        <v>3.2081490611179593</v>
      </c>
      <c r="U1829">
        <v>3.7224874030213848</v>
      </c>
      <c r="V1829">
        <v>11.099435028248585</v>
      </c>
      <c r="W1829">
        <v>50</v>
      </c>
      <c r="X1829">
        <v>177.65907045926127</v>
      </c>
      <c r="Y1829">
        <v>163.97932203389823</v>
      </c>
      <c r="Z1829">
        <v>163.97932203389823</v>
      </c>
      <c r="AA1829">
        <v>29.862505478252405</v>
      </c>
      <c r="AB1829">
        <v>0</v>
      </c>
    </row>
    <row r="1830" spans="1:29">
      <c r="A1830">
        <v>10</v>
      </c>
      <c r="B1830">
        <v>788</v>
      </c>
      <c r="C1830">
        <v>2002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51</v>
      </c>
      <c r="N1830">
        <v>99</v>
      </c>
      <c r="O1830">
        <v>99</v>
      </c>
      <c r="P1830">
        <v>9999</v>
      </c>
      <c r="Q1830">
        <v>504</v>
      </c>
      <c r="R1830">
        <v>959</v>
      </c>
      <c r="S1830">
        <v>959</v>
      </c>
      <c r="T1830">
        <v>3.4764010730080472</v>
      </c>
      <c r="U1830">
        <v>3.8948043334047648</v>
      </c>
      <c r="V1830">
        <v>11</v>
      </c>
      <c r="W1830">
        <v>51</v>
      </c>
      <c r="X1830">
        <v>171.53962517383911</v>
      </c>
      <c r="Y1830">
        <v>158.33107403545375</v>
      </c>
      <c r="Z1830">
        <v>158.33107403545375</v>
      </c>
      <c r="AA1830">
        <v>30.675909478095477</v>
      </c>
      <c r="AB1830">
        <v>0</v>
      </c>
    </row>
    <row r="1831" spans="1:29">
      <c r="A1831">
        <v>10</v>
      </c>
      <c r="B1831">
        <v>789</v>
      </c>
      <c r="C1831">
        <v>2002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52</v>
      </c>
      <c r="N1831">
        <v>99</v>
      </c>
      <c r="O1831">
        <v>99</v>
      </c>
      <c r="P1831">
        <v>9999</v>
      </c>
      <c r="Q1831">
        <v>662</v>
      </c>
      <c r="R1831">
        <v>1283</v>
      </c>
      <c r="S1831">
        <v>1283</v>
      </c>
      <c r="T1831">
        <v>4.6509098818241128</v>
      </c>
      <c r="U1831">
        <v>5.1238161451354909</v>
      </c>
      <c r="V1831">
        <v>11.008573655494937</v>
      </c>
      <c r="W1831">
        <v>52.040530007794224</v>
      </c>
      <c r="X1831">
        <v>168.68027518791027</v>
      </c>
      <c r="Y1831">
        <v>155.69189399844095</v>
      </c>
      <c r="Z1831">
        <v>155.69189399844095</v>
      </c>
      <c r="AA1831">
        <v>29.138276991724705</v>
      </c>
      <c r="AB1831">
        <v>1.4511780468874651</v>
      </c>
      <c r="AC1831">
        <v>4.822031990915522</v>
      </c>
    </row>
    <row r="1832" spans="1:29">
      <c r="A1832">
        <v>10</v>
      </c>
      <c r="B1832">
        <v>790</v>
      </c>
      <c r="C1832">
        <v>2002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53</v>
      </c>
      <c r="N1832">
        <v>99</v>
      </c>
      <c r="O1832">
        <v>99</v>
      </c>
      <c r="P1832">
        <v>9999</v>
      </c>
      <c r="Q1832">
        <v>695</v>
      </c>
      <c r="R1832">
        <v>1528</v>
      </c>
      <c r="S1832">
        <v>1528</v>
      </c>
      <c r="T1832">
        <v>5.5390415428115709</v>
      </c>
      <c r="U1832">
        <v>5.913265623093019</v>
      </c>
      <c r="V1832">
        <v>11.061518324607327</v>
      </c>
      <c r="W1832">
        <v>53</v>
      </c>
      <c r="X1832">
        <v>163.45622061000699</v>
      </c>
      <c r="Y1832">
        <v>150.87009162303659</v>
      </c>
      <c r="Z1832">
        <v>150.87009162303659</v>
      </c>
      <c r="AA1832">
        <v>29.312092138593439</v>
      </c>
      <c r="AB1832">
        <v>0</v>
      </c>
    </row>
    <row r="1833" spans="1:29">
      <c r="A1833">
        <v>10</v>
      </c>
      <c r="B1833">
        <v>791</v>
      </c>
      <c r="C1833">
        <v>2002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54</v>
      </c>
      <c r="N1833">
        <v>99</v>
      </c>
      <c r="O1833">
        <v>99</v>
      </c>
      <c r="P1833">
        <v>9999</v>
      </c>
      <c r="Q1833">
        <v>833</v>
      </c>
      <c r="R1833">
        <v>1923</v>
      </c>
      <c r="S1833">
        <v>1923</v>
      </c>
      <c r="T1833">
        <v>6.970927281954614</v>
      </c>
      <c r="U1833">
        <v>7.3110673804907647</v>
      </c>
      <c r="V1833">
        <v>11.050442017680705</v>
      </c>
      <c r="W1833">
        <v>54</v>
      </c>
      <c r="X1833">
        <v>160.58276133862279</v>
      </c>
      <c r="Y1833">
        <v>148.21788871554895</v>
      </c>
      <c r="Z1833">
        <v>148.21788871554895</v>
      </c>
      <c r="AA1833">
        <v>27.52393469483988</v>
      </c>
      <c r="AB1833">
        <v>0</v>
      </c>
    </row>
    <row r="1834" spans="1:29">
      <c r="A1834">
        <v>10</v>
      </c>
      <c r="B1834">
        <v>792</v>
      </c>
      <c r="C1834">
        <v>2002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55</v>
      </c>
      <c r="N1834">
        <v>99</v>
      </c>
      <c r="O1834">
        <v>99</v>
      </c>
      <c r="P1834">
        <v>9999</v>
      </c>
      <c r="Q1834">
        <v>935</v>
      </c>
      <c r="R1834">
        <v>2803</v>
      </c>
      <c r="S1834">
        <v>2803</v>
      </c>
      <c r="T1834">
        <v>10.160951207134056</v>
      </c>
      <c r="U1834">
        <v>10.220314190467732</v>
      </c>
      <c r="V1834">
        <v>14.151623260792013</v>
      </c>
      <c r="W1834">
        <v>55</v>
      </c>
      <c r="X1834">
        <v>154.00632892555529</v>
      </c>
      <c r="Y1834">
        <v>142.14784159828741</v>
      </c>
      <c r="Z1834">
        <v>142.14784159828741</v>
      </c>
      <c r="AA1834">
        <v>26.642227421866799</v>
      </c>
      <c r="AB1834">
        <v>0</v>
      </c>
    </row>
    <row r="1835" spans="1:29">
      <c r="A1835">
        <v>10</v>
      </c>
      <c r="B1835">
        <v>793</v>
      </c>
      <c r="C1835">
        <v>2002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56</v>
      </c>
      <c r="N1835">
        <v>99</v>
      </c>
      <c r="O1835">
        <v>99</v>
      </c>
      <c r="P1835">
        <v>9999</v>
      </c>
      <c r="Q1835">
        <v>932</v>
      </c>
      <c r="R1835">
        <v>2358</v>
      </c>
      <c r="S1835">
        <v>2358</v>
      </c>
      <c r="T1835">
        <v>8.5478141086058148</v>
      </c>
      <c r="U1835">
        <v>8.5866969523927867</v>
      </c>
      <c r="V1835">
        <v>14.072094995759121</v>
      </c>
      <c r="W1835">
        <v>56</v>
      </c>
      <c r="X1835">
        <v>153.80829375023555</v>
      </c>
      <c r="Y1835">
        <v>141.96505513146741</v>
      </c>
      <c r="Z1835">
        <v>141.96505513146741</v>
      </c>
      <c r="AA1835">
        <v>26.416988267062209</v>
      </c>
      <c r="AB1835">
        <v>0</v>
      </c>
    </row>
    <row r="1836" spans="1:29">
      <c r="A1836">
        <v>10</v>
      </c>
      <c r="B1836">
        <v>794</v>
      </c>
      <c r="C1836">
        <v>2002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57</v>
      </c>
      <c r="N1836">
        <v>99</v>
      </c>
      <c r="O1836">
        <v>99</v>
      </c>
      <c r="P1836">
        <v>9999</v>
      </c>
      <c r="Q1836">
        <v>940</v>
      </c>
      <c r="R1836">
        <v>2429</v>
      </c>
      <c r="S1836">
        <v>2429</v>
      </c>
      <c r="T1836">
        <v>8.8051910389327901</v>
      </c>
      <c r="U1836">
        <v>8.6173650464066665</v>
      </c>
      <c r="V1836">
        <v>14.069987649238376</v>
      </c>
      <c r="W1836">
        <v>57</v>
      </c>
      <c r="X1836">
        <v>149.84573813976704</v>
      </c>
      <c r="Y1836">
        <v>138.3076163030056</v>
      </c>
      <c r="Z1836">
        <v>138.3076163030056</v>
      </c>
      <c r="AA1836">
        <v>25.256378355418899</v>
      </c>
      <c r="AB1836">
        <v>0</v>
      </c>
    </row>
    <row r="1837" spans="1:29">
      <c r="A1837">
        <v>10</v>
      </c>
      <c r="B1837">
        <v>795</v>
      </c>
      <c r="C1837">
        <v>2002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58</v>
      </c>
      <c r="N1837">
        <v>99</v>
      </c>
      <c r="O1837">
        <v>99</v>
      </c>
      <c r="P1837">
        <v>9999</v>
      </c>
      <c r="Q1837">
        <v>950</v>
      </c>
      <c r="R1837">
        <v>2537</v>
      </c>
      <c r="S1837">
        <v>2537</v>
      </c>
      <c r="T1837">
        <v>9.1966939752048127</v>
      </c>
      <c r="U1837">
        <v>8.7599219210231389</v>
      </c>
      <c r="V1837">
        <v>14.166338194718175</v>
      </c>
      <c r="W1837">
        <v>58</v>
      </c>
      <c r="X1837">
        <v>145.84017857486035</v>
      </c>
      <c r="Y1837">
        <v>134.61048482459597</v>
      </c>
      <c r="Z1837">
        <v>134.61048482459597</v>
      </c>
      <c r="AA1837">
        <v>24.642261120904912</v>
      </c>
      <c r="AB1837">
        <v>0</v>
      </c>
    </row>
    <row r="1838" spans="1:29">
      <c r="A1838">
        <v>10</v>
      </c>
      <c r="B1838">
        <v>796</v>
      </c>
      <c r="C1838">
        <v>2002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59</v>
      </c>
      <c r="N1838">
        <v>99</v>
      </c>
      <c r="O1838">
        <v>99</v>
      </c>
      <c r="P1838">
        <v>9999</v>
      </c>
      <c r="Q1838">
        <v>895</v>
      </c>
      <c r="R1838">
        <v>2240</v>
      </c>
      <c r="S1838">
        <v>2240</v>
      </c>
      <c r="T1838">
        <v>8.1200609004567497</v>
      </c>
      <c r="U1838">
        <v>7.5765685296208556</v>
      </c>
      <c r="V1838">
        <v>14.077232142857151</v>
      </c>
      <c r="W1838">
        <v>59</v>
      </c>
      <c r="X1838">
        <v>142.86372078625584</v>
      </c>
      <c r="Y1838">
        <v>131.86321428571443</v>
      </c>
      <c r="Z1838">
        <v>131.86321428571443</v>
      </c>
      <c r="AA1838">
        <v>24.19023516149197</v>
      </c>
      <c r="AB1838">
        <v>0</v>
      </c>
    </row>
    <row r="1839" spans="1:29">
      <c r="A1839">
        <v>10</v>
      </c>
      <c r="B1839">
        <v>797</v>
      </c>
      <c r="C1839">
        <v>2002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60</v>
      </c>
      <c r="N1839">
        <v>99</v>
      </c>
      <c r="O1839">
        <v>99</v>
      </c>
      <c r="P1839">
        <v>9999</v>
      </c>
      <c r="Q1839">
        <v>797</v>
      </c>
      <c r="R1839">
        <v>2092</v>
      </c>
      <c r="S1839">
        <v>2092</v>
      </c>
      <c r="T1839">
        <v>7.5835568766765764</v>
      </c>
      <c r="U1839">
        <v>6.9410289694468688</v>
      </c>
      <c r="V1839">
        <v>17.117590822179739</v>
      </c>
      <c r="W1839">
        <v>60</v>
      </c>
      <c r="X1839">
        <v>140.13918782588149</v>
      </c>
      <c r="Y1839">
        <v>129.34847036328867</v>
      </c>
      <c r="Z1839">
        <v>129.34847036328867</v>
      </c>
      <c r="AA1839">
        <v>24.200130219309443</v>
      </c>
      <c r="AB1839">
        <v>0</v>
      </c>
    </row>
    <row r="1840" spans="1:29">
      <c r="A1840">
        <v>10</v>
      </c>
      <c r="B1840">
        <v>798</v>
      </c>
      <c r="C1840">
        <v>2002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61</v>
      </c>
      <c r="N1840">
        <v>99</v>
      </c>
      <c r="O1840">
        <v>99</v>
      </c>
      <c r="P1840">
        <v>9999</v>
      </c>
      <c r="Q1840">
        <v>662</v>
      </c>
      <c r="R1840">
        <v>1658</v>
      </c>
      <c r="S1840">
        <v>1658</v>
      </c>
      <c r="T1840">
        <v>6.0102950772130788</v>
      </c>
      <c r="U1840">
        <v>5.4143088666959294</v>
      </c>
      <c r="V1840">
        <v>17.14837153196622</v>
      </c>
      <c r="W1840">
        <v>61</v>
      </c>
      <c r="X1840">
        <v>137.92910567235663</v>
      </c>
      <c r="Y1840">
        <v>127.30856453558501</v>
      </c>
      <c r="Z1840">
        <v>127.30856453558501</v>
      </c>
      <c r="AA1840">
        <v>23.553130893782608</v>
      </c>
      <c r="AB1840">
        <v>0</v>
      </c>
    </row>
    <row r="1841" spans="1:28">
      <c r="A1841">
        <v>10</v>
      </c>
      <c r="B1841">
        <v>799</v>
      </c>
      <c r="C1841">
        <v>2002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62</v>
      </c>
      <c r="N1841">
        <v>99</v>
      </c>
      <c r="O1841">
        <v>99</v>
      </c>
      <c r="P1841">
        <v>9999</v>
      </c>
      <c r="Q1841">
        <v>498</v>
      </c>
      <c r="R1841">
        <v>1106</v>
      </c>
      <c r="S1841">
        <v>1106</v>
      </c>
      <c r="T1841">
        <v>4.0092800696005222</v>
      </c>
      <c r="U1841">
        <v>3.5155495906619993</v>
      </c>
      <c r="V1841">
        <v>17.225135623869797</v>
      </c>
      <c r="W1841">
        <v>62</v>
      </c>
      <c r="X1841">
        <v>134.25656176592159</v>
      </c>
      <c r="Y1841">
        <v>123.9188065099457</v>
      </c>
      <c r="Z1841">
        <v>123.9188065099457</v>
      </c>
      <c r="AA1841">
        <v>23.772077182031481</v>
      </c>
      <c r="AB1841">
        <v>0</v>
      </c>
    </row>
    <row r="1842" spans="1:28">
      <c r="A1842">
        <v>10</v>
      </c>
      <c r="B1842">
        <v>800</v>
      </c>
      <c r="C1842">
        <v>2002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63</v>
      </c>
      <c r="N1842">
        <v>99</v>
      </c>
      <c r="O1842">
        <v>99</v>
      </c>
      <c r="P1842">
        <v>9999</v>
      </c>
      <c r="Q1842">
        <v>337</v>
      </c>
      <c r="R1842">
        <v>613</v>
      </c>
      <c r="S1842">
        <v>611</v>
      </c>
      <c r="T1842">
        <v>2.2221416660624955</v>
      </c>
      <c r="U1842">
        <v>1.9537186756944471</v>
      </c>
      <c r="V1842">
        <v>17.512234910277325</v>
      </c>
      <c r="W1842">
        <v>63.618657937806866</v>
      </c>
      <c r="X1842">
        <v>134.61671017446122</v>
      </c>
      <c r="Y1842">
        <v>124.2512234910277</v>
      </c>
      <c r="Z1842">
        <v>124.65793780687392</v>
      </c>
      <c r="AA1842">
        <v>23.941550108683376</v>
      </c>
    </row>
    <row r="1843" spans="1:28">
      <c r="A1843">
        <v>10</v>
      </c>
      <c r="B1843">
        <v>801</v>
      </c>
      <c r="C1843">
        <v>2002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64</v>
      </c>
      <c r="N1843">
        <v>99</v>
      </c>
      <c r="O1843">
        <v>99</v>
      </c>
      <c r="P1843">
        <v>9999</v>
      </c>
      <c r="Q1843">
        <v>166</v>
      </c>
      <c r="R1843">
        <v>242</v>
      </c>
      <c r="S1843">
        <v>242</v>
      </c>
      <c r="T1843">
        <v>0.87725657942434565</v>
      </c>
      <c r="U1843">
        <v>0.77237117669085265</v>
      </c>
      <c r="V1843">
        <v>17</v>
      </c>
      <c r="W1843">
        <v>64</v>
      </c>
      <c r="X1843">
        <v>134.80565529221096</v>
      </c>
      <c r="Y1843">
        <v>124.42561983471072</v>
      </c>
      <c r="Z1843">
        <v>124.42561983471072</v>
      </c>
      <c r="AA1843">
        <v>28.659949966003367</v>
      </c>
      <c r="AB1843">
        <v>0</v>
      </c>
    </row>
    <row r="1844" spans="1:28">
      <c r="A1844">
        <v>10</v>
      </c>
      <c r="B1844">
        <v>802</v>
      </c>
      <c r="C1844">
        <v>2002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65</v>
      </c>
      <c r="N1844">
        <v>99</v>
      </c>
      <c r="O1844">
        <v>99</v>
      </c>
      <c r="P1844">
        <v>9999</v>
      </c>
      <c r="Q1844">
        <v>74</v>
      </c>
      <c r="R1844">
        <v>93</v>
      </c>
      <c r="S1844">
        <v>93</v>
      </c>
      <c r="T1844">
        <v>0.3371275284564636</v>
      </c>
      <c r="U1844">
        <v>0.29382989037208074</v>
      </c>
      <c r="V1844">
        <v>17</v>
      </c>
      <c r="W1844">
        <v>65</v>
      </c>
      <c r="X1844">
        <v>133.44750055336149</v>
      </c>
      <c r="Y1844">
        <v>123.17204301075265</v>
      </c>
      <c r="Z1844">
        <v>123.17204301075265</v>
      </c>
      <c r="AA1844">
        <v>20.414723579732104</v>
      </c>
      <c r="AB1844">
        <v>0</v>
      </c>
    </row>
    <row r="1845" spans="1:28">
      <c r="A1845">
        <v>10</v>
      </c>
      <c r="B1845">
        <v>803</v>
      </c>
      <c r="C1845">
        <v>2002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66</v>
      </c>
      <c r="N1845">
        <v>99</v>
      </c>
      <c r="O1845">
        <v>99</v>
      </c>
      <c r="P1845">
        <v>9999</v>
      </c>
    </row>
    <row r="1846" spans="1:28">
      <c r="A1846">
        <v>10</v>
      </c>
      <c r="B1846">
        <v>804</v>
      </c>
      <c r="C1846">
        <v>2002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67</v>
      </c>
      <c r="N1846">
        <v>99</v>
      </c>
      <c r="O1846">
        <v>99</v>
      </c>
      <c r="P1846">
        <v>9999</v>
      </c>
    </row>
    <row r="1847" spans="1:28">
      <c r="A1847">
        <v>10</v>
      </c>
      <c r="B1847">
        <v>805</v>
      </c>
      <c r="C1847">
        <v>2002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68</v>
      </c>
      <c r="N1847">
        <v>99</v>
      </c>
      <c r="O1847">
        <v>99</v>
      </c>
      <c r="P1847">
        <v>9999</v>
      </c>
    </row>
    <row r="1848" spans="1:28">
      <c r="A1848">
        <v>10</v>
      </c>
      <c r="B1848">
        <v>806</v>
      </c>
      <c r="C1848">
        <v>2001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0</v>
      </c>
      <c r="N1848">
        <v>99</v>
      </c>
      <c r="O1848">
        <v>99</v>
      </c>
      <c r="P1848">
        <v>9999</v>
      </c>
      <c r="Q1848">
        <v>148</v>
      </c>
      <c r="R1848">
        <v>371</v>
      </c>
      <c r="S1848">
        <v>0</v>
      </c>
      <c r="T1848">
        <v>1.4255249658988305</v>
      </c>
      <c r="U1848">
        <v>0</v>
      </c>
      <c r="V1848">
        <v>25.88140161725067</v>
      </c>
      <c r="X1848">
        <v>126.96206265167199</v>
      </c>
      <c r="Y1848">
        <v>0</v>
      </c>
    </row>
    <row r="1849" spans="1:28">
      <c r="A1849">
        <v>10</v>
      </c>
      <c r="B1849">
        <v>807</v>
      </c>
      <c r="C1849">
        <v>2001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35</v>
      </c>
      <c r="N1849">
        <v>99</v>
      </c>
      <c r="O1849">
        <v>99</v>
      </c>
      <c r="P1849">
        <v>9999</v>
      </c>
      <c r="Q1849">
        <v>30</v>
      </c>
      <c r="R1849">
        <v>29</v>
      </c>
      <c r="S1849">
        <v>29</v>
      </c>
      <c r="T1849">
        <v>0.11142917523198398</v>
      </c>
      <c r="U1849">
        <v>0.13835042182654839</v>
      </c>
      <c r="V1849">
        <v>5.3448275862068977</v>
      </c>
      <c r="W1849">
        <v>35</v>
      </c>
      <c r="X1849">
        <v>187.32394366197181</v>
      </c>
      <c r="Y1849">
        <v>172.90000000000003</v>
      </c>
      <c r="Z1849">
        <v>172.90000000000003</v>
      </c>
      <c r="AA1849">
        <v>49.221589039629698</v>
      </c>
      <c r="AB1849">
        <v>0</v>
      </c>
    </row>
    <row r="1850" spans="1:28">
      <c r="A1850">
        <v>10</v>
      </c>
      <c r="B1850">
        <v>808</v>
      </c>
      <c r="C1850">
        <v>2001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36</v>
      </c>
      <c r="N1850">
        <v>99</v>
      </c>
      <c r="O1850">
        <v>99</v>
      </c>
      <c r="P1850">
        <v>9999</v>
      </c>
      <c r="Q1850">
        <v>6</v>
      </c>
      <c r="R1850">
        <v>8</v>
      </c>
      <c r="S1850">
        <v>8</v>
      </c>
      <c r="T1850">
        <v>3.0739082822616288E-2</v>
      </c>
      <c r="U1850">
        <v>4.5828008139389746E-2</v>
      </c>
      <c r="V1850">
        <v>2</v>
      </c>
      <c r="W1850">
        <v>36</v>
      </c>
      <c r="X1850">
        <v>224.93228602383527</v>
      </c>
      <c r="Y1850">
        <v>207.61250000000001</v>
      </c>
      <c r="Z1850">
        <v>207.61250000000001</v>
      </c>
      <c r="AA1850">
        <v>31.994039972313676</v>
      </c>
      <c r="AB1850">
        <v>0</v>
      </c>
    </row>
    <row r="1851" spans="1:28">
      <c r="A1851">
        <v>10</v>
      </c>
      <c r="B1851">
        <v>809</v>
      </c>
      <c r="C1851">
        <v>2001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37</v>
      </c>
      <c r="N1851">
        <v>99</v>
      </c>
      <c r="O1851">
        <v>99</v>
      </c>
      <c r="P1851">
        <v>9999</v>
      </c>
      <c r="Q1851">
        <v>13</v>
      </c>
      <c r="R1851">
        <v>14</v>
      </c>
      <c r="S1851">
        <v>14</v>
      </c>
      <c r="T1851">
        <v>5.3793394939578514E-2</v>
      </c>
      <c r="U1851">
        <v>7.4126644509886583E-2</v>
      </c>
      <c r="V1851">
        <v>2</v>
      </c>
      <c r="W1851">
        <v>37</v>
      </c>
      <c r="X1851">
        <v>207.90125367590156</v>
      </c>
      <c r="Y1851">
        <v>191.89285714285711</v>
      </c>
      <c r="Z1851">
        <v>191.89285714285711</v>
      </c>
      <c r="AA1851">
        <v>45.955746792597267</v>
      </c>
      <c r="AB1851">
        <v>0</v>
      </c>
    </row>
    <row r="1852" spans="1:28">
      <c r="A1852">
        <v>10</v>
      </c>
      <c r="B1852">
        <v>810</v>
      </c>
      <c r="C1852">
        <v>2001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38</v>
      </c>
      <c r="N1852">
        <v>99</v>
      </c>
      <c r="O1852">
        <v>99</v>
      </c>
      <c r="P1852">
        <v>9999</v>
      </c>
      <c r="Q1852">
        <v>27</v>
      </c>
      <c r="R1852">
        <v>28</v>
      </c>
      <c r="S1852">
        <v>28</v>
      </c>
      <c r="T1852">
        <v>0.10758678987915701</v>
      </c>
      <c r="U1852">
        <v>0.15156436191803715</v>
      </c>
      <c r="V1852">
        <v>2</v>
      </c>
      <c r="W1852">
        <v>38</v>
      </c>
      <c r="X1852">
        <v>212.54449775576535</v>
      </c>
      <c r="Y1852">
        <v>196.17857142857127</v>
      </c>
      <c r="Z1852">
        <v>196.17857142857127</v>
      </c>
      <c r="AA1852">
        <v>48.460052452236162</v>
      </c>
      <c r="AB1852">
        <v>0</v>
      </c>
    </row>
    <row r="1853" spans="1:28">
      <c r="A1853">
        <v>10</v>
      </c>
      <c r="B1853">
        <v>811</v>
      </c>
      <c r="C1853">
        <v>2001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39</v>
      </c>
      <c r="N1853">
        <v>99</v>
      </c>
      <c r="O1853">
        <v>99</v>
      </c>
      <c r="P1853">
        <v>9999</v>
      </c>
      <c r="Q1853">
        <v>34</v>
      </c>
      <c r="R1853">
        <v>39</v>
      </c>
      <c r="S1853">
        <v>39</v>
      </c>
      <c r="T1853">
        <v>0.14985302876025436</v>
      </c>
      <c r="U1853">
        <v>0.20783880505144997</v>
      </c>
      <c r="V1853">
        <v>2</v>
      </c>
      <c r="W1853">
        <v>39</v>
      </c>
      <c r="X1853">
        <v>209.25354890685341</v>
      </c>
      <c r="Y1853">
        <v>193.14102564102564</v>
      </c>
      <c r="Z1853">
        <v>193.14102564102564</v>
      </c>
      <c r="AA1853">
        <v>43.214947069620727</v>
      </c>
      <c r="AB1853">
        <v>0</v>
      </c>
    </row>
    <row r="1854" spans="1:28">
      <c r="A1854">
        <v>10</v>
      </c>
      <c r="B1854">
        <v>812</v>
      </c>
      <c r="C1854">
        <v>2001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40</v>
      </c>
      <c r="N1854">
        <v>99</v>
      </c>
      <c r="O1854">
        <v>99</v>
      </c>
      <c r="P1854">
        <v>9999</v>
      </c>
      <c r="Q1854">
        <v>51</v>
      </c>
      <c r="R1854">
        <v>57</v>
      </c>
      <c r="S1854">
        <v>57</v>
      </c>
      <c r="T1854">
        <v>0.21901596511114096</v>
      </c>
      <c r="U1854">
        <v>0.28075690795347025</v>
      </c>
      <c r="V1854">
        <v>5</v>
      </c>
      <c r="W1854">
        <v>40</v>
      </c>
      <c r="X1854">
        <v>193.40442112866137</v>
      </c>
      <c r="Y1854">
        <v>178.51228070175441</v>
      </c>
      <c r="Z1854">
        <v>178.51228070175441</v>
      </c>
      <c r="AA1854">
        <v>49.478597429295775</v>
      </c>
      <c r="AB1854">
        <v>0</v>
      </c>
    </row>
    <row r="1855" spans="1:28">
      <c r="A1855">
        <v>10</v>
      </c>
      <c r="B1855">
        <v>813</v>
      </c>
      <c r="C1855">
        <v>2001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41</v>
      </c>
      <c r="N1855">
        <v>99</v>
      </c>
      <c r="O1855">
        <v>99</v>
      </c>
      <c r="P1855">
        <v>9999</v>
      </c>
      <c r="Q1855">
        <v>60</v>
      </c>
      <c r="R1855">
        <v>68</v>
      </c>
      <c r="S1855">
        <v>68</v>
      </c>
      <c r="T1855">
        <v>0.26128220399223845</v>
      </c>
      <c r="U1855">
        <v>0.36785743976972129</v>
      </c>
      <c r="V1855">
        <v>5</v>
      </c>
      <c r="W1855">
        <v>41</v>
      </c>
      <c r="X1855">
        <v>212.41316678350643</v>
      </c>
      <c r="Y1855">
        <v>196.05735294117653</v>
      </c>
      <c r="Z1855">
        <v>196.05735294117653</v>
      </c>
      <c r="AA1855">
        <v>35.181764645641458</v>
      </c>
      <c r="AB1855">
        <v>0</v>
      </c>
    </row>
    <row r="1856" spans="1:28">
      <c r="A1856">
        <v>10</v>
      </c>
      <c r="B1856">
        <v>814</v>
      </c>
      <c r="C1856">
        <v>2001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42</v>
      </c>
      <c r="N1856">
        <v>99</v>
      </c>
      <c r="O1856">
        <v>99</v>
      </c>
      <c r="P1856">
        <v>9999</v>
      </c>
      <c r="Q1856">
        <v>61</v>
      </c>
      <c r="R1856">
        <v>74</v>
      </c>
      <c r="S1856">
        <v>74</v>
      </c>
      <c r="T1856">
        <v>0.28433651610920058</v>
      </c>
      <c r="U1856">
        <v>0.38505570424878782</v>
      </c>
      <c r="V1856">
        <v>5</v>
      </c>
      <c r="W1856">
        <v>42</v>
      </c>
      <c r="X1856">
        <v>204.316125442886</v>
      </c>
      <c r="Y1856">
        <v>188.58378378378373</v>
      </c>
      <c r="Z1856">
        <v>188.58378378378373</v>
      </c>
      <c r="AA1856">
        <v>36.276118370924998</v>
      </c>
      <c r="AB1856">
        <v>0</v>
      </c>
    </row>
    <row r="1857" spans="1:29">
      <c r="A1857">
        <v>10</v>
      </c>
      <c r="B1857">
        <v>815</v>
      </c>
      <c r="C1857">
        <v>2001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43</v>
      </c>
      <c r="N1857">
        <v>99</v>
      </c>
      <c r="O1857">
        <v>99</v>
      </c>
      <c r="P1857">
        <v>9999</v>
      </c>
      <c r="Q1857">
        <v>80</v>
      </c>
      <c r="R1857">
        <v>100</v>
      </c>
      <c r="S1857">
        <v>100</v>
      </c>
      <c r="T1857">
        <v>0.38423853528270357</v>
      </c>
      <c r="U1857">
        <v>0.51254028851419997</v>
      </c>
      <c r="V1857">
        <v>5</v>
      </c>
      <c r="W1857">
        <v>43</v>
      </c>
      <c r="X1857">
        <v>201.25135427952341</v>
      </c>
      <c r="Y1857">
        <v>185.755</v>
      </c>
      <c r="Z1857">
        <v>185.755</v>
      </c>
      <c r="AA1857">
        <v>32.990811978488821</v>
      </c>
      <c r="AB1857">
        <v>0</v>
      </c>
    </row>
    <row r="1858" spans="1:29">
      <c r="A1858">
        <v>10</v>
      </c>
      <c r="B1858">
        <v>816</v>
      </c>
      <c r="C1858">
        <v>2001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44</v>
      </c>
      <c r="N1858">
        <v>99</v>
      </c>
      <c r="O1858">
        <v>99</v>
      </c>
      <c r="P1858">
        <v>9999</v>
      </c>
      <c r="Q1858">
        <v>137</v>
      </c>
      <c r="R1858">
        <v>178</v>
      </c>
      <c r="S1858">
        <v>178</v>
      </c>
      <c r="T1858">
        <v>0.68394459280321196</v>
      </c>
      <c r="U1858">
        <v>0.91646083060084704</v>
      </c>
      <c r="V1858">
        <v>5.0280898876404487</v>
      </c>
      <c r="W1858">
        <v>44.247191011235955</v>
      </c>
      <c r="X1858">
        <v>202.16441257745265</v>
      </c>
      <c r="Y1858">
        <v>186.59775280898876</v>
      </c>
      <c r="Z1858">
        <v>186.59775280898876</v>
      </c>
      <c r="AA1858">
        <v>31.668616753577481</v>
      </c>
      <c r="AB1858">
        <v>3.288662509037084</v>
      </c>
      <c r="AC1858">
        <v>2.8724355414115821</v>
      </c>
    </row>
    <row r="1859" spans="1:29">
      <c r="A1859">
        <v>10</v>
      </c>
      <c r="B1859">
        <v>817</v>
      </c>
      <c r="C1859">
        <v>2001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45</v>
      </c>
      <c r="N1859">
        <v>99</v>
      </c>
      <c r="O1859">
        <v>99</v>
      </c>
      <c r="P1859">
        <v>9999</v>
      </c>
      <c r="Q1859">
        <v>156</v>
      </c>
      <c r="R1859">
        <v>204</v>
      </c>
      <c r="S1859">
        <v>204</v>
      </c>
      <c r="T1859">
        <v>0.78384661197671501</v>
      </c>
      <c r="U1859">
        <v>1.0321966245322525</v>
      </c>
      <c r="V1859">
        <v>8.4460784313725465</v>
      </c>
      <c r="W1859">
        <v>45</v>
      </c>
      <c r="X1859">
        <v>198.67493042720889</v>
      </c>
      <c r="Y1859">
        <v>183.37696078431372</v>
      </c>
      <c r="Z1859">
        <v>183.37696078431372</v>
      </c>
      <c r="AA1859">
        <v>31.607901230150325</v>
      </c>
      <c r="AB1859">
        <v>0</v>
      </c>
    </row>
    <row r="1860" spans="1:29">
      <c r="A1860">
        <v>10</v>
      </c>
      <c r="B1860">
        <v>818</v>
      </c>
      <c r="C1860">
        <v>2001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46</v>
      </c>
      <c r="N1860">
        <v>99</v>
      </c>
      <c r="O1860">
        <v>99</v>
      </c>
      <c r="P1860">
        <v>9999</v>
      </c>
      <c r="Q1860">
        <v>158</v>
      </c>
      <c r="R1860">
        <v>212</v>
      </c>
      <c r="S1860">
        <v>212</v>
      </c>
      <c r="T1860">
        <v>0.81458569479933152</v>
      </c>
      <c r="U1860">
        <v>1.0576367013005801</v>
      </c>
      <c r="V1860">
        <v>8</v>
      </c>
      <c r="W1860">
        <v>46</v>
      </c>
      <c r="X1860">
        <v>195.88963388458473</v>
      </c>
      <c r="Y1860">
        <v>180.80613207547165</v>
      </c>
      <c r="Z1860">
        <v>180.80613207547165</v>
      </c>
      <c r="AA1860">
        <v>30.019165421216339</v>
      </c>
      <c r="AB1860">
        <v>0</v>
      </c>
    </row>
    <row r="1861" spans="1:29">
      <c r="A1861">
        <v>10</v>
      </c>
      <c r="B1861">
        <v>819</v>
      </c>
      <c r="C1861">
        <v>2001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47</v>
      </c>
      <c r="N1861">
        <v>99</v>
      </c>
      <c r="O1861">
        <v>99</v>
      </c>
      <c r="P1861">
        <v>9999</v>
      </c>
      <c r="Q1861">
        <v>219</v>
      </c>
      <c r="R1861">
        <v>282</v>
      </c>
      <c r="S1861">
        <v>282</v>
      </c>
      <c r="T1861">
        <v>1.0835526694972237</v>
      </c>
      <c r="U1861">
        <v>1.3780437072107639</v>
      </c>
      <c r="V1861">
        <v>8</v>
      </c>
      <c r="W1861">
        <v>47</v>
      </c>
      <c r="X1861">
        <v>191.87778059519135</v>
      </c>
      <c r="Y1861">
        <v>177.10319148936176</v>
      </c>
      <c r="Z1861">
        <v>177.10319148936176</v>
      </c>
      <c r="AA1861">
        <v>28.872956445917598</v>
      </c>
      <c r="AB1861">
        <v>0</v>
      </c>
    </row>
    <row r="1862" spans="1:29">
      <c r="A1862">
        <v>10</v>
      </c>
      <c r="B1862">
        <v>820</v>
      </c>
      <c r="C1862">
        <v>2001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48</v>
      </c>
      <c r="N1862">
        <v>99</v>
      </c>
      <c r="O1862">
        <v>99</v>
      </c>
      <c r="P1862">
        <v>9999</v>
      </c>
      <c r="Q1862">
        <v>275</v>
      </c>
      <c r="R1862">
        <v>401</v>
      </c>
      <c r="S1862">
        <v>401</v>
      </c>
      <c r="T1862">
        <v>1.5407965264836403</v>
      </c>
      <c r="U1862">
        <v>1.9121721910216436</v>
      </c>
      <c r="V1862">
        <v>8</v>
      </c>
      <c r="W1862">
        <v>48</v>
      </c>
      <c r="X1862">
        <v>187.23775609729751</v>
      </c>
      <c r="Y1862">
        <v>172.82044887780543</v>
      </c>
      <c r="Z1862">
        <v>172.82044887780543</v>
      </c>
      <c r="AA1862">
        <v>29.410114649365152</v>
      </c>
      <c r="AB1862">
        <v>0</v>
      </c>
    </row>
    <row r="1863" spans="1:29">
      <c r="A1863">
        <v>10</v>
      </c>
      <c r="B1863">
        <v>821</v>
      </c>
      <c r="C1863">
        <v>2001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49</v>
      </c>
      <c r="N1863">
        <v>99</v>
      </c>
      <c r="O1863">
        <v>99</v>
      </c>
      <c r="P1863">
        <v>9999</v>
      </c>
      <c r="Q1863">
        <v>361</v>
      </c>
      <c r="R1863">
        <v>528</v>
      </c>
      <c r="S1863">
        <v>528</v>
      </c>
      <c r="T1863">
        <v>2.0287794662926744</v>
      </c>
      <c r="U1863">
        <v>2.443671131105821</v>
      </c>
      <c r="V1863">
        <v>8</v>
      </c>
      <c r="W1863">
        <v>49</v>
      </c>
      <c r="X1863">
        <v>181.72707574116015</v>
      </c>
      <c r="Y1863">
        <v>167.73409090909095</v>
      </c>
      <c r="Z1863">
        <v>167.73409090909095</v>
      </c>
      <c r="AA1863">
        <v>30.315177915564487</v>
      </c>
      <c r="AB1863">
        <v>0</v>
      </c>
    </row>
    <row r="1864" spans="1:29">
      <c r="A1864">
        <v>10</v>
      </c>
      <c r="B1864">
        <v>822</v>
      </c>
      <c r="C1864">
        <v>2001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50</v>
      </c>
      <c r="N1864">
        <v>99</v>
      </c>
      <c r="O1864">
        <v>99</v>
      </c>
      <c r="P1864">
        <v>9999</v>
      </c>
      <c r="Q1864">
        <v>445</v>
      </c>
      <c r="R1864">
        <v>695</v>
      </c>
      <c r="S1864">
        <v>695</v>
      </c>
      <c r="T1864">
        <v>2.6704578202147902</v>
      </c>
      <c r="U1864">
        <v>3.1291018502302923</v>
      </c>
      <c r="V1864">
        <v>11</v>
      </c>
      <c r="W1864">
        <v>50</v>
      </c>
      <c r="X1864">
        <v>176.78511578602755</v>
      </c>
      <c r="Y1864">
        <v>163.17266187050362</v>
      </c>
      <c r="Z1864">
        <v>163.17266187050362</v>
      </c>
      <c r="AA1864">
        <v>30.405288743274912</v>
      </c>
      <c r="AB1864">
        <v>0</v>
      </c>
    </row>
    <row r="1865" spans="1:29">
      <c r="A1865">
        <v>10</v>
      </c>
      <c r="B1865">
        <v>823</v>
      </c>
      <c r="C1865">
        <v>2001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51</v>
      </c>
      <c r="N1865">
        <v>99</v>
      </c>
      <c r="O1865">
        <v>99</v>
      </c>
      <c r="P1865">
        <v>9999</v>
      </c>
      <c r="Q1865">
        <v>541</v>
      </c>
      <c r="R1865">
        <v>884</v>
      </c>
      <c r="S1865">
        <v>884</v>
      </c>
      <c r="T1865">
        <v>3.3966686518990996</v>
      </c>
      <c r="U1865">
        <v>3.8751169257107505</v>
      </c>
      <c r="V1865">
        <v>11</v>
      </c>
      <c r="W1865">
        <v>51</v>
      </c>
      <c r="X1865">
        <v>172.12476039669977</v>
      </c>
      <c r="Y1865">
        <v>158.87115384615376</v>
      </c>
      <c r="Z1865">
        <v>158.87115384615376</v>
      </c>
      <c r="AA1865">
        <v>30.271302929038697</v>
      </c>
      <c r="AB1865">
        <v>0</v>
      </c>
    </row>
    <row r="1866" spans="1:29">
      <c r="A1866">
        <v>10</v>
      </c>
      <c r="B1866">
        <v>824</v>
      </c>
      <c r="C1866">
        <v>2001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52</v>
      </c>
      <c r="N1866">
        <v>99</v>
      </c>
      <c r="O1866">
        <v>99</v>
      </c>
      <c r="P1866">
        <v>9999</v>
      </c>
      <c r="Q1866">
        <v>618</v>
      </c>
      <c r="R1866">
        <v>1083</v>
      </c>
      <c r="S1866">
        <v>1083</v>
      </c>
      <c r="T1866">
        <v>4.1613033371116792</v>
      </c>
      <c r="U1866">
        <v>4.6487849783465434</v>
      </c>
      <c r="V1866">
        <v>11.162511542012931</v>
      </c>
      <c r="W1866">
        <v>52</v>
      </c>
      <c r="X1866">
        <v>168.54730199508003</v>
      </c>
      <c r="Y1866">
        <v>155.56915974145875</v>
      </c>
      <c r="Z1866">
        <v>155.56915974145875</v>
      </c>
      <c r="AA1866">
        <v>29.214307483032641</v>
      </c>
      <c r="AB1866">
        <v>0</v>
      </c>
    </row>
    <row r="1867" spans="1:29">
      <c r="A1867">
        <v>10</v>
      </c>
      <c r="B1867">
        <v>825</v>
      </c>
      <c r="C1867">
        <v>2001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53</v>
      </c>
      <c r="N1867">
        <v>99</v>
      </c>
      <c r="O1867">
        <v>99</v>
      </c>
      <c r="P1867">
        <v>9999</v>
      </c>
      <c r="Q1867">
        <v>693</v>
      </c>
      <c r="R1867">
        <v>1249</v>
      </c>
      <c r="S1867">
        <v>1249</v>
      </c>
      <c r="T1867">
        <v>4.7991393056809679</v>
      </c>
      <c r="U1867">
        <v>5.2814371954726989</v>
      </c>
      <c r="V1867">
        <v>11.08807045636509</v>
      </c>
      <c r="W1867">
        <v>53.084867894315451</v>
      </c>
      <c r="X1867">
        <v>166.03532013042741</v>
      </c>
      <c r="Y1867">
        <v>153.25060048038458</v>
      </c>
      <c r="Z1867">
        <v>153.25060048038458</v>
      </c>
      <c r="AA1867">
        <v>28.510329228856857</v>
      </c>
      <c r="AB1867">
        <v>2.119149791598931</v>
      </c>
      <c r="AC1867">
        <v>5.9979288027712796</v>
      </c>
    </row>
    <row r="1868" spans="1:29">
      <c r="A1868">
        <v>10</v>
      </c>
      <c r="B1868">
        <v>826</v>
      </c>
      <c r="C1868">
        <v>2001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54</v>
      </c>
      <c r="N1868">
        <v>99</v>
      </c>
      <c r="O1868">
        <v>99</v>
      </c>
      <c r="P1868">
        <v>9999</v>
      </c>
      <c r="Q1868">
        <v>807</v>
      </c>
      <c r="R1868">
        <v>1656</v>
      </c>
      <c r="S1868">
        <v>1656</v>
      </c>
      <c r="T1868">
        <v>6.3629901442815697</v>
      </c>
      <c r="U1868">
        <v>6.7568181682101711</v>
      </c>
      <c r="V1868">
        <v>11.42512077294686</v>
      </c>
      <c r="W1868">
        <v>54</v>
      </c>
      <c r="X1868">
        <v>160.21113675737081</v>
      </c>
      <c r="Y1868">
        <v>147.87487922705316</v>
      </c>
      <c r="Z1868">
        <v>147.87487922705316</v>
      </c>
      <c r="AA1868">
        <v>27.478262763543459</v>
      </c>
      <c r="AB1868">
        <v>0</v>
      </c>
    </row>
    <row r="1869" spans="1:29">
      <c r="A1869">
        <v>10</v>
      </c>
      <c r="B1869">
        <v>827</v>
      </c>
      <c r="C1869">
        <v>2001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55</v>
      </c>
      <c r="N1869">
        <v>99</v>
      </c>
      <c r="O1869">
        <v>99</v>
      </c>
      <c r="P1869">
        <v>9999</v>
      </c>
      <c r="Q1869">
        <v>946</v>
      </c>
      <c r="R1869">
        <v>2204</v>
      </c>
      <c r="S1869">
        <v>2204</v>
      </c>
      <c r="T1869">
        <v>8.4686173176307857</v>
      </c>
      <c r="U1869">
        <v>8.6740369861742685</v>
      </c>
      <c r="V1869">
        <v>14.345735027223229</v>
      </c>
      <c r="W1869">
        <v>55</v>
      </c>
      <c r="X1869">
        <v>154.53273178088523</v>
      </c>
      <c r="Y1869">
        <v>142.63371143375704</v>
      </c>
      <c r="Z1869">
        <v>142.63371143375704</v>
      </c>
      <c r="AA1869">
        <v>26.376369191805782</v>
      </c>
      <c r="AB1869">
        <v>0</v>
      </c>
    </row>
    <row r="1870" spans="1:29">
      <c r="A1870">
        <v>10</v>
      </c>
      <c r="B1870">
        <v>828</v>
      </c>
      <c r="C1870">
        <v>2001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56</v>
      </c>
      <c r="N1870">
        <v>99</v>
      </c>
      <c r="O1870">
        <v>99</v>
      </c>
      <c r="P1870">
        <v>9999</v>
      </c>
      <c r="Q1870">
        <v>958</v>
      </c>
      <c r="R1870">
        <v>2193</v>
      </c>
      <c r="S1870">
        <v>2193</v>
      </c>
      <c r="T1870">
        <v>8.4263510787496898</v>
      </c>
      <c r="U1870">
        <v>8.5551584322169063</v>
      </c>
      <c r="V1870">
        <v>14.11491108071135</v>
      </c>
      <c r="W1870">
        <v>56</v>
      </c>
      <c r="X1870">
        <v>153.17935181328943</v>
      </c>
      <c r="Y1870">
        <v>141.38454172366605</v>
      </c>
      <c r="Z1870">
        <v>141.38454172366605</v>
      </c>
      <c r="AA1870">
        <v>26.169411295157818</v>
      </c>
      <c r="AB1870">
        <v>0</v>
      </c>
    </row>
    <row r="1871" spans="1:29">
      <c r="A1871">
        <v>10</v>
      </c>
      <c r="B1871">
        <v>829</v>
      </c>
      <c r="C1871">
        <v>2001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57</v>
      </c>
      <c r="N1871">
        <v>99</v>
      </c>
      <c r="O1871">
        <v>99</v>
      </c>
      <c r="P1871">
        <v>9999</v>
      </c>
      <c r="Q1871">
        <v>984</v>
      </c>
      <c r="R1871">
        <v>2309.5</v>
      </c>
      <c r="S1871">
        <v>2309.5</v>
      </c>
      <c r="T1871">
        <v>8.8739889723540397</v>
      </c>
      <c r="U1871">
        <v>8.7927003203932141</v>
      </c>
      <c r="V1871">
        <v>14.113444468499678</v>
      </c>
      <c r="W1871">
        <v>57.012340333405511</v>
      </c>
      <c r="X1871">
        <v>149.49102076612763</v>
      </c>
      <c r="Y1871">
        <v>137.9802121671359</v>
      </c>
      <c r="Z1871">
        <v>137.9802121671359</v>
      </c>
      <c r="AA1871">
        <v>24.690408024311008</v>
      </c>
      <c r="AB1871">
        <v>0.83859806837675444</v>
      </c>
      <c r="AC1871">
        <v>15.473286232372249</v>
      </c>
    </row>
    <row r="1872" spans="1:29">
      <c r="A1872">
        <v>10</v>
      </c>
      <c r="B1872">
        <v>830</v>
      </c>
      <c r="C1872">
        <v>2001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58</v>
      </c>
      <c r="N1872">
        <v>99</v>
      </c>
      <c r="O1872">
        <v>99</v>
      </c>
      <c r="P1872">
        <v>9999</v>
      </c>
      <c r="Q1872">
        <v>1004</v>
      </c>
      <c r="R1872">
        <v>2441</v>
      </c>
      <c r="S1872">
        <v>2441</v>
      </c>
      <c r="T1872">
        <v>9.379262646250794</v>
      </c>
      <c r="U1872">
        <v>9.01985095812379</v>
      </c>
      <c r="V1872">
        <v>14.040557148709548</v>
      </c>
      <c r="W1872">
        <v>58.023760753789453</v>
      </c>
      <c r="X1872">
        <v>145.0916382865305</v>
      </c>
      <c r="Y1872">
        <v>133.919582138468</v>
      </c>
      <c r="Z1872">
        <v>133.919582138468</v>
      </c>
      <c r="AA1872">
        <v>24.32575796565748</v>
      </c>
      <c r="AB1872">
        <v>1.1736946563590505</v>
      </c>
      <c r="AC1872">
        <v>5.5326404299603187</v>
      </c>
    </row>
    <row r="1873" spans="1:28">
      <c r="A1873">
        <v>10</v>
      </c>
      <c r="B1873">
        <v>831</v>
      </c>
      <c r="C1873">
        <v>2001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59</v>
      </c>
      <c r="N1873">
        <v>99</v>
      </c>
      <c r="O1873">
        <v>99</v>
      </c>
      <c r="P1873">
        <v>9999</v>
      </c>
      <c r="Q1873">
        <v>958</v>
      </c>
      <c r="R1873">
        <v>2471</v>
      </c>
      <c r="S1873">
        <v>2471</v>
      </c>
      <c r="T1873">
        <v>9.4945342068356009</v>
      </c>
      <c r="U1873">
        <v>8.9071806658506869</v>
      </c>
      <c r="V1873">
        <v>14.103197086199913</v>
      </c>
      <c r="W1873">
        <v>59</v>
      </c>
      <c r="X1873">
        <v>141.53971552128172</v>
      </c>
      <c r="Y1873">
        <v>130.6411574261432</v>
      </c>
      <c r="Z1873">
        <v>130.6411574261432</v>
      </c>
      <c r="AA1873">
        <v>23.39318149861603</v>
      </c>
      <c r="AB1873">
        <v>0</v>
      </c>
    </row>
    <row r="1874" spans="1:28">
      <c r="A1874">
        <v>10</v>
      </c>
      <c r="B1874">
        <v>832</v>
      </c>
      <c r="C1874">
        <v>2001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60</v>
      </c>
      <c r="N1874">
        <v>99</v>
      </c>
      <c r="O1874">
        <v>99</v>
      </c>
      <c r="P1874">
        <v>9999</v>
      </c>
      <c r="Q1874">
        <v>865</v>
      </c>
      <c r="R1874">
        <v>2189</v>
      </c>
      <c r="S1874">
        <v>2189</v>
      </c>
      <c r="T1874">
        <v>8.4109815373383778</v>
      </c>
      <c r="U1874">
        <v>7.6906179838882691</v>
      </c>
      <c r="V1874">
        <v>17.112380082229325</v>
      </c>
      <c r="W1874">
        <v>60</v>
      </c>
      <c r="X1874">
        <v>137.95145331701352</v>
      </c>
      <c r="Y1874">
        <v>127.32919141160352</v>
      </c>
      <c r="Z1874">
        <v>127.32919141160352</v>
      </c>
      <c r="AA1874">
        <v>23.151692991707058</v>
      </c>
      <c r="AB1874">
        <v>0</v>
      </c>
    </row>
    <row r="1875" spans="1:28">
      <c r="A1875">
        <v>10</v>
      </c>
      <c r="B1875">
        <v>833</v>
      </c>
      <c r="C1875">
        <v>2001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61</v>
      </c>
      <c r="N1875">
        <v>99</v>
      </c>
      <c r="O1875">
        <v>99</v>
      </c>
      <c r="P1875">
        <v>9999</v>
      </c>
      <c r="Q1875">
        <v>791</v>
      </c>
      <c r="R1875">
        <v>1858</v>
      </c>
      <c r="S1875">
        <v>1858</v>
      </c>
      <c r="T1875">
        <v>7.1391519855526315</v>
      </c>
      <c r="U1875">
        <v>6.3298635956612781</v>
      </c>
      <c r="V1875">
        <v>17.044133476856839</v>
      </c>
      <c r="W1875">
        <v>61</v>
      </c>
      <c r="X1875">
        <v>133.77022089479823</v>
      </c>
      <c r="Y1875">
        <v>123.46991388589898</v>
      </c>
      <c r="Z1875">
        <v>123.46991388589898</v>
      </c>
      <c r="AA1875">
        <v>22.912787431300295</v>
      </c>
      <c r="AB1875">
        <v>0</v>
      </c>
    </row>
    <row r="1876" spans="1:28">
      <c r="A1876">
        <v>10</v>
      </c>
      <c r="B1876">
        <v>834</v>
      </c>
      <c r="C1876">
        <v>2001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62</v>
      </c>
      <c r="N1876">
        <v>99</v>
      </c>
      <c r="O1876">
        <v>99</v>
      </c>
      <c r="P1876">
        <v>9999</v>
      </c>
      <c r="Q1876">
        <v>614</v>
      </c>
      <c r="R1876">
        <v>1242</v>
      </c>
      <c r="S1876">
        <v>1242</v>
      </c>
      <c r="T1876">
        <v>4.7722426082111777</v>
      </c>
      <c r="U1876">
        <v>4.1636493365203098</v>
      </c>
      <c r="V1876">
        <v>17.264090177133653</v>
      </c>
      <c r="W1876">
        <v>62</v>
      </c>
      <c r="X1876">
        <v>131.63256760929769</v>
      </c>
      <c r="Y1876">
        <v>121.49685990338156</v>
      </c>
      <c r="Z1876">
        <v>121.49685990338156</v>
      </c>
      <c r="AA1876">
        <v>22.385388496945112</v>
      </c>
      <c r="AB1876">
        <v>0</v>
      </c>
    </row>
    <row r="1877" spans="1:28">
      <c r="A1877">
        <v>10</v>
      </c>
      <c r="B1877">
        <v>835</v>
      </c>
      <c r="C1877">
        <v>2001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63</v>
      </c>
      <c r="N1877">
        <v>99</v>
      </c>
      <c r="O1877">
        <v>99</v>
      </c>
      <c r="P1877">
        <v>9999</v>
      </c>
      <c r="Q1877">
        <v>379</v>
      </c>
      <c r="R1877">
        <v>608</v>
      </c>
      <c r="S1877">
        <v>608</v>
      </c>
      <c r="T1877">
        <v>2.3361702945188374</v>
      </c>
      <c r="U1877">
        <v>2.1013641372010388</v>
      </c>
      <c r="V1877">
        <v>17.134868421052627</v>
      </c>
      <c r="W1877">
        <v>63</v>
      </c>
      <c r="X1877">
        <v>135.70896533044413</v>
      </c>
      <c r="Y1877">
        <v>125.25937500000008</v>
      </c>
      <c r="Z1877">
        <v>125.25937500000008</v>
      </c>
      <c r="AA1877">
        <v>21.987599920575096</v>
      </c>
      <c r="AB1877">
        <v>0</v>
      </c>
    </row>
    <row r="1878" spans="1:28">
      <c r="A1878">
        <v>10</v>
      </c>
      <c r="B1878">
        <v>836</v>
      </c>
      <c r="C1878">
        <v>2001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64</v>
      </c>
      <c r="N1878">
        <v>99</v>
      </c>
      <c r="O1878">
        <v>99</v>
      </c>
      <c r="P1878">
        <v>9999</v>
      </c>
      <c r="Q1878">
        <v>169</v>
      </c>
      <c r="R1878">
        <v>223</v>
      </c>
      <c r="S1878">
        <v>223</v>
      </c>
      <c r="T1878">
        <v>0.85685193368042878</v>
      </c>
      <c r="U1878">
        <v>0.74963242262181295</v>
      </c>
      <c r="V1878">
        <v>17.367713004484301</v>
      </c>
      <c r="W1878">
        <v>64</v>
      </c>
      <c r="X1878">
        <v>131.99403388249456</v>
      </c>
      <c r="Y1878">
        <v>121.8304932735427</v>
      </c>
      <c r="Z1878">
        <v>121.8304932735427</v>
      </c>
      <c r="AA1878">
        <v>23.524260222994695</v>
      </c>
      <c r="AB1878">
        <v>0</v>
      </c>
    </row>
    <row r="1879" spans="1:28">
      <c r="A1879">
        <v>10</v>
      </c>
      <c r="B1879">
        <v>837</v>
      </c>
      <c r="C1879">
        <v>2001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65</v>
      </c>
      <c r="N1879">
        <v>99</v>
      </c>
      <c r="O1879">
        <v>99</v>
      </c>
      <c r="P1879">
        <v>9999</v>
      </c>
      <c r="Q1879">
        <v>94</v>
      </c>
      <c r="R1879">
        <v>127</v>
      </c>
      <c r="S1879">
        <v>127</v>
      </c>
      <c r="T1879">
        <v>0.48798293980903318</v>
      </c>
      <c r="U1879">
        <v>0.42058627567457646</v>
      </c>
      <c r="V1879">
        <v>17.645669291338582</v>
      </c>
      <c r="W1879">
        <v>65</v>
      </c>
      <c r="X1879">
        <v>130.03557383062764</v>
      </c>
      <c r="Y1879">
        <v>120.02283464566923</v>
      </c>
      <c r="Z1879">
        <v>120.02283464566923</v>
      </c>
      <c r="AA1879">
        <v>19.069129065150648</v>
      </c>
      <c r="AB1879">
        <v>0</v>
      </c>
    </row>
    <row r="1880" spans="1:28">
      <c r="A1880">
        <v>10</v>
      </c>
      <c r="B1880">
        <v>838</v>
      </c>
      <c r="C1880">
        <v>2001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66</v>
      </c>
      <c r="N1880">
        <v>99</v>
      </c>
      <c r="O1880">
        <v>99</v>
      </c>
      <c r="P1880">
        <v>9999</v>
      </c>
    </row>
    <row r="1881" spans="1:28">
      <c r="A1881">
        <v>10</v>
      </c>
      <c r="B1881">
        <v>839</v>
      </c>
      <c r="C1881">
        <v>2001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67</v>
      </c>
      <c r="N1881">
        <v>99</v>
      </c>
      <c r="O1881">
        <v>99</v>
      </c>
      <c r="P1881">
        <v>9999</v>
      </c>
    </row>
    <row r="1882" spans="1:28">
      <c r="A1882">
        <v>10</v>
      </c>
      <c r="B1882">
        <v>840</v>
      </c>
      <c r="C1882">
        <v>2001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68</v>
      </c>
      <c r="N1882">
        <v>99</v>
      </c>
      <c r="O1882">
        <v>99</v>
      </c>
      <c r="P1882">
        <v>9999</v>
      </c>
    </row>
    <row r="1883" spans="1:28">
      <c r="A1883">
        <v>10</v>
      </c>
      <c r="B1883">
        <v>841</v>
      </c>
      <c r="C1883">
        <v>2000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0</v>
      </c>
      <c r="N1883">
        <v>99</v>
      </c>
      <c r="O1883">
        <v>99</v>
      </c>
      <c r="P1883">
        <v>9999</v>
      </c>
      <c r="Q1883">
        <v>197</v>
      </c>
      <c r="R1883">
        <v>501</v>
      </c>
      <c r="S1883">
        <v>0</v>
      </c>
      <c r="T1883">
        <v>1.5602980449558923</v>
      </c>
      <c r="U1883">
        <v>0</v>
      </c>
      <c r="V1883">
        <v>25.708582834331342</v>
      </c>
      <c r="X1883">
        <v>141.95703933411599</v>
      </c>
      <c r="Y1883">
        <v>0</v>
      </c>
    </row>
    <row r="1884" spans="1:28">
      <c r="A1884">
        <v>10</v>
      </c>
      <c r="B1884">
        <v>842</v>
      </c>
      <c r="C1884">
        <v>2000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35</v>
      </c>
      <c r="N1884">
        <v>99</v>
      </c>
      <c r="O1884">
        <v>99</v>
      </c>
      <c r="P1884">
        <v>9999</v>
      </c>
      <c r="Q1884">
        <v>33</v>
      </c>
      <c r="R1884">
        <v>36</v>
      </c>
      <c r="S1884">
        <v>36</v>
      </c>
      <c r="T1884">
        <v>0.11211722478724978</v>
      </c>
      <c r="U1884">
        <v>0.16034631652772677</v>
      </c>
      <c r="V1884">
        <v>2</v>
      </c>
      <c r="W1884">
        <v>35</v>
      </c>
      <c r="X1884">
        <v>219.26387384133861</v>
      </c>
      <c r="Y1884">
        <v>202.38055555555556</v>
      </c>
      <c r="Z1884">
        <v>202.38055555555556</v>
      </c>
      <c r="AA1884">
        <v>53.065487944637511</v>
      </c>
      <c r="AB1884">
        <v>0</v>
      </c>
    </row>
    <row r="1885" spans="1:28">
      <c r="A1885">
        <v>10</v>
      </c>
      <c r="B1885">
        <v>843</v>
      </c>
      <c r="C1885">
        <v>2000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36</v>
      </c>
      <c r="N1885">
        <v>99</v>
      </c>
      <c r="O1885">
        <v>99</v>
      </c>
      <c r="P1885">
        <v>9999</v>
      </c>
      <c r="Q1885">
        <v>19</v>
      </c>
      <c r="R1885">
        <v>19</v>
      </c>
      <c r="S1885">
        <v>19</v>
      </c>
      <c r="T1885">
        <v>5.9172979748826258E-2</v>
      </c>
      <c r="U1885">
        <v>8.2793253653822604E-2</v>
      </c>
      <c r="V1885">
        <v>2</v>
      </c>
      <c r="W1885">
        <v>36</v>
      </c>
      <c r="X1885">
        <v>214.51217426013577</v>
      </c>
      <c r="Y1885">
        <v>197.99473684210523</v>
      </c>
      <c r="Z1885">
        <v>197.99473684210523</v>
      </c>
      <c r="AA1885">
        <v>26.881699384020514</v>
      </c>
      <c r="AB1885">
        <v>0</v>
      </c>
    </row>
    <row r="1886" spans="1:28">
      <c r="A1886">
        <v>10</v>
      </c>
      <c r="B1886">
        <v>844</v>
      </c>
      <c r="C1886">
        <v>2000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37</v>
      </c>
      <c r="N1886">
        <v>99</v>
      </c>
      <c r="O1886">
        <v>99</v>
      </c>
      <c r="P1886">
        <v>9999</v>
      </c>
      <c r="Q1886">
        <v>19</v>
      </c>
      <c r="R1886">
        <v>23</v>
      </c>
      <c r="S1886">
        <v>23</v>
      </c>
      <c r="T1886">
        <v>7.1630449169631821E-2</v>
      </c>
      <c r="U1886">
        <v>9.9416168799023819E-2</v>
      </c>
      <c r="V1886">
        <v>2</v>
      </c>
      <c r="W1886">
        <v>37</v>
      </c>
      <c r="X1886">
        <v>212.7843986998916</v>
      </c>
      <c r="Y1886">
        <v>196.40000000000003</v>
      </c>
      <c r="Z1886">
        <v>196.40000000000003</v>
      </c>
      <c r="AA1886">
        <v>35.884209922180503</v>
      </c>
      <c r="AB1886">
        <v>0</v>
      </c>
    </row>
    <row r="1887" spans="1:28">
      <c r="A1887">
        <v>10</v>
      </c>
      <c r="B1887">
        <v>845</v>
      </c>
      <c r="C1887">
        <v>2000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38</v>
      </c>
      <c r="N1887">
        <v>99</v>
      </c>
      <c r="O1887">
        <v>99</v>
      </c>
      <c r="P1887">
        <v>9999</v>
      </c>
      <c r="Q1887">
        <v>41</v>
      </c>
      <c r="R1887">
        <v>45</v>
      </c>
      <c r="S1887">
        <v>45</v>
      </c>
      <c r="T1887">
        <v>0.14014653098406221</v>
      </c>
      <c r="U1887">
        <v>0.18704906106059135</v>
      </c>
      <c r="V1887">
        <v>2</v>
      </c>
      <c r="W1887">
        <v>38</v>
      </c>
      <c r="X1887">
        <v>204.62260743950881</v>
      </c>
      <c r="Y1887">
        <v>188.86666666666673</v>
      </c>
      <c r="Z1887">
        <v>188.86666666666673</v>
      </c>
      <c r="AA1887">
        <v>32.435227762418997</v>
      </c>
      <c r="AB1887">
        <v>0</v>
      </c>
    </row>
    <row r="1888" spans="1:28">
      <c r="A1888">
        <v>10</v>
      </c>
      <c r="B1888">
        <v>846</v>
      </c>
      <c r="C1888">
        <v>2000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39</v>
      </c>
      <c r="N1888">
        <v>99</v>
      </c>
      <c r="O1888">
        <v>99</v>
      </c>
      <c r="P1888">
        <v>9999</v>
      </c>
      <c r="Q1888">
        <v>68</v>
      </c>
      <c r="R1888">
        <v>74</v>
      </c>
      <c r="S1888">
        <v>74</v>
      </c>
      <c r="T1888">
        <v>0.23046318428490239</v>
      </c>
      <c r="U1888">
        <v>0.32573254774928534</v>
      </c>
      <c r="V1888">
        <v>2</v>
      </c>
      <c r="W1888">
        <v>39</v>
      </c>
      <c r="X1888">
        <v>216.69058007086176</v>
      </c>
      <c r="Y1888">
        <v>200.00540540540547</v>
      </c>
      <c r="Z1888">
        <v>200.00540540540547</v>
      </c>
      <c r="AA1888">
        <v>31.131408021099254</v>
      </c>
      <c r="AB1888">
        <v>0</v>
      </c>
    </row>
    <row r="1889" spans="1:29">
      <c r="A1889">
        <v>10</v>
      </c>
      <c r="B1889">
        <v>847</v>
      </c>
      <c r="C1889">
        <v>2000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40</v>
      </c>
      <c r="N1889">
        <v>99</v>
      </c>
      <c r="O1889">
        <v>99</v>
      </c>
      <c r="P1889">
        <v>9999</v>
      </c>
      <c r="Q1889">
        <v>74</v>
      </c>
      <c r="R1889">
        <v>87</v>
      </c>
      <c r="S1889">
        <v>87</v>
      </c>
      <c r="T1889">
        <v>0.2709499599025203</v>
      </c>
      <c r="U1889">
        <v>0.36201993354487344</v>
      </c>
      <c r="V1889">
        <v>5</v>
      </c>
      <c r="W1889">
        <v>40</v>
      </c>
      <c r="X1889">
        <v>204.84427342125255</v>
      </c>
      <c r="Y1889">
        <v>189.07126436781607</v>
      </c>
      <c r="Z1889">
        <v>189.07126436781607</v>
      </c>
      <c r="AA1889">
        <v>37.378043552073237</v>
      </c>
      <c r="AB1889">
        <v>0</v>
      </c>
    </row>
    <row r="1890" spans="1:29">
      <c r="A1890">
        <v>10</v>
      </c>
      <c r="B1890">
        <v>848</v>
      </c>
      <c r="C1890">
        <v>2000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41</v>
      </c>
      <c r="N1890">
        <v>99</v>
      </c>
      <c r="O1890">
        <v>99</v>
      </c>
      <c r="P1890">
        <v>9999</v>
      </c>
      <c r="Q1890">
        <v>91</v>
      </c>
      <c r="R1890">
        <v>117</v>
      </c>
      <c r="S1890">
        <v>117</v>
      </c>
      <c r="T1890">
        <v>0.36438098055856177</v>
      </c>
      <c r="U1890">
        <v>0.49110997562640007</v>
      </c>
      <c r="V1890">
        <v>5.803418803418805</v>
      </c>
      <c r="W1890">
        <v>41</v>
      </c>
      <c r="X1890">
        <v>206.63481216027256</v>
      </c>
      <c r="Y1890">
        <v>190.72393162393155</v>
      </c>
      <c r="Z1890">
        <v>190.72393162393155</v>
      </c>
      <c r="AA1890">
        <v>31.895973139113817</v>
      </c>
      <c r="AB1890">
        <v>0</v>
      </c>
    </row>
    <row r="1891" spans="1:29">
      <c r="A1891">
        <v>10</v>
      </c>
      <c r="B1891">
        <v>849</v>
      </c>
      <c r="C1891">
        <v>2000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42</v>
      </c>
      <c r="N1891">
        <v>99</v>
      </c>
      <c r="O1891">
        <v>99</v>
      </c>
      <c r="P1891">
        <v>9999</v>
      </c>
      <c r="Q1891">
        <v>134</v>
      </c>
      <c r="R1891">
        <v>152</v>
      </c>
      <c r="S1891">
        <v>152</v>
      </c>
      <c r="T1891">
        <v>0.47338383799061007</v>
      </c>
      <c r="U1891">
        <v>0.6230501004714698</v>
      </c>
      <c r="V1891">
        <v>5</v>
      </c>
      <c r="W1891">
        <v>42</v>
      </c>
      <c r="X1891">
        <v>201.78551063465807</v>
      </c>
      <c r="Y1891">
        <v>186.24802631578936</v>
      </c>
      <c r="Z1891">
        <v>186.24802631578936</v>
      </c>
      <c r="AA1891">
        <v>30.696577407353356</v>
      </c>
      <c r="AB1891">
        <v>0</v>
      </c>
    </row>
    <row r="1892" spans="1:29">
      <c r="A1892">
        <v>10</v>
      </c>
      <c r="B1892">
        <v>850</v>
      </c>
      <c r="C1892">
        <v>2000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43</v>
      </c>
      <c r="N1892">
        <v>99</v>
      </c>
      <c r="O1892">
        <v>99</v>
      </c>
      <c r="P1892">
        <v>9999</v>
      </c>
      <c r="Q1892">
        <v>152</v>
      </c>
      <c r="R1892">
        <v>193</v>
      </c>
      <c r="S1892">
        <v>193</v>
      </c>
      <c r="T1892">
        <v>0.601072899553867</v>
      </c>
      <c r="U1892">
        <v>0.80296625169681723</v>
      </c>
      <c r="V1892">
        <v>5</v>
      </c>
      <c r="W1892">
        <v>43</v>
      </c>
      <c r="X1892">
        <v>204.80972723547345</v>
      </c>
      <c r="Y1892">
        <v>189.03937823834184</v>
      </c>
      <c r="Z1892">
        <v>189.03937823834184</v>
      </c>
      <c r="AA1892">
        <v>31.683861039820599</v>
      </c>
      <c r="AB1892">
        <v>0</v>
      </c>
    </row>
    <row r="1893" spans="1:29">
      <c r="A1893">
        <v>10</v>
      </c>
      <c r="B1893">
        <v>851</v>
      </c>
      <c r="C1893">
        <v>2000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44</v>
      </c>
      <c r="N1893">
        <v>99</v>
      </c>
      <c r="O1893">
        <v>99</v>
      </c>
      <c r="P1893">
        <v>9999</v>
      </c>
      <c r="Q1893">
        <v>193</v>
      </c>
      <c r="R1893">
        <v>223</v>
      </c>
      <c r="S1893">
        <v>223</v>
      </c>
      <c r="T1893">
        <v>0.69450392020990848</v>
      </c>
      <c r="U1893">
        <v>0.90799235174238113</v>
      </c>
      <c r="V1893">
        <v>5</v>
      </c>
      <c r="W1893">
        <v>44</v>
      </c>
      <c r="X1893">
        <v>200.44162873064528</v>
      </c>
      <c r="Y1893">
        <v>185.00762331838564</v>
      </c>
      <c r="Z1893">
        <v>185.00762331838564</v>
      </c>
      <c r="AA1893">
        <v>29.103931363456791</v>
      </c>
      <c r="AB1893">
        <v>0</v>
      </c>
    </row>
    <row r="1894" spans="1:29">
      <c r="A1894">
        <v>10</v>
      </c>
      <c r="B1894">
        <v>852</v>
      </c>
      <c r="C1894">
        <v>2000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45</v>
      </c>
      <c r="N1894">
        <v>99</v>
      </c>
      <c r="O1894">
        <v>99</v>
      </c>
      <c r="P1894">
        <v>9999</v>
      </c>
      <c r="Q1894">
        <v>227</v>
      </c>
      <c r="R1894">
        <v>289</v>
      </c>
      <c r="S1894">
        <v>289</v>
      </c>
      <c r="T1894">
        <v>0.90005216565320001</v>
      </c>
      <c r="U1894">
        <v>1.1647550974500509</v>
      </c>
      <c r="V1894">
        <v>7.9896193771626276</v>
      </c>
      <c r="W1894">
        <v>45</v>
      </c>
      <c r="X1894">
        <v>198.40260621487775</v>
      </c>
      <c r="Y1894">
        <v>183.12560553633199</v>
      </c>
      <c r="Z1894">
        <v>183.12560553633199</v>
      </c>
      <c r="AA1894">
        <v>30.756809835823478</v>
      </c>
      <c r="AB1894">
        <v>0</v>
      </c>
    </row>
    <row r="1895" spans="1:29">
      <c r="A1895">
        <v>10</v>
      </c>
      <c r="B1895">
        <v>853</v>
      </c>
      <c r="C1895">
        <v>2000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46</v>
      </c>
      <c r="N1895">
        <v>99</v>
      </c>
      <c r="O1895">
        <v>99</v>
      </c>
      <c r="P1895">
        <v>9999</v>
      </c>
      <c r="Q1895">
        <v>284</v>
      </c>
      <c r="R1895">
        <v>357</v>
      </c>
      <c r="S1895">
        <v>357</v>
      </c>
      <c r="T1895">
        <v>1.1118291458068941</v>
      </c>
      <c r="U1895">
        <v>1.3770543512103501</v>
      </c>
      <c r="V1895">
        <v>8</v>
      </c>
      <c r="W1895">
        <v>46</v>
      </c>
      <c r="X1895">
        <v>189.88622534604312</v>
      </c>
      <c r="Y1895">
        <v>175.2649859943977</v>
      </c>
      <c r="Z1895">
        <v>175.2649859943977</v>
      </c>
      <c r="AA1895">
        <v>30.384809908556555</v>
      </c>
      <c r="AB1895">
        <v>0</v>
      </c>
    </row>
    <row r="1896" spans="1:29">
      <c r="A1896">
        <v>10</v>
      </c>
      <c r="B1896">
        <v>854</v>
      </c>
      <c r="C1896">
        <v>2000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47</v>
      </c>
      <c r="N1896">
        <v>99</v>
      </c>
      <c r="O1896">
        <v>99</v>
      </c>
      <c r="P1896">
        <v>9999</v>
      </c>
      <c r="Q1896">
        <v>306</v>
      </c>
      <c r="R1896">
        <v>414</v>
      </c>
      <c r="S1896">
        <v>414</v>
      </c>
      <c r="T1896">
        <v>1.2893480850533727</v>
      </c>
      <c r="U1896">
        <v>1.5844721504767989</v>
      </c>
      <c r="V1896">
        <v>8</v>
      </c>
      <c r="W1896">
        <v>47</v>
      </c>
      <c r="X1896">
        <v>188.40605879797556</v>
      </c>
      <c r="Y1896">
        <v>173.8987922705314</v>
      </c>
      <c r="Z1896">
        <v>173.8987922705314</v>
      </c>
      <c r="AA1896">
        <v>29.256762271961161</v>
      </c>
      <c r="AB1896">
        <v>0</v>
      </c>
    </row>
    <row r="1897" spans="1:29">
      <c r="A1897">
        <v>10</v>
      </c>
      <c r="B1897">
        <v>855</v>
      </c>
      <c r="C1897">
        <v>2000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48</v>
      </c>
      <c r="N1897">
        <v>99</v>
      </c>
      <c r="O1897">
        <v>99</v>
      </c>
      <c r="P1897">
        <v>9999</v>
      </c>
      <c r="Q1897">
        <v>432</v>
      </c>
      <c r="R1897">
        <v>592</v>
      </c>
      <c r="S1897">
        <v>592</v>
      </c>
      <c r="T1897">
        <v>1.8437054742792192</v>
      </c>
      <c r="U1897">
        <v>2.2517832659734451</v>
      </c>
      <c r="V1897">
        <v>8.0135135135135158</v>
      </c>
      <c r="W1897">
        <v>48.081081081081088</v>
      </c>
      <c r="X1897">
        <v>187.24726215923403</v>
      </c>
      <c r="Y1897">
        <v>172.82922297297316</v>
      </c>
      <c r="Z1897">
        <v>172.82922297297316</v>
      </c>
      <c r="AA1897">
        <v>29.952572432799801</v>
      </c>
      <c r="AB1897">
        <v>1.9711209374827088</v>
      </c>
      <c r="AC1897">
        <v>4.9124767354690846</v>
      </c>
    </row>
    <row r="1898" spans="1:29">
      <c r="A1898">
        <v>10</v>
      </c>
      <c r="B1898">
        <v>856</v>
      </c>
      <c r="C1898">
        <v>2000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49</v>
      </c>
      <c r="N1898">
        <v>99</v>
      </c>
      <c r="O1898">
        <v>99</v>
      </c>
      <c r="P1898">
        <v>9999</v>
      </c>
      <c r="Q1898">
        <v>497</v>
      </c>
      <c r="R1898">
        <v>707</v>
      </c>
      <c r="S1898">
        <v>707</v>
      </c>
      <c r="T1898">
        <v>2.2018577201273781</v>
      </c>
      <c r="U1898">
        <v>2.651717003199821</v>
      </c>
      <c r="V1898">
        <v>8.1400282885431388</v>
      </c>
      <c r="W1898">
        <v>49.069306930693052</v>
      </c>
      <c r="X1898">
        <v>184.63683854842677</v>
      </c>
      <c r="Y1898">
        <v>170.4198019801982</v>
      </c>
      <c r="Z1898">
        <v>170.4198019801982</v>
      </c>
      <c r="AA1898">
        <v>29.093642956807969</v>
      </c>
      <c r="AB1898">
        <v>1.8415309265170128</v>
      </c>
      <c r="AC1898">
        <v>-4.1938211208100551</v>
      </c>
    </row>
    <row r="1899" spans="1:29">
      <c r="A1899">
        <v>10</v>
      </c>
      <c r="B1899">
        <v>857</v>
      </c>
      <c r="C1899">
        <v>2000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50</v>
      </c>
      <c r="N1899">
        <v>99</v>
      </c>
      <c r="O1899">
        <v>99</v>
      </c>
      <c r="P1899">
        <v>9999</v>
      </c>
      <c r="Q1899">
        <v>595</v>
      </c>
      <c r="R1899">
        <v>934</v>
      </c>
      <c r="S1899">
        <v>934</v>
      </c>
      <c r="T1899">
        <v>2.9088191097580918</v>
      </c>
      <c r="U1899">
        <v>3.3869107076993226</v>
      </c>
      <c r="V1899">
        <v>11</v>
      </c>
      <c r="W1899">
        <v>50</v>
      </c>
      <c r="X1899">
        <v>178.51202089824378</v>
      </c>
      <c r="Y1899">
        <v>164.76659528907931</v>
      </c>
      <c r="Z1899">
        <v>164.76659528907931</v>
      </c>
      <c r="AA1899">
        <v>28.152345526500358</v>
      </c>
      <c r="AB1899">
        <v>0</v>
      </c>
    </row>
    <row r="1900" spans="1:29">
      <c r="A1900">
        <v>10</v>
      </c>
      <c r="B1900">
        <v>858</v>
      </c>
      <c r="C1900">
        <v>2000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51</v>
      </c>
      <c r="N1900">
        <v>99</v>
      </c>
      <c r="O1900">
        <v>99</v>
      </c>
      <c r="P1900">
        <v>9999</v>
      </c>
      <c r="Q1900">
        <v>679</v>
      </c>
      <c r="R1900">
        <v>1077.5</v>
      </c>
      <c r="S1900">
        <v>1077.5</v>
      </c>
      <c r="T1900">
        <v>3.35573082522949</v>
      </c>
      <c r="U1900">
        <v>3.8216154546409071</v>
      </c>
      <c r="V1900">
        <v>11.005104408352672</v>
      </c>
      <c r="W1900">
        <v>51.023665893271449</v>
      </c>
      <c r="X1900">
        <v>174.59841684409523</v>
      </c>
      <c r="Y1900">
        <v>161.15433874709962</v>
      </c>
      <c r="Z1900">
        <v>161.15433874709962</v>
      </c>
      <c r="AA1900">
        <v>28.42211327362336</v>
      </c>
      <c r="AB1900">
        <v>1.0983626369918511</v>
      </c>
      <c r="AC1900">
        <v>-1.5278803247436283</v>
      </c>
    </row>
    <row r="1901" spans="1:29">
      <c r="A1901">
        <v>10</v>
      </c>
      <c r="B1901">
        <v>859</v>
      </c>
      <c r="C1901">
        <v>2000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52</v>
      </c>
      <c r="N1901">
        <v>99</v>
      </c>
      <c r="O1901">
        <v>99</v>
      </c>
      <c r="P1901">
        <v>9999</v>
      </c>
      <c r="Q1901">
        <v>841</v>
      </c>
      <c r="R1901">
        <v>1384</v>
      </c>
      <c r="S1901">
        <v>1384</v>
      </c>
      <c r="T1901">
        <v>4.3102844195987124</v>
      </c>
      <c r="U1901">
        <v>4.8154228080173036</v>
      </c>
      <c r="V1901">
        <v>11.087427745664735</v>
      </c>
      <c r="W1901">
        <v>52.112716763005778</v>
      </c>
      <c r="X1901">
        <v>171.28089792646497</v>
      </c>
      <c r="Y1901">
        <v>158.09226878612705</v>
      </c>
      <c r="Z1901">
        <v>158.09226878612705</v>
      </c>
      <c r="AA1901">
        <v>28.121558842482951</v>
      </c>
      <c r="AB1901">
        <v>2.4183809889342127</v>
      </c>
      <c r="AC1901">
        <v>9.3102817335627019</v>
      </c>
    </row>
    <row r="1902" spans="1:29">
      <c r="A1902">
        <v>10</v>
      </c>
      <c r="B1902">
        <v>860</v>
      </c>
      <c r="C1902">
        <v>2000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53</v>
      </c>
      <c r="N1902">
        <v>99</v>
      </c>
      <c r="O1902">
        <v>99</v>
      </c>
      <c r="P1902">
        <v>9999</v>
      </c>
      <c r="Q1902">
        <v>974</v>
      </c>
      <c r="R1902">
        <v>1706.5</v>
      </c>
      <c r="S1902">
        <v>1706.5</v>
      </c>
      <c r="T1902">
        <v>5.31466789165116</v>
      </c>
      <c r="U1902">
        <v>5.737201197157999</v>
      </c>
      <c r="V1902">
        <v>11.011426897157929</v>
      </c>
      <c r="W1902">
        <v>53.046586580720763</v>
      </c>
      <c r="X1902">
        <v>165.50243333833836</v>
      </c>
      <c r="Y1902">
        <v>152.75874597128598</v>
      </c>
      <c r="Z1902">
        <v>152.75874597128598</v>
      </c>
      <c r="AA1902">
        <v>27.560083745625779</v>
      </c>
      <c r="AB1902">
        <v>1.5706426928802129</v>
      </c>
      <c r="AC1902">
        <v>3.6779530781213001</v>
      </c>
    </row>
    <row r="1903" spans="1:29">
      <c r="A1903">
        <v>10</v>
      </c>
      <c r="B1903">
        <v>861</v>
      </c>
      <c r="C1903">
        <v>2000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54</v>
      </c>
      <c r="N1903">
        <v>99</v>
      </c>
      <c r="O1903">
        <v>99</v>
      </c>
      <c r="P1903">
        <v>9999</v>
      </c>
      <c r="Q1903">
        <v>1131</v>
      </c>
      <c r="R1903">
        <v>2122</v>
      </c>
      <c r="S1903">
        <v>2122</v>
      </c>
      <c r="T1903">
        <v>6.6086875277373354</v>
      </c>
      <c r="U1903">
        <v>6.9635753040394519</v>
      </c>
      <c r="V1903">
        <v>11.041470311027336</v>
      </c>
      <c r="W1903">
        <v>54</v>
      </c>
      <c r="X1903">
        <v>161.54647744365093</v>
      </c>
      <c r="Y1903">
        <v>149.10739868048998</v>
      </c>
      <c r="Z1903">
        <v>149.10739868048998</v>
      </c>
      <c r="AA1903">
        <v>26.958851020950966</v>
      </c>
      <c r="AB1903">
        <v>0</v>
      </c>
    </row>
    <row r="1904" spans="1:29">
      <c r="A1904">
        <v>10</v>
      </c>
      <c r="B1904">
        <v>862</v>
      </c>
      <c r="C1904">
        <v>2000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55</v>
      </c>
      <c r="N1904">
        <v>99</v>
      </c>
      <c r="O1904">
        <v>99</v>
      </c>
      <c r="P1904">
        <v>9999</v>
      </c>
      <c r="Q1904">
        <v>1216</v>
      </c>
      <c r="R1904">
        <v>2534</v>
      </c>
      <c r="S1904">
        <v>2534</v>
      </c>
      <c r="T1904">
        <v>7.8918068780803026</v>
      </c>
      <c r="U1904">
        <v>8.1105740557472359</v>
      </c>
      <c r="V1904">
        <v>14.23243883188634</v>
      </c>
      <c r="W1904">
        <v>55</v>
      </c>
      <c r="X1904">
        <v>157.5634854601474</v>
      </c>
      <c r="Y1904">
        <v>145.43109707971604</v>
      </c>
      <c r="Z1904">
        <v>145.43109707971604</v>
      </c>
      <c r="AA1904">
        <v>26.207975716192049</v>
      </c>
      <c r="AB1904">
        <v>0</v>
      </c>
    </row>
    <row r="1905" spans="1:29">
      <c r="A1905">
        <v>10</v>
      </c>
      <c r="B1905">
        <v>863</v>
      </c>
      <c r="C1905">
        <v>2000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56</v>
      </c>
      <c r="N1905">
        <v>99</v>
      </c>
      <c r="O1905">
        <v>99</v>
      </c>
      <c r="P1905">
        <v>9999</v>
      </c>
      <c r="Q1905">
        <v>1297</v>
      </c>
      <c r="R1905">
        <v>2667.25</v>
      </c>
      <c r="S1905">
        <v>2667.25</v>
      </c>
      <c r="T1905">
        <v>8.3067963281608872</v>
      </c>
      <c r="U1905">
        <v>8.3909407687437128</v>
      </c>
      <c r="V1905">
        <v>14.072921548411284</v>
      </c>
      <c r="W1905">
        <v>56.036741962695665</v>
      </c>
      <c r="X1905">
        <v>154.86651569075451</v>
      </c>
      <c r="Y1905">
        <v>142.94179398256662</v>
      </c>
      <c r="Z1905">
        <v>142.94179398256662</v>
      </c>
      <c r="AA1905">
        <v>26.187749148426619</v>
      </c>
      <c r="AB1905">
        <v>1.9544344830477161</v>
      </c>
      <c r="AC1905">
        <v>-0.9085362586771043</v>
      </c>
    </row>
    <row r="1906" spans="1:29">
      <c r="A1906">
        <v>10</v>
      </c>
      <c r="B1906">
        <v>864</v>
      </c>
      <c r="C1906">
        <v>2000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57</v>
      </c>
      <c r="N1906">
        <v>99</v>
      </c>
      <c r="O1906">
        <v>99</v>
      </c>
      <c r="P1906">
        <v>9999</v>
      </c>
      <c r="Q1906">
        <v>1300</v>
      </c>
      <c r="R1906">
        <v>3001</v>
      </c>
      <c r="S1906">
        <v>3001</v>
      </c>
      <c r="T1906">
        <v>9.346216432959352</v>
      </c>
      <c r="U1906">
        <v>9.2128122026326409</v>
      </c>
      <c r="V1906">
        <v>14.028323892035983</v>
      </c>
      <c r="W1906">
        <v>57</v>
      </c>
      <c r="X1906">
        <v>151.12517568177893</v>
      </c>
      <c r="Y1906">
        <v>139.48853715428172</v>
      </c>
      <c r="Z1906">
        <v>139.48853715428172</v>
      </c>
      <c r="AA1906">
        <v>25.203186868925805</v>
      </c>
      <c r="AB1906">
        <v>0</v>
      </c>
    </row>
    <row r="1907" spans="1:29">
      <c r="A1907">
        <v>10</v>
      </c>
      <c r="B1907">
        <v>865</v>
      </c>
      <c r="C1907">
        <v>2000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58</v>
      </c>
      <c r="N1907">
        <v>99</v>
      </c>
      <c r="O1907">
        <v>99</v>
      </c>
      <c r="P1907">
        <v>9999</v>
      </c>
      <c r="Q1907">
        <v>1315</v>
      </c>
      <c r="R1907">
        <v>2955</v>
      </c>
      <c r="S1907">
        <v>2955</v>
      </c>
      <c r="T1907">
        <v>9.202955534620088</v>
      </c>
      <c r="U1907">
        <v>8.8160630752586808</v>
      </c>
      <c r="V1907">
        <v>14.033502538071064</v>
      </c>
      <c r="W1907">
        <v>58.019627749576983</v>
      </c>
      <c r="X1907">
        <v>146.86820912458987</v>
      </c>
      <c r="Y1907">
        <v>135.55935702199679</v>
      </c>
      <c r="Z1907">
        <v>135.55935702199679</v>
      </c>
      <c r="AA1907">
        <v>24.390687585070225</v>
      </c>
      <c r="AB1907">
        <v>1.0667821834430069</v>
      </c>
      <c r="AC1907">
        <v>-1.2189749680873847</v>
      </c>
    </row>
    <row r="1908" spans="1:29">
      <c r="A1908">
        <v>10</v>
      </c>
      <c r="B1908">
        <v>866</v>
      </c>
      <c r="C1908">
        <v>2000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59</v>
      </c>
      <c r="N1908">
        <v>99</v>
      </c>
      <c r="O1908">
        <v>99</v>
      </c>
      <c r="P1908">
        <v>9999</v>
      </c>
      <c r="Q1908">
        <v>1255</v>
      </c>
      <c r="R1908">
        <v>2882</v>
      </c>
      <c r="S1908">
        <v>2882</v>
      </c>
      <c r="T1908">
        <v>8.975606717690388</v>
      </c>
      <c r="U1908">
        <v>8.3493031503626121</v>
      </c>
      <c r="V1908">
        <v>14.14746703678002</v>
      </c>
      <c r="W1908">
        <v>59</v>
      </c>
      <c r="X1908">
        <v>142.61553949759519</v>
      </c>
      <c r="Y1908">
        <v>131.63414295627993</v>
      </c>
      <c r="Z1908">
        <v>131.63414295627993</v>
      </c>
      <c r="AA1908">
        <v>24.212425623876271</v>
      </c>
      <c r="AB1908">
        <v>0</v>
      </c>
    </row>
    <row r="1909" spans="1:29">
      <c r="A1909">
        <v>10</v>
      </c>
      <c r="B1909">
        <v>867</v>
      </c>
      <c r="C1909">
        <v>2000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60</v>
      </c>
      <c r="N1909">
        <v>99</v>
      </c>
      <c r="O1909">
        <v>99</v>
      </c>
      <c r="P1909">
        <v>9999</v>
      </c>
      <c r="Q1909">
        <v>1122</v>
      </c>
      <c r="R1909">
        <v>2559</v>
      </c>
      <c r="S1909">
        <v>2559</v>
      </c>
      <c r="T1909">
        <v>7.9696660619603392</v>
      </c>
      <c r="U1909">
        <v>7.190047942353595</v>
      </c>
      <c r="V1909">
        <v>17.096131301289571</v>
      </c>
      <c r="W1909">
        <v>60</v>
      </c>
      <c r="X1909">
        <v>138.31589652140175</v>
      </c>
      <c r="Y1909">
        <v>127.66557248925372</v>
      </c>
      <c r="Z1909">
        <v>127.66557248925372</v>
      </c>
      <c r="AA1909">
        <v>23.104069201167221</v>
      </c>
      <c r="AB1909">
        <v>0</v>
      </c>
    </row>
    <row r="1910" spans="1:29">
      <c r="A1910">
        <v>10</v>
      </c>
      <c r="B1910">
        <v>868</v>
      </c>
      <c r="C1910">
        <v>2000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61</v>
      </c>
      <c r="N1910">
        <v>99</v>
      </c>
      <c r="O1910">
        <v>99</v>
      </c>
      <c r="P1910">
        <v>9999</v>
      </c>
      <c r="Q1910">
        <v>959</v>
      </c>
      <c r="R1910">
        <v>2028</v>
      </c>
      <c r="S1910">
        <v>2028</v>
      </c>
      <c r="T1910">
        <v>6.3159369963484044</v>
      </c>
      <c r="U1910">
        <v>5.561779153270991</v>
      </c>
      <c r="V1910">
        <v>17.080867850098613</v>
      </c>
      <c r="W1910">
        <v>61</v>
      </c>
      <c r="X1910">
        <v>135.00703050040477</v>
      </c>
      <c r="Y1910">
        <v>124.61148915187349</v>
      </c>
      <c r="Z1910">
        <v>124.61148915187349</v>
      </c>
      <c r="AA1910">
        <v>23.669482868907767</v>
      </c>
      <c r="AB1910">
        <v>0</v>
      </c>
    </row>
    <row r="1911" spans="1:29">
      <c r="A1911">
        <v>10</v>
      </c>
      <c r="B1911">
        <v>869</v>
      </c>
      <c r="C1911">
        <v>2000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62</v>
      </c>
      <c r="N1911">
        <v>99</v>
      </c>
      <c r="O1911">
        <v>99</v>
      </c>
      <c r="P1911">
        <v>9999</v>
      </c>
      <c r="Q1911">
        <v>747</v>
      </c>
      <c r="R1911">
        <v>1376</v>
      </c>
      <c r="S1911">
        <v>1376</v>
      </c>
      <c r="T1911">
        <v>4.2853694807571028</v>
      </c>
      <c r="U1911">
        <v>3.7235660050667239</v>
      </c>
      <c r="V1911">
        <v>17.057412790697676</v>
      </c>
      <c r="W1911">
        <v>62</v>
      </c>
      <c r="X1911">
        <v>133.21441394341016</v>
      </c>
      <c r="Y1911">
        <v>122.95690406976748</v>
      </c>
      <c r="Z1911">
        <v>122.95690406976748</v>
      </c>
      <c r="AA1911">
        <v>22.853689311017128</v>
      </c>
      <c r="AB1911">
        <v>0</v>
      </c>
    </row>
    <row r="1912" spans="1:29">
      <c r="A1912">
        <v>10</v>
      </c>
      <c r="B1912">
        <v>870</v>
      </c>
      <c r="C1912">
        <v>2000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63</v>
      </c>
      <c r="N1912">
        <v>99</v>
      </c>
      <c r="O1912">
        <v>99</v>
      </c>
      <c r="P1912">
        <v>9999</v>
      </c>
      <c r="Q1912">
        <v>432</v>
      </c>
      <c r="R1912">
        <v>648</v>
      </c>
      <c r="S1912">
        <v>648</v>
      </c>
      <c r="T1912">
        <v>2.0181100461704955</v>
      </c>
      <c r="U1912">
        <v>1.7558842709698483</v>
      </c>
      <c r="V1912">
        <v>17</v>
      </c>
      <c r="W1912">
        <v>63</v>
      </c>
      <c r="X1912">
        <v>133.39252036435138</v>
      </c>
      <c r="Y1912">
        <v>123.12129629629629</v>
      </c>
      <c r="Z1912">
        <v>123.12129629629629</v>
      </c>
      <c r="AA1912">
        <v>21.434561126024672</v>
      </c>
      <c r="AB1912">
        <v>0</v>
      </c>
    </row>
    <row r="1913" spans="1:29">
      <c r="A1913">
        <v>10</v>
      </c>
      <c r="B1913">
        <v>871</v>
      </c>
      <c r="C1913">
        <v>2000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64</v>
      </c>
      <c r="N1913">
        <v>99</v>
      </c>
      <c r="O1913">
        <v>99</v>
      </c>
      <c r="P1913">
        <v>9999</v>
      </c>
      <c r="Q1913">
        <v>233</v>
      </c>
      <c r="R1913">
        <v>295</v>
      </c>
      <c r="S1913">
        <v>295</v>
      </c>
      <c r="T1913">
        <v>0.91873836978440815</v>
      </c>
      <c r="U1913">
        <v>0.79107733502604005</v>
      </c>
      <c r="V1913">
        <v>17</v>
      </c>
      <c r="W1913">
        <v>64</v>
      </c>
      <c r="X1913">
        <v>132.01020989037224</v>
      </c>
      <c r="Y1913">
        <v>121.8454237288135</v>
      </c>
      <c r="Z1913">
        <v>121.8454237288135</v>
      </c>
      <c r="AA1913">
        <v>21.535921219826076</v>
      </c>
      <c r="AB1913">
        <v>0</v>
      </c>
    </row>
    <row r="1914" spans="1:29">
      <c r="A1914">
        <v>10</v>
      </c>
      <c r="B1914">
        <v>872</v>
      </c>
      <c r="C1914">
        <v>2000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65</v>
      </c>
      <c r="N1914">
        <v>99</v>
      </c>
      <c r="O1914">
        <v>99</v>
      </c>
      <c r="P1914">
        <v>9999</v>
      </c>
      <c r="Q1914">
        <v>102</v>
      </c>
      <c r="R1914">
        <v>111</v>
      </c>
      <c r="S1914">
        <v>111</v>
      </c>
      <c r="T1914">
        <v>0.34569477642735352</v>
      </c>
      <c r="U1914">
        <v>0.30096873983007394</v>
      </c>
      <c r="V1914">
        <v>17</v>
      </c>
      <c r="W1914">
        <v>65</v>
      </c>
      <c r="X1914">
        <v>133.47778981581797</v>
      </c>
      <c r="Y1914">
        <v>123.2</v>
      </c>
      <c r="Z1914">
        <v>123.2</v>
      </c>
      <c r="AA1914">
        <v>18.064813242252999</v>
      </c>
      <c r="AB1914">
        <v>0</v>
      </c>
    </row>
    <row r="1915" spans="1:29">
      <c r="A1915">
        <v>10</v>
      </c>
      <c r="B1915">
        <v>873</v>
      </c>
      <c r="C1915">
        <v>2000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66</v>
      </c>
      <c r="N1915">
        <v>99</v>
      </c>
      <c r="O1915">
        <v>99</v>
      </c>
      <c r="P1915">
        <v>9999</v>
      </c>
    </row>
    <row r="1916" spans="1:29">
      <c r="A1916">
        <v>10</v>
      </c>
      <c r="B1916">
        <v>874</v>
      </c>
      <c r="C1916">
        <v>2000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67</v>
      </c>
      <c r="N1916">
        <v>99</v>
      </c>
      <c r="O1916">
        <v>99</v>
      </c>
      <c r="P1916">
        <v>9999</v>
      </c>
    </row>
    <row r="1917" spans="1:29">
      <c r="A1917">
        <v>10</v>
      </c>
      <c r="B1917">
        <v>875</v>
      </c>
      <c r="C1917">
        <v>2000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68</v>
      </c>
      <c r="N1917">
        <v>99</v>
      </c>
      <c r="O1917">
        <v>99</v>
      </c>
      <c r="P1917">
        <v>9999</v>
      </c>
    </row>
    <row r="1918" spans="1:29">
      <c r="A1918">
        <v>10</v>
      </c>
      <c r="B1918">
        <v>876</v>
      </c>
      <c r="C1918">
        <v>1999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0</v>
      </c>
      <c r="N1918">
        <v>99</v>
      </c>
      <c r="O1918">
        <v>99</v>
      </c>
      <c r="P1918">
        <v>9999</v>
      </c>
      <c r="Q1918">
        <v>641</v>
      </c>
      <c r="R1918">
        <v>2739.25</v>
      </c>
      <c r="S1918">
        <v>0</v>
      </c>
      <c r="T1918">
        <v>7.8298401446344483</v>
      </c>
      <c r="U1918">
        <v>0</v>
      </c>
      <c r="V1918">
        <v>23.764899151227528</v>
      </c>
      <c r="X1918">
        <v>145.10254851254939</v>
      </c>
      <c r="Y1918">
        <v>0</v>
      </c>
    </row>
    <row r="1919" spans="1:29">
      <c r="A1919">
        <v>10</v>
      </c>
      <c r="B1919">
        <v>877</v>
      </c>
      <c r="C1919">
        <v>1999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35</v>
      </c>
      <c r="N1919">
        <v>99</v>
      </c>
      <c r="O1919">
        <v>99</v>
      </c>
      <c r="P1919">
        <v>9999</v>
      </c>
      <c r="Q1919">
        <v>18</v>
      </c>
      <c r="R1919">
        <v>19</v>
      </c>
      <c r="S1919">
        <v>19</v>
      </c>
      <c r="T1919">
        <v>5.4309377657407877E-2</v>
      </c>
      <c r="U1919">
        <v>6.9175505936225151E-2</v>
      </c>
      <c r="V1919">
        <v>2</v>
      </c>
      <c r="W1919">
        <v>35</v>
      </c>
      <c r="X1919">
        <v>185.57335918344072</v>
      </c>
      <c r="Y1919">
        <v>171.28421052631589</v>
      </c>
      <c r="Z1919">
        <v>171.28421052631589</v>
      </c>
      <c r="AA1919">
        <v>63.284422820668439</v>
      </c>
      <c r="AB1919">
        <v>0</v>
      </c>
    </row>
    <row r="1920" spans="1:29">
      <c r="A1920">
        <v>10</v>
      </c>
      <c r="B1920">
        <v>878</v>
      </c>
      <c r="C1920">
        <v>1999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36</v>
      </c>
      <c r="N1920">
        <v>99</v>
      </c>
      <c r="O1920">
        <v>99</v>
      </c>
      <c r="P1920">
        <v>9999</v>
      </c>
      <c r="Q1920">
        <v>22</v>
      </c>
      <c r="R1920">
        <v>23.75</v>
      </c>
      <c r="S1920">
        <v>23.75</v>
      </c>
      <c r="T1920">
        <v>6.7886722071759845E-2</v>
      </c>
      <c r="U1920">
        <v>9.6340665900118874E-2</v>
      </c>
      <c r="V1920">
        <v>2.0210526315789474</v>
      </c>
      <c r="W1920">
        <v>36.378947368421045</v>
      </c>
      <c r="X1920">
        <v>206.75828248845295</v>
      </c>
      <c r="Y1920">
        <v>190.83789473684217</v>
      </c>
      <c r="Z1920">
        <v>190.83789473684217</v>
      </c>
      <c r="AA1920">
        <v>43.455501367222126</v>
      </c>
      <c r="AB1920">
        <v>2.0985155022109061</v>
      </c>
      <c r="AC1920">
        <v>11.342584566059864</v>
      </c>
    </row>
    <row r="1921" spans="1:29">
      <c r="A1921">
        <v>10</v>
      </c>
      <c r="B1921">
        <v>879</v>
      </c>
      <c r="C1921">
        <v>1999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37</v>
      </c>
      <c r="N1921">
        <v>99</v>
      </c>
      <c r="O1921">
        <v>99</v>
      </c>
      <c r="P1921">
        <v>9999</v>
      </c>
      <c r="Q1921">
        <v>32</v>
      </c>
      <c r="R1921">
        <v>37</v>
      </c>
      <c r="S1921">
        <v>37</v>
      </c>
      <c r="T1921">
        <v>0.10576036701705745</v>
      </c>
      <c r="U1921">
        <v>0.15637184334145579</v>
      </c>
      <c r="V1921">
        <v>2</v>
      </c>
      <c r="W1921">
        <v>37</v>
      </c>
      <c r="X1921">
        <v>215.41389710403783</v>
      </c>
      <c r="Y1921">
        <v>198.82702702702699</v>
      </c>
      <c r="Z1921">
        <v>198.82702702702699</v>
      </c>
      <c r="AA1921">
        <v>32.810896745067794</v>
      </c>
      <c r="AB1921">
        <v>0</v>
      </c>
    </row>
    <row r="1922" spans="1:29">
      <c r="A1922">
        <v>10</v>
      </c>
      <c r="B1922">
        <v>880</v>
      </c>
      <c r="C1922">
        <v>1999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38</v>
      </c>
      <c r="N1922">
        <v>99</v>
      </c>
      <c r="O1922">
        <v>99</v>
      </c>
      <c r="P1922">
        <v>9999</v>
      </c>
      <c r="Q1922">
        <v>37</v>
      </c>
      <c r="R1922">
        <v>41</v>
      </c>
      <c r="S1922">
        <v>41</v>
      </c>
      <c r="T1922">
        <v>0.11719392020809064</v>
      </c>
      <c r="U1922">
        <v>0.16386458112492419</v>
      </c>
      <c r="V1922">
        <v>2</v>
      </c>
      <c r="W1922">
        <v>38</v>
      </c>
      <c r="X1922">
        <v>203.71270776629757</v>
      </c>
      <c r="Y1922">
        <v>188.02682926829272</v>
      </c>
      <c r="Z1922">
        <v>188.02682926829272</v>
      </c>
      <c r="AA1922">
        <v>36.098496856687746</v>
      </c>
      <c r="AB1922">
        <v>0</v>
      </c>
    </row>
    <row r="1923" spans="1:29">
      <c r="A1923">
        <v>10</v>
      </c>
      <c r="B1923">
        <v>881</v>
      </c>
      <c r="C1923">
        <v>1999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39</v>
      </c>
      <c r="N1923">
        <v>99</v>
      </c>
      <c r="O1923">
        <v>99</v>
      </c>
      <c r="P1923">
        <v>9999</v>
      </c>
      <c r="Q1923">
        <v>67</v>
      </c>
      <c r="R1923">
        <v>73</v>
      </c>
      <c r="S1923">
        <v>73</v>
      </c>
      <c r="T1923">
        <v>0.20866234573635656</v>
      </c>
      <c r="U1923">
        <v>0.30858813991222195</v>
      </c>
      <c r="V1923">
        <v>3.3287671232876712</v>
      </c>
      <c r="W1923">
        <v>39</v>
      </c>
      <c r="X1923">
        <v>215.46327490761223</v>
      </c>
      <c r="Y1923">
        <v>198.87260273972595</v>
      </c>
      <c r="Z1923">
        <v>198.87260273972595</v>
      </c>
      <c r="AA1923">
        <v>37.617371607416089</v>
      </c>
      <c r="AB1923">
        <v>0</v>
      </c>
    </row>
    <row r="1924" spans="1:29">
      <c r="A1924">
        <v>10</v>
      </c>
      <c r="B1924">
        <v>882</v>
      </c>
      <c r="C1924">
        <v>1999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40</v>
      </c>
      <c r="N1924">
        <v>99</v>
      </c>
      <c r="O1924">
        <v>99</v>
      </c>
      <c r="P1924">
        <v>9999</v>
      </c>
      <c r="Q1924">
        <v>80</v>
      </c>
      <c r="R1924">
        <v>93</v>
      </c>
      <c r="S1924">
        <v>93</v>
      </c>
      <c r="T1924">
        <v>0.26583011169152265</v>
      </c>
      <c r="U1924">
        <v>0.38818758516479562</v>
      </c>
      <c r="V1924">
        <v>6.0107526881720421</v>
      </c>
      <c r="W1924">
        <v>40</v>
      </c>
      <c r="X1924">
        <v>212.75294446580233</v>
      </c>
      <c r="Y1924">
        <v>196.37096774193537</v>
      </c>
      <c r="Z1924">
        <v>196.37096774193537</v>
      </c>
      <c r="AA1924">
        <v>37.844715489238098</v>
      </c>
      <c r="AB1924">
        <v>0</v>
      </c>
    </row>
    <row r="1925" spans="1:29">
      <c r="A1925">
        <v>10</v>
      </c>
      <c r="B1925">
        <v>883</v>
      </c>
      <c r="C1925">
        <v>1999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41</v>
      </c>
      <c r="N1925">
        <v>99</v>
      </c>
      <c r="O1925">
        <v>99</v>
      </c>
      <c r="P1925">
        <v>9999</v>
      </c>
      <c r="Q1925">
        <v>98</v>
      </c>
      <c r="R1925">
        <v>111</v>
      </c>
      <c r="S1925">
        <v>111</v>
      </c>
      <c r="T1925">
        <v>0.31728110105117224</v>
      </c>
      <c r="U1925">
        <v>0.45586241794495613</v>
      </c>
      <c r="V1925">
        <v>5</v>
      </c>
      <c r="W1925">
        <v>41</v>
      </c>
      <c r="X1925">
        <v>209.32817975071487</v>
      </c>
      <c r="Y1925">
        <v>193.20990990990995</v>
      </c>
      <c r="Z1925">
        <v>193.20990990990995</v>
      </c>
      <c r="AA1925">
        <v>30.721110958922552</v>
      </c>
      <c r="AB1925">
        <v>0</v>
      </c>
    </row>
    <row r="1926" spans="1:29">
      <c r="A1926">
        <v>10</v>
      </c>
      <c r="B1926">
        <v>884</v>
      </c>
      <c r="C1926">
        <v>1999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42</v>
      </c>
      <c r="N1926">
        <v>99</v>
      </c>
      <c r="O1926">
        <v>99</v>
      </c>
      <c r="P1926">
        <v>9999</v>
      </c>
      <c r="Q1926">
        <v>133</v>
      </c>
      <c r="R1926">
        <v>151</v>
      </c>
      <c r="S1926">
        <v>151</v>
      </c>
      <c r="T1926">
        <v>0.43161663296150449</v>
      </c>
      <c r="U1926">
        <v>0.62018400293468756</v>
      </c>
      <c r="V1926">
        <v>6.2649006622516561</v>
      </c>
      <c r="W1926">
        <v>42</v>
      </c>
      <c r="X1926">
        <v>209.34399058641193</v>
      </c>
      <c r="Y1926">
        <v>193.22450331125827</v>
      </c>
      <c r="Z1926">
        <v>193.22450331125827</v>
      </c>
      <c r="AA1926">
        <v>31.317954918065126</v>
      </c>
      <c r="AB1926">
        <v>0</v>
      </c>
    </row>
    <row r="1927" spans="1:29">
      <c r="A1927">
        <v>10</v>
      </c>
      <c r="B1927">
        <v>885</v>
      </c>
      <c r="C1927">
        <v>1999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43</v>
      </c>
      <c r="N1927">
        <v>99</v>
      </c>
      <c r="O1927">
        <v>99</v>
      </c>
      <c r="P1927">
        <v>9999</v>
      </c>
      <c r="Q1927">
        <v>177</v>
      </c>
      <c r="R1927">
        <v>208</v>
      </c>
      <c r="S1927">
        <v>208</v>
      </c>
      <c r="T1927">
        <v>0.59454476593372818</v>
      </c>
      <c r="U1927">
        <v>0.83466760748529023</v>
      </c>
      <c r="V1927">
        <v>5</v>
      </c>
      <c r="W1927">
        <v>43</v>
      </c>
      <c r="X1927">
        <v>204.53475289607471</v>
      </c>
      <c r="Y1927">
        <v>188.78557692307697</v>
      </c>
      <c r="Z1927">
        <v>188.78557692307697</v>
      </c>
      <c r="AA1927">
        <v>30.194432173539848</v>
      </c>
      <c r="AB1927">
        <v>0</v>
      </c>
    </row>
    <row r="1928" spans="1:29">
      <c r="A1928">
        <v>10</v>
      </c>
      <c r="B1928">
        <v>886</v>
      </c>
      <c r="C1928">
        <v>1999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44</v>
      </c>
      <c r="N1928">
        <v>99</v>
      </c>
      <c r="O1928">
        <v>99</v>
      </c>
      <c r="P1928">
        <v>9999</v>
      </c>
      <c r="Q1928">
        <v>230</v>
      </c>
      <c r="R1928">
        <v>285</v>
      </c>
      <c r="S1928">
        <v>285</v>
      </c>
      <c r="T1928">
        <v>0.81464066486111819</v>
      </c>
      <c r="U1928">
        <v>1.1344408868051599</v>
      </c>
      <c r="V1928">
        <v>5</v>
      </c>
      <c r="W1928">
        <v>44</v>
      </c>
      <c r="X1928">
        <v>202.88684875786444</v>
      </c>
      <c r="Y1928">
        <v>187.26456140350876</v>
      </c>
      <c r="Z1928">
        <v>187.26456140350876</v>
      </c>
      <c r="AA1928">
        <v>31.71640850832976</v>
      </c>
      <c r="AB1928">
        <v>0</v>
      </c>
    </row>
    <row r="1929" spans="1:29">
      <c r="A1929">
        <v>10</v>
      </c>
      <c r="B1929">
        <v>887</v>
      </c>
      <c r="C1929">
        <v>1999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45</v>
      </c>
      <c r="N1929">
        <v>99</v>
      </c>
      <c r="O1929">
        <v>99</v>
      </c>
      <c r="P1929">
        <v>9999</v>
      </c>
      <c r="Q1929">
        <v>264</v>
      </c>
      <c r="R1929">
        <v>334</v>
      </c>
      <c r="S1929">
        <v>334</v>
      </c>
      <c r="T1929">
        <v>0.95470169145127515</v>
      </c>
      <c r="U1929">
        <v>1.2826398005643638</v>
      </c>
      <c r="V1929">
        <v>8.2724550898203617</v>
      </c>
      <c r="W1929">
        <v>45</v>
      </c>
      <c r="X1929">
        <v>195.73799313615453</v>
      </c>
      <c r="Y1929">
        <v>180.66616766467064</v>
      </c>
      <c r="Z1929">
        <v>180.66616766467064</v>
      </c>
      <c r="AA1929">
        <v>32.920676196599594</v>
      </c>
      <c r="AB1929">
        <v>0</v>
      </c>
    </row>
    <row r="1930" spans="1:29">
      <c r="A1930">
        <v>10</v>
      </c>
      <c r="B1930">
        <v>888</v>
      </c>
      <c r="C1930">
        <v>1999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46</v>
      </c>
      <c r="N1930">
        <v>99</v>
      </c>
      <c r="O1930">
        <v>99</v>
      </c>
      <c r="P1930">
        <v>9999</v>
      </c>
      <c r="Q1930">
        <v>330</v>
      </c>
      <c r="R1930">
        <v>453</v>
      </c>
      <c r="S1930">
        <v>453</v>
      </c>
      <c r="T1930">
        <v>1.2948498988845141</v>
      </c>
      <c r="U1930">
        <v>1.6774294973760959</v>
      </c>
      <c r="V1930">
        <v>8.6026490066225154</v>
      </c>
      <c r="W1930">
        <v>46</v>
      </c>
      <c r="X1930">
        <v>188.73956935704925</v>
      </c>
      <c r="Y1930">
        <v>174.20662251655622</v>
      </c>
      <c r="Z1930">
        <v>174.20662251655622</v>
      </c>
      <c r="AA1930">
        <v>32.137289658679627</v>
      </c>
      <c r="AB1930">
        <v>0</v>
      </c>
    </row>
    <row r="1931" spans="1:29">
      <c r="A1931">
        <v>10</v>
      </c>
      <c r="B1931">
        <v>889</v>
      </c>
      <c r="C1931">
        <v>1999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47</v>
      </c>
      <c r="N1931">
        <v>99</v>
      </c>
      <c r="O1931">
        <v>99</v>
      </c>
      <c r="P1931">
        <v>9999</v>
      </c>
      <c r="Q1931">
        <v>372</v>
      </c>
      <c r="R1931">
        <v>493</v>
      </c>
      <c r="S1931">
        <v>493</v>
      </c>
      <c r="T1931">
        <v>1.4091854307948464</v>
      </c>
      <c r="U1931">
        <v>1.8264467668932125</v>
      </c>
      <c r="V1931">
        <v>8.5537525354969581</v>
      </c>
      <c r="W1931">
        <v>47</v>
      </c>
      <c r="X1931">
        <v>188.83260555688631</v>
      </c>
      <c r="Y1931">
        <v>174.29249492900604</v>
      </c>
      <c r="Z1931">
        <v>174.29249492900604</v>
      </c>
      <c r="AA1931">
        <v>30.056763142611597</v>
      </c>
      <c r="AB1931">
        <v>0</v>
      </c>
    </row>
    <row r="1932" spans="1:29">
      <c r="A1932">
        <v>10</v>
      </c>
      <c r="B1932">
        <v>890</v>
      </c>
      <c r="C1932">
        <v>1999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48</v>
      </c>
      <c r="N1932">
        <v>99</v>
      </c>
      <c r="O1932">
        <v>99</v>
      </c>
      <c r="P1932">
        <v>9999</v>
      </c>
      <c r="Q1932">
        <v>476</v>
      </c>
      <c r="R1932">
        <v>659.75</v>
      </c>
      <c r="S1932">
        <v>659.75</v>
      </c>
      <c r="T1932">
        <v>1.8858216794460445</v>
      </c>
      <c r="U1932">
        <v>2.4077110453412889</v>
      </c>
      <c r="V1932">
        <v>8.6926866237211051</v>
      </c>
      <c r="W1932">
        <v>48.018188707843869</v>
      </c>
      <c r="X1932">
        <v>186.01238116312655</v>
      </c>
      <c r="Y1932">
        <v>171.68942781356571</v>
      </c>
      <c r="Z1932">
        <v>171.68942781356571</v>
      </c>
      <c r="AA1932">
        <v>28.864109550573069</v>
      </c>
      <c r="AB1932">
        <v>0.53915535461382047</v>
      </c>
      <c r="AC1932">
        <v>2.2959244703860096</v>
      </c>
    </row>
    <row r="1933" spans="1:29">
      <c r="A1933">
        <v>10</v>
      </c>
      <c r="B1933">
        <v>891</v>
      </c>
      <c r="C1933">
        <v>1999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49</v>
      </c>
      <c r="N1933">
        <v>99</v>
      </c>
      <c r="O1933">
        <v>99</v>
      </c>
      <c r="P1933">
        <v>9999</v>
      </c>
      <c r="Q1933">
        <v>560</v>
      </c>
      <c r="R1933">
        <v>806</v>
      </c>
      <c r="S1933">
        <v>806</v>
      </c>
      <c r="T1933">
        <v>2.303860967993197</v>
      </c>
      <c r="U1933">
        <v>2.8929981353817222</v>
      </c>
      <c r="V1933">
        <v>9.1401985111662523</v>
      </c>
      <c r="W1933">
        <v>49</v>
      </c>
      <c r="X1933">
        <v>182.94898230766557</v>
      </c>
      <c r="Y1933">
        <v>168.86191066997529</v>
      </c>
      <c r="Z1933">
        <v>168.86191066997529</v>
      </c>
      <c r="AA1933">
        <v>30.669629999231244</v>
      </c>
      <c r="AB1933">
        <v>0</v>
      </c>
    </row>
    <row r="1934" spans="1:29">
      <c r="A1934">
        <v>10</v>
      </c>
      <c r="B1934">
        <v>892</v>
      </c>
      <c r="C1934">
        <v>1999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50</v>
      </c>
      <c r="N1934">
        <v>99</v>
      </c>
      <c r="O1934">
        <v>99</v>
      </c>
      <c r="P1934">
        <v>9999</v>
      </c>
      <c r="Q1934">
        <v>683</v>
      </c>
      <c r="R1934">
        <v>1057</v>
      </c>
      <c r="S1934">
        <v>1058</v>
      </c>
      <c r="T1934">
        <v>3.0213164307305331</v>
      </c>
      <c r="U1934">
        <v>3.674748946521063</v>
      </c>
      <c r="V1934">
        <v>11.676442762535478</v>
      </c>
      <c r="W1934">
        <v>50</v>
      </c>
      <c r="X1934">
        <v>177.20238906695371</v>
      </c>
      <c r="Y1934">
        <v>163.55780510879825</v>
      </c>
      <c r="Z1934">
        <v>163.40321361058579</v>
      </c>
      <c r="AA1934">
        <v>29.363296551643657</v>
      </c>
      <c r="AB1934">
        <v>2.6624888508512803</v>
      </c>
      <c r="AC1934">
        <v>11.763446007387563</v>
      </c>
    </row>
    <row r="1935" spans="1:29">
      <c r="A1935">
        <v>10</v>
      </c>
      <c r="B1935">
        <v>893</v>
      </c>
      <c r="C1935">
        <v>1999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51</v>
      </c>
      <c r="N1935">
        <v>99</v>
      </c>
      <c r="O1935">
        <v>99</v>
      </c>
      <c r="P1935">
        <v>9999</v>
      </c>
      <c r="Q1935">
        <v>804</v>
      </c>
      <c r="R1935">
        <v>1243</v>
      </c>
      <c r="S1935">
        <v>1243</v>
      </c>
      <c r="T1935">
        <v>3.5529766541135785</v>
      </c>
      <c r="U1935">
        <v>4.312148178763076</v>
      </c>
      <c r="V1935">
        <v>11.632341110217219</v>
      </c>
      <c r="W1935">
        <v>51</v>
      </c>
      <c r="X1935">
        <v>176.82327643688703</v>
      </c>
      <c r="Y1935">
        <v>163.20788415124687</v>
      </c>
      <c r="Z1935">
        <v>163.20788415124687</v>
      </c>
      <c r="AA1935">
        <v>29.171708800076875</v>
      </c>
      <c r="AB1935">
        <v>0</v>
      </c>
    </row>
    <row r="1936" spans="1:29">
      <c r="A1936">
        <v>10</v>
      </c>
      <c r="B1936">
        <v>894</v>
      </c>
      <c r="C1936">
        <v>1999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52</v>
      </c>
      <c r="N1936">
        <v>99</v>
      </c>
      <c r="O1936">
        <v>99</v>
      </c>
      <c r="P1936">
        <v>9999</v>
      </c>
      <c r="Q1936">
        <v>931</v>
      </c>
      <c r="R1936">
        <v>1520</v>
      </c>
      <c r="S1936">
        <v>1520</v>
      </c>
      <c r="T1936">
        <v>4.3447502125926301</v>
      </c>
      <c r="U1936">
        <v>5.1269711905188755</v>
      </c>
      <c r="V1936">
        <v>12.56315789473684</v>
      </c>
      <c r="W1936">
        <v>52</v>
      </c>
      <c r="X1936">
        <v>171.92307692307716</v>
      </c>
      <c r="Y1936">
        <v>158.68499999999997</v>
      </c>
      <c r="Z1936">
        <v>158.68499999999997</v>
      </c>
      <c r="AA1936">
        <v>28.26978485107869</v>
      </c>
      <c r="AB1936">
        <v>0</v>
      </c>
    </row>
    <row r="1937" spans="1:29">
      <c r="A1937">
        <v>10</v>
      </c>
      <c r="B1937">
        <v>895</v>
      </c>
      <c r="C1937">
        <v>1999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53</v>
      </c>
      <c r="N1937">
        <v>99</v>
      </c>
      <c r="O1937">
        <v>99</v>
      </c>
      <c r="P1937">
        <v>9999</v>
      </c>
      <c r="Q1937">
        <v>1044</v>
      </c>
      <c r="R1937">
        <v>1850.5</v>
      </c>
      <c r="S1937">
        <v>1850.5</v>
      </c>
      <c r="T1937">
        <v>5.2894475450017504</v>
      </c>
      <c r="U1937">
        <v>6.0818882056315049</v>
      </c>
      <c r="V1937">
        <v>11.9659551472575</v>
      </c>
      <c r="W1937">
        <v>53.071602269656843</v>
      </c>
      <c r="X1937">
        <v>167.51983227279163</v>
      </c>
      <c r="Y1937">
        <v>154.62080518778714</v>
      </c>
      <c r="Z1937">
        <v>154.62080518778714</v>
      </c>
      <c r="AA1937">
        <v>28.528961212222999</v>
      </c>
      <c r="AB1937">
        <v>2.4111720999878608</v>
      </c>
      <c r="AC1937">
        <v>-3.1443218966393718</v>
      </c>
    </row>
    <row r="1938" spans="1:29">
      <c r="A1938">
        <v>10</v>
      </c>
      <c r="B1938">
        <v>896</v>
      </c>
      <c r="C1938">
        <v>1999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54</v>
      </c>
      <c r="N1938">
        <v>99</v>
      </c>
      <c r="O1938">
        <v>99</v>
      </c>
      <c r="P1938">
        <v>9999</v>
      </c>
      <c r="Q1938">
        <v>1206</v>
      </c>
      <c r="R1938">
        <v>2260</v>
      </c>
      <c r="S1938">
        <v>2260</v>
      </c>
      <c r="T1938">
        <v>6.4599575529337772</v>
      </c>
      <c r="U1938">
        <v>7.1983571497531855</v>
      </c>
      <c r="V1938">
        <v>11.870353982300882</v>
      </c>
      <c r="W1938">
        <v>54.047787610619473</v>
      </c>
      <c r="X1938">
        <v>162.34609152532627</v>
      </c>
      <c r="Y1938">
        <v>149.84544247787596</v>
      </c>
      <c r="Z1938">
        <v>149.84544247787596</v>
      </c>
      <c r="AA1938">
        <v>27.517983283806345</v>
      </c>
      <c r="AB1938">
        <v>1.6056921615686102</v>
      </c>
      <c r="AC1938">
        <v>1.3848444728203049</v>
      </c>
    </row>
    <row r="1939" spans="1:29">
      <c r="A1939">
        <v>10</v>
      </c>
      <c r="B1939">
        <v>897</v>
      </c>
      <c r="C1939">
        <v>1999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55</v>
      </c>
      <c r="N1939">
        <v>99</v>
      </c>
      <c r="O1939">
        <v>99</v>
      </c>
      <c r="P1939">
        <v>9999</v>
      </c>
      <c r="Q1939">
        <v>1333</v>
      </c>
      <c r="R1939">
        <v>2734.5</v>
      </c>
      <c r="S1939">
        <v>2735.5</v>
      </c>
      <c r="T1939">
        <v>7.8162628002200947</v>
      </c>
      <c r="U1939">
        <v>8.4877967427060241</v>
      </c>
      <c r="V1939">
        <v>15.311025781678556</v>
      </c>
      <c r="W1939">
        <v>55.010053006762931</v>
      </c>
      <c r="X1939">
        <v>158.20999955030695</v>
      </c>
      <c r="Y1939">
        <v>146.02782958493333</v>
      </c>
      <c r="Z1939">
        <v>145.97444708462811</v>
      </c>
      <c r="AA1939">
        <v>27.004666181214159</v>
      </c>
      <c r="AB1939">
        <v>1.9673094674666152</v>
      </c>
      <c r="AC1939">
        <v>4.7728035868431204</v>
      </c>
    </row>
    <row r="1940" spans="1:29">
      <c r="A1940">
        <v>10</v>
      </c>
      <c r="B1940">
        <v>898</v>
      </c>
      <c r="C1940">
        <v>1999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56</v>
      </c>
      <c r="N1940">
        <v>99</v>
      </c>
      <c r="O1940">
        <v>99</v>
      </c>
      <c r="P1940">
        <v>9999</v>
      </c>
      <c r="Q1940">
        <v>1383</v>
      </c>
      <c r="R1940">
        <v>2786</v>
      </c>
      <c r="S1940">
        <v>2786</v>
      </c>
      <c r="T1940">
        <v>7.9634697975546498</v>
      </c>
      <c r="U1940">
        <v>8.5010477291860607</v>
      </c>
      <c r="V1940">
        <v>15.44005743000718</v>
      </c>
      <c r="W1940">
        <v>56.020100502512562</v>
      </c>
      <c r="X1940">
        <v>155.527871519803</v>
      </c>
      <c r="Y1940">
        <v>143.5522254127782</v>
      </c>
      <c r="Z1940">
        <v>143.5522254127782</v>
      </c>
      <c r="AA1940">
        <v>26.109449929881698</v>
      </c>
      <c r="AB1940">
        <v>0.8660339082667875</v>
      </c>
      <c r="AC1940">
        <v>-1.3232424879159279</v>
      </c>
    </row>
    <row r="1941" spans="1:29">
      <c r="A1941">
        <v>10</v>
      </c>
      <c r="B1941">
        <v>899</v>
      </c>
      <c r="C1941">
        <v>1999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57</v>
      </c>
      <c r="N1941">
        <v>99</v>
      </c>
      <c r="O1941">
        <v>99</v>
      </c>
      <c r="P1941">
        <v>9999</v>
      </c>
      <c r="Q1941">
        <v>1407</v>
      </c>
      <c r="R1941">
        <v>3016</v>
      </c>
      <c r="S1941">
        <v>3017</v>
      </c>
      <c r="T1941">
        <v>8.6208991060390616</v>
      </c>
      <c r="U1941">
        <v>9.0228143556349618</v>
      </c>
      <c r="V1941">
        <v>15.04542440318302</v>
      </c>
      <c r="W1941">
        <v>57</v>
      </c>
      <c r="X1941">
        <v>152.48515680904416</v>
      </c>
      <c r="Y1941">
        <v>140.74379973474797</v>
      </c>
      <c r="Z1941">
        <v>140.69714948624451</v>
      </c>
      <c r="AA1941">
        <v>24.984220313272598</v>
      </c>
      <c r="AB1941">
        <v>1.7974127909674997</v>
      </c>
      <c r="AC1941">
        <v>4.6236357078843202</v>
      </c>
    </row>
    <row r="1942" spans="1:29">
      <c r="A1942">
        <v>10</v>
      </c>
      <c r="B1942">
        <v>900</v>
      </c>
      <c r="C1942">
        <v>1999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58</v>
      </c>
      <c r="N1942">
        <v>99</v>
      </c>
      <c r="O1942">
        <v>99</v>
      </c>
      <c r="P1942">
        <v>9999</v>
      </c>
      <c r="Q1942">
        <v>1409</v>
      </c>
      <c r="R1942">
        <v>2981</v>
      </c>
      <c r="S1942">
        <v>2981</v>
      </c>
      <c r="T1942">
        <v>8.5208555156175176</v>
      </c>
      <c r="U1942">
        <v>8.634129380217324</v>
      </c>
      <c r="V1942">
        <v>16.432069775243203</v>
      </c>
      <c r="W1942">
        <v>58.03891311640389</v>
      </c>
      <c r="X1942">
        <v>147.62960650388524</v>
      </c>
      <c r="Y1942">
        <v>136.2621268030864</v>
      </c>
      <c r="Z1942">
        <v>136.2621268030864</v>
      </c>
      <c r="AA1942">
        <v>24.458757255422235</v>
      </c>
      <c r="AB1942">
        <v>1.5018144095717652</v>
      </c>
      <c r="AC1942">
        <v>-1.7969072664451098</v>
      </c>
    </row>
    <row r="1943" spans="1:29">
      <c r="A1943">
        <v>10</v>
      </c>
      <c r="B1943">
        <v>901</v>
      </c>
      <c r="C1943">
        <v>1999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59</v>
      </c>
      <c r="N1943">
        <v>99</v>
      </c>
      <c r="O1943">
        <v>99</v>
      </c>
      <c r="P1943">
        <v>9999</v>
      </c>
      <c r="Q1943">
        <v>1291</v>
      </c>
      <c r="R1943">
        <v>2739.5</v>
      </c>
      <c r="S1943">
        <v>2739.5</v>
      </c>
      <c r="T1943">
        <v>7.8305547417088883</v>
      </c>
      <c r="U1943">
        <v>7.717804747288139</v>
      </c>
      <c r="V1943">
        <v>16.365760175214451</v>
      </c>
      <c r="W1943">
        <v>59.032305165176155</v>
      </c>
      <c r="X1943">
        <v>143.59501668638455</v>
      </c>
      <c r="Y1943">
        <v>132.53820040153329</v>
      </c>
      <c r="Z1943">
        <v>132.53820040153329</v>
      </c>
      <c r="AA1943">
        <v>24.128319258236203</v>
      </c>
      <c r="AB1943">
        <v>1.3802032899884893</v>
      </c>
      <c r="AC1943">
        <v>-1.6301850963493689</v>
      </c>
    </row>
    <row r="1944" spans="1:29">
      <c r="A1944">
        <v>10</v>
      </c>
      <c r="B1944">
        <v>902</v>
      </c>
      <c r="C1944">
        <v>1999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60</v>
      </c>
      <c r="N1944">
        <v>99</v>
      </c>
      <c r="O1944">
        <v>99</v>
      </c>
      <c r="P1944">
        <v>9999</v>
      </c>
      <c r="Q1944">
        <v>1213</v>
      </c>
      <c r="R1944">
        <v>2464.5</v>
      </c>
      <c r="S1944">
        <v>2464.5</v>
      </c>
      <c r="T1944">
        <v>7.0444979598253523</v>
      </c>
      <c r="U1944">
        <v>6.7820861456961428</v>
      </c>
      <c r="V1944">
        <v>18.864272671941567</v>
      </c>
      <c r="W1944">
        <v>60.012172854534384</v>
      </c>
      <c r="X1944">
        <v>140.2656618896234</v>
      </c>
      <c r="Y1944">
        <v>129.46520592412239</v>
      </c>
      <c r="Z1944">
        <v>129.46520592412239</v>
      </c>
      <c r="AA1944">
        <v>23.762418618724062</v>
      </c>
      <c r="AB1944">
        <v>0.85453092025706112</v>
      </c>
      <c r="AC1944">
        <v>-0.92710669017452507</v>
      </c>
    </row>
    <row r="1945" spans="1:29">
      <c r="A1945">
        <v>10</v>
      </c>
      <c r="B1945">
        <v>903</v>
      </c>
      <c r="C1945">
        <v>1999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61</v>
      </c>
      <c r="N1945">
        <v>99</v>
      </c>
      <c r="O1945">
        <v>99</v>
      </c>
      <c r="P1945">
        <v>9999</v>
      </c>
      <c r="Q1945">
        <v>953</v>
      </c>
      <c r="R1945">
        <v>1757</v>
      </c>
      <c r="S1945">
        <v>1757</v>
      </c>
      <c r="T1945">
        <v>5.0221882391613502</v>
      </c>
      <c r="U1945">
        <v>4.6989732547309409</v>
      </c>
      <c r="V1945">
        <v>18.968127490039844</v>
      </c>
      <c r="W1945">
        <v>61.034718269778047</v>
      </c>
      <c r="X1945">
        <v>136.31639669460219</v>
      </c>
      <c r="Y1945">
        <v>125.82003414911796</v>
      </c>
      <c r="Z1945">
        <v>125.82003414911796</v>
      </c>
      <c r="AA1945">
        <v>22.811049040692183</v>
      </c>
      <c r="AB1945">
        <v>1.454857071400198</v>
      </c>
      <c r="AC1945">
        <v>2.8852683390301896</v>
      </c>
    </row>
    <row r="1946" spans="1:29">
      <c r="A1946">
        <v>10</v>
      </c>
      <c r="B1946">
        <v>904</v>
      </c>
      <c r="C1946">
        <v>1999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62</v>
      </c>
      <c r="N1946">
        <v>99</v>
      </c>
      <c r="O1946">
        <v>99</v>
      </c>
      <c r="P1946">
        <v>9999</v>
      </c>
      <c r="Q1946">
        <v>703</v>
      </c>
      <c r="R1946">
        <v>1151</v>
      </c>
      <c r="S1946">
        <v>1152</v>
      </c>
      <c r="T1946">
        <v>3.2900049307198143</v>
      </c>
      <c r="U1946">
        <v>3.0831202455390354</v>
      </c>
      <c r="V1946">
        <v>18.505647263249351</v>
      </c>
      <c r="W1946">
        <v>62</v>
      </c>
      <c r="X1946">
        <v>136.53123714552237</v>
      </c>
      <c r="Y1946">
        <v>126.01833188531704</v>
      </c>
      <c r="Z1946">
        <v>125.90894097222215</v>
      </c>
      <c r="AA1946">
        <v>22.773190216315442</v>
      </c>
      <c r="AB1946">
        <v>3.1639242510949375</v>
      </c>
      <c r="AC1946">
        <v>8.5749411369450392</v>
      </c>
    </row>
    <row r="1947" spans="1:29">
      <c r="A1947">
        <v>10</v>
      </c>
      <c r="B1947">
        <v>905</v>
      </c>
      <c r="C1947">
        <v>1999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63</v>
      </c>
      <c r="N1947">
        <v>99</v>
      </c>
      <c r="O1947">
        <v>99</v>
      </c>
      <c r="P1947">
        <v>9999</v>
      </c>
      <c r="Q1947">
        <v>413</v>
      </c>
      <c r="R1947">
        <v>570</v>
      </c>
      <c r="S1947">
        <v>570</v>
      </c>
      <c r="T1947">
        <v>1.6292813297222364</v>
      </c>
      <c r="U1947">
        <v>1.4931230270983733</v>
      </c>
      <c r="V1947">
        <v>18.294736842105262</v>
      </c>
      <c r="W1947">
        <v>63</v>
      </c>
      <c r="X1947">
        <v>133.51732527418213</v>
      </c>
      <c r="Y1947">
        <v>123.23649122807016</v>
      </c>
      <c r="Z1947">
        <v>123.23649122807016</v>
      </c>
      <c r="AA1947">
        <v>21.108155112418675</v>
      </c>
      <c r="AB1947">
        <v>0</v>
      </c>
    </row>
    <row r="1948" spans="1:29">
      <c r="A1948">
        <v>10</v>
      </c>
      <c r="B1948">
        <v>906</v>
      </c>
      <c r="C1948">
        <v>1999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64</v>
      </c>
      <c r="N1948">
        <v>99</v>
      </c>
      <c r="O1948">
        <v>99</v>
      </c>
      <c r="P1948">
        <v>9999</v>
      </c>
      <c r="Q1948">
        <v>187</v>
      </c>
      <c r="R1948">
        <v>227</v>
      </c>
      <c r="S1948">
        <v>227</v>
      </c>
      <c r="T1948">
        <v>0.64885414359113613</v>
      </c>
      <c r="U1948">
        <v>0.59841999097300458</v>
      </c>
      <c r="V1948">
        <v>18.806167400881058</v>
      </c>
      <c r="W1948">
        <v>64</v>
      </c>
      <c r="X1948">
        <v>134.36839266708355</v>
      </c>
      <c r="Y1948">
        <v>124.02202643171805</v>
      </c>
      <c r="Z1948">
        <v>124.02202643171805</v>
      </c>
      <c r="AA1948">
        <v>20.850650996908719</v>
      </c>
      <c r="AB1948">
        <v>0</v>
      </c>
    </row>
    <row r="1949" spans="1:29">
      <c r="A1949">
        <v>10</v>
      </c>
      <c r="B1949">
        <v>907</v>
      </c>
      <c r="C1949">
        <v>1999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65</v>
      </c>
      <c r="N1949">
        <v>99</v>
      </c>
      <c r="O1949">
        <v>99</v>
      </c>
      <c r="P1949">
        <v>9999</v>
      </c>
      <c r="Q1949">
        <v>97</v>
      </c>
      <c r="R1949">
        <v>101</v>
      </c>
      <c r="S1949">
        <v>101</v>
      </c>
      <c r="T1949">
        <v>0.28869721807358922</v>
      </c>
      <c r="U1949">
        <v>0.27166222763579317</v>
      </c>
      <c r="V1949">
        <v>17.811881188118811</v>
      </c>
      <c r="W1949">
        <v>65</v>
      </c>
      <c r="X1949">
        <v>137.09599562339764</v>
      </c>
      <c r="Y1949">
        <v>126.53960396039604</v>
      </c>
      <c r="Z1949">
        <v>126.53960396039604</v>
      </c>
      <c r="AA1949">
        <v>21.180909016702955</v>
      </c>
      <c r="AB1949">
        <v>0</v>
      </c>
    </row>
    <row r="1950" spans="1:29">
      <c r="A1950">
        <v>10</v>
      </c>
      <c r="B1950">
        <v>908</v>
      </c>
      <c r="C1950">
        <v>1999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66</v>
      </c>
      <c r="N1950">
        <v>99</v>
      </c>
      <c r="O1950">
        <v>99</v>
      </c>
      <c r="P1950">
        <v>9999</v>
      </c>
    </row>
    <row r="1951" spans="1:29">
      <c r="A1951">
        <v>10</v>
      </c>
      <c r="B1951">
        <v>909</v>
      </c>
      <c r="C1951">
        <v>1999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67</v>
      </c>
      <c r="N1951">
        <v>99</v>
      </c>
      <c r="O1951">
        <v>99</v>
      </c>
      <c r="P1951">
        <v>9999</v>
      </c>
    </row>
    <row r="1952" spans="1:29">
      <c r="A1952">
        <v>10</v>
      </c>
      <c r="B1952">
        <v>910</v>
      </c>
      <c r="C1952">
        <v>1999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68</v>
      </c>
      <c r="N1952">
        <v>99</v>
      </c>
      <c r="O1952">
        <v>99</v>
      </c>
      <c r="P1952">
        <v>9999</v>
      </c>
    </row>
    <row r="1953" spans="1:29">
      <c r="A1953">
        <v>10</v>
      </c>
      <c r="B1953">
        <v>911</v>
      </c>
      <c r="C1953">
        <v>1998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0</v>
      </c>
      <c r="N1953">
        <v>99</v>
      </c>
      <c r="O1953">
        <v>99</v>
      </c>
      <c r="P1953">
        <v>9999</v>
      </c>
      <c r="Q1953">
        <v>790</v>
      </c>
      <c r="R1953">
        <v>3274.25</v>
      </c>
      <c r="S1953">
        <v>0</v>
      </c>
      <c r="T1953">
        <v>10.010624393301281</v>
      </c>
      <c r="U1953">
        <v>0</v>
      </c>
      <c r="V1953">
        <v>25.385355424906464</v>
      </c>
      <c r="X1953">
        <v>149.01393726003565</v>
      </c>
      <c r="Y1953">
        <v>0</v>
      </c>
    </row>
    <row r="1954" spans="1:29">
      <c r="A1954">
        <v>10</v>
      </c>
      <c r="B1954">
        <v>912</v>
      </c>
      <c r="C1954">
        <v>1998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35</v>
      </c>
      <c r="N1954">
        <v>99</v>
      </c>
      <c r="O1954">
        <v>99</v>
      </c>
      <c r="P1954">
        <v>9999</v>
      </c>
      <c r="Q1954">
        <v>25</v>
      </c>
      <c r="R1954">
        <v>26</v>
      </c>
      <c r="S1954">
        <v>26</v>
      </c>
      <c r="T1954">
        <v>7.9491863549158853E-2</v>
      </c>
      <c r="U1954">
        <v>0.12152866810600228</v>
      </c>
      <c r="V1954">
        <v>5.7307692307692308</v>
      </c>
      <c r="W1954">
        <v>35</v>
      </c>
      <c r="X1954">
        <v>218.53071089257435</v>
      </c>
      <c r="Y1954">
        <v>201.7038461538462</v>
      </c>
      <c r="Z1954">
        <v>201.7038461538462</v>
      </c>
      <c r="AA1954">
        <v>46.974055693372094</v>
      </c>
      <c r="AB1954">
        <v>0</v>
      </c>
    </row>
    <row r="1955" spans="1:29">
      <c r="A1955">
        <v>10</v>
      </c>
      <c r="B1955">
        <v>913</v>
      </c>
      <c r="C1955">
        <v>1998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36</v>
      </c>
      <c r="N1955">
        <v>99</v>
      </c>
      <c r="O1955">
        <v>99</v>
      </c>
      <c r="P1955">
        <v>9999</v>
      </c>
      <c r="Q1955">
        <v>15</v>
      </c>
      <c r="R1955">
        <v>16</v>
      </c>
      <c r="S1955">
        <v>16</v>
      </c>
      <c r="T1955">
        <v>4.8918069876405429E-2</v>
      </c>
      <c r="U1955">
        <v>7.2176113052829644E-2</v>
      </c>
      <c r="V1955">
        <v>2</v>
      </c>
      <c r="W1955">
        <v>36</v>
      </c>
      <c r="X1955">
        <v>210.90195016251349</v>
      </c>
      <c r="Y1955">
        <v>194.66249999999999</v>
      </c>
      <c r="Z1955">
        <v>194.66249999999999</v>
      </c>
      <c r="AA1955">
        <v>33.872700567713885</v>
      </c>
      <c r="AB1955">
        <v>0</v>
      </c>
    </row>
    <row r="1956" spans="1:29">
      <c r="A1956">
        <v>10</v>
      </c>
      <c r="B1956">
        <v>914</v>
      </c>
      <c r="C1956">
        <v>1998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37</v>
      </c>
      <c r="N1956">
        <v>99</v>
      </c>
      <c r="O1956">
        <v>99</v>
      </c>
      <c r="P1956">
        <v>9999</v>
      </c>
      <c r="Q1956">
        <v>31</v>
      </c>
      <c r="R1956">
        <v>31</v>
      </c>
      <c r="S1956">
        <v>31</v>
      </c>
      <c r="T1956">
        <v>9.4778760385535551E-2</v>
      </c>
      <c r="U1956">
        <v>0.14340443087549801</v>
      </c>
      <c r="V1956">
        <v>2</v>
      </c>
      <c r="W1956">
        <v>37</v>
      </c>
      <c r="X1956">
        <v>216.275818683815</v>
      </c>
      <c r="Y1956">
        <v>199.62258064516135</v>
      </c>
      <c r="Z1956">
        <v>199.62258064516135</v>
      </c>
      <c r="AA1956">
        <v>29.757207960397196</v>
      </c>
      <c r="AB1956">
        <v>0</v>
      </c>
    </row>
    <row r="1957" spans="1:29">
      <c r="A1957">
        <v>10</v>
      </c>
      <c r="B1957">
        <v>915</v>
      </c>
      <c r="C1957">
        <v>1998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38</v>
      </c>
      <c r="N1957">
        <v>99</v>
      </c>
      <c r="O1957">
        <v>99</v>
      </c>
      <c r="P1957">
        <v>9999</v>
      </c>
      <c r="Q1957">
        <v>47</v>
      </c>
      <c r="R1957">
        <v>48</v>
      </c>
      <c r="S1957">
        <v>48</v>
      </c>
      <c r="T1957">
        <v>0.14675420962921629</v>
      </c>
      <c r="U1957">
        <v>0.22339232319696839</v>
      </c>
      <c r="V1957">
        <v>2</v>
      </c>
      <c r="W1957">
        <v>38</v>
      </c>
      <c r="X1957">
        <v>217.58757674250631</v>
      </c>
      <c r="Y1957">
        <v>200.83333333333329</v>
      </c>
      <c r="Z1957">
        <v>200.83333333333329</v>
      </c>
      <c r="AA1957">
        <v>34.084449859462964</v>
      </c>
      <c r="AB1957">
        <v>0</v>
      </c>
    </row>
    <row r="1958" spans="1:29">
      <c r="A1958">
        <v>10</v>
      </c>
      <c r="B1958">
        <v>916</v>
      </c>
      <c r="C1958">
        <v>1998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39</v>
      </c>
      <c r="N1958">
        <v>99</v>
      </c>
      <c r="O1958">
        <v>99</v>
      </c>
      <c r="P1958">
        <v>9999</v>
      </c>
      <c r="Q1958">
        <v>62</v>
      </c>
      <c r="R1958">
        <v>67</v>
      </c>
      <c r="S1958">
        <v>67</v>
      </c>
      <c r="T1958">
        <v>0.20484441760744779</v>
      </c>
      <c r="U1958">
        <v>0.29464381449714683</v>
      </c>
      <c r="V1958">
        <v>2</v>
      </c>
      <c r="W1958">
        <v>39</v>
      </c>
      <c r="X1958">
        <v>205.60307886353715</v>
      </c>
      <c r="Y1958">
        <v>189.77164179104477</v>
      </c>
      <c r="Z1958">
        <v>189.77164179104477</v>
      </c>
      <c r="AA1958">
        <v>40.537010198236999</v>
      </c>
      <c r="AB1958">
        <v>0</v>
      </c>
    </row>
    <row r="1959" spans="1:29">
      <c r="A1959">
        <v>10</v>
      </c>
      <c r="B1959">
        <v>917</v>
      </c>
      <c r="C1959">
        <v>1998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40</v>
      </c>
      <c r="N1959">
        <v>99</v>
      </c>
      <c r="O1959">
        <v>99</v>
      </c>
      <c r="P1959">
        <v>9999</v>
      </c>
      <c r="Q1959">
        <v>79</v>
      </c>
      <c r="R1959">
        <v>79.75</v>
      </c>
      <c r="S1959">
        <v>80.75</v>
      </c>
      <c r="T1959">
        <v>0.24382600454020839</v>
      </c>
      <c r="U1959">
        <v>0.36755916148254736</v>
      </c>
      <c r="V1959">
        <v>3.8369905956112849</v>
      </c>
      <c r="W1959">
        <v>39.62848297213624</v>
      </c>
      <c r="X1959">
        <v>215.47835360365721</v>
      </c>
      <c r="Y1959">
        <v>198.88652037617555</v>
      </c>
      <c r="Z1959">
        <v>196.42352941176472</v>
      </c>
      <c r="AA1959">
        <v>32.777873044641893</v>
      </c>
      <c r="AB1959">
        <v>6.4141753063545908</v>
      </c>
      <c r="AC1959">
        <v>46.458825807377806</v>
      </c>
    </row>
    <row r="1960" spans="1:29">
      <c r="A1960">
        <v>10</v>
      </c>
      <c r="B1960">
        <v>918</v>
      </c>
      <c r="C1960">
        <v>1998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41</v>
      </c>
      <c r="N1960">
        <v>99</v>
      </c>
      <c r="O1960">
        <v>99</v>
      </c>
      <c r="P1960">
        <v>9999</v>
      </c>
      <c r="Q1960">
        <v>100</v>
      </c>
      <c r="R1960">
        <v>113</v>
      </c>
      <c r="S1960">
        <v>113</v>
      </c>
      <c r="T1960">
        <v>0.34548386850211327</v>
      </c>
      <c r="U1960">
        <v>0.50433134309466643</v>
      </c>
      <c r="V1960">
        <v>5</v>
      </c>
      <c r="W1960">
        <v>41</v>
      </c>
      <c r="X1960">
        <v>208.66259503926216</v>
      </c>
      <c r="Y1960">
        <v>192.59557522123905</v>
      </c>
      <c r="Z1960">
        <v>192.59557522123905</v>
      </c>
      <c r="AA1960">
        <v>31.187311322090196</v>
      </c>
      <c r="AB1960">
        <v>0</v>
      </c>
    </row>
    <row r="1961" spans="1:29">
      <c r="A1961">
        <v>10</v>
      </c>
      <c r="B1961">
        <v>919</v>
      </c>
      <c r="C1961">
        <v>1998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42</v>
      </c>
      <c r="N1961">
        <v>99</v>
      </c>
      <c r="O1961">
        <v>99</v>
      </c>
      <c r="P1961">
        <v>9999</v>
      </c>
      <c r="Q1961">
        <v>140</v>
      </c>
      <c r="R1961">
        <v>161</v>
      </c>
      <c r="S1961">
        <v>161</v>
      </c>
      <c r="T1961">
        <v>0.49223807813132969</v>
      </c>
      <c r="U1961">
        <v>0.71267712734435307</v>
      </c>
      <c r="V1961">
        <v>5</v>
      </c>
      <c r="W1961">
        <v>42</v>
      </c>
      <c r="X1961">
        <v>206.95409917700172</v>
      </c>
      <c r="Y1961">
        <v>191.01863354037255</v>
      </c>
      <c r="Z1961">
        <v>191.01863354037255</v>
      </c>
      <c r="AA1961">
        <v>31.158014840744439</v>
      </c>
      <c r="AB1961">
        <v>0</v>
      </c>
    </row>
    <row r="1962" spans="1:29">
      <c r="A1962">
        <v>10</v>
      </c>
      <c r="B1962">
        <v>920</v>
      </c>
      <c r="C1962">
        <v>1998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43</v>
      </c>
      <c r="N1962">
        <v>99</v>
      </c>
      <c r="O1962">
        <v>99</v>
      </c>
      <c r="P1962">
        <v>9999</v>
      </c>
      <c r="Q1962">
        <v>153</v>
      </c>
      <c r="R1962">
        <v>163</v>
      </c>
      <c r="S1962">
        <v>163</v>
      </c>
      <c r="T1962">
        <v>0.4983528368658805</v>
      </c>
      <c r="U1962">
        <v>0.71737670858339353</v>
      </c>
      <c r="V1962">
        <v>5</v>
      </c>
      <c r="W1962">
        <v>43</v>
      </c>
      <c r="X1962">
        <v>205.7627501678308</v>
      </c>
      <c r="Y1962">
        <v>189.91901840490797</v>
      </c>
      <c r="Z1962">
        <v>189.91901840490797</v>
      </c>
      <c r="AA1962">
        <v>29.504672713316506</v>
      </c>
      <c r="AB1962">
        <v>0</v>
      </c>
    </row>
    <row r="1963" spans="1:29">
      <c r="A1963">
        <v>10</v>
      </c>
      <c r="B1963">
        <v>921</v>
      </c>
      <c r="C1963">
        <v>1998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44</v>
      </c>
      <c r="N1963">
        <v>99</v>
      </c>
      <c r="O1963">
        <v>99</v>
      </c>
      <c r="P1963">
        <v>9999</v>
      </c>
      <c r="Q1963">
        <v>185</v>
      </c>
      <c r="R1963">
        <v>226</v>
      </c>
      <c r="S1963">
        <v>226</v>
      </c>
      <c r="T1963">
        <v>0.69096773700422653</v>
      </c>
      <c r="U1963">
        <v>0.96075383878503617</v>
      </c>
      <c r="V1963">
        <v>5.4159292035398252</v>
      </c>
      <c r="W1963">
        <v>44</v>
      </c>
      <c r="X1963">
        <v>198.75166588366153</v>
      </c>
      <c r="Y1963">
        <v>183.44778761061937</v>
      </c>
      <c r="Z1963">
        <v>183.44778761061937</v>
      </c>
      <c r="AA1963">
        <v>32.950804299060437</v>
      </c>
      <c r="AB1963">
        <v>0</v>
      </c>
    </row>
    <row r="1964" spans="1:29">
      <c r="A1964">
        <v>10</v>
      </c>
      <c r="B1964">
        <v>922</v>
      </c>
      <c r="C1964">
        <v>1998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45</v>
      </c>
      <c r="N1964">
        <v>99</v>
      </c>
      <c r="O1964">
        <v>99</v>
      </c>
      <c r="P1964">
        <v>9999</v>
      </c>
      <c r="Q1964">
        <v>255</v>
      </c>
      <c r="R1964">
        <v>298</v>
      </c>
      <c r="S1964">
        <v>298</v>
      </c>
      <c r="T1964">
        <v>0.91109905144805114</v>
      </c>
      <c r="U1964">
        <v>1.2595294843222271</v>
      </c>
      <c r="V1964">
        <v>8.0268456375838948</v>
      </c>
      <c r="W1964">
        <v>45.151006711409373</v>
      </c>
      <c r="X1964">
        <v>197.60556108982232</v>
      </c>
      <c r="Y1964">
        <v>182.38993288590601</v>
      </c>
      <c r="Z1964">
        <v>182.38993288590601</v>
      </c>
      <c r="AA1964">
        <v>30.694640777808928</v>
      </c>
      <c r="AB1964">
        <v>2.6024025412169065</v>
      </c>
      <c r="AC1964">
        <v>2.9131560573961677</v>
      </c>
    </row>
    <row r="1965" spans="1:29">
      <c r="A1965">
        <v>10</v>
      </c>
      <c r="B1965">
        <v>923</v>
      </c>
      <c r="C1965">
        <v>1998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46</v>
      </c>
      <c r="N1965">
        <v>99</v>
      </c>
      <c r="O1965">
        <v>99</v>
      </c>
      <c r="P1965">
        <v>9999</v>
      </c>
      <c r="Q1965">
        <v>261</v>
      </c>
      <c r="R1965">
        <v>324</v>
      </c>
      <c r="S1965">
        <v>324</v>
      </c>
      <c r="T1965">
        <v>0.99059091499721053</v>
      </c>
      <c r="U1965">
        <v>1.3456212706198472</v>
      </c>
      <c r="V1965">
        <v>8</v>
      </c>
      <c r="W1965">
        <v>46</v>
      </c>
      <c r="X1965">
        <v>194.17124780974535</v>
      </c>
      <c r="Y1965">
        <v>179.22006172839505</v>
      </c>
      <c r="Z1965">
        <v>179.22006172839505</v>
      </c>
      <c r="AA1965">
        <v>29.287964683549657</v>
      </c>
      <c r="AB1965">
        <v>0</v>
      </c>
    </row>
    <row r="1966" spans="1:29">
      <c r="A1966">
        <v>10</v>
      </c>
      <c r="B1966">
        <v>924</v>
      </c>
      <c r="C1966">
        <v>1998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47</v>
      </c>
      <c r="N1966">
        <v>99</v>
      </c>
      <c r="O1966">
        <v>99</v>
      </c>
      <c r="P1966">
        <v>9999</v>
      </c>
      <c r="Q1966">
        <v>384</v>
      </c>
      <c r="R1966">
        <v>469</v>
      </c>
      <c r="S1966">
        <v>469</v>
      </c>
      <c r="T1966">
        <v>1.4339109232521341</v>
      </c>
      <c r="U1966">
        <v>1.9252525115356989</v>
      </c>
      <c r="V1966">
        <v>8.3880597014925371</v>
      </c>
      <c r="W1966">
        <v>47</v>
      </c>
      <c r="X1966">
        <v>191.92075530103705</v>
      </c>
      <c r="Y1966">
        <v>177.14285714285703</v>
      </c>
      <c r="Z1966">
        <v>177.14285714285703</v>
      </c>
      <c r="AA1966">
        <v>29.668268554146294</v>
      </c>
      <c r="AB1966">
        <v>0</v>
      </c>
    </row>
    <row r="1967" spans="1:29">
      <c r="A1967">
        <v>10</v>
      </c>
      <c r="B1967">
        <v>925</v>
      </c>
      <c r="C1967">
        <v>1998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48</v>
      </c>
      <c r="N1967">
        <v>99</v>
      </c>
      <c r="O1967">
        <v>99</v>
      </c>
      <c r="P1967">
        <v>9999</v>
      </c>
      <c r="Q1967">
        <v>426</v>
      </c>
      <c r="R1967">
        <v>547.5</v>
      </c>
      <c r="S1967">
        <v>547.5</v>
      </c>
      <c r="T1967">
        <v>1.673915203583249</v>
      </c>
      <c r="U1967">
        <v>2.2052900831582565</v>
      </c>
      <c r="V1967">
        <v>8.3397260273972602</v>
      </c>
      <c r="W1967">
        <v>48.043835616438358</v>
      </c>
      <c r="X1967">
        <v>188.3166367364708</v>
      </c>
      <c r="Y1967">
        <v>173.81625570776259</v>
      </c>
      <c r="Z1967">
        <v>173.81625570776259</v>
      </c>
      <c r="AA1967">
        <v>28.85400141838916</v>
      </c>
      <c r="AB1967">
        <v>1.449892419378966</v>
      </c>
      <c r="AC1967">
        <v>-2.5583758967237582</v>
      </c>
    </row>
    <row r="1968" spans="1:29">
      <c r="A1968">
        <v>10</v>
      </c>
      <c r="B1968">
        <v>926</v>
      </c>
      <c r="C1968">
        <v>1998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49</v>
      </c>
      <c r="N1968">
        <v>99</v>
      </c>
      <c r="O1968">
        <v>99</v>
      </c>
      <c r="P1968">
        <v>9999</v>
      </c>
      <c r="Q1968">
        <v>553</v>
      </c>
      <c r="R1968">
        <v>745.5</v>
      </c>
      <c r="S1968">
        <v>745.5</v>
      </c>
      <c r="T1968">
        <v>2.2792763183037659</v>
      </c>
      <c r="U1968">
        <v>2.9269724238630177</v>
      </c>
      <c r="V1968">
        <v>8.6156941649899395</v>
      </c>
      <c r="W1968">
        <v>49.032863849765249</v>
      </c>
      <c r="X1968">
        <v>183.56000938821788</v>
      </c>
      <c r="Y1968">
        <v>169.42588866532517</v>
      </c>
      <c r="Z1968">
        <v>169.42588866532517</v>
      </c>
      <c r="AA1968">
        <v>29.949044146182249</v>
      </c>
      <c r="AB1968">
        <v>1.2685616287262498</v>
      </c>
      <c r="AC1968">
        <v>1.0184789043239657</v>
      </c>
    </row>
    <row r="1969" spans="1:29">
      <c r="A1969">
        <v>10</v>
      </c>
      <c r="B1969">
        <v>927</v>
      </c>
      <c r="C1969">
        <v>1998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50</v>
      </c>
      <c r="N1969">
        <v>99</v>
      </c>
      <c r="O1969">
        <v>99</v>
      </c>
      <c r="P1969">
        <v>9999</v>
      </c>
      <c r="Q1969">
        <v>672</v>
      </c>
      <c r="R1969">
        <v>943</v>
      </c>
      <c r="S1969">
        <v>943</v>
      </c>
      <c r="T1969">
        <v>2.883108743340645</v>
      </c>
      <c r="U1969">
        <v>3.6409356792091838</v>
      </c>
      <c r="V1969">
        <v>11.653234358430543</v>
      </c>
      <c r="W1969">
        <v>50</v>
      </c>
      <c r="X1969">
        <v>180.51296604162056</v>
      </c>
      <c r="Y1969">
        <v>166.61346765641579</v>
      </c>
      <c r="Z1969">
        <v>166.61346765641579</v>
      </c>
      <c r="AA1969">
        <v>28.567604678621247</v>
      </c>
      <c r="AB1969">
        <v>0</v>
      </c>
    </row>
    <row r="1970" spans="1:29">
      <c r="A1970">
        <v>10</v>
      </c>
      <c r="B1970">
        <v>928</v>
      </c>
      <c r="C1970">
        <v>1998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51</v>
      </c>
      <c r="N1970">
        <v>99</v>
      </c>
      <c r="O1970">
        <v>99</v>
      </c>
      <c r="P1970">
        <v>9999</v>
      </c>
      <c r="Q1970">
        <v>783</v>
      </c>
      <c r="R1970">
        <v>1123.75</v>
      </c>
      <c r="S1970">
        <v>1123.75</v>
      </c>
      <c r="T1970">
        <v>3.4357300639756634</v>
      </c>
      <c r="U1970">
        <v>4.23160676481083</v>
      </c>
      <c r="V1970">
        <v>11.315684093437156</v>
      </c>
      <c r="W1970">
        <v>51.011345939933243</v>
      </c>
      <c r="X1970">
        <v>176.0526984961017</v>
      </c>
      <c r="Y1970">
        <v>162.49664071190236</v>
      </c>
      <c r="Z1970">
        <v>162.49664071190236</v>
      </c>
      <c r="AA1970">
        <v>28.263201341666925</v>
      </c>
      <c r="AB1970">
        <v>0.43903558911879759</v>
      </c>
      <c r="AC1970">
        <v>1.0274433891038237</v>
      </c>
    </row>
    <row r="1971" spans="1:29">
      <c r="A1971">
        <v>10</v>
      </c>
      <c r="B1971">
        <v>929</v>
      </c>
      <c r="C1971">
        <v>1998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52</v>
      </c>
      <c r="N1971">
        <v>99</v>
      </c>
      <c r="O1971">
        <v>99</v>
      </c>
      <c r="P1971">
        <v>9999</v>
      </c>
      <c r="Q1971">
        <v>931</v>
      </c>
      <c r="R1971">
        <v>1421.25</v>
      </c>
      <c r="S1971">
        <v>1421.25</v>
      </c>
      <c r="T1971">
        <v>4.3453004257400751</v>
      </c>
      <c r="U1971">
        <v>5.2225602794869648</v>
      </c>
      <c r="V1971">
        <v>11.563060686015829</v>
      </c>
      <c r="W1971">
        <v>52.027440633245391</v>
      </c>
      <c r="X1971">
        <v>171.79877859947737</v>
      </c>
      <c r="Y1971">
        <v>158.57027264731738</v>
      </c>
      <c r="Z1971">
        <v>158.57027264731738</v>
      </c>
      <c r="AA1971">
        <v>28.125301833732205</v>
      </c>
      <c r="AB1971">
        <v>1.0531230595046936</v>
      </c>
      <c r="AC1971">
        <v>2.5400402255187259E-2</v>
      </c>
    </row>
    <row r="1972" spans="1:29">
      <c r="A1972">
        <v>10</v>
      </c>
      <c r="B1972">
        <v>930</v>
      </c>
      <c r="C1972">
        <v>1998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53</v>
      </c>
      <c r="N1972">
        <v>99</v>
      </c>
      <c r="O1972">
        <v>99</v>
      </c>
      <c r="P1972">
        <v>9999</v>
      </c>
      <c r="Q1972">
        <v>1072</v>
      </c>
      <c r="R1972">
        <v>1694</v>
      </c>
      <c r="S1972">
        <v>1694</v>
      </c>
      <c r="T1972">
        <v>5.1792006481644259</v>
      </c>
      <c r="U1972">
        <v>6.1021559653362916</v>
      </c>
      <c r="V1972">
        <v>11.837662337662335</v>
      </c>
      <c r="W1972">
        <v>53.031286894923248</v>
      </c>
      <c r="X1972">
        <v>168.41353269010145</v>
      </c>
      <c r="Y1972">
        <v>155.44569067296385</v>
      </c>
      <c r="Z1972">
        <v>155.44569067296385</v>
      </c>
      <c r="AA1972">
        <v>27.483488265471802</v>
      </c>
      <c r="AB1972">
        <v>1.2873331197241651</v>
      </c>
      <c r="AC1972">
        <v>-0.81759650615478863</v>
      </c>
    </row>
    <row r="1973" spans="1:29">
      <c r="A1973">
        <v>10</v>
      </c>
      <c r="B1973">
        <v>931</v>
      </c>
      <c r="C1973">
        <v>1998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54</v>
      </c>
      <c r="N1973">
        <v>99</v>
      </c>
      <c r="O1973">
        <v>99</v>
      </c>
      <c r="P1973">
        <v>9999</v>
      </c>
      <c r="Q1973">
        <v>1197</v>
      </c>
      <c r="R1973">
        <v>2045</v>
      </c>
      <c r="S1973">
        <v>2047</v>
      </c>
      <c r="T1973">
        <v>6.2523408060780712</v>
      </c>
      <c r="U1973">
        <v>7.1230681517374057</v>
      </c>
      <c r="V1973">
        <v>11.82444987775061</v>
      </c>
      <c r="W1973">
        <v>53.973619931607239</v>
      </c>
      <c r="X1973">
        <v>162.8474173988825</v>
      </c>
      <c r="Y1973">
        <v>150.30816625916825</v>
      </c>
      <c r="Z1973">
        <v>150.16130923302353</v>
      </c>
      <c r="AA1973">
        <v>27.288376233459239</v>
      </c>
      <c r="AB1973">
        <v>2.5781934231103496</v>
      </c>
      <c r="AC1973">
        <v>11.034815669375368</v>
      </c>
    </row>
    <row r="1974" spans="1:29">
      <c r="A1974">
        <v>10</v>
      </c>
      <c r="B1974">
        <v>932</v>
      </c>
      <c r="C1974">
        <v>1998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55</v>
      </c>
      <c r="N1974">
        <v>99</v>
      </c>
      <c r="O1974">
        <v>99</v>
      </c>
      <c r="P1974">
        <v>9999</v>
      </c>
      <c r="Q1974">
        <v>1331</v>
      </c>
      <c r="R1974">
        <v>2410.75</v>
      </c>
      <c r="S1974">
        <v>2412.75</v>
      </c>
      <c r="T1974">
        <v>7.3705773096590255</v>
      </c>
      <c r="U1974">
        <v>8.2070376877911855</v>
      </c>
      <c r="V1974">
        <v>15.206056206574724</v>
      </c>
      <c r="W1974">
        <v>54.982903326080226</v>
      </c>
      <c r="X1974">
        <v>159.16271566652102</v>
      </c>
      <c r="Y1974">
        <v>146.90718656019877</v>
      </c>
      <c r="Z1974">
        <v>146.78541083825485</v>
      </c>
      <c r="AA1974">
        <v>26.638173772272101</v>
      </c>
      <c r="AB1974">
        <v>2.5244737699084552</v>
      </c>
      <c r="AC1974">
        <v>8.9622805072195177</v>
      </c>
    </row>
    <row r="1975" spans="1:29">
      <c r="A1975">
        <v>10</v>
      </c>
      <c r="B1975">
        <v>933</v>
      </c>
      <c r="C1975">
        <v>1998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56</v>
      </c>
      <c r="N1975">
        <v>99</v>
      </c>
      <c r="O1975">
        <v>99</v>
      </c>
      <c r="P1975">
        <v>9999</v>
      </c>
      <c r="Q1975">
        <v>1407</v>
      </c>
      <c r="R1975">
        <v>2654.5</v>
      </c>
      <c r="S1975">
        <v>2655.5</v>
      </c>
      <c r="T1975">
        <v>8.1158135304323871</v>
      </c>
      <c r="U1975">
        <v>8.9148924144657062</v>
      </c>
      <c r="V1975">
        <v>15.512902618195515</v>
      </c>
      <c r="W1975">
        <v>56.010544153643373</v>
      </c>
      <c r="X1975">
        <v>157.01475468281248</v>
      </c>
      <c r="Y1975">
        <v>144.92461857223577</v>
      </c>
      <c r="Z1975">
        <v>144.87004330634522</v>
      </c>
      <c r="AA1975">
        <v>26.479489346147702</v>
      </c>
      <c r="AB1975">
        <v>2.0330265736162203</v>
      </c>
      <c r="AC1975">
        <v>4.2450030727557753</v>
      </c>
    </row>
    <row r="1976" spans="1:29">
      <c r="A1976">
        <v>10</v>
      </c>
      <c r="B1976">
        <v>934</v>
      </c>
      <c r="C1976">
        <v>1998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57</v>
      </c>
      <c r="N1976">
        <v>99</v>
      </c>
      <c r="O1976">
        <v>99</v>
      </c>
      <c r="P1976">
        <v>9999</v>
      </c>
      <c r="Q1976">
        <v>1415</v>
      </c>
      <c r="R1976">
        <v>2763.5</v>
      </c>
      <c r="S1976">
        <v>2764.5</v>
      </c>
      <c r="T1976">
        <v>8.4490678814654014</v>
      </c>
      <c r="U1976">
        <v>8.9820074400303653</v>
      </c>
      <c r="V1976">
        <v>15.08919848018817</v>
      </c>
      <c r="W1976">
        <v>57.03092783505155</v>
      </c>
      <c r="X1976">
        <v>151.95711155774075</v>
      </c>
      <c r="Y1976">
        <v>140.25641396779477</v>
      </c>
      <c r="Z1976">
        <v>140.20567914631977</v>
      </c>
      <c r="AA1976">
        <v>25.237463940004204</v>
      </c>
      <c r="AB1976">
        <v>2.2995006551060255</v>
      </c>
      <c r="AC1976">
        <v>7.0272692731797646</v>
      </c>
    </row>
    <row r="1977" spans="1:29">
      <c r="A1977">
        <v>10</v>
      </c>
      <c r="B1977">
        <v>935</v>
      </c>
      <c r="C1977">
        <v>1998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58</v>
      </c>
      <c r="N1977">
        <v>99</v>
      </c>
      <c r="O1977">
        <v>99</v>
      </c>
      <c r="P1977">
        <v>9999</v>
      </c>
      <c r="Q1977">
        <v>1398</v>
      </c>
      <c r="R1977">
        <v>2758.25</v>
      </c>
      <c r="S1977">
        <v>2759.25</v>
      </c>
      <c r="T1977">
        <v>8.4330166397872048</v>
      </c>
      <c r="U1977">
        <v>8.7099345926280023</v>
      </c>
      <c r="V1977">
        <v>16.320130517538292</v>
      </c>
      <c r="W1977">
        <v>58.015765153574321</v>
      </c>
      <c r="X1977">
        <v>147.63466912372323</v>
      </c>
      <c r="Y1977">
        <v>136.26679960119651</v>
      </c>
      <c r="Z1977">
        <v>136.21741415239671</v>
      </c>
      <c r="AA1977">
        <v>24.969798095274871</v>
      </c>
      <c r="AB1977">
        <v>2.090083893951348</v>
      </c>
      <c r="AC1977">
        <v>5.1918634284617742</v>
      </c>
    </row>
    <row r="1978" spans="1:29">
      <c r="A1978">
        <v>10</v>
      </c>
      <c r="B1978">
        <v>936</v>
      </c>
      <c r="C1978">
        <v>1998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59</v>
      </c>
      <c r="N1978">
        <v>99</v>
      </c>
      <c r="O1978">
        <v>99</v>
      </c>
      <c r="P1978">
        <v>9999</v>
      </c>
      <c r="Q1978">
        <v>1336</v>
      </c>
      <c r="R1978">
        <v>2572.75</v>
      </c>
      <c r="S1978">
        <v>2572.75</v>
      </c>
      <c r="T1978">
        <v>7.8658727671576303</v>
      </c>
      <c r="U1978">
        <v>7.9960547618008606</v>
      </c>
      <c r="V1978">
        <v>16.616849674472839</v>
      </c>
      <c r="W1978">
        <v>59.028665824506866</v>
      </c>
      <c r="X1978">
        <v>145.30657329985573</v>
      </c>
      <c r="Y1978">
        <v>134.11796715576702</v>
      </c>
      <c r="Z1978">
        <v>134.11796715576702</v>
      </c>
      <c r="AA1978">
        <v>24.306525338337831</v>
      </c>
      <c r="AB1978">
        <v>1.9287307462407497</v>
      </c>
      <c r="AC1978">
        <v>-1.548099199636642</v>
      </c>
    </row>
    <row r="1979" spans="1:29">
      <c r="A1979">
        <v>10</v>
      </c>
      <c r="B1979">
        <v>937</v>
      </c>
      <c r="C1979">
        <v>1998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60</v>
      </c>
      <c r="N1979">
        <v>99</v>
      </c>
      <c r="O1979">
        <v>99</v>
      </c>
      <c r="P1979">
        <v>9999</v>
      </c>
      <c r="Q1979">
        <v>1203</v>
      </c>
      <c r="R1979">
        <v>2269</v>
      </c>
      <c r="S1979">
        <v>2269</v>
      </c>
      <c r="T1979">
        <v>6.9371937843477456</v>
      </c>
      <c r="U1979">
        <v>6.8767850674560211</v>
      </c>
      <c r="V1979">
        <v>18.489202291758485</v>
      </c>
      <c r="W1979">
        <v>60.02644336712207</v>
      </c>
      <c r="X1979">
        <v>141.69614766266503</v>
      </c>
      <c r="Y1979">
        <v>130.78554429263991</v>
      </c>
      <c r="Z1979">
        <v>130.78554429263991</v>
      </c>
      <c r="AA1979">
        <v>23.520376525019941</v>
      </c>
      <c r="AB1979">
        <v>1.2593263181798355</v>
      </c>
      <c r="AC1979">
        <v>-1.7663721434999251</v>
      </c>
    </row>
    <row r="1980" spans="1:29">
      <c r="A1980">
        <v>10</v>
      </c>
      <c r="B1980">
        <v>938</v>
      </c>
      <c r="C1980">
        <v>1998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61</v>
      </c>
      <c r="N1980">
        <v>99</v>
      </c>
      <c r="O1980">
        <v>99</v>
      </c>
      <c r="P1980">
        <v>9999</v>
      </c>
      <c r="Q1980">
        <v>1000</v>
      </c>
      <c r="R1980">
        <v>1668</v>
      </c>
      <c r="S1980">
        <v>1669</v>
      </c>
      <c r="T1980">
        <v>5.0997087846152658</v>
      </c>
      <c r="U1980">
        <v>4.9722473274665697</v>
      </c>
      <c r="V1980">
        <v>18.425659472422065</v>
      </c>
      <c r="W1980">
        <v>60.963451168364266</v>
      </c>
      <c r="X1980">
        <v>139.36822373087463</v>
      </c>
      <c r="Y1980">
        <v>128.63687050359724</v>
      </c>
      <c r="Z1980">
        <v>128.55979628520089</v>
      </c>
      <c r="AA1980">
        <v>22.775260567267846</v>
      </c>
      <c r="AB1980">
        <v>2.1113080406381197</v>
      </c>
      <c r="AC1980">
        <v>9.7715558339848503</v>
      </c>
    </row>
    <row r="1981" spans="1:29">
      <c r="A1981">
        <v>10</v>
      </c>
      <c r="B1981">
        <v>939</v>
      </c>
      <c r="C1981">
        <v>1998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62</v>
      </c>
      <c r="N1981">
        <v>99</v>
      </c>
      <c r="O1981">
        <v>99</v>
      </c>
      <c r="P1981">
        <v>9999</v>
      </c>
      <c r="Q1981">
        <v>683</v>
      </c>
      <c r="R1981">
        <v>996</v>
      </c>
      <c r="S1981">
        <v>996</v>
      </c>
      <c r="T1981">
        <v>3.0451498498062382</v>
      </c>
      <c r="U1981">
        <v>2.9034536615380575</v>
      </c>
      <c r="V1981">
        <v>18.481927710843369</v>
      </c>
      <c r="W1981">
        <v>62</v>
      </c>
      <c r="X1981">
        <v>136.28957868309644</v>
      </c>
      <c r="Y1981">
        <v>125.7952811244979</v>
      </c>
      <c r="Z1981">
        <v>125.7952811244979</v>
      </c>
      <c r="AA1981">
        <v>22.083708668962611</v>
      </c>
      <c r="AB1981">
        <v>0</v>
      </c>
    </row>
    <row r="1982" spans="1:29">
      <c r="A1982">
        <v>10</v>
      </c>
      <c r="B1982">
        <v>940</v>
      </c>
      <c r="C1982">
        <v>1998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63</v>
      </c>
      <c r="N1982">
        <v>99</v>
      </c>
      <c r="O1982">
        <v>99</v>
      </c>
      <c r="P1982">
        <v>9999</v>
      </c>
      <c r="Q1982">
        <v>385</v>
      </c>
      <c r="R1982">
        <v>510</v>
      </c>
      <c r="S1982">
        <v>510</v>
      </c>
      <c r="T1982">
        <v>1.5592634773104237</v>
      </c>
      <c r="U1982">
        <v>1.4907057786148243</v>
      </c>
      <c r="V1982">
        <v>18.929411764705879</v>
      </c>
      <c r="W1982">
        <v>63</v>
      </c>
      <c r="X1982">
        <v>136.65604486648391</v>
      </c>
      <c r="Y1982">
        <v>126.13352941176463</v>
      </c>
      <c r="Z1982">
        <v>126.13352941176463</v>
      </c>
      <c r="AA1982">
        <v>22.692672940628359</v>
      </c>
      <c r="AB1982">
        <v>0</v>
      </c>
    </row>
    <row r="1983" spans="1:29">
      <c r="A1983">
        <v>10</v>
      </c>
      <c r="B1983">
        <v>941</v>
      </c>
      <c r="C1983">
        <v>1998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64</v>
      </c>
      <c r="N1983">
        <v>99</v>
      </c>
      <c r="O1983">
        <v>99</v>
      </c>
      <c r="P1983">
        <v>9999</v>
      </c>
      <c r="Q1983">
        <v>169</v>
      </c>
      <c r="R1983">
        <v>188</v>
      </c>
      <c r="S1983">
        <v>189</v>
      </c>
      <c r="T1983">
        <v>0.57478732104776387</v>
      </c>
      <c r="U1983">
        <v>0.5464468211214476</v>
      </c>
      <c r="V1983">
        <v>17.436170212765955</v>
      </c>
      <c r="W1983">
        <v>63.661375661375665</v>
      </c>
      <c r="X1983">
        <v>135.89301768055128</v>
      </c>
      <c r="Y1983">
        <v>125.42925531914898</v>
      </c>
      <c r="Z1983">
        <v>124.76560846560849</v>
      </c>
      <c r="AA1983">
        <v>20.080747901161015</v>
      </c>
      <c r="AB1983">
        <v>6.5748953528711791</v>
      </c>
      <c r="AC1983">
        <v>31.999583811555528</v>
      </c>
    </row>
    <row r="1984" spans="1:29">
      <c r="A1984">
        <v>10</v>
      </c>
      <c r="B1984">
        <v>942</v>
      </c>
      <c r="C1984">
        <v>1998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65</v>
      </c>
      <c r="N1984">
        <v>99</v>
      </c>
      <c r="O1984">
        <v>99</v>
      </c>
      <c r="P1984">
        <v>9999</v>
      </c>
      <c r="Q1984">
        <v>92</v>
      </c>
      <c r="R1984">
        <v>101</v>
      </c>
      <c r="S1984">
        <v>101</v>
      </c>
      <c r="T1984">
        <v>0.30879531609480926</v>
      </c>
      <c r="U1984">
        <v>0.29959830398879733</v>
      </c>
      <c r="V1984">
        <v>17.811881188118811</v>
      </c>
      <c r="W1984">
        <v>65</v>
      </c>
      <c r="X1984">
        <v>138.68358666852598</v>
      </c>
      <c r="Y1984">
        <v>128.00495049504943</v>
      </c>
      <c r="Z1984">
        <v>128.00495049504943</v>
      </c>
      <c r="AA1984">
        <v>24.031441353202496</v>
      </c>
      <c r="AB1984">
        <v>0</v>
      </c>
    </row>
    <row r="1985" spans="1:29">
      <c r="A1985">
        <v>10</v>
      </c>
      <c r="B1985">
        <v>943</v>
      </c>
      <c r="C1985">
        <v>1998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66</v>
      </c>
      <c r="N1985">
        <v>99</v>
      </c>
      <c r="O1985">
        <v>99</v>
      </c>
      <c r="P1985">
        <v>9999</v>
      </c>
    </row>
    <row r="1986" spans="1:29">
      <c r="A1986">
        <v>10</v>
      </c>
      <c r="B1986">
        <v>944</v>
      </c>
      <c r="C1986">
        <v>1998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67</v>
      </c>
      <c r="N1986">
        <v>99</v>
      </c>
      <c r="O1986">
        <v>99</v>
      </c>
      <c r="P1986">
        <v>9999</v>
      </c>
    </row>
    <row r="1987" spans="1:29">
      <c r="A1987">
        <v>10</v>
      </c>
      <c r="B1987">
        <v>945</v>
      </c>
      <c r="C1987">
        <v>1998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68</v>
      </c>
      <c r="N1987">
        <v>99</v>
      </c>
      <c r="O1987">
        <v>99</v>
      </c>
      <c r="P1987">
        <v>9999</v>
      </c>
    </row>
    <row r="1988" spans="1:29">
      <c r="A1988">
        <v>10</v>
      </c>
      <c r="B1988">
        <v>946</v>
      </c>
      <c r="C1988">
        <v>1997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0</v>
      </c>
      <c r="N1988">
        <v>99</v>
      </c>
      <c r="O1988">
        <v>99</v>
      </c>
      <c r="P1988">
        <v>9999</v>
      </c>
      <c r="Q1988">
        <v>792</v>
      </c>
      <c r="R1988">
        <v>2999.5</v>
      </c>
      <c r="S1988">
        <v>0</v>
      </c>
      <c r="T1988">
        <v>9.0095366824359839</v>
      </c>
      <c r="U1988">
        <v>0</v>
      </c>
      <c r="V1988">
        <v>28.6427737956326</v>
      </c>
      <c r="X1988">
        <v>142.59805308829937</v>
      </c>
      <c r="Y1988">
        <v>0</v>
      </c>
    </row>
    <row r="1989" spans="1:29">
      <c r="A1989">
        <v>10</v>
      </c>
      <c r="B1989">
        <v>947</v>
      </c>
      <c r="C1989">
        <v>1997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35</v>
      </c>
      <c r="N1989">
        <v>99</v>
      </c>
      <c r="O1989">
        <v>99</v>
      </c>
      <c r="P1989">
        <v>9999</v>
      </c>
      <c r="Q1989">
        <v>21</v>
      </c>
      <c r="R1989">
        <v>22</v>
      </c>
      <c r="S1989">
        <v>22</v>
      </c>
      <c r="T1989">
        <v>6.6080949162724306E-2</v>
      </c>
      <c r="U1989">
        <v>9.7731457446235181E-2</v>
      </c>
      <c r="V1989">
        <v>10.81818181818182</v>
      </c>
      <c r="W1989">
        <v>35</v>
      </c>
      <c r="X1989">
        <v>211.11001674381944</v>
      </c>
      <c r="Y1989">
        <v>194.85454545454536</v>
      </c>
      <c r="Z1989">
        <v>194.85454545454536</v>
      </c>
      <c r="AA1989">
        <v>49.669788945437489</v>
      </c>
      <c r="AB1989">
        <v>0</v>
      </c>
    </row>
    <row r="1990" spans="1:29">
      <c r="A1990">
        <v>10</v>
      </c>
      <c r="B1990">
        <v>948</v>
      </c>
      <c r="C1990">
        <v>1997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36</v>
      </c>
      <c r="N1990">
        <v>99</v>
      </c>
      <c r="O1990">
        <v>99</v>
      </c>
      <c r="P1990">
        <v>9999</v>
      </c>
      <c r="Q1990">
        <v>12</v>
      </c>
      <c r="R1990">
        <v>12</v>
      </c>
      <c r="S1990">
        <v>12</v>
      </c>
      <c r="T1990">
        <v>3.6044154088758718E-2</v>
      </c>
      <c r="U1990">
        <v>5.376278878177472E-2</v>
      </c>
      <c r="V1990">
        <v>2</v>
      </c>
      <c r="W1990">
        <v>36</v>
      </c>
      <c r="X1990">
        <v>212.91079812206567</v>
      </c>
      <c r="Y1990">
        <v>196.51666666666671</v>
      </c>
      <c r="Z1990">
        <v>196.51666666666671</v>
      </c>
      <c r="AA1990">
        <v>18.646618698543872</v>
      </c>
      <c r="AB1990">
        <v>0</v>
      </c>
    </row>
    <row r="1991" spans="1:29">
      <c r="A1991">
        <v>10</v>
      </c>
      <c r="B1991">
        <v>949</v>
      </c>
      <c r="C1991">
        <v>1997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37</v>
      </c>
      <c r="N1991">
        <v>99</v>
      </c>
      <c r="O1991">
        <v>99</v>
      </c>
      <c r="P1991">
        <v>9999</v>
      </c>
      <c r="Q1991">
        <v>24</v>
      </c>
      <c r="R1991">
        <v>24</v>
      </c>
      <c r="S1991">
        <v>24</v>
      </c>
      <c r="T1991">
        <v>7.2088308177517435E-2</v>
      </c>
      <c r="U1991">
        <v>0.10678463505001889</v>
      </c>
      <c r="V1991">
        <v>2</v>
      </c>
      <c r="W1991">
        <v>37</v>
      </c>
      <c r="X1991">
        <v>211.44366197183089</v>
      </c>
      <c r="Y1991">
        <v>195.16249999999999</v>
      </c>
      <c r="Z1991">
        <v>195.16249999999999</v>
      </c>
      <c r="AA1991">
        <v>29.154056500196685</v>
      </c>
      <c r="AB1991">
        <v>0</v>
      </c>
    </row>
    <row r="1992" spans="1:29">
      <c r="A1992">
        <v>10</v>
      </c>
      <c r="B1992">
        <v>950</v>
      </c>
      <c r="C1992">
        <v>1997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38</v>
      </c>
      <c r="N1992">
        <v>99</v>
      </c>
      <c r="O1992">
        <v>99</v>
      </c>
      <c r="P1992">
        <v>9999</v>
      </c>
      <c r="Q1992">
        <v>38</v>
      </c>
      <c r="R1992">
        <v>40</v>
      </c>
      <c r="S1992">
        <v>40</v>
      </c>
      <c r="T1992">
        <v>0.12014718029586248</v>
      </c>
      <c r="U1992">
        <v>0.18617491550747556</v>
      </c>
      <c r="V1992">
        <v>2</v>
      </c>
      <c r="W1992">
        <v>38</v>
      </c>
      <c r="X1992">
        <v>221.18634886240525</v>
      </c>
      <c r="Y1992">
        <v>204.155</v>
      </c>
      <c r="Z1992">
        <v>204.155</v>
      </c>
      <c r="AA1992">
        <v>25.852020714056209</v>
      </c>
      <c r="AB1992">
        <v>0</v>
      </c>
    </row>
    <row r="1993" spans="1:29">
      <c r="A1993">
        <v>10</v>
      </c>
      <c r="B1993">
        <v>951</v>
      </c>
      <c r="C1993">
        <v>1997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39</v>
      </c>
      <c r="N1993">
        <v>99</v>
      </c>
      <c r="O1993">
        <v>99</v>
      </c>
      <c r="P1993">
        <v>9999</v>
      </c>
      <c r="Q1993">
        <v>55</v>
      </c>
      <c r="R1993">
        <v>59</v>
      </c>
      <c r="S1993">
        <v>59</v>
      </c>
      <c r="T1993">
        <v>0.17721709093639712</v>
      </c>
      <c r="U1993">
        <v>0.26655235937526639</v>
      </c>
      <c r="V1993">
        <v>2.2033898305084749</v>
      </c>
      <c r="W1993">
        <v>39</v>
      </c>
      <c r="X1993">
        <v>214.69783498907395</v>
      </c>
      <c r="Y1993">
        <v>198.16610169491517</v>
      </c>
      <c r="Z1993">
        <v>198.16610169491517</v>
      </c>
      <c r="AA1993">
        <v>34.500025105221241</v>
      </c>
      <c r="AB1993">
        <v>0</v>
      </c>
    </row>
    <row r="1994" spans="1:29">
      <c r="A1994">
        <v>10</v>
      </c>
      <c r="B1994">
        <v>952</v>
      </c>
      <c r="C1994">
        <v>1997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40</v>
      </c>
      <c r="N1994">
        <v>99</v>
      </c>
      <c r="O1994">
        <v>99</v>
      </c>
      <c r="P1994">
        <v>9999</v>
      </c>
      <c r="Q1994">
        <v>70</v>
      </c>
      <c r="R1994">
        <v>75</v>
      </c>
      <c r="S1994">
        <v>75</v>
      </c>
      <c r="T1994">
        <v>0.22527596305474201</v>
      </c>
      <c r="U1994">
        <v>0.33337853462636374</v>
      </c>
      <c r="V1994">
        <v>5</v>
      </c>
      <c r="W1994">
        <v>40</v>
      </c>
      <c r="X1994">
        <v>211.23871433730591</v>
      </c>
      <c r="Y1994">
        <v>194.97333333333327</v>
      </c>
      <c r="Z1994">
        <v>194.97333333333327</v>
      </c>
      <c r="AA1994">
        <v>34.108045320064434</v>
      </c>
      <c r="AB1994">
        <v>0</v>
      </c>
    </row>
    <row r="1995" spans="1:29">
      <c r="A1995">
        <v>10</v>
      </c>
      <c r="B1995">
        <v>953</v>
      </c>
      <c r="C1995">
        <v>1997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41</v>
      </c>
      <c r="N1995">
        <v>99</v>
      </c>
      <c r="O1995">
        <v>99</v>
      </c>
      <c r="P1995">
        <v>9999</v>
      </c>
      <c r="Q1995">
        <v>76</v>
      </c>
      <c r="R1995">
        <v>78</v>
      </c>
      <c r="S1995">
        <v>78</v>
      </c>
      <c r="T1995">
        <v>0.23428700157693169</v>
      </c>
      <c r="U1995">
        <v>0.34738348804365005</v>
      </c>
      <c r="V1995">
        <v>5</v>
      </c>
      <c r="W1995">
        <v>41</v>
      </c>
      <c r="X1995">
        <v>211.64680390032501</v>
      </c>
      <c r="Y1995">
        <v>195.35000000000005</v>
      </c>
      <c r="Z1995">
        <v>195.35000000000005</v>
      </c>
      <c r="AA1995">
        <v>32.046907727139242</v>
      </c>
      <c r="AB1995">
        <v>0</v>
      </c>
    </row>
    <row r="1996" spans="1:29">
      <c r="A1996">
        <v>10</v>
      </c>
      <c r="B1996">
        <v>954</v>
      </c>
      <c r="C1996">
        <v>1997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42</v>
      </c>
      <c r="N1996">
        <v>99</v>
      </c>
      <c r="O1996">
        <v>99</v>
      </c>
      <c r="P1996">
        <v>9999</v>
      </c>
      <c r="Q1996">
        <v>109</v>
      </c>
      <c r="R1996">
        <v>118</v>
      </c>
      <c r="S1996">
        <v>118</v>
      </c>
      <c r="T1996">
        <v>0.35443418187279424</v>
      </c>
      <c r="U1996">
        <v>0.5139086080922961</v>
      </c>
      <c r="V1996">
        <v>5.8389830508474558</v>
      </c>
      <c r="W1996">
        <v>42.355932203389841</v>
      </c>
      <c r="X1996">
        <v>206.96696476118777</v>
      </c>
      <c r="Y1996">
        <v>191.03050847457635</v>
      </c>
      <c r="Z1996">
        <v>191.03050847457635</v>
      </c>
      <c r="AA1996">
        <v>30.20833314280782</v>
      </c>
      <c r="AB1996">
        <v>3.8499954297326799</v>
      </c>
      <c r="AC1996">
        <v>14.588842190279131</v>
      </c>
    </row>
    <row r="1997" spans="1:29">
      <c r="A1997">
        <v>10</v>
      </c>
      <c r="B1997">
        <v>955</v>
      </c>
      <c r="C1997">
        <v>1997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43</v>
      </c>
      <c r="N1997">
        <v>99</v>
      </c>
      <c r="O1997">
        <v>99</v>
      </c>
      <c r="P1997">
        <v>9999</v>
      </c>
      <c r="Q1997">
        <v>145</v>
      </c>
      <c r="R1997">
        <v>165</v>
      </c>
      <c r="S1997">
        <v>165</v>
      </c>
      <c r="T1997">
        <v>0.49560711872043239</v>
      </c>
      <c r="U1997">
        <v>0.70441518752502741</v>
      </c>
      <c r="V1997">
        <v>5.5696969696969694</v>
      </c>
      <c r="W1997">
        <v>43</v>
      </c>
      <c r="X1997">
        <v>202.88125020519377</v>
      </c>
      <c r="Y1997">
        <v>187.25939393939399</v>
      </c>
      <c r="Z1997">
        <v>187.25939393939399</v>
      </c>
      <c r="AA1997">
        <v>30.088322303289495</v>
      </c>
      <c r="AB1997">
        <v>0</v>
      </c>
    </row>
    <row r="1998" spans="1:29">
      <c r="A1998">
        <v>10</v>
      </c>
      <c r="B1998">
        <v>956</v>
      </c>
      <c r="C1998">
        <v>1997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44</v>
      </c>
      <c r="N1998">
        <v>99</v>
      </c>
      <c r="O1998">
        <v>99</v>
      </c>
      <c r="P1998">
        <v>9999</v>
      </c>
      <c r="Q1998">
        <v>201</v>
      </c>
      <c r="R1998">
        <v>235.5</v>
      </c>
      <c r="S1998">
        <v>235.5</v>
      </c>
      <c r="T1998">
        <v>0.70736652399189004</v>
      </c>
      <c r="U1998">
        <v>0.98609417329190818</v>
      </c>
      <c r="V1998">
        <v>5.0318471337579638</v>
      </c>
      <c r="W1998">
        <v>44.28025477707007</v>
      </c>
      <c r="X1998">
        <v>198.98696441263928</v>
      </c>
      <c r="Y1998">
        <v>183.66496815286607</v>
      </c>
      <c r="Z1998">
        <v>183.66496815286607</v>
      </c>
      <c r="AA1998">
        <v>34.253544208102653</v>
      </c>
      <c r="AB1998">
        <v>3.5003810436883018</v>
      </c>
      <c r="AC1998">
        <v>4.4726135550686825</v>
      </c>
    </row>
    <row r="1999" spans="1:29">
      <c r="A1999">
        <v>10</v>
      </c>
      <c r="B1999">
        <v>957</v>
      </c>
      <c r="C1999">
        <v>1997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45</v>
      </c>
      <c r="N1999">
        <v>99</v>
      </c>
      <c r="O1999">
        <v>99</v>
      </c>
      <c r="P1999">
        <v>9999</v>
      </c>
      <c r="Q1999">
        <v>244</v>
      </c>
      <c r="R1999">
        <v>289</v>
      </c>
      <c r="S1999">
        <v>289</v>
      </c>
      <c r="T1999">
        <v>0.8680633776376061</v>
      </c>
      <c r="U1999">
        <v>1.1878949964539631</v>
      </c>
      <c r="V1999">
        <v>9</v>
      </c>
      <c r="W1999">
        <v>45.311418685121104</v>
      </c>
      <c r="X1999">
        <v>195.33378069856465</v>
      </c>
      <c r="Y1999">
        <v>180.29307958477503</v>
      </c>
      <c r="Z1999">
        <v>180.29307958477503</v>
      </c>
      <c r="AA1999">
        <v>31.368997442550967</v>
      </c>
      <c r="AB1999">
        <v>3.7305306905328464</v>
      </c>
      <c r="AC1999">
        <v>6.9475080060856493</v>
      </c>
    </row>
    <row r="2000" spans="1:29">
      <c r="A2000">
        <v>10</v>
      </c>
      <c r="B2000">
        <v>958</v>
      </c>
      <c r="C2000">
        <v>1997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46</v>
      </c>
      <c r="N2000">
        <v>99</v>
      </c>
      <c r="O2000">
        <v>99</v>
      </c>
      <c r="P2000">
        <v>9999</v>
      </c>
      <c r="Q2000">
        <v>259</v>
      </c>
      <c r="R2000">
        <v>303.75</v>
      </c>
      <c r="S2000">
        <v>303.75</v>
      </c>
      <c r="T2000">
        <v>0.91236765037170531</v>
      </c>
      <c r="U2000">
        <v>1.246206032357257</v>
      </c>
      <c r="V2000">
        <v>8.6320987654321009</v>
      </c>
      <c r="W2000">
        <v>46.189300411522638</v>
      </c>
      <c r="X2000">
        <v>194.97130933750657</v>
      </c>
      <c r="Y2000">
        <v>179.95851851851856</v>
      </c>
      <c r="Z2000">
        <v>179.95851851851856</v>
      </c>
      <c r="AA2000">
        <v>29.606768810466676</v>
      </c>
      <c r="AB2000">
        <v>2.7406097424173312</v>
      </c>
      <c r="AC2000">
        <v>11.456894283687165</v>
      </c>
    </row>
    <row r="2001" spans="1:29">
      <c r="A2001">
        <v>10</v>
      </c>
      <c r="B2001">
        <v>959</v>
      </c>
      <c r="C2001">
        <v>1997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47</v>
      </c>
      <c r="N2001">
        <v>99</v>
      </c>
      <c r="O2001">
        <v>99</v>
      </c>
      <c r="P2001">
        <v>9999</v>
      </c>
      <c r="Q2001">
        <v>335</v>
      </c>
      <c r="R2001">
        <v>418.5</v>
      </c>
      <c r="S2001">
        <v>418.5</v>
      </c>
      <c r="T2001">
        <v>1.2570398738454609</v>
      </c>
      <c r="U2001">
        <v>1.6682993239959703</v>
      </c>
      <c r="V2001">
        <v>8.0095579450418199</v>
      </c>
      <c r="W2001">
        <v>47.056152927120678</v>
      </c>
      <c r="X2001">
        <v>189.4417326493656</v>
      </c>
      <c r="Y2001">
        <v>174.8547192353646</v>
      </c>
      <c r="Z2001">
        <v>174.8547192353646</v>
      </c>
      <c r="AA2001">
        <v>30.158841414792843</v>
      </c>
      <c r="AB2001">
        <v>1.6235869004914052</v>
      </c>
      <c r="AC2001">
        <v>-1.9558105382744924</v>
      </c>
    </row>
    <row r="2002" spans="1:29">
      <c r="A2002">
        <v>10</v>
      </c>
      <c r="B2002">
        <v>960</v>
      </c>
      <c r="C2002">
        <v>1997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48</v>
      </c>
      <c r="N2002">
        <v>99</v>
      </c>
      <c r="O2002">
        <v>99</v>
      </c>
      <c r="P2002">
        <v>9999</v>
      </c>
      <c r="Q2002">
        <v>451</v>
      </c>
      <c r="R2002">
        <v>562</v>
      </c>
      <c r="S2002">
        <v>562</v>
      </c>
      <c r="T2002">
        <v>1.6880678831568672</v>
      </c>
      <c r="U2002">
        <v>2.2083734620199245</v>
      </c>
      <c r="V2002">
        <v>8.3487544483985765</v>
      </c>
      <c r="W2002">
        <v>48.085409252669031</v>
      </c>
      <c r="X2002">
        <v>186.73827801189836</v>
      </c>
      <c r="Y2002">
        <v>172.35943060498204</v>
      </c>
      <c r="Z2002">
        <v>172.35943060498204</v>
      </c>
      <c r="AA2002">
        <v>30.463066285340044</v>
      </c>
      <c r="AB2002">
        <v>2.0229556069455894</v>
      </c>
      <c r="AC2002">
        <v>5.6464052959792861</v>
      </c>
    </row>
    <row r="2003" spans="1:29">
      <c r="A2003">
        <v>10</v>
      </c>
      <c r="B2003">
        <v>961</v>
      </c>
      <c r="C2003">
        <v>1997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49</v>
      </c>
      <c r="N2003">
        <v>99</v>
      </c>
      <c r="O2003">
        <v>99</v>
      </c>
      <c r="P2003">
        <v>9999</v>
      </c>
      <c r="Q2003">
        <v>565</v>
      </c>
      <c r="R2003">
        <v>744.5</v>
      </c>
      <c r="S2003">
        <v>744.5</v>
      </c>
      <c r="T2003">
        <v>2.2362393932567386</v>
      </c>
      <c r="U2003">
        <v>2.8482719351129502</v>
      </c>
      <c r="V2003">
        <v>8.7924781732706503</v>
      </c>
      <c r="W2003">
        <v>49.361987911349914</v>
      </c>
      <c r="X2003">
        <v>181.80837881553941</v>
      </c>
      <c r="Y2003">
        <v>167.80913364674268</v>
      </c>
      <c r="Z2003">
        <v>167.80913364674268</v>
      </c>
      <c r="AA2003">
        <v>28.774533734892977</v>
      </c>
      <c r="AB2003">
        <v>4.1959948055474756</v>
      </c>
      <c r="AC2003">
        <v>4.9414547562767828</v>
      </c>
    </row>
    <row r="2004" spans="1:29">
      <c r="A2004">
        <v>10</v>
      </c>
      <c r="B2004">
        <v>962</v>
      </c>
      <c r="C2004">
        <v>1997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50</v>
      </c>
      <c r="N2004">
        <v>99</v>
      </c>
      <c r="O2004">
        <v>99</v>
      </c>
      <c r="P2004">
        <v>9999</v>
      </c>
      <c r="Q2004">
        <v>725</v>
      </c>
      <c r="R2004">
        <v>996.5</v>
      </c>
      <c r="S2004">
        <v>996.5</v>
      </c>
      <c r="T2004">
        <v>2.9931666291206742</v>
      </c>
      <c r="U2004">
        <v>3.7256595824658998</v>
      </c>
      <c r="V2004">
        <v>11.662819869543398</v>
      </c>
      <c r="W2004">
        <v>50.175614651279488</v>
      </c>
      <c r="X2004">
        <v>177.67364540789856</v>
      </c>
      <c r="Y2004">
        <v>163.99277471149023</v>
      </c>
      <c r="Z2004">
        <v>163.99277471149023</v>
      </c>
      <c r="AA2004">
        <v>29.820052184240897</v>
      </c>
      <c r="AB2004">
        <v>2.9580216460042119</v>
      </c>
      <c r="AC2004">
        <v>7.3052234493389827</v>
      </c>
    </row>
    <row r="2005" spans="1:29">
      <c r="A2005">
        <v>10</v>
      </c>
      <c r="B2005">
        <v>963</v>
      </c>
      <c r="C2005">
        <v>1997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51</v>
      </c>
      <c r="N2005">
        <v>99</v>
      </c>
      <c r="O2005">
        <v>99</v>
      </c>
      <c r="P2005">
        <v>9999</v>
      </c>
      <c r="Q2005">
        <v>819</v>
      </c>
      <c r="R2005">
        <v>1177.5</v>
      </c>
      <c r="S2005">
        <v>1177.5</v>
      </c>
      <c r="T2005">
        <v>3.5368326199594504</v>
      </c>
      <c r="U2005">
        <v>4.3352592063133208</v>
      </c>
      <c r="V2005">
        <v>11.537154989384296</v>
      </c>
      <c r="W2005">
        <v>51.06496815286625</v>
      </c>
      <c r="X2005">
        <v>174.96504751192111</v>
      </c>
      <c r="Y2005">
        <v>161.49273885350317</v>
      </c>
      <c r="Z2005">
        <v>161.49273885350317</v>
      </c>
      <c r="AA2005">
        <v>27.876699901206248</v>
      </c>
      <c r="AB2005">
        <v>1.8191082802547724</v>
      </c>
      <c r="AC2005">
        <v>1.0813683252364128</v>
      </c>
    </row>
    <row r="2006" spans="1:29">
      <c r="A2006">
        <v>10</v>
      </c>
      <c r="B2006">
        <v>964</v>
      </c>
      <c r="C2006">
        <v>1997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52</v>
      </c>
      <c r="N2006">
        <v>99</v>
      </c>
      <c r="O2006">
        <v>99</v>
      </c>
      <c r="P2006">
        <v>9999</v>
      </c>
      <c r="Q2006">
        <v>1009</v>
      </c>
      <c r="R2006">
        <v>1518.5</v>
      </c>
      <c r="S2006">
        <v>1518.5</v>
      </c>
      <c r="T2006">
        <v>4.5610873319816783</v>
      </c>
      <c r="U2006">
        <v>5.4718353843686014</v>
      </c>
      <c r="V2006">
        <v>11.838656568982548</v>
      </c>
      <c r="W2006">
        <v>52.119855120184383</v>
      </c>
      <c r="X2006">
        <v>171.24400362306554</v>
      </c>
      <c r="Y2006">
        <v>158.05821534408955</v>
      </c>
      <c r="Z2006">
        <v>158.05821534408955</v>
      </c>
      <c r="AA2006">
        <v>27.716849679983476</v>
      </c>
      <c r="AB2006">
        <v>2.4936120387410488</v>
      </c>
      <c r="AC2006">
        <v>2.8537109068885256</v>
      </c>
    </row>
    <row r="2007" spans="1:29">
      <c r="A2007">
        <v>10</v>
      </c>
      <c r="B2007">
        <v>965</v>
      </c>
      <c r="C2007">
        <v>1997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53</v>
      </c>
      <c r="N2007">
        <v>99</v>
      </c>
      <c r="O2007">
        <v>99</v>
      </c>
      <c r="P2007">
        <v>9999</v>
      </c>
      <c r="Q2007">
        <v>1120</v>
      </c>
      <c r="R2007">
        <v>1768.25</v>
      </c>
      <c r="S2007">
        <v>1768.25</v>
      </c>
      <c r="T2007">
        <v>5.3112562889539676</v>
      </c>
      <c r="U2007">
        <v>6.210586987882202</v>
      </c>
      <c r="V2007">
        <v>12.068429237947122</v>
      </c>
      <c r="W2007">
        <v>53.112399264809838</v>
      </c>
      <c r="X2007">
        <v>166.91144922805472</v>
      </c>
      <c r="Y2007">
        <v>154.05926763749483</v>
      </c>
      <c r="Z2007">
        <v>154.05926763749483</v>
      </c>
      <c r="AA2007">
        <v>27.665079828650121</v>
      </c>
      <c r="AB2007">
        <v>2.3832256979835074</v>
      </c>
      <c r="AC2007">
        <v>6.5240988671003919</v>
      </c>
    </row>
    <row r="2008" spans="1:29">
      <c r="A2008">
        <v>10</v>
      </c>
      <c r="B2008">
        <v>966</v>
      </c>
      <c r="C2008">
        <v>1997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54</v>
      </c>
      <c r="N2008">
        <v>99</v>
      </c>
      <c r="O2008">
        <v>99</v>
      </c>
      <c r="P2008">
        <v>9999</v>
      </c>
      <c r="Q2008">
        <v>1294</v>
      </c>
      <c r="R2008">
        <v>2149.75</v>
      </c>
      <c r="S2008">
        <v>2149.75</v>
      </c>
      <c r="T2008">
        <v>6.4571600210257563</v>
      </c>
      <c r="U2008">
        <v>7.3292232378175601</v>
      </c>
      <c r="V2008">
        <v>12.4493545761135</v>
      </c>
      <c r="W2008">
        <v>54.081637399697641</v>
      </c>
      <c r="X2008">
        <v>162.01944417180724</v>
      </c>
      <c r="Y2008">
        <v>149.54394697057796</v>
      </c>
      <c r="Z2008">
        <v>149.54394697057796</v>
      </c>
      <c r="AA2008">
        <v>26.824357860816345</v>
      </c>
      <c r="AB2008">
        <v>2.0434485849857258</v>
      </c>
      <c r="AC2008">
        <v>2.3210379836055632</v>
      </c>
    </row>
    <row r="2009" spans="1:29">
      <c r="A2009">
        <v>10</v>
      </c>
      <c r="B2009">
        <v>967</v>
      </c>
      <c r="C2009">
        <v>1997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55</v>
      </c>
      <c r="N2009">
        <v>99</v>
      </c>
      <c r="O2009">
        <v>99</v>
      </c>
      <c r="P2009">
        <v>9999</v>
      </c>
      <c r="Q2009">
        <v>1443</v>
      </c>
      <c r="R2009">
        <v>2594</v>
      </c>
      <c r="S2009">
        <v>2594</v>
      </c>
      <c r="T2009">
        <v>7.7915446421866799</v>
      </c>
      <c r="U2009">
        <v>8.5738470729305405</v>
      </c>
      <c r="V2009">
        <v>16.146106399383189</v>
      </c>
      <c r="W2009">
        <v>55.063608326908245</v>
      </c>
      <c r="X2009">
        <v>157.07349488067717</v>
      </c>
      <c r="Y2009">
        <v>144.97883577486502</v>
      </c>
      <c r="Z2009">
        <v>144.97883577486502</v>
      </c>
      <c r="AA2009">
        <v>26.314587891212312</v>
      </c>
      <c r="AB2009">
        <v>1.8693346304771723</v>
      </c>
      <c r="AC2009">
        <v>0.55445716076167684</v>
      </c>
    </row>
    <row r="2010" spans="1:29">
      <c r="A2010">
        <v>10</v>
      </c>
      <c r="B2010">
        <v>968</v>
      </c>
      <c r="C2010">
        <v>1997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56</v>
      </c>
      <c r="N2010">
        <v>99</v>
      </c>
      <c r="O2010">
        <v>99</v>
      </c>
      <c r="P2010">
        <v>9999</v>
      </c>
      <c r="Q2010">
        <v>1493</v>
      </c>
      <c r="R2010">
        <v>2813</v>
      </c>
      <c r="S2010">
        <v>2813</v>
      </c>
      <c r="T2010">
        <v>8.4493504543065256</v>
      </c>
      <c r="U2010">
        <v>9.1054425487765762</v>
      </c>
      <c r="V2010">
        <v>15.824031283327404</v>
      </c>
      <c r="W2010">
        <v>56.039815143974394</v>
      </c>
      <c r="X2010">
        <v>153.82554838451236</v>
      </c>
      <c r="Y2010">
        <v>141.9809811589048</v>
      </c>
      <c r="Z2010">
        <v>141.9809811589048</v>
      </c>
      <c r="AA2010">
        <v>25.308206976811711</v>
      </c>
      <c r="AB2010">
        <v>1.4926696944995348</v>
      </c>
      <c r="AC2010">
        <v>-1.2785541483032661</v>
      </c>
    </row>
    <row r="2011" spans="1:29">
      <c r="A2011">
        <v>10</v>
      </c>
      <c r="B2011">
        <v>969</v>
      </c>
      <c r="C2011">
        <v>1997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57</v>
      </c>
      <c r="N2011">
        <v>99</v>
      </c>
      <c r="O2011">
        <v>99</v>
      </c>
      <c r="P2011">
        <v>9999</v>
      </c>
      <c r="Q2011">
        <v>1493</v>
      </c>
      <c r="R2011">
        <v>2897.75</v>
      </c>
      <c r="S2011">
        <v>2897.75</v>
      </c>
      <c r="T2011">
        <v>8.7039122925583854</v>
      </c>
      <c r="U2011">
        <v>9.150352784389014</v>
      </c>
      <c r="V2011">
        <v>15.687688724010011</v>
      </c>
      <c r="W2011">
        <v>57.063928910361504</v>
      </c>
      <c r="X2011">
        <v>150.06315375445823</v>
      </c>
      <c r="Y2011">
        <v>138.50829091536531</v>
      </c>
      <c r="Z2011">
        <v>138.50829091536531</v>
      </c>
      <c r="AA2011">
        <v>24.920946127947609</v>
      </c>
      <c r="AB2011">
        <v>1.8582227698608953</v>
      </c>
      <c r="AC2011">
        <v>4.8939509308771427</v>
      </c>
    </row>
    <row r="2012" spans="1:29">
      <c r="A2012">
        <v>10</v>
      </c>
      <c r="B2012">
        <v>970</v>
      </c>
      <c r="C2012">
        <v>1997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58</v>
      </c>
      <c r="N2012">
        <v>99</v>
      </c>
      <c r="O2012">
        <v>99</v>
      </c>
      <c r="P2012">
        <v>9999</v>
      </c>
      <c r="Q2012">
        <v>1515</v>
      </c>
      <c r="R2012">
        <v>2877.5</v>
      </c>
      <c r="S2012">
        <v>2877.5</v>
      </c>
      <c r="T2012">
        <v>8.6430877825336019</v>
      </c>
      <c r="U2012">
        <v>8.8697339163722688</v>
      </c>
      <c r="V2012">
        <v>16.227628149435276</v>
      </c>
      <c r="W2012">
        <v>58.050390964378799</v>
      </c>
      <c r="X2012">
        <v>146.48474688268601</v>
      </c>
      <c r="Y2012">
        <v>135.20542137271951</v>
      </c>
      <c r="Z2012">
        <v>135.20542137271951</v>
      </c>
      <c r="AA2012">
        <v>24.108486815876404</v>
      </c>
      <c r="AB2012">
        <v>1.7088407429247703</v>
      </c>
      <c r="AC2012">
        <v>2.783235306259094</v>
      </c>
    </row>
    <row r="2013" spans="1:29">
      <c r="A2013">
        <v>10</v>
      </c>
      <c r="B2013">
        <v>971</v>
      </c>
      <c r="C2013">
        <v>1997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59</v>
      </c>
      <c r="N2013">
        <v>99</v>
      </c>
      <c r="O2013">
        <v>99</v>
      </c>
      <c r="P2013">
        <v>9999</v>
      </c>
      <c r="Q2013">
        <v>1387</v>
      </c>
      <c r="R2013">
        <v>2614</v>
      </c>
      <c r="S2013">
        <v>2614</v>
      </c>
      <c r="T2013">
        <v>7.8516182323346113</v>
      </c>
      <c r="U2013">
        <v>7.8890406440482144</v>
      </c>
      <c r="V2013">
        <v>15.6637337413925</v>
      </c>
      <c r="W2013">
        <v>59.022570772762066</v>
      </c>
      <c r="X2013">
        <v>143.42199391392799</v>
      </c>
      <c r="Y2013">
        <v>132.37850038255556</v>
      </c>
      <c r="Z2013">
        <v>132.37850038255556</v>
      </c>
      <c r="AA2013">
        <v>23.211101937330248</v>
      </c>
      <c r="AB2013">
        <v>1.153761740212407</v>
      </c>
      <c r="AC2013">
        <v>-1.1275659993010851</v>
      </c>
    </row>
    <row r="2014" spans="1:29">
      <c r="A2014">
        <v>10</v>
      </c>
      <c r="B2014">
        <v>972</v>
      </c>
      <c r="C2014">
        <v>1997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60</v>
      </c>
      <c r="N2014">
        <v>99</v>
      </c>
      <c r="O2014">
        <v>99</v>
      </c>
      <c r="P2014">
        <v>9999</v>
      </c>
      <c r="Q2014">
        <v>1233</v>
      </c>
      <c r="R2014">
        <v>2265</v>
      </c>
      <c r="S2014">
        <v>2265</v>
      </c>
      <c r="T2014">
        <v>6.8033340842532111</v>
      </c>
      <c r="U2014">
        <v>6.6580729494153639</v>
      </c>
      <c r="V2014">
        <v>19.433112582781465</v>
      </c>
      <c r="W2014">
        <v>60.026490066225151</v>
      </c>
      <c r="X2014">
        <v>139.69391489025841</v>
      </c>
      <c r="Y2014">
        <v>128.93748344370837</v>
      </c>
      <c r="Z2014">
        <v>128.93748344370837</v>
      </c>
      <c r="AA2014">
        <v>23.047474543867608</v>
      </c>
      <c r="AB2014">
        <v>1.2604373248605272</v>
      </c>
      <c r="AC2014">
        <v>-9.4606204510209679E-2</v>
      </c>
    </row>
    <row r="2015" spans="1:29">
      <c r="A2015">
        <v>10</v>
      </c>
      <c r="B2015">
        <v>973</v>
      </c>
      <c r="C2015">
        <v>1997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61</v>
      </c>
      <c r="N2015">
        <v>99</v>
      </c>
      <c r="O2015">
        <v>99</v>
      </c>
      <c r="P2015">
        <v>9999</v>
      </c>
      <c r="Q2015">
        <v>1004</v>
      </c>
      <c r="R2015">
        <v>1673</v>
      </c>
      <c r="S2015">
        <v>1673</v>
      </c>
      <c r="T2015">
        <v>5.0251558158744443</v>
      </c>
      <c r="U2015">
        <v>4.7925484072562892</v>
      </c>
      <c r="V2015">
        <v>18.615660490137479</v>
      </c>
      <c r="W2015">
        <v>61</v>
      </c>
      <c r="X2015">
        <v>136.13434711908417</v>
      </c>
      <c r="Y2015">
        <v>125.65200239091438</v>
      </c>
      <c r="Z2015">
        <v>125.65200239091438</v>
      </c>
      <c r="AA2015">
        <v>22.919404722776456</v>
      </c>
      <c r="AB2015">
        <v>0</v>
      </c>
    </row>
    <row r="2016" spans="1:29">
      <c r="A2016">
        <v>10</v>
      </c>
      <c r="B2016">
        <v>974</v>
      </c>
      <c r="C2016">
        <v>1997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62</v>
      </c>
      <c r="N2016">
        <v>99</v>
      </c>
      <c r="O2016">
        <v>99</v>
      </c>
      <c r="P2016">
        <v>9999</v>
      </c>
      <c r="Q2016">
        <v>692</v>
      </c>
      <c r="R2016">
        <v>1033</v>
      </c>
      <c r="S2016">
        <v>1033</v>
      </c>
      <c r="T2016">
        <v>3.1028009311406488</v>
      </c>
      <c r="U2016">
        <v>2.9399618612950138</v>
      </c>
      <c r="V2016">
        <v>19.222652468538236</v>
      </c>
      <c r="W2016">
        <v>62</v>
      </c>
      <c r="X2016">
        <v>135.2503883229374</v>
      </c>
      <c r="Y2016">
        <v>124.83610842207165</v>
      </c>
      <c r="Z2016">
        <v>124.83610842207165</v>
      </c>
      <c r="AA2016">
        <v>22.373874163152795</v>
      </c>
      <c r="AB2016">
        <v>0</v>
      </c>
    </row>
    <row r="2017" spans="1:29">
      <c r="A2017">
        <v>10</v>
      </c>
      <c r="B2017">
        <v>975</v>
      </c>
      <c r="C2017">
        <v>1997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63</v>
      </c>
      <c r="N2017">
        <v>99</v>
      </c>
      <c r="O2017">
        <v>99</v>
      </c>
      <c r="P2017">
        <v>9999</v>
      </c>
      <c r="Q2017">
        <v>379</v>
      </c>
      <c r="R2017">
        <v>478</v>
      </c>
      <c r="S2017">
        <v>478</v>
      </c>
      <c r="T2017">
        <v>1.4357588045355563</v>
      </c>
      <c r="U2017">
        <v>1.364467296986082</v>
      </c>
      <c r="V2017">
        <v>18.887029288702937</v>
      </c>
      <c r="W2017">
        <v>63</v>
      </c>
      <c r="X2017">
        <v>135.65393001718056</v>
      </c>
      <c r="Y2017">
        <v>125.20857740585764</v>
      </c>
      <c r="Z2017">
        <v>125.20857740585764</v>
      </c>
      <c r="AA2017">
        <v>22.080639337236423</v>
      </c>
      <c r="AB2017">
        <v>0</v>
      </c>
    </row>
    <row r="2018" spans="1:29">
      <c r="A2018">
        <v>10</v>
      </c>
      <c r="B2018">
        <v>976</v>
      </c>
      <c r="C2018">
        <v>1997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64</v>
      </c>
      <c r="N2018">
        <v>99</v>
      </c>
      <c r="O2018">
        <v>99</v>
      </c>
      <c r="P2018">
        <v>9999</v>
      </c>
      <c r="Q2018">
        <v>176</v>
      </c>
      <c r="R2018">
        <v>204</v>
      </c>
      <c r="S2018">
        <v>204</v>
      </c>
      <c r="T2018">
        <v>0.61275061950889853</v>
      </c>
      <c r="U2018">
        <v>0.58225542536346997</v>
      </c>
      <c r="V2018">
        <v>19.411764705882348</v>
      </c>
      <c r="W2018">
        <v>64</v>
      </c>
      <c r="X2018">
        <v>135.63773288296903</v>
      </c>
      <c r="Y2018">
        <v>125.1936274509804</v>
      </c>
      <c r="Z2018">
        <v>125.1936274509804</v>
      </c>
      <c r="AA2018">
        <v>23.02295335006464</v>
      </c>
      <c r="AB2018">
        <v>0</v>
      </c>
    </row>
    <row r="2019" spans="1:29">
      <c r="A2019">
        <v>10</v>
      </c>
      <c r="B2019">
        <v>977</v>
      </c>
      <c r="C2019">
        <v>1997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65</v>
      </c>
      <c r="N2019">
        <v>99</v>
      </c>
      <c r="O2019">
        <v>99</v>
      </c>
      <c r="P2019">
        <v>9999</v>
      </c>
      <c r="Q2019">
        <v>81</v>
      </c>
      <c r="R2019">
        <v>87</v>
      </c>
      <c r="S2019">
        <v>87</v>
      </c>
      <c r="T2019">
        <v>0.26132011714350079</v>
      </c>
      <c r="U2019">
        <v>0.24648079663950431</v>
      </c>
      <c r="V2019">
        <v>20.770114942528743</v>
      </c>
      <c r="W2019">
        <v>65</v>
      </c>
      <c r="X2019">
        <v>134.63593230470349</v>
      </c>
      <c r="Y2019">
        <v>124.2689655172414</v>
      </c>
      <c r="Z2019">
        <v>124.2689655172414</v>
      </c>
      <c r="AA2019">
        <v>17.666172040428748</v>
      </c>
      <c r="AB2019">
        <v>0</v>
      </c>
    </row>
    <row r="2020" spans="1:29">
      <c r="A2020">
        <v>10</v>
      </c>
      <c r="B2020">
        <v>978</v>
      </c>
      <c r="C2020">
        <v>1997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66</v>
      </c>
      <c r="N2020">
        <v>99</v>
      </c>
      <c r="O2020">
        <v>99</v>
      </c>
      <c r="P2020">
        <v>9999</v>
      </c>
    </row>
    <row r="2021" spans="1:29">
      <c r="A2021">
        <v>10</v>
      </c>
      <c r="B2021">
        <v>979</v>
      </c>
      <c r="C2021">
        <v>1997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67</v>
      </c>
      <c r="N2021">
        <v>99</v>
      </c>
      <c r="O2021">
        <v>99</v>
      </c>
      <c r="P2021">
        <v>9999</v>
      </c>
    </row>
    <row r="2022" spans="1:29">
      <c r="A2022">
        <v>10</v>
      </c>
      <c r="B2022">
        <v>980</v>
      </c>
      <c r="C2022">
        <v>1997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68</v>
      </c>
      <c r="N2022">
        <v>99</v>
      </c>
      <c r="O2022">
        <v>99</v>
      </c>
      <c r="P2022">
        <v>9999</v>
      </c>
    </row>
    <row r="2023" spans="1:29">
      <c r="A2023">
        <v>10</v>
      </c>
      <c r="B2023">
        <v>981</v>
      </c>
      <c r="C2023">
        <v>1996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0</v>
      </c>
      <c r="N2023">
        <v>99</v>
      </c>
      <c r="O2023">
        <v>99</v>
      </c>
      <c r="P2023">
        <v>9999</v>
      </c>
      <c r="Q2023">
        <v>951</v>
      </c>
      <c r="R2023">
        <v>2530.5</v>
      </c>
      <c r="S2023">
        <v>0</v>
      </c>
      <c r="T2023">
        <v>8.5105309622903267</v>
      </c>
      <c r="U2023">
        <v>0</v>
      </c>
      <c r="V2023">
        <v>33.341236909701642</v>
      </c>
      <c r="X2023">
        <v>136.24691012336416</v>
      </c>
      <c r="Y2023">
        <v>0</v>
      </c>
    </row>
    <row r="2024" spans="1:29" s="299" customFormat="1">
      <c r="A2024" s="299">
        <v>10</v>
      </c>
      <c r="B2024" s="299">
        <v>982</v>
      </c>
      <c r="C2024" s="299">
        <v>1996</v>
      </c>
      <c r="D2024" s="299">
        <v>99</v>
      </c>
      <c r="E2024" s="299">
        <v>99</v>
      </c>
      <c r="F2024" s="299">
        <v>99</v>
      </c>
      <c r="G2024" s="299">
        <v>99</v>
      </c>
      <c r="H2024" s="299">
        <v>99</v>
      </c>
      <c r="I2024" s="299">
        <v>99</v>
      </c>
      <c r="J2024" s="299">
        <v>999</v>
      </c>
      <c r="K2024" s="299">
        <v>99</v>
      </c>
      <c r="L2024" s="299">
        <v>99</v>
      </c>
      <c r="M2024" s="299">
        <v>35</v>
      </c>
      <c r="N2024" s="299">
        <v>99</v>
      </c>
      <c r="O2024" s="299">
        <v>99</v>
      </c>
      <c r="P2024" s="299">
        <v>9999</v>
      </c>
      <c r="Q2024" s="299">
        <v>31</v>
      </c>
      <c r="R2024" s="299">
        <v>13</v>
      </c>
      <c r="S2024" s="299">
        <v>21</v>
      </c>
      <c r="T2024" s="299">
        <v>4.3721360406944958E-2</v>
      </c>
      <c r="U2024" s="299">
        <v>0.10090071028749016</v>
      </c>
      <c r="V2024" s="299">
        <v>10.076923076923078</v>
      </c>
      <c r="W2024" s="299">
        <v>35</v>
      </c>
      <c r="X2024" s="299">
        <v>262.93024418701555</v>
      </c>
      <c r="Y2024" s="299">
        <v>302.86153846153843</v>
      </c>
      <c r="Z2024" s="299">
        <v>187.48571428571424</v>
      </c>
      <c r="AA2024" s="299">
        <v>44.082220643596877</v>
      </c>
      <c r="AB2024" s="299">
        <v>0</v>
      </c>
    </row>
    <row r="2025" spans="1:29" s="299" customFormat="1">
      <c r="A2025" s="299">
        <v>10</v>
      </c>
      <c r="B2025" s="299">
        <v>983</v>
      </c>
      <c r="C2025" s="299">
        <v>1996</v>
      </c>
      <c r="D2025" s="299">
        <v>99</v>
      </c>
      <c r="E2025" s="299">
        <v>99</v>
      </c>
      <c r="F2025" s="299">
        <v>99</v>
      </c>
      <c r="G2025" s="299">
        <v>99</v>
      </c>
      <c r="H2025" s="299">
        <v>99</v>
      </c>
      <c r="I2025" s="299">
        <v>99</v>
      </c>
      <c r="J2025" s="299">
        <v>999</v>
      </c>
      <c r="K2025" s="299">
        <v>99</v>
      </c>
      <c r="L2025" s="299">
        <v>99</v>
      </c>
      <c r="M2025" s="299">
        <v>36</v>
      </c>
      <c r="N2025" s="299">
        <v>99</v>
      </c>
      <c r="O2025" s="299">
        <v>99</v>
      </c>
      <c r="P2025" s="299">
        <v>9999</v>
      </c>
      <c r="Q2025" s="299">
        <v>13</v>
      </c>
      <c r="R2025" s="299">
        <v>13</v>
      </c>
      <c r="S2025" s="299">
        <v>13</v>
      </c>
      <c r="T2025" s="299">
        <v>4.3721360406944958E-2</v>
      </c>
      <c r="U2025" s="299">
        <v>6.4335350783733397E-2</v>
      </c>
      <c r="V2025" s="299">
        <v>2</v>
      </c>
      <c r="W2025" s="299">
        <v>36</v>
      </c>
      <c r="X2025" s="299">
        <v>209.21743478623219</v>
      </c>
      <c r="Y2025" s="299">
        <v>193.10769230769225</v>
      </c>
      <c r="Z2025" s="299">
        <v>193.10769230769225</v>
      </c>
      <c r="AA2025" s="299">
        <v>27.914029049054879</v>
      </c>
      <c r="AB2025" s="299">
        <v>0</v>
      </c>
    </row>
    <row r="2026" spans="1:29" s="299" customFormat="1">
      <c r="A2026" s="299">
        <v>10</v>
      </c>
      <c r="B2026" s="299">
        <v>984</v>
      </c>
      <c r="C2026" s="299">
        <v>1996</v>
      </c>
      <c r="D2026" s="299">
        <v>99</v>
      </c>
      <c r="E2026" s="299">
        <v>99</v>
      </c>
      <c r="F2026" s="299">
        <v>99</v>
      </c>
      <c r="G2026" s="299">
        <v>99</v>
      </c>
      <c r="H2026" s="299">
        <v>99</v>
      </c>
      <c r="I2026" s="299">
        <v>99</v>
      </c>
      <c r="J2026" s="299">
        <v>999</v>
      </c>
      <c r="K2026" s="299">
        <v>99</v>
      </c>
      <c r="L2026" s="299">
        <v>99</v>
      </c>
      <c r="M2026" s="299">
        <v>37</v>
      </c>
      <c r="N2026" s="299">
        <v>99</v>
      </c>
      <c r="O2026" s="299">
        <v>99</v>
      </c>
      <c r="P2026" s="299">
        <v>9999</v>
      </c>
      <c r="Q2026" s="299">
        <v>28</v>
      </c>
      <c r="R2026" s="299">
        <v>31</v>
      </c>
      <c r="S2026" s="299">
        <v>31</v>
      </c>
      <c r="T2026" s="299">
        <v>0.10425862866271494</v>
      </c>
      <c r="U2026" s="299">
        <v>0.16152519475769403</v>
      </c>
      <c r="V2026" s="299">
        <v>2.0645161290322576</v>
      </c>
      <c r="W2026" s="299">
        <v>38.193548387096783</v>
      </c>
      <c r="X2026" s="299">
        <v>220.27749624296644</v>
      </c>
      <c r="Y2026" s="299">
        <v>203.31612903225815</v>
      </c>
      <c r="Z2026" s="299">
        <v>203.31612903225815</v>
      </c>
      <c r="AA2026" s="299">
        <v>32.152189478189477</v>
      </c>
      <c r="AB2026" s="299">
        <v>6.5373337508681049</v>
      </c>
      <c r="AC2026" s="299">
        <v>20.944274158836805</v>
      </c>
    </row>
    <row r="2027" spans="1:29" s="299" customFormat="1">
      <c r="A2027" s="299">
        <v>10</v>
      </c>
      <c r="B2027" s="299">
        <v>985</v>
      </c>
      <c r="C2027" s="299">
        <v>1996</v>
      </c>
      <c r="D2027" s="299">
        <v>99</v>
      </c>
      <c r="E2027" s="299">
        <v>99</v>
      </c>
      <c r="F2027" s="299">
        <v>99</v>
      </c>
      <c r="G2027" s="299">
        <v>99</v>
      </c>
      <c r="H2027" s="299">
        <v>99</v>
      </c>
      <c r="I2027" s="299">
        <v>99</v>
      </c>
      <c r="J2027" s="299">
        <v>999</v>
      </c>
      <c r="K2027" s="299">
        <v>99</v>
      </c>
      <c r="L2027" s="299">
        <v>99</v>
      </c>
      <c r="M2027" s="299">
        <v>38</v>
      </c>
      <c r="N2027" s="299">
        <v>99</v>
      </c>
      <c r="O2027" s="299">
        <v>99</v>
      </c>
      <c r="P2027" s="299">
        <v>9999</v>
      </c>
      <c r="Q2027" s="299">
        <v>37</v>
      </c>
      <c r="R2027" s="299">
        <v>39</v>
      </c>
      <c r="S2027" s="299">
        <v>39</v>
      </c>
      <c r="T2027" s="299">
        <v>0.13116408122083498</v>
      </c>
      <c r="U2027" s="299">
        <v>0.19470003207029077</v>
      </c>
      <c r="V2027" s="299">
        <v>4.6410256410256405</v>
      </c>
      <c r="W2027" s="299">
        <v>38</v>
      </c>
      <c r="X2027" s="299">
        <v>211.05369891935436</v>
      </c>
      <c r="Y2027" s="299">
        <v>194.80256410256408</v>
      </c>
      <c r="Z2027" s="299">
        <v>194.80256410256408</v>
      </c>
      <c r="AA2027" s="299">
        <v>36.281785266760529</v>
      </c>
      <c r="AB2027" s="299">
        <v>0</v>
      </c>
    </row>
    <row r="2028" spans="1:29" s="299" customFormat="1">
      <c r="A2028" s="299">
        <v>10</v>
      </c>
      <c r="B2028" s="299">
        <v>986</v>
      </c>
      <c r="C2028" s="299">
        <v>1996</v>
      </c>
      <c r="D2028" s="299">
        <v>99</v>
      </c>
      <c r="E2028" s="299">
        <v>99</v>
      </c>
      <c r="F2028" s="299">
        <v>99</v>
      </c>
      <c r="G2028" s="299">
        <v>99</v>
      </c>
      <c r="H2028" s="299">
        <v>99</v>
      </c>
      <c r="I2028" s="299">
        <v>99</v>
      </c>
      <c r="J2028" s="299">
        <v>999</v>
      </c>
      <c r="K2028" s="299">
        <v>99</v>
      </c>
      <c r="L2028" s="299">
        <v>99</v>
      </c>
      <c r="M2028" s="299">
        <v>39</v>
      </c>
      <c r="N2028" s="299">
        <v>99</v>
      </c>
      <c r="O2028" s="299">
        <v>99</v>
      </c>
      <c r="P2028" s="299">
        <v>9999</v>
      </c>
      <c r="Q2028" s="299">
        <v>45</v>
      </c>
      <c r="R2028" s="299">
        <v>47</v>
      </c>
      <c r="S2028" s="299">
        <v>47</v>
      </c>
      <c r="T2028" s="299">
        <v>0.15806953377895488</v>
      </c>
      <c r="U2028" s="299">
        <v>0.22931769931004031</v>
      </c>
      <c r="V2028" s="299">
        <v>2</v>
      </c>
      <c r="W2028" s="299">
        <v>39</v>
      </c>
      <c r="X2028" s="299">
        <v>206.26772089163455</v>
      </c>
      <c r="Y2028" s="299">
        <v>190.38510638297876</v>
      </c>
      <c r="Z2028" s="299">
        <v>190.38510638297876</v>
      </c>
      <c r="AA2028" s="299">
        <v>34.377683129162257</v>
      </c>
      <c r="AB2028" s="299">
        <v>0</v>
      </c>
    </row>
    <row r="2029" spans="1:29" s="299" customFormat="1">
      <c r="A2029" s="299">
        <v>10</v>
      </c>
      <c r="B2029" s="299">
        <v>987</v>
      </c>
      <c r="C2029" s="299">
        <v>1996</v>
      </c>
      <c r="D2029" s="299">
        <v>99</v>
      </c>
      <c r="E2029" s="299">
        <v>99</v>
      </c>
      <c r="F2029" s="299">
        <v>99</v>
      </c>
      <c r="G2029" s="299">
        <v>99</v>
      </c>
      <c r="H2029" s="299">
        <v>99</v>
      </c>
      <c r="I2029" s="299">
        <v>99</v>
      </c>
      <c r="J2029" s="299">
        <v>999</v>
      </c>
      <c r="K2029" s="299">
        <v>99</v>
      </c>
      <c r="L2029" s="299">
        <v>99</v>
      </c>
      <c r="M2029" s="299">
        <v>40</v>
      </c>
      <c r="N2029" s="299">
        <v>99</v>
      </c>
      <c r="O2029" s="299">
        <v>99</v>
      </c>
      <c r="P2029" s="299">
        <v>9999</v>
      </c>
      <c r="Q2029" s="299">
        <v>69</v>
      </c>
      <c r="R2029" s="299">
        <v>74</v>
      </c>
      <c r="S2029" s="299">
        <v>74</v>
      </c>
      <c r="T2029" s="299">
        <v>0.24887543616260979</v>
      </c>
      <c r="U2029" s="299">
        <v>0.35725545352552551</v>
      </c>
      <c r="V2029" s="299">
        <v>5</v>
      </c>
      <c r="W2029" s="299">
        <v>40</v>
      </c>
      <c r="X2029" s="299">
        <v>204.09797663318784</v>
      </c>
      <c r="Y2029" s="299">
        <v>188.38243243243244</v>
      </c>
      <c r="Z2029" s="299">
        <v>188.38243243243244</v>
      </c>
      <c r="AA2029" s="299">
        <v>33.869444724931149</v>
      </c>
      <c r="AB2029" s="299">
        <v>0</v>
      </c>
    </row>
    <row r="2030" spans="1:29" s="299" customFormat="1">
      <c r="A2030" s="299">
        <v>10</v>
      </c>
      <c r="B2030" s="299">
        <v>988</v>
      </c>
      <c r="C2030" s="299">
        <v>1996</v>
      </c>
      <c r="D2030" s="299">
        <v>99</v>
      </c>
      <c r="E2030" s="299">
        <v>99</v>
      </c>
      <c r="F2030" s="299">
        <v>99</v>
      </c>
      <c r="G2030" s="299">
        <v>99</v>
      </c>
      <c r="H2030" s="299">
        <v>99</v>
      </c>
      <c r="I2030" s="299">
        <v>99</v>
      </c>
      <c r="J2030" s="299">
        <v>999</v>
      </c>
      <c r="K2030" s="299">
        <v>99</v>
      </c>
      <c r="L2030" s="299">
        <v>99</v>
      </c>
      <c r="M2030" s="299">
        <v>41</v>
      </c>
      <c r="N2030" s="299">
        <v>99</v>
      </c>
      <c r="O2030" s="299">
        <v>99</v>
      </c>
      <c r="P2030" s="299">
        <v>9999</v>
      </c>
      <c r="Q2030" s="299">
        <v>82</v>
      </c>
      <c r="R2030" s="299">
        <v>90</v>
      </c>
      <c r="S2030" s="299">
        <v>90</v>
      </c>
      <c r="T2030" s="299">
        <v>0.30268634127884991</v>
      </c>
      <c r="U2030" s="299">
        <v>0.42864862601330622</v>
      </c>
      <c r="V2030" s="299">
        <v>6.1</v>
      </c>
      <c r="W2030" s="299">
        <v>41.455555555555549</v>
      </c>
      <c r="X2030" s="299">
        <v>201.34946430721081</v>
      </c>
      <c r="Y2030" s="299">
        <v>185.84555555555556</v>
      </c>
      <c r="Z2030" s="299">
        <v>185.84555555555556</v>
      </c>
      <c r="AA2030" s="299">
        <v>30.984589937261351</v>
      </c>
      <c r="AB2030" s="299">
        <v>4.2977025157146791</v>
      </c>
      <c r="AC2030" s="299">
        <v>4.123884028039793</v>
      </c>
    </row>
    <row r="2031" spans="1:29" s="299" customFormat="1">
      <c r="A2031" s="299">
        <v>10</v>
      </c>
      <c r="B2031" s="299">
        <v>989</v>
      </c>
      <c r="C2031" s="299">
        <v>1996</v>
      </c>
      <c r="D2031" s="299">
        <v>99</v>
      </c>
      <c r="E2031" s="299">
        <v>99</v>
      </c>
      <c r="F2031" s="299">
        <v>99</v>
      </c>
      <c r="G2031" s="299">
        <v>99</v>
      </c>
      <c r="H2031" s="299">
        <v>99</v>
      </c>
      <c r="I2031" s="299">
        <v>99</v>
      </c>
      <c r="J2031" s="299">
        <v>999</v>
      </c>
      <c r="K2031" s="299">
        <v>99</v>
      </c>
      <c r="L2031" s="299">
        <v>99</v>
      </c>
      <c r="M2031" s="299">
        <v>42</v>
      </c>
      <c r="N2031" s="299">
        <v>99</v>
      </c>
      <c r="O2031" s="299">
        <v>99</v>
      </c>
      <c r="P2031" s="299">
        <v>9999</v>
      </c>
      <c r="Q2031" s="299">
        <v>120</v>
      </c>
      <c r="R2031" s="299">
        <v>126</v>
      </c>
      <c r="S2031" s="299">
        <v>126</v>
      </c>
      <c r="T2031" s="299">
        <v>0.42376087779038973</v>
      </c>
      <c r="U2031" s="299">
        <v>0.61321809555778006</v>
      </c>
      <c r="V2031" s="299">
        <v>5.8650793650793647</v>
      </c>
      <c r="W2031" s="299">
        <v>43</v>
      </c>
      <c r="X2031" s="299">
        <v>206.71550671550671</v>
      </c>
      <c r="Y2031" s="299">
        <v>189.90555555555548</v>
      </c>
      <c r="Z2031" s="299">
        <v>189.90555555555548</v>
      </c>
      <c r="AA2031" s="299">
        <v>30.932192368007176</v>
      </c>
    </row>
    <row r="2032" spans="1:29" s="299" customFormat="1">
      <c r="A2032" s="299">
        <v>10</v>
      </c>
      <c r="B2032" s="299">
        <v>990</v>
      </c>
      <c r="C2032" s="299">
        <v>1996</v>
      </c>
      <c r="D2032" s="299">
        <v>99</v>
      </c>
      <c r="E2032" s="299">
        <v>99</v>
      </c>
      <c r="F2032" s="299">
        <v>99</v>
      </c>
      <c r="G2032" s="299">
        <v>99</v>
      </c>
      <c r="H2032" s="299">
        <v>99</v>
      </c>
      <c r="I2032" s="299">
        <v>99</v>
      </c>
      <c r="J2032" s="299">
        <v>999</v>
      </c>
      <c r="K2032" s="299">
        <v>99</v>
      </c>
      <c r="L2032" s="299">
        <v>99</v>
      </c>
      <c r="M2032" s="299">
        <v>43</v>
      </c>
      <c r="N2032" s="299">
        <v>99</v>
      </c>
      <c r="O2032" s="299">
        <v>99</v>
      </c>
      <c r="P2032" s="299">
        <v>9999</v>
      </c>
      <c r="Q2032" s="299">
        <v>133</v>
      </c>
      <c r="R2032" s="299">
        <v>155</v>
      </c>
      <c r="S2032" s="299">
        <v>155</v>
      </c>
      <c r="T2032" s="299">
        <v>0.52129314331357468</v>
      </c>
      <c r="U2032" s="299">
        <v>0.73848546116919245</v>
      </c>
      <c r="V2032" s="299">
        <v>5.032258064516129</v>
      </c>
      <c r="W2032" s="299">
        <v>43.27741935483872</v>
      </c>
      <c r="X2032" s="299">
        <v>201.41963443190153</v>
      </c>
      <c r="Y2032" s="299">
        <v>185.91032258064513</v>
      </c>
      <c r="Z2032" s="299">
        <v>185.91032258064513</v>
      </c>
      <c r="AA2032" s="299">
        <v>27.739926213809095</v>
      </c>
      <c r="AB2032" s="299">
        <v>3.4426836566296819</v>
      </c>
      <c r="AC2032" s="299">
        <v>14.260163872180629</v>
      </c>
    </row>
    <row r="2033" spans="1:29" s="299" customFormat="1">
      <c r="A2033" s="299">
        <v>10</v>
      </c>
      <c r="B2033" s="299">
        <v>991</v>
      </c>
      <c r="C2033" s="299">
        <v>1996</v>
      </c>
      <c r="D2033" s="299">
        <v>99</v>
      </c>
      <c r="E2033" s="299">
        <v>99</v>
      </c>
      <c r="F2033" s="299">
        <v>99</v>
      </c>
      <c r="G2033" s="299">
        <v>99</v>
      </c>
      <c r="H2033" s="299">
        <v>99</v>
      </c>
      <c r="I2033" s="299">
        <v>99</v>
      </c>
      <c r="J2033" s="299">
        <v>999</v>
      </c>
      <c r="K2033" s="299">
        <v>99</v>
      </c>
      <c r="L2033" s="299">
        <v>99</v>
      </c>
      <c r="M2033" s="299">
        <v>44</v>
      </c>
      <c r="N2033" s="299">
        <v>99</v>
      </c>
      <c r="O2033" s="299">
        <v>99</v>
      </c>
      <c r="P2033" s="299">
        <v>9999</v>
      </c>
      <c r="Q2033" s="299">
        <v>176</v>
      </c>
      <c r="R2033" s="299">
        <v>202</v>
      </c>
      <c r="S2033" s="299">
        <v>202</v>
      </c>
      <c r="T2033" s="299">
        <v>0.6793626770925294</v>
      </c>
      <c r="U2033" s="299">
        <v>0.93280108029263908</v>
      </c>
      <c r="V2033" s="299">
        <v>5.564356435643564</v>
      </c>
      <c r="W2033" s="299">
        <v>44.871287128712865</v>
      </c>
      <c r="X2033" s="299">
        <v>196.38715767568095</v>
      </c>
      <c r="Y2033" s="299">
        <v>180.19009900990096</v>
      </c>
      <c r="Z2033" s="299">
        <v>180.19009900990096</v>
      </c>
      <c r="AA2033" s="299">
        <v>30.429350100108319</v>
      </c>
    </row>
    <row r="2034" spans="1:29" s="299" customFormat="1">
      <c r="A2034" s="299">
        <v>10</v>
      </c>
      <c r="B2034" s="299">
        <v>992</v>
      </c>
      <c r="C2034" s="299">
        <v>1996</v>
      </c>
      <c r="D2034" s="299">
        <v>99</v>
      </c>
      <c r="E2034" s="299">
        <v>99</v>
      </c>
      <c r="F2034" s="299">
        <v>99</v>
      </c>
      <c r="G2034" s="299">
        <v>99</v>
      </c>
      <c r="H2034" s="299">
        <v>99</v>
      </c>
      <c r="I2034" s="299">
        <v>99</v>
      </c>
      <c r="J2034" s="299">
        <v>999</v>
      </c>
      <c r="K2034" s="299">
        <v>99</v>
      </c>
      <c r="L2034" s="299">
        <v>99</v>
      </c>
      <c r="M2034" s="299">
        <v>45</v>
      </c>
      <c r="N2034" s="299">
        <v>99</v>
      </c>
      <c r="O2034" s="299">
        <v>99</v>
      </c>
      <c r="P2034" s="299">
        <v>9999</v>
      </c>
      <c r="Q2034" s="299">
        <v>252</v>
      </c>
      <c r="R2034" s="299">
        <v>324</v>
      </c>
      <c r="S2034" s="299">
        <v>324</v>
      </c>
      <c r="T2034" s="299">
        <v>1.0896708286038592</v>
      </c>
      <c r="U2034" s="299">
        <v>1.4657742545733228</v>
      </c>
      <c r="V2034" s="299">
        <v>8.6358024691358022</v>
      </c>
      <c r="W2034" s="299">
        <v>45.416666666666657</v>
      </c>
      <c r="X2034" s="299">
        <v>191.90140845070425</v>
      </c>
      <c r="Y2034" s="299">
        <v>176.52870370370374</v>
      </c>
      <c r="Z2034" s="299">
        <v>176.52870370370374</v>
      </c>
      <c r="AA2034" s="299">
        <v>28.897349885730932</v>
      </c>
    </row>
    <row r="2035" spans="1:29" s="299" customFormat="1">
      <c r="A2035" s="299">
        <v>10</v>
      </c>
      <c r="B2035" s="299">
        <v>993</v>
      </c>
      <c r="C2035" s="299">
        <v>1996</v>
      </c>
      <c r="D2035" s="299">
        <v>99</v>
      </c>
      <c r="E2035" s="299">
        <v>99</v>
      </c>
      <c r="F2035" s="299">
        <v>99</v>
      </c>
      <c r="G2035" s="299">
        <v>99</v>
      </c>
      <c r="H2035" s="299">
        <v>99</v>
      </c>
      <c r="I2035" s="299">
        <v>99</v>
      </c>
      <c r="J2035" s="299">
        <v>999</v>
      </c>
      <c r="K2035" s="299">
        <v>99</v>
      </c>
      <c r="L2035" s="299">
        <v>99</v>
      </c>
      <c r="M2035" s="299">
        <v>46</v>
      </c>
      <c r="N2035" s="299">
        <v>99</v>
      </c>
      <c r="O2035" s="299">
        <v>99</v>
      </c>
      <c r="P2035" s="299">
        <v>9999</v>
      </c>
      <c r="Q2035" s="299">
        <v>313</v>
      </c>
      <c r="R2035" s="299">
        <v>368.75</v>
      </c>
      <c r="S2035" s="299">
        <v>368.75</v>
      </c>
      <c r="T2035" s="299">
        <v>1.2401732038508431</v>
      </c>
      <c r="U2035" s="299">
        <v>1.6354951333577203</v>
      </c>
      <c r="V2035" s="299">
        <v>8.0705084745762719</v>
      </c>
      <c r="W2035" s="299">
        <v>46.40542372881356</v>
      </c>
      <c r="X2035" s="299">
        <v>188.10878307655568</v>
      </c>
      <c r="Y2035" s="299">
        <v>173.06549152542371</v>
      </c>
      <c r="Z2035" s="299">
        <v>173.06549152542371</v>
      </c>
      <c r="AA2035" s="299">
        <v>27.933909007549225</v>
      </c>
    </row>
    <row r="2036" spans="1:29" s="299" customFormat="1">
      <c r="A2036" s="299">
        <v>10</v>
      </c>
      <c r="B2036" s="299">
        <v>994</v>
      </c>
      <c r="C2036" s="299">
        <v>1996</v>
      </c>
      <c r="D2036" s="299">
        <v>99</v>
      </c>
      <c r="E2036" s="299">
        <v>99</v>
      </c>
      <c r="F2036" s="299">
        <v>99</v>
      </c>
      <c r="G2036" s="299">
        <v>99</v>
      </c>
      <c r="H2036" s="299">
        <v>99</v>
      </c>
      <c r="I2036" s="299">
        <v>99</v>
      </c>
      <c r="J2036" s="299">
        <v>999</v>
      </c>
      <c r="K2036" s="299">
        <v>99</v>
      </c>
      <c r="L2036" s="299">
        <v>99</v>
      </c>
      <c r="M2036" s="299">
        <v>47</v>
      </c>
      <c r="N2036" s="299">
        <v>99</v>
      </c>
      <c r="O2036" s="299">
        <v>99</v>
      </c>
      <c r="P2036" s="299">
        <v>9999</v>
      </c>
      <c r="Q2036" s="299">
        <v>378</v>
      </c>
      <c r="R2036" s="299">
        <v>453</v>
      </c>
      <c r="S2036" s="299">
        <v>453</v>
      </c>
      <c r="T2036" s="299">
        <v>1.5235212511035441</v>
      </c>
      <c r="U2036" s="299">
        <v>1.9729507573678271</v>
      </c>
      <c r="V2036" s="299">
        <v>8.2891832229580604</v>
      </c>
      <c r="W2036" s="299">
        <v>47.518763796909489</v>
      </c>
      <c r="X2036" s="299">
        <v>184.61155795359684</v>
      </c>
      <c r="Y2036" s="299">
        <v>169.94613686534225</v>
      </c>
      <c r="Z2036" s="299">
        <v>169.94613686534225</v>
      </c>
      <c r="AA2036" s="299">
        <v>27.686073903077375</v>
      </c>
    </row>
    <row r="2037" spans="1:29" s="299" customFormat="1">
      <c r="A2037" s="299">
        <v>10</v>
      </c>
      <c r="B2037" s="299">
        <v>995</v>
      </c>
      <c r="C2037" s="299">
        <v>1996</v>
      </c>
      <c r="D2037" s="299">
        <v>99</v>
      </c>
      <c r="E2037" s="299">
        <v>99</v>
      </c>
      <c r="F2037" s="299">
        <v>99</v>
      </c>
      <c r="G2037" s="299">
        <v>99</v>
      </c>
      <c r="H2037" s="299">
        <v>99</v>
      </c>
      <c r="I2037" s="299">
        <v>99</v>
      </c>
      <c r="J2037" s="299">
        <v>999</v>
      </c>
      <c r="K2037" s="299">
        <v>99</v>
      </c>
      <c r="L2037" s="299">
        <v>99</v>
      </c>
      <c r="M2037" s="299">
        <v>48</v>
      </c>
      <c r="N2037" s="299">
        <v>99</v>
      </c>
      <c r="O2037" s="299">
        <v>99</v>
      </c>
      <c r="P2037" s="299">
        <v>9999</v>
      </c>
      <c r="Q2037" s="299">
        <v>460</v>
      </c>
      <c r="R2037" s="299">
        <v>573</v>
      </c>
      <c r="S2037" s="299">
        <v>573</v>
      </c>
      <c r="T2037" s="299">
        <v>1.9271030394753437</v>
      </c>
      <c r="U2037" s="299">
        <v>2.4743303129239256</v>
      </c>
      <c r="V2037" s="299">
        <v>8.2530541012216396</v>
      </c>
      <c r="W2037" s="299">
        <v>48.502617801047123</v>
      </c>
      <c r="X2037" s="299">
        <v>183.13243671993047</v>
      </c>
      <c r="Y2037" s="299">
        <v>168.49860383944139</v>
      </c>
      <c r="Z2037" s="299">
        <v>168.49860383944139</v>
      </c>
      <c r="AA2037" s="299">
        <v>29.061943800396492</v>
      </c>
    </row>
    <row r="2038" spans="1:29" s="299" customFormat="1">
      <c r="A2038" s="299">
        <v>10</v>
      </c>
      <c r="B2038" s="299">
        <v>996</v>
      </c>
      <c r="C2038" s="299">
        <v>1996</v>
      </c>
      <c r="D2038" s="299">
        <v>99</v>
      </c>
      <c r="E2038" s="299">
        <v>99</v>
      </c>
      <c r="F2038" s="299">
        <v>99</v>
      </c>
      <c r="G2038" s="299">
        <v>99</v>
      </c>
      <c r="H2038" s="299">
        <v>99</v>
      </c>
      <c r="I2038" s="299">
        <v>99</v>
      </c>
      <c r="J2038" s="299">
        <v>999</v>
      </c>
      <c r="K2038" s="299">
        <v>99</v>
      </c>
      <c r="L2038" s="299">
        <v>99</v>
      </c>
      <c r="M2038" s="299">
        <v>49</v>
      </c>
      <c r="N2038" s="299">
        <v>99</v>
      </c>
      <c r="O2038" s="299">
        <v>99</v>
      </c>
      <c r="P2038" s="299">
        <v>9999</v>
      </c>
      <c r="Q2038" s="299">
        <v>539</v>
      </c>
      <c r="R2038" s="299">
        <v>701</v>
      </c>
      <c r="S2038" s="299">
        <v>701</v>
      </c>
      <c r="T2038" s="299">
        <v>2.357590280405264</v>
      </c>
      <c r="U2038" s="299">
        <v>2.9467686990886697</v>
      </c>
      <c r="V2038" s="299">
        <v>8.3281027104136935</v>
      </c>
      <c r="W2038" s="299">
        <v>49.419400855920109</v>
      </c>
      <c r="X2038" s="299">
        <v>178.33570058560517</v>
      </c>
      <c r="Y2038" s="299">
        <v>164.02924393723251</v>
      </c>
      <c r="Z2038" s="299">
        <v>164.02924393723251</v>
      </c>
      <c r="AA2038" s="299">
        <v>28.774837450923354</v>
      </c>
    </row>
    <row r="2039" spans="1:29" s="299" customFormat="1">
      <c r="A2039" s="299">
        <v>10</v>
      </c>
      <c r="B2039" s="299">
        <v>997</v>
      </c>
      <c r="C2039" s="299">
        <v>1996</v>
      </c>
      <c r="D2039" s="299">
        <v>99</v>
      </c>
      <c r="E2039" s="299">
        <v>99</v>
      </c>
      <c r="F2039" s="299">
        <v>99</v>
      </c>
      <c r="G2039" s="299">
        <v>99</v>
      </c>
      <c r="H2039" s="299">
        <v>99</v>
      </c>
      <c r="I2039" s="299">
        <v>99</v>
      </c>
      <c r="J2039" s="299">
        <v>999</v>
      </c>
      <c r="K2039" s="299">
        <v>99</v>
      </c>
      <c r="L2039" s="299">
        <v>99</v>
      </c>
      <c r="M2039" s="299">
        <v>50</v>
      </c>
      <c r="N2039" s="299">
        <v>99</v>
      </c>
      <c r="O2039" s="299">
        <v>99</v>
      </c>
      <c r="P2039" s="299">
        <v>9999</v>
      </c>
      <c r="Q2039" s="299">
        <v>713</v>
      </c>
      <c r="R2039" s="299">
        <v>976</v>
      </c>
      <c r="S2039" s="299">
        <v>976</v>
      </c>
      <c r="T2039" s="299">
        <v>3.2824652120906377</v>
      </c>
      <c r="U2039" s="299">
        <v>4.0673298763845844</v>
      </c>
      <c r="V2039" s="299">
        <v>11.946721311475409</v>
      </c>
      <c r="W2039" s="299">
        <v>50.204918032786878</v>
      </c>
      <c r="X2039" s="299">
        <v>176.17777915919237</v>
      </c>
      <c r="Y2039" s="299">
        <v>162.61209016393445</v>
      </c>
      <c r="Z2039" s="299">
        <v>162.61209016393445</v>
      </c>
      <c r="AA2039" s="299">
        <v>30.003756208428118</v>
      </c>
      <c r="AB2039" s="299">
        <v>3.1943559975655562</v>
      </c>
      <c r="AC2039" s="299">
        <v>8.5389912273879762</v>
      </c>
    </row>
    <row r="2040" spans="1:29" s="299" customFormat="1">
      <c r="A2040" s="299">
        <v>10</v>
      </c>
      <c r="B2040" s="299">
        <v>998</v>
      </c>
      <c r="C2040" s="299">
        <v>1996</v>
      </c>
      <c r="D2040" s="299">
        <v>99</v>
      </c>
      <c r="E2040" s="299">
        <v>99</v>
      </c>
      <c r="F2040" s="299">
        <v>99</v>
      </c>
      <c r="G2040" s="299">
        <v>99</v>
      </c>
      <c r="H2040" s="299">
        <v>99</v>
      </c>
      <c r="I2040" s="299">
        <v>99</v>
      </c>
      <c r="J2040" s="299">
        <v>999</v>
      </c>
      <c r="K2040" s="299">
        <v>99</v>
      </c>
      <c r="L2040" s="299">
        <v>99</v>
      </c>
      <c r="M2040" s="299">
        <v>51</v>
      </c>
      <c r="N2040" s="299">
        <v>99</v>
      </c>
      <c r="O2040" s="299">
        <v>99</v>
      </c>
      <c r="P2040" s="299">
        <v>9999</v>
      </c>
      <c r="Q2040" s="299">
        <v>813</v>
      </c>
      <c r="R2040" s="299">
        <v>1139</v>
      </c>
      <c r="S2040" s="299">
        <v>1139</v>
      </c>
      <c r="T2040" s="299">
        <v>3.830663807962333</v>
      </c>
      <c r="U2040" s="299">
        <v>4.6268172929855593</v>
      </c>
      <c r="V2040" s="299">
        <v>11.77260755048288</v>
      </c>
      <c r="W2040" s="299">
        <v>51</v>
      </c>
      <c r="X2040" s="299">
        <v>171.73158488990288</v>
      </c>
      <c r="Y2040" s="299">
        <v>158.50825285338027</v>
      </c>
      <c r="Z2040" s="299">
        <v>158.50825285338027</v>
      </c>
      <c r="AA2040" s="299">
        <v>28.073971060713045</v>
      </c>
      <c r="AB2040" s="299">
        <v>0</v>
      </c>
    </row>
    <row r="2041" spans="1:29" s="299" customFormat="1">
      <c r="A2041" s="299">
        <v>10</v>
      </c>
      <c r="B2041" s="299">
        <v>999</v>
      </c>
      <c r="C2041" s="299">
        <v>1996</v>
      </c>
      <c r="D2041" s="299">
        <v>99</v>
      </c>
      <c r="E2041" s="299">
        <v>99</v>
      </c>
      <c r="F2041" s="299">
        <v>99</v>
      </c>
      <c r="G2041" s="299">
        <v>99</v>
      </c>
      <c r="H2041" s="299">
        <v>99</v>
      </c>
      <c r="I2041" s="299">
        <v>99</v>
      </c>
      <c r="J2041" s="299">
        <v>999</v>
      </c>
      <c r="K2041" s="299">
        <v>99</v>
      </c>
      <c r="L2041" s="299">
        <v>99</v>
      </c>
      <c r="M2041" s="299">
        <v>52</v>
      </c>
      <c r="N2041" s="299">
        <v>99</v>
      </c>
      <c r="O2041" s="299">
        <v>99</v>
      </c>
      <c r="P2041" s="299">
        <v>9999</v>
      </c>
      <c r="Q2041" s="299">
        <v>989</v>
      </c>
      <c r="R2041" s="299">
        <v>1490.75</v>
      </c>
      <c r="S2041" s="299">
        <v>1490.75</v>
      </c>
      <c r="T2041" s="299">
        <v>5.0136629251271723</v>
      </c>
      <c r="U2041" s="299">
        <v>5.921894259889493</v>
      </c>
      <c r="V2041" s="299">
        <v>12.536642629548888</v>
      </c>
      <c r="W2041" s="299">
        <v>52.008720442730173</v>
      </c>
      <c r="X2041" s="299">
        <v>167.93738345655919</v>
      </c>
      <c r="Y2041" s="299">
        <v>155.00620493040401</v>
      </c>
      <c r="Z2041" s="299">
        <v>155.00620493040401</v>
      </c>
      <c r="AA2041" s="299">
        <v>27.110007087388439</v>
      </c>
      <c r="AB2041" s="299">
        <v>0.38868791405752406</v>
      </c>
      <c r="AC2041" s="299">
        <v>0.76637355097598492</v>
      </c>
    </row>
    <row r="2042" spans="1:29" s="299" customFormat="1">
      <c r="A2042" s="299">
        <v>10</v>
      </c>
      <c r="B2042" s="299">
        <v>1000</v>
      </c>
      <c r="C2042" s="299">
        <v>1996</v>
      </c>
      <c r="D2042" s="299">
        <v>99</v>
      </c>
      <c r="E2042" s="299">
        <v>99</v>
      </c>
      <c r="F2042" s="299">
        <v>99</v>
      </c>
      <c r="G2042" s="299">
        <v>99</v>
      </c>
      <c r="H2042" s="299">
        <v>99</v>
      </c>
      <c r="I2042" s="299">
        <v>99</v>
      </c>
      <c r="J2042" s="299">
        <v>999</v>
      </c>
      <c r="K2042" s="299">
        <v>99</v>
      </c>
      <c r="L2042" s="299">
        <v>99</v>
      </c>
      <c r="M2042" s="299">
        <v>53</v>
      </c>
      <c r="N2042" s="299">
        <v>99</v>
      </c>
      <c r="O2042" s="299">
        <v>99</v>
      </c>
      <c r="P2042" s="299">
        <v>9999</v>
      </c>
      <c r="Q2042" s="299">
        <v>1090</v>
      </c>
      <c r="R2042" s="299">
        <v>1686.5</v>
      </c>
      <c r="S2042" s="299">
        <v>1686.5</v>
      </c>
      <c r="T2042" s="299">
        <v>5.6720057174086707</v>
      </c>
      <c r="U2042" s="299">
        <v>6.5272293272840001</v>
      </c>
      <c r="V2042" s="299">
        <v>11.548176697302104</v>
      </c>
      <c r="W2042" s="299">
        <v>53.109991105840514</v>
      </c>
      <c r="X2042" s="299">
        <v>163.74812536878323</v>
      </c>
      <c r="Y2042" s="299">
        <v>151.02045656685425</v>
      </c>
      <c r="Z2042" s="299">
        <v>151.02045656685425</v>
      </c>
      <c r="AA2042" s="299">
        <v>26.412199072717101</v>
      </c>
    </row>
    <row r="2043" spans="1:29" s="299" customFormat="1">
      <c r="A2043" s="299">
        <v>10</v>
      </c>
      <c r="B2043" s="299">
        <v>1001</v>
      </c>
      <c r="C2043" s="299">
        <v>1996</v>
      </c>
      <c r="D2043" s="299">
        <v>99</v>
      </c>
      <c r="E2043" s="299">
        <v>99</v>
      </c>
      <c r="F2043" s="299">
        <v>99</v>
      </c>
      <c r="G2043" s="299">
        <v>99</v>
      </c>
      <c r="H2043" s="299">
        <v>99</v>
      </c>
      <c r="I2043" s="299">
        <v>99</v>
      </c>
      <c r="J2043" s="299">
        <v>999</v>
      </c>
      <c r="K2043" s="299">
        <v>99</v>
      </c>
      <c r="L2043" s="299">
        <v>99</v>
      </c>
      <c r="M2043" s="299">
        <v>54</v>
      </c>
      <c r="N2043" s="299">
        <v>99</v>
      </c>
      <c r="O2043" s="299">
        <v>99</v>
      </c>
      <c r="P2043" s="299">
        <v>9999</v>
      </c>
      <c r="Q2043" s="299">
        <v>1273</v>
      </c>
      <c r="R2043" s="299">
        <v>2113</v>
      </c>
      <c r="S2043" s="299">
        <v>2113</v>
      </c>
      <c r="T2043" s="299">
        <v>7.1064026569134402</v>
      </c>
      <c r="U2043" s="299">
        <v>7.9380222794467903</v>
      </c>
      <c r="V2043" s="299">
        <v>12.784666351159489</v>
      </c>
      <c r="W2043" s="299">
        <v>54.153336488405117</v>
      </c>
      <c r="X2043" s="299">
        <v>158.85507811879097</v>
      </c>
      <c r="Y2043" s="299">
        <v>146.59058211074304</v>
      </c>
      <c r="Z2043" s="299">
        <v>146.59058211074304</v>
      </c>
      <c r="AA2043" s="299">
        <v>26.282530088956815</v>
      </c>
      <c r="AB2043" s="299">
        <v>2.0289339832192375</v>
      </c>
      <c r="AC2043" s="299">
        <v>-0.54363319900579687</v>
      </c>
    </row>
    <row r="2044" spans="1:29" s="299" customFormat="1">
      <c r="A2044" s="299">
        <v>10</v>
      </c>
      <c r="B2044" s="299">
        <v>1002</v>
      </c>
      <c r="C2044" s="299">
        <v>1996</v>
      </c>
      <c r="D2044" s="299">
        <v>99</v>
      </c>
      <c r="E2044" s="299">
        <v>99</v>
      </c>
      <c r="F2044" s="299">
        <v>99</v>
      </c>
      <c r="G2044" s="299">
        <v>99</v>
      </c>
      <c r="H2044" s="299">
        <v>99</v>
      </c>
      <c r="I2044" s="299">
        <v>99</v>
      </c>
      <c r="J2044" s="299">
        <v>999</v>
      </c>
      <c r="K2044" s="299">
        <v>99</v>
      </c>
      <c r="L2044" s="299">
        <v>99</v>
      </c>
      <c r="M2044" s="299">
        <v>55</v>
      </c>
      <c r="N2044" s="299">
        <v>99</v>
      </c>
      <c r="O2044" s="299">
        <v>99</v>
      </c>
      <c r="P2044" s="299">
        <v>9999</v>
      </c>
      <c r="Q2044" s="299">
        <v>1453</v>
      </c>
      <c r="R2044" s="299">
        <v>2531</v>
      </c>
      <c r="S2044" s="299">
        <v>2531</v>
      </c>
      <c r="T2044" s="299">
        <v>8.5122125530752104</v>
      </c>
      <c r="U2044" s="299">
        <v>9.2485731488376697</v>
      </c>
      <c r="V2044" s="299">
        <v>15.38798893717898</v>
      </c>
      <c r="W2044" s="299">
        <v>55.043461082576066</v>
      </c>
      <c r="X2044" s="299">
        <v>154.48066938542755</v>
      </c>
      <c r="Y2044" s="299">
        <v>142.58565784274981</v>
      </c>
      <c r="Z2044" s="299">
        <v>142.58565784274981</v>
      </c>
      <c r="AA2044" s="299">
        <v>25.230817745702058</v>
      </c>
      <c r="AB2044" s="299">
        <v>1.5454677854890086</v>
      </c>
      <c r="AC2044" s="299">
        <v>5.9534284803506798</v>
      </c>
    </row>
    <row r="2045" spans="1:29" s="299" customFormat="1">
      <c r="A2045" s="299">
        <v>10</v>
      </c>
      <c r="B2045" s="299">
        <v>1003</v>
      </c>
      <c r="C2045" s="299">
        <v>1996</v>
      </c>
      <c r="D2045" s="299">
        <v>99</v>
      </c>
      <c r="E2045" s="299">
        <v>99</v>
      </c>
      <c r="F2045" s="299">
        <v>99</v>
      </c>
      <c r="G2045" s="299">
        <v>99</v>
      </c>
      <c r="H2045" s="299">
        <v>99</v>
      </c>
      <c r="I2045" s="299">
        <v>99</v>
      </c>
      <c r="J2045" s="299">
        <v>999</v>
      </c>
      <c r="K2045" s="299">
        <v>99</v>
      </c>
      <c r="L2045" s="299">
        <v>99</v>
      </c>
      <c r="M2045" s="299">
        <v>56</v>
      </c>
      <c r="N2045" s="299">
        <v>99</v>
      </c>
      <c r="O2045" s="299">
        <v>99</v>
      </c>
      <c r="P2045" s="299">
        <v>9999</v>
      </c>
      <c r="Q2045" s="299">
        <v>1461</v>
      </c>
      <c r="R2045" s="299">
        <v>2537.75</v>
      </c>
      <c r="S2045" s="299">
        <v>2537.75</v>
      </c>
      <c r="T2045" s="299">
        <v>8.5349140286711211</v>
      </c>
      <c r="U2045" s="299">
        <v>9.0414001980188061</v>
      </c>
      <c r="V2045" s="299">
        <v>15.463698157816964</v>
      </c>
      <c r="W2045" s="299">
        <v>56.09378386365875</v>
      </c>
      <c r="X2045" s="299">
        <v>150.70775813920545</v>
      </c>
      <c r="Y2045" s="299">
        <v>139.0209043443997</v>
      </c>
      <c r="Z2045" s="299">
        <v>139.0209043443997</v>
      </c>
      <c r="AA2045" s="299">
        <v>24.365596061748786</v>
      </c>
    </row>
    <row r="2046" spans="1:29" s="299" customFormat="1">
      <c r="A2046" s="299">
        <v>10</v>
      </c>
      <c r="B2046" s="299">
        <v>1004</v>
      </c>
      <c r="C2046" s="299">
        <v>1996</v>
      </c>
      <c r="D2046" s="299">
        <v>99</v>
      </c>
      <c r="E2046" s="299">
        <v>99</v>
      </c>
      <c r="F2046" s="299">
        <v>99</v>
      </c>
      <c r="G2046" s="299">
        <v>99</v>
      </c>
      <c r="H2046" s="299">
        <v>99</v>
      </c>
      <c r="I2046" s="299">
        <v>99</v>
      </c>
      <c r="J2046" s="299">
        <v>999</v>
      </c>
      <c r="K2046" s="299">
        <v>99</v>
      </c>
      <c r="L2046" s="299">
        <v>99</v>
      </c>
      <c r="M2046" s="299">
        <v>57</v>
      </c>
      <c r="N2046" s="299">
        <v>99</v>
      </c>
      <c r="O2046" s="299">
        <v>99</v>
      </c>
      <c r="P2046" s="299">
        <v>9999</v>
      </c>
      <c r="Q2046" s="299">
        <v>1376</v>
      </c>
      <c r="R2046" s="299">
        <v>2535.5</v>
      </c>
      <c r="S2046" s="299">
        <v>2535.5</v>
      </c>
      <c r="T2046" s="299">
        <v>8.5273468701391497</v>
      </c>
      <c r="U2046" s="299">
        <v>8.8576559349335486</v>
      </c>
      <c r="V2046" s="299">
        <v>15.690001971997638</v>
      </c>
      <c r="W2046" s="299">
        <v>57.056201932557677</v>
      </c>
      <c r="X2046" s="299">
        <v>147.68852179869279</v>
      </c>
      <c r="Y2046" s="299">
        <v>136.31650562019328</v>
      </c>
      <c r="Z2046" s="299">
        <v>136.31650562019328</v>
      </c>
      <c r="AA2046" s="299">
        <v>23.779499664934718</v>
      </c>
      <c r="AB2046" s="299">
        <v>1.7889526261374598</v>
      </c>
      <c r="AC2046" s="299">
        <v>2.4472177545630327</v>
      </c>
    </row>
    <row r="2047" spans="1:29" s="299" customFormat="1">
      <c r="A2047" s="299">
        <v>10</v>
      </c>
      <c r="B2047" s="299">
        <v>1005</v>
      </c>
      <c r="C2047" s="299">
        <v>1996</v>
      </c>
      <c r="D2047" s="299">
        <v>99</v>
      </c>
      <c r="E2047" s="299">
        <v>99</v>
      </c>
      <c r="F2047" s="299">
        <v>99</v>
      </c>
      <c r="G2047" s="299">
        <v>99</v>
      </c>
      <c r="H2047" s="299">
        <v>99</v>
      </c>
      <c r="I2047" s="299">
        <v>99</v>
      </c>
      <c r="J2047" s="299">
        <v>999</v>
      </c>
      <c r="K2047" s="299">
        <v>99</v>
      </c>
      <c r="L2047" s="299">
        <v>99</v>
      </c>
      <c r="M2047" s="299">
        <v>58</v>
      </c>
      <c r="N2047" s="299">
        <v>99</v>
      </c>
      <c r="O2047" s="299">
        <v>99</v>
      </c>
      <c r="P2047" s="299">
        <v>9999</v>
      </c>
      <c r="Q2047" s="299">
        <v>1423</v>
      </c>
      <c r="R2047" s="299">
        <v>2536</v>
      </c>
      <c r="S2047" s="299">
        <v>2536</v>
      </c>
      <c r="T2047" s="299">
        <v>8.5290284609240317</v>
      </c>
      <c r="U2047" s="299">
        <v>8.6193993532329092</v>
      </c>
      <c r="V2047" s="299">
        <v>16.641955835962143</v>
      </c>
      <c r="W2047" s="299">
        <v>58.114353312302846</v>
      </c>
      <c r="X2047" s="299">
        <v>143.77082685386716</v>
      </c>
      <c r="Y2047" s="299">
        <v>132.62365930599367</v>
      </c>
      <c r="Z2047" s="299">
        <v>132.62365930599367</v>
      </c>
      <c r="AA2047" s="299">
        <v>23.67167776584218</v>
      </c>
    </row>
    <row r="2048" spans="1:29" s="299" customFormat="1">
      <c r="A2048" s="299">
        <v>10</v>
      </c>
      <c r="B2048" s="299">
        <v>1006</v>
      </c>
      <c r="C2048" s="299">
        <v>1996</v>
      </c>
      <c r="D2048" s="299">
        <v>99</v>
      </c>
      <c r="E2048" s="299">
        <v>99</v>
      </c>
      <c r="F2048" s="299">
        <v>99</v>
      </c>
      <c r="G2048" s="299">
        <v>99</v>
      </c>
      <c r="H2048" s="299">
        <v>99</v>
      </c>
      <c r="I2048" s="299">
        <v>99</v>
      </c>
      <c r="J2048" s="299">
        <v>999</v>
      </c>
      <c r="K2048" s="299">
        <v>99</v>
      </c>
      <c r="L2048" s="299">
        <v>99</v>
      </c>
      <c r="M2048" s="299">
        <v>59</v>
      </c>
      <c r="N2048" s="299">
        <v>99</v>
      </c>
      <c r="O2048" s="299">
        <v>99</v>
      </c>
      <c r="P2048" s="299">
        <v>9999</v>
      </c>
      <c r="Q2048" s="299">
        <v>1257</v>
      </c>
      <c r="R2048" s="299">
        <v>2255.5</v>
      </c>
      <c r="S2048" s="299">
        <v>2255.5</v>
      </c>
      <c r="T2048" s="299">
        <v>7.5856560306049516</v>
      </c>
      <c r="U2048" s="299">
        <v>7.5119030906237008</v>
      </c>
      <c r="V2048" s="299">
        <v>16.082021724673023</v>
      </c>
      <c r="W2048" s="299">
        <v>59.039237419640877</v>
      </c>
      <c r="X2048" s="299">
        <v>140.79871689595677</v>
      </c>
      <c r="Y2048" s="299">
        <v>129.95721569496772</v>
      </c>
      <c r="Z2048" s="299">
        <v>129.95721569496772</v>
      </c>
      <c r="AA2048" s="299">
        <v>22.052175904461176</v>
      </c>
      <c r="AB2048" s="299">
        <v>1.5210089361051877</v>
      </c>
      <c r="AC2048" s="299">
        <v>5.1521914441082783</v>
      </c>
    </row>
    <row r="2049" spans="1:39" s="299" customFormat="1">
      <c r="A2049" s="299">
        <v>10</v>
      </c>
      <c r="B2049" s="299">
        <v>1007</v>
      </c>
      <c r="C2049" s="299">
        <v>1996</v>
      </c>
      <c r="D2049" s="299">
        <v>99</v>
      </c>
      <c r="E2049" s="299">
        <v>99</v>
      </c>
      <c r="F2049" s="299">
        <v>99</v>
      </c>
      <c r="G2049" s="299">
        <v>99</v>
      </c>
      <c r="H2049" s="299">
        <v>99</v>
      </c>
      <c r="I2049" s="299">
        <v>99</v>
      </c>
      <c r="J2049" s="299">
        <v>999</v>
      </c>
      <c r="K2049" s="299">
        <v>99</v>
      </c>
      <c r="L2049" s="299">
        <v>99</v>
      </c>
      <c r="M2049" s="299">
        <v>60</v>
      </c>
      <c r="N2049" s="299">
        <v>99</v>
      </c>
      <c r="O2049" s="299">
        <v>99</v>
      </c>
      <c r="P2049" s="299">
        <v>9999</v>
      </c>
      <c r="Q2049" s="299">
        <v>1091</v>
      </c>
      <c r="R2049" s="299">
        <v>1773</v>
      </c>
      <c r="S2049" s="299">
        <v>1772</v>
      </c>
      <c r="T2049" s="299">
        <v>5.96292092319334</v>
      </c>
      <c r="U2049" s="299">
        <v>5.7382294421465918</v>
      </c>
      <c r="V2049" s="299">
        <v>19.517202481669489</v>
      </c>
      <c r="W2049" s="299">
        <v>60.101580135440173</v>
      </c>
      <c r="X2049" s="299">
        <v>137.00982414073135</v>
      </c>
      <c r="Y2049" s="299">
        <v>126.2880992667794</v>
      </c>
      <c r="Z2049" s="299">
        <v>126.35936794582391</v>
      </c>
      <c r="AA2049" s="299">
        <v>22.042227768946873</v>
      </c>
    </row>
    <row r="2050" spans="1:39" s="299" customFormat="1">
      <c r="A2050" s="299">
        <v>10</v>
      </c>
      <c r="B2050" s="299">
        <v>1008</v>
      </c>
      <c r="C2050" s="299">
        <v>1996</v>
      </c>
      <c r="D2050" s="299">
        <v>99</v>
      </c>
      <c r="E2050" s="299">
        <v>99</v>
      </c>
      <c r="F2050" s="299">
        <v>99</v>
      </c>
      <c r="G2050" s="299">
        <v>99</v>
      </c>
      <c r="H2050" s="299">
        <v>99</v>
      </c>
      <c r="I2050" s="299">
        <v>99</v>
      </c>
      <c r="J2050" s="299">
        <v>999</v>
      </c>
      <c r="K2050" s="299">
        <v>99</v>
      </c>
      <c r="L2050" s="299">
        <v>99</v>
      </c>
      <c r="M2050" s="299">
        <v>61</v>
      </c>
      <c r="N2050" s="299">
        <v>99</v>
      </c>
      <c r="O2050" s="299">
        <v>99</v>
      </c>
      <c r="P2050" s="299">
        <v>9999</v>
      </c>
      <c r="Q2050" s="299">
        <v>829</v>
      </c>
      <c r="R2050" s="299">
        <v>1252.5</v>
      </c>
      <c r="S2050" s="299">
        <v>1252.5</v>
      </c>
      <c r="T2050" s="299">
        <v>4.2123849161306612</v>
      </c>
      <c r="U2050" s="299">
        <v>3.944653454034897</v>
      </c>
      <c r="V2050" s="299">
        <v>19.099401197604788</v>
      </c>
      <c r="W2050" s="299">
        <v>61.024351297405182</v>
      </c>
      <c r="X2050" s="299">
        <v>133.14432889367507</v>
      </c>
      <c r="Y2050" s="299">
        <v>122.8922155688622</v>
      </c>
      <c r="Z2050" s="299">
        <v>122.8922155688622</v>
      </c>
      <c r="AA2050" s="299">
        <v>21.684843702196179</v>
      </c>
      <c r="AB2050" s="299">
        <v>1.2185385328463232</v>
      </c>
      <c r="AC2050" s="299">
        <v>-0.26653681332780937</v>
      </c>
    </row>
    <row r="2051" spans="1:39" s="299" customFormat="1">
      <c r="A2051" s="299">
        <v>10</v>
      </c>
      <c r="B2051" s="299">
        <v>1009</v>
      </c>
      <c r="C2051" s="299">
        <v>1996</v>
      </c>
      <c r="D2051" s="299">
        <v>99</v>
      </c>
      <c r="E2051" s="299">
        <v>99</v>
      </c>
      <c r="F2051" s="299">
        <v>99</v>
      </c>
      <c r="G2051" s="299">
        <v>99</v>
      </c>
      <c r="H2051" s="299">
        <v>99</v>
      </c>
      <c r="I2051" s="299">
        <v>99</v>
      </c>
      <c r="J2051" s="299">
        <v>999</v>
      </c>
      <c r="K2051" s="299">
        <v>99</v>
      </c>
      <c r="L2051" s="299">
        <v>99</v>
      </c>
      <c r="M2051" s="299">
        <v>62</v>
      </c>
      <c r="N2051" s="299">
        <v>99</v>
      </c>
      <c r="O2051" s="299">
        <v>99</v>
      </c>
      <c r="P2051" s="299">
        <v>9999</v>
      </c>
      <c r="Q2051" s="299">
        <v>520</v>
      </c>
      <c r="R2051" s="299">
        <v>675</v>
      </c>
      <c r="S2051" s="299">
        <v>675</v>
      </c>
      <c r="T2051" s="299">
        <v>2.2701475595913729</v>
      </c>
      <c r="U2051" s="299">
        <v>2.097474924615343</v>
      </c>
      <c r="V2051" s="299">
        <v>19.42962962962963</v>
      </c>
      <c r="W2051" s="299">
        <v>62</v>
      </c>
      <c r="X2051" s="299">
        <v>131.36647807070329</v>
      </c>
      <c r="Y2051" s="299">
        <v>121.2512592592594</v>
      </c>
      <c r="Z2051" s="299">
        <v>121.2512592592594</v>
      </c>
      <c r="AA2051" s="299">
        <v>22.355155058140344</v>
      </c>
      <c r="AB2051" s="299">
        <v>0</v>
      </c>
    </row>
    <row r="2052" spans="1:39" s="299" customFormat="1">
      <c r="A2052" s="299">
        <v>10</v>
      </c>
      <c r="B2052" s="299">
        <v>1010</v>
      </c>
      <c r="C2052" s="299">
        <v>1996</v>
      </c>
      <c r="D2052" s="299">
        <v>99</v>
      </c>
      <c r="E2052" s="299">
        <v>99</v>
      </c>
      <c r="F2052" s="299">
        <v>99</v>
      </c>
      <c r="G2052" s="299">
        <v>99</v>
      </c>
      <c r="H2052" s="299">
        <v>99</v>
      </c>
      <c r="I2052" s="299">
        <v>99</v>
      </c>
      <c r="J2052" s="299">
        <v>999</v>
      </c>
      <c r="K2052" s="299">
        <v>99</v>
      </c>
      <c r="L2052" s="299">
        <v>99</v>
      </c>
      <c r="M2052" s="299">
        <v>63</v>
      </c>
      <c r="N2052" s="299">
        <v>99</v>
      </c>
      <c r="O2052" s="299">
        <v>99</v>
      </c>
      <c r="P2052" s="299">
        <v>9999</v>
      </c>
      <c r="Q2052" s="299">
        <v>280</v>
      </c>
      <c r="R2052" s="299">
        <v>323</v>
      </c>
      <c r="S2052" s="299">
        <v>323</v>
      </c>
      <c r="T2052" s="299">
        <v>1.0863076470340944</v>
      </c>
      <c r="U2052" s="299">
        <v>1.0131664509597482</v>
      </c>
      <c r="V2052" s="299">
        <v>18.269349845201244</v>
      </c>
      <c r="W2052" s="299">
        <v>63</v>
      </c>
      <c r="X2052" s="299">
        <v>132.60803209348978</v>
      </c>
      <c r="Y2052" s="299">
        <v>122.39721362229102</v>
      </c>
      <c r="Z2052" s="299">
        <v>122.39721362229102</v>
      </c>
      <c r="AA2052" s="299">
        <v>21.998134419370412</v>
      </c>
      <c r="AB2052" s="299">
        <v>0</v>
      </c>
    </row>
    <row r="2053" spans="1:39" s="299" customFormat="1">
      <c r="A2053" s="299">
        <v>10</v>
      </c>
      <c r="B2053" s="299">
        <v>1011</v>
      </c>
      <c r="C2053" s="299">
        <v>1996</v>
      </c>
      <c r="D2053" s="299">
        <v>99</v>
      </c>
      <c r="E2053" s="299">
        <v>99</v>
      </c>
      <c r="F2053" s="299">
        <v>99</v>
      </c>
      <c r="G2053" s="299">
        <v>99</v>
      </c>
      <c r="H2053" s="299">
        <v>99</v>
      </c>
      <c r="I2053" s="299">
        <v>99</v>
      </c>
      <c r="J2053" s="299">
        <v>999</v>
      </c>
      <c r="K2053" s="299">
        <v>99</v>
      </c>
      <c r="L2053" s="299">
        <v>99</v>
      </c>
      <c r="M2053" s="299">
        <v>64</v>
      </c>
      <c r="N2053" s="299">
        <v>99</v>
      </c>
      <c r="O2053" s="299">
        <v>99</v>
      </c>
      <c r="P2053" s="299">
        <v>9999</v>
      </c>
      <c r="Q2053" s="299">
        <v>105</v>
      </c>
      <c r="R2053" s="299">
        <v>113</v>
      </c>
      <c r="S2053" s="299">
        <v>113</v>
      </c>
      <c r="T2053" s="299">
        <v>0.38003951738344471</v>
      </c>
      <c r="U2053" s="299">
        <v>0.35599714181285752</v>
      </c>
      <c r="V2053" s="299">
        <v>19.90265486725664</v>
      </c>
      <c r="W2053" s="299">
        <v>64</v>
      </c>
      <c r="X2053" s="299">
        <v>133.18632009894628</v>
      </c>
      <c r="Y2053" s="299">
        <v>122.93097345132736</v>
      </c>
      <c r="Z2053" s="299">
        <v>122.93097345132736</v>
      </c>
      <c r="AA2053" s="299">
        <v>22.165428233781249</v>
      </c>
      <c r="AB2053" s="299">
        <v>0</v>
      </c>
    </row>
    <row r="2054" spans="1:39" s="299" customFormat="1">
      <c r="A2054" s="299">
        <v>10</v>
      </c>
      <c r="B2054" s="299">
        <v>1012</v>
      </c>
      <c r="C2054" s="299">
        <v>1996</v>
      </c>
      <c r="D2054" s="299">
        <v>99</v>
      </c>
      <c r="E2054" s="299">
        <v>99</v>
      </c>
      <c r="F2054" s="299">
        <v>99</v>
      </c>
      <c r="G2054" s="299">
        <v>99</v>
      </c>
      <c r="H2054" s="299">
        <v>99</v>
      </c>
      <c r="I2054" s="299">
        <v>99</v>
      </c>
      <c r="J2054" s="299">
        <v>999</v>
      </c>
      <c r="K2054" s="299">
        <v>99</v>
      </c>
      <c r="L2054" s="299">
        <v>99</v>
      </c>
      <c r="M2054" s="299">
        <v>65</v>
      </c>
      <c r="N2054" s="299">
        <v>99</v>
      </c>
      <c r="O2054" s="299">
        <v>99</v>
      </c>
      <c r="P2054" s="299">
        <v>9999</v>
      </c>
      <c r="Q2054" s="299">
        <v>50</v>
      </c>
      <c r="R2054" s="299">
        <v>56</v>
      </c>
      <c r="S2054" s="299">
        <v>56</v>
      </c>
      <c r="T2054" s="299">
        <v>0.18833816790683983</v>
      </c>
      <c r="U2054" s="299">
        <v>0.17374696371433937</v>
      </c>
      <c r="V2054" s="299">
        <v>19.928571428571423</v>
      </c>
      <c r="W2054" s="299">
        <v>65</v>
      </c>
      <c r="X2054" s="299">
        <v>131.16584120105244</v>
      </c>
      <c r="Y2054" s="299">
        <v>121.06607142857141</v>
      </c>
      <c r="Z2054" s="299">
        <v>121.06607142857141</v>
      </c>
      <c r="AA2054" s="299">
        <v>22.513989910923836</v>
      </c>
      <c r="AB2054" s="299">
        <v>0</v>
      </c>
    </row>
    <row r="2055" spans="1:39" s="299" customFormat="1">
      <c r="A2055" s="299">
        <v>10</v>
      </c>
      <c r="B2055" s="299">
        <v>1013</v>
      </c>
      <c r="C2055" s="299">
        <v>1996</v>
      </c>
      <c r="D2055" s="299">
        <v>99</v>
      </c>
      <c r="E2055" s="299">
        <v>99</v>
      </c>
      <c r="F2055" s="299">
        <v>99</v>
      </c>
      <c r="G2055" s="299">
        <v>99</v>
      </c>
      <c r="H2055" s="299">
        <v>99</v>
      </c>
      <c r="I2055" s="299">
        <v>99</v>
      </c>
      <c r="J2055" s="299">
        <v>999</v>
      </c>
      <c r="K2055" s="299">
        <v>99</v>
      </c>
      <c r="L2055" s="299">
        <v>99</v>
      </c>
      <c r="M2055" s="299">
        <v>66</v>
      </c>
      <c r="N2055" s="299">
        <v>99</v>
      </c>
      <c r="O2055" s="299">
        <v>99</v>
      </c>
      <c r="P2055" s="299">
        <v>9999</v>
      </c>
    </row>
    <row r="2056" spans="1:39" s="299" customFormat="1">
      <c r="A2056" s="299">
        <v>10</v>
      </c>
      <c r="B2056" s="299">
        <v>1014</v>
      </c>
      <c r="C2056" s="299">
        <v>1996</v>
      </c>
      <c r="D2056" s="299">
        <v>99</v>
      </c>
      <c r="E2056" s="299">
        <v>99</v>
      </c>
      <c r="F2056" s="299">
        <v>99</v>
      </c>
      <c r="G2056" s="299">
        <v>99</v>
      </c>
      <c r="H2056" s="299">
        <v>99</v>
      </c>
      <c r="I2056" s="299">
        <v>99</v>
      </c>
      <c r="J2056" s="299">
        <v>999</v>
      </c>
      <c r="K2056" s="299">
        <v>99</v>
      </c>
      <c r="L2056" s="299">
        <v>99</v>
      </c>
      <c r="M2056" s="299">
        <v>67</v>
      </c>
      <c r="N2056" s="299">
        <v>99</v>
      </c>
      <c r="O2056" s="299">
        <v>99</v>
      </c>
      <c r="P2056" s="299">
        <v>9999</v>
      </c>
    </row>
    <row r="2057" spans="1:39" s="299" customFormat="1">
      <c r="A2057" s="299">
        <v>10</v>
      </c>
      <c r="B2057" s="299">
        <v>1015</v>
      </c>
      <c r="C2057" s="299">
        <v>1996</v>
      </c>
      <c r="D2057" s="299">
        <v>99</v>
      </c>
      <c r="E2057" s="299">
        <v>99</v>
      </c>
      <c r="F2057" s="299">
        <v>99</v>
      </c>
      <c r="G2057" s="299">
        <v>99</v>
      </c>
      <c r="H2057" s="299">
        <v>99</v>
      </c>
      <c r="I2057" s="299">
        <v>99</v>
      </c>
      <c r="J2057" s="299">
        <v>999</v>
      </c>
      <c r="K2057" s="299">
        <v>99</v>
      </c>
      <c r="L2057" s="299">
        <v>99</v>
      </c>
      <c r="M2057" s="299">
        <v>68</v>
      </c>
      <c r="N2057" s="299">
        <v>99</v>
      </c>
      <c r="O2057" s="299">
        <v>99</v>
      </c>
      <c r="P2057" s="299">
        <v>9999</v>
      </c>
    </row>
    <row r="2058" spans="1:39" s="299" customFormat="1">
      <c r="A2058" s="299">
        <v>11</v>
      </c>
      <c r="B2058" s="299">
        <v>1</v>
      </c>
      <c r="C2058" s="299">
        <v>2024</v>
      </c>
      <c r="D2058" s="299">
        <v>99</v>
      </c>
      <c r="E2058" s="299">
        <v>99</v>
      </c>
      <c r="F2058" s="299">
        <v>99</v>
      </c>
      <c r="G2058" s="299">
        <v>99</v>
      </c>
      <c r="H2058" s="299">
        <v>99</v>
      </c>
      <c r="I2058" s="299">
        <v>99</v>
      </c>
      <c r="J2058" s="299">
        <v>999</v>
      </c>
      <c r="K2058" s="299">
        <v>99</v>
      </c>
      <c r="L2058" s="299">
        <v>99</v>
      </c>
      <c r="M2058" s="299">
        <v>99</v>
      </c>
      <c r="N2058" s="299">
        <v>60</v>
      </c>
      <c r="O2058" s="299">
        <v>99</v>
      </c>
      <c r="P2058" s="299">
        <v>9999</v>
      </c>
      <c r="Q2058" s="299">
        <v>8</v>
      </c>
      <c r="R2058" s="299">
        <v>9</v>
      </c>
      <c r="S2058" s="299">
        <v>8</v>
      </c>
      <c r="T2058" s="299">
        <v>3.5065845866126391E-2</v>
      </c>
      <c r="U2058" s="299">
        <v>1.2615296235353908E-2</v>
      </c>
      <c r="V2058" s="299">
        <v>2.1111111111111112</v>
      </c>
      <c r="W2058" s="299">
        <v>60</v>
      </c>
      <c r="X2058" s="299">
        <v>60.76802696521009</v>
      </c>
      <c r="Y2058" s="299">
        <v>54.977777777777774</v>
      </c>
      <c r="Z2058" s="299">
        <v>61.85</v>
      </c>
      <c r="AA2058" s="299">
        <v>8.691806486571112</v>
      </c>
      <c r="AB2058" s="299">
        <v>7.9214897588774305</v>
      </c>
      <c r="AC2058" s="299">
        <v>-5.6280091274079078</v>
      </c>
      <c r="AD2058" s="299">
        <v>1</v>
      </c>
      <c r="AE2058" s="299">
        <v>0</v>
      </c>
      <c r="AF2058" s="299">
        <v>0</v>
      </c>
      <c r="AG2058" s="299">
        <v>0</v>
      </c>
      <c r="AH2058" s="299">
        <v>0</v>
      </c>
      <c r="AI2058" s="299">
        <v>0</v>
      </c>
      <c r="AJ2058" s="299">
        <v>0</v>
      </c>
      <c r="AK2058" s="299">
        <v>0</v>
      </c>
      <c r="AL2058" s="299">
        <v>0</v>
      </c>
      <c r="AM2058" s="299">
        <v>0</v>
      </c>
    </row>
    <row r="2059" spans="1:39">
      <c r="A2059">
        <v>11</v>
      </c>
      <c r="B2059">
        <v>2</v>
      </c>
      <c r="C2059">
        <v>2024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70</v>
      </c>
      <c r="O2059">
        <v>99</v>
      </c>
      <c r="P2059">
        <v>9999</v>
      </c>
      <c r="Q2059">
        <v>20</v>
      </c>
      <c r="R2059">
        <v>26</v>
      </c>
      <c r="S2059">
        <v>26</v>
      </c>
      <c r="T2059">
        <v>0.10130133250214295</v>
      </c>
      <c r="U2059">
        <v>5.0229173632317568E-2</v>
      </c>
      <c r="V2059">
        <v>0.84615384615384626</v>
      </c>
      <c r="W2059">
        <v>62.5</v>
      </c>
      <c r="X2059">
        <v>82.094341195099602</v>
      </c>
      <c r="Y2059">
        <v>75.773076923076943</v>
      </c>
      <c r="Z2059">
        <v>75.773076923076943</v>
      </c>
      <c r="AA2059">
        <v>3.044232591475732</v>
      </c>
      <c r="AB2059">
        <v>3.5868349021643882</v>
      </c>
      <c r="AC2059">
        <v>-24.53344602642494</v>
      </c>
      <c r="AD2059">
        <v>1</v>
      </c>
      <c r="AE2059">
        <v>0</v>
      </c>
      <c r="AF2059">
        <v>0</v>
      </c>
      <c r="AG2059">
        <v>0</v>
      </c>
      <c r="AH2059">
        <v>4</v>
      </c>
      <c r="AI2059">
        <v>1</v>
      </c>
      <c r="AJ2059">
        <v>0</v>
      </c>
      <c r="AK2059">
        <v>0</v>
      </c>
      <c r="AL2059">
        <v>2</v>
      </c>
      <c r="AM2059">
        <v>0</v>
      </c>
    </row>
    <row r="2060" spans="1:39">
      <c r="A2060">
        <v>11</v>
      </c>
      <c r="B2060">
        <v>3</v>
      </c>
      <c r="C2060">
        <v>2024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80</v>
      </c>
      <c r="O2060">
        <v>99</v>
      </c>
      <c r="P2060">
        <v>9999</v>
      </c>
      <c r="Q2060">
        <v>68</v>
      </c>
      <c r="R2060">
        <v>121</v>
      </c>
      <c r="S2060">
        <v>120</v>
      </c>
      <c r="T2060">
        <v>0.47144081664458809</v>
      </c>
      <c r="U2060">
        <v>0.26444190087528441</v>
      </c>
      <c r="V2060">
        <v>1.4876033057851239</v>
      </c>
      <c r="W2060">
        <v>62.266666666666652</v>
      </c>
      <c r="X2060">
        <v>93.633767001244564</v>
      </c>
      <c r="Y2060">
        <v>85.719008264462815</v>
      </c>
      <c r="Z2060">
        <v>86.43333333333338</v>
      </c>
      <c r="AA2060">
        <v>2.6898678199650199</v>
      </c>
      <c r="AB2060">
        <v>3.9680669797214385</v>
      </c>
      <c r="AC2060">
        <v>26.141921530514608</v>
      </c>
      <c r="AD2060">
        <v>9</v>
      </c>
      <c r="AE2060">
        <v>0</v>
      </c>
      <c r="AF2060">
        <v>0</v>
      </c>
      <c r="AG2060">
        <v>3</v>
      </c>
      <c r="AH2060">
        <v>7</v>
      </c>
      <c r="AI2060">
        <v>4</v>
      </c>
      <c r="AJ2060">
        <v>4</v>
      </c>
      <c r="AK2060">
        <v>1</v>
      </c>
      <c r="AL2060">
        <v>1</v>
      </c>
      <c r="AM2060">
        <v>1</v>
      </c>
    </row>
    <row r="2061" spans="1:39">
      <c r="A2061">
        <v>11</v>
      </c>
      <c r="B2061">
        <v>4</v>
      </c>
      <c r="C2061">
        <v>2024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90</v>
      </c>
      <c r="O2061">
        <v>99</v>
      </c>
      <c r="P2061">
        <v>9999</v>
      </c>
      <c r="Q2061">
        <v>115</v>
      </c>
      <c r="R2061">
        <v>393</v>
      </c>
      <c r="S2061">
        <v>392</v>
      </c>
      <c r="T2061">
        <v>1.5312086028208525</v>
      </c>
      <c r="U2061">
        <v>0.96114126719885851</v>
      </c>
      <c r="V2061">
        <v>1.8575063613231555</v>
      </c>
      <c r="W2061">
        <v>61.877551020408191</v>
      </c>
      <c r="X2061">
        <v>104.19640568011718</v>
      </c>
      <c r="Y2061">
        <v>95.92391857506361</v>
      </c>
      <c r="Z2061">
        <v>96.168622448979619</v>
      </c>
      <c r="AA2061">
        <v>2.7200334144660245</v>
      </c>
      <c r="AB2061">
        <v>3.1703836957077129</v>
      </c>
      <c r="AC2061">
        <v>7.0906297578847024</v>
      </c>
      <c r="AD2061">
        <v>15</v>
      </c>
      <c r="AE2061">
        <v>0</v>
      </c>
      <c r="AF2061">
        <v>0</v>
      </c>
      <c r="AG2061">
        <v>2</v>
      </c>
      <c r="AH2061">
        <v>30</v>
      </c>
      <c r="AI2061">
        <v>14</v>
      </c>
      <c r="AJ2061">
        <v>15</v>
      </c>
      <c r="AK2061">
        <v>2</v>
      </c>
      <c r="AL2061">
        <v>4</v>
      </c>
      <c r="AM2061">
        <v>0</v>
      </c>
    </row>
    <row r="2062" spans="1:39">
      <c r="A2062">
        <v>11</v>
      </c>
      <c r="B2062">
        <v>5</v>
      </c>
      <c r="C2062">
        <v>2024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100</v>
      </c>
      <c r="O2062">
        <v>99</v>
      </c>
      <c r="P2062">
        <v>9999</v>
      </c>
      <c r="Q2062">
        <v>180</v>
      </c>
      <c r="R2062">
        <v>976</v>
      </c>
      <c r="S2062">
        <v>972</v>
      </c>
      <c r="T2062">
        <v>3.8026961739265968</v>
      </c>
      <c r="U2062">
        <v>2.613074535851176</v>
      </c>
      <c r="V2062">
        <v>2.4887295081967205</v>
      </c>
      <c r="W2062">
        <v>61.786008230452651</v>
      </c>
      <c r="X2062">
        <v>114.12136120633012</v>
      </c>
      <c r="Y2062">
        <v>105.0108606557376</v>
      </c>
      <c r="Z2062">
        <v>105.44300411522622</v>
      </c>
      <c r="AA2062">
        <v>5.5881343305523679</v>
      </c>
      <c r="AB2062">
        <v>0.32629878493748954</v>
      </c>
      <c r="AC2062">
        <v>-37.947165365645851</v>
      </c>
      <c r="AD2062">
        <v>39</v>
      </c>
      <c r="AE2062">
        <v>0</v>
      </c>
      <c r="AF2062">
        <v>0</v>
      </c>
      <c r="AG2062">
        <v>10</v>
      </c>
      <c r="AH2062">
        <v>67</v>
      </c>
      <c r="AI2062">
        <v>32</v>
      </c>
      <c r="AJ2062">
        <v>25</v>
      </c>
      <c r="AK2062">
        <v>5</v>
      </c>
      <c r="AL2062">
        <v>5</v>
      </c>
      <c r="AM2062">
        <v>2</v>
      </c>
    </row>
    <row r="2063" spans="1:39">
      <c r="A2063">
        <v>11</v>
      </c>
      <c r="B2063">
        <v>6</v>
      </c>
      <c r="C2063">
        <v>2024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110</v>
      </c>
      <c r="O2063">
        <v>99</v>
      </c>
      <c r="P2063">
        <v>9999</v>
      </c>
      <c r="Q2063">
        <v>236</v>
      </c>
      <c r="R2063">
        <v>1708</v>
      </c>
      <c r="S2063">
        <v>1706</v>
      </c>
      <c r="T2063">
        <v>6.654718304371543</v>
      </c>
      <c r="U2063">
        <v>5.0217088647645758</v>
      </c>
      <c r="V2063">
        <v>3.6809133489461376</v>
      </c>
      <c r="W2063">
        <v>61.09202813599061</v>
      </c>
      <c r="X2063">
        <v>125.08425077577748</v>
      </c>
      <c r="Y2063">
        <v>115.31768149882888</v>
      </c>
      <c r="Z2063">
        <v>115.45287221570908</v>
      </c>
      <c r="AA2063">
        <v>2.8645579448449512</v>
      </c>
      <c r="AB2063">
        <v>3.1576914028592622</v>
      </c>
      <c r="AC2063">
        <v>-3.3328133564435434</v>
      </c>
      <c r="AD2063">
        <v>44</v>
      </c>
      <c r="AE2063">
        <v>0</v>
      </c>
      <c r="AF2063">
        <v>0</v>
      </c>
      <c r="AG2063">
        <v>12</v>
      </c>
      <c r="AH2063">
        <v>113</v>
      </c>
      <c r="AI2063">
        <v>41</v>
      </c>
      <c r="AJ2063">
        <v>43</v>
      </c>
      <c r="AK2063">
        <v>16</v>
      </c>
      <c r="AL2063">
        <v>12</v>
      </c>
      <c r="AM2063">
        <v>2</v>
      </c>
    </row>
    <row r="2064" spans="1:39">
      <c r="A2064">
        <v>11</v>
      </c>
      <c r="B2064">
        <v>7</v>
      </c>
      <c r="C2064">
        <v>2024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120</v>
      </c>
      <c r="O2064">
        <v>99</v>
      </c>
      <c r="P2064">
        <v>9999</v>
      </c>
      <c r="Q2064">
        <v>434</v>
      </c>
      <c r="R2064">
        <v>2961</v>
      </c>
      <c r="S2064">
        <v>2956</v>
      </c>
      <c r="T2064">
        <v>11.536663289955584</v>
      </c>
      <c r="U2064">
        <v>9.4672775583925564</v>
      </c>
      <c r="V2064">
        <v>5.3630530226274908</v>
      </c>
      <c r="W2064">
        <v>59.937077131258476</v>
      </c>
      <c r="X2064">
        <v>136.09545982935316</v>
      </c>
      <c r="Y2064">
        <v>125.40618034447851</v>
      </c>
      <c r="Z2064">
        <v>125.61830175913424</v>
      </c>
      <c r="AA2064">
        <v>2.7940130195217714</v>
      </c>
      <c r="AB2064">
        <v>3.7908932410571752</v>
      </c>
      <c r="AC2064">
        <v>-9.6894166564689215</v>
      </c>
      <c r="AD2064">
        <v>89</v>
      </c>
      <c r="AE2064">
        <v>0</v>
      </c>
      <c r="AF2064">
        <v>0</v>
      </c>
      <c r="AG2064">
        <v>17</v>
      </c>
      <c r="AH2064">
        <v>189</v>
      </c>
      <c r="AI2064">
        <v>51</v>
      </c>
      <c r="AJ2064">
        <v>81</v>
      </c>
      <c r="AK2064">
        <v>15</v>
      </c>
      <c r="AL2064">
        <v>53</v>
      </c>
      <c r="AM2064">
        <v>14</v>
      </c>
    </row>
    <row r="2065" spans="1:39">
      <c r="A2065">
        <v>11</v>
      </c>
      <c r="B2065">
        <v>8</v>
      </c>
      <c r="C2065">
        <v>2024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130</v>
      </c>
      <c r="O2065">
        <v>99</v>
      </c>
      <c r="P2065">
        <v>9999</v>
      </c>
      <c r="Q2065">
        <v>467</v>
      </c>
      <c r="R2065">
        <v>3555</v>
      </c>
      <c r="S2065">
        <v>3551</v>
      </c>
      <c r="T2065">
        <v>13.851009117119924</v>
      </c>
      <c r="U2065">
        <v>12.213878426991881</v>
      </c>
      <c r="V2065">
        <v>5.8835443037974704</v>
      </c>
      <c r="W2065">
        <v>59.53196282737256</v>
      </c>
      <c r="X2065">
        <v>146.16155659478903</v>
      </c>
      <c r="Y2065">
        <v>134.75541490857952</v>
      </c>
      <c r="Z2065">
        <v>134.90720923683469</v>
      </c>
      <c r="AA2065">
        <v>2.8425239479538358</v>
      </c>
      <c r="AB2065">
        <v>4.0085139684390194</v>
      </c>
      <c r="AC2065">
        <v>2.466024295606553</v>
      </c>
      <c r="AD2065">
        <v>94</v>
      </c>
      <c r="AE2065">
        <v>0</v>
      </c>
      <c r="AF2065">
        <v>0</v>
      </c>
      <c r="AG2065">
        <v>8</v>
      </c>
      <c r="AH2065">
        <v>199</v>
      </c>
      <c r="AI2065">
        <v>49</v>
      </c>
      <c r="AJ2065">
        <v>109</v>
      </c>
      <c r="AK2065">
        <v>18</v>
      </c>
      <c r="AL2065">
        <v>51</v>
      </c>
      <c r="AM2065">
        <v>20</v>
      </c>
    </row>
    <row r="2066" spans="1:39">
      <c r="A2066">
        <v>11</v>
      </c>
      <c r="B2066">
        <v>9</v>
      </c>
      <c r="C2066">
        <v>2024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140</v>
      </c>
      <c r="O2066">
        <v>99</v>
      </c>
      <c r="P2066">
        <v>9999</v>
      </c>
      <c r="Q2066">
        <v>397</v>
      </c>
      <c r="R2066">
        <v>3242</v>
      </c>
      <c r="S2066">
        <v>3239</v>
      </c>
      <c r="T2066">
        <v>12.63149692199797</v>
      </c>
      <c r="U2066">
        <v>11.973206212212444</v>
      </c>
      <c r="V2066">
        <v>5.619370758790871</v>
      </c>
      <c r="W2066">
        <v>59.445816610064846</v>
      </c>
      <c r="X2066">
        <v>157.07924765887577</v>
      </c>
      <c r="Y2066">
        <v>144.85373226403462</v>
      </c>
      <c r="Z2066">
        <v>144.98789749922821</v>
      </c>
      <c r="AA2066">
        <v>2.8647599403563526</v>
      </c>
      <c r="AB2066">
        <v>4.4511773236128249</v>
      </c>
      <c r="AC2066">
        <v>-3.834228517668012</v>
      </c>
      <c r="AD2066">
        <v>75</v>
      </c>
      <c r="AE2066">
        <v>0</v>
      </c>
      <c r="AF2066">
        <v>0</v>
      </c>
      <c r="AG2066">
        <v>14</v>
      </c>
      <c r="AH2066">
        <v>234</v>
      </c>
      <c r="AI2066">
        <v>57</v>
      </c>
      <c r="AJ2066">
        <v>92</v>
      </c>
      <c r="AK2066">
        <v>21</v>
      </c>
      <c r="AL2066">
        <v>35</v>
      </c>
      <c r="AM2066">
        <v>7</v>
      </c>
    </row>
    <row r="2067" spans="1:39">
      <c r="A2067">
        <v>11</v>
      </c>
      <c r="B2067">
        <v>10</v>
      </c>
      <c r="C2067">
        <v>2024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150</v>
      </c>
      <c r="O2067">
        <v>99</v>
      </c>
      <c r="P2067">
        <v>9999</v>
      </c>
      <c r="Q2067">
        <v>351</v>
      </c>
      <c r="R2067">
        <v>2937</v>
      </c>
      <c r="S2067">
        <v>2935</v>
      </c>
      <c r="T2067">
        <v>11.443154367645915</v>
      </c>
      <c r="U2067">
        <v>11.594969138161613</v>
      </c>
      <c r="V2067">
        <v>5.9172625127681293</v>
      </c>
      <c r="W2067">
        <v>59.167632027257241</v>
      </c>
      <c r="X2067">
        <v>167.87573348738121</v>
      </c>
      <c r="Y2067">
        <v>154.8452502553626</v>
      </c>
      <c r="Z2067">
        <v>154.9507666098807</v>
      </c>
      <c r="AA2067">
        <v>2.85173880876305</v>
      </c>
      <c r="AB2067">
        <v>4.4293248066483422</v>
      </c>
      <c r="AC2067">
        <v>2.0794837246651978</v>
      </c>
      <c r="AD2067">
        <v>94</v>
      </c>
      <c r="AE2067">
        <v>0</v>
      </c>
      <c r="AF2067">
        <v>0</v>
      </c>
      <c r="AG2067">
        <v>7</v>
      </c>
      <c r="AH2067">
        <v>208</v>
      </c>
      <c r="AI2067">
        <v>52</v>
      </c>
      <c r="AJ2067">
        <v>52</v>
      </c>
      <c r="AK2067">
        <v>28</v>
      </c>
      <c r="AL2067">
        <v>17</v>
      </c>
      <c r="AM2067">
        <v>9</v>
      </c>
    </row>
    <row r="2068" spans="1:39">
      <c r="A2068">
        <v>11</v>
      </c>
      <c r="B2068">
        <v>11</v>
      </c>
      <c r="C2068">
        <v>2024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160</v>
      </c>
      <c r="O2068">
        <v>99</v>
      </c>
      <c r="P2068">
        <v>9999</v>
      </c>
      <c r="Q2068">
        <v>331</v>
      </c>
      <c r="R2068">
        <v>2601</v>
      </c>
      <c r="S2068">
        <v>2594</v>
      </c>
      <c r="T2068">
        <v>10.134029455310523</v>
      </c>
      <c r="U2068">
        <v>10.906147958048077</v>
      </c>
      <c r="V2068">
        <v>6.1476355247981553</v>
      </c>
      <c r="W2068">
        <v>58.848111025443352</v>
      </c>
      <c r="X2068">
        <v>178.66151155297831</v>
      </c>
      <c r="Y2068">
        <v>164.46113033448668</v>
      </c>
      <c r="Z2068">
        <v>164.90493446414797</v>
      </c>
      <c r="AA2068">
        <v>2.9335493801232233</v>
      </c>
      <c r="AB2068">
        <v>4.7204894575235699</v>
      </c>
      <c r="AC2068">
        <v>-3.2138596793649952</v>
      </c>
      <c r="AD2068">
        <v>75</v>
      </c>
      <c r="AE2068">
        <v>0</v>
      </c>
      <c r="AF2068">
        <v>0</v>
      </c>
      <c r="AG2068">
        <v>7</v>
      </c>
      <c r="AH2068">
        <v>187</v>
      </c>
      <c r="AI2068">
        <v>46</v>
      </c>
      <c r="AJ2068">
        <v>33</v>
      </c>
      <c r="AK2068">
        <v>23</v>
      </c>
      <c r="AL2068">
        <v>15</v>
      </c>
      <c r="AM2068">
        <v>4</v>
      </c>
    </row>
    <row r="2069" spans="1:39">
      <c r="A2069">
        <v>11</v>
      </c>
      <c r="B2069">
        <v>12</v>
      </c>
      <c r="C2069">
        <v>2024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170</v>
      </c>
      <c r="O2069">
        <v>99</v>
      </c>
      <c r="P2069">
        <v>9999</v>
      </c>
      <c r="Q2069">
        <v>325</v>
      </c>
      <c r="R2069">
        <v>2228</v>
      </c>
      <c r="S2069">
        <v>2226</v>
      </c>
      <c r="T2069">
        <v>8.6807449544144024</v>
      </c>
      <c r="U2069">
        <v>9.9208086761827126</v>
      </c>
      <c r="V2069">
        <v>7.0771992818671476</v>
      </c>
      <c r="W2069">
        <v>58.243486073674767</v>
      </c>
      <c r="X2069">
        <v>189.38964542676564</v>
      </c>
      <c r="Y2069">
        <v>174.64820466786315</v>
      </c>
      <c r="Z2069">
        <v>174.80512129380011</v>
      </c>
      <c r="AA2069">
        <v>2.8882139294615126</v>
      </c>
      <c r="AB2069">
        <v>4.5172142814307028</v>
      </c>
      <c r="AC2069">
        <v>-2.9002075703177197</v>
      </c>
      <c r="AD2069">
        <v>67</v>
      </c>
      <c r="AE2069">
        <v>0</v>
      </c>
      <c r="AF2069">
        <v>0</v>
      </c>
      <c r="AG2069">
        <v>2</v>
      </c>
      <c r="AH2069">
        <v>136</v>
      </c>
      <c r="AI2069">
        <v>43</v>
      </c>
      <c r="AJ2069">
        <v>23</v>
      </c>
      <c r="AK2069">
        <v>13</v>
      </c>
      <c r="AL2069">
        <v>12</v>
      </c>
      <c r="AM2069">
        <v>1</v>
      </c>
    </row>
    <row r="2070" spans="1:39">
      <c r="A2070">
        <v>11</v>
      </c>
      <c r="B2070">
        <v>13</v>
      </c>
      <c r="C2070">
        <v>2024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180</v>
      </c>
      <c r="O2070">
        <v>99</v>
      </c>
      <c r="P2070">
        <v>9999</v>
      </c>
      <c r="Q2070">
        <v>309</v>
      </c>
      <c r="R2070">
        <v>1740</v>
      </c>
      <c r="S2070">
        <v>1738</v>
      </c>
      <c r="T2070">
        <v>6.7793968674510996</v>
      </c>
      <c r="U2070">
        <v>8.1914218739140257</v>
      </c>
      <c r="V2070">
        <v>7.5074712643678145</v>
      </c>
      <c r="W2070">
        <v>57.479861910241645</v>
      </c>
      <c r="X2070">
        <v>200.28287318962404</v>
      </c>
      <c r="Y2070">
        <v>184.64701149425247</v>
      </c>
      <c r="Z2070">
        <v>184.85949367088568</v>
      </c>
      <c r="AA2070">
        <v>2.8407288035029321</v>
      </c>
      <c r="AB2070">
        <v>4.7359382537345951</v>
      </c>
      <c r="AC2070">
        <v>-9.1454897307186567</v>
      </c>
      <c r="AD2070">
        <v>47</v>
      </c>
      <c r="AE2070">
        <v>0</v>
      </c>
      <c r="AF2070">
        <v>0</v>
      </c>
      <c r="AG2070">
        <v>4</v>
      </c>
      <c r="AH2070">
        <v>105</v>
      </c>
      <c r="AI2070">
        <v>20</v>
      </c>
      <c r="AJ2070">
        <v>26</v>
      </c>
      <c r="AK2070">
        <v>11</v>
      </c>
      <c r="AL2070">
        <v>12</v>
      </c>
      <c r="AM2070">
        <v>2</v>
      </c>
    </row>
    <row r="2071" spans="1:39">
      <c r="A2071">
        <v>11</v>
      </c>
      <c r="B2071">
        <v>14</v>
      </c>
      <c r="C2071">
        <v>2024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190</v>
      </c>
      <c r="O2071">
        <v>99</v>
      </c>
      <c r="P2071">
        <v>9999</v>
      </c>
      <c r="Q2071">
        <v>272</v>
      </c>
      <c r="R2071">
        <v>1192</v>
      </c>
      <c r="S2071">
        <v>1188</v>
      </c>
      <c r="T2071">
        <v>4.6442764747136289</v>
      </c>
      <c r="U2071">
        <v>5.9041498562575212</v>
      </c>
      <c r="V2071">
        <v>8.128355704697988</v>
      </c>
      <c r="W2071">
        <v>56.911616161616152</v>
      </c>
      <c r="X2071">
        <v>211.19780115904476</v>
      </c>
      <c r="Y2071">
        <v>194.27340604026836</v>
      </c>
      <c r="Z2071">
        <v>194.92752525252516</v>
      </c>
      <c r="AA2071">
        <v>2.9006602528693066</v>
      </c>
      <c r="AB2071">
        <v>4.5819988596286469</v>
      </c>
      <c r="AC2071">
        <v>1.2355691741632744</v>
      </c>
      <c r="AD2071">
        <v>32</v>
      </c>
      <c r="AE2071">
        <v>0</v>
      </c>
      <c r="AF2071">
        <v>0</v>
      </c>
      <c r="AG2071">
        <v>1</v>
      </c>
      <c r="AH2071">
        <v>77</v>
      </c>
      <c r="AI2071">
        <v>21</v>
      </c>
      <c r="AJ2071">
        <v>15</v>
      </c>
      <c r="AK2071">
        <v>4</v>
      </c>
      <c r="AL2071">
        <v>10</v>
      </c>
      <c r="AM2071">
        <v>2</v>
      </c>
    </row>
    <row r="2072" spans="1:39">
      <c r="A2072">
        <v>11</v>
      </c>
      <c r="B2072">
        <v>15</v>
      </c>
      <c r="C2072">
        <v>2024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200</v>
      </c>
      <c r="O2072">
        <v>99</v>
      </c>
      <c r="P2072">
        <v>9999</v>
      </c>
      <c r="Q2072">
        <v>252</v>
      </c>
      <c r="R2072">
        <v>834</v>
      </c>
      <c r="S2072">
        <v>831</v>
      </c>
      <c r="T2072">
        <v>3.2494350502610474</v>
      </c>
      <c r="U2072">
        <v>4.3346341434063422</v>
      </c>
      <c r="V2072">
        <v>9.2302158273381281</v>
      </c>
      <c r="W2072">
        <v>55.486161251504207</v>
      </c>
      <c r="X2072">
        <v>221.65457233346623</v>
      </c>
      <c r="Y2072">
        <v>203.85371702637875</v>
      </c>
      <c r="Z2072">
        <v>204.58965102286379</v>
      </c>
      <c r="AA2072">
        <v>2.7823906901874258</v>
      </c>
      <c r="AB2072">
        <v>4.8279160712802405</v>
      </c>
      <c r="AC2072">
        <v>-3.3218739344313386</v>
      </c>
      <c r="AD2072">
        <v>26</v>
      </c>
      <c r="AE2072">
        <v>0</v>
      </c>
      <c r="AF2072">
        <v>0</v>
      </c>
      <c r="AG2072">
        <v>1</v>
      </c>
      <c r="AH2072">
        <v>60</v>
      </c>
      <c r="AI2072">
        <v>5</v>
      </c>
      <c r="AJ2072">
        <v>13</v>
      </c>
      <c r="AK2072">
        <v>3</v>
      </c>
      <c r="AL2072">
        <v>10</v>
      </c>
      <c r="AM2072">
        <v>0</v>
      </c>
    </row>
    <row r="2073" spans="1:39">
      <c r="A2073">
        <v>11</v>
      </c>
      <c r="B2073">
        <v>16</v>
      </c>
      <c r="C2073">
        <v>2024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210</v>
      </c>
      <c r="O2073">
        <v>99</v>
      </c>
      <c r="P2073">
        <v>9999</v>
      </c>
      <c r="Q2073">
        <v>188</v>
      </c>
      <c r="R2073">
        <v>541</v>
      </c>
      <c r="S2073">
        <v>541</v>
      </c>
      <c r="T2073">
        <v>2.1078469570638201</v>
      </c>
      <c r="U2073">
        <v>2.9618232274731193</v>
      </c>
      <c r="V2073">
        <v>9.3382624768946396</v>
      </c>
      <c r="W2073">
        <v>54.425138632162657</v>
      </c>
      <c r="X2073">
        <v>232.64429460310839</v>
      </c>
      <c r="Y2073">
        <v>214.73068391866923</v>
      </c>
      <c r="Z2073">
        <v>214.73068391866923</v>
      </c>
      <c r="AA2073">
        <v>2.8536744309147846</v>
      </c>
      <c r="AB2073">
        <v>4.9590221210110785</v>
      </c>
      <c r="AC2073">
        <v>-17.635453603001253</v>
      </c>
      <c r="AD2073">
        <v>23</v>
      </c>
      <c r="AE2073">
        <v>0</v>
      </c>
      <c r="AF2073">
        <v>0</v>
      </c>
      <c r="AG2073">
        <v>0</v>
      </c>
      <c r="AH2073">
        <v>40</v>
      </c>
      <c r="AI2073">
        <v>4</v>
      </c>
      <c r="AJ2073">
        <v>2</v>
      </c>
      <c r="AK2073">
        <v>3</v>
      </c>
      <c r="AL2073">
        <v>3</v>
      </c>
      <c r="AM2073">
        <v>2</v>
      </c>
    </row>
    <row r="2074" spans="1:39">
      <c r="A2074">
        <v>11</v>
      </c>
      <c r="B2074">
        <v>17</v>
      </c>
      <c r="C2074">
        <v>2024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220</v>
      </c>
      <c r="O2074">
        <v>99</v>
      </c>
      <c r="P2074">
        <v>9999</v>
      </c>
      <c r="Q2074">
        <v>133</v>
      </c>
      <c r="R2074">
        <v>271</v>
      </c>
      <c r="S2074">
        <v>271</v>
      </c>
      <c r="T2074">
        <v>1.0558715810800279</v>
      </c>
      <c r="U2074">
        <v>1.5518981508086778</v>
      </c>
      <c r="V2074">
        <v>9.6826568265682695</v>
      </c>
      <c r="W2074">
        <v>53.143911439114383</v>
      </c>
      <c r="X2074">
        <v>243.34613985359803</v>
      </c>
      <c r="Y2074">
        <v>224.60848708487089</v>
      </c>
      <c r="Z2074">
        <v>224.60848708487089</v>
      </c>
      <c r="AA2074">
        <v>2.8160127786261504</v>
      </c>
      <c r="AB2074">
        <v>5.0515378732764162</v>
      </c>
      <c r="AC2074">
        <v>-16.563589496013162</v>
      </c>
      <c r="AD2074">
        <v>9</v>
      </c>
      <c r="AE2074">
        <v>0</v>
      </c>
      <c r="AF2074">
        <v>0</v>
      </c>
      <c r="AG2074">
        <v>0</v>
      </c>
      <c r="AH2074">
        <v>21</v>
      </c>
      <c r="AI2074">
        <v>1</v>
      </c>
      <c r="AJ2074">
        <v>2</v>
      </c>
      <c r="AK2074">
        <v>0</v>
      </c>
      <c r="AL2074">
        <v>1</v>
      </c>
      <c r="AM2074">
        <v>0</v>
      </c>
    </row>
    <row r="2075" spans="1:39">
      <c r="A2075">
        <v>11</v>
      </c>
      <c r="B2075">
        <v>18</v>
      </c>
      <c r="C2075">
        <v>2024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230</v>
      </c>
      <c r="O2075">
        <v>99</v>
      </c>
      <c r="P2075">
        <v>9999</v>
      </c>
      <c r="Q2075">
        <v>128</v>
      </c>
      <c r="R2075">
        <v>331</v>
      </c>
      <c r="S2075">
        <v>330</v>
      </c>
      <c r="T2075">
        <v>1.2896438868542039</v>
      </c>
      <c r="U2075">
        <v>2.0565737395934645</v>
      </c>
      <c r="V2075">
        <v>8.7371601208459193</v>
      </c>
      <c r="W2075">
        <v>50.690909090909088</v>
      </c>
      <c r="X2075">
        <v>264.84437650770997</v>
      </c>
      <c r="Y2075">
        <v>243.6960725075528</v>
      </c>
      <c r="Z2075">
        <v>244.43454545454543</v>
      </c>
      <c r="AA2075">
        <v>12.265829127594111</v>
      </c>
      <c r="AB2075">
        <v>5.5302125355817688</v>
      </c>
      <c r="AC2075">
        <v>-15.390714657041173</v>
      </c>
      <c r="AD2075">
        <v>8</v>
      </c>
      <c r="AE2075">
        <v>0</v>
      </c>
      <c r="AF2075">
        <v>0</v>
      </c>
      <c r="AG2075">
        <v>1</v>
      </c>
      <c r="AH2075">
        <v>20</v>
      </c>
      <c r="AI2075">
        <v>0</v>
      </c>
      <c r="AJ2075">
        <v>4</v>
      </c>
      <c r="AK2075">
        <v>0</v>
      </c>
      <c r="AL2075">
        <v>2</v>
      </c>
      <c r="AM2075">
        <v>0</v>
      </c>
    </row>
    <row r="2076" spans="1:39">
      <c r="A2076">
        <v>11</v>
      </c>
      <c r="B2076">
        <v>19</v>
      </c>
      <c r="C2076">
        <v>2023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60</v>
      </c>
      <c r="O2076">
        <v>99</v>
      </c>
      <c r="P2076">
        <v>9999</v>
      </c>
      <c r="Q2076">
        <v>7</v>
      </c>
      <c r="R2076">
        <v>8</v>
      </c>
      <c r="S2076">
        <v>7</v>
      </c>
      <c r="T2076">
        <v>3.0300734792818727E-2</v>
      </c>
      <c r="U2076">
        <v>1.1104366309279195E-2</v>
      </c>
      <c r="V2076">
        <v>3.75</v>
      </c>
      <c r="W2076">
        <v>57.714285714285694</v>
      </c>
      <c r="X2076">
        <v>70.59859154929579</v>
      </c>
      <c r="Y2076">
        <v>56.712499999999999</v>
      </c>
      <c r="Z2076">
        <v>64.814285714285703</v>
      </c>
      <c r="AA2076">
        <v>6.7019034761835918</v>
      </c>
      <c r="AB2076">
        <v>8.2758562045486883</v>
      </c>
      <c r="AC2076">
        <v>-19.104140306941652</v>
      </c>
      <c r="AD2076">
        <v>2</v>
      </c>
      <c r="AE2076">
        <v>0</v>
      </c>
      <c r="AF2076">
        <v>0</v>
      </c>
      <c r="AG2076">
        <v>0</v>
      </c>
      <c r="AH2076">
        <v>1</v>
      </c>
      <c r="AI2076">
        <v>1</v>
      </c>
      <c r="AJ2076">
        <v>0</v>
      </c>
      <c r="AK2076">
        <v>1</v>
      </c>
      <c r="AL2076">
        <v>0</v>
      </c>
      <c r="AM2076">
        <v>0</v>
      </c>
    </row>
    <row r="2077" spans="1:39">
      <c r="A2077">
        <v>11</v>
      </c>
      <c r="B2077">
        <v>20</v>
      </c>
      <c r="C2077">
        <v>2023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70</v>
      </c>
      <c r="O2077">
        <v>99</v>
      </c>
      <c r="P2077">
        <v>9999</v>
      </c>
      <c r="Q2077">
        <v>19</v>
      </c>
      <c r="R2077">
        <v>20</v>
      </c>
      <c r="S2077">
        <v>20</v>
      </c>
      <c r="T2077">
        <v>7.5751836982046822E-2</v>
      </c>
      <c r="U2077">
        <v>3.750079360607797E-2</v>
      </c>
      <c r="V2077">
        <v>3.4</v>
      </c>
      <c r="W2077">
        <v>58.55</v>
      </c>
      <c r="X2077">
        <v>83.001083423618653</v>
      </c>
      <c r="Y2077">
        <v>76.61</v>
      </c>
      <c r="Z2077">
        <v>76.61</v>
      </c>
      <c r="AA2077">
        <v>2.9546404180542698</v>
      </c>
      <c r="AB2077">
        <v>7.9276415156085731</v>
      </c>
      <c r="AC2077">
        <v>0.91575365081332949</v>
      </c>
      <c r="AD2077">
        <v>2</v>
      </c>
      <c r="AE2077">
        <v>0</v>
      </c>
      <c r="AF2077">
        <v>0</v>
      </c>
      <c r="AG2077">
        <v>0</v>
      </c>
      <c r="AH2077">
        <v>1</v>
      </c>
      <c r="AI2077">
        <v>0</v>
      </c>
      <c r="AJ2077">
        <v>1</v>
      </c>
      <c r="AK2077">
        <v>0</v>
      </c>
      <c r="AL2077">
        <v>0</v>
      </c>
      <c r="AM2077">
        <v>0</v>
      </c>
    </row>
    <row r="2078" spans="1:39">
      <c r="A2078">
        <v>11</v>
      </c>
      <c r="B2078">
        <v>21</v>
      </c>
      <c r="C2078">
        <v>2023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80</v>
      </c>
      <c r="O2078">
        <v>99</v>
      </c>
      <c r="P2078">
        <v>9999</v>
      </c>
      <c r="Q2078">
        <v>60</v>
      </c>
      <c r="R2078">
        <v>95</v>
      </c>
      <c r="S2078">
        <v>93</v>
      </c>
      <c r="T2078">
        <v>0.35982122566472247</v>
      </c>
      <c r="U2078">
        <v>0.19706640117351401</v>
      </c>
      <c r="V2078">
        <v>2.7789473684210528</v>
      </c>
      <c r="W2078">
        <v>61.258064516129025</v>
      </c>
      <c r="X2078">
        <v>93.815361806466314</v>
      </c>
      <c r="Y2078">
        <v>84.754736842105274</v>
      </c>
      <c r="Z2078">
        <v>86.577419354838739</v>
      </c>
      <c r="AA2078">
        <v>2.7827861428092633</v>
      </c>
      <c r="AB2078">
        <v>4.4934916514492595</v>
      </c>
      <c r="AC2078">
        <v>19.695557808072003</v>
      </c>
      <c r="AD2078">
        <v>7</v>
      </c>
      <c r="AE2078">
        <v>0</v>
      </c>
      <c r="AF2078">
        <v>0</v>
      </c>
      <c r="AG2078">
        <v>1</v>
      </c>
      <c r="AH2078">
        <v>7</v>
      </c>
      <c r="AI2078">
        <v>1</v>
      </c>
      <c r="AJ2078">
        <v>3</v>
      </c>
      <c r="AK2078">
        <v>1</v>
      </c>
      <c r="AL2078">
        <v>1</v>
      </c>
      <c r="AM2078">
        <v>2</v>
      </c>
    </row>
    <row r="2079" spans="1:39">
      <c r="A2079">
        <v>11</v>
      </c>
      <c r="B2079">
        <v>22</v>
      </c>
      <c r="C2079">
        <v>2023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90</v>
      </c>
      <c r="O2079">
        <v>99</v>
      </c>
      <c r="P2079">
        <v>9999</v>
      </c>
      <c r="Q2079">
        <v>112</v>
      </c>
      <c r="R2079">
        <v>309</v>
      </c>
      <c r="S2079">
        <v>309</v>
      </c>
      <c r="T2079">
        <v>1.1703658813726232</v>
      </c>
      <c r="U2079">
        <v>0.72639737203680221</v>
      </c>
      <c r="V2079">
        <v>1.8996763754045312</v>
      </c>
      <c r="W2079">
        <v>62.291262135922352</v>
      </c>
      <c r="X2079">
        <v>104.06126076849452</v>
      </c>
      <c r="Y2079">
        <v>96.048543689320383</v>
      </c>
      <c r="Z2079">
        <v>96.048543689320383</v>
      </c>
      <c r="AA2079">
        <v>2.7304064236637458</v>
      </c>
      <c r="AB2079">
        <v>2.8133905466851834</v>
      </c>
      <c r="AC2079">
        <v>-0.86234169226766444</v>
      </c>
      <c r="AD2079">
        <v>18</v>
      </c>
      <c r="AE2079">
        <v>0</v>
      </c>
      <c r="AF2079">
        <v>0</v>
      </c>
      <c r="AG2079">
        <v>1</v>
      </c>
      <c r="AH2079">
        <v>31</v>
      </c>
      <c r="AI2079">
        <v>11</v>
      </c>
      <c r="AJ2079">
        <v>8</v>
      </c>
      <c r="AK2079">
        <v>3</v>
      </c>
      <c r="AL2079">
        <v>4</v>
      </c>
      <c r="AM2079">
        <v>0</v>
      </c>
    </row>
    <row r="2080" spans="1:39">
      <c r="A2080">
        <v>11</v>
      </c>
      <c r="B2080">
        <v>23</v>
      </c>
      <c r="C2080">
        <v>2023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100</v>
      </c>
      <c r="O2080">
        <v>99</v>
      </c>
      <c r="P2080">
        <v>9999</v>
      </c>
      <c r="Q2080">
        <v>169</v>
      </c>
      <c r="R2080">
        <v>797</v>
      </c>
      <c r="S2080">
        <v>794</v>
      </c>
      <c r="T2080">
        <v>3.0187107037345657</v>
      </c>
      <c r="U2080">
        <v>2.0541927341074282</v>
      </c>
      <c r="V2080">
        <v>2.5947302383939777</v>
      </c>
      <c r="W2080">
        <v>61.857682619647363</v>
      </c>
      <c r="X2080">
        <v>114.53459682911684</v>
      </c>
      <c r="Y2080">
        <v>105.30715181932244</v>
      </c>
      <c r="Z2080">
        <v>105.70503778337525</v>
      </c>
      <c r="AA2080">
        <v>2.8498265113290353</v>
      </c>
      <c r="AB2080">
        <v>2.9591931077393254</v>
      </c>
      <c r="AC2080">
        <v>-1.6312953808600923</v>
      </c>
      <c r="AD2080">
        <v>32</v>
      </c>
      <c r="AE2080">
        <v>0</v>
      </c>
      <c r="AF2080">
        <v>0</v>
      </c>
      <c r="AG2080">
        <v>9</v>
      </c>
      <c r="AH2080">
        <v>48</v>
      </c>
      <c r="AI2080">
        <v>18</v>
      </c>
      <c r="AJ2080">
        <v>19</v>
      </c>
      <c r="AK2080">
        <v>5</v>
      </c>
      <c r="AL2080">
        <v>11</v>
      </c>
      <c r="AM2080">
        <v>0</v>
      </c>
    </row>
    <row r="2081" spans="1:39">
      <c r="A2081">
        <v>11</v>
      </c>
      <c r="B2081">
        <v>24</v>
      </c>
      <c r="C2081">
        <v>2023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110</v>
      </c>
      <c r="O2081">
        <v>99</v>
      </c>
      <c r="P2081">
        <v>9999</v>
      </c>
      <c r="Q2081">
        <v>252</v>
      </c>
      <c r="R2081">
        <v>1522</v>
      </c>
      <c r="S2081">
        <v>1517</v>
      </c>
      <c r="T2081">
        <v>5.7647147943337638</v>
      </c>
      <c r="U2081">
        <v>4.2921716640557435</v>
      </c>
      <c r="V2081">
        <v>3.1268068331143239</v>
      </c>
      <c r="W2081">
        <v>61.379696769940686</v>
      </c>
      <c r="X2081">
        <v>125.23238084119836</v>
      </c>
      <c r="Y2081">
        <v>115.22253613666238</v>
      </c>
      <c r="Z2081">
        <v>115.60230718523408</v>
      </c>
      <c r="AA2081">
        <v>2.8943267222686506</v>
      </c>
      <c r="AB2081">
        <v>3.2770646483756831</v>
      </c>
      <c r="AC2081">
        <v>-3.3563333355681944</v>
      </c>
      <c r="AD2081">
        <v>51</v>
      </c>
      <c r="AE2081">
        <v>0</v>
      </c>
      <c r="AF2081">
        <v>0</v>
      </c>
      <c r="AG2081">
        <v>8</v>
      </c>
      <c r="AH2081">
        <v>112</v>
      </c>
      <c r="AI2081">
        <v>26</v>
      </c>
      <c r="AJ2081">
        <v>41</v>
      </c>
      <c r="AK2081">
        <v>13</v>
      </c>
      <c r="AL2081">
        <v>23</v>
      </c>
      <c r="AM2081">
        <v>7</v>
      </c>
    </row>
    <row r="2082" spans="1:39">
      <c r="A2082">
        <v>11</v>
      </c>
      <c r="B2082">
        <v>25</v>
      </c>
      <c r="C2082">
        <v>2023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120</v>
      </c>
      <c r="O2082">
        <v>99</v>
      </c>
      <c r="P2082">
        <v>9999</v>
      </c>
      <c r="Q2082">
        <v>484</v>
      </c>
      <c r="R2082">
        <v>3027</v>
      </c>
      <c r="S2082">
        <v>3023</v>
      </c>
      <c r="T2082">
        <v>11.465040527232784</v>
      </c>
      <c r="U2082">
        <v>9.3041348626634299</v>
      </c>
      <c r="V2082">
        <v>5.2960026428807376</v>
      </c>
      <c r="W2082">
        <v>60.026463777704237</v>
      </c>
      <c r="X2082">
        <v>136.2434728827339</v>
      </c>
      <c r="Y2082">
        <v>125.58523290386516</v>
      </c>
      <c r="Z2082">
        <v>125.75140588819048</v>
      </c>
      <c r="AA2082">
        <v>2.731220818636094</v>
      </c>
      <c r="AB2082">
        <v>3.8799331450406576</v>
      </c>
      <c r="AC2082">
        <v>-9.3674126560094173</v>
      </c>
      <c r="AD2082">
        <v>94</v>
      </c>
      <c r="AE2082">
        <v>0</v>
      </c>
      <c r="AF2082">
        <v>0</v>
      </c>
      <c r="AG2082">
        <v>15</v>
      </c>
      <c r="AH2082">
        <v>182</v>
      </c>
      <c r="AI2082">
        <v>42</v>
      </c>
      <c r="AJ2082">
        <v>81</v>
      </c>
      <c r="AK2082">
        <v>17</v>
      </c>
      <c r="AL2082">
        <v>50</v>
      </c>
      <c r="AM2082">
        <v>18</v>
      </c>
    </row>
    <row r="2083" spans="1:39">
      <c r="A2083">
        <v>11</v>
      </c>
      <c r="B2083">
        <v>26</v>
      </c>
      <c r="C2083">
        <v>2023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130</v>
      </c>
      <c r="O2083">
        <v>99</v>
      </c>
      <c r="P2083">
        <v>9999</v>
      </c>
      <c r="Q2083">
        <v>505</v>
      </c>
      <c r="R2083">
        <v>3730</v>
      </c>
      <c r="S2083">
        <v>3725</v>
      </c>
      <c r="T2083">
        <v>14.127717597151737</v>
      </c>
      <c r="U2083">
        <v>12.309631829925673</v>
      </c>
      <c r="V2083">
        <v>5.6241286863270759</v>
      </c>
      <c r="W2083">
        <v>59.702550335570457</v>
      </c>
      <c r="X2083">
        <v>146.28281132453597</v>
      </c>
      <c r="Y2083">
        <v>134.83766756032199</v>
      </c>
      <c r="Z2083">
        <v>135.01865771812103</v>
      </c>
      <c r="AA2083">
        <v>2.8923687275186953</v>
      </c>
      <c r="AB2083">
        <v>4.1084762854866153</v>
      </c>
      <c r="AC2083">
        <v>4.1499416983977646</v>
      </c>
      <c r="AD2083">
        <v>111</v>
      </c>
      <c r="AE2083">
        <v>0</v>
      </c>
      <c r="AF2083">
        <v>0</v>
      </c>
      <c r="AG2083">
        <v>24</v>
      </c>
      <c r="AH2083">
        <v>236</v>
      </c>
      <c r="AI2083">
        <v>45</v>
      </c>
      <c r="AJ2083">
        <v>110</v>
      </c>
      <c r="AK2083">
        <v>45</v>
      </c>
      <c r="AL2083">
        <v>85</v>
      </c>
      <c r="AM2083">
        <v>16</v>
      </c>
    </row>
    <row r="2084" spans="1:39">
      <c r="A2084">
        <v>11</v>
      </c>
      <c r="B2084">
        <v>27</v>
      </c>
      <c r="C2084">
        <v>2023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140</v>
      </c>
      <c r="O2084">
        <v>99</v>
      </c>
      <c r="P2084">
        <v>9999</v>
      </c>
      <c r="Q2084">
        <v>408</v>
      </c>
      <c r="R2084">
        <v>3527</v>
      </c>
      <c r="S2084">
        <v>3521</v>
      </c>
      <c r="T2084">
        <v>13.358836451783953</v>
      </c>
      <c r="U2084">
        <v>12.492257904622498</v>
      </c>
      <c r="V2084">
        <v>5.6532463850297692</v>
      </c>
      <c r="W2084">
        <v>59.695257029253042</v>
      </c>
      <c r="X2084">
        <v>157.05799649261948</v>
      </c>
      <c r="Y2084">
        <v>144.71397788488821</v>
      </c>
      <c r="Z2084">
        <v>144.96057938085789</v>
      </c>
      <c r="AA2084">
        <v>2.9096119399387894</v>
      </c>
      <c r="AB2084">
        <v>4.2227797731260548</v>
      </c>
      <c r="AC2084">
        <v>-3.561609241456301</v>
      </c>
      <c r="AD2084">
        <v>100</v>
      </c>
      <c r="AE2084">
        <v>0</v>
      </c>
      <c r="AF2084">
        <v>0</v>
      </c>
      <c r="AG2084">
        <v>17</v>
      </c>
      <c r="AH2084">
        <v>263</v>
      </c>
      <c r="AI2084">
        <v>30</v>
      </c>
      <c r="AJ2084">
        <v>77</v>
      </c>
      <c r="AK2084">
        <v>32</v>
      </c>
      <c r="AL2084">
        <v>53</v>
      </c>
      <c r="AM2084">
        <v>6</v>
      </c>
    </row>
    <row r="2085" spans="1:39">
      <c r="A2085">
        <v>11</v>
      </c>
      <c r="B2085">
        <v>28</v>
      </c>
      <c r="C2085">
        <v>2023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150</v>
      </c>
      <c r="O2085">
        <v>99</v>
      </c>
      <c r="P2085">
        <v>9999</v>
      </c>
      <c r="Q2085">
        <v>374</v>
      </c>
      <c r="R2085">
        <v>2985</v>
      </c>
      <c r="S2085">
        <v>2981</v>
      </c>
      <c r="T2085">
        <v>11.305961669570488</v>
      </c>
      <c r="U2085">
        <v>11.302196334496889</v>
      </c>
      <c r="V2085">
        <v>5.5025125628140721</v>
      </c>
      <c r="W2085">
        <v>59.549480040254963</v>
      </c>
      <c r="X2085">
        <v>167.83342497972012</v>
      </c>
      <c r="Y2085">
        <v>154.70113902847558</v>
      </c>
      <c r="Z2085">
        <v>154.90872190540077</v>
      </c>
      <c r="AA2085">
        <v>2.8491112352386594</v>
      </c>
      <c r="AB2085">
        <v>4.3965598950912108</v>
      </c>
      <c r="AC2085">
        <v>-3.4492679197104854</v>
      </c>
      <c r="AD2085">
        <v>82</v>
      </c>
      <c r="AE2085">
        <v>0</v>
      </c>
      <c r="AF2085">
        <v>0</v>
      </c>
      <c r="AG2085">
        <v>11</v>
      </c>
      <c r="AH2085">
        <v>201</v>
      </c>
      <c r="AI2085">
        <v>27</v>
      </c>
      <c r="AJ2085">
        <v>37</v>
      </c>
      <c r="AK2085">
        <v>29</v>
      </c>
      <c r="AL2085">
        <v>29</v>
      </c>
      <c r="AM2085">
        <v>3</v>
      </c>
    </row>
    <row r="2086" spans="1:39">
      <c r="A2086">
        <v>11</v>
      </c>
      <c r="B2086">
        <v>29</v>
      </c>
      <c r="C2086">
        <v>2023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160</v>
      </c>
      <c r="O2086">
        <v>99</v>
      </c>
      <c r="P2086">
        <v>9999</v>
      </c>
      <c r="Q2086">
        <v>355</v>
      </c>
      <c r="R2086">
        <v>2678</v>
      </c>
      <c r="S2086">
        <v>2674</v>
      </c>
      <c r="T2086">
        <v>10.143170971896071</v>
      </c>
      <c r="U2086">
        <v>10.796141211903665</v>
      </c>
      <c r="V2086">
        <v>5.8431665421956689</v>
      </c>
      <c r="W2086">
        <v>59.074420344053863</v>
      </c>
      <c r="X2086">
        <v>178.72346967425287</v>
      </c>
      <c r="Y2086">
        <v>164.71493651979077</v>
      </c>
      <c r="Z2086">
        <v>164.96133133881818</v>
      </c>
      <c r="AA2086">
        <v>2.8921800053579143</v>
      </c>
      <c r="AB2086">
        <v>4.613976294304444</v>
      </c>
      <c r="AC2086">
        <v>-5.425557608470907</v>
      </c>
      <c r="AD2086">
        <v>88</v>
      </c>
      <c r="AE2086">
        <v>0</v>
      </c>
      <c r="AF2086">
        <v>0</v>
      </c>
      <c r="AG2086">
        <v>7</v>
      </c>
      <c r="AH2086">
        <v>245</v>
      </c>
      <c r="AI2086">
        <v>32</v>
      </c>
      <c r="AJ2086">
        <v>39</v>
      </c>
      <c r="AK2086">
        <v>27</v>
      </c>
      <c r="AL2086">
        <v>23</v>
      </c>
      <c r="AM2086">
        <v>1</v>
      </c>
    </row>
    <row r="2087" spans="1:39">
      <c r="A2087">
        <v>11</v>
      </c>
      <c r="B2087">
        <v>30</v>
      </c>
      <c r="C2087">
        <v>2023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170</v>
      </c>
      <c r="O2087">
        <v>99</v>
      </c>
      <c r="P2087">
        <v>9999</v>
      </c>
      <c r="Q2087">
        <v>332</v>
      </c>
      <c r="R2087">
        <v>2259</v>
      </c>
      <c r="S2087">
        <v>2258</v>
      </c>
      <c r="T2087">
        <v>8.5561699871221908</v>
      </c>
      <c r="U2087">
        <v>9.6600497501064506</v>
      </c>
      <c r="V2087">
        <v>6.3138556883576804</v>
      </c>
      <c r="W2087">
        <v>58.717449069973455</v>
      </c>
      <c r="X2087">
        <v>189.37957091820505</v>
      </c>
      <c r="Y2087">
        <v>174.71819389110183</v>
      </c>
      <c r="Z2087">
        <v>174.79557130203676</v>
      </c>
      <c r="AA2087">
        <v>2.9071226565998729</v>
      </c>
      <c r="AB2087">
        <v>4.5248909331478417</v>
      </c>
      <c r="AC2087">
        <v>-5.2837869554737589</v>
      </c>
      <c r="AD2087">
        <v>75</v>
      </c>
      <c r="AE2087">
        <v>0</v>
      </c>
      <c r="AF2087">
        <v>0</v>
      </c>
      <c r="AG2087">
        <v>6</v>
      </c>
      <c r="AH2087">
        <v>164</v>
      </c>
      <c r="AI2087">
        <v>15</v>
      </c>
      <c r="AJ2087">
        <v>27</v>
      </c>
      <c r="AK2087">
        <v>12</v>
      </c>
      <c r="AL2087">
        <v>14</v>
      </c>
      <c r="AM2087">
        <v>5</v>
      </c>
    </row>
    <row r="2088" spans="1:39">
      <c r="A2088">
        <v>11</v>
      </c>
      <c r="B2088">
        <v>31</v>
      </c>
      <c r="C2088">
        <v>2023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180</v>
      </c>
      <c r="O2088">
        <v>99</v>
      </c>
      <c r="P2088">
        <v>9999</v>
      </c>
      <c r="Q2088">
        <v>319</v>
      </c>
      <c r="R2088">
        <v>1787</v>
      </c>
      <c r="S2088">
        <v>1784</v>
      </c>
      <c r="T2088">
        <v>6.7684266343458841</v>
      </c>
      <c r="U2088">
        <v>8.072196345755458</v>
      </c>
      <c r="V2088">
        <v>7.3396754336877459</v>
      </c>
      <c r="W2088">
        <v>57.911995515695082</v>
      </c>
      <c r="X2088">
        <v>200.29374300124704</v>
      </c>
      <c r="Y2088">
        <v>184.56194739787361</v>
      </c>
      <c r="Z2088">
        <v>184.87230941704033</v>
      </c>
      <c r="AA2088">
        <v>2.905608856691257</v>
      </c>
      <c r="AB2088">
        <v>4.6789998893038591</v>
      </c>
      <c r="AC2088">
        <v>-8.2235498761430179</v>
      </c>
      <c r="AD2088">
        <v>57</v>
      </c>
      <c r="AE2088">
        <v>0</v>
      </c>
      <c r="AF2088">
        <v>0</v>
      </c>
      <c r="AG2088">
        <v>4</v>
      </c>
      <c r="AH2088">
        <v>127</v>
      </c>
      <c r="AI2088">
        <v>15</v>
      </c>
      <c r="AJ2088">
        <v>27</v>
      </c>
      <c r="AK2088">
        <v>14</v>
      </c>
      <c r="AL2088">
        <v>10</v>
      </c>
      <c r="AM2088">
        <v>1</v>
      </c>
    </row>
    <row r="2089" spans="1:39">
      <c r="A2089">
        <v>11</v>
      </c>
      <c r="B2089">
        <v>32</v>
      </c>
      <c r="C2089">
        <v>2023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190</v>
      </c>
      <c r="O2089">
        <v>99</v>
      </c>
      <c r="P2089">
        <v>9999</v>
      </c>
      <c r="Q2089">
        <v>285</v>
      </c>
      <c r="R2089">
        <v>1360</v>
      </c>
      <c r="S2089">
        <v>1354</v>
      </c>
      <c r="T2089">
        <v>5.1511249147791807</v>
      </c>
      <c r="U2089">
        <v>6.4580248345224254</v>
      </c>
      <c r="V2089">
        <v>8.2772058823529395</v>
      </c>
      <c r="W2089">
        <v>56.864844903988192</v>
      </c>
      <c r="X2089">
        <v>211.13839143457963</v>
      </c>
      <c r="Y2089">
        <v>194.01522058823537</v>
      </c>
      <c r="Z2089">
        <v>194.87496307237819</v>
      </c>
      <c r="AA2089">
        <v>2.9017925046677151</v>
      </c>
      <c r="AB2089">
        <v>4.7271386114194609</v>
      </c>
      <c r="AC2089">
        <v>-8.5068488568490874</v>
      </c>
      <c r="AD2089">
        <v>41</v>
      </c>
      <c r="AE2089">
        <v>0</v>
      </c>
      <c r="AF2089">
        <v>0</v>
      </c>
      <c r="AG2089">
        <v>5</v>
      </c>
      <c r="AH2089">
        <v>107</v>
      </c>
      <c r="AI2089">
        <v>9</v>
      </c>
      <c r="AJ2089">
        <v>17</v>
      </c>
      <c r="AK2089">
        <v>8</v>
      </c>
      <c r="AL2089">
        <v>9</v>
      </c>
      <c r="AM2089">
        <v>1</v>
      </c>
    </row>
    <row r="2090" spans="1:39">
      <c r="A2090">
        <v>11</v>
      </c>
      <c r="B2090">
        <v>33</v>
      </c>
      <c r="C2090">
        <v>2023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200</v>
      </c>
      <c r="O2090">
        <v>99</v>
      </c>
      <c r="P2090">
        <v>9999</v>
      </c>
      <c r="Q2090">
        <v>245</v>
      </c>
      <c r="R2090">
        <v>882</v>
      </c>
      <c r="S2090">
        <v>880</v>
      </c>
      <c r="T2090">
        <v>3.3406560109082646</v>
      </c>
      <c r="U2090">
        <v>4.4123714731399444</v>
      </c>
      <c r="V2090">
        <v>9.2074829931972797</v>
      </c>
      <c r="W2090">
        <v>55.679545454545448</v>
      </c>
      <c r="X2090">
        <v>221.95259468901352</v>
      </c>
      <c r="Y2090">
        <v>204.39886621315225</v>
      </c>
      <c r="Z2090">
        <v>204.86340909090941</v>
      </c>
      <c r="AA2090">
        <v>2.918803026111775</v>
      </c>
      <c r="AB2090">
        <v>4.8775496617132807</v>
      </c>
      <c r="AC2090">
        <v>-5.6338328959735691</v>
      </c>
      <c r="AD2090">
        <v>20</v>
      </c>
      <c r="AE2090">
        <v>1</v>
      </c>
      <c r="AF2090">
        <v>0</v>
      </c>
      <c r="AG2090">
        <v>3</v>
      </c>
      <c r="AH2090">
        <v>49</v>
      </c>
      <c r="AI2090">
        <v>4</v>
      </c>
      <c r="AJ2090">
        <v>11</v>
      </c>
      <c r="AK2090">
        <v>4</v>
      </c>
      <c r="AL2090">
        <v>6</v>
      </c>
      <c r="AM2090">
        <v>1</v>
      </c>
    </row>
    <row r="2091" spans="1:39">
      <c r="A2091">
        <v>11</v>
      </c>
      <c r="B2091">
        <v>34</v>
      </c>
      <c r="C2091">
        <v>2023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210</v>
      </c>
      <c r="O2091">
        <v>99</v>
      </c>
      <c r="P2091">
        <v>9999</v>
      </c>
      <c r="Q2091">
        <v>207</v>
      </c>
      <c r="R2091">
        <v>556</v>
      </c>
      <c r="S2091">
        <v>555</v>
      </c>
      <c r="T2091">
        <v>2.1059010681009021</v>
      </c>
      <c r="U2091">
        <v>2.9161970093251721</v>
      </c>
      <c r="V2091">
        <v>9.7392086330935275</v>
      </c>
      <c r="W2091">
        <v>54.405405405405411</v>
      </c>
      <c r="X2091">
        <v>232.59819013694764</v>
      </c>
      <c r="Y2091">
        <v>214.29748201438861</v>
      </c>
      <c r="Z2091">
        <v>214.68360360360373</v>
      </c>
      <c r="AA2091">
        <v>2.7971931854473442</v>
      </c>
      <c r="AB2091">
        <v>4.9290065851780085</v>
      </c>
      <c r="AC2091">
        <v>-8.920687359965175</v>
      </c>
      <c r="AD2091">
        <v>11</v>
      </c>
      <c r="AE2091">
        <v>0</v>
      </c>
      <c r="AF2091">
        <v>0</v>
      </c>
      <c r="AG2091">
        <v>1</v>
      </c>
      <c r="AH2091">
        <v>42</v>
      </c>
      <c r="AI2091">
        <v>6</v>
      </c>
      <c r="AJ2091">
        <v>6</v>
      </c>
      <c r="AK2091">
        <v>4</v>
      </c>
      <c r="AL2091">
        <v>1</v>
      </c>
      <c r="AM2091">
        <v>0</v>
      </c>
    </row>
    <row r="2092" spans="1:39">
      <c r="A2092">
        <v>11</v>
      </c>
      <c r="B2092">
        <v>35</v>
      </c>
      <c r="C2092">
        <v>2023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220</v>
      </c>
      <c r="O2092">
        <v>99</v>
      </c>
      <c r="P2092">
        <v>9999</v>
      </c>
      <c r="Q2092">
        <v>145</v>
      </c>
      <c r="R2092">
        <v>377</v>
      </c>
      <c r="S2092">
        <v>377</v>
      </c>
      <c r="T2092">
        <v>1.4279221271115821</v>
      </c>
      <c r="U2092">
        <v>2.0729602635012032</v>
      </c>
      <c r="V2092">
        <v>10.106100795755967</v>
      </c>
      <c r="W2092">
        <v>53.13262599469499</v>
      </c>
      <c r="X2092">
        <v>243.40131792591919</v>
      </c>
      <c r="Y2092">
        <v>224.65941644562335</v>
      </c>
      <c r="Z2092">
        <v>224.65941644562335</v>
      </c>
      <c r="AA2092">
        <v>2.9438372762099956</v>
      </c>
      <c r="AB2092">
        <v>4.9306513578202322</v>
      </c>
      <c r="AC2092">
        <v>-10.901909265369641</v>
      </c>
      <c r="AD2092">
        <v>12</v>
      </c>
      <c r="AE2092">
        <v>0</v>
      </c>
      <c r="AF2092">
        <v>0</v>
      </c>
      <c r="AG2092">
        <v>1</v>
      </c>
      <c r="AH2092">
        <v>35</v>
      </c>
      <c r="AI2092">
        <v>0</v>
      </c>
      <c r="AJ2092">
        <v>7</v>
      </c>
      <c r="AK2092">
        <v>2</v>
      </c>
      <c r="AL2092">
        <v>1</v>
      </c>
      <c r="AM2092">
        <v>0</v>
      </c>
    </row>
    <row r="2093" spans="1:39">
      <c r="A2093">
        <v>11</v>
      </c>
      <c r="B2093">
        <v>36</v>
      </c>
      <c r="C2093">
        <v>2023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230</v>
      </c>
      <c r="O2093">
        <v>99</v>
      </c>
      <c r="P2093">
        <v>9999</v>
      </c>
      <c r="Q2093">
        <v>150</v>
      </c>
      <c r="R2093">
        <v>483</v>
      </c>
      <c r="S2093">
        <v>482</v>
      </c>
      <c r="T2093">
        <v>1.8294068631164313</v>
      </c>
      <c r="U2093">
        <v>2.885404848748351</v>
      </c>
      <c r="V2093">
        <v>8.9461697722567308</v>
      </c>
      <c r="W2093">
        <v>50.483402489626563</v>
      </c>
      <c r="X2093">
        <v>264.9805185628822</v>
      </c>
      <c r="Y2093">
        <v>244.08136645962745</v>
      </c>
      <c r="Z2093">
        <v>244.58775933609957</v>
      </c>
      <c r="AA2093">
        <v>14.336363667094384</v>
      </c>
      <c r="AB2093">
        <v>5.6304535057422989</v>
      </c>
      <c r="AC2093">
        <v>-25.439919965052042</v>
      </c>
      <c r="AD2093">
        <v>9</v>
      </c>
      <c r="AE2093">
        <v>0</v>
      </c>
      <c r="AF2093">
        <v>0</v>
      </c>
      <c r="AG2093">
        <v>0</v>
      </c>
      <c r="AH2093">
        <v>36</v>
      </c>
      <c r="AI2093">
        <v>1</v>
      </c>
      <c r="AJ2093">
        <v>5</v>
      </c>
      <c r="AK2093">
        <v>2</v>
      </c>
      <c r="AL2093">
        <v>3</v>
      </c>
      <c r="AM2093">
        <v>0</v>
      </c>
    </row>
    <row r="2094" spans="1:39">
      <c r="A2094">
        <v>11</v>
      </c>
      <c r="B2094">
        <v>37</v>
      </c>
      <c r="C2094">
        <v>2022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60</v>
      </c>
      <c r="O2094">
        <v>99</v>
      </c>
      <c r="P2094">
        <v>9999</v>
      </c>
      <c r="Q2094">
        <v>6</v>
      </c>
      <c r="R2094">
        <v>7</v>
      </c>
      <c r="S2094">
        <v>6</v>
      </c>
      <c r="T2094">
        <v>2.5534398482527181E-2</v>
      </c>
      <c r="U2094">
        <v>8.4643734851297496E-3</v>
      </c>
      <c r="V2094">
        <v>5.1428571428571441</v>
      </c>
      <c r="W2094">
        <v>58.16666666666665</v>
      </c>
      <c r="X2094">
        <v>66.197183098591552</v>
      </c>
      <c r="Y2094">
        <v>51.1</v>
      </c>
      <c r="Z2094">
        <v>59.616666666666646</v>
      </c>
      <c r="AA2094">
        <v>6.7937266814483213</v>
      </c>
      <c r="AB2094">
        <v>4.0994579587496629</v>
      </c>
      <c r="AC2094">
        <v>69.527733817694582</v>
      </c>
      <c r="AD2094">
        <v>0</v>
      </c>
      <c r="AE2094">
        <v>0</v>
      </c>
      <c r="AF2094">
        <v>0</v>
      </c>
      <c r="AG2094">
        <v>1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</row>
    <row r="2095" spans="1:39">
      <c r="A2095">
        <v>11</v>
      </c>
      <c r="B2095">
        <v>38</v>
      </c>
      <c r="C2095">
        <v>2022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70</v>
      </c>
      <c r="O2095">
        <v>99</v>
      </c>
      <c r="P2095">
        <v>9999</v>
      </c>
      <c r="Q2095">
        <v>20</v>
      </c>
      <c r="R2095">
        <v>21</v>
      </c>
      <c r="S2095">
        <v>21</v>
      </c>
      <c r="T2095">
        <v>7.6603195447581526E-2</v>
      </c>
      <c r="U2095">
        <v>3.8199715172057495E-2</v>
      </c>
      <c r="V2095">
        <v>3.0476190476190488</v>
      </c>
      <c r="W2095">
        <v>61.619047619047599</v>
      </c>
      <c r="X2095">
        <v>83.28432131249032</v>
      </c>
      <c r="Y2095">
        <v>76.871428571428623</v>
      </c>
      <c r="Z2095">
        <v>76.871428571428623</v>
      </c>
      <c r="AA2095">
        <v>2.357186146787813</v>
      </c>
      <c r="AB2095">
        <v>3.8726905926376158</v>
      </c>
      <c r="AC2095">
        <v>5.7231773579427037</v>
      </c>
      <c r="AD2095">
        <v>1</v>
      </c>
      <c r="AE2095">
        <v>0</v>
      </c>
      <c r="AF2095">
        <v>0</v>
      </c>
      <c r="AG2095">
        <v>1</v>
      </c>
      <c r="AH2095">
        <v>1</v>
      </c>
      <c r="AI2095">
        <v>1</v>
      </c>
      <c r="AJ2095">
        <v>2</v>
      </c>
      <c r="AK2095">
        <v>0</v>
      </c>
      <c r="AL2095">
        <v>0</v>
      </c>
      <c r="AM2095">
        <v>0</v>
      </c>
    </row>
    <row r="2096" spans="1:39">
      <c r="A2096">
        <v>11</v>
      </c>
      <c r="B2096">
        <v>39</v>
      </c>
      <c r="C2096">
        <v>2022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80</v>
      </c>
      <c r="O2096">
        <v>99</v>
      </c>
      <c r="P2096">
        <v>9999</v>
      </c>
      <c r="Q2096">
        <v>63</v>
      </c>
      <c r="R2096">
        <v>106</v>
      </c>
      <c r="S2096">
        <v>106</v>
      </c>
      <c r="T2096">
        <v>0.3866637484496972</v>
      </c>
      <c r="U2096">
        <v>0.21599178602241795</v>
      </c>
      <c r="V2096">
        <v>1.8113207547169805</v>
      </c>
      <c r="W2096">
        <v>62.066037735849065</v>
      </c>
      <c r="X2096">
        <v>93.294016639751391</v>
      </c>
      <c r="Y2096">
        <v>86.110377358490609</v>
      </c>
      <c r="Z2096">
        <v>86.110377358490609</v>
      </c>
      <c r="AA2096">
        <v>2.8649781600544206</v>
      </c>
      <c r="AB2096">
        <v>3.2309495885666251</v>
      </c>
      <c r="AC2096">
        <v>-3.1769928855169369</v>
      </c>
      <c r="AD2096">
        <v>5</v>
      </c>
      <c r="AE2096">
        <v>0</v>
      </c>
      <c r="AF2096">
        <v>0</v>
      </c>
      <c r="AG2096">
        <v>1</v>
      </c>
      <c r="AH2096">
        <v>6</v>
      </c>
      <c r="AI2096">
        <v>3</v>
      </c>
      <c r="AJ2096">
        <v>3</v>
      </c>
      <c r="AK2096">
        <v>1</v>
      </c>
      <c r="AL2096">
        <v>0</v>
      </c>
      <c r="AM2096">
        <v>1</v>
      </c>
    </row>
    <row r="2097" spans="1:39">
      <c r="A2097">
        <v>11</v>
      </c>
      <c r="B2097">
        <v>40</v>
      </c>
      <c r="C2097">
        <v>2022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90</v>
      </c>
      <c r="O2097">
        <v>99</v>
      </c>
      <c r="P2097">
        <v>9999</v>
      </c>
      <c r="Q2097">
        <v>124</v>
      </c>
      <c r="R2097">
        <v>373</v>
      </c>
      <c r="S2097">
        <v>371</v>
      </c>
      <c r="T2097">
        <v>1.3606186619975198</v>
      </c>
      <c r="U2097">
        <v>0.84100661405718147</v>
      </c>
      <c r="V2097">
        <v>1.6729222520107243</v>
      </c>
      <c r="W2097">
        <v>62.323450134770894</v>
      </c>
      <c r="X2097">
        <v>103.77194078058784</v>
      </c>
      <c r="Y2097">
        <v>95.282841823056316</v>
      </c>
      <c r="Z2097">
        <v>95.796495956873301</v>
      </c>
      <c r="AA2097">
        <v>2.8308999858302903</v>
      </c>
      <c r="AB2097">
        <v>2.3775601799405073</v>
      </c>
      <c r="AC2097">
        <v>-7.3590182712832943</v>
      </c>
      <c r="AD2097">
        <v>16</v>
      </c>
      <c r="AE2097">
        <v>0</v>
      </c>
      <c r="AF2097">
        <v>0</v>
      </c>
      <c r="AG2097">
        <v>2</v>
      </c>
      <c r="AH2097">
        <v>31</v>
      </c>
      <c r="AI2097">
        <v>8</v>
      </c>
      <c r="AJ2097">
        <v>8</v>
      </c>
      <c r="AK2097">
        <v>1</v>
      </c>
      <c r="AL2097">
        <v>7</v>
      </c>
      <c r="AM2097">
        <v>1</v>
      </c>
    </row>
    <row r="2098" spans="1:39">
      <c r="A2098">
        <v>11</v>
      </c>
      <c r="B2098">
        <v>41</v>
      </c>
      <c r="C2098">
        <v>2022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100</v>
      </c>
      <c r="O2098">
        <v>99</v>
      </c>
      <c r="P2098">
        <v>9999</v>
      </c>
      <c r="Q2098">
        <v>223</v>
      </c>
      <c r="R2098">
        <v>907</v>
      </c>
      <c r="S2098">
        <v>901</v>
      </c>
      <c r="T2098">
        <v>3.3085284890931641</v>
      </c>
      <c r="U2098">
        <v>2.2550737932220657</v>
      </c>
      <c r="V2098">
        <v>1.8478500551267925</v>
      </c>
      <c r="W2098">
        <v>62.127635960044394</v>
      </c>
      <c r="X2098">
        <v>114.58003896502591</v>
      </c>
      <c r="Y2098">
        <v>105.06972436604202</v>
      </c>
      <c r="Z2098">
        <v>105.76941176470602</v>
      </c>
      <c r="AA2098">
        <v>2.8384336608899727</v>
      </c>
      <c r="AB2098">
        <v>2.8214183712313625</v>
      </c>
      <c r="AC2098">
        <v>-3.3798041835218746</v>
      </c>
      <c r="AD2098">
        <v>39</v>
      </c>
      <c r="AE2098">
        <v>0</v>
      </c>
      <c r="AF2098">
        <v>0</v>
      </c>
      <c r="AG2098">
        <v>9</v>
      </c>
      <c r="AH2098">
        <v>66</v>
      </c>
      <c r="AI2098">
        <v>9</v>
      </c>
      <c r="AJ2098">
        <v>14</v>
      </c>
      <c r="AK2098">
        <v>4</v>
      </c>
      <c r="AL2098">
        <v>7</v>
      </c>
      <c r="AM2098">
        <v>2</v>
      </c>
    </row>
    <row r="2099" spans="1:39">
      <c r="A2099">
        <v>11</v>
      </c>
      <c r="B2099">
        <v>42</v>
      </c>
      <c r="C2099">
        <v>2022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110</v>
      </c>
      <c r="O2099">
        <v>99</v>
      </c>
      <c r="P2099">
        <v>9999</v>
      </c>
      <c r="Q2099">
        <v>274</v>
      </c>
      <c r="R2099">
        <v>1552</v>
      </c>
      <c r="S2099">
        <v>1548</v>
      </c>
      <c r="T2099">
        <v>5.6613409206974552</v>
      </c>
      <c r="U2099">
        <v>4.2253863745130058</v>
      </c>
      <c r="V2099">
        <v>2.952963917525774</v>
      </c>
      <c r="W2099">
        <v>61.557493540051645</v>
      </c>
      <c r="X2099">
        <v>124.979001686567</v>
      </c>
      <c r="Y2099">
        <v>115.05323453608263</v>
      </c>
      <c r="Z2099">
        <v>115.35052971576242</v>
      </c>
      <c r="AA2099">
        <v>2.9232114792505621</v>
      </c>
      <c r="AB2099">
        <v>2.9021380200065705</v>
      </c>
      <c r="AC2099">
        <v>-8.5216249013253016</v>
      </c>
      <c r="AD2099">
        <v>48</v>
      </c>
      <c r="AE2099">
        <v>0</v>
      </c>
      <c r="AF2099">
        <v>0</v>
      </c>
      <c r="AG2099">
        <v>11</v>
      </c>
      <c r="AH2099">
        <v>91</v>
      </c>
      <c r="AI2099">
        <v>26</v>
      </c>
      <c r="AJ2099">
        <v>29</v>
      </c>
      <c r="AK2099">
        <v>11</v>
      </c>
      <c r="AL2099">
        <v>12</v>
      </c>
      <c r="AM2099">
        <v>3</v>
      </c>
    </row>
    <row r="2100" spans="1:39">
      <c r="A2100">
        <v>11</v>
      </c>
      <c r="B2100">
        <v>43</v>
      </c>
      <c r="C2100">
        <v>2022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120</v>
      </c>
      <c r="O2100">
        <v>99</v>
      </c>
      <c r="P2100">
        <v>9999</v>
      </c>
      <c r="Q2100">
        <v>500</v>
      </c>
      <c r="R2100">
        <v>3004</v>
      </c>
      <c r="S2100">
        <v>2996</v>
      </c>
      <c r="T2100">
        <v>10.95790472021595</v>
      </c>
      <c r="U2100">
        <v>8.9202563115463391</v>
      </c>
      <c r="V2100">
        <v>5.2356857523302258</v>
      </c>
      <c r="W2100">
        <v>59.972296395193602</v>
      </c>
      <c r="X2100">
        <v>136.31338064235041</v>
      </c>
      <c r="Y2100">
        <v>125.48780625832217</v>
      </c>
      <c r="Z2100">
        <v>125.82288718291043</v>
      </c>
      <c r="AA2100">
        <v>2.7708135843483155</v>
      </c>
      <c r="AB2100">
        <v>3.8420370289266024</v>
      </c>
      <c r="AC2100">
        <v>-17.978329053630763</v>
      </c>
      <c r="AD2100">
        <v>102</v>
      </c>
      <c r="AE2100">
        <v>0</v>
      </c>
      <c r="AF2100">
        <v>0</v>
      </c>
      <c r="AG2100">
        <v>14</v>
      </c>
      <c r="AH2100">
        <v>217</v>
      </c>
      <c r="AI2100">
        <v>34</v>
      </c>
      <c r="AJ2100">
        <v>96</v>
      </c>
      <c r="AK2100">
        <v>18</v>
      </c>
      <c r="AL2100">
        <v>46</v>
      </c>
      <c r="AM2100">
        <v>32</v>
      </c>
    </row>
    <row r="2101" spans="1:39">
      <c r="A2101">
        <v>11</v>
      </c>
      <c r="B2101">
        <v>44</v>
      </c>
      <c r="C2101">
        <v>2022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130</v>
      </c>
      <c r="O2101">
        <v>99</v>
      </c>
      <c r="P2101">
        <v>9999</v>
      </c>
      <c r="Q2101">
        <v>580</v>
      </c>
      <c r="R2101">
        <v>3938</v>
      </c>
      <c r="S2101">
        <v>3930</v>
      </c>
      <c r="T2101">
        <v>14.364923032027438</v>
      </c>
      <c r="U2101">
        <v>12.553742796639492</v>
      </c>
      <c r="V2101">
        <v>5.6543930929405777</v>
      </c>
      <c r="W2101">
        <v>59.652417302799002</v>
      </c>
      <c r="X2101">
        <v>146.24931013592555</v>
      </c>
      <c r="Y2101">
        <v>134.71676231589623</v>
      </c>
      <c r="Z2101">
        <v>134.99099491094128</v>
      </c>
      <c r="AA2101">
        <v>2.9156014664138792</v>
      </c>
      <c r="AB2101">
        <v>3.9402406907670904</v>
      </c>
      <c r="AC2101">
        <v>-1.7466819599895722</v>
      </c>
      <c r="AD2101">
        <v>119</v>
      </c>
      <c r="AE2101">
        <v>0</v>
      </c>
      <c r="AF2101">
        <v>0</v>
      </c>
      <c r="AG2101">
        <v>6</v>
      </c>
      <c r="AH2101">
        <v>271</v>
      </c>
      <c r="AI2101">
        <v>33</v>
      </c>
      <c r="AJ2101">
        <v>130</v>
      </c>
      <c r="AK2101">
        <v>25</v>
      </c>
      <c r="AL2101">
        <v>47</v>
      </c>
      <c r="AM2101">
        <v>34</v>
      </c>
    </row>
    <row r="2102" spans="1:39">
      <c r="A2102">
        <v>11</v>
      </c>
      <c r="B2102">
        <v>45</v>
      </c>
      <c r="C2102">
        <v>2022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140</v>
      </c>
      <c r="O2102">
        <v>99</v>
      </c>
      <c r="P2102">
        <v>9999</v>
      </c>
      <c r="Q2102">
        <v>470</v>
      </c>
      <c r="R2102">
        <v>3649</v>
      </c>
      <c r="S2102">
        <v>3640</v>
      </c>
      <c r="T2102">
        <v>13.310717151820239</v>
      </c>
      <c r="U2102">
        <v>12.485162204111878</v>
      </c>
      <c r="V2102">
        <v>5.4771170183611932</v>
      </c>
      <c r="W2102">
        <v>59.67912087912088</v>
      </c>
      <c r="X2102">
        <v>157.04245541974555</v>
      </c>
      <c r="Y2102">
        <v>144.59206083858589</v>
      </c>
      <c r="Z2102">
        <v>144.94956868131871</v>
      </c>
      <c r="AA2102">
        <v>2.9007356694132405</v>
      </c>
      <c r="AB2102">
        <v>4.2031259033027677</v>
      </c>
      <c r="AC2102">
        <v>-0.55722584961674115</v>
      </c>
      <c r="AD2102">
        <v>117</v>
      </c>
      <c r="AE2102">
        <v>0</v>
      </c>
      <c r="AF2102">
        <v>0</v>
      </c>
      <c r="AG2102">
        <v>17</v>
      </c>
      <c r="AH2102">
        <v>284</v>
      </c>
      <c r="AI2102">
        <v>37</v>
      </c>
      <c r="AJ2102">
        <v>74</v>
      </c>
      <c r="AK2102">
        <v>36</v>
      </c>
      <c r="AL2102">
        <v>34</v>
      </c>
      <c r="AM2102">
        <v>14</v>
      </c>
    </row>
    <row r="2103" spans="1:39">
      <c r="A2103">
        <v>11</v>
      </c>
      <c r="B2103">
        <v>46</v>
      </c>
      <c r="C2103">
        <v>2022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150</v>
      </c>
      <c r="O2103">
        <v>99</v>
      </c>
      <c r="P2103">
        <v>9999</v>
      </c>
      <c r="Q2103">
        <v>445</v>
      </c>
      <c r="R2103">
        <v>3218</v>
      </c>
      <c r="S2103">
        <v>3215</v>
      </c>
      <c r="T2103">
        <v>11.738527759538922</v>
      </c>
      <c r="U2103">
        <v>11.795537490484922</v>
      </c>
      <c r="V2103">
        <v>5.5739589807333756</v>
      </c>
      <c r="W2103">
        <v>59.489269051321919</v>
      </c>
      <c r="X2103">
        <v>167.97835105484003</v>
      </c>
      <c r="Y2103">
        <v>154.90156929770049</v>
      </c>
      <c r="Z2103">
        <v>155.0461119751167</v>
      </c>
      <c r="AA2103">
        <v>2.8621962550927873</v>
      </c>
      <c r="AB2103">
        <v>4.2264581637996335</v>
      </c>
      <c r="AC2103">
        <v>0.50999531446845825</v>
      </c>
      <c r="AD2103">
        <v>81</v>
      </c>
      <c r="AE2103">
        <v>0</v>
      </c>
      <c r="AF2103">
        <v>0</v>
      </c>
      <c r="AG2103">
        <v>6</v>
      </c>
      <c r="AH2103">
        <v>255</v>
      </c>
      <c r="AI2103">
        <v>32</v>
      </c>
      <c r="AJ2103">
        <v>62</v>
      </c>
      <c r="AK2103">
        <v>19</v>
      </c>
      <c r="AL2103">
        <v>38</v>
      </c>
      <c r="AM2103">
        <v>5</v>
      </c>
    </row>
    <row r="2104" spans="1:39">
      <c r="A2104">
        <v>11</v>
      </c>
      <c r="B2104">
        <v>47</v>
      </c>
      <c r="C2104">
        <v>2022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160</v>
      </c>
      <c r="O2104">
        <v>99</v>
      </c>
      <c r="P2104">
        <v>9999</v>
      </c>
      <c r="Q2104">
        <v>389</v>
      </c>
      <c r="R2104">
        <v>2818</v>
      </c>
      <c r="S2104">
        <v>2811</v>
      </c>
      <c r="T2104">
        <v>10.279419274823084</v>
      </c>
      <c r="U2104">
        <v>10.964645530614158</v>
      </c>
      <c r="V2104">
        <v>5.8740241305890706</v>
      </c>
      <c r="W2104">
        <v>59.18427605834222</v>
      </c>
      <c r="X2104">
        <v>178.59592066786249</v>
      </c>
      <c r="Y2104">
        <v>164.42874024130589</v>
      </c>
      <c r="Z2104">
        <v>164.8382034863038</v>
      </c>
      <c r="AA2104">
        <v>2.8147562345848089</v>
      </c>
      <c r="AB2104">
        <v>4.2769036716579576</v>
      </c>
      <c r="AC2104">
        <v>-1.6879385927333621</v>
      </c>
      <c r="AD2104">
        <v>79</v>
      </c>
      <c r="AE2104">
        <v>0</v>
      </c>
      <c r="AF2104">
        <v>0</v>
      </c>
      <c r="AG2104">
        <v>8</v>
      </c>
      <c r="AH2104">
        <v>211</v>
      </c>
      <c r="AI2104">
        <v>19</v>
      </c>
      <c r="AJ2104">
        <v>59</v>
      </c>
      <c r="AK2104">
        <v>10</v>
      </c>
      <c r="AL2104">
        <v>22</v>
      </c>
      <c r="AM2104">
        <v>3</v>
      </c>
    </row>
    <row r="2105" spans="1:39">
      <c r="A2105">
        <v>11</v>
      </c>
      <c r="B2105">
        <v>48</v>
      </c>
      <c r="C2105">
        <v>2022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170</v>
      </c>
      <c r="O2105">
        <v>99</v>
      </c>
      <c r="P2105">
        <v>9999</v>
      </c>
      <c r="Q2105">
        <v>373</v>
      </c>
      <c r="R2105">
        <v>2406</v>
      </c>
      <c r="S2105">
        <v>2403</v>
      </c>
      <c r="T2105">
        <v>8.7765375355657689</v>
      </c>
      <c r="U2105">
        <v>9.9410076945248509</v>
      </c>
      <c r="V2105">
        <v>6.4700748129675789</v>
      </c>
      <c r="W2105">
        <v>58.590095713691213</v>
      </c>
      <c r="X2105">
        <v>189.4099574105542</v>
      </c>
      <c r="Y2105">
        <v>174.60589775561061</v>
      </c>
      <c r="Z2105">
        <v>174.82388264669123</v>
      </c>
      <c r="AA2105">
        <v>2.8787067710799925</v>
      </c>
      <c r="AB2105">
        <v>4.5419963986175089</v>
      </c>
      <c r="AC2105">
        <v>-4.025300631215587</v>
      </c>
      <c r="AD2105">
        <v>67</v>
      </c>
      <c r="AE2105">
        <v>0</v>
      </c>
      <c r="AF2105">
        <v>0</v>
      </c>
      <c r="AG2105">
        <v>8</v>
      </c>
      <c r="AH2105">
        <v>168</v>
      </c>
      <c r="AI2105">
        <v>13</v>
      </c>
      <c r="AJ2105">
        <v>42</v>
      </c>
      <c r="AK2105">
        <v>17</v>
      </c>
      <c r="AL2105">
        <v>23</v>
      </c>
      <c r="AM2105">
        <v>2</v>
      </c>
    </row>
    <row r="2106" spans="1:39">
      <c r="A2106">
        <v>11</v>
      </c>
      <c r="B2106">
        <v>49</v>
      </c>
      <c r="C2106">
        <v>2022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180</v>
      </c>
      <c r="O2106">
        <v>99</v>
      </c>
      <c r="P2106">
        <v>9999</v>
      </c>
      <c r="Q2106">
        <v>339</v>
      </c>
      <c r="R2106">
        <v>1800</v>
      </c>
      <c r="S2106">
        <v>1798</v>
      </c>
      <c r="T2106">
        <v>6.5659881812212735</v>
      </c>
      <c r="U2106">
        <v>7.8642595802663617</v>
      </c>
      <c r="V2106">
        <v>7.7316666666666656</v>
      </c>
      <c r="W2106">
        <v>57.848164627363737</v>
      </c>
      <c r="X2106">
        <v>200.26417479234371</v>
      </c>
      <c r="Y2106">
        <v>184.63305555555547</v>
      </c>
      <c r="Z2106">
        <v>184.83843159065623</v>
      </c>
      <c r="AA2106">
        <v>2.9299134005220262</v>
      </c>
      <c r="AB2106">
        <v>4.3952110746971744</v>
      </c>
      <c r="AC2106">
        <v>-7.649285662795962</v>
      </c>
      <c r="AD2106">
        <v>44</v>
      </c>
      <c r="AE2106">
        <v>0</v>
      </c>
      <c r="AF2106">
        <v>0</v>
      </c>
      <c r="AG2106">
        <v>4</v>
      </c>
      <c r="AH2106">
        <v>147</v>
      </c>
      <c r="AI2106">
        <v>12</v>
      </c>
      <c r="AJ2106">
        <v>32</v>
      </c>
      <c r="AK2106">
        <v>13</v>
      </c>
      <c r="AL2106">
        <v>12</v>
      </c>
      <c r="AM2106">
        <v>4</v>
      </c>
    </row>
    <row r="2107" spans="1:39">
      <c r="A2107">
        <v>11</v>
      </c>
      <c r="B2107">
        <v>50</v>
      </c>
      <c r="C2107">
        <v>2022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190</v>
      </c>
      <c r="O2107">
        <v>99</v>
      </c>
      <c r="P2107">
        <v>9999</v>
      </c>
      <c r="Q2107">
        <v>305</v>
      </c>
      <c r="R2107">
        <v>1319</v>
      </c>
      <c r="S2107">
        <v>1316</v>
      </c>
      <c r="T2107">
        <v>4.8114102283504785</v>
      </c>
      <c r="U2107">
        <v>6.0583749670316651</v>
      </c>
      <c r="V2107">
        <v>8.4488248673237312</v>
      </c>
      <c r="W2107">
        <v>57.085106382978715</v>
      </c>
      <c r="X2107">
        <v>210.78064819781153</v>
      </c>
      <c r="Y2107">
        <v>194.10444275966671</v>
      </c>
      <c r="Z2107">
        <v>194.54693009118563</v>
      </c>
      <c r="AA2107">
        <v>2.845249333022037</v>
      </c>
      <c r="AB2107">
        <v>4.4699663140637966</v>
      </c>
      <c r="AC2107">
        <v>-12.51587743292283</v>
      </c>
      <c r="AD2107">
        <v>29</v>
      </c>
      <c r="AE2107">
        <v>0</v>
      </c>
      <c r="AF2107">
        <v>0</v>
      </c>
      <c r="AG2107">
        <v>1</v>
      </c>
      <c r="AH2107">
        <v>99</v>
      </c>
      <c r="AI2107">
        <v>7</v>
      </c>
      <c r="AJ2107">
        <v>25</v>
      </c>
      <c r="AK2107">
        <v>6</v>
      </c>
      <c r="AL2107">
        <v>16</v>
      </c>
      <c r="AM2107">
        <v>1</v>
      </c>
    </row>
    <row r="2108" spans="1:39">
      <c r="A2108">
        <v>11</v>
      </c>
      <c r="B2108">
        <v>51</v>
      </c>
      <c r="C2108">
        <v>2022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200</v>
      </c>
      <c r="O2108">
        <v>99</v>
      </c>
      <c r="P2108">
        <v>9999</v>
      </c>
      <c r="Q2108">
        <v>269</v>
      </c>
      <c r="R2108">
        <v>921</v>
      </c>
      <c r="S2108">
        <v>919</v>
      </c>
      <c r="T2108">
        <v>3.3595972860582184</v>
      </c>
      <c r="U2108">
        <v>4.4489923105390785</v>
      </c>
      <c r="V2108">
        <v>9.3561346362649243</v>
      </c>
      <c r="W2108">
        <v>55.500544069640917</v>
      </c>
      <c r="X2108">
        <v>221.64575694373457</v>
      </c>
      <c r="Y2108">
        <v>204.13907709011923</v>
      </c>
      <c r="Z2108">
        <v>204.58334058759499</v>
      </c>
      <c r="AA2108">
        <v>2.8852004726897191</v>
      </c>
      <c r="AB2108">
        <v>4.8536525545969216</v>
      </c>
      <c r="AC2108">
        <v>-7.2375760710152974</v>
      </c>
      <c r="AD2108">
        <v>27</v>
      </c>
      <c r="AE2108">
        <v>0</v>
      </c>
      <c r="AF2108">
        <v>0</v>
      </c>
      <c r="AG2108">
        <v>1</v>
      </c>
      <c r="AH2108">
        <v>68</v>
      </c>
      <c r="AI2108">
        <v>3</v>
      </c>
      <c r="AJ2108">
        <v>19</v>
      </c>
      <c r="AK2108">
        <v>3</v>
      </c>
      <c r="AL2108">
        <v>4</v>
      </c>
      <c r="AM2108">
        <v>0</v>
      </c>
    </row>
    <row r="2109" spans="1:39">
      <c r="A2109">
        <v>11</v>
      </c>
      <c r="B2109">
        <v>52</v>
      </c>
      <c r="C2109">
        <v>2022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210</v>
      </c>
      <c r="O2109">
        <v>99</v>
      </c>
      <c r="P2109">
        <v>9999</v>
      </c>
      <c r="Q2109">
        <v>218</v>
      </c>
      <c r="R2109">
        <v>556</v>
      </c>
      <c r="S2109">
        <v>555</v>
      </c>
      <c r="T2109">
        <v>2.0281607937550157</v>
      </c>
      <c r="U2109">
        <v>2.8163005631489408</v>
      </c>
      <c r="V2109">
        <v>10.106115107913668</v>
      </c>
      <c r="W2109">
        <v>54.061261261261251</v>
      </c>
      <c r="X2109">
        <v>232.32887362915724</v>
      </c>
      <c r="Y2109">
        <v>214.05645683453236</v>
      </c>
      <c r="Z2109">
        <v>214.44214414414407</v>
      </c>
      <c r="AA2109">
        <v>2.8901563125060696</v>
      </c>
      <c r="AB2109">
        <v>4.9461819139956562</v>
      </c>
      <c r="AC2109">
        <v>-5.443542395137329</v>
      </c>
      <c r="AD2109">
        <v>17</v>
      </c>
      <c r="AE2109">
        <v>0</v>
      </c>
      <c r="AF2109">
        <v>0</v>
      </c>
      <c r="AG2109">
        <v>0</v>
      </c>
      <c r="AH2109">
        <v>35</v>
      </c>
      <c r="AI2109">
        <v>2</v>
      </c>
      <c r="AJ2109">
        <v>11</v>
      </c>
      <c r="AK2109">
        <v>3</v>
      </c>
      <c r="AL2109">
        <v>4</v>
      </c>
      <c r="AM2109">
        <v>0</v>
      </c>
    </row>
    <row r="2110" spans="1:39">
      <c r="A2110">
        <v>11</v>
      </c>
      <c r="B2110">
        <v>53</v>
      </c>
      <c r="C2110">
        <v>2022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220</v>
      </c>
      <c r="O2110">
        <v>99</v>
      </c>
      <c r="P2110">
        <v>9999</v>
      </c>
      <c r="Q2110">
        <v>168</v>
      </c>
      <c r="R2110">
        <v>354</v>
      </c>
      <c r="S2110">
        <v>351</v>
      </c>
      <c r="T2110">
        <v>1.2913110089735171</v>
      </c>
      <c r="U2110">
        <v>1.8650479099393689</v>
      </c>
      <c r="V2110">
        <v>9.7062146892655363</v>
      </c>
      <c r="W2110">
        <v>52.364672364672359</v>
      </c>
      <c r="X2110">
        <v>243.2786418642232</v>
      </c>
      <c r="Y2110">
        <v>222.64392655367223</v>
      </c>
      <c r="Z2110">
        <v>224.54686609686607</v>
      </c>
      <c r="AA2110">
        <v>2.9034470881071179</v>
      </c>
      <c r="AB2110">
        <v>5.644078140409488</v>
      </c>
      <c r="AC2110">
        <v>-3.4593371359367753</v>
      </c>
      <c r="AD2110">
        <v>14</v>
      </c>
      <c r="AE2110">
        <v>0</v>
      </c>
      <c r="AF2110">
        <v>0</v>
      </c>
      <c r="AG2110">
        <v>1</v>
      </c>
      <c r="AH2110">
        <v>25</v>
      </c>
      <c r="AI2110">
        <v>2</v>
      </c>
      <c r="AJ2110">
        <v>8</v>
      </c>
      <c r="AK2110">
        <v>1</v>
      </c>
      <c r="AL2110">
        <v>6</v>
      </c>
      <c r="AM2110">
        <v>0</v>
      </c>
    </row>
    <row r="2111" spans="1:39">
      <c r="A2111">
        <v>11</v>
      </c>
      <c r="B2111">
        <v>54</v>
      </c>
      <c r="C2111">
        <v>2022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230</v>
      </c>
      <c r="O2111">
        <v>99</v>
      </c>
      <c r="P2111">
        <v>9999</v>
      </c>
      <c r="Q2111">
        <v>157</v>
      </c>
      <c r="R2111">
        <v>465</v>
      </c>
      <c r="S2111">
        <v>465</v>
      </c>
      <c r="T2111">
        <v>1.6962136134821626</v>
      </c>
      <c r="U2111">
        <v>2.7025499846810686</v>
      </c>
      <c r="V2111">
        <v>8.339784946236561</v>
      </c>
      <c r="W2111">
        <v>49.068817204301077</v>
      </c>
      <c r="X2111">
        <v>266.09897598993479</v>
      </c>
      <c r="Y2111">
        <v>245.60935483870955</v>
      </c>
      <c r="Z2111">
        <v>245.60935483870955</v>
      </c>
      <c r="AA2111">
        <v>14.067538107323696</v>
      </c>
      <c r="AB2111">
        <v>6.442766695063221</v>
      </c>
      <c r="AC2111">
        <v>-31.89211014808064</v>
      </c>
      <c r="AD2111">
        <v>13</v>
      </c>
      <c r="AE2111">
        <v>0</v>
      </c>
      <c r="AF2111">
        <v>0</v>
      </c>
      <c r="AG2111">
        <v>0</v>
      </c>
      <c r="AH2111">
        <v>34</v>
      </c>
      <c r="AI2111">
        <v>2</v>
      </c>
      <c r="AJ2111">
        <v>8</v>
      </c>
      <c r="AK2111">
        <v>2</v>
      </c>
      <c r="AL2111">
        <v>2</v>
      </c>
      <c r="AM2111">
        <v>1</v>
      </c>
    </row>
    <row r="2112" spans="1:39">
      <c r="A2112">
        <v>11</v>
      </c>
      <c r="B2112">
        <v>55</v>
      </c>
      <c r="C2112">
        <v>2021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60</v>
      </c>
      <c r="O2112">
        <v>99</v>
      </c>
      <c r="P2112">
        <v>9999</v>
      </c>
      <c r="Q2112">
        <v>4</v>
      </c>
      <c r="R2112">
        <v>4</v>
      </c>
      <c r="S2112">
        <v>4</v>
      </c>
      <c r="T2112">
        <v>1.4348231580457713E-2</v>
      </c>
      <c r="U2112">
        <v>5.4466657078729988E-3</v>
      </c>
      <c r="V2112">
        <v>16.25</v>
      </c>
      <c r="W2112">
        <v>61.25</v>
      </c>
      <c r="X2112">
        <v>63.204225352112658</v>
      </c>
      <c r="Y2112">
        <v>58.337499999999999</v>
      </c>
      <c r="Z2112">
        <v>58.337499999999999</v>
      </c>
      <c r="AA2112">
        <v>7.3411013308631148</v>
      </c>
      <c r="AB2112">
        <v>1.9202864369671515</v>
      </c>
      <c r="AC2112">
        <v>-94.058017386522877</v>
      </c>
      <c r="AD2112">
        <v>1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</row>
    <row r="2113" spans="1:39">
      <c r="A2113">
        <v>11</v>
      </c>
      <c r="B2113">
        <v>56</v>
      </c>
      <c r="C2113">
        <v>2021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70</v>
      </c>
      <c r="O2113">
        <v>99</v>
      </c>
      <c r="P2113">
        <v>9999</v>
      </c>
      <c r="Q2113">
        <v>22</v>
      </c>
      <c r="R2113">
        <v>29</v>
      </c>
      <c r="S2113">
        <v>29</v>
      </c>
      <c r="T2113">
        <v>0.10402467895831841</v>
      </c>
      <c r="U2113">
        <v>5.1865281920630786E-2</v>
      </c>
      <c r="V2113">
        <v>16.482758620689651</v>
      </c>
      <c r="W2113">
        <v>62.310344827586221</v>
      </c>
      <c r="X2113">
        <v>83.014532820263739</v>
      </c>
      <c r="Y2113">
        <v>76.622413793103391</v>
      </c>
      <c r="Z2113">
        <v>76.622413793103391</v>
      </c>
      <c r="AA2113">
        <v>3.0279760569054472</v>
      </c>
      <c r="AB2113">
        <v>2.5203098916719489</v>
      </c>
      <c r="AC2113">
        <v>13.383059080737922</v>
      </c>
      <c r="AD2113">
        <v>2</v>
      </c>
      <c r="AE2113">
        <v>0</v>
      </c>
      <c r="AF2113">
        <v>0</v>
      </c>
      <c r="AG2113">
        <v>0</v>
      </c>
      <c r="AH2113">
        <v>2</v>
      </c>
      <c r="AI2113">
        <v>0</v>
      </c>
      <c r="AJ2113">
        <v>0</v>
      </c>
      <c r="AK2113">
        <v>1</v>
      </c>
      <c r="AL2113">
        <v>0</v>
      </c>
      <c r="AM2113">
        <v>0</v>
      </c>
    </row>
    <row r="2114" spans="1:39">
      <c r="A2114">
        <v>11</v>
      </c>
      <c r="B2114">
        <v>57</v>
      </c>
      <c r="C2114">
        <v>2021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80</v>
      </c>
      <c r="O2114">
        <v>99</v>
      </c>
      <c r="P2114">
        <v>9999</v>
      </c>
      <c r="Q2114">
        <v>65</v>
      </c>
      <c r="R2114">
        <v>114</v>
      </c>
      <c r="S2114">
        <v>114</v>
      </c>
      <c r="T2114">
        <v>0.40892460004304471</v>
      </c>
      <c r="U2114">
        <v>0.23043702393084031</v>
      </c>
      <c r="V2114">
        <v>16.60526315789474</v>
      </c>
      <c r="W2114">
        <v>62.087719298245609</v>
      </c>
      <c r="X2114">
        <v>93.82591093117405</v>
      </c>
      <c r="Y2114">
        <v>86.601315789473702</v>
      </c>
      <c r="Z2114">
        <v>86.601315789473702</v>
      </c>
      <c r="AA2114">
        <v>2.8233281074002887</v>
      </c>
      <c r="AB2114">
        <v>2.9066210065283444</v>
      </c>
      <c r="AC2114">
        <v>17.705260908776985</v>
      </c>
      <c r="AD2114">
        <v>9</v>
      </c>
      <c r="AE2114">
        <v>0</v>
      </c>
      <c r="AF2114">
        <v>0</v>
      </c>
      <c r="AG2114">
        <v>2</v>
      </c>
      <c r="AH2114">
        <v>5</v>
      </c>
      <c r="AI2114">
        <v>7</v>
      </c>
      <c r="AJ2114">
        <v>2</v>
      </c>
      <c r="AK2114">
        <v>0</v>
      </c>
      <c r="AL2114">
        <v>1</v>
      </c>
      <c r="AM2114">
        <v>0</v>
      </c>
    </row>
    <row r="2115" spans="1:39">
      <c r="A2115">
        <v>11</v>
      </c>
      <c r="B2115">
        <v>58</v>
      </c>
      <c r="C2115">
        <v>2021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90</v>
      </c>
      <c r="O2115">
        <v>99</v>
      </c>
      <c r="P2115">
        <v>9999</v>
      </c>
      <c r="Q2115">
        <v>120</v>
      </c>
      <c r="R2115">
        <v>390</v>
      </c>
      <c r="S2115">
        <v>390</v>
      </c>
      <c r="T2115">
        <v>1.3989525790946264</v>
      </c>
      <c r="U2115">
        <v>0.87365124825113982</v>
      </c>
      <c r="V2115">
        <v>16.607692307692311</v>
      </c>
      <c r="W2115">
        <v>62.348717948717969</v>
      </c>
      <c r="X2115">
        <v>103.97977609245224</v>
      </c>
      <c r="Y2115">
        <v>95.973333333333443</v>
      </c>
      <c r="Z2115">
        <v>95.973333333333443</v>
      </c>
      <c r="AA2115">
        <v>2.8267917243713674</v>
      </c>
      <c r="AB2115">
        <v>2.6547366275156734</v>
      </c>
      <c r="AC2115">
        <v>-0.38757953237195314</v>
      </c>
      <c r="AD2115">
        <v>22</v>
      </c>
      <c r="AE2115">
        <v>0</v>
      </c>
      <c r="AF2115">
        <v>0</v>
      </c>
      <c r="AG2115">
        <v>2</v>
      </c>
      <c r="AH2115">
        <v>39</v>
      </c>
      <c r="AI2115">
        <v>6</v>
      </c>
      <c r="AJ2115">
        <v>4</v>
      </c>
      <c r="AK2115">
        <v>4</v>
      </c>
      <c r="AL2115">
        <v>1</v>
      </c>
      <c r="AM2115">
        <v>2</v>
      </c>
    </row>
    <row r="2116" spans="1:39">
      <c r="A2116">
        <v>11</v>
      </c>
      <c r="B2116">
        <v>59</v>
      </c>
      <c r="C2116">
        <v>2021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100</v>
      </c>
      <c r="O2116">
        <v>99</v>
      </c>
      <c r="P2116">
        <v>9999</v>
      </c>
      <c r="Q2116">
        <v>187</v>
      </c>
      <c r="R2116">
        <v>895</v>
      </c>
      <c r="S2116">
        <v>895</v>
      </c>
      <c r="T2116">
        <v>3.2104168161274118</v>
      </c>
      <c r="U2116">
        <v>2.2085465021589878</v>
      </c>
      <c r="V2116">
        <v>16.520670391061454</v>
      </c>
      <c r="W2116">
        <v>61.89497206703912</v>
      </c>
      <c r="X2116">
        <v>114.54045285896719</v>
      </c>
      <c r="Y2116">
        <v>105.7208379888269</v>
      </c>
      <c r="Z2116">
        <v>105.7208379888269</v>
      </c>
      <c r="AA2116">
        <v>2.8565040694680177</v>
      </c>
      <c r="AB2116">
        <v>2.4554414260953359</v>
      </c>
      <c r="AC2116">
        <v>-10.237676376162781</v>
      </c>
      <c r="AD2116">
        <v>38</v>
      </c>
      <c r="AE2116">
        <v>1</v>
      </c>
      <c r="AF2116">
        <v>0</v>
      </c>
      <c r="AG2116">
        <v>6</v>
      </c>
      <c r="AH2116">
        <v>81</v>
      </c>
      <c r="AI2116">
        <v>18</v>
      </c>
      <c r="AJ2116">
        <v>22</v>
      </c>
      <c r="AK2116">
        <v>6</v>
      </c>
      <c r="AL2116">
        <v>8</v>
      </c>
      <c r="AM2116">
        <v>3</v>
      </c>
    </row>
    <row r="2117" spans="1:39">
      <c r="A2117">
        <v>11</v>
      </c>
      <c r="B2117">
        <v>60</v>
      </c>
      <c r="C2117">
        <v>2021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110</v>
      </c>
      <c r="O2117">
        <v>99</v>
      </c>
      <c r="P2117">
        <v>9999</v>
      </c>
      <c r="Q2117">
        <v>259</v>
      </c>
      <c r="R2117">
        <v>1694</v>
      </c>
      <c r="S2117">
        <v>1694</v>
      </c>
      <c r="T2117">
        <v>6.07647607432384</v>
      </c>
      <c r="U2117">
        <v>4.566174558533219</v>
      </c>
      <c r="V2117">
        <v>16.328807556080278</v>
      </c>
      <c r="W2117">
        <v>61.52007083825265</v>
      </c>
      <c r="X2117">
        <v>125.1164712368295</v>
      </c>
      <c r="Y2117">
        <v>115.48250295159389</v>
      </c>
      <c r="Z2117">
        <v>115.48250295159389</v>
      </c>
      <c r="AA2117">
        <v>2.8373441099532832</v>
      </c>
      <c r="AB2117">
        <v>2.7030108700440896</v>
      </c>
      <c r="AC2117">
        <v>-7.5886812328234319</v>
      </c>
      <c r="AD2117">
        <v>58</v>
      </c>
      <c r="AE2117">
        <v>0</v>
      </c>
      <c r="AF2117">
        <v>0</v>
      </c>
      <c r="AG2117">
        <v>12</v>
      </c>
      <c r="AH2117">
        <v>133</v>
      </c>
      <c r="AI2117">
        <v>27</v>
      </c>
      <c r="AJ2117">
        <v>25</v>
      </c>
      <c r="AK2117">
        <v>14</v>
      </c>
      <c r="AL2117">
        <v>10</v>
      </c>
      <c r="AM2117">
        <v>3</v>
      </c>
    </row>
    <row r="2118" spans="1:39">
      <c r="A2118">
        <v>11</v>
      </c>
      <c r="B2118">
        <v>61</v>
      </c>
      <c r="C2118">
        <v>2021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120</v>
      </c>
      <c r="O2118">
        <v>99</v>
      </c>
      <c r="P2118">
        <v>9999</v>
      </c>
      <c r="Q2118">
        <v>476</v>
      </c>
      <c r="R2118">
        <v>3072</v>
      </c>
      <c r="S2118">
        <v>3073</v>
      </c>
      <c r="T2118">
        <v>11.019441853791522</v>
      </c>
      <c r="U2118">
        <v>9.0202150260993772</v>
      </c>
      <c r="V2118">
        <v>15.712890625</v>
      </c>
      <c r="W2118">
        <v>60.33973315977871</v>
      </c>
      <c r="X2118">
        <v>136.2479756342542</v>
      </c>
      <c r="Y2118">
        <v>125.79771809895848</v>
      </c>
      <c r="Z2118">
        <v>125.75678164659956</v>
      </c>
      <c r="AA2118">
        <v>2.7607953521408248</v>
      </c>
      <c r="AB2118">
        <v>3.5992423625684875</v>
      </c>
      <c r="AC2118">
        <v>-17.647934060586035</v>
      </c>
      <c r="AD2118">
        <v>108</v>
      </c>
      <c r="AE2118">
        <v>0</v>
      </c>
      <c r="AF2118">
        <v>0</v>
      </c>
      <c r="AG2118">
        <v>12</v>
      </c>
      <c r="AH2118">
        <v>236</v>
      </c>
      <c r="AI2118">
        <v>45</v>
      </c>
      <c r="AJ2118">
        <v>59</v>
      </c>
      <c r="AK2118">
        <v>18</v>
      </c>
      <c r="AL2118">
        <v>36</v>
      </c>
      <c r="AM2118">
        <v>17</v>
      </c>
    </row>
    <row r="2119" spans="1:39">
      <c r="A2119">
        <v>11</v>
      </c>
      <c r="B2119">
        <v>62</v>
      </c>
      <c r="C2119">
        <v>2021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130</v>
      </c>
      <c r="O2119">
        <v>99</v>
      </c>
      <c r="P2119">
        <v>9999</v>
      </c>
      <c r="Q2119">
        <v>564</v>
      </c>
      <c r="R2119">
        <v>4128</v>
      </c>
      <c r="S2119">
        <v>4128</v>
      </c>
      <c r="T2119">
        <v>14.807374991032352</v>
      </c>
      <c r="U2119">
        <v>13.000445760629997</v>
      </c>
      <c r="V2119">
        <v>15.355377906976749</v>
      </c>
      <c r="W2119">
        <v>59.670300387596889</v>
      </c>
      <c r="X2119">
        <v>146.18201306827223</v>
      </c>
      <c r="Y2119">
        <v>134.92599806201483</v>
      </c>
      <c r="Z2119">
        <v>134.92599806201483</v>
      </c>
      <c r="AA2119">
        <v>2.872117736592176</v>
      </c>
      <c r="AB2119">
        <v>3.7945122689721686</v>
      </c>
      <c r="AC2119">
        <v>0.74471511264499746</v>
      </c>
      <c r="AD2119">
        <v>129</v>
      </c>
      <c r="AE2119">
        <v>0</v>
      </c>
      <c r="AF2119">
        <v>0</v>
      </c>
      <c r="AG2119">
        <v>23</v>
      </c>
      <c r="AH2119">
        <v>320</v>
      </c>
      <c r="AI2119">
        <v>53</v>
      </c>
      <c r="AJ2119">
        <v>72</v>
      </c>
      <c r="AK2119">
        <v>27</v>
      </c>
      <c r="AL2119">
        <v>63</v>
      </c>
      <c r="AM2119">
        <v>23</v>
      </c>
    </row>
    <row r="2120" spans="1:39">
      <c r="A2120">
        <v>11</v>
      </c>
      <c r="B2120">
        <v>63</v>
      </c>
      <c r="C2120">
        <v>2021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140</v>
      </c>
      <c r="O2120">
        <v>99</v>
      </c>
      <c r="P2120">
        <v>9999</v>
      </c>
      <c r="Q2120">
        <v>482</v>
      </c>
      <c r="R2120">
        <v>3602</v>
      </c>
      <c r="S2120">
        <v>3603</v>
      </c>
      <c r="T2120">
        <v>12.920582538202163</v>
      </c>
      <c r="U2120">
        <v>12.187359521073244</v>
      </c>
      <c r="V2120">
        <v>15.340921710161023</v>
      </c>
      <c r="W2120">
        <v>59.621149042464616</v>
      </c>
      <c r="X2120">
        <v>157.00649633073724</v>
      </c>
      <c r="Y2120">
        <v>144.9582704053305</v>
      </c>
      <c r="Z2120">
        <v>144.91803774632263</v>
      </c>
      <c r="AA2120">
        <v>2.8673272654377273</v>
      </c>
      <c r="AB2120">
        <v>3.9481045330762359</v>
      </c>
      <c r="AC2120">
        <v>-0.800480928709979</v>
      </c>
      <c r="AD2120">
        <v>111</v>
      </c>
      <c r="AE2120">
        <v>0</v>
      </c>
      <c r="AF2120">
        <v>0</v>
      </c>
      <c r="AG2120">
        <v>18</v>
      </c>
      <c r="AH2120">
        <v>283</v>
      </c>
      <c r="AI2120">
        <v>35</v>
      </c>
      <c r="AJ2120">
        <v>48</v>
      </c>
      <c r="AK2120">
        <v>23</v>
      </c>
      <c r="AL2120">
        <v>41</v>
      </c>
      <c r="AM2120">
        <v>11</v>
      </c>
    </row>
    <row r="2121" spans="1:39">
      <c r="A2121">
        <v>11</v>
      </c>
      <c r="B2121">
        <v>64</v>
      </c>
      <c r="C2121">
        <v>2021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150</v>
      </c>
      <c r="O2121">
        <v>99</v>
      </c>
      <c r="P2121">
        <v>9999</v>
      </c>
      <c r="Q2121">
        <v>424</v>
      </c>
      <c r="R2121">
        <v>3332</v>
      </c>
      <c r="S2121">
        <v>3332</v>
      </c>
      <c r="T2121">
        <v>11.952076906521269</v>
      </c>
      <c r="U2121">
        <v>12.042009755644663</v>
      </c>
      <c r="V2121">
        <v>15.292917166866747</v>
      </c>
      <c r="W2121">
        <v>59.539615846338521</v>
      </c>
      <c r="X2121">
        <v>167.7526406012025</v>
      </c>
      <c r="Y2121">
        <v>154.83568727490976</v>
      </c>
      <c r="Z2121">
        <v>154.83568727490976</v>
      </c>
      <c r="AA2121">
        <v>2.8824212389525594</v>
      </c>
      <c r="AB2121">
        <v>4.0609762155932989</v>
      </c>
      <c r="AC2121">
        <v>-6.09531004180349</v>
      </c>
      <c r="AD2121">
        <v>131</v>
      </c>
      <c r="AE2121">
        <v>0</v>
      </c>
      <c r="AF2121">
        <v>0</v>
      </c>
      <c r="AG2121">
        <v>12</v>
      </c>
      <c r="AH2121">
        <v>285</v>
      </c>
      <c r="AI2121">
        <v>29</v>
      </c>
      <c r="AJ2121">
        <v>40</v>
      </c>
      <c r="AK2121">
        <v>21</v>
      </c>
      <c r="AL2121">
        <v>32</v>
      </c>
      <c r="AM2121">
        <v>6</v>
      </c>
    </row>
    <row r="2122" spans="1:39">
      <c r="A2122">
        <v>11</v>
      </c>
      <c r="B2122">
        <v>65</v>
      </c>
      <c r="C2122">
        <v>2021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160</v>
      </c>
      <c r="O2122">
        <v>99</v>
      </c>
      <c r="P2122">
        <v>9999</v>
      </c>
      <c r="Q2122">
        <v>389</v>
      </c>
      <c r="R2122">
        <v>2894</v>
      </c>
      <c r="S2122">
        <v>2894</v>
      </c>
      <c r="T2122">
        <v>10.380945548461153</v>
      </c>
      <c r="U2122">
        <v>11.135020525118424</v>
      </c>
      <c r="V2122">
        <v>15.096751900483763</v>
      </c>
      <c r="W2122">
        <v>59.162404975812017</v>
      </c>
      <c r="X2122">
        <v>178.59441696160735</v>
      </c>
      <c r="Y2122">
        <v>164.8426468555632</v>
      </c>
      <c r="Z2122">
        <v>164.8426468555632</v>
      </c>
      <c r="AA2122">
        <v>2.8596826466189258</v>
      </c>
      <c r="AB2122">
        <v>4.2136969234556805</v>
      </c>
      <c r="AC2122">
        <v>-2.8357927078735639</v>
      </c>
      <c r="AD2122">
        <v>92</v>
      </c>
      <c r="AE2122">
        <v>0</v>
      </c>
      <c r="AF2122">
        <v>0</v>
      </c>
      <c r="AG2122">
        <v>7</v>
      </c>
      <c r="AH2122">
        <v>244</v>
      </c>
      <c r="AI2122">
        <v>23</v>
      </c>
      <c r="AJ2122">
        <v>26</v>
      </c>
      <c r="AK2122">
        <v>14</v>
      </c>
      <c r="AL2122">
        <v>15</v>
      </c>
      <c r="AM2122">
        <v>8</v>
      </c>
    </row>
    <row r="2123" spans="1:39">
      <c r="A2123">
        <v>11</v>
      </c>
      <c r="B2123">
        <v>66</v>
      </c>
      <c r="C2123">
        <v>2021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170</v>
      </c>
      <c r="O2123">
        <v>99</v>
      </c>
      <c r="P2123">
        <v>9999</v>
      </c>
      <c r="Q2123">
        <v>384</v>
      </c>
      <c r="R2123">
        <v>2395</v>
      </c>
      <c r="S2123">
        <v>2395</v>
      </c>
      <c r="T2123">
        <v>8.5910036587990533</v>
      </c>
      <c r="U2123">
        <v>9.7737884776180248</v>
      </c>
      <c r="V2123">
        <v>14.954488517745302</v>
      </c>
      <c r="W2123">
        <v>58.844258872651366</v>
      </c>
      <c r="X2123">
        <v>189.42303960263965</v>
      </c>
      <c r="Y2123">
        <v>174.83746555323577</v>
      </c>
      <c r="Z2123">
        <v>174.83746555323577</v>
      </c>
      <c r="AA2123">
        <v>2.9267583666912129</v>
      </c>
      <c r="AB2123">
        <v>4.1398772867907763</v>
      </c>
      <c r="AC2123">
        <v>-3.828739687416701</v>
      </c>
      <c r="AD2123">
        <v>62</v>
      </c>
      <c r="AE2123">
        <v>0</v>
      </c>
      <c r="AF2123">
        <v>0</v>
      </c>
      <c r="AG2123">
        <v>5</v>
      </c>
      <c r="AH2123">
        <v>194</v>
      </c>
      <c r="AI2123">
        <v>12</v>
      </c>
      <c r="AJ2123">
        <v>16</v>
      </c>
      <c r="AK2123">
        <v>12</v>
      </c>
      <c r="AL2123">
        <v>15</v>
      </c>
      <c r="AM2123">
        <v>3</v>
      </c>
    </row>
    <row r="2124" spans="1:39">
      <c r="A2124">
        <v>11</v>
      </c>
      <c r="B2124">
        <v>67</v>
      </c>
      <c r="C2124">
        <v>2021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180</v>
      </c>
      <c r="O2124">
        <v>99</v>
      </c>
      <c r="P2124">
        <v>9999</v>
      </c>
      <c r="Q2124">
        <v>345</v>
      </c>
      <c r="R2124">
        <v>1862</v>
      </c>
      <c r="S2124">
        <v>1862</v>
      </c>
      <c r="T2124">
        <v>6.6791018007030631</v>
      </c>
      <c r="U2124">
        <v>8.0295245366839936</v>
      </c>
      <c r="V2124">
        <v>14.536519871106339</v>
      </c>
      <c r="W2124">
        <v>58.063372717508074</v>
      </c>
      <c r="X2124">
        <v>200.16379945374965</v>
      </c>
      <c r="Y2124">
        <v>184.7511868958108</v>
      </c>
      <c r="Z2124">
        <v>184.7511868958108</v>
      </c>
      <c r="AA2124">
        <v>2.8598325194326075</v>
      </c>
      <c r="AB2124">
        <v>4.6005021219512514</v>
      </c>
      <c r="AC2124">
        <v>-3.103596268340914</v>
      </c>
      <c r="AD2124">
        <v>59</v>
      </c>
      <c r="AE2124">
        <v>0</v>
      </c>
      <c r="AF2124">
        <v>0</v>
      </c>
      <c r="AG2124">
        <v>5</v>
      </c>
      <c r="AH2124">
        <v>149</v>
      </c>
      <c r="AI2124">
        <v>11</v>
      </c>
      <c r="AJ2124">
        <v>8</v>
      </c>
      <c r="AK2124">
        <v>12</v>
      </c>
      <c r="AL2124">
        <v>9</v>
      </c>
      <c r="AM2124">
        <v>3</v>
      </c>
    </row>
    <row r="2125" spans="1:39">
      <c r="A2125">
        <v>11</v>
      </c>
      <c r="B2125">
        <v>68</v>
      </c>
      <c r="C2125">
        <v>2021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190</v>
      </c>
      <c r="O2125">
        <v>99</v>
      </c>
      <c r="P2125">
        <v>9999</v>
      </c>
      <c r="Q2125">
        <v>318</v>
      </c>
      <c r="R2125">
        <v>1344</v>
      </c>
      <c r="S2125">
        <v>1344</v>
      </c>
      <c r="T2125">
        <v>4.8210058110337908</v>
      </c>
      <c r="U2125">
        <v>6.1101750932517724</v>
      </c>
      <c r="V2125">
        <v>13.955357142857141</v>
      </c>
      <c r="W2125">
        <v>56.988839285714306</v>
      </c>
      <c r="X2125">
        <v>211.0229888949078</v>
      </c>
      <c r="Y2125">
        <v>194.77421874999996</v>
      </c>
      <c r="Z2125">
        <v>194.77421874999996</v>
      </c>
      <c r="AA2125">
        <v>2.8804400111021762</v>
      </c>
      <c r="AB2125">
        <v>4.6245038817955564</v>
      </c>
      <c r="AC2125">
        <v>-9.7522594495041677</v>
      </c>
      <c r="AD2125">
        <v>40</v>
      </c>
      <c r="AE2125">
        <v>0</v>
      </c>
      <c r="AF2125">
        <v>0</v>
      </c>
      <c r="AG2125">
        <v>1</v>
      </c>
      <c r="AH2125">
        <v>95</v>
      </c>
      <c r="AI2125">
        <v>8</v>
      </c>
      <c r="AJ2125">
        <v>11</v>
      </c>
      <c r="AK2125">
        <v>2</v>
      </c>
      <c r="AL2125">
        <v>10</v>
      </c>
      <c r="AM2125">
        <v>0</v>
      </c>
    </row>
    <row r="2126" spans="1:39">
      <c r="A2126">
        <v>11</v>
      </c>
      <c r="B2126">
        <v>69</v>
      </c>
      <c r="C2126">
        <v>2021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200</v>
      </c>
      <c r="O2126">
        <v>99</v>
      </c>
      <c r="P2126">
        <v>9999</v>
      </c>
      <c r="Q2126">
        <v>285</v>
      </c>
      <c r="R2126">
        <v>886</v>
      </c>
      <c r="S2126">
        <v>886</v>
      </c>
      <c r="T2126">
        <v>3.1781332950713814</v>
      </c>
      <c r="U2126">
        <v>4.2272376662653448</v>
      </c>
      <c r="V2126">
        <v>13.292325056433411</v>
      </c>
      <c r="W2126">
        <v>55.875846501128677</v>
      </c>
      <c r="X2126">
        <v>221.46154579849315</v>
      </c>
      <c r="Y2126">
        <v>204.40900677200941</v>
      </c>
      <c r="Z2126">
        <v>204.40900677200941</v>
      </c>
      <c r="AA2126">
        <v>2.8202054192983086</v>
      </c>
      <c r="AB2126">
        <v>4.950128611221551</v>
      </c>
      <c r="AC2126">
        <v>-9.18545382239415</v>
      </c>
      <c r="AD2126">
        <v>38</v>
      </c>
      <c r="AE2126">
        <v>0</v>
      </c>
      <c r="AF2126">
        <v>0</v>
      </c>
      <c r="AG2126">
        <v>0</v>
      </c>
      <c r="AH2126">
        <v>74</v>
      </c>
      <c r="AI2126">
        <v>4</v>
      </c>
      <c r="AJ2126">
        <v>3</v>
      </c>
      <c r="AK2126">
        <v>3</v>
      </c>
      <c r="AL2126">
        <v>3</v>
      </c>
      <c r="AM2126">
        <v>2</v>
      </c>
    </row>
    <row r="2127" spans="1:39">
      <c r="A2127">
        <v>11</v>
      </c>
      <c r="B2127">
        <v>70</v>
      </c>
      <c r="C2127">
        <v>2021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210</v>
      </c>
      <c r="O2127">
        <v>99</v>
      </c>
      <c r="P2127">
        <v>9999</v>
      </c>
      <c r="Q2127">
        <v>207</v>
      </c>
      <c r="R2127">
        <v>525</v>
      </c>
      <c r="S2127">
        <v>525</v>
      </c>
      <c r="T2127">
        <v>1.8832053949350749</v>
      </c>
      <c r="U2127">
        <v>2.6324597822965736</v>
      </c>
      <c r="V2127">
        <v>12.40571428571428</v>
      </c>
      <c r="W2127">
        <v>54.272380952380942</v>
      </c>
      <c r="X2127">
        <v>232.74364133519057</v>
      </c>
      <c r="Y2127">
        <v>214.8223809523808</v>
      </c>
      <c r="Z2127">
        <v>214.8223809523808</v>
      </c>
      <c r="AA2127">
        <v>2.9129997380566648</v>
      </c>
      <c r="AB2127">
        <v>5.2062324415865238</v>
      </c>
      <c r="AC2127">
        <v>-8.3732572450600014</v>
      </c>
      <c r="AD2127">
        <v>16</v>
      </c>
      <c r="AE2127">
        <v>0</v>
      </c>
      <c r="AF2127">
        <v>0</v>
      </c>
      <c r="AG2127">
        <v>0</v>
      </c>
      <c r="AH2127">
        <v>46</v>
      </c>
      <c r="AI2127">
        <v>0</v>
      </c>
      <c r="AJ2127">
        <v>4</v>
      </c>
      <c r="AK2127">
        <v>1</v>
      </c>
      <c r="AL2127">
        <v>1</v>
      </c>
      <c r="AM2127">
        <v>1</v>
      </c>
    </row>
    <row r="2128" spans="1:39">
      <c r="A2128">
        <v>11</v>
      </c>
      <c r="B2128">
        <v>71</v>
      </c>
      <c r="C2128">
        <v>2021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220</v>
      </c>
      <c r="O2128">
        <v>99</v>
      </c>
      <c r="P2128">
        <v>9999</v>
      </c>
      <c r="Q2128">
        <v>171</v>
      </c>
      <c r="R2128">
        <v>345</v>
      </c>
      <c r="S2128">
        <v>345</v>
      </c>
      <c r="T2128">
        <v>1.2375349738144776</v>
      </c>
      <c r="U2128">
        <v>1.8066299555251464</v>
      </c>
      <c r="V2128">
        <v>11.234782608695651</v>
      </c>
      <c r="W2128">
        <v>52.492753623188399</v>
      </c>
      <c r="X2128">
        <v>243.06671691240001</v>
      </c>
      <c r="Y2128">
        <v>224.35057971014496</v>
      </c>
      <c r="Z2128">
        <v>224.35057971014496</v>
      </c>
      <c r="AA2128">
        <v>2.8151560226771921</v>
      </c>
      <c r="AB2128">
        <v>5.8888821517558974</v>
      </c>
      <c r="AC2128">
        <v>-6.5705340919986153</v>
      </c>
      <c r="AD2128">
        <v>6</v>
      </c>
      <c r="AE2128">
        <v>0</v>
      </c>
      <c r="AF2128">
        <v>0</v>
      </c>
      <c r="AG2128">
        <v>0</v>
      </c>
      <c r="AH2128">
        <v>37</v>
      </c>
      <c r="AI2128">
        <v>0</v>
      </c>
      <c r="AJ2128">
        <v>0</v>
      </c>
      <c r="AK2128">
        <v>0</v>
      </c>
      <c r="AL2128">
        <v>2</v>
      </c>
      <c r="AM2128">
        <v>0</v>
      </c>
    </row>
    <row r="2129" spans="1:39">
      <c r="A2129">
        <v>11</v>
      </c>
      <c r="B2129">
        <v>72</v>
      </c>
      <c r="C2129">
        <v>2021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230</v>
      </c>
      <c r="O2129">
        <v>99</v>
      </c>
      <c r="P2129">
        <v>9999</v>
      </c>
      <c r="Q2129">
        <v>133</v>
      </c>
      <c r="R2129">
        <v>367</v>
      </c>
      <c r="S2129">
        <v>367</v>
      </c>
      <c r="T2129">
        <v>1.316450247506995</v>
      </c>
      <c r="U2129">
        <v>2.0990126192907321</v>
      </c>
      <c r="V2129">
        <v>8.9891008174386897</v>
      </c>
      <c r="W2129">
        <v>48.574931880108998</v>
      </c>
      <c r="X2129">
        <v>265.47545174631955</v>
      </c>
      <c r="Y2129">
        <v>245.0338419618528</v>
      </c>
      <c r="Z2129">
        <v>245.0338419618528</v>
      </c>
      <c r="AA2129">
        <v>13.26050114773153</v>
      </c>
      <c r="AB2129">
        <v>7.1792331023681806</v>
      </c>
      <c r="AC2129">
        <v>-30.484581597509241</v>
      </c>
      <c r="AD2129">
        <v>10</v>
      </c>
      <c r="AE2129">
        <v>0</v>
      </c>
      <c r="AF2129">
        <v>0</v>
      </c>
      <c r="AG2129">
        <v>2</v>
      </c>
      <c r="AH2129">
        <v>29</v>
      </c>
      <c r="AI2129">
        <v>1</v>
      </c>
      <c r="AJ2129">
        <v>0</v>
      </c>
      <c r="AK2129">
        <v>1</v>
      </c>
      <c r="AL2129">
        <v>1</v>
      </c>
      <c r="AM2129">
        <v>1</v>
      </c>
    </row>
    <row r="2130" spans="1:39">
      <c r="A2130">
        <v>11</v>
      </c>
      <c r="B2130">
        <v>73</v>
      </c>
      <c r="C2130">
        <v>2020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60</v>
      </c>
      <c r="O2130">
        <v>99</v>
      </c>
      <c r="P2130">
        <v>9999</v>
      </c>
      <c r="Q2130">
        <v>2</v>
      </c>
      <c r="R2130">
        <v>2</v>
      </c>
      <c r="S2130">
        <v>2</v>
      </c>
      <c r="T2130">
        <v>7.3300348176653886E-3</v>
      </c>
      <c r="U2130">
        <v>2.7937080437695633E-3</v>
      </c>
      <c r="V2130">
        <v>17</v>
      </c>
      <c r="W2130">
        <v>60.5</v>
      </c>
      <c r="X2130">
        <v>62.871072589382443</v>
      </c>
      <c r="Y2130">
        <v>58.03</v>
      </c>
      <c r="Z2130">
        <v>58.03</v>
      </c>
      <c r="AA2130">
        <v>2.5300000000000193</v>
      </c>
      <c r="AB2130">
        <v>0.5</v>
      </c>
      <c r="AC2130">
        <v>-99.9999999999892</v>
      </c>
      <c r="AD2130">
        <v>2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>
      <c r="A2131">
        <v>11</v>
      </c>
      <c r="B2131">
        <v>74</v>
      </c>
      <c r="C2131">
        <v>2020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70</v>
      </c>
      <c r="O2131">
        <v>99</v>
      </c>
      <c r="P2131">
        <v>9999</v>
      </c>
      <c r="Q2131">
        <v>24</v>
      </c>
      <c r="R2131">
        <v>30</v>
      </c>
      <c r="S2131">
        <v>30</v>
      </c>
      <c r="T2131">
        <v>0.10995052226498075</v>
      </c>
      <c r="U2131">
        <v>5.4867501644041611E-2</v>
      </c>
      <c r="V2131">
        <v>16.899999999999999</v>
      </c>
      <c r="W2131">
        <v>62.6</v>
      </c>
      <c r="X2131">
        <v>82.31780426146625</v>
      </c>
      <c r="Y2131">
        <v>75.979333333333344</v>
      </c>
      <c r="Z2131">
        <v>75.979333333333344</v>
      </c>
      <c r="AA2131">
        <v>2.8697955018119861</v>
      </c>
      <c r="AB2131">
        <v>1.7813852287849579</v>
      </c>
      <c r="AC2131">
        <v>-1.9091542574409757</v>
      </c>
      <c r="AD2131">
        <v>3</v>
      </c>
      <c r="AE2131">
        <v>0</v>
      </c>
      <c r="AF2131">
        <v>0</v>
      </c>
      <c r="AG2131">
        <v>1</v>
      </c>
      <c r="AH2131">
        <v>2</v>
      </c>
      <c r="AI2131">
        <v>2</v>
      </c>
      <c r="AJ2131">
        <v>0</v>
      </c>
      <c r="AK2131">
        <v>0</v>
      </c>
      <c r="AL2131">
        <v>0</v>
      </c>
      <c r="AM2131">
        <v>0</v>
      </c>
    </row>
    <row r="2132" spans="1:39">
      <c r="A2132">
        <v>11</v>
      </c>
      <c r="B2132">
        <v>75</v>
      </c>
      <c r="C2132">
        <v>2020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80</v>
      </c>
      <c r="O2132">
        <v>99</v>
      </c>
      <c r="P2132">
        <v>9999</v>
      </c>
      <c r="Q2132">
        <v>63</v>
      </c>
      <c r="R2132">
        <v>126</v>
      </c>
      <c r="S2132">
        <v>126</v>
      </c>
      <c r="T2132">
        <v>0.46179219351291922</v>
      </c>
      <c r="U2132">
        <v>0.2612701952041756</v>
      </c>
      <c r="V2132">
        <v>16.833333333333329</v>
      </c>
      <c r="W2132">
        <v>62.66666666666665</v>
      </c>
      <c r="X2132">
        <v>93.329549949268241</v>
      </c>
      <c r="Y2132">
        <v>86.143174603174629</v>
      </c>
      <c r="Z2132">
        <v>86.143174603174629</v>
      </c>
      <c r="AA2132">
        <v>2.7614634522440382</v>
      </c>
      <c r="AB2132">
        <v>2.0275875100995213</v>
      </c>
      <c r="AC2132">
        <v>6.4782607434891597</v>
      </c>
      <c r="AD2132">
        <v>13</v>
      </c>
      <c r="AE2132">
        <v>0</v>
      </c>
      <c r="AF2132">
        <v>0</v>
      </c>
      <c r="AG2132">
        <v>3</v>
      </c>
      <c r="AH2132">
        <v>6</v>
      </c>
      <c r="AI2132">
        <v>2</v>
      </c>
      <c r="AJ2132">
        <v>0</v>
      </c>
      <c r="AK2132">
        <v>2</v>
      </c>
      <c r="AL2132">
        <v>2</v>
      </c>
      <c r="AM2132">
        <v>0</v>
      </c>
    </row>
    <row r="2133" spans="1:39">
      <c r="A2133">
        <v>11</v>
      </c>
      <c r="B2133">
        <v>76</v>
      </c>
      <c r="C2133">
        <v>2020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90</v>
      </c>
      <c r="O2133">
        <v>99</v>
      </c>
      <c r="P2133">
        <v>9999</v>
      </c>
      <c r="Q2133">
        <v>137</v>
      </c>
      <c r="R2133">
        <v>453</v>
      </c>
      <c r="S2133">
        <v>453</v>
      </c>
      <c r="T2133">
        <v>1.6602528862012089</v>
      </c>
      <c r="U2133">
        <v>1.0447760389260057</v>
      </c>
      <c r="V2133">
        <v>16.423841059602651</v>
      </c>
      <c r="W2133">
        <v>61.810154525386316</v>
      </c>
      <c r="X2133">
        <v>103.80657181328768</v>
      </c>
      <c r="Y2133">
        <v>95.813465783664398</v>
      </c>
      <c r="Z2133">
        <v>95.813465783664398</v>
      </c>
      <c r="AA2133">
        <v>2.750831324768074</v>
      </c>
      <c r="AB2133">
        <v>3.6368464158527849</v>
      </c>
      <c r="AC2133">
        <v>-0.22246264488183687</v>
      </c>
      <c r="AD2133">
        <v>31</v>
      </c>
      <c r="AE2133">
        <v>0</v>
      </c>
      <c r="AF2133">
        <v>0</v>
      </c>
      <c r="AG2133">
        <v>1</v>
      </c>
      <c r="AH2133">
        <v>43</v>
      </c>
      <c r="AI2133">
        <v>16</v>
      </c>
      <c r="AJ2133">
        <v>9</v>
      </c>
      <c r="AK2133">
        <v>7</v>
      </c>
      <c r="AL2133">
        <v>7</v>
      </c>
      <c r="AM2133">
        <v>3</v>
      </c>
    </row>
    <row r="2134" spans="1:39">
      <c r="A2134">
        <v>11</v>
      </c>
      <c r="B2134">
        <v>77</v>
      </c>
      <c r="C2134">
        <v>2020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100</v>
      </c>
      <c r="O2134">
        <v>99</v>
      </c>
      <c r="P2134">
        <v>9999</v>
      </c>
      <c r="Q2134">
        <v>206</v>
      </c>
      <c r="R2134">
        <v>1069</v>
      </c>
      <c r="S2134">
        <v>1069</v>
      </c>
      <c r="T2134">
        <v>3.9179036100421474</v>
      </c>
      <c r="U2134">
        <v>2.7128306051135036</v>
      </c>
      <c r="V2134">
        <v>16.433115060804486</v>
      </c>
      <c r="W2134">
        <v>61.88026192703461</v>
      </c>
      <c r="X2134">
        <v>114.2207001815168</v>
      </c>
      <c r="Y2134">
        <v>105.42570626753968</v>
      </c>
      <c r="Z2134">
        <v>105.42570626753968</v>
      </c>
      <c r="AA2134">
        <v>2.8857493788993271</v>
      </c>
      <c r="AB2134">
        <v>2.8414072994234791</v>
      </c>
      <c r="AC2134">
        <v>-0.34658695397871719</v>
      </c>
      <c r="AD2134">
        <v>61</v>
      </c>
      <c r="AE2134">
        <v>0</v>
      </c>
      <c r="AF2134">
        <v>0</v>
      </c>
      <c r="AG2134">
        <v>10</v>
      </c>
      <c r="AH2134">
        <v>110</v>
      </c>
      <c r="AI2134">
        <v>27</v>
      </c>
      <c r="AJ2134">
        <v>13</v>
      </c>
      <c r="AK2134">
        <v>12</v>
      </c>
      <c r="AL2134">
        <v>19</v>
      </c>
      <c r="AM2134">
        <v>5</v>
      </c>
    </row>
    <row r="2135" spans="1:39">
      <c r="A2135">
        <v>11</v>
      </c>
      <c r="B2135">
        <v>78</v>
      </c>
      <c r="C2135">
        <v>2020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110</v>
      </c>
      <c r="O2135">
        <v>99</v>
      </c>
      <c r="P2135">
        <v>9999</v>
      </c>
      <c r="Q2135">
        <v>268</v>
      </c>
      <c r="R2135">
        <v>1780</v>
      </c>
      <c r="S2135">
        <v>1780</v>
      </c>
      <c r="T2135">
        <v>6.5237309877221916</v>
      </c>
      <c r="U2135">
        <v>4.9449770944344484</v>
      </c>
      <c r="V2135">
        <v>16.251685393258427</v>
      </c>
      <c r="W2135">
        <v>61.458426966292123</v>
      </c>
      <c r="X2135">
        <v>125.03860761805085</v>
      </c>
      <c r="Y2135">
        <v>115.41063483146064</v>
      </c>
      <c r="Z2135">
        <v>115.41063483146064</v>
      </c>
      <c r="AA2135">
        <v>2.8397555068301568</v>
      </c>
      <c r="AB2135">
        <v>2.9356318918107225</v>
      </c>
      <c r="AC2135">
        <v>-5.7000612120882224</v>
      </c>
      <c r="AD2135">
        <v>86</v>
      </c>
      <c r="AE2135">
        <v>0</v>
      </c>
      <c r="AF2135">
        <v>0</v>
      </c>
      <c r="AG2135">
        <v>12</v>
      </c>
      <c r="AH2135">
        <v>209</v>
      </c>
      <c r="AI2135">
        <v>37</v>
      </c>
      <c r="AJ2135">
        <v>34</v>
      </c>
      <c r="AK2135">
        <v>26</v>
      </c>
      <c r="AL2135">
        <v>16</v>
      </c>
      <c r="AM2135">
        <v>3</v>
      </c>
    </row>
    <row r="2136" spans="1:39">
      <c r="A2136">
        <v>11</v>
      </c>
      <c r="B2136">
        <v>79</v>
      </c>
      <c r="C2136">
        <v>2020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120</v>
      </c>
      <c r="O2136">
        <v>99</v>
      </c>
      <c r="P2136">
        <v>9999</v>
      </c>
      <c r="Q2136">
        <v>467</v>
      </c>
      <c r="R2136">
        <v>3231</v>
      </c>
      <c r="S2136">
        <v>3231</v>
      </c>
      <c r="T2136">
        <v>11.841671247938429</v>
      </c>
      <c r="U2136">
        <v>9.7658927060322274</v>
      </c>
      <c r="V2136">
        <v>15.774373259052924</v>
      </c>
      <c r="W2136">
        <v>60.414732281027533</v>
      </c>
      <c r="X2136">
        <v>136.04257308247247</v>
      </c>
      <c r="Y2136">
        <v>125.56729495512236</v>
      </c>
      <c r="Z2136">
        <v>125.56729495512236</v>
      </c>
      <c r="AA2136">
        <v>2.8459977250513844</v>
      </c>
      <c r="AB2136">
        <v>3.418786680337361</v>
      </c>
      <c r="AC2136">
        <v>-11.028075079742374</v>
      </c>
      <c r="AD2136">
        <v>130</v>
      </c>
      <c r="AE2136">
        <v>0</v>
      </c>
      <c r="AF2136">
        <v>0</v>
      </c>
      <c r="AG2136">
        <v>14</v>
      </c>
      <c r="AH2136">
        <v>300</v>
      </c>
      <c r="AI2136">
        <v>62</v>
      </c>
      <c r="AJ2136">
        <v>59</v>
      </c>
      <c r="AK2136">
        <v>41</v>
      </c>
      <c r="AL2136">
        <v>43</v>
      </c>
      <c r="AM2136">
        <v>19</v>
      </c>
    </row>
    <row r="2137" spans="1:39">
      <c r="A2137">
        <v>11</v>
      </c>
      <c r="B2137">
        <v>80</v>
      </c>
      <c r="C2137">
        <v>2020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130</v>
      </c>
      <c r="O2137">
        <v>99</v>
      </c>
      <c r="P2137">
        <v>9999</v>
      </c>
      <c r="Q2137">
        <v>517</v>
      </c>
      <c r="R2137">
        <v>3954</v>
      </c>
      <c r="S2137">
        <v>3954</v>
      </c>
      <c r="T2137">
        <v>14.491478834524459</v>
      </c>
      <c r="U2137">
        <v>12.840985835491043</v>
      </c>
      <c r="V2137">
        <v>15.53110773899849</v>
      </c>
      <c r="W2137">
        <v>60.008851795650003</v>
      </c>
      <c r="X2137">
        <v>146.17111133397063</v>
      </c>
      <c r="Y2137">
        <v>134.91593576125479</v>
      </c>
      <c r="Z2137">
        <v>134.91593576125479</v>
      </c>
      <c r="AA2137">
        <v>2.872871171445039</v>
      </c>
      <c r="AB2137">
        <v>3.5793869125154969</v>
      </c>
      <c r="AC2137">
        <v>0.13143870107601663</v>
      </c>
      <c r="AD2137">
        <v>148</v>
      </c>
      <c r="AE2137">
        <v>0</v>
      </c>
      <c r="AF2137">
        <v>0</v>
      </c>
      <c r="AG2137">
        <v>13</v>
      </c>
      <c r="AH2137">
        <v>380</v>
      </c>
      <c r="AI2137">
        <v>62</v>
      </c>
      <c r="AJ2137">
        <v>101</v>
      </c>
      <c r="AK2137">
        <v>49</v>
      </c>
      <c r="AL2137">
        <v>64</v>
      </c>
      <c r="AM2137">
        <v>17</v>
      </c>
    </row>
    <row r="2138" spans="1:39">
      <c r="A2138">
        <v>11</v>
      </c>
      <c r="B2138">
        <v>81</v>
      </c>
      <c r="C2138">
        <v>2020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140</v>
      </c>
      <c r="O2138">
        <v>99</v>
      </c>
      <c r="P2138">
        <v>9999</v>
      </c>
      <c r="Q2138">
        <v>452</v>
      </c>
      <c r="R2138">
        <v>3528</v>
      </c>
      <c r="S2138">
        <v>3528</v>
      </c>
      <c r="T2138">
        <v>12.930181418361737</v>
      </c>
      <c r="U2138">
        <v>12.306510683879964</v>
      </c>
      <c r="V2138">
        <v>15.332482993197276</v>
      </c>
      <c r="W2138">
        <v>59.638888888888879</v>
      </c>
      <c r="X2138">
        <v>157.00236830015479</v>
      </c>
      <c r="Y2138">
        <v>144.91318594104268</v>
      </c>
      <c r="Z2138">
        <v>144.91318594104268</v>
      </c>
      <c r="AA2138">
        <v>2.8555635412067195</v>
      </c>
      <c r="AB2138">
        <v>3.8984394387946466</v>
      </c>
      <c r="AC2138">
        <v>1.5466731462836729</v>
      </c>
      <c r="AD2138">
        <v>118</v>
      </c>
      <c r="AE2138">
        <v>0</v>
      </c>
      <c r="AF2138">
        <v>0</v>
      </c>
      <c r="AG2138">
        <v>9</v>
      </c>
      <c r="AH2138">
        <v>321</v>
      </c>
      <c r="AI2138">
        <v>47</v>
      </c>
      <c r="AJ2138">
        <v>54</v>
      </c>
      <c r="AK2138">
        <v>28</v>
      </c>
      <c r="AL2138">
        <v>47</v>
      </c>
      <c r="AM2138">
        <v>9</v>
      </c>
    </row>
    <row r="2139" spans="1:39">
      <c r="A2139">
        <v>11</v>
      </c>
      <c r="B2139">
        <v>82</v>
      </c>
      <c r="C2139">
        <v>2020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150</v>
      </c>
      <c r="O2139">
        <v>99</v>
      </c>
      <c r="P2139">
        <v>9999</v>
      </c>
      <c r="Q2139">
        <v>432</v>
      </c>
      <c r="R2139">
        <v>3194</v>
      </c>
      <c r="S2139">
        <v>3194</v>
      </c>
      <c r="T2139">
        <v>11.70606560381162</v>
      </c>
      <c r="U2139">
        <v>11.913996629429516</v>
      </c>
      <c r="V2139">
        <v>15.290544771446465</v>
      </c>
      <c r="W2139">
        <v>59.562930494677531</v>
      </c>
      <c r="X2139">
        <v>167.88906406988747</v>
      </c>
      <c r="Y2139">
        <v>154.96160613650588</v>
      </c>
      <c r="Z2139">
        <v>154.96160613650588</v>
      </c>
      <c r="AA2139">
        <v>2.8735170992840042</v>
      </c>
      <c r="AB2139">
        <v>4.1932740883485158</v>
      </c>
      <c r="AC2139">
        <v>-1.0721265383193894</v>
      </c>
      <c r="AD2139">
        <v>120</v>
      </c>
      <c r="AE2139">
        <v>0</v>
      </c>
      <c r="AF2139">
        <v>0</v>
      </c>
      <c r="AG2139">
        <v>5</v>
      </c>
      <c r="AH2139">
        <v>322</v>
      </c>
      <c r="AI2139">
        <v>45</v>
      </c>
      <c r="AJ2139">
        <v>44</v>
      </c>
      <c r="AK2139">
        <v>24</v>
      </c>
      <c r="AL2139">
        <v>36</v>
      </c>
      <c r="AM2139">
        <v>6</v>
      </c>
    </row>
    <row r="2140" spans="1:39">
      <c r="A2140">
        <v>11</v>
      </c>
      <c r="B2140">
        <v>83</v>
      </c>
      <c r="C2140">
        <v>2020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160</v>
      </c>
      <c r="O2140">
        <v>99</v>
      </c>
      <c r="P2140">
        <v>9999</v>
      </c>
      <c r="Q2140">
        <v>404</v>
      </c>
      <c r="R2140">
        <v>2675</v>
      </c>
      <c r="S2140">
        <v>2675</v>
      </c>
      <c r="T2140">
        <v>9.8039215686274535</v>
      </c>
      <c r="U2140">
        <v>10.622031348206116</v>
      </c>
      <c r="V2140">
        <v>15.103551401869158</v>
      </c>
      <c r="W2140">
        <v>59.13906542056074</v>
      </c>
      <c r="X2140">
        <v>178.72431425360202</v>
      </c>
      <c r="Y2140">
        <v>164.96254205607423</v>
      </c>
      <c r="Z2140">
        <v>164.96254205607423</v>
      </c>
      <c r="AA2140">
        <v>2.8543149505857621</v>
      </c>
      <c r="AB2140">
        <v>4.2753922119278869</v>
      </c>
      <c r="AC2140">
        <v>-1.4725142698240059</v>
      </c>
      <c r="AD2140">
        <v>115</v>
      </c>
      <c r="AE2140">
        <v>0</v>
      </c>
      <c r="AF2140">
        <v>0</v>
      </c>
      <c r="AG2140">
        <v>3</v>
      </c>
      <c r="AH2140">
        <v>245</v>
      </c>
      <c r="AI2140">
        <v>31</v>
      </c>
      <c r="AJ2140">
        <v>29</v>
      </c>
      <c r="AK2140">
        <v>28</v>
      </c>
      <c r="AL2140">
        <v>20</v>
      </c>
      <c r="AM2140">
        <v>2</v>
      </c>
    </row>
    <row r="2141" spans="1:39">
      <c r="A2141">
        <v>11</v>
      </c>
      <c r="B2141">
        <v>84</v>
      </c>
      <c r="C2141">
        <v>2020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170</v>
      </c>
      <c r="O2141">
        <v>99</v>
      </c>
      <c r="P2141">
        <v>9999</v>
      </c>
      <c r="Q2141">
        <v>397</v>
      </c>
      <c r="R2141">
        <v>2236</v>
      </c>
      <c r="S2141">
        <v>2236</v>
      </c>
      <c r="T2141">
        <v>8.1949789261498971</v>
      </c>
      <c r="U2141">
        <v>9.4126390837415528</v>
      </c>
      <c r="V2141">
        <v>14.968694096601077</v>
      </c>
      <c r="W2141">
        <v>58.797853309481198</v>
      </c>
      <c r="X2141">
        <v>189.46956335508628</v>
      </c>
      <c r="Y2141">
        <v>174.8804069767439</v>
      </c>
      <c r="Z2141">
        <v>174.8804069767439</v>
      </c>
      <c r="AA2141">
        <v>2.8798509926278744</v>
      </c>
      <c r="AB2141">
        <v>4.2919314040476557</v>
      </c>
      <c r="AC2141">
        <v>-4.1827847586970952</v>
      </c>
      <c r="AD2141">
        <v>82</v>
      </c>
      <c r="AE2141">
        <v>0</v>
      </c>
      <c r="AF2141">
        <v>0</v>
      </c>
      <c r="AG2141">
        <v>7</v>
      </c>
      <c r="AH2141">
        <v>215</v>
      </c>
      <c r="AI2141">
        <v>25</v>
      </c>
      <c r="AJ2141">
        <v>21</v>
      </c>
      <c r="AK2141">
        <v>12</v>
      </c>
      <c r="AL2141">
        <v>22</v>
      </c>
      <c r="AM2141">
        <v>3</v>
      </c>
    </row>
    <row r="2142" spans="1:39">
      <c r="A2142">
        <v>11</v>
      </c>
      <c r="B2142">
        <v>85</v>
      </c>
      <c r="C2142">
        <v>2020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180</v>
      </c>
      <c r="O2142">
        <v>99</v>
      </c>
      <c r="P2142">
        <v>9999</v>
      </c>
      <c r="Q2142">
        <v>362</v>
      </c>
      <c r="R2142">
        <v>1795</v>
      </c>
      <c r="S2142">
        <v>1795</v>
      </c>
      <c r="T2142">
        <v>6.5787062488546812</v>
      </c>
      <c r="U2142">
        <v>7.9826827748704652</v>
      </c>
      <c r="V2142">
        <v>14.372701949860723</v>
      </c>
      <c r="W2142">
        <v>57.77214484679665</v>
      </c>
      <c r="X2142">
        <v>200.16321369399199</v>
      </c>
      <c r="Y2142">
        <v>184.75064623955404</v>
      </c>
      <c r="Z2142">
        <v>184.75064623955404</v>
      </c>
      <c r="AA2142">
        <v>2.8559403614980003</v>
      </c>
      <c r="AB2142">
        <v>4.609533976187504</v>
      </c>
      <c r="AC2142">
        <v>-4.6968179886802721</v>
      </c>
      <c r="AD2142">
        <v>65</v>
      </c>
      <c r="AE2142">
        <v>0</v>
      </c>
      <c r="AF2142">
        <v>0</v>
      </c>
      <c r="AG2142">
        <v>3</v>
      </c>
      <c r="AH2142">
        <v>168</v>
      </c>
      <c r="AI2142">
        <v>13</v>
      </c>
      <c r="AJ2142">
        <v>22</v>
      </c>
      <c r="AK2142">
        <v>10</v>
      </c>
      <c r="AL2142">
        <v>13</v>
      </c>
      <c r="AM2142">
        <v>2</v>
      </c>
    </row>
    <row r="2143" spans="1:39">
      <c r="A2143">
        <v>11</v>
      </c>
      <c r="B2143">
        <v>86</v>
      </c>
      <c r="C2143">
        <v>2020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190</v>
      </c>
      <c r="O2143">
        <v>99</v>
      </c>
      <c r="P2143">
        <v>9999</v>
      </c>
      <c r="Q2143">
        <v>334</v>
      </c>
      <c r="R2143">
        <v>1253</v>
      </c>
      <c r="S2143">
        <v>1253</v>
      </c>
      <c r="T2143">
        <v>4.5922668132673641</v>
      </c>
      <c r="U2143">
        <v>5.8701893616040604</v>
      </c>
      <c r="V2143">
        <v>13.942537909018355</v>
      </c>
      <c r="W2143">
        <v>56.996807661612117</v>
      </c>
      <c r="X2143">
        <v>210.86324565355113</v>
      </c>
      <c r="Y2143">
        <v>194.62677573822819</v>
      </c>
      <c r="Z2143">
        <v>194.62677573822819</v>
      </c>
      <c r="AA2143">
        <v>2.8035732208129955</v>
      </c>
      <c r="AB2143">
        <v>4.6651641737749454</v>
      </c>
      <c r="AC2143">
        <v>-6.9631591216079407</v>
      </c>
      <c r="AD2143">
        <v>34</v>
      </c>
      <c r="AE2143">
        <v>0</v>
      </c>
      <c r="AF2143">
        <v>0</v>
      </c>
      <c r="AG2143">
        <v>2</v>
      </c>
      <c r="AH2143">
        <v>130</v>
      </c>
      <c r="AI2143">
        <v>5</v>
      </c>
      <c r="AJ2143">
        <v>11</v>
      </c>
      <c r="AK2143">
        <v>2</v>
      </c>
      <c r="AL2143">
        <v>3</v>
      </c>
      <c r="AM2143">
        <v>0</v>
      </c>
    </row>
    <row r="2144" spans="1:39">
      <c r="A2144">
        <v>11</v>
      </c>
      <c r="B2144">
        <v>87</v>
      </c>
      <c r="C2144">
        <v>2020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200</v>
      </c>
      <c r="O2144">
        <v>99</v>
      </c>
      <c r="P2144">
        <v>9999</v>
      </c>
      <c r="Q2144">
        <v>252</v>
      </c>
      <c r="R2144">
        <v>801</v>
      </c>
      <c r="S2144">
        <v>801</v>
      </c>
      <c r="T2144">
        <v>2.9356789444749878</v>
      </c>
      <c r="U2144">
        <v>3.945844217505293</v>
      </c>
      <c r="V2144">
        <v>12.887640449438202</v>
      </c>
      <c r="W2144">
        <v>55.18601747815228</v>
      </c>
      <c r="X2144">
        <v>221.72122333540275</v>
      </c>
      <c r="Y2144">
        <v>204.64868913857671</v>
      </c>
      <c r="Z2144">
        <v>204.64868913857671</v>
      </c>
      <c r="AA2144">
        <v>2.7774834628728517</v>
      </c>
      <c r="AB2144">
        <v>5.0689728877774805</v>
      </c>
      <c r="AC2144">
        <v>-6.0604623352675313</v>
      </c>
      <c r="AD2144">
        <v>24</v>
      </c>
      <c r="AE2144">
        <v>0</v>
      </c>
      <c r="AF2144">
        <v>0</v>
      </c>
      <c r="AG2144">
        <v>2</v>
      </c>
      <c r="AH2144">
        <v>79</v>
      </c>
      <c r="AI2144">
        <v>3</v>
      </c>
      <c r="AJ2144">
        <v>4</v>
      </c>
      <c r="AK2144">
        <v>3</v>
      </c>
      <c r="AL2144">
        <v>6</v>
      </c>
      <c r="AM2144">
        <v>0</v>
      </c>
    </row>
    <row r="2145" spans="1:39">
      <c r="A2145">
        <v>11</v>
      </c>
      <c r="B2145">
        <v>88</v>
      </c>
      <c r="C2145">
        <v>2020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210</v>
      </c>
      <c r="O2145">
        <v>99</v>
      </c>
      <c r="P2145">
        <v>9999</v>
      </c>
      <c r="Q2145">
        <v>209</v>
      </c>
      <c r="R2145">
        <v>481</v>
      </c>
      <c r="S2145">
        <v>481</v>
      </c>
      <c r="T2145">
        <v>1.7628733736485245</v>
      </c>
      <c r="U2145">
        <v>2.4844058567713319</v>
      </c>
      <c r="V2145">
        <v>12.316008316008316</v>
      </c>
      <c r="W2145">
        <v>54.185031185031185</v>
      </c>
      <c r="X2145">
        <v>232.47556665758196</v>
      </c>
      <c r="Y2145">
        <v>214.57494802494807</v>
      </c>
      <c r="Z2145">
        <v>214.57494802494807</v>
      </c>
      <c r="AA2145">
        <v>2.8296823737125432</v>
      </c>
      <c r="AB2145">
        <v>5.2809885801469836</v>
      </c>
      <c r="AC2145">
        <v>-7.5679325629978624</v>
      </c>
      <c r="AD2145">
        <v>11</v>
      </c>
      <c r="AE2145">
        <v>0</v>
      </c>
      <c r="AF2145">
        <v>0</v>
      </c>
      <c r="AG2145">
        <v>2</v>
      </c>
      <c r="AH2145">
        <v>51</v>
      </c>
      <c r="AI2145">
        <v>2</v>
      </c>
      <c r="AJ2145">
        <v>0</v>
      </c>
      <c r="AK2145">
        <v>1</v>
      </c>
      <c r="AL2145">
        <v>2</v>
      </c>
      <c r="AM2145">
        <v>0</v>
      </c>
    </row>
    <row r="2146" spans="1:39">
      <c r="A2146">
        <v>11</v>
      </c>
      <c r="B2146">
        <v>89</v>
      </c>
      <c r="C2146">
        <v>2020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220</v>
      </c>
      <c r="O2146">
        <v>99</v>
      </c>
      <c r="P2146">
        <v>9999</v>
      </c>
      <c r="Q2146">
        <v>170</v>
      </c>
      <c r="R2146">
        <v>319</v>
      </c>
      <c r="S2146">
        <v>319</v>
      </c>
      <c r="T2146">
        <v>1.1691405534176289</v>
      </c>
      <c r="U2146">
        <v>1.7238213693352047</v>
      </c>
      <c r="V2146">
        <v>11.037617554858937</v>
      </c>
      <c r="W2146">
        <v>51.937304075235119</v>
      </c>
      <c r="X2146">
        <v>243.22119842275256</v>
      </c>
      <c r="Y2146">
        <v>224.49316614420059</v>
      </c>
      <c r="Z2146">
        <v>224.49316614420059</v>
      </c>
      <c r="AA2146">
        <v>2.7445320402091449</v>
      </c>
      <c r="AB2146">
        <v>5.8187746292956621</v>
      </c>
      <c r="AC2146">
        <v>-14.105701194734403</v>
      </c>
      <c r="AD2146">
        <v>11</v>
      </c>
      <c r="AE2146">
        <v>0</v>
      </c>
      <c r="AF2146">
        <v>0</v>
      </c>
      <c r="AG2146">
        <v>1</v>
      </c>
      <c r="AH2146">
        <v>30</v>
      </c>
      <c r="AI2146">
        <v>1</v>
      </c>
      <c r="AJ2146">
        <v>3</v>
      </c>
      <c r="AK2146">
        <v>0</v>
      </c>
      <c r="AL2146">
        <v>1</v>
      </c>
      <c r="AM2146">
        <v>0</v>
      </c>
    </row>
    <row r="2147" spans="1:39">
      <c r="A2147">
        <v>11</v>
      </c>
      <c r="B2147">
        <v>90</v>
      </c>
      <c r="C2147">
        <v>2020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230</v>
      </c>
      <c r="O2147">
        <v>99</v>
      </c>
      <c r="P2147">
        <v>9999</v>
      </c>
      <c r="Q2147">
        <v>151</v>
      </c>
      <c r="R2147">
        <v>358</v>
      </c>
      <c r="S2147">
        <v>358</v>
      </c>
      <c r="T2147">
        <v>1.3120762323621036</v>
      </c>
      <c r="U2147">
        <v>2.1094849897672701</v>
      </c>
      <c r="V2147">
        <v>9.005586592178771</v>
      </c>
      <c r="W2147">
        <v>48.522346368715091</v>
      </c>
      <c r="X2147">
        <v>265.21205444960253</v>
      </c>
      <c r="Y2147">
        <v>244.79072625698328</v>
      </c>
      <c r="Z2147">
        <v>244.79072625698328</v>
      </c>
      <c r="AA2147">
        <v>14.274959246307828</v>
      </c>
      <c r="AB2147">
        <v>6.91232427601516</v>
      </c>
      <c r="AC2147">
        <v>-41.801560792943846</v>
      </c>
      <c r="AD2147">
        <v>7</v>
      </c>
      <c r="AE2147">
        <v>0</v>
      </c>
      <c r="AF2147">
        <v>0</v>
      </c>
      <c r="AG2147">
        <v>0</v>
      </c>
      <c r="AH2147">
        <v>28</v>
      </c>
      <c r="AI2147">
        <v>1</v>
      </c>
      <c r="AJ2147">
        <v>0</v>
      </c>
      <c r="AK2147">
        <v>0</v>
      </c>
      <c r="AL2147">
        <v>7</v>
      </c>
      <c r="AM2147">
        <v>0</v>
      </c>
    </row>
    <row r="2148" spans="1:39">
      <c r="A2148">
        <v>11</v>
      </c>
      <c r="B2148">
        <v>91</v>
      </c>
      <c r="C2148">
        <v>2019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60</v>
      </c>
      <c r="O2148">
        <v>99</v>
      </c>
      <c r="P2148">
        <v>9999</v>
      </c>
      <c r="Q2148">
        <v>13</v>
      </c>
      <c r="R2148">
        <v>16</v>
      </c>
      <c r="S2148">
        <v>16</v>
      </c>
      <c r="T2148">
        <v>5.7112261288595395E-2</v>
      </c>
      <c r="U2148">
        <v>2.3319147193967504E-2</v>
      </c>
      <c r="V2148">
        <v>15.3125</v>
      </c>
      <c r="W2148">
        <v>60.125</v>
      </c>
      <c r="X2148">
        <v>67.246749729144085</v>
      </c>
      <c r="Y2148">
        <v>62.068750000000001</v>
      </c>
      <c r="Z2148">
        <v>62.068750000000001</v>
      </c>
      <c r="AA2148">
        <v>5.8172930506809193</v>
      </c>
      <c r="AB2148">
        <v>5.1584275704908382</v>
      </c>
      <c r="AC2148">
        <v>-21.314568324544563</v>
      </c>
      <c r="AD2148">
        <v>0</v>
      </c>
      <c r="AE2148">
        <v>0</v>
      </c>
      <c r="AF2148">
        <v>0</v>
      </c>
      <c r="AG2148">
        <v>0</v>
      </c>
      <c r="AH2148">
        <v>1</v>
      </c>
      <c r="AI2148">
        <v>2</v>
      </c>
      <c r="AJ2148">
        <v>3</v>
      </c>
      <c r="AK2148">
        <v>0</v>
      </c>
      <c r="AL2148">
        <v>0</v>
      </c>
      <c r="AM2148">
        <v>0</v>
      </c>
    </row>
    <row r="2149" spans="1:39">
      <c r="A2149">
        <v>11</v>
      </c>
      <c r="B2149">
        <v>92</v>
      </c>
      <c r="C2149">
        <v>2019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70</v>
      </c>
      <c r="O2149">
        <v>99</v>
      </c>
      <c r="P2149">
        <v>9999</v>
      </c>
      <c r="Q2149">
        <v>29</v>
      </c>
      <c r="R2149">
        <v>36</v>
      </c>
      <c r="S2149">
        <v>36</v>
      </c>
      <c r="T2149">
        <v>0.12850258789933963</v>
      </c>
      <c r="U2149">
        <v>6.4336989389426377E-2</v>
      </c>
      <c r="V2149">
        <v>16.166666666666668</v>
      </c>
      <c r="W2149">
        <v>61.611111111111121</v>
      </c>
      <c r="X2149">
        <v>82.458769712290817</v>
      </c>
      <c r="Y2149">
        <v>76.109444444444406</v>
      </c>
      <c r="Z2149">
        <v>76.109444444444406</v>
      </c>
      <c r="AA2149">
        <v>2.6650431979462392</v>
      </c>
      <c r="AB2149">
        <v>4.6024014128964756</v>
      </c>
      <c r="AC2149">
        <v>-21.647667923722153</v>
      </c>
      <c r="AD2149">
        <v>3</v>
      </c>
      <c r="AE2149">
        <v>0</v>
      </c>
      <c r="AF2149">
        <v>0</v>
      </c>
      <c r="AG2149">
        <v>0</v>
      </c>
      <c r="AH2149">
        <v>5</v>
      </c>
      <c r="AI2149">
        <v>2</v>
      </c>
      <c r="AJ2149">
        <v>0</v>
      </c>
      <c r="AK2149">
        <v>0</v>
      </c>
      <c r="AL2149">
        <v>0</v>
      </c>
      <c r="AM2149">
        <v>0</v>
      </c>
    </row>
    <row r="2150" spans="1:39">
      <c r="A2150">
        <v>11</v>
      </c>
      <c r="B2150">
        <v>93</v>
      </c>
      <c r="C2150">
        <v>2019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80</v>
      </c>
      <c r="O2150">
        <v>99</v>
      </c>
      <c r="P2150">
        <v>9999</v>
      </c>
      <c r="Q2150">
        <v>83</v>
      </c>
      <c r="R2150">
        <v>186</v>
      </c>
      <c r="S2150">
        <v>186</v>
      </c>
      <c r="T2150">
        <v>0.66393003747992174</v>
      </c>
      <c r="U2150">
        <v>0.37705283488284808</v>
      </c>
      <c r="V2150">
        <v>16.41935483870968</v>
      </c>
      <c r="W2150">
        <v>62.258064516129025</v>
      </c>
      <c r="X2150">
        <v>93.533650205617505</v>
      </c>
      <c r="Y2150">
        <v>86.331559139784972</v>
      </c>
      <c r="Z2150">
        <v>86.331559139784972</v>
      </c>
      <c r="AA2150">
        <v>2.819297220299672</v>
      </c>
      <c r="AB2150">
        <v>3.7226514594185209</v>
      </c>
      <c r="AC2150">
        <v>6.9890818217800819</v>
      </c>
      <c r="AD2150">
        <v>6</v>
      </c>
      <c r="AE2150">
        <v>0</v>
      </c>
      <c r="AF2150">
        <v>0</v>
      </c>
      <c r="AG2150">
        <v>3</v>
      </c>
      <c r="AH2150">
        <v>15</v>
      </c>
      <c r="AI2150">
        <v>5</v>
      </c>
      <c r="AJ2150">
        <v>2</v>
      </c>
      <c r="AK2150">
        <v>2</v>
      </c>
      <c r="AL2150">
        <v>1</v>
      </c>
      <c r="AM2150">
        <v>0</v>
      </c>
    </row>
    <row r="2151" spans="1:39">
      <c r="A2151">
        <v>11</v>
      </c>
      <c r="B2151">
        <v>94</v>
      </c>
      <c r="C2151">
        <v>2019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90</v>
      </c>
      <c r="O2151">
        <v>99</v>
      </c>
      <c r="P2151">
        <v>9999</v>
      </c>
      <c r="Q2151">
        <v>152</v>
      </c>
      <c r="R2151">
        <v>503</v>
      </c>
      <c r="S2151">
        <v>502</v>
      </c>
      <c r="T2151">
        <v>1.7954667142602176</v>
      </c>
      <c r="U2151">
        <v>1.1303486391901609</v>
      </c>
      <c r="V2151">
        <v>16.636182902584498</v>
      </c>
      <c r="W2151">
        <v>62.519920318725106</v>
      </c>
      <c r="X2151">
        <v>103.88849998599962</v>
      </c>
      <c r="Y2151">
        <v>95.702823061630241</v>
      </c>
      <c r="Z2151">
        <v>95.893466135458141</v>
      </c>
      <c r="AA2151">
        <v>2.8445496807599566</v>
      </c>
      <c r="AB2151">
        <v>2.5768277839068099</v>
      </c>
      <c r="AC2151">
        <v>-0.25042445909679217</v>
      </c>
      <c r="AD2151">
        <v>26</v>
      </c>
      <c r="AE2151">
        <v>0</v>
      </c>
      <c r="AF2151">
        <v>0</v>
      </c>
      <c r="AG2151">
        <v>2</v>
      </c>
      <c r="AH2151">
        <v>44</v>
      </c>
      <c r="AI2151">
        <v>9</v>
      </c>
      <c r="AJ2151">
        <v>7</v>
      </c>
      <c r="AK2151">
        <v>10</v>
      </c>
      <c r="AL2151">
        <v>2</v>
      </c>
      <c r="AM2151">
        <v>0</v>
      </c>
    </row>
    <row r="2152" spans="1:39">
      <c r="A2152">
        <v>11</v>
      </c>
      <c r="B2152">
        <v>95</v>
      </c>
      <c r="C2152">
        <v>2019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100</v>
      </c>
      <c r="O2152">
        <v>99</v>
      </c>
      <c r="P2152">
        <v>9999</v>
      </c>
      <c r="Q2152">
        <v>234</v>
      </c>
      <c r="R2152">
        <v>1115</v>
      </c>
      <c r="S2152">
        <v>1115</v>
      </c>
      <c r="T2152">
        <v>3.9800107085489911</v>
      </c>
      <c r="U2152">
        <v>2.7667753703040505</v>
      </c>
      <c r="V2152">
        <v>16.515695067264573</v>
      </c>
      <c r="W2152">
        <v>62.014349775784751</v>
      </c>
      <c r="X2152">
        <v>114.4926613839645</v>
      </c>
      <c r="Y2152">
        <v>105.67672645739901</v>
      </c>
      <c r="Z2152">
        <v>105.67672645739901</v>
      </c>
      <c r="AA2152">
        <v>2.8593118667246298</v>
      </c>
      <c r="AB2152">
        <v>2.7210803716296841</v>
      </c>
      <c r="AC2152">
        <v>0.68347257911246995</v>
      </c>
      <c r="AD2152">
        <v>51</v>
      </c>
      <c r="AE2152">
        <v>0</v>
      </c>
      <c r="AF2152">
        <v>0</v>
      </c>
      <c r="AG2152">
        <v>3</v>
      </c>
      <c r="AH2152">
        <v>95</v>
      </c>
      <c r="AI2152">
        <v>22</v>
      </c>
      <c r="AJ2152">
        <v>26</v>
      </c>
      <c r="AK2152">
        <v>6</v>
      </c>
      <c r="AL2152">
        <v>5</v>
      </c>
      <c r="AM2152">
        <v>2</v>
      </c>
    </row>
    <row r="2153" spans="1:39">
      <c r="A2153">
        <v>11</v>
      </c>
      <c r="B2153">
        <v>96</v>
      </c>
      <c r="C2153">
        <v>2019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110</v>
      </c>
      <c r="O2153">
        <v>99</v>
      </c>
      <c r="P2153">
        <v>9999</v>
      </c>
      <c r="Q2153">
        <v>300</v>
      </c>
      <c r="R2153">
        <v>1912</v>
      </c>
      <c r="S2153">
        <v>1909</v>
      </c>
      <c r="T2153">
        <v>6.8249152239871487</v>
      </c>
      <c r="U2153">
        <v>5.180214354269058</v>
      </c>
      <c r="V2153">
        <v>16.28765690376569</v>
      </c>
      <c r="W2153">
        <v>61.485594552121519</v>
      </c>
      <c r="X2153">
        <v>125.20548783528378</v>
      </c>
      <c r="Y2153">
        <v>115.38255753138064</v>
      </c>
      <c r="Z2153">
        <v>115.56388161341012</v>
      </c>
      <c r="AA2153">
        <v>2.7808154922843391</v>
      </c>
      <c r="AB2153">
        <v>3.0296988018366093</v>
      </c>
      <c r="AC2153">
        <v>-6.2410868426491053</v>
      </c>
      <c r="AD2153">
        <v>58</v>
      </c>
      <c r="AE2153">
        <v>0</v>
      </c>
      <c r="AF2153">
        <v>0</v>
      </c>
      <c r="AG2153">
        <v>8</v>
      </c>
      <c r="AH2153">
        <v>157</v>
      </c>
      <c r="AI2153">
        <v>30</v>
      </c>
      <c r="AJ2153">
        <v>29</v>
      </c>
      <c r="AK2153">
        <v>19</v>
      </c>
      <c r="AL2153">
        <v>17</v>
      </c>
      <c r="AM2153">
        <v>4</v>
      </c>
    </row>
    <row r="2154" spans="1:39">
      <c r="A2154">
        <v>11</v>
      </c>
      <c r="B2154">
        <v>97</v>
      </c>
      <c r="C2154">
        <v>2019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120</v>
      </c>
      <c r="O2154">
        <v>99</v>
      </c>
      <c r="P2154">
        <v>9999</v>
      </c>
      <c r="Q2154">
        <v>471</v>
      </c>
      <c r="R2154">
        <v>3317</v>
      </c>
      <c r="S2154">
        <v>3312</v>
      </c>
      <c r="T2154">
        <v>11.84008566839193</v>
      </c>
      <c r="U2154">
        <v>9.7662290832961745</v>
      </c>
      <c r="V2154">
        <v>15.772686162194756</v>
      </c>
      <c r="W2154">
        <v>60.48943236714976</v>
      </c>
      <c r="X2154">
        <v>136.0551131748166</v>
      </c>
      <c r="Y2154">
        <v>125.38966837503811</v>
      </c>
      <c r="Z2154">
        <v>125.57896437198112</v>
      </c>
      <c r="AA2154">
        <v>2.8310224243605839</v>
      </c>
      <c r="AB2154">
        <v>3.5009328524284329</v>
      </c>
      <c r="AC2154">
        <v>-13.354312933947313</v>
      </c>
      <c r="AD2154">
        <v>128</v>
      </c>
      <c r="AE2154">
        <v>0</v>
      </c>
      <c r="AF2154">
        <v>0</v>
      </c>
      <c r="AG2154">
        <v>19</v>
      </c>
      <c r="AH2154">
        <v>269</v>
      </c>
      <c r="AI2154">
        <v>56</v>
      </c>
      <c r="AJ2154">
        <v>77</v>
      </c>
      <c r="AK2154">
        <v>26</v>
      </c>
      <c r="AL2154">
        <v>43</v>
      </c>
      <c r="AM2154">
        <v>26</v>
      </c>
    </row>
    <row r="2155" spans="1:39">
      <c r="A2155">
        <v>11</v>
      </c>
      <c r="B2155">
        <v>98</v>
      </c>
      <c r="C2155">
        <v>2019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130</v>
      </c>
      <c r="O2155">
        <v>99</v>
      </c>
      <c r="P2155">
        <v>9999</v>
      </c>
      <c r="Q2155">
        <v>528</v>
      </c>
      <c r="R2155">
        <v>3870</v>
      </c>
      <c r="S2155">
        <v>3865</v>
      </c>
      <c r="T2155">
        <v>13.814028199179008</v>
      </c>
      <c r="U2155">
        <v>12.24374512012915</v>
      </c>
      <c r="V2155">
        <v>15.527131782945732</v>
      </c>
      <c r="W2155">
        <v>59.966106080206998</v>
      </c>
      <c r="X2155">
        <v>146.16395530807563</v>
      </c>
      <c r="Y2155">
        <v>134.73599483204143</v>
      </c>
      <c r="Z2155">
        <v>134.91029754204405</v>
      </c>
      <c r="AA2155">
        <v>2.9073645774082366</v>
      </c>
      <c r="AB2155">
        <v>3.7119631045651369</v>
      </c>
      <c r="AC2155">
        <v>-2.8681772123113127</v>
      </c>
      <c r="AD2155">
        <v>139</v>
      </c>
      <c r="AE2155">
        <v>0</v>
      </c>
      <c r="AF2155">
        <v>0</v>
      </c>
      <c r="AG2155">
        <v>16</v>
      </c>
      <c r="AH2155">
        <v>329</v>
      </c>
      <c r="AI2155">
        <v>45</v>
      </c>
      <c r="AJ2155">
        <v>88</v>
      </c>
      <c r="AK2155">
        <v>31</v>
      </c>
      <c r="AL2155">
        <v>47</v>
      </c>
      <c r="AM2155">
        <v>29</v>
      </c>
    </row>
    <row r="2156" spans="1:39">
      <c r="A2156">
        <v>11</v>
      </c>
      <c r="B2156">
        <v>99</v>
      </c>
      <c r="C2156">
        <v>2019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140</v>
      </c>
      <c r="O2156">
        <v>99</v>
      </c>
      <c r="P2156">
        <v>9999</v>
      </c>
      <c r="Q2156">
        <v>494</v>
      </c>
      <c r="R2156">
        <v>3629</v>
      </c>
      <c r="S2156">
        <v>3624</v>
      </c>
      <c r="T2156">
        <v>12.953774763519547</v>
      </c>
      <c r="U2156">
        <v>12.335790826117879</v>
      </c>
      <c r="V2156">
        <v>15.402865803251579</v>
      </c>
      <c r="W2156">
        <v>59.780353200883006</v>
      </c>
      <c r="X2156">
        <v>157.060118516811</v>
      </c>
      <c r="Y2156">
        <v>144.76392394599077</v>
      </c>
      <c r="Z2156">
        <v>144.96365342163369</v>
      </c>
      <c r="AA2156">
        <v>2.8728392796404076</v>
      </c>
      <c r="AB2156">
        <v>4.0134006058093341</v>
      </c>
      <c r="AC2156">
        <v>-2.110084671306597</v>
      </c>
      <c r="AD2156">
        <v>111</v>
      </c>
      <c r="AE2156">
        <v>0</v>
      </c>
      <c r="AF2156">
        <v>0</v>
      </c>
      <c r="AG2156">
        <v>12</v>
      </c>
      <c r="AH2156">
        <v>272</v>
      </c>
      <c r="AI2156">
        <v>41</v>
      </c>
      <c r="AJ2156">
        <v>55</v>
      </c>
      <c r="AK2156">
        <v>32</v>
      </c>
      <c r="AL2156">
        <v>38</v>
      </c>
      <c r="AM2156">
        <v>12</v>
      </c>
    </row>
    <row r="2157" spans="1:39">
      <c r="A2157">
        <v>11</v>
      </c>
      <c r="B2157">
        <v>100</v>
      </c>
      <c r="C2157">
        <v>2019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150</v>
      </c>
      <c r="O2157">
        <v>99</v>
      </c>
      <c r="P2157">
        <v>9999</v>
      </c>
      <c r="Q2157">
        <v>458</v>
      </c>
      <c r="R2157">
        <v>3091</v>
      </c>
      <c r="S2157">
        <v>3090</v>
      </c>
      <c r="T2157">
        <v>11.033374977690524</v>
      </c>
      <c r="U2157">
        <v>11.241820385286639</v>
      </c>
      <c r="V2157">
        <v>15.321902296991263</v>
      </c>
      <c r="W2157">
        <v>59.585436893203855</v>
      </c>
      <c r="X2157">
        <v>167.86197863086247</v>
      </c>
      <c r="Y2157">
        <v>154.88806535101901</v>
      </c>
      <c r="Z2157">
        <v>154.93819093851124</v>
      </c>
      <c r="AA2157">
        <v>2.8914961014452154</v>
      </c>
      <c r="AB2157">
        <v>4.0929311807735411</v>
      </c>
      <c r="AC2157">
        <v>-1.6747899994485882</v>
      </c>
      <c r="AD2157">
        <v>104</v>
      </c>
      <c r="AE2157">
        <v>0</v>
      </c>
      <c r="AF2157">
        <v>0</v>
      </c>
      <c r="AG2157">
        <v>9</v>
      </c>
      <c r="AH2157">
        <v>257</v>
      </c>
      <c r="AI2157">
        <v>22</v>
      </c>
      <c r="AJ2157">
        <v>41</v>
      </c>
      <c r="AK2157">
        <v>22</v>
      </c>
      <c r="AL2157">
        <v>19</v>
      </c>
      <c r="AM2157">
        <v>7</v>
      </c>
    </row>
    <row r="2158" spans="1:39">
      <c r="A2158">
        <v>11</v>
      </c>
      <c r="B2158">
        <v>101</v>
      </c>
      <c r="C2158">
        <v>2019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160</v>
      </c>
      <c r="O2158">
        <v>99</v>
      </c>
      <c r="P2158">
        <v>9999</v>
      </c>
      <c r="Q2158">
        <v>446</v>
      </c>
      <c r="R2158">
        <v>2868</v>
      </c>
      <c r="S2158">
        <v>2862</v>
      </c>
      <c r="T2158">
        <v>10.237372835980725</v>
      </c>
      <c r="U2158">
        <v>11.095694263762402</v>
      </c>
      <c r="V2158">
        <v>15.06276150627615</v>
      </c>
      <c r="W2158">
        <v>59.057302585604496</v>
      </c>
      <c r="X2158">
        <v>178.88141800054643</v>
      </c>
      <c r="Y2158">
        <v>164.76146792189684</v>
      </c>
      <c r="Z2158">
        <v>165.10687980433275</v>
      </c>
      <c r="AA2158">
        <v>2.8984310460135858</v>
      </c>
      <c r="AB2158">
        <v>4.3116131341175423</v>
      </c>
      <c r="AC2158">
        <v>-3.5524587286481046</v>
      </c>
      <c r="AD2158">
        <v>81</v>
      </c>
      <c r="AE2158">
        <v>0</v>
      </c>
      <c r="AF2158">
        <v>0</v>
      </c>
      <c r="AG2158">
        <v>2</v>
      </c>
      <c r="AH2158">
        <v>258</v>
      </c>
      <c r="AI2158">
        <v>23</v>
      </c>
      <c r="AJ2158">
        <v>25</v>
      </c>
      <c r="AK2158">
        <v>28</v>
      </c>
      <c r="AL2158">
        <v>15</v>
      </c>
      <c r="AM2158">
        <v>3</v>
      </c>
    </row>
    <row r="2159" spans="1:39">
      <c r="A2159">
        <v>11</v>
      </c>
      <c r="B2159">
        <v>102</v>
      </c>
      <c r="C2159">
        <v>2019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170</v>
      </c>
      <c r="O2159">
        <v>99</v>
      </c>
      <c r="P2159">
        <v>9999</v>
      </c>
      <c r="Q2159">
        <v>406</v>
      </c>
      <c r="R2159">
        <v>2234</v>
      </c>
      <c r="S2159">
        <v>2230</v>
      </c>
      <c r="T2159">
        <v>7.9742994824201343</v>
      </c>
      <c r="U2159">
        <v>9.1561777916684068</v>
      </c>
      <c r="V2159">
        <v>14.805729632945388</v>
      </c>
      <c r="W2159">
        <v>58.568609865470869</v>
      </c>
      <c r="X2159">
        <v>189.44595539631325</v>
      </c>
      <c r="Y2159">
        <v>174.5465890778874</v>
      </c>
      <c r="Z2159">
        <v>174.85967713004501</v>
      </c>
      <c r="AA2159">
        <v>2.9154318932778183</v>
      </c>
      <c r="AB2159">
        <v>4.3835711781381406</v>
      </c>
      <c r="AC2159">
        <v>-7.2838027398856227</v>
      </c>
      <c r="AD2159">
        <v>69</v>
      </c>
      <c r="AE2159">
        <v>0</v>
      </c>
      <c r="AF2159">
        <v>0</v>
      </c>
      <c r="AG2159">
        <v>2</v>
      </c>
      <c r="AH2159">
        <v>184</v>
      </c>
      <c r="AI2159">
        <v>8</v>
      </c>
      <c r="AJ2159">
        <v>16</v>
      </c>
      <c r="AK2159">
        <v>13</v>
      </c>
      <c r="AL2159">
        <v>15</v>
      </c>
      <c r="AM2159">
        <v>8</v>
      </c>
    </row>
    <row r="2160" spans="1:39">
      <c r="A2160">
        <v>11</v>
      </c>
      <c r="B2160">
        <v>103</v>
      </c>
      <c r="C2160">
        <v>2019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180</v>
      </c>
      <c r="O2160">
        <v>99</v>
      </c>
      <c r="P2160">
        <v>9999</v>
      </c>
      <c r="Q2160">
        <v>395</v>
      </c>
      <c r="R2160">
        <v>1806</v>
      </c>
      <c r="S2160">
        <v>1806</v>
      </c>
      <c r="T2160">
        <v>6.4465464929502065</v>
      </c>
      <c r="U2160">
        <v>7.8395765338672652</v>
      </c>
      <c r="V2160">
        <v>14.388704318936878</v>
      </c>
      <c r="W2160">
        <v>57.751384274640088</v>
      </c>
      <c r="X2160">
        <v>200.28732922280247</v>
      </c>
      <c r="Y2160">
        <v>184.86520487264659</v>
      </c>
      <c r="Z2160">
        <v>184.86520487264659</v>
      </c>
      <c r="AA2160">
        <v>2.8538765648756139</v>
      </c>
      <c r="AB2160">
        <v>4.4903841854021991</v>
      </c>
      <c r="AC2160">
        <v>-6.2671952028722675</v>
      </c>
      <c r="AD2160">
        <v>42</v>
      </c>
      <c r="AE2160">
        <v>1</v>
      </c>
      <c r="AF2160">
        <v>0</v>
      </c>
      <c r="AG2160">
        <v>0</v>
      </c>
      <c r="AH2160">
        <v>154</v>
      </c>
      <c r="AI2160">
        <v>4</v>
      </c>
      <c r="AJ2160">
        <v>13</v>
      </c>
      <c r="AK2160">
        <v>6</v>
      </c>
      <c r="AL2160">
        <v>9</v>
      </c>
      <c r="AM2160">
        <v>4</v>
      </c>
    </row>
    <row r="2161" spans="1:39">
      <c r="A2161">
        <v>11</v>
      </c>
      <c r="B2161">
        <v>104</v>
      </c>
      <c r="C2161">
        <v>2019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190</v>
      </c>
      <c r="O2161">
        <v>99</v>
      </c>
      <c r="P2161">
        <v>9999</v>
      </c>
      <c r="Q2161">
        <v>354</v>
      </c>
      <c r="R2161">
        <v>1387</v>
      </c>
      <c r="S2161">
        <v>1385</v>
      </c>
      <c r="T2161">
        <v>4.9509191504551122</v>
      </c>
      <c r="U2161">
        <v>6.3276659712476366</v>
      </c>
      <c r="V2161">
        <v>13.746935832732518</v>
      </c>
      <c r="W2161">
        <v>56.610830324909763</v>
      </c>
      <c r="X2161">
        <v>210.80080393625627</v>
      </c>
      <c r="Y2161">
        <v>194.2886373467918</v>
      </c>
      <c r="Z2161">
        <v>194.56919855595683</v>
      </c>
      <c r="AA2161">
        <v>2.8846092791530498</v>
      </c>
      <c r="AB2161">
        <v>4.8033710744425555</v>
      </c>
      <c r="AC2161">
        <v>-12.22235087496168</v>
      </c>
      <c r="AD2161">
        <v>44</v>
      </c>
      <c r="AE2161">
        <v>1</v>
      </c>
      <c r="AF2161">
        <v>0</v>
      </c>
      <c r="AG2161">
        <v>1</v>
      </c>
      <c r="AH2161">
        <v>114</v>
      </c>
      <c r="AI2161">
        <v>10</v>
      </c>
      <c r="AJ2161">
        <v>14</v>
      </c>
      <c r="AK2161">
        <v>4</v>
      </c>
      <c r="AL2161">
        <v>8</v>
      </c>
      <c r="AM2161">
        <v>1</v>
      </c>
    </row>
    <row r="2162" spans="1:39">
      <c r="A2162">
        <v>11</v>
      </c>
      <c r="B2162">
        <v>105</v>
      </c>
      <c r="C2162">
        <v>2019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200</v>
      </c>
      <c r="O2162">
        <v>99</v>
      </c>
      <c r="P2162">
        <v>9999</v>
      </c>
      <c r="Q2162">
        <v>268</v>
      </c>
      <c r="R2162">
        <v>799</v>
      </c>
      <c r="S2162">
        <v>797</v>
      </c>
      <c r="T2162">
        <v>2.852043548099231</v>
      </c>
      <c r="U2162">
        <v>3.8295449753428561</v>
      </c>
      <c r="V2162">
        <v>12.944931163954944</v>
      </c>
      <c r="W2162">
        <v>55.350062735257218</v>
      </c>
      <c r="X2162">
        <v>221.69424944777984</v>
      </c>
      <c r="Y2162">
        <v>204.11772215269065</v>
      </c>
      <c r="Z2162">
        <v>204.62993726474264</v>
      </c>
      <c r="AA2162">
        <v>2.8354484656137076</v>
      </c>
      <c r="AB2162">
        <v>5.1203008872024931</v>
      </c>
      <c r="AC2162">
        <v>-9.686979928090576</v>
      </c>
      <c r="AD2162">
        <v>23</v>
      </c>
      <c r="AE2162">
        <v>0</v>
      </c>
      <c r="AF2162">
        <v>0</v>
      </c>
      <c r="AG2162">
        <v>2</v>
      </c>
      <c r="AH2162">
        <v>64</v>
      </c>
      <c r="AI2162">
        <v>3</v>
      </c>
      <c r="AJ2162">
        <v>3</v>
      </c>
      <c r="AK2162">
        <v>2</v>
      </c>
      <c r="AL2162">
        <v>6</v>
      </c>
      <c r="AM2162">
        <v>2</v>
      </c>
    </row>
    <row r="2163" spans="1:39">
      <c r="A2163">
        <v>11</v>
      </c>
      <c r="B2163">
        <v>106</v>
      </c>
      <c r="C2163">
        <v>2019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210</v>
      </c>
      <c r="O2163">
        <v>99</v>
      </c>
      <c r="P2163">
        <v>9999</v>
      </c>
      <c r="Q2163">
        <v>223</v>
      </c>
      <c r="R2163">
        <v>547</v>
      </c>
      <c r="S2163">
        <v>546</v>
      </c>
      <c r="T2163">
        <v>1.9525254328038548</v>
      </c>
      <c r="U2163">
        <v>2.7504977555444099</v>
      </c>
      <c r="V2163">
        <v>12.113345521023769</v>
      </c>
      <c r="W2163">
        <v>54.003663003663007</v>
      </c>
      <c r="X2163">
        <v>232.42492785428641</v>
      </c>
      <c r="Y2163">
        <v>214.14319926873873</v>
      </c>
      <c r="Z2163">
        <v>214.53540293040311</v>
      </c>
      <c r="AA2163">
        <v>2.8419311784227497</v>
      </c>
      <c r="AB2163">
        <v>5.2686078180716249</v>
      </c>
      <c r="AC2163">
        <v>-5.4448457376859949</v>
      </c>
      <c r="AD2163">
        <v>17</v>
      </c>
      <c r="AE2163">
        <v>0</v>
      </c>
      <c r="AF2163">
        <v>0</v>
      </c>
      <c r="AG2163">
        <v>2</v>
      </c>
      <c r="AH2163">
        <v>45</v>
      </c>
      <c r="AI2163">
        <v>4</v>
      </c>
      <c r="AJ2163">
        <v>4</v>
      </c>
      <c r="AK2163">
        <v>4</v>
      </c>
      <c r="AL2163">
        <v>3</v>
      </c>
      <c r="AM2163">
        <v>0</v>
      </c>
    </row>
    <row r="2164" spans="1:39">
      <c r="A2164">
        <v>11</v>
      </c>
      <c r="B2164">
        <v>107</v>
      </c>
      <c r="C2164">
        <v>2019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220</v>
      </c>
      <c r="O2164">
        <v>99</v>
      </c>
      <c r="P2164">
        <v>9999</v>
      </c>
      <c r="Q2164">
        <v>168</v>
      </c>
      <c r="R2164">
        <v>330</v>
      </c>
      <c r="S2164">
        <v>330</v>
      </c>
      <c r="T2164">
        <v>1.1779403890772797</v>
      </c>
      <c r="U2164">
        <v>1.740971697240393</v>
      </c>
      <c r="V2164">
        <v>11.145454545454545</v>
      </c>
      <c r="W2164">
        <v>52.196969696969688</v>
      </c>
      <c r="X2164">
        <v>243.42007288486141</v>
      </c>
      <c r="Y2164">
        <v>224.67672727272705</v>
      </c>
      <c r="Z2164">
        <v>224.67672727272705</v>
      </c>
      <c r="AA2164">
        <v>2.8473247760407023</v>
      </c>
      <c r="AB2164">
        <v>6.1264941207188883</v>
      </c>
      <c r="AC2164">
        <v>-4.0294430837994248</v>
      </c>
      <c r="AD2164">
        <v>7</v>
      </c>
      <c r="AE2164">
        <v>0</v>
      </c>
      <c r="AF2164">
        <v>0</v>
      </c>
      <c r="AG2164">
        <v>0</v>
      </c>
      <c r="AH2164">
        <v>24</v>
      </c>
      <c r="AI2164">
        <v>0</v>
      </c>
      <c r="AJ2164">
        <v>3</v>
      </c>
      <c r="AK2164">
        <v>1</v>
      </c>
      <c r="AL2164">
        <v>1</v>
      </c>
      <c r="AM2164">
        <v>0</v>
      </c>
    </row>
    <row r="2165" spans="1:39">
      <c r="A2165">
        <v>11</v>
      </c>
      <c r="B2165">
        <v>108</v>
      </c>
      <c r="C2165">
        <v>2019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230</v>
      </c>
      <c r="O2165">
        <v>99</v>
      </c>
      <c r="P2165">
        <v>9999</v>
      </c>
      <c r="Q2165">
        <v>143</v>
      </c>
      <c r="R2165">
        <v>369</v>
      </c>
      <c r="S2165">
        <v>369</v>
      </c>
      <c r="T2165">
        <v>1.3171515259682316</v>
      </c>
      <c r="U2165">
        <v>2.1302382612672774</v>
      </c>
      <c r="V2165">
        <v>8.3495934959349611</v>
      </c>
      <c r="W2165">
        <v>47.490514905149048</v>
      </c>
      <c r="X2165">
        <v>266.36700754873158</v>
      </c>
      <c r="Y2165">
        <v>245.85674796747969</v>
      </c>
      <c r="Z2165">
        <v>245.85674796747969</v>
      </c>
      <c r="AA2165">
        <v>14.87827115520953</v>
      </c>
      <c r="AB2165">
        <v>7.248253093373914</v>
      </c>
      <c r="AC2165">
        <v>-34.947842983884122</v>
      </c>
      <c r="AD2165">
        <v>8</v>
      </c>
      <c r="AE2165">
        <v>0</v>
      </c>
      <c r="AF2165">
        <v>0</v>
      </c>
      <c r="AG2165">
        <v>1</v>
      </c>
      <c r="AH2165">
        <v>33</v>
      </c>
      <c r="AI2165">
        <v>0</v>
      </c>
      <c r="AJ2165">
        <v>0</v>
      </c>
      <c r="AK2165">
        <v>1</v>
      </c>
      <c r="AL2165">
        <v>1</v>
      </c>
      <c r="AM2165">
        <v>1</v>
      </c>
    </row>
    <row r="2166" spans="1:39">
      <c r="A2166">
        <v>11</v>
      </c>
      <c r="B2166">
        <v>109</v>
      </c>
      <c r="C2166">
        <v>2018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60</v>
      </c>
      <c r="O2166">
        <v>99</v>
      </c>
      <c r="P2166">
        <v>9999</v>
      </c>
      <c r="Q2166">
        <v>14</v>
      </c>
      <c r="R2166">
        <v>15</v>
      </c>
      <c r="S2166">
        <v>15</v>
      </c>
      <c r="T2166">
        <v>5.1845707175445885E-2</v>
      </c>
      <c r="U2166">
        <v>2.0626568542155017E-2</v>
      </c>
      <c r="V2166">
        <v>14</v>
      </c>
      <c r="W2166">
        <v>57.533333333333317</v>
      </c>
      <c r="X2166">
        <v>65.980498374864581</v>
      </c>
      <c r="Y2166">
        <v>60.9</v>
      </c>
      <c r="Z2166">
        <v>60.9</v>
      </c>
      <c r="AA2166">
        <v>6.4444291187556457</v>
      </c>
      <c r="AB2166">
        <v>7.491031674980146</v>
      </c>
      <c r="AC2166">
        <v>17.455396976541699</v>
      </c>
      <c r="AD2166">
        <v>1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</row>
    <row r="2167" spans="1:39">
      <c r="A2167">
        <v>11</v>
      </c>
      <c r="B2167">
        <v>110</v>
      </c>
      <c r="C2167">
        <v>2018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70</v>
      </c>
      <c r="O2167">
        <v>99</v>
      </c>
      <c r="P2167">
        <v>9999</v>
      </c>
      <c r="Q2167">
        <v>30</v>
      </c>
      <c r="R2167">
        <v>36</v>
      </c>
      <c r="S2167">
        <v>36</v>
      </c>
      <c r="T2167">
        <v>0.1244296972210701</v>
      </c>
      <c r="U2167">
        <v>6.1662940374133682E-2</v>
      </c>
      <c r="V2167">
        <v>16.25</v>
      </c>
      <c r="W2167">
        <v>61.555555555555557</v>
      </c>
      <c r="X2167">
        <v>82.186710003611395</v>
      </c>
      <c r="Y2167">
        <v>75.858333333333348</v>
      </c>
      <c r="Z2167">
        <v>75.858333333333348</v>
      </c>
      <c r="AA2167">
        <v>2.6212142012606678</v>
      </c>
      <c r="AB2167">
        <v>3.095197394929746</v>
      </c>
      <c r="AC2167">
        <v>16.651013502944934</v>
      </c>
      <c r="AD2167">
        <v>3</v>
      </c>
      <c r="AE2167">
        <v>0</v>
      </c>
      <c r="AF2167">
        <v>0</v>
      </c>
      <c r="AG2167">
        <v>0</v>
      </c>
      <c r="AH2167">
        <v>2</v>
      </c>
      <c r="AI2167">
        <v>0</v>
      </c>
      <c r="AJ2167">
        <v>0</v>
      </c>
      <c r="AK2167">
        <v>0</v>
      </c>
      <c r="AL2167">
        <v>2</v>
      </c>
      <c r="AM2167">
        <v>1</v>
      </c>
    </row>
    <row r="2168" spans="1:39">
      <c r="A2168">
        <v>11</v>
      </c>
      <c r="B2168">
        <v>111</v>
      </c>
      <c r="C2168">
        <v>2018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80</v>
      </c>
      <c r="O2168">
        <v>99</v>
      </c>
      <c r="P2168">
        <v>9999</v>
      </c>
      <c r="Q2168">
        <v>80</v>
      </c>
      <c r="R2168">
        <v>144</v>
      </c>
      <c r="S2168">
        <v>144</v>
      </c>
      <c r="T2168">
        <v>0.49771878888428039</v>
      </c>
      <c r="U2168">
        <v>0.28060713508568941</v>
      </c>
      <c r="V2168">
        <v>16.270833333333332</v>
      </c>
      <c r="W2168">
        <v>61.659722222222221</v>
      </c>
      <c r="X2168">
        <v>93.500963043216572</v>
      </c>
      <c r="Y2168">
        <v>86.301388888888894</v>
      </c>
      <c r="Z2168">
        <v>86.301388888888894</v>
      </c>
      <c r="AA2168">
        <v>2.7948858581117482</v>
      </c>
      <c r="AB2168">
        <v>3.1801537227967458</v>
      </c>
      <c r="AC2168">
        <v>10.646806893575953</v>
      </c>
      <c r="AD2168">
        <v>7</v>
      </c>
      <c r="AE2168">
        <v>0</v>
      </c>
      <c r="AF2168">
        <v>0</v>
      </c>
      <c r="AG2168">
        <v>3</v>
      </c>
      <c r="AH2168">
        <v>12</v>
      </c>
      <c r="AI2168">
        <v>2</v>
      </c>
      <c r="AJ2168">
        <v>1</v>
      </c>
      <c r="AK2168">
        <v>2</v>
      </c>
      <c r="AL2168">
        <v>5</v>
      </c>
      <c r="AM2168">
        <v>2</v>
      </c>
    </row>
    <row r="2169" spans="1:39">
      <c r="A2169">
        <v>11</v>
      </c>
      <c r="B2169">
        <v>112</v>
      </c>
      <c r="C2169">
        <v>2018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90</v>
      </c>
      <c r="O2169">
        <v>99</v>
      </c>
      <c r="P2169">
        <v>9999</v>
      </c>
      <c r="Q2169">
        <v>151</v>
      </c>
      <c r="R2169">
        <v>429</v>
      </c>
      <c r="S2169">
        <v>429</v>
      </c>
      <c r="T2169">
        <v>1.4827872252177521</v>
      </c>
      <c r="U2169">
        <v>0.93020969486655392</v>
      </c>
      <c r="V2169">
        <v>16.433566433566437</v>
      </c>
      <c r="W2169">
        <v>61.874125874125845</v>
      </c>
      <c r="X2169">
        <v>104.04074076880153</v>
      </c>
      <c r="Y2169">
        <v>96.029603729603707</v>
      </c>
      <c r="Z2169">
        <v>96.029603729603707</v>
      </c>
      <c r="AA2169">
        <v>2.7807337633352658</v>
      </c>
      <c r="AB2169">
        <v>3.1009445877243924</v>
      </c>
      <c r="AC2169">
        <v>3.2574015465930279</v>
      </c>
      <c r="AD2169">
        <v>28</v>
      </c>
      <c r="AE2169">
        <v>0</v>
      </c>
      <c r="AF2169">
        <v>0</v>
      </c>
      <c r="AG2169">
        <v>3</v>
      </c>
      <c r="AH2169">
        <v>28</v>
      </c>
      <c r="AI2169">
        <v>18</v>
      </c>
      <c r="AJ2169">
        <v>6</v>
      </c>
      <c r="AK2169">
        <v>10</v>
      </c>
      <c r="AL2169">
        <v>19</v>
      </c>
      <c r="AM2169">
        <v>1</v>
      </c>
    </row>
    <row r="2170" spans="1:39">
      <c r="A2170">
        <v>11</v>
      </c>
      <c r="B2170">
        <v>113</v>
      </c>
      <c r="C2170">
        <v>2018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100</v>
      </c>
      <c r="O2170">
        <v>99</v>
      </c>
      <c r="P2170">
        <v>9999</v>
      </c>
      <c r="Q2170">
        <v>207</v>
      </c>
      <c r="R2170">
        <v>1094</v>
      </c>
      <c r="S2170">
        <v>1094</v>
      </c>
      <c r="T2170">
        <v>3.7812802433291872</v>
      </c>
      <c r="U2170">
        <v>2.6100162120087007</v>
      </c>
      <c r="V2170">
        <v>16.328153564899456</v>
      </c>
      <c r="W2170">
        <v>61.554844606946958</v>
      </c>
      <c r="X2170">
        <v>114.47370766576688</v>
      </c>
      <c r="Y2170">
        <v>105.65923217550277</v>
      </c>
      <c r="Z2170">
        <v>105.65923217550277</v>
      </c>
      <c r="AA2170">
        <v>2.7893309654708607</v>
      </c>
      <c r="AB2170">
        <v>2.8073762405684963</v>
      </c>
      <c r="AC2170">
        <v>-7.979116290960798</v>
      </c>
      <c r="AD2170">
        <v>53</v>
      </c>
      <c r="AE2170">
        <v>0</v>
      </c>
      <c r="AF2170">
        <v>0</v>
      </c>
      <c r="AG2170">
        <v>13</v>
      </c>
      <c r="AH2170">
        <v>76</v>
      </c>
      <c r="AI2170">
        <v>17</v>
      </c>
      <c r="AJ2170">
        <v>13</v>
      </c>
      <c r="AK2170">
        <v>19</v>
      </c>
      <c r="AL2170">
        <v>35</v>
      </c>
      <c r="AM2170">
        <v>5</v>
      </c>
    </row>
    <row r="2171" spans="1:39">
      <c r="A2171">
        <v>11</v>
      </c>
      <c r="B2171">
        <v>114</v>
      </c>
      <c r="C2171">
        <v>2018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110</v>
      </c>
      <c r="O2171">
        <v>99</v>
      </c>
      <c r="P2171">
        <v>9999</v>
      </c>
      <c r="Q2171">
        <v>287</v>
      </c>
      <c r="R2171">
        <v>1879</v>
      </c>
      <c r="S2171">
        <v>1879</v>
      </c>
      <c r="T2171">
        <v>6.494538918844186</v>
      </c>
      <c r="U2171">
        <v>4.8968760762761683</v>
      </c>
      <c r="V2171">
        <v>16.083555082490687</v>
      </c>
      <c r="W2171">
        <v>61.111229377328385</v>
      </c>
      <c r="X2171">
        <v>125.04668984966467</v>
      </c>
      <c r="Y2171">
        <v>115.41809473124</v>
      </c>
      <c r="Z2171">
        <v>115.41809473124</v>
      </c>
      <c r="AA2171">
        <v>2.8509435409182244</v>
      </c>
      <c r="AB2171">
        <v>3.2912347555509078</v>
      </c>
      <c r="AC2171">
        <v>-3.3349522890003551</v>
      </c>
      <c r="AD2171">
        <v>66</v>
      </c>
      <c r="AE2171">
        <v>0</v>
      </c>
      <c r="AF2171">
        <v>0</v>
      </c>
      <c r="AG2171">
        <v>10</v>
      </c>
      <c r="AH2171">
        <v>153</v>
      </c>
      <c r="AI2171">
        <v>37</v>
      </c>
      <c r="AJ2171">
        <v>30</v>
      </c>
      <c r="AK2171">
        <v>15</v>
      </c>
      <c r="AL2171">
        <v>44</v>
      </c>
      <c r="AM2171">
        <v>9</v>
      </c>
    </row>
    <row r="2172" spans="1:39">
      <c r="A2172">
        <v>11</v>
      </c>
      <c r="B2172">
        <v>115</v>
      </c>
      <c r="C2172">
        <v>2018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120</v>
      </c>
      <c r="O2172">
        <v>99</v>
      </c>
      <c r="P2172">
        <v>9999</v>
      </c>
      <c r="Q2172">
        <v>452</v>
      </c>
      <c r="R2172">
        <v>3379</v>
      </c>
      <c r="S2172">
        <v>3378</v>
      </c>
      <c r="T2172">
        <v>11.679109636388779</v>
      </c>
      <c r="U2172">
        <v>9.5776959032338489</v>
      </c>
      <c r="V2172">
        <v>15.5954424385913</v>
      </c>
      <c r="W2172">
        <v>60.068383658969829</v>
      </c>
      <c r="X2172">
        <v>136.04504528479919</v>
      </c>
      <c r="Y2172">
        <v>125.531991713525</v>
      </c>
      <c r="Z2172">
        <v>125.56915334517498</v>
      </c>
      <c r="AA2172">
        <v>2.8595278077098101</v>
      </c>
      <c r="AB2172">
        <v>3.646746174302768</v>
      </c>
      <c r="AC2172">
        <v>-10.566363501379731</v>
      </c>
      <c r="AD2172">
        <v>97</v>
      </c>
      <c r="AE2172">
        <v>0</v>
      </c>
      <c r="AF2172">
        <v>0</v>
      </c>
      <c r="AG2172">
        <v>14</v>
      </c>
      <c r="AH2172">
        <v>232</v>
      </c>
      <c r="AI2172">
        <v>45</v>
      </c>
      <c r="AJ2172">
        <v>67</v>
      </c>
      <c r="AK2172">
        <v>34</v>
      </c>
      <c r="AL2172">
        <v>82</v>
      </c>
      <c r="AM2172">
        <v>13</v>
      </c>
    </row>
    <row r="2173" spans="1:39">
      <c r="A2173">
        <v>11</v>
      </c>
      <c r="B2173">
        <v>116</v>
      </c>
      <c r="C2173">
        <v>2018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130</v>
      </c>
      <c r="O2173">
        <v>99</v>
      </c>
      <c r="P2173">
        <v>9999</v>
      </c>
      <c r="Q2173">
        <v>543</v>
      </c>
      <c r="R2173">
        <v>4021</v>
      </c>
      <c r="S2173">
        <v>4020</v>
      </c>
      <c r="T2173">
        <v>13.898105903497855</v>
      </c>
      <c r="U2173">
        <v>12.263733495612229</v>
      </c>
      <c r="V2173">
        <v>15.308629694105946</v>
      </c>
      <c r="W2173">
        <v>59.578109452736321</v>
      </c>
      <c r="X2173">
        <v>146.37807523502715</v>
      </c>
      <c r="Y2173">
        <v>135.07351405123103</v>
      </c>
      <c r="Z2173">
        <v>135.10711442786069</v>
      </c>
      <c r="AA2173">
        <v>2.8674297489248004</v>
      </c>
      <c r="AB2173">
        <v>3.9231572228226002</v>
      </c>
      <c r="AC2173">
        <v>1.409621518447715</v>
      </c>
      <c r="AD2173">
        <v>118</v>
      </c>
      <c r="AE2173">
        <v>0</v>
      </c>
      <c r="AF2173">
        <v>0</v>
      </c>
      <c r="AG2173">
        <v>9</v>
      </c>
      <c r="AH2173">
        <v>291</v>
      </c>
      <c r="AI2173">
        <v>51</v>
      </c>
      <c r="AJ2173">
        <v>70</v>
      </c>
      <c r="AK2173">
        <v>43</v>
      </c>
      <c r="AL2173">
        <v>104</v>
      </c>
      <c r="AM2173">
        <v>29</v>
      </c>
    </row>
    <row r="2174" spans="1:39">
      <c r="A2174">
        <v>11</v>
      </c>
      <c r="B2174">
        <v>117</v>
      </c>
      <c r="C2174">
        <v>2018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140</v>
      </c>
      <c r="O2174">
        <v>99</v>
      </c>
      <c r="P2174">
        <v>9999</v>
      </c>
      <c r="Q2174">
        <v>476</v>
      </c>
      <c r="R2174">
        <v>3680</v>
      </c>
      <c r="S2174">
        <v>3680</v>
      </c>
      <c r="T2174">
        <v>12.719480160376056</v>
      </c>
      <c r="U2174">
        <v>12.050450035146472</v>
      </c>
      <c r="V2174">
        <v>15.184510869565219</v>
      </c>
      <c r="W2174">
        <v>59.345652173913045</v>
      </c>
      <c r="X2174">
        <v>157.12139055066183</v>
      </c>
      <c r="Y2174">
        <v>145.023043478261</v>
      </c>
      <c r="Z2174">
        <v>145.023043478261</v>
      </c>
      <c r="AA2174">
        <v>2.8744435148100824</v>
      </c>
      <c r="AB2174">
        <v>4.127464034643709</v>
      </c>
      <c r="AC2174">
        <v>-1.5746895604130635</v>
      </c>
      <c r="AD2174">
        <v>106</v>
      </c>
      <c r="AE2174">
        <v>0</v>
      </c>
      <c r="AF2174">
        <v>0</v>
      </c>
      <c r="AG2174">
        <v>9</v>
      </c>
      <c r="AH2174">
        <v>263</v>
      </c>
      <c r="AI2174">
        <v>30</v>
      </c>
      <c r="AJ2174">
        <v>47</v>
      </c>
      <c r="AK2174">
        <v>32</v>
      </c>
      <c r="AL2174">
        <v>86</v>
      </c>
      <c r="AM2174">
        <v>14</v>
      </c>
    </row>
    <row r="2175" spans="1:39">
      <c r="A2175">
        <v>11</v>
      </c>
      <c r="B2175">
        <v>118</v>
      </c>
      <c r="C2175">
        <v>2018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150</v>
      </c>
      <c r="O2175">
        <v>99</v>
      </c>
      <c r="P2175">
        <v>9999</v>
      </c>
      <c r="Q2175">
        <v>424</v>
      </c>
      <c r="R2175">
        <v>3350</v>
      </c>
      <c r="S2175">
        <v>3350</v>
      </c>
      <c r="T2175">
        <v>11.578874602516249</v>
      </c>
      <c r="U2175">
        <v>11.723450620119072</v>
      </c>
      <c r="V2175">
        <v>15.090746268656716</v>
      </c>
      <c r="W2175">
        <v>59.144776119402984</v>
      </c>
      <c r="X2175">
        <v>167.91539593473573</v>
      </c>
      <c r="Y2175">
        <v>154.98591044776077</v>
      </c>
      <c r="Z2175">
        <v>154.98591044776077</v>
      </c>
      <c r="AA2175">
        <v>2.925798524684287</v>
      </c>
      <c r="AB2175">
        <v>4.3138369381540063</v>
      </c>
      <c r="AC2175">
        <v>-4.6243748001076552</v>
      </c>
      <c r="AD2175">
        <v>96</v>
      </c>
      <c r="AE2175">
        <v>0</v>
      </c>
      <c r="AF2175">
        <v>0</v>
      </c>
      <c r="AG2175">
        <v>13</v>
      </c>
      <c r="AH2175">
        <v>250</v>
      </c>
      <c r="AI2175">
        <v>34</v>
      </c>
      <c r="AJ2175">
        <v>15</v>
      </c>
      <c r="AK2175">
        <v>18</v>
      </c>
      <c r="AL2175">
        <v>76</v>
      </c>
      <c r="AM2175">
        <v>8</v>
      </c>
    </row>
    <row r="2176" spans="1:39">
      <c r="A2176">
        <v>11</v>
      </c>
      <c r="B2176">
        <v>119</v>
      </c>
      <c r="C2176">
        <v>2018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160</v>
      </c>
      <c r="O2176">
        <v>99</v>
      </c>
      <c r="P2176">
        <v>9999</v>
      </c>
      <c r="Q2176">
        <v>423</v>
      </c>
      <c r="R2176">
        <v>2963</v>
      </c>
      <c r="S2176">
        <v>2963</v>
      </c>
      <c r="T2176">
        <v>10.241255357389749</v>
      </c>
      <c r="U2176">
        <v>11.034570648210078</v>
      </c>
      <c r="V2176">
        <v>14.888963887951398</v>
      </c>
      <c r="W2176">
        <v>58.71312858589269</v>
      </c>
      <c r="X2176">
        <v>178.69140124372507</v>
      </c>
      <c r="Y2176">
        <v>164.93216334795829</v>
      </c>
      <c r="Z2176">
        <v>164.93216334795829</v>
      </c>
      <c r="AA2176">
        <v>2.8722410690997169</v>
      </c>
      <c r="AB2176">
        <v>4.2963208717943209</v>
      </c>
      <c r="AC2176">
        <v>-4.2021575974859715</v>
      </c>
      <c r="AD2176">
        <v>89</v>
      </c>
      <c r="AE2176">
        <v>0</v>
      </c>
      <c r="AF2176">
        <v>0</v>
      </c>
      <c r="AG2176">
        <v>4</v>
      </c>
      <c r="AH2176">
        <v>257</v>
      </c>
      <c r="AI2176">
        <v>28</v>
      </c>
      <c r="AJ2176">
        <v>14</v>
      </c>
      <c r="AK2176">
        <v>21</v>
      </c>
      <c r="AL2176">
        <v>72</v>
      </c>
      <c r="AM2176">
        <v>5</v>
      </c>
    </row>
    <row r="2177" spans="1:39">
      <c r="A2177">
        <v>11</v>
      </c>
      <c r="B2177">
        <v>120</v>
      </c>
      <c r="C2177">
        <v>2018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170</v>
      </c>
      <c r="O2177">
        <v>99</v>
      </c>
      <c r="P2177">
        <v>9999</v>
      </c>
      <c r="Q2177">
        <v>382</v>
      </c>
      <c r="R2177">
        <v>2455</v>
      </c>
      <c r="S2177">
        <v>2455</v>
      </c>
      <c r="T2177">
        <v>8.4854140743813105</v>
      </c>
      <c r="U2177">
        <v>9.6930940464723427</v>
      </c>
      <c r="V2177">
        <v>14.52668024439919</v>
      </c>
      <c r="W2177">
        <v>58.098574338085555</v>
      </c>
      <c r="X2177">
        <v>189.44833658066224</v>
      </c>
      <c r="Y2177">
        <v>174.86081466395098</v>
      </c>
      <c r="Z2177">
        <v>174.86081466395098</v>
      </c>
      <c r="AA2177">
        <v>2.8800126138802198</v>
      </c>
      <c r="AB2177">
        <v>4.51826548781768</v>
      </c>
      <c r="AC2177">
        <v>-5.726577116185064</v>
      </c>
      <c r="AD2177">
        <v>72</v>
      </c>
      <c r="AE2177">
        <v>0</v>
      </c>
      <c r="AF2177">
        <v>0</v>
      </c>
      <c r="AG2177">
        <v>3</v>
      </c>
      <c r="AH2177">
        <v>200</v>
      </c>
      <c r="AI2177">
        <v>15</v>
      </c>
      <c r="AJ2177">
        <v>9</v>
      </c>
      <c r="AK2177">
        <v>16</v>
      </c>
      <c r="AL2177">
        <v>45</v>
      </c>
      <c r="AM2177">
        <v>4</v>
      </c>
    </row>
    <row r="2178" spans="1:39">
      <c r="A2178">
        <v>11</v>
      </c>
      <c r="B2178">
        <v>121</v>
      </c>
      <c r="C2178">
        <v>2018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180</v>
      </c>
      <c r="O2178">
        <v>99</v>
      </c>
      <c r="P2178">
        <v>9999</v>
      </c>
      <c r="Q2178">
        <v>374</v>
      </c>
      <c r="R2178">
        <v>1915</v>
      </c>
      <c r="S2178">
        <v>1915</v>
      </c>
      <c r="T2178">
        <v>6.6189686160652563</v>
      </c>
      <c r="U2178">
        <v>7.9917713200649407</v>
      </c>
      <c r="V2178">
        <v>14.07519582245431</v>
      </c>
      <c r="W2178">
        <v>57.136814621409911</v>
      </c>
      <c r="X2178">
        <v>200.24152143226877</v>
      </c>
      <c r="Y2178">
        <v>184.82292428198437</v>
      </c>
      <c r="Z2178">
        <v>184.82292428198437</v>
      </c>
      <c r="AA2178">
        <v>2.8774629476608946</v>
      </c>
      <c r="AB2178">
        <v>4.6647477785726092</v>
      </c>
      <c r="AC2178">
        <v>-6.1316701199420391</v>
      </c>
      <c r="AD2178">
        <v>57</v>
      </c>
      <c r="AE2178">
        <v>0</v>
      </c>
      <c r="AF2178">
        <v>0</v>
      </c>
      <c r="AG2178">
        <v>0</v>
      </c>
      <c r="AH2178">
        <v>155</v>
      </c>
      <c r="AI2178">
        <v>12</v>
      </c>
      <c r="AJ2178">
        <v>3</v>
      </c>
      <c r="AK2178">
        <v>8</v>
      </c>
      <c r="AL2178">
        <v>26</v>
      </c>
      <c r="AM2178">
        <v>0</v>
      </c>
    </row>
    <row r="2179" spans="1:39">
      <c r="A2179">
        <v>11</v>
      </c>
      <c r="B2179">
        <v>122</v>
      </c>
      <c r="C2179">
        <v>2018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190</v>
      </c>
      <c r="O2179">
        <v>99</v>
      </c>
      <c r="P2179">
        <v>9999</v>
      </c>
      <c r="Q2179">
        <v>338</v>
      </c>
      <c r="R2179">
        <v>1363</v>
      </c>
      <c r="S2179">
        <v>1363</v>
      </c>
      <c r="T2179">
        <v>4.7110465920088469</v>
      </c>
      <c r="U2179">
        <v>5.9935208414483876</v>
      </c>
      <c r="V2179">
        <v>13.32868672046955</v>
      </c>
      <c r="W2179">
        <v>55.959647835656632</v>
      </c>
      <c r="X2179">
        <v>210.99202018363263</v>
      </c>
      <c r="Y2179">
        <v>194.74563462949368</v>
      </c>
      <c r="Z2179">
        <v>194.74563462949368</v>
      </c>
      <c r="AA2179">
        <v>2.8946026539019925</v>
      </c>
      <c r="AB2179">
        <v>4.8635663655738472</v>
      </c>
      <c r="AC2179">
        <v>-10.639166830574318</v>
      </c>
      <c r="AD2179">
        <v>37</v>
      </c>
      <c r="AE2179">
        <v>0</v>
      </c>
      <c r="AF2179">
        <v>0</v>
      </c>
      <c r="AG2179">
        <v>2</v>
      </c>
      <c r="AH2179">
        <v>97</v>
      </c>
      <c r="AI2179">
        <v>5</v>
      </c>
      <c r="AJ2179">
        <v>3</v>
      </c>
      <c r="AK2179">
        <v>1</v>
      </c>
      <c r="AL2179">
        <v>21</v>
      </c>
      <c r="AM2179">
        <v>2</v>
      </c>
    </row>
    <row r="2180" spans="1:39">
      <c r="A2180">
        <v>11</v>
      </c>
      <c r="B2180">
        <v>123</v>
      </c>
      <c r="C2180">
        <v>2018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200</v>
      </c>
      <c r="O2180">
        <v>99</v>
      </c>
      <c r="P2180">
        <v>9999</v>
      </c>
      <c r="Q2180">
        <v>282</v>
      </c>
      <c r="R2180">
        <v>894</v>
      </c>
      <c r="S2180">
        <v>894</v>
      </c>
      <c r="T2180">
        <v>3.0900041476565749</v>
      </c>
      <c r="U2180">
        <v>4.1328101734074592</v>
      </c>
      <c r="V2180">
        <v>12.593959731543622</v>
      </c>
      <c r="W2180">
        <v>54.61968680089484</v>
      </c>
      <c r="X2180">
        <v>221.81341360848003</v>
      </c>
      <c r="Y2180">
        <v>204.73378076062625</v>
      </c>
      <c r="Z2180">
        <v>204.73378076062625</v>
      </c>
      <c r="AA2180">
        <v>2.9173782745293901</v>
      </c>
      <c r="AB2180">
        <v>5.2230659386033045</v>
      </c>
      <c r="AC2180">
        <v>-10.358729570758102</v>
      </c>
      <c r="AD2180">
        <v>25</v>
      </c>
      <c r="AE2180">
        <v>0</v>
      </c>
      <c r="AF2180">
        <v>0</v>
      </c>
      <c r="AG2180">
        <v>0</v>
      </c>
      <c r="AH2180">
        <v>82</v>
      </c>
      <c r="AI2180">
        <v>6</v>
      </c>
      <c r="AJ2180">
        <v>4</v>
      </c>
      <c r="AK2180">
        <v>3</v>
      </c>
      <c r="AL2180">
        <v>9</v>
      </c>
      <c r="AM2180">
        <v>4</v>
      </c>
    </row>
    <row r="2181" spans="1:39">
      <c r="A2181">
        <v>11</v>
      </c>
      <c r="B2181">
        <v>124</v>
      </c>
      <c r="C2181">
        <v>2018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210</v>
      </c>
      <c r="O2181">
        <v>99</v>
      </c>
      <c r="P2181">
        <v>9999</v>
      </c>
      <c r="Q2181">
        <v>239</v>
      </c>
      <c r="R2181">
        <v>593</v>
      </c>
      <c r="S2181">
        <v>593</v>
      </c>
      <c r="T2181">
        <v>2.0496336236692936</v>
      </c>
      <c r="U2181">
        <v>2.8766058607769622</v>
      </c>
      <c r="V2181">
        <v>11.516020236087684</v>
      </c>
      <c r="W2181">
        <v>52.844856661045554</v>
      </c>
      <c r="X2181">
        <v>232.75849153815079</v>
      </c>
      <c r="Y2181">
        <v>214.8360876897132</v>
      </c>
      <c r="Z2181">
        <v>214.8360876897132</v>
      </c>
      <c r="AA2181">
        <v>2.8367819343114009</v>
      </c>
      <c r="AB2181">
        <v>5.3308303098363394</v>
      </c>
      <c r="AC2181">
        <v>-11.755449508467027</v>
      </c>
      <c r="AD2181">
        <v>16</v>
      </c>
      <c r="AE2181">
        <v>0</v>
      </c>
      <c r="AF2181">
        <v>0</v>
      </c>
      <c r="AG2181">
        <v>1</v>
      </c>
      <c r="AH2181">
        <v>46</v>
      </c>
      <c r="AI2181">
        <v>4</v>
      </c>
      <c r="AJ2181">
        <v>1</v>
      </c>
      <c r="AK2181">
        <v>4</v>
      </c>
      <c r="AL2181">
        <v>3</v>
      </c>
      <c r="AM2181">
        <v>1</v>
      </c>
    </row>
    <row r="2182" spans="1:39">
      <c r="A2182">
        <v>11</v>
      </c>
      <c r="B2182">
        <v>125</v>
      </c>
      <c r="C2182">
        <v>2018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220</v>
      </c>
      <c r="O2182">
        <v>99</v>
      </c>
      <c r="P2182">
        <v>9999</v>
      </c>
      <c r="Q2182">
        <v>163</v>
      </c>
      <c r="R2182">
        <v>307</v>
      </c>
      <c r="S2182">
        <v>307</v>
      </c>
      <c r="T2182">
        <v>1.0611088068574588</v>
      </c>
      <c r="U2182">
        <v>1.5547397404610928</v>
      </c>
      <c r="V2182">
        <v>10.061889250814332</v>
      </c>
      <c r="W2182">
        <v>50.482084690553755</v>
      </c>
      <c r="X2182">
        <v>242.99603685757756</v>
      </c>
      <c r="Y2182">
        <v>224.28534201954392</v>
      </c>
      <c r="Z2182">
        <v>224.28534201954392</v>
      </c>
      <c r="AA2182">
        <v>2.7820410799143498</v>
      </c>
      <c r="AB2182">
        <v>6.5870892045171825</v>
      </c>
      <c r="AC2182">
        <v>-3.3155430578769844</v>
      </c>
      <c r="AD2182">
        <v>5</v>
      </c>
      <c r="AE2182">
        <v>0</v>
      </c>
      <c r="AF2182">
        <v>0</v>
      </c>
      <c r="AG2182">
        <v>0</v>
      </c>
      <c r="AH2182">
        <v>25</v>
      </c>
      <c r="AI2182">
        <v>2</v>
      </c>
      <c r="AJ2182">
        <v>2</v>
      </c>
      <c r="AK2182">
        <v>0</v>
      </c>
      <c r="AL2182">
        <v>5</v>
      </c>
      <c r="AM2182">
        <v>1</v>
      </c>
    </row>
    <row r="2183" spans="1:39">
      <c r="A2183">
        <v>11</v>
      </c>
      <c r="B2183">
        <v>126</v>
      </c>
      <c r="C2183">
        <v>2018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230</v>
      </c>
      <c r="O2183">
        <v>99</v>
      </c>
      <c r="P2183">
        <v>9999</v>
      </c>
      <c r="Q2183">
        <v>162</v>
      </c>
      <c r="R2183">
        <v>415</v>
      </c>
      <c r="S2183">
        <v>415</v>
      </c>
      <c r="T2183">
        <v>1.4343978985206689</v>
      </c>
      <c r="U2183">
        <v>2.3075586878937382</v>
      </c>
      <c r="V2183">
        <v>7.9349397590361441</v>
      </c>
      <c r="W2183">
        <v>46.773493975903619</v>
      </c>
      <c r="X2183">
        <v>266.79920113824767</v>
      </c>
      <c r="Y2183">
        <v>246.25566265060263</v>
      </c>
      <c r="Z2183">
        <v>246.25566265060263</v>
      </c>
      <c r="AA2183">
        <v>15.168064437417012</v>
      </c>
      <c r="AB2183">
        <v>7.1150118633933976</v>
      </c>
      <c r="AC2183">
        <v>-33.066520026146456</v>
      </c>
      <c r="AD2183">
        <v>10</v>
      </c>
      <c r="AE2183">
        <v>0</v>
      </c>
      <c r="AF2183">
        <v>0</v>
      </c>
      <c r="AG2183">
        <v>1</v>
      </c>
      <c r="AH2183">
        <v>22</v>
      </c>
      <c r="AI2183">
        <v>1</v>
      </c>
      <c r="AJ2183">
        <v>0</v>
      </c>
      <c r="AK2183">
        <v>0</v>
      </c>
      <c r="AL2183">
        <v>3</v>
      </c>
      <c r="AM2183">
        <v>1</v>
      </c>
    </row>
    <row r="2184" spans="1:39">
      <c r="A2184">
        <v>11</v>
      </c>
      <c r="B2184">
        <v>127</v>
      </c>
      <c r="C2184">
        <v>2017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60</v>
      </c>
      <c r="O2184">
        <v>99</v>
      </c>
      <c r="P2184">
        <v>9999</v>
      </c>
      <c r="Q2184">
        <v>6</v>
      </c>
      <c r="R2184">
        <v>6</v>
      </c>
      <c r="S2184">
        <v>6</v>
      </c>
      <c r="T2184">
        <v>2.1410983834707204E-2</v>
      </c>
      <c r="U2184">
        <v>8.1674593978143702E-3</v>
      </c>
      <c r="V2184">
        <v>17</v>
      </c>
      <c r="W2184">
        <v>63</v>
      </c>
      <c r="X2184">
        <v>62.712170458649318</v>
      </c>
      <c r="Y2184">
        <v>57.883333333333354</v>
      </c>
      <c r="Z2184">
        <v>57.883333333333354</v>
      </c>
      <c r="AA2184">
        <v>9.2598446111272494</v>
      </c>
      <c r="AB2184">
        <v>1.2909944487358049</v>
      </c>
      <c r="AC2184">
        <v>37.503599822030658</v>
      </c>
      <c r="AD2184">
        <v>1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</row>
    <row r="2185" spans="1:39">
      <c r="A2185">
        <v>11</v>
      </c>
      <c r="B2185">
        <v>128</v>
      </c>
      <c r="C2185">
        <v>2017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70</v>
      </c>
      <c r="O2185">
        <v>99</v>
      </c>
      <c r="P2185">
        <v>9999</v>
      </c>
      <c r="Q2185">
        <v>24</v>
      </c>
      <c r="R2185">
        <v>30</v>
      </c>
      <c r="S2185">
        <v>30</v>
      </c>
      <c r="T2185">
        <v>0.10705491917353602</v>
      </c>
      <c r="U2185">
        <v>5.3527078420285888E-2</v>
      </c>
      <c r="V2185">
        <v>16.100000000000001</v>
      </c>
      <c r="W2185">
        <v>61.366666666666646</v>
      </c>
      <c r="X2185">
        <v>82.1993499458288</v>
      </c>
      <c r="Y2185">
        <v>75.870000000000019</v>
      </c>
      <c r="Z2185">
        <v>75.870000000000019</v>
      </c>
      <c r="AA2185">
        <v>3.0473102894189323</v>
      </c>
      <c r="AB2185">
        <v>4.3319228473687437</v>
      </c>
      <c r="AC2185">
        <v>-1.3054850330910079</v>
      </c>
      <c r="AD2185">
        <v>4</v>
      </c>
      <c r="AE2185">
        <v>0</v>
      </c>
      <c r="AF2185">
        <v>0</v>
      </c>
      <c r="AG2185">
        <v>1</v>
      </c>
      <c r="AH2185">
        <v>3</v>
      </c>
      <c r="AI2185">
        <v>1</v>
      </c>
      <c r="AJ2185">
        <v>1</v>
      </c>
      <c r="AK2185">
        <v>0</v>
      </c>
      <c r="AL2185">
        <v>0</v>
      </c>
      <c r="AM2185">
        <v>1</v>
      </c>
    </row>
    <row r="2186" spans="1:39">
      <c r="A2186">
        <v>11</v>
      </c>
      <c r="B2186">
        <v>129</v>
      </c>
      <c r="C2186">
        <v>2017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80</v>
      </c>
      <c r="O2186">
        <v>99</v>
      </c>
      <c r="P2186">
        <v>9999</v>
      </c>
      <c r="Q2186">
        <v>70</v>
      </c>
      <c r="R2186">
        <v>155</v>
      </c>
      <c r="S2186">
        <v>155</v>
      </c>
      <c r="T2186">
        <v>0.55311708239660307</v>
      </c>
      <c r="U2186">
        <v>0.31508802548153259</v>
      </c>
      <c r="V2186">
        <v>16.535483870967745</v>
      </c>
      <c r="W2186">
        <v>62.561290322580632</v>
      </c>
      <c r="X2186">
        <v>93.651836577779278</v>
      </c>
      <c r="Y2186">
        <v>86.440645161290306</v>
      </c>
      <c r="Z2186">
        <v>86.440645161290306</v>
      </c>
      <c r="AA2186">
        <v>2.6876706973359705</v>
      </c>
      <c r="AB2186">
        <v>3.1766971506079127</v>
      </c>
      <c r="AC2186">
        <v>-4.4156828303409279</v>
      </c>
      <c r="AD2186">
        <v>13</v>
      </c>
      <c r="AE2186">
        <v>0</v>
      </c>
      <c r="AF2186">
        <v>0</v>
      </c>
      <c r="AG2186">
        <v>4</v>
      </c>
      <c r="AH2186">
        <v>21</v>
      </c>
      <c r="AI2186">
        <v>7</v>
      </c>
      <c r="AJ2186">
        <v>3</v>
      </c>
      <c r="AK2186">
        <v>6</v>
      </c>
      <c r="AL2186">
        <v>7</v>
      </c>
      <c r="AM2186">
        <v>2</v>
      </c>
    </row>
    <row r="2187" spans="1:39">
      <c r="A2187">
        <v>11</v>
      </c>
      <c r="B2187">
        <v>130</v>
      </c>
      <c r="C2187">
        <v>2017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90</v>
      </c>
      <c r="O2187">
        <v>99</v>
      </c>
      <c r="P2187">
        <v>9999</v>
      </c>
      <c r="Q2187">
        <v>153</v>
      </c>
      <c r="R2187">
        <v>471</v>
      </c>
      <c r="S2187">
        <v>471</v>
      </c>
      <c r="T2187">
        <v>1.6807622310245158</v>
      </c>
      <c r="U2187">
        <v>1.0623811641124803</v>
      </c>
      <c r="V2187">
        <v>16.509554140127381</v>
      </c>
      <c r="W2187">
        <v>62.046709129511683</v>
      </c>
      <c r="X2187">
        <v>103.91435662809138</v>
      </c>
      <c r="Y2187">
        <v>95.912951167728238</v>
      </c>
      <c r="Z2187">
        <v>95.912951167728238</v>
      </c>
      <c r="AA2187">
        <v>2.8945776226112181</v>
      </c>
      <c r="AB2187">
        <v>2.7673300303967689</v>
      </c>
      <c r="AC2187">
        <v>0.65773131076379221</v>
      </c>
      <c r="AD2187">
        <v>37</v>
      </c>
      <c r="AE2187">
        <v>0</v>
      </c>
      <c r="AF2187">
        <v>0</v>
      </c>
      <c r="AG2187">
        <v>10</v>
      </c>
      <c r="AH2187">
        <v>49</v>
      </c>
      <c r="AI2187">
        <v>12</v>
      </c>
      <c r="AJ2187">
        <v>4</v>
      </c>
      <c r="AK2187">
        <v>9</v>
      </c>
      <c r="AL2187">
        <v>14</v>
      </c>
      <c r="AM2187">
        <v>2</v>
      </c>
    </row>
    <row r="2188" spans="1:39">
      <c r="A2188">
        <v>11</v>
      </c>
      <c r="B2188">
        <v>131</v>
      </c>
      <c r="C2188">
        <v>2017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100</v>
      </c>
      <c r="O2188">
        <v>99</v>
      </c>
      <c r="P2188">
        <v>9999</v>
      </c>
      <c r="Q2188">
        <v>210</v>
      </c>
      <c r="R2188">
        <v>985</v>
      </c>
      <c r="S2188">
        <v>985</v>
      </c>
      <c r="T2188">
        <v>3.5149698461977654</v>
      </c>
      <c r="U2188">
        <v>2.452742381468894</v>
      </c>
      <c r="V2188">
        <v>16.293401015228429</v>
      </c>
      <c r="W2188">
        <v>61.582741116751279</v>
      </c>
      <c r="X2188">
        <v>114.71806237660276</v>
      </c>
      <c r="Y2188">
        <v>105.8847715736041</v>
      </c>
      <c r="Z2188">
        <v>105.8847715736041</v>
      </c>
      <c r="AA2188">
        <v>2.7812664780514544</v>
      </c>
      <c r="AB2188">
        <v>3.2141038490173877</v>
      </c>
      <c r="AC2188">
        <v>-4.3674114783839846</v>
      </c>
      <c r="AD2188">
        <v>63</v>
      </c>
      <c r="AE2188">
        <v>0</v>
      </c>
      <c r="AF2188">
        <v>0</v>
      </c>
      <c r="AG2188">
        <v>13</v>
      </c>
      <c r="AH2188">
        <v>62</v>
      </c>
      <c r="AI2188">
        <v>15</v>
      </c>
      <c r="AJ2188">
        <v>14</v>
      </c>
      <c r="AK2188">
        <v>18</v>
      </c>
      <c r="AL2188">
        <v>49</v>
      </c>
      <c r="AM2188">
        <v>8</v>
      </c>
    </row>
    <row r="2189" spans="1:39">
      <c r="A2189">
        <v>11</v>
      </c>
      <c r="B2189">
        <v>132</v>
      </c>
      <c r="C2189">
        <v>2017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110</v>
      </c>
      <c r="O2189">
        <v>99</v>
      </c>
      <c r="P2189">
        <v>9999</v>
      </c>
      <c r="Q2189">
        <v>298</v>
      </c>
      <c r="R2189">
        <v>1862</v>
      </c>
      <c r="S2189">
        <v>1862</v>
      </c>
      <c r="T2189">
        <v>6.644541983370801</v>
      </c>
      <c r="U2189">
        <v>5.0547260934430316</v>
      </c>
      <c r="V2189">
        <v>15.938238453276048</v>
      </c>
      <c r="W2189">
        <v>60.912459720730389</v>
      </c>
      <c r="X2189">
        <v>125.06449919877888</v>
      </c>
      <c r="Y2189">
        <v>115.43453276047271</v>
      </c>
      <c r="Z2189">
        <v>115.43453276047271</v>
      </c>
      <c r="AA2189">
        <v>2.9068892523387322</v>
      </c>
      <c r="AB2189">
        <v>3.7640343137347663</v>
      </c>
      <c r="AC2189">
        <v>-3.3994030993281994</v>
      </c>
      <c r="AD2189">
        <v>83</v>
      </c>
      <c r="AE2189">
        <v>0</v>
      </c>
      <c r="AF2189">
        <v>0</v>
      </c>
      <c r="AG2189">
        <v>13</v>
      </c>
      <c r="AH2189">
        <v>152</v>
      </c>
      <c r="AI2189">
        <v>40</v>
      </c>
      <c r="AJ2189">
        <v>31</v>
      </c>
      <c r="AK2189">
        <v>33</v>
      </c>
      <c r="AL2189">
        <v>78</v>
      </c>
      <c r="AM2189">
        <v>9</v>
      </c>
    </row>
    <row r="2190" spans="1:39">
      <c r="A2190">
        <v>11</v>
      </c>
      <c r="B2190">
        <v>133</v>
      </c>
      <c r="C2190">
        <v>2017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120</v>
      </c>
      <c r="O2190">
        <v>99</v>
      </c>
      <c r="P2190">
        <v>9999</v>
      </c>
      <c r="Q2190">
        <v>504</v>
      </c>
      <c r="R2190">
        <v>3455</v>
      </c>
      <c r="S2190">
        <v>3455</v>
      </c>
      <c r="T2190">
        <v>12.329158191485565</v>
      </c>
      <c r="U2190">
        <v>10.214615575700186</v>
      </c>
      <c r="V2190">
        <v>15.473516642547031</v>
      </c>
      <c r="W2190">
        <v>59.974240231548478</v>
      </c>
      <c r="X2190">
        <v>136.2040662095697</v>
      </c>
      <c r="Y2190">
        <v>125.71635311143278</v>
      </c>
      <c r="Z2190">
        <v>125.71635311143278</v>
      </c>
      <c r="AA2190">
        <v>2.8265572299132198</v>
      </c>
      <c r="AB2190">
        <v>3.9688624309535303</v>
      </c>
      <c r="AC2190">
        <v>-11.567769098518983</v>
      </c>
      <c r="AD2190">
        <v>126</v>
      </c>
      <c r="AE2190">
        <v>0</v>
      </c>
      <c r="AF2190">
        <v>0</v>
      </c>
      <c r="AG2190">
        <v>9</v>
      </c>
      <c r="AH2190">
        <v>251</v>
      </c>
      <c r="AI2190">
        <v>39</v>
      </c>
      <c r="AJ2190">
        <v>73</v>
      </c>
      <c r="AK2190">
        <v>41</v>
      </c>
      <c r="AL2190">
        <v>160</v>
      </c>
      <c r="AM2190">
        <v>23</v>
      </c>
    </row>
    <row r="2191" spans="1:39">
      <c r="A2191">
        <v>11</v>
      </c>
      <c r="B2191">
        <v>134</v>
      </c>
      <c r="C2191">
        <v>2017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130</v>
      </c>
      <c r="O2191">
        <v>99</v>
      </c>
      <c r="P2191">
        <v>9999</v>
      </c>
      <c r="Q2191">
        <v>577</v>
      </c>
      <c r="R2191">
        <v>4131</v>
      </c>
      <c r="S2191">
        <v>4131</v>
      </c>
      <c r="T2191">
        <v>14.74146237019591</v>
      </c>
      <c r="U2191">
        <v>13.112351623213783</v>
      </c>
      <c r="V2191">
        <v>15.171387073347852</v>
      </c>
      <c r="W2191">
        <v>59.340111353183246</v>
      </c>
      <c r="X2191">
        <v>146.23168690185156</v>
      </c>
      <c r="Y2191">
        <v>134.97184701040922</v>
      </c>
      <c r="Z2191">
        <v>134.97184701040922</v>
      </c>
      <c r="AA2191">
        <v>2.8608550896425777</v>
      </c>
      <c r="AB2191">
        <v>4.2839525801784868</v>
      </c>
      <c r="AC2191">
        <v>-1.3007378546387895</v>
      </c>
      <c r="AD2191">
        <v>124</v>
      </c>
      <c r="AE2191">
        <v>0</v>
      </c>
      <c r="AF2191">
        <v>0</v>
      </c>
      <c r="AG2191">
        <v>14</v>
      </c>
      <c r="AH2191">
        <v>304</v>
      </c>
      <c r="AI2191">
        <v>67</v>
      </c>
      <c r="AJ2191">
        <v>76</v>
      </c>
      <c r="AK2191">
        <v>54</v>
      </c>
      <c r="AL2191">
        <v>189</v>
      </c>
      <c r="AM2191">
        <v>11</v>
      </c>
    </row>
    <row r="2192" spans="1:39">
      <c r="A2192">
        <v>11</v>
      </c>
      <c r="B2192">
        <v>135</v>
      </c>
      <c r="C2192">
        <v>2017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140</v>
      </c>
      <c r="O2192">
        <v>99</v>
      </c>
      <c r="P2192">
        <v>9999</v>
      </c>
      <c r="Q2192">
        <v>509</v>
      </c>
      <c r="R2192">
        <v>3701</v>
      </c>
      <c r="S2192">
        <v>3701</v>
      </c>
      <c r="T2192">
        <v>13.207008528708563</v>
      </c>
      <c r="U2192">
        <v>12.614080159110488</v>
      </c>
      <c r="V2192">
        <v>15.20048635503918</v>
      </c>
      <c r="W2192">
        <v>59.444474466360433</v>
      </c>
      <c r="X2192">
        <v>157.01914185004026</v>
      </c>
      <c r="Y2192">
        <v>144.92866792758724</v>
      </c>
      <c r="Z2192">
        <v>144.92866792758724</v>
      </c>
      <c r="AA2192">
        <v>2.9044231254409301</v>
      </c>
      <c r="AB2192">
        <v>4.2724632290352549</v>
      </c>
      <c r="AC2192">
        <v>-1.1382666155950703</v>
      </c>
      <c r="AD2192">
        <v>120</v>
      </c>
      <c r="AE2192">
        <v>0</v>
      </c>
      <c r="AF2192">
        <v>0</v>
      </c>
      <c r="AG2192">
        <v>10</v>
      </c>
      <c r="AH2192">
        <v>259</v>
      </c>
      <c r="AI2192">
        <v>45</v>
      </c>
      <c r="AJ2192">
        <v>56</v>
      </c>
      <c r="AK2192">
        <v>36</v>
      </c>
      <c r="AL2192">
        <v>139</v>
      </c>
      <c r="AM2192">
        <v>14</v>
      </c>
    </row>
    <row r="2193" spans="1:39">
      <c r="A2193">
        <v>11</v>
      </c>
      <c r="B2193">
        <v>136</v>
      </c>
      <c r="C2193">
        <v>2017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150</v>
      </c>
      <c r="O2193">
        <v>99</v>
      </c>
      <c r="P2193">
        <v>9999</v>
      </c>
      <c r="Q2193">
        <v>472</v>
      </c>
      <c r="R2193">
        <v>3196</v>
      </c>
      <c r="S2193">
        <v>3196</v>
      </c>
      <c r="T2193">
        <v>11.404917389287368</v>
      </c>
      <c r="U2193">
        <v>11.640219392116681</v>
      </c>
      <c r="V2193">
        <v>15.035356695869837</v>
      </c>
      <c r="W2193">
        <v>59.122966207759696</v>
      </c>
      <c r="X2193">
        <v>167.7917074024007</v>
      </c>
      <c r="Y2193">
        <v>154.87174593241571</v>
      </c>
      <c r="Z2193">
        <v>154.87174593241571</v>
      </c>
      <c r="AA2193">
        <v>2.9099382306373642</v>
      </c>
      <c r="AB2193">
        <v>4.2439928200256958</v>
      </c>
      <c r="AC2193">
        <v>-2.6156594248056582</v>
      </c>
      <c r="AD2193">
        <v>70</v>
      </c>
      <c r="AE2193">
        <v>1</v>
      </c>
      <c r="AF2193">
        <v>0</v>
      </c>
      <c r="AG2193">
        <v>5</v>
      </c>
      <c r="AH2193">
        <v>241</v>
      </c>
      <c r="AI2193">
        <v>29</v>
      </c>
      <c r="AJ2193">
        <v>25</v>
      </c>
      <c r="AK2193">
        <v>20</v>
      </c>
      <c r="AL2193">
        <v>100</v>
      </c>
      <c r="AM2193">
        <v>11</v>
      </c>
    </row>
    <row r="2194" spans="1:39">
      <c r="A2194">
        <v>11</v>
      </c>
      <c r="B2194">
        <v>137</v>
      </c>
      <c r="C2194">
        <v>2017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160</v>
      </c>
      <c r="O2194">
        <v>99</v>
      </c>
      <c r="P2194">
        <v>9999</v>
      </c>
      <c r="Q2194">
        <v>431</v>
      </c>
      <c r="R2194">
        <v>2799</v>
      </c>
      <c r="S2194">
        <v>2799</v>
      </c>
      <c r="T2194">
        <v>9.988223958890913</v>
      </c>
      <c r="U2194">
        <v>10.852989658180858</v>
      </c>
      <c r="V2194">
        <v>14.83065380493033</v>
      </c>
      <c r="W2194">
        <v>58.627009646302248</v>
      </c>
      <c r="X2194">
        <v>178.63336890554797</v>
      </c>
      <c r="Y2194">
        <v>164.87859949982081</v>
      </c>
      <c r="Z2194">
        <v>164.87859949982081</v>
      </c>
      <c r="AA2194">
        <v>2.9091304021121869</v>
      </c>
      <c r="AB2194">
        <v>4.498763200714043</v>
      </c>
      <c r="AC2194">
        <v>-1.4084510703497131</v>
      </c>
      <c r="AD2194">
        <v>81</v>
      </c>
      <c r="AE2194">
        <v>0</v>
      </c>
      <c r="AF2194">
        <v>0</v>
      </c>
      <c r="AG2194">
        <v>6</v>
      </c>
      <c r="AH2194">
        <v>204</v>
      </c>
      <c r="AI2194">
        <v>20</v>
      </c>
      <c r="AJ2194">
        <v>14</v>
      </c>
      <c r="AK2194">
        <v>18</v>
      </c>
      <c r="AL2194">
        <v>82</v>
      </c>
      <c r="AM2194">
        <v>6</v>
      </c>
    </row>
    <row r="2195" spans="1:39">
      <c r="A2195">
        <v>11</v>
      </c>
      <c r="B2195">
        <v>138</v>
      </c>
      <c r="C2195">
        <v>2017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170</v>
      </c>
      <c r="O2195">
        <v>99</v>
      </c>
      <c r="P2195">
        <v>9999</v>
      </c>
      <c r="Q2195">
        <v>405</v>
      </c>
      <c r="R2195">
        <v>2282</v>
      </c>
      <c r="S2195">
        <v>2282</v>
      </c>
      <c r="T2195">
        <v>8.1433108518003063</v>
      </c>
      <c r="U2195">
        <v>9.3928299395497312</v>
      </c>
      <c r="V2195">
        <v>14.353637160385624</v>
      </c>
      <c r="W2195">
        <v>57.737072743207719</v>
      </c>
      <c r="X2195">
        <v>189.62557791297144</v>
      </c>
      <c r="Y2195">
        <v>175.02440841367201</v>
      </c>
      <c r="Z2195">
        <v>175.02440841367201</v>
      </c>
      <c r="AA2195">
        <v>2.8755634627938043</v>
      </c>
      <c r="AB2195">
        <v>4.5991960794828382</v>
      </c>
      <c r="AC2195">
        <v>-6.2009589345584102</v>
      </c>
      <c r="AD2195">
        <v>70</v>
      </c>
      <c r="AE2195">
        <v>0</v>
      </c>
      <c r="AF2195">
        <v>0</v>
      </c>
      <c r="AG2195">
        <v>1</v>
      </c>
      <c r="AH2195">
        <v>162</v>
      </c>
      <c r="AI2195">
        <v>13</v>
      </c>
      <c r="AJ2195">
        <v>10</v>
      </c>
      <c r="AK2195">
        <v>16</v>
      </c>
      <c r="AL2195">
        <v>73</v>
      </c>
      <c r="AM2195">
        <v>5</v>
      </c>
    </row>
    <row r="2196" spans="1:39">
      <c r="A2196">
        <v>11</v>
      </c>
      <c r="B2196">
        <v>139</v>
      </c>
      <c r="C2196">
        <v>2017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180</v>
      </c>
      <c r="O2196">
        <v>99</v>
      </c>
      <c r="P2196">
        <v>9999</v>
      </c>
      <c r="Q2196">
        <v>379</v>
      </c>
      <c r="R2196">
        <v>1765</v>
      </c>
      <c r="S2196">
        <v>1765</v>
      </c>
      <c r="T2196">
        <v>6.2983977447097024</v>
      </c>
      <c r="U2196">
        <v>7.6700862836937853</v>
      </c>
      <c r="V2196">
        <v>13.89631728045326</v>
      </c>
      <c r="W2196">
        <v>56.937677053824359</v>
      </c>
      <c r="X2196">
        <v>200.20348721222535</v>
      </c>
      <c r="Y2196">
        <v>184.78781869688353</v>
      </c>
      <c r="Z2196">
        <v>184.78781869688353</v>
      </c>
      <c r="AA2196">
        <v>2.8792732107586798</v>
      </c>
      <c r="AB2196">
        <v>4.626757041697938</v>
      </c>
      <c r="AC2196">
        <v>-3.9482328375636282</v>
      </c>
      <c r="AD2196">
        <v>40</v>
      </c>
      <c r="AE2196">
        <v>0</v>
      </c>
      <c r="AF2196">
        <v>0</v>
      </c>
      <c r="AG2196">
        <v>2</v>
      </c>
      <c r="AH2196">
        <v>113</v>
      </c>
      <c r="AI2196">
        <v>13</v>
      </c>
      <c r="AJ2196">
        <v>6</v>
      </c>
      <c r="AK2196">
        <v>7</v>
      </c>
      <c r="AL2196">
        <v>39</v>
      </c>
      <c r="AM2196">
        <v>3</v>
      </c>
    </row>
    <row r="2197" spans="1:39">
      <c r="A2197">
        <v>11</v>
      </c>
      <c r="B2197">
        <v>140</v>
      </c>
      <c r="C2197">
        <v>2017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190</v>
      </c>
      <c r="O2197">
        <v>99</v>
      </c>
      <c r="P2197">
        <v>9999</v>
      </c>
      <c r="Q2197">
        <v>357</v>
      </c>
      <c r="R2197">
        <v>1282</v>
      </c>
      <c r="S2197">
        <v>1282</v>
      </c>
      <c r="T2197">
        <v>4.5748135460157719</v>
      </c>
      <c r="U2197">
        <v>5.871295655610056</v>
      </c>
      <c r="V2197">
        <v>13.145865834633391</v>
      </c>
      <c r="W2197">
        <v>55.609984399375989</v>
      </c>
      <c r="X2197">
        <v>210.99007340575253</v>
      </c>
      <c r="Y2197">
        <v>194.74383775351012</v>
      </c>
      <c r="Z2197">
        <v>194.74383775351012</v>
      </c>
      <c r="AA2197">
        <v>2.94709676520803</v>
      </c>
      <c r="AB2197">
        <v>4.9519526238796319</v>
      </c>
      <c r="AC2197">
        <v>-8.3940938141236874</v>
      </c>
      <c r="AD2197">
        <v>21</v>
      </c>
      <c r="AE2197">
        <v>0</v>
      </c>
      <c r="AF2197">
        <v>0</v>
      </c>
      <c r="AG2197">
        <v>1</v>
      </c>
      <c r="AH2197">
        <v>81</v>
      </c>
      <c r="AI2197">
        <v>3</v>
      </c>
      <c r="AJ2197">
        <v>4</v>
      </c>
      <c r="AK2197">
        <v>5</v>
      </c>
      <c r="AL2197">
        <v>33</v>
      </c>
      <c r="AM2197">
        <v>3</v>
      </c>
    </row>
    <row r="2198" spans="1:39">
      <c r="A2198">
        <v>11</v>
      </c>
      <c r="B2198">
        <v>141</v>
      </c>
      <c r="C2198">
        <v>2017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200</v>
      </c>
      <c r="O2198">
        <v>99</v>
      </c>
      <c r="P2198">
        <v>9999</v>
      </c>
      <c r="Q2198">
        <v>299</v>
      </c>
      <c r="R2198">
        <v>835</v>
      </c>
      <c r="S2198">
        <v>835</v>
      </c>
      <c r="T2198">
        <v>2.9796952503300855</v>
      </c>
      <c r="U2198">
        <v>4.0230957784770593</v>
      </c>
      <c r="V2198">
        <v>12.386826347305391</v>
      </c>
      <c r="W2198">
        <v>54.310179640718559</v>
      </c>
      <c r="X2198">
        <v>221.9678086946372</v>
      </c>
      <c r="Y2198">
        <v>204.87628742514997</v>
      </c>
      <c r="Z2198">
        <v>204.87628742514997</v>
      </c>
      <c r="AA2198">
        <v>2.9852633041545782</v>
      </c>
      <c r="AB2198">
        <v>5.2248443202952384</v>
      </c>
      <c r="AC2198">
        <v>-9.9720836108774904</v>
      </c>
      <c r="AD2198">
        <v>20</v>
      </c>
      <c r="AE2198">
        <v>0</v>
      </c>
      <c r="AF2198">
        <v>0</v>
      </c>
      <c r="AG2198">
        <v>0</v>
      </c>
      <c r="AH2198">
        <v>60</v>
      </c>
      <c r="AI2198">
        <v>6</v>
      </c>
      <c r="AJ2198">
        <v>5</v>
      </c>
      <c r="AK2198">
        <v>2</v>
      </c>
      <c r="AL2198">
        <v>12</v>
      </c>
      <c r="AM2198">
        <v>2</v>
      </c>
    </row>
    <row r="2199" spans="1:39">
      <c r="A2199">
        <v>11</v>
      </c>
      <c r="B2199">
        <v>142</v>
      </c>
      <c r="C2199">
        <v>2017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210</v>
      </c>
      <c r="O2199">
        <v>99</v>
      </c>
      <c r="P2199">
        <v>9999</v>
      </c>
      <c r="Q2199">
        <v>237</v>
      </c>
      <c r="R2199">
        <v>501</v>
      </c>
      <c r="S2199">
        <v>501</v>
      </c>
      <c r="T2199">
        <v>1.7878171501980515</v>
      </c>
      <c r="U2199">
        <v>2.5272513408990558</v>
      </c>
      <c r="V2199">
        <v>11.389221556886229</v>
      </c>
      <c r="W2199">
        <v>52.644710578842314</v>
      </c>
      <c r="X2199">
        <v>232.39501495384096</v>
      </c>
      <c r="Y2199">
        <v>214.50059880239525</v>
      </c>
      <c r="Z2199">
        <v>214.50059880239525</v>
      </c>
      <c r="AA2199">
        <v>2.837392825216519</v>
      </c>
      <c r="AB2199">
        <v>5.8413418336229679</v>
      </c>
      <c r="AC2199">
        <v>0.179518164945699</v>
      </c>
      <c r="AD2199">
        <v>11</v>
      </c>
      <c r="AE2199">
        <v>0</v>
      </c>
      <c r="AF2199">
        <v>0</v>
      </c>
      <c r="AG2199">
        <v>0</v>
      </c>
      <c r="AH2199">
        <v>37</v>
      </c>
      <c r="AI2199">
        <v>0</v>
      </c>
      <c r="AJ2199">
        <v>1</v>
      </c>
      <c r="AK2199">
        <v>0</v>
      </c>
      <c r="AL2199">
        <v>14</v>
      </c>
      <c r="AM2199">
        <v>0</v>
      </c>
    </row>
    <row r="2200" spans="1:39">
      <c r="A2200">
        <v>11</v>
      </c>
      <c r="B2200">
        <v>143</v>
      </c>
      <c r="C2200">
        <v>2017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220</v>
      </c>
      <c r="O2200">
        <v>99</v>
      </c>
      <c r="P2200">
        <v>9999</v>
      </c>
      <c r="Q2200">
        <v>163</v>
      </c>
      <c r="R2200">
        <v>272</v>
      </c>
      <c r="S2200">
        <v>272</v>
      </c>
      <c r="T2200">
        <v>0.97063126717339365</v>
      </c>
      <c r="U2200">
        <v>1.4364851393746501</v>
      </c>
      <c r="V2200">
        <v>10.25</v>
      </c>
      <c r="W2200">
        <v>50.610294117647058</v>
      </c>
      <c r="X2200">
        <v>243.30348607482009</v>
      </c>
      <c r="Y2200">
        <v>224.56911764705887</v>
      </c>
      <c r="Z2200">
        <v>224.56911764705887</v>
      </c>
      <c r="AA2200">
        <v>2.816469805020966</v>
      </c>
      <c r="AB2200">
        <v>6.1574593620947109</v>
      </c>
      <c r="AC2200">
        <v>-9.7448226014837189</v>
      </c>
      <c r="AD2200">
        <v>2</v>
      </c>
      <c r="AE2200">
        <v>0</v>
      </c>
      <c r="AF2200">
        <v>0</v>
      </c>
      <c r="AG2200">
        <v>0</v>
      </c>
      <c r="AH2200">
        <v>16</v>
      </c>
      <c r="AI2200">
        <v>1</v>
      </c>
      <c r="AJ2200">
        <v>0</v>
      </c>
      <c r="AK2200">
        <v>0</v>
      </c>
      <c r="AL2200">
        <v>8</v>
      </c>
      <c r="AM2200">
        <v>1</v>
      </c>
    </row>
    <row r="2201" spans="1:39">
      <c r="A2201">
        <v>11</v>
      </c>
      <c r="B2201">
        <v>144</v>
      </c>
      <c r="C2201">
        <v>2017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230</v>
      </c>
      <c r="O2201">
        <v>99</v>
      </c>
      <c r="P2201">
        <v>9999</v>
      </c>
      <c r="Q2201">
        <v>140</v>
      </c>
      <c r="R2201">
        <v>295</v>
      </c>
      <c r="S2201">
        <v>295</v>
      </c>
      <c r="T2201">
        <v>1.0527067052064374</v>
      </c>
      <c r="U2201">
        <v>1.6980672517496236</v>
      </c>
      <c r="V2201">
        <v>7.7864406779661008</v>
      </c>
      <c r="W2201">
        <v>46.5186440677966</v>
      </c>
      <c r="X2201">
        <v>265.1850083552161</v>
      </c>
      <c r="Y2201">
        <v>244.76576271186431</v>
      </c>
      <c r="Z2201">
        <v>244.76576271186431</v>
      </c>
      <c r="AA2201">
        <v>14.623881583012963</v>
      </c>
      <c r="AB2201">
        <v>7.1690595694694004</v>
      </c>
      <c r="AC2201">
        <v>-35.111827360277658</v>
      </c>
      <c r="AD2201">
        <v>7</v>
      </c>
      <c r="AE2201">
        <v>0</v>
      </c>
      <c r="AF2201">
        <v>0</v>
      </c>
      <c r="AG2201">
        <v>0</v>
      </c>
      <c r="AH2201">
        <v>16</v>
      </c>
      <c r="AI2201">
        <v>2</v>
      </c>
      <c r="AJ2201">
        <v>2</v>
      </c>
      <c r="AK2201">
        <v>0</v>
      </c>
      <c r="AL2201">
        <v>1</v>
      </c>
      <c r="AM2201">
        <v>0</v>
      </c>
    </row>
    <row r="2202" spans="1:39">
      <c r="A2202">
        <v>11</v>
      </c>
      <c r="B2202">
        <v>145</v>
      </c>
      <c r="C2202">
        <v>2016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60</v>
      </c>
      <c r="O2202">
        <v>99</v>
      </c>
      <c r="P2202">
        <v>9999</v>
      </c>
      <c r="Q2202">
        <v>10</v>
      </c>
      <c r="R2202">
        <v>9</v>
      </c>
      <c r="S2202">
        <v>8</v>
      </c>
      <c r="T2202">
        <v>3.1251085107121782E-2</v>
      </c>
      <c r="U2202">
        <v>1.2302350403822632E-2</v>
      </c>
      <c r="V2202">
        <v>15.666666666666663</v>
      </c>
      <c r="W2202">
        <v>69.5</v>
      </c>
      <c r="X2202">
        <v>66.570362345010238</v>
      </c>
      <c r="Y2202">
        <v>59.27777777777775</v>
      </c>
      <c r="Z2202">
        <v>66.687499999999986</v>
      </c>
      <c r="AA2202">
        <v>2.6506779793106658</v>
      </c>
      <c r="AD2202">
        <v>1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</v>
      </c>
      <c r="AL2202">
        <v>0</v>
      </c>
      <c r="AM2202">
        <v>0</v>
      </c>
    </row>
    <row r="2203" spans="1:39">
      <c r="A2203">
        <v>11</v>
      </c>
      <c r="B2203">
        <v>146</v>
      </c>
      <c r="C2203">
        <v>2016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70</v>
      </c>
      <c r="O2203">
        <v>99</v>
      </c>
      <c r="P2203">
        <v>9999</v>
      </c>
      <c r="Q2203">
        <v>32</v>
      </c>
      <c r="R2203">
        <v>56</v>
      </c>
      <c r="S2203">
        <v>55</v>
      </c>
      <c r="T2203">
        <v>0.19445119622209103</v>
      </c>
      <c r="U2203">
        <v>9.6511765970232172E-2</v>
      </c>
      <c r="V2203">
        <v>15.857142857142859</v>
      </c>
      <c r="W2203">
        <v>61.672727272727279</v>
      </c>
      <c r="X2203">
        <v>82.394366197183103</v>
      </c>
      <c r="Y2203">
        <v>74.737499999999983</v>
      </c>
      <c r="Z2203">
        <v>76.09636363636362</v>
      </c>
      <c r="AA2203">
        <v>2.7556859325185683</v>
      </c>
      <c r="AB2203">
        <v>3.0632991451851699</v>
      </c>
      <c r="AC2203">
        <v>-13.1526655151045</v>
      </c>
      <c r="AD2203">
        <v>8</v>
      </c>
      <c r="AE2203">
        <v>0</v>
      </c>
      <c r="AF2203">
        <v>0</v>
      </c>
      <c r="AG2203">
        <v>2</v>
      </c>
      <c r="AH2203">
        <v>5</v>
      </c>
      <c r="AI2203">
        <v>3</v>
      </c>
      <c r="AJ2203">
        <v>1</v>
      </c>
      <c r="AK2203">
        <v>0</v>
      </c>
      <c r="AL2203">
        <v>2</v>
      </c>
      <c r="AM2203">
        <v>1</v>
      </c>
    </row>
    <row r="2204" spans="1:39">
      <c r="A2204">
        <v>11</v>
      </c>
      <c r="B2204">
        <v>147</v>
      </c>
      <c r="C2204">
        <v>2016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80</v>
      </c>
      <c r="O2204">
        <v>99</v>
      </c>
      <c r="P2204">
        <v>9999</v>
      </c>
      <c r="Q2204">
        <v>76</v>
      </c>
      <c r="R2204">
        <v>207</v>
      </c>
      <c r="S2204">
        <v>206</v>
      </c>
      <c r="T2204">
        <v>0.71877495746380082</v>
      </c>
      <c r="U2204">
        <v>0.40902605577860301</v>
      </c>
      <c r="V2204">
        <v>16.342995169082126</v>
      </c>
      <c r="W2204">
        <v>61.849514563106801</v>
      </c>
      <c r="X2204">
        <v>93.28905428109347</v>
      </c>
      <c r="Y2204">
        <v>85.689371980676299</v>
      </c>
      <c r="Z2204">
        <v>86.105339805825196</v>
      </c>
      <c r="AA2204">
        <v>2.7561793999195943</v>
      </c>
      <c r="AB2204">
        <v>2.8063165155966803</v>
      </c>
      <c r="AC2204">
        <v>-2.8201241663654995</v>
      </c>
      <c r="AD2204">
        <v>11</v>
      </c>
      <c r="AE2204">
        <v>0</v>
      </c>
      <c r="AF2204">
        <v>0</v>
      </c>
      <c r="AG2204">
        <v>2</v>
      </c>
      <c r="AH2204">
        <v>15</v>
      </c>
      <c r="AI2204">
        <v>9</v>
      </c>
      <c r="AJ2204">
        <v>3</v>
      </c>
      <c r="AK2204">
        <v>8</v>
      </c>
      <c r="AL2204">
        <v>8</v>
      </c>
      <c r="AM2204">
        <v>1</v>
      </c>
    </row>
    <row r="2205" spans="1:39">
      <c r="A2205">
        <v>11</v>
      </c>
      <c r="B2205">
        <v>148</v>
      </c>
      <c r="C2205">
        <v>2016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90</v>
      </c>
      <c r="O2205">
        <v>99</v>
      </c>
      <c r="P2205">
        <v>9999</v>
      </c>
      <c r="Q2205">
        <v>160</v>
      </c>
      <c r="R2205">
        <v>579</v>
      </c>
      <c r="S2205">
        <v>579</v>
      </c>
      <c r="T2205">
        <v>2.0104864752248344</v>
      </c>
      <c r="U2205">
        <v>1.2746180466095123</v>
      </c>
      <c r="V2205">
        <v>16.321243523316063</v>
      </c>
      <c r="W2205">
        <v>61.670120898100173</v>
      </c>
      <c r="X2205">
        <v>103.42990586003076</v>
      </c>
      <c r="Y2205">
        <v>95.465803108808302</v>
      </c>
      <c r="Z2205">
        <v>95.465803108808302</v>
      </c>
      <c r="AA2205">
        <v>2.8438409957125761</v>
      </c>
      <c r="AB2205">
        <v>2.7466396776902577</v>
      </c>
      <c r="AC2205">
        <v>3.5017323488326282</v>
      </c>
      <c r="AD2205">
        <v>38</v>
      </c>
      <c r="AE2205">
        <v>0</v>
      </c>
      <c r="AF2205">
        <v>0</v>
      </c>
      <c r="AG2205">
        <v>4</v>
      </c>
      <c r="AH2205">
        <v>47</v>
      </c>
      <c r="AI2205">
        <v>20</v>
      </c>
      <c r="AJ2205">
        <v>9</v>
      </c>
      <c r="AK2205">
        <v>12</v>
      </c>
      <c r="AL2205">
        <v>23</v>
      </c>
      <c r="AM2205">
        <v>1</v>
      </c>
    </row>
    <row r="2206" spans="1:39">
      <c r="A2206">
        <v>11</v>
      </c>
      <c r="B2206">
        <v>149</v>
      </c>
      <c r="C2206">
        <v>2016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100</v>
      </c>
      <c r="O2206">
        <v>99</v>
      </c>
      <c r="P2206">
        <v>9999</v>
      </c>
      <c r="Q2206">
        <v>235</v>
      </c>
      <c r="R2206">
        <v>1121</v>
      </c>
      <c r="S2206">
        <v>1120</v>
      </c>
      <c r="T2206">
        <v>3.8924962672315009</v>
      </c>
      <c r="U2206">
        <v>2.727450685273197</v>
      </c>
      <c r="V2206">
        <v>16.434433541480825</v>
      </c>
      <c r="W2206">
        <v>61.926785714285693</v>
      </c>
      <c r="X2206">
        <v>114.4159128931279</v>
      </c>
      <c r="Y2206">
        <v>105.51097234611937</v>
      </c>
      <c r="Z2206">
        <v>105.60517857142844</v>
      </c>
      <c r="AA2206">
        <v>2.8899162686073048</v>
      </c>
      <c r="AB2206">
        <v>2.7742432089947071</v>
      </c>
      <c r="AC2206">
        <v>-3.6747998794365806</v>
      </c>
      <c r="AD2206">
        <v>64</v>
      </c>
      <c r="AE2206">
        <v>0</v>
      </c>
      <c r="AF2206">
        <v>0</v>
      </c>
      <c r="AG2206">
        <v>10</v>
      </c>
      <c r="AH2206">
        <v>77</v>
      </c>
      <c r="AI2206">
        <v>22</v>
      </c>
      <c r="AJ2206">
        <v>12</v>
      </c>
      <c r="AK2206">
        <v>29</v>
      </c>
      <c r="AL2206">
        <v>42</v>
      </c>
      <c r="AM2206">
        <v>4</v>
      </c>
    </row>
    <row r="2207" spans="1:39">
      <c r="A2207">
        <v>11</v>
      </c>
      <c r="B2207">
        <v>150</v>
      </c>
      <c r="C2207">
        <v>2016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110</v>
      </c>
      <c r="O2207">
        <v>99</v>
      </c>
      <c r="P2207">
        <v>9999</v>
      </c>
      <c r="Q2207">
        <v>311</v>
      </c>
      <c r="R2207">
        <v>1939</v>
      </c>
      <c r="S2207">
        <v>1939</v>
      </c>
      <c r="T2207">
        <v>6.7328726691899021</v>
      </c>
      <c r="U2207">
        <v>5.1615289384141532</v>
      </c>
      <c r="V2207">
        <v>16.181536874677668</v>
      </c>
      <c r="W2207">
        <v>61.378545642083559</v>
      </c>
      <c r="X2207">
        <v>125.06770699174288</v>
      </c>
      <c r="Y2207">
        <v>115.43749355337796</v>
      </c>
      <c r="Z2207">
        <v>115.43749355337796</v>
      </c>
      <c r="AA2207">
        <v>2.8933407045368167</v>
      </c>
      <c r="AB2207">
        <v>3.1169525571099799</v>
      </c>
      <c r="AC2207">
        <v>-3.6142935932744806</v>
      </c>
      <c r="AD2207">
        <v>119</v>
      </c>
      <c r="AE2207">
        <v>0</v>
      </c>
      <c r="AF2207">
        <v>0</v>
      </c>
      <c r="AG2207">
        <v>15</v>
      </c>
      <c r="AH2207">
        <v>181</v>
      </c>
      <c r="AI2207">
        <v>35</v>
      </c>
      <c r="AJ2207">
        <v>21</v>
      </c>
      <c r="AK2207">
        <v>45</v>
      </c>
      <c r="AL2207">
        <v>36</v>
      </c>
      <c r="AM2207">
        <v>13</v>
      </c>
    </row>
    <row r="2208" spans="1:39">
      <c r="A2208">
        <v>11</v>
      </c>
      <c r="B2208">
        <v>151</v>
      </c>
      <c r="C2208">
        <v>2016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120</v>
      </c>
      <c r="O2208">
        <v>99</v>
      </c>
      <c r="P2208">
        <v>9999</v>
      </c>
      <c r="Q2208">
        <v>504</v>
      </c>
      <c r="R2208">
        <v>3478</v>
      </c>
      <c r="S2208">
        <v>3473</v>
      </c>
      <c r="T2208">
        <v>12.076808222507724</v>
      </c>
      <c r="U2208">
        <v>10.067570227223596</v>
      </c>
      <c r="V2208">
        <v>15.600057504312822</v>
      </c>
      <c r="W2208">
        <v>60.20644975525483</v>
      </c>
      <c r="X2208">
        <v>136.19728278104063</v>
      </c>
      <c r="Y2208">
        <v>125.52823461759623</v>
      </c>
      <c r="Z2208">
        <v>125.708954794126</v>
      </c>
      <c r="AA2208">
        <v>2.7807973171356473</v>
      </c>
      <c r="AB2208">
        <v>3.6995955267781473</v>
      </c>
      <c r="AC2208">
        <v>-12.246480414793815</v>
      </c>
      <c r="AD2208">
        <v>115</v>
      </c>
      <c r="AE2208">
        <v>0</v>
      </c>
      <c r="AF2208">
        <v>0</v>
      </c>
      <c r="AG2208">
        <v>25</v>
      </c>
      <c r="AH2208">
        <v>307</v>
      </c>
      <c r="AI2208">
        <v>44</v>
      </c>
      <c r="AJ2208">
        <v>70</v>
      </c>
      <c r="AK2208">
        <v>51</v>
      </c>
      <c r="AL2208">
        <v>85</v>
      </c>
      <c r="AM2208">
        <v>13</v>
      </c>
    </row>
    <row r="2209" spans="1:39">
      <c r="A2209">
        <v>11</v>
      </c>
      <c r="B2209">
        <v>152</v>
      </c>
      <c r="C2209">
        <v>2016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130</v>
      </c>
      <c r="O2209">
        <v>99</v>
      </c>
      <c r="P2209">
        <v>9999</v>
      </c>
      <c r="Q2209">
        <v>558</v>
      </c>
      <c r="R2209">
        <v>4172</v>
      </c>
      <c r="S2209">
        <v>4162</v>
      </c>
      <c r="T2209">
        <v>14.486614118545781</v>
      </c>
      <c r="U2209">
        <v>12.95115584098648</v>
      </c>
      <c r="V2209">
        <v>15.31543624161074</v>
      </c>
      <c r="W2209">
        <v>59.667227294569919</v>
      </c>
      <c r="X2209">
        <v>146.20344680369308</v>
      </c>
      <c r="Y2209">
        <v>134.62030201342282</v>
      </c>
      <c r="Z2209">
        <v>134.94375300336378</v>
      </c>
      <c r="AA2209">
        <v>2.8990297544369006</v>
      </c>
      <c r="AB2209">
        <v>4.0542367479707959</v>
      </c>
      <c r="AC2209">
        <v>-1.0094598952782072</v>
      </c>
      <c r="AD2209">
        <v>130</v>
      </c>
      <c r="AE2209">
        <v>2</v>
      </c>
      <c r="AF2209">
        <v>0</v>
      </c>
      <c r="AG2209">
        <v>20</v>
      </c>
      <c r="AH2209">
        <v>351</v>
      </c>
      <c r="AI2209">
        <v>50</v>
      </c>
      <c r="AJ2209">
        <v>93</v>
      </c>
      <c r="AK2209">
        <v>51</v>
      </c>
      <c r="AL2209">
        <v>104</v>
      </c>
      <c r="AM2209">
        <v>26</v>
      </c>
    </row>
    <row r="2210" spans="1:39">
      <c r="A2210">
        <v>11</v>
      </c>
      <c r="B2210">
        <v>153</v>
      </c>
      <c r="C2210">
        <v>2016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140</v>
      </c>
      <c r="O2210">
        <v>99</v>
      </c>
      <c r="P2210">
        <v>9999</v>
      </c>
      <c r="Q2210">
        <v>518</v>
      </c>
      <c r="R2210">
        <v>3790</v>
      </c>
      <c r="S2210">
        <v>3782</v>
      </c>
      <c r="T2210">
        <v>13.160179172887949</v>
      </c>
      <c r="U2210">
        <v>12.63759464075949</v>
      </c>
      <c r="V2210">
        <v>15.189445910290235</v>
      </c>
      <c r="W2210">
        <v>59.466684294024304</v>
      </c>
      <c r="X2210">
        <v>156.99614369799068</v>
      </c>
      <c r="Y2210">
        <v>144.60108179419524</v>
      </c>
      <c r="Z2210">
        <v>144.90695399259653</v>
      </c>
      <c r="AA2210">
        <v>2.8784354366821661</v>
      </c>
      <c r="AB2210">
        <v>4.2667934990920191</v>
      </c>
      <c r="AC2210">
        <v>0.24505445778503168</v>
      </c>
      <c r="AD2210">
        <v>111</v>
      </c>
      <c r="AE2210">
        <v>0</v>
      </c>
      <c r="AF2210">
        <v>0</v>
      </c>
      <c r="AG2210">
        <v>12</v>
      </c>
      <c r="AH2210">
        <v>358</v>
      </c>
      <c r="AI2210">
        <v>40</v>
      </c>
      <c r="AJ2210">
        <v>51</v>
      </c>
      <c r="AK2210">
        <v>44</v>
      </c>
      <c r="AL2210">
        <v>78</v>
      </c>
      <c r="AM2210">
        <v>12</v>
      </c>
    </row>
    <row r="2211" spans="1:39">
      <c r="A2211">
        <v>11</v>
      </c>
      <c r="B2211">
        <v>154</v>
      </c>
      <c r="C2211">
        <v>2016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150</v>
      </c>
      <c r="O2211">
        <v>99</v>
      </c>
      <c r="P2211">
        <v>9999</v>
      </c>
      <c r="Q2211">
        <v>475</v>
      </c>
      <c r="R2211">
        <v>3443</v>
      </c>
      <c r="S2211">
        <v>3440</v>
      </c>
      <c r="T2211">
        <v>11.955276224868919</v>
      </c>
      <c r="U2211">
        <v>12.296894478601365</v>
      </c>
      <c r="V2211">
        <v>15.097589311646821</v>
      </c>
      <c r="W2211">
        <v>59.187209302325591</v>
      </c>
      <c r="X2211">
        <v>167.95209020831143</v>
      </c>
      <c r="Y2211">
        <v>154.88335753703163</v>
      </c>
      <c r="Z2211">
        <v>155.01843023255813</v>
      </c>
      <c r="AA2211">
        <v>2.8646883593760801</v>
      </c>
      <c r="AB2211">
        <v>4.4988834922814238</v>
      </c>
      <c r="AC2211">
        <v>-0.27308172218709031</v>
      </c>
      <c r="AD2211">
        <v>98</v>
      </c>
      <c r="AE2211">
        <v>0</v>
      </c>
      <c r="AF2211">
        <v>0</v>
      </c>
      <c r="AG2211">
        <v>14</v>
      </c>
      <c r="AH2211">
        <v>353</v>
      </c>
      <c r="AI2211">
        <v>27</v>
      </c>
      <c r="AJ2211">
        <v>46</v>
      </c>
      <c r="AK2211">
        <v>43</v>
      </c>
      <c r="AL2211">
        <v>53</v>
      </c>
      <c r="AM2211">
        <v>7</v>
      </c>
    </row>
    <row r="2212" spans="1:39">
      <c r="A2212">
        <v>11</v>
      </c>
      <c r="B2212">
        <v>155</v>
      </c>
      <c r="C2212">
        <v>2016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160</v>
      </c>
      <c r="O2212">
        <v>99</v>
      </c>
      <c r="P2212">
        <v>9999</v>
      </c>
      <c r="Q2212">
        <v>432</v>
      </c>
      <c r="R2212">
        <v>2852</v>
      </c>
      <c r="S2212">
        <v>2850</v>
      </c>
      <c r="T2212">
        <v>9.9031216361679224</v>
      </c>
      <c r="U2212">
        <v>10.840358451981077</v>
      </c>
      <c r="V2212">
        <v>14.823632538569424</v>
      </c>
      <c r="W2212">
        <v>58.688771929824561</v>
      </c>
      <c r="X2212">
        <v>178.70909240099101</v>
      </c>
      <c r="Y2212">
        <v>164.83159186535781</v>
      </c>
      <c r="Z2212">
        <v>164.94726315789487</v>
      </c>
      <c r="AA2212">
        <v>2.8949504527134451</v>
      </c>
      <c r="AB2212">
        <v>4.5244342750655182</v>
      </c>
      <c r="AC2212">
        <v>-3.6581886564480506</v>
      </c>
      <c r="AD2212">
        <v>61</v>
      </c>
      <c r="AE2212">
        <v>1</v>
      </c>
      <c r="AF2212">
        <v>0</v>
      </c>
      <c r="AG2212">
        <v>3</v>
      </c>
      <c r="AH2212">
        <v>238</v>
      </c>
      <c r="AI2212">
        <v>23</v>
      </c>
      <c r="AJ2212">
        <v>23</v>
      </c>
      <c r="AK2212">
        <v>19</v>
      </c>
      <c r="AL2212">
        <v>47</v>
      </c>
      <c r="AM2212">
        <v>9</v>
      </c>
    </row>
    <row r="2213" spans="1:39">
      <c r="A2213">
        <v>11</v>
      </c>
      <c r="B2213">
        <v>156</v>
      </c>
      <c r="C2213">
        <v>2016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170</v>
      </c>
      <c r="O2213">
        <v>99</v>
      </c>
      <c r="P2213">
        <v>9999</v>
      </c>
      <c r="Q2213">
        <v>419</v>
      </c>
      <c r="R2213">
        <v>2335</v>
      </c>
      <c r="S2213">
        <v>2334</v>
      </c>
      <c r="T2213">
        <v>8.1079204139032601</v>
      </c>
      <c r="U2213">
        <v>9.4117569469712645</v>
      </c>
      <c r="V2213">
        <v>14.607708779443261</v>
      </c>
      <c r="W2213">
        <v>58.206940874035993</v>
      </c>
      <c r="X2213">
        <v>189.45784739734745</v>
      </c>
      <c r="Y2213">
        <v>174.79546038543941</v>
      </c>
      <c r="Z2213">
        <v>174.87035132819238</v>
      </c>
      <c r="AA2213">
        <v>2.8838637671974632</v>
      </c>
      <c r="AB2213">
        <v>4.4662423968384823</v>
      </c>
      <c r="AC2213">
        <v>-4.4776783157628657</v>
      </c>
      <c r="AD2213">
        <v>62</v>
      </c>
      <c r="AE2213">
        <v>0</v>
      </c>
      <c r="AF2213">
        <v>0</v>
      </c>
      <c r="AG2213">
        <v>6</v>
      </c>
      <c r="AH2213">
        <v>203</v>
      </c>
      <c r="AI2213">
        <v>17</v>
      </c>
      <c r="AJ2213">
        <v>23</v>
      </c>
      <c r="AK2213">
        <v>18</v>
      </c>
      <c r="AL2213">
        <v>34</v>
      </c>
      <c r="AM2213">
        <v>2</v>
      </c>
    </row>
    <row r="2214" spans="1:39">
      <c r="A2214">
        <v>11</v>
      </c>
      <c r="B2214">
        <v>157</v>
      </c>
      <c r="C2214">
        <v>2016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180</v>
      </c>
      <c r="O2214">
        <v>99</v>
      </c>
      <c r="P2214">
        <v>9999</v>
      </c>
      <c r="Q2214">
        <v>392</v>
      </c>
      <c r="R2214">
        <v>1814</v>
      </c>
      <c r="S2214">
        <v>1814</v>
      </c>
      <c r="T2214">
        <v>6.2988298204798783</v>
      </c>
      <c r="U2214">
        <v>7.7270359565533999</v>
      </c>
      <c r="V2214">
        <v>13.975192943770672</v>
      </c>
      <c r="W2214">
        <v>57.121830209481807</v>
      </c>
      <c r="X2214">
        <v>200.13372577078911</v>
      </c>
      <c r="Y2214">
        <v>184.7234288864388</v>
      </c>
      <c r="Z2214">
        <v>184.7234288864388</v>
      </c>
      <c r="AA2214">
        <v>2.8289313194788925</v>
      </c>
      <c r="AB2214">
        <v>4.8473998488070444</v>
      </c>
      <c r="AC2214">
        <v>-7.9636299925489888</v>
      </c>
      <c r="AD2214">
        <v>46</v>
      </c>
      <c r="AE2214">
        <v>0</v>
      </c>
      <c r="AF2214">
        <v>0</v>
      </c>
      <c r="AG2214">
        <v>2</v>
      </c>
      <c r="AH2214">
        <v>162</v>
      </c>
      <c r="AI2214">
        <v>11</v>
      </c>
      <c r="AJ2214">
        <v>10</v>
      </c>
      <c r="AK2214">
        <v>16</v>
      </c>
      <c r="AL2214">
        <v>17</v>
      </c>
      <c r="AM2214">
        <v>2</v>
      </c>
    </row>
    <row r="2215" spans="1:39">
      <c r="A2215">
        <v>11</v>
      </c>
      <c r="B2215">
        <v>158</v>
      </c>
      <c r="C2215">
        <v>2016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190</v>
      </c>
      <c r="O2215">
        <v>99</v>
      </c>
      <c r="P2215">
        <v>9999</v>
      </c>
      <c r="Q2215">
        <v>348</v>
      </c>
      <c r="R2215">
        <v>1242</v>
      </c>
      <c r="S2215">
        <v>1242</v>
      </c>
      <c r="T2215">
        <v>4.3126497447828056</v>
      </c>
      <c r="U2215">
        <v>5.5766266134267424</v>
      </c>
      <c r="V2215">
        <v>13.256038647342997</v>
      </c>
      <c r="W2215">
        <v>55.859098228663441</v>
      </c>
      <c r="X2215">
        <v>210.95732078585624</v>
      </c>
      <c r="Y2215">
        <v>194.71360708534633</v>
      </c>
      <c r="Z2215">
        <v>194.71360708534633</v>
      </c>
      <c r="AA2215">
        <v>2.8594871391502976</v>
      </c>
      <c r="AB2215">
        <v>5.1299020929355308</v>
      </c>
      <c r="AC2215">
        <v>-11.471245769279644</v>
      </c>
      <c r="AD2215">
        <v>32</v>
      </c>
      <c r="AE2215">
        <v>0</v>
      </c>
      <c r="AF2215">
        <v>0</v>
      </c>
      <c r="AG2215">
        <v>0</v>
      </c>
      <c r="AH2215">
        <v>81</v>
      </c>
      <c r="AI2215">
        <v>7</v>
      </c>
      <c r="AJ2215">
        <v>4</v>
      </c>
      <c r="AK2215">
        <v>3</v>
      </c>
      <c r="AL2215">
        <v>24</v>
      </c>
      <c r="AM2215">
        <v>2</v>
      </c>
    </row>
    <row r="2216" spans="1:39">
      <c r="A2216">
        <v>11</v>
      </c>
      <c r="B2216">
        <v>159</v>
      </c>
      <c r="C2216">
        <v>2016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200</v>
      </c>
      <c r="O2216">
        <v>99</v>
      </c>
      <c r="P2216">
        <v>9999</v>
      </c>
      <c r="Q2216">
        <v>290</v>
      </c>
      <c r="R2216">
        <v>756</v>
      </c>
      <c r="S2216">
        <v>756</v>
      </c>
      <c r="T2216">
        <v>2.6250911489982296</v>
      </c>
      <c r="U2216">
        <v>3.5690144678177305</v>
      </c>
      <c r="V2216">
        <v>12.543650793650798</v>
      </c>
      <c r="W2216">
        <v>54.616402116402099</v>
      </c>
      <c r="X2216">
        <v>221.80490349504453</v>
      </c>
      <c r="Y2216">
        <v>204.72592592592596</v>
      </c>
      <c r="Z2216">
        <v>204.72592592592596</v>
      </c>
      <c r="AA2216">
        <v>2.8534236031574975</v>
      </c>
      <c r="AB2216">
        <v>5.4567511476133994</v>
      </c>
      <c r="AC2216">
        <v>-9.751577042584076</v>
      </c>
      <c r="AD2216">
        <v>21</v>
      </c>
      <c r="AE2216">
        <v>0</v>
      </c>
      <c r="AF2216">
        <v>0</v>
      </c>
      <c r="AG2216">
        <v>0</v>
      </c>
      <c r="AH2216">
        <v>59</v>
      </c>
      <c r="AI2216">
        <v>4</v>
      </c>
      <c r="AJ2216">
        <v>6</v>
      </c>
      <c r="AK2216">
        <v>2</v>
      </c>
      <c r="AL2216">
        <v>14</v>
      </c>
      <c r="AM2216">
        <v>1</v>
      </c>
    </row>
    <row r="2217" spans="1:39">
      <c r="A2217">
        <v>11</v>
      </c>
      <c r="B2217">
        <v>160</v>
      </c>
      <c r="C2217">
        <v>2016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210</v>
      </c>
      <c r="O2217">
        <v>99</v>
      </c>
      <c r="P2217">
        <v>9999</v>
      </c>
      <c r="Q2217">
        <v>205</v>
      </c>
      <c r="R2217">
        <v>447</v>
      </c>
      <c r="S2217">
        <v>447</v>
      </c>
      <c r="T2217">
        <v>1.5521372269870479</v>
      </c>
      <c r="U2217">
        <v>2.2121586100645381</v>
      </c>
      <c r="V2217">
        <v>11.845637583892618</v>
      </c>
      <c r="W2217">
        <v>53.38031319910516</v>
      </c>
      <c r="X2217">
        <v>232.51628165136043</v>
      </c>
      <c r="Y2217">
        <v>214.61252796420564</v>
      </c>
      <c r="Z2217">
        <v>214.61252796420564</v>
      </c>
      <c r="AA2217">
        <v>2.919811922558972</v>
      </c>
      <c r="AB2217">
        <v>5.5746603825393244</v>
      </c>
      <c r="AC2217">
        <v>-4.6913013625374518</v>
      </c>
      <c r="AD2217">
        <v>11</v>
      </c>
      <c r="AE2217">
        <v>0</v>
      </c>
      <c r="AF2217">
        <v>0</v>
      </c>
      <c r="AG2217">
        <v>0</v>
      </c>
      <c r="AH2217">
        <v>29</v>
      </c>
      <c r="AI2217">
        <v>3</v>
      </c>
      <c r="AJ2217">
        <v>3</v>
      </c>
      <c r="AK2217">
        <v>3</v>
      </c>
      <c r="AL2217">
        <v>8</v>
      </c>
      <c r="AM2217">
        <v>0</v>
      </c>
    </row>
    <row r="2218" spans="1:39">
      <c r="A2218">
        <v>11</v>
      </c>
      <c r="B2218">
        <v>161</v>
      </c>
      <c r="C2218">
        <v>2016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220</v>
      </c>
      <c r="O2218">
        <v>99</v>
      </c>
      <c r="P2218">
        <v>9999</v>
      </c>
      <c r="Q2218">
        <v>163</v>
      </c>
      <c r="R2218">
        <v>256</v>
      </c>
      <c r="S2218">
        <v>256</v>
      </c>
      <c r="T2218">
        <v>0.88891975415813052</v>
      </c>
      <c r="U2218">
        <v>1.3272979332028259</v>
      </c>
      <c r="V2218">
        <v>10.66015625</v>
      </c>
      <c r="W2218">
        <v>51.3203125</v>
      </c>
      <c r="X2218">
        <v>243.59764355362961</v>
      </c>
      <c r="Y2218">
        <v>224.84062499999996</v>
      </c>
      <c r="Z2218">
        <v>224.84062499999996</v>
      </c>
      <c r="AA2218">
        <v>2.984201565640745</v>
      </c>
      <c r="AB2218">
        <v>6.1877318059482604</v>
      </c>
      <c r="AC2218">
        <v>-12.581173686004083</v>
      </c>
      <c r="AD2218">
        <v>8</v>
      </c>
      <c r="AE2218">
        <v>0</v>
      </c>
      <c r="AF2218">
        <v>0</v>
      </c>
      <c r="AG2218">
        <v>1</v>
      </c>
      <c r="AH2218">
        <v>22</v>
      </c>
      <c r="AI2218">
        <v>2</v>
      </c>
      <c r="AJ2218">
        <v>1</v>
      </c>
      <c r="AK2218">
        <v>0</v>
      </c>
      <c r="AL2218">
        <v>4</v>
      </c>
      <c r="AM2218">
        <v>0</v>
      </c>
    </row>
    <row r="2219" spans="1:39">
      <c r="A2219">
        <v>11</v>
      </c>
      <c r="B2219">
        <v>162</v>
      </c>
      <c r="C2219">
        <v>2016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230</v>
      </c>
      <c r="O2219">
        <v>99</v>
      </c>
      <c r="P2219">
        <v>9999</v>
      </c>
      <c r="Q2219">
        <v>151</v>
      </c>
      <c r="R2219">
        <v>303</v>
      </c>
      <c r="S2219">
        <v>303</v>
      </c>
      <c r="T2219">
        <v>1.0521198652731001</v>
      </c>
      <c r="U2219">
        <v>1.7010979899619747</v>
      </c>
      <c r="V2219">
        <v>8.138613861386137</v>
      </c>
      <c r="W2219">
        <v>46.980198019801968</v>
      </c>
      <c r="X2219">
        <v>263.77360379591596</v>
      </c>
      <c r="Y2219">
        <v>243.46303630363045</v>
      </c>
      <c r="Z2219">
        <v>243.46303630363045</v>
      </c>
      <c r="AA2219">
        <v>13.08855167083764</v>
      </c>
      <c r="AB2219">
        <v>6.9926602699228271</v>
      </c>
      <c r="AC2219">
        <v>-38.410620175071443</v>
      </c>
      <c r="AD2219">
        <v>7</v>
      </c>
      <c r="AE2219">
        <v>0</v>
      </c>
      <c r="AF2219">
        <v>0</v>
      </c>
      <c r="AG2219">
        <v>0</v>
      </c>
      <c r="AH2219">
        <v>21</v>
      </c>
      <c r="AI2219">
        <v>3</v>
      </c>
      <c r="AJ2219">
        <v>2</v>
      </c>
      <c r="AK2219">
        <v>0</v>
      </c>
      <c r="AL2219">
        <v>5</v>
      </c>
      <c r="AM2219">
        <v>0</v>
      </c>
    </row>
    <row r="2220" spans="1:39">
      <c r="A2220">
        <v>11</v>
      </c>
      <c r="B2220">
        <v>163</v>
      </c>
      <c r="C2220">
        <v>2015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60</v>
      </c>
      <c r="O2220">
        <v>99</v>
      </c>
      <c r="P2220">
        <v>9999</v>
      </c>
      <c r="Q2220">
        <v>10</v>
      </c>
      <c r="R2220">
        <v>10</v>
      </c>
      <c r="S2220">
        <v>10</v>
      </c>
      <c r="T2220">
        <v>2.4201940995667859E-2</v>
      </c>
      <c r="U2220">
        <v>1.1126708162606389E-2</v>
      </c>
      <c r="V2220">
        <v>17</v>
      </c>
      <c r="W2220">
        <v>62.6</v>
      </c>
      <c r="X2220">
        <v>69.219934994582886</v>
      </c>
      <c r="Y2220">
        <v>63.89</v>
      </c>
      <c r="Z2220">
        <v>63.89</v>
      </c>
      <c r="AA2220">
        <v>7.7088844848006861</v>
      </c>
      <c r="AB2220">
        <v>1.799999999999838</v>
      </c>
      <c r="AC2220">
        <v>58.345377812395952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4</v>
      </c>
      <c r="AM2220">
        <v>1</v>
      </c>
    </row>
    <row r="2221" spans="1:39">
      <c r="A2221">
        <v>11</v>
      </c>
      <c r="B2221">
        <v>164</v>
      </c>
      <c r="C2221">
        <v>2015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70</v>
      </c>
      <c r="O2221">
        <v>99</v>
      </c>
      <c r="P2221">
        <v>9999</v>
      </c>
      <c r="Q2221">
        <v>44</v>
      </c>
      <c r="R2221">
        <v>71</v>
      </c>
      <c r="S2221">
        <v>70</v>
      </c>
      <c r="T2221">
        <v>0.17183378106924177</v>
      </c>
      <c r="U2221">
        <v>9.2991345914936796E-2</v>
      </c>
      <c r="V2221">
        <v>16.47887323943662</v>
      </c>
      <c r="W2221">
        <v>62.44285714285715</v>
      </c>
      <c r="X2221">
        <v>82.688111333221428</v>
      </c>
      <c r="Y2221">
        <v>75.205633802816891</v>
      </c>
      <c r="Z2221">
        <v>76.280000000000015</v>
      </c>
      <c r="AA2221">
        <v>2.8386918516405393</v>
      </c>
      <c r="AB2221">
        <v>2.370266496684744</v>
      </c>
      <c r="AC2221">
        <v>-14.390904642804529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9</v>
      </c>
      <c r="AM2221">
        <v>1</v>
      </c>
    </row>
    <row r="2222" spans="1:39">
      <c r="A2222">
        <v>11</v>
      </c>
      <c r="B2222">
        <v>165</v>
      </c>
      <c r="C2222">
        <v>2015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80</v>
      </c>
      <c r="O2222">
        <v>99</v>
      </c>
      <c r="P2222">
        <v>9999</v>
      </c>
      <c r="Q2222">
        <v>115</v>
      </c>
      <c r="R2222">
        <v>271</v>
      </c>
      <c r="S2222">
        <v>270</v>
      </c>
      <c r="T2222">
        <v>0.65587260098259892</v>
      </c>
      <c r="U2222">
        <v>0.40447299589377617</v>
      </c>
      <c r="V2222">
        <v>16.553505535055351</v>
      </c>
      <c r="W2222">
        <v>62.355555555555561</v>
      </c>
      <c r="X2222">
        <v>93.182426948863139</v>
      </c>
      <c r="Y2222">
        <v>85.701107011070107</v>
      </c>
      <c r="Z2222">
        <v>86.018518518518547</v>
      </c>
      <c r="AA2222">
        <v>2.9449563962106682</v>
      </c>
      <c r="AB2222">
        <v>2.6316215721044594</v>
      </c>
      <c r="AC2222">
        <v>-5.035968037514106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24</v>
      </c>
      <c r="AM2222">
        <v>0</v>
      </c>
    </row>
    <row r="2223" spans="1:39">
      <c r="A2223">
        <v>11</v>
      </c>
      <c r="B2223">
        <v>166</v>
      </c>
      <c r="C2223">
        <v>2015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90</v>
      </c>
      <c r="O2223">
        <v>99</v>
      </c>
      <c r="P2223">
        <v>9999</v>
      </c>
      <c r="Q2223">
        <v>216</v>
      </c>
      <c r="R2223">
        <v>820</v>
      </c>
      <c r="S2223">
        <v>820</v>
      </c>
      <c r="T2223">
        <v>1.9845591616447635</v>
      </c>
      <c r="U2223">
        <v>1.3695638502812848</v>
      </c>
      <c r="V2223">
        <v>16.579268292682922</v>
      </c>
      <c r="W2223">
        <v>62.33048780487804</v>
      </c>
      <c r="X2223">
        <v>103.90415664720014</v>
      </c>
      <c r="Y2223">
        <v>95.903536585365842</v>
      </c>
      <c r="Z2223">
        <v>95.903536585365842</v>
      </c>
      <c r="AA2223">
        <v>2.870081103619524</v>
      </c>
      <c r="AB2223">
        <v>2.5325774504513032</v>
      </c>
      <c r="AC2223">
        <v>-0.63349471174065686</v>
      </c>
      <c r="AD2223">
        <v>1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73</v>
      </c>
      <c r="AM2223">
        <v>1</v>
      </c>
    </row>
    <row r="2224" spans="1:39">
      <c r="A2224">
        <v>11</v>
      </c>
      <c r="B2224">
        <v>167</v>
      </c>
      <c r="C2224">
        <v>2015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100</v>
      </c>
      <c r="O2224">
        <v>99</v>
      </c>
      <c r="P2224">
        <v>9999</v>
      </c>
      <c r="Q2224">
        <v>976</v>
      </c>
      <c r="R2224">
        <v>5864</v>
      </c>
      <c r="S2224">
        <v>5860</v>
      </c>
      <c r="T2224">
        <v>14.19201819985963</v>
      </c>
      <c r="U2224">
        <v>10.940843895593439</v>
      </c>
      <c r="V2224">
        <v>15.420532060027289</v>
      </c>
      <c r="W2224">
        <v>59.737713310580226</v>
      </c>
      <c r="X2224">
        <v>116.14960779473748</v>
      </c>
      <c r="Y2224">
        <v>107.13294679399762</v>
      </c>
      <c r="Z2224">
        <v>107.20607508532456</v>
      </c>
      <c r="AA2224">
        <v>2.1147363549539553</v>
      </c>
      <c r="AB2224">
        <v>3.3951849401583103</v>
      </c>
      <c r="AC2224">
        <v>-23.891909562333673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181</v>
      </c>
      <c r="AM2224">
        <v>71</v>
      </c>
    </row>
    <row r="2225" spans="1:39">
      <c r="A2225">
        <v>11</v>
      </c>
      <c r="B2225">
        <v>168</v>
      </c>
      <c r="C2225">
        <v>2015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110</v>
      </c>
      <c r="O2225">
        <v>99</v>
      </c>
      <c r="P2225">
        <v>9999</v>
      </c>
      <c r="Q2225">
        <v>1026</v>
      </c>
      <c r="R2225">
        <v>8322</v>
      </c>
      <c r="S2225">
        <v>8318</v>
      </c>
      <c r="T2225">
        <v>20.140855296594786</v>
      </c>
      <c r="U2225">
        <v>16.568321532155277</v>
      </c>
      <c r="V2225">
        <v>15.339221341023787</v>
      </c>
      <c r="W2225">
        <v>59.559870161096427</v>
      </c>
      <c r="X2225">
        <v>123.91507271123749</v>
      </c>
      <c r="Y2225">
        <v>114.31862533045</v>
      </c>
      <c r="Z2225">
        <v>114.37359942293882</v>
      </c>
      <c r="AA2225">
        <v>2.8411842205444047</v>
      </c>
      <c r="AB2225">
        <v>3.4959476533786504</v>
      </c>
      <c r="AC2225">
        <v>5.0601141973269952</v>
      </c>
      <c r="AD2225">
        <v>1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157</v>
      </c>
      <c r="AM2225">
        <v>117</v>
      </c>
    </row>
    <row r="2226" spans="1:39">
      <c r="A2226">
        <v>11</v>
      </c>
      <c r="B2226">
        <v>169</v>
      </c>
      <c r="C2226">
        <v>2015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120</v>
      </c>
      <c r="O2226">
        <v>99</v>
      </c>
      <c r="P2226">
        <v>9999</v>
      </c>
      <c r="Q2226">
        <v>637</v>
      </c>
      <c r="R2226">
        <v>4748</v>
      </c>
      <c r="S2226">
        <v>4747</v>
      </c>
      <c r="T2226">
        <v>11.491081584743096</v>
      </c>
      <c r="U2226">
        <v>10.319568149276268</v>
      </c>
      <c r="V2226">
        <v>15.686394271272121</v>
      </c>
      <c r="W2226">
        <v>60.276806404044684</v>
      </c>
      <c r="X2226">
        <v>135.23956257798289</v>
      </c>
      <c r="Y2226">
        <v>124.80069502948578</v>
      </c>
      <c r="Z2226">
        <v>124.82698546450362</v>
      </c>
      <c r="AA2226">
        <v>2.9528009989975303</v>
      </c>
      <c r="AB2226">
        <v>3.5942360870304473</v>
      </c>
      <c r="AC2226">
        <v>2.3128942864299593</v>
      </c>
      <c r="AD2226">
        <v>1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120</v>
      </c>
      <c r="AM2226">
        <v>27</v>
      </c>
    </row>
    <row r="2227" spans="1:39">
      <c r="A2227">
        <v>11</v>
      </c>
      <c r="B2227">
        <v>170</v>
      </c>
      <c r="C2227">
        <v>2015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130</v>
      </c>
      <c r="O2227">
        <v>99</v>
      </c>
      <c r="P2227">
        <v>9999</v>
      </c>
      <c r="Q2227">
        <v>566</v>
      </c>
      <c r="R2227">
        <v>4073</v>
      </c>
      <c r="S2227">
        <v>4073</v>
      </c>
      <c r="T2227">
        <v>9.8574505675355173</v>
      </c>
      <c r="U2227">
        <v>9.5759195116675855</v>
      </c>
      <c r="V2227">
        <v>15.586545543825196</v>
      </c>
      <c r="W2227">
        <v>60.171863491284078</v>
      </c>
      <c r="X2227">
        <v>146.26168311308845</v>
      </c>
      <c r="Y2227">
        <v>134.99953351338061</v>
      </c>
      <c r="Z2227">
        <v>134.99953351338061</v>
      </c>
      <c r="AA2227">
        <v>2.9083879773949337</v>
      </c>
      <c r="AB2227">
        <v>3.8424565410810199</v>
      </c>
      <c r="AC2227">
        <v>-0.68232082185994058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99</v>
      </c>
      <c r="AM2227">
        <v>13</v>
      </c>
    </row>
    <row r="2228" spans="1:39">
      <c r="A2228">
        <v>11</v>
      </c>
      <c r="B2228">
        <v>171</v>
      </c>
      <c r="C2228">
        <v>2015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140</v>
      </c>
      <c r="O2228">
        <v>99</v>
      </c>
      <c r="P2228">
        <v>9999</v>
      </c>
      <c r="Q2228">
        <v>484</v>
      </c>
      <c r="R2228">
        <v>3716</v>
      </c>
      <c r="S2228">
        <v>3716</v>
      </c>
      <c r="T2228">
        <v>8.9934412739901735</v>
      </c>
      <c r="U2228">
        <v>9.38484803579464</v>
      </c>
      <c r="V2228">
        <v>15.432992465016151</v>
      </c>
      <c r="W2228">
        <v>59.925457481162546</v>
      </c>
      <c r="X2228">
        <v>157.11441373253996</v>
      </c>
      <c r="Y2228">
        <v>145.01660387513425</v>
      </c>
      <c r="Z2228">
        <v>145.01660387513425</v>
      </c>
      <c r="AA2228">
        <v>2.8845980117365575</v>
      </c>
      <c r="AB2228">
        <v>4.1799006393403877</v>
      </c>
      <c r="AC2228">
        <v>0.49882608102120912</v>
      </c>
      <c r="AD2228">
        <v>1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93</v>
      </c>
      <c r="AM2228">
        <v>16</v>
      </c>
    </row>
    <row r="2229" spans="1:39">
      <c r="A2229">
        <v>11</v>
      </c>
      <c r="B2229">
        <v>172</v>
      </c>
      <c r="C2229">
        <v>2015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150</v>
      </c>
      <c r="O2229">
        <v>99</v>
      </c>
      <c r="P2229">
        <v>9999</v>
      </c>
      <c r="Q2229">
        <v>478</v>
      </c>
      <c r="R2229">
        <v>3294</v>
      </c>
      <c r="S2229">
        <v>3294</v>
      </c>
      <c r="T2229">
        <v>7.9721193639729906</v>
      </c>
      <c r="U2229">
        <v>8.8902241480496897</v>
      </c>
      <c r="V2229">
        <v>15.39071038251366</v>
      </c>
      <c r="W2229">
        <v>59.761687917425618</v>
      </c>
      <c r="X2229">
        <v>167.90112493183381</v>
      </c>
      <c r="Y2229">
        <v>154.97273831208261</v>
      </c>
      <c r="Z2229">
        <v>154.97273831208261</v>
      </c>
      <c r="AA2229">
        <v>2.8974839859487398</v>
      </c>
      <c r="AB2229">
        <v>4.1960141340308343</v>
      </c>
      <c r="AC2229">
        <v>-0.683929166084007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94</v>
      </c>
      <c r="AM2229">
        <v>10</v>
      </c>
    </row>
    <row r="2230" spans="1:39">
      <c r="A2230">
        <v>11</v>
      </c>
      <c r="B2230">
        <v>173</v>
      </c>
      <c r="C2230">
        <v>2015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160</v>
      </c>
      <c r="O2230">
        <v>99</v>
      </c>
      <c r="P2230">
        <v>9999</v>
      </c>
      <c r="Q2230">
        <v>428</v>
      </c>
      <c r="R2230">
        <v>2840</v>
      </c>
      <c r="S2230">
        <v>2840</v>
      </c>
      <c r="T2230">
        <v>6.8733512427696706</v>
      </c>
      <c r="U2230">
        <v>8.1608195777538519</v>
      </c>
      <c r="V2230">
        <v>15.126056338028169</v>
      </c>
      <c r="W2230">
        <v>59.214084507042259</v>
      </c>
      <c r="X2230">
        <v>178.76394335678202</v>
      </c>
      <c r="Y2230">
        <v>164.99911971830943</v>
      </c>
      <c r="Z2230">
        <v>164.99911971830943</v>
      </c>
      <c r="AA2230">
        <v>2.8772521980514942</v>
      </c>
      <c r="AB2230">
        <v>4.356144948203613</v>
      </c>
      <c r="AC2230">
        <v>-1.1570605107421601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61</v>
      </c>
      <c r="AM2230">
        <v>8</v>
      </c>
    </row>
    <row r="2231" spans="1:39">
      <c r="A2231">
        <v>11</v>
      </c>
      <c r="B2231">
        <v>174</v>
      </c>
      <c r="C2231">
        <v>2015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170</v>
      </c>
      <c r="O2231">
        <v>99</v>
      </c>
      <c r="P2231">
        <v>9999</v>
      </c>
      <c r="Q2231">
        <v>416</v>
      </c>
      <c r="R2231">
        <v>2388</v>
      </c>
      <c r="S2231">
        <v>2388</v>
      </c>
      <c r="T2231">
        <v>5.7794235097654836</v>
      </c>
      <c r="U2231">
        <v>7.2748295348776608</v>
      </c>
      <c r="V2231">
        <v>14.805276381909549</v>
      </c>
      <c r="W2231">
        <v>58.62688442211055</v>
      </c>
      <c r="X2231">
        <v>189.51910146616049</v>
      </c>
      <c r="Y2231">
        <v>174.92613065326677</v>
      </c>
      <c r="Z2231">
        <v>174.92613065326677</v>
      </c>
      <c r="AA2231">
        <v>2.8921201677842485</v>
      </c>
      <c r="AB2231">
        <v>4.3570998501176179</v>
      </c>
      <c r="AC2231">
        <v>-5.9827513749264751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52</v>
      </c>
      <c r="AM2231">
        <v>4</v>
      </c>
    </row>
    <row r="2232" spans="1:39">
      <c r="A2232">
        <v>11</v>
      </c>
      <c r="B2232">
        <v>175</v>
      </c>
      <c r="C2232">
        <v>2015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180</v>
      </c>
      <c r="O2232">
        <v>99</v>
      </c>
      <c r="P2232">
        <v>9999</v>
      </c>
      <c r="Q2232">
        <v>404</v>
      </c>
      <c r="R2232">
        <v>1803</v>
      </c>
      <c r="S2232">
        <v>1803</v>
      </c>
      <c r="T2232">
        <v>4.3636099615189137</v>
      </c>
      <c r="U2232">
        <v>5.8055920442347348</v>
      </c>
      <c r="V2232">
        <v>14.232945091514145</v>
      </c>
      <c r="W2232">
        <v>57.556849694952845</v>
      </c>
      <c r="X2232">
        <v>200.31583330779495</v>
      </c>
      <c r="Y2232">
        <v>184.89151414309495</v>
      </c>
      <c r="Z2232">
        <v>184.89151414309495</v>
      </c>
      <c r="AA2232">
        <v>2.8761840906119258</v>
      </c>
      <c r="AB2232">
        <v>4.8729233047789311</v>
      </c>
      <c r="AC2232">
        <v>-9.597935903133731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34</v>
      </c>
      <c r="AM2232">
        <v>3</v>
      </c>
    </row>
    <row r="2233" spans="1:39">
      <c r="A2233">
        <v>11</v>
      </c>
      <c r="B2233">
        <v>176</v>
      </c>
      <c r="C2233">
        <v>2015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190</v>
      </c>
      <c r="O2233">
        <v>99</v>
      </c>
      <c r="P2233">
        <v>9999</v>
      </c>
      <c r="Q2233">
        <v>347</v>
      </c>
      <c r="R2233">
        <v>1251</v>
      </c>
      <c r="S2233">
        <v>1251</v>
      </c>
      <c r="T2233">
        <v>3.0276628185580488</v>
      </c>
      <c r="U2233">
        <v>4.2401483222068288</v>
      </c>
      <c r="V2233">
        <v>13.529976019184648</v>
      </c>
      <c r="W2233">
        <v>56.341326938449242</v>
      </c>
      <c r="X2233">
        <v>210.85709980228077</v>
      </c>
      <c r="Y2233">
        <v>194.62110311750607</v>
      </c>
      <c r="Z2233">
        <v>194.62110311750607</v>
      </c>
      <c r="AA2233">
        <v>2.8522563014805296</v>
      </c>
      <c r="AB2233">
        <v>5.006411029540863</v>
      </c>
      <c r="AC2233">
        <v>-10.540968212358043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12</v>
      </c>
      <c r="AM2233">
        <v>1</v>
      </c>
    </row>
    <row r="2234" spans="1:39">
      <c r="A2234">
        <v>11</v>
      </c>
      <c r="B2234">
        <v>177</v>
      </c>
      <c r="C2234">
        <v>2015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200</v>
      </c>
      <c r="O2234">
        <v>99</v>
      </c>
      <c r="P2234">
        <v>9999</v>
      </c>
      <c r="Q2234">
        <v>294</v>
      </c>
      <c r="R2234">
        <v>827</v>
      </c>
      <c r="S2234">
        <v>827</v>
      </c>
      <c r="T2234">
        <v>2.0015005203417311</v>
      </c>
      <c r="U2234">
        <v>2.945326205250721</v>
      </c>
      <c r="V2234">
        <v>12.639661426844016</v>
      </c>
      <c r="W2234">
        <v>54.731559854897213</v>
      </c>
      <c r="X2234">
        <v>221.56052303028525</v>
      </c>
      <c r="Y2234">
        <v>204.50036275695277</v>
      </c>
      <c r="Z2234">
        <v>204.50036275695277</v>
      </c>
      <c r="AA2234">
        <v>2.8700155026959462</v>
      </c>
      <c r="AB2234">
        <v>5.2058480611729507</v>
      </c>
      <c r="AC2234">
        <v>-12.017708353885336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13</v>
      </c>
      <c r="AM2234">
        <v>2</v>
      </c>
    </row>
    <row r="2235" spans="1:39">
      <c r="A2235">
        <v>11</v>
      </c>
      <c r="B2235">
        <v>178</v>
      </c>
      <c r="C2235">
        <v>2015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210</v>
      </c>
      <c r="O2235">
        <v>99</v>
      </c>
      <c r="P2235">
        <v>9999</v>
      </c>
      <c r="Q2235">
        <v>229</v>
      </c>
      <c r="R2235">
        <v>485</v>
      </c>
      <c r="S2235">
        <v>485</v>
      </c>
      <c r="T2235">
        <v>1.1737941382898904</v>
      </c>
      <c r="U2235">
        <v>1.8121696372109712</v>
      </c>
      <c r="V2235">
        <v>11.828865979381444</v>
      </c>
      <c r="W2235">
        <v>53.375257731958762</v>
      </c>
      <c r="X2235">
        <v>232.44574504920095</v>
      </c>
      <c r="Y2235">
        <v>214.54742268041235</v>
      </c>
      <c r="Z2235">
        <v>214.54742268041235</v>
      </c>
      <c r="AA2235">
        <v>2.8171380074920007</v>
      </c>
      <c r="AB2235">
        <v>5.4158421859447374</v>
      </c>
      <c r="AC2235">
        <v>-1.8788649237355799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1</v>
      </c>
      <c r="AM2235">
        <v>0</v>
      </c>
    </row>
    <row r="2236" spans="1:39">
      <c r="A2236">
        <v>11</v>
      </c>
      <c r="B2236">
        <v>179</v>
      </c>
      <c r="C2236">
        <v>2015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220</v>
      </c>
      <c r="O2236">
        <v>99</v>
      </c>
      <c r="P2236">
        <v>9999</v>
      </c>
      <c r="Q2236">
        <v>147</v>
      </c>
      <c r="R2236">
        <v>248</v>
      </c>
      <c r="S2236">
        <v>248</v>
      </c>
      <c r="T2236">
        <v>0.60020813669256301</v>
      </c>
      <c r="U2236">
        <v>0.96965543446172964</v>
      </c>
      <c r="V2236">
        <v>10.201612903225804</v>
      </c>
      <c r="W2236">
        <v>50.766129032258064</v>
      </c>
      <c r="X2236">
        <v>243.23733967077888</v>
      </c>
      <c r="Y2236">
        <v>224.50806451612911</v>
      </c>
      <c r="Z2236">
        <v>224.50806451612911</v>
      </c>
      <c r="AA2236">
        <v>2.8477522764551182</v>
      </c>
      <c r="AB2236">
        <v>6.1867559780338865</v>
      </c>
      <c r="AC2236">
        <v>-9.5948417703745577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4</v>
      </c>
      <c r="AM2236">
        <v>0</v>
      </c>
    </row>
    <row r="2237" spans="1:39">
      <c r="A2237">
        <v>11</v>
      </c>
      <c r="B2237">
        <v>180</v>
      </c>
      <c r="C2237">
        <v>2015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230</v>
      </c>
      <c r="O2237">
        <v>99</v>
      </c>
      <c r="P2237">
        <v>9999</v>
      </c>
      <c r="Q2237">
        <v>129</v>
      </c>
      <c r="R2237">
        <v>288</v>
      </c>
      <c r="S2237">
        <v>288</v>
      </c>
      <c r="T2237">
        <v>0.69701590067523433</v>
      </c>
      <c r="U2237">
        <v>1.2335790712140151</v>
      </c>
      <c r="V2237">
        <v>7.7916666666666687</v>
      </c>
      <c r="W2237">
        <v>46.482638888888886</v>
      </c>
      <c r="X2237">
        <v>266.46427711568555</v>
      </c>
      <c r="Y2237">
        <v>245.94652777777796</v>
      </c>
      <c r="Z2237">
        <v>245.94652777777796</v>
      </c>
      <c r="AA2237">
        <v>15.668061388245333</v>
      </c>
      <c r="AB2237">
        <v>7.1835830376273808</v>
      </c>
      <c r="AC2237">
        <v>-30.50471275786094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9</v>
      </c>
      <c r="AM2237">
        <v>0</v>
      </c>
    </row>
    <row r="2238" spans="1:39">
      <c r="A2238">
        <v>11</v>
      </c>
      <c r="B2238">
        <v>181</v>
      </c>
      <c r="C2238">
        <v>2014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60</v>
      </c>
      <c r="O2238">
        <v>99</v>
      </c>
      <c r="P2238">
        <v>9999</v>
      </c>
      <c r="Q2238">
        <v>19</v>
      </c>
      <c r="R2238">
        <v>26</v>
      </c>
      <c r="S2238">
        <v>25</v>
      </c>
      <c r="T2238">
        <v>6.9742489270386274E-2</v>
      </c>
      <c r="U2238">
        <v>2.985139043214308E-2</v>
      </c>
      <c r="V2238">
        <v>35.461538461538446</v>
      </c>
      <c r="W2238">
        <v>62.2</v>
      </c>
      <c r="X2238">
        <v>69.143261938494874</v>
      </c>
      <c r="Y2238">
        <v>61.126923076923056</v>
      </c>
      <c r="Z2238">
        <v>63.571999999999981</v>
      </c>
      <c r="AA2238">
        <v>6.7697869981263192</v>
      </c>
      <c r="AB2238">
        <v>2.4979991993593598</v>
      </c>
      <c r="AC2238">
        <v>46.488297722758304</v>
      </c>
    </row>
    <row r="2239" spans="1:39">
      <c r="A2239">
        <v>11</v>
      </c>
      <c r="B2239">
        <v>182</v>
      </c>
      <c r="C2239">
        <v>2014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70</v>
      </c>
      <c r="O2239">
        <v>99</v>
      </c>
      <c r="P2239">
        <v>9999</v>
      </c>
      <c r="Q2239">
        <v>56</v>
      </c>
      <c r="R2239">
        <v>100</v>
      </c>
      <c r="S2239">
        <v>99</v>
      </c>
      <c r="T2239">
        <v>0.26824034334763952</v>
      </c>
      <c r="U2239">
        <v>0.14201057549883869</v>
      </c>
      <c r="V2239">
        <v>24.13</v>
      </c>
      <c r="W2239">
        <v>62.868686868686865</v>
      </c>
      <c r="X2239">
        <v>82.722643553629467</v>
      </c>
      <c r="Y2239">
        <v>75.607000000000014</v>
      </c>
      <c r="Z2239">
        <v>76.37070707070707</v>
      </c>
      <c r="AA2239">
        <v>2.8408724127824745</v>
      </c>
      <c r="AB2239">
        <v>2.0726524490795972</v>
      </c>
      <c r="AC2239">
        <v>-10.28960976698761</v>
      </c>
    </row>
    <row r="2240" spans="1:39">
      <c r="A2240">
        <v>11</v>
      </c>
      <c r="B2240">
        <v>183</v>
      </c>
      <c r="C2240">
        <v>2014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80</v>
      </c>
      <c r="O2240">
        <v>99</v>
      </c>
      <c r="P2240">
        <v>9999</v>
      </c>
      <c r="Q2240">
        <v>132</v>
      </c>
      <c r="R2240">
        <v>295</v>
      </c>
      <c r="S2240">
        <v>291</v>
      </c>
      <c r="T2240">
        <v>0.79130901287553645</v>
      </c>
      <c r="U2240">
        <v>0.46972598784572256</v>
      </c>
      <c r="V2240">
        <v>20.966101694915253</v>
      </c>
      <c r="W2240">
        <v>62.707903780068733</v>
      </c>
      <c r="X2240">
        <v>93.114934719136286</v>
      </c>
      <c r="Y2240">
        <v>84.77423728813551</v>
      </c>
      <c r="Z2240">
        <v>85.939518900343558</v>
      </c>
      <c r="AA2240">
        <v>2.8296876885265601</v>
      </c>
      <c r="AB2240">
        <v>2.1667368383873296</v>
      </c>
      <c r="AC2240">
        <v>3.9995556345728449</v>
      </c>
    </row>
    <row r="2241" spans="1:29">
      <c r="A2241">
        <v>11</v>
      </c>
      <c r="B2241">
        <v>184</v>
      </c>
      <c r="C2241">
        <v>2014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90</v>
      </c>
      <c r="O2241">
        <v>99</v>
      </c>
      <c r="P2241">
        <v>9999</v>
      </c>
      <c r="Q2241">
        <v>220</v>
      </c>
      <c r="R2241">
        <v>792</v>
      </c>
      <c r="S2241">
        <v>787</v>
      </c>
      <c r="T2241">
        <v>2.1244635193133057</v>
      </c>
      <c r="U2241">
        <v>1.4155678477786704</v>
      </c>
      <c r="V2241">
        <v>20.055555555555557</v>
      </c>
      <c r="W2241">
        <v>62.310038119440918</v>
      </c>
      <c r="X2241">
        <v>103.74177856572204</v>
      </c>
      <c r="Y2241">
        <v>95.158333333333516</v>
      </c>
      <c r="Z2241">
        <v>95.762897077509678</v>
      </c>
      <c r="AA2241">
        <v>2.7931065521642382</v>
      </c>
      <c r="AB2241">
        <v>2.9003681795060854</v>
      </c>
      <c r="AC2241">
        <v>-0.77871161728007809</v>
      </c>
    </row>
    <row r="2242" spans="1:29">
      <c r="A2242">
        <v>11</v>
      </c>
      <c r="B2242">
        <v>185</v>
      </c>
      <c r="C2242">
        <v>2014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100</v>
      </c>
      <c r="O2242">
        <v>99</v>
      </c>
      <c r="P2242">
        <v>9999</v>
      </c>
      <c r="Q2242">
        <v>685</v>
      </c>
      <c r="R2242">
        <v>3666</v>
      </c>
      <c r="S2242">
        <v>3656</v>
      </c>
      <c r="T2242">
        <v>9.8336909871244647</v>
      </c>
      <c r="U2242">
        <v>7.3375442695528621</v>
      </c>
      <c r="V2242">
        <v>16.698854337152213</v>
      </c>
      <c r="W2242">
        <v>60.388129102844623</v>
      </c>
      <c r="X2242">
        <v>115.76490712287512</v>
      </c>
      <c r="Y2242">
        <v>106.56132024004388</v>
      </c>
      <c r="Z2242">
        <v>106.85278993435472</v>
      </c>
      <c r="AA2242">
        <v>2.4754788422648311</v>
      </c>
      <c r="AB2242">
        <v>3.2211624498293721</v>
      </c>
      <c r="AC2242">
        <v>-26.917652452211641</v>
      </c>
    </row>
    <row r="2243" spans="1:29">
      <c r="A2243">
        <v>11</v>
      </c>
      <c r="B2243">
        <v>186</v>
      </c>
      <c r="C2243">
        <v>2014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110</v>
      </c>
      <c r="O2243">
        <v>99</v>
      </c>
      <c r="P2243">
        <v>9999</v>
      </c>
      <c r="Q2243">
        <v>846</v>
      </c>
      <c r="R2243">
        <v>6526</v>
      </c>
      <c r="S2243">
        <v>6507</v>
      </c>
      <c r="T2243">
        <v>17.50536480686695</v>
      </c>
      <c r="U2243">
        <v>13.994665415847113</v>
      </c>
      <c r="V2243">
        <v>16.466288691388293</v>
      </c>
      <c r="W2243">
        <v>60.085446442292913</v>
      </c>
      <c r="X2243">
        <v>124.05842917188605</v>
      </c>
      <c r="Y2243">
        <v>114.17125344774722</v>
      </c>
      <c r="Z2243">
        <v>114.50462578761309</v>
      </c>
      <c r="AA2243">
        <v>2.8647191955781808</v>
      </c>
      <c r="AB2243">
        <v>3.2991444415359474</v>
      </c>
      <c r="AC2243">
        <v>9.1628776645720489</v>
      </c>
    </row>
    <row r="2244" spans="1:29">
      <c r="A2244">
        <v>11</v>
      </c>
      <c r="B2244">
        <v>187</v>
      </c>
      <c r="C2244">
        <v>2014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120</v>
      </c>
      <c r="O2244">
        <v>99</v>
      </c>
      <c r="P2244">
        <v>9999</v>
      </c>
      <c r="Q2244">
        <v>626</v>
      </c>
      <c r="R2244">
        <v>4250</v>
      </c>
      <c r="S2244">
        <v>4236</v>
      </c>
      <c r="T2244">
        <v>11.400214592274679</v>
      </c>
      <c r="U2244">
        <v>9.9454190625923022</v>
      </c>
      <c r="V2244">
        <v>16.733411764705878</v>
      </c>
      <c r="W2244">
        <v>60.408404154863057</v>
      </c>
      <c r="X2244">
        <v>135.42563252820139</v>
      </c>
      <c r="Y2244">
        <v>124.58778823529416</v>
      </c>
      <c r="Z2244">
        <v>124.99955146364498</v>
      </c>
      <c r="AA2244">
        <v>2.9547312114005546</v>
      </c>
      <c r="AB2244">
        <v>3.5893906731052856</v>
      </c>
      <c r="AC2244">
        <v>-0.81584525946850306</v>
      </c>
    </row>
    <row r="2245" spans="1:29">
      <c r="A2245">
        <v>11</v>
      </c>
      <c r="B2245">
        <v>188</v>
      </c>
      <c r="C2245">
        <v>2014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130</v>
      </c>
      <c r="O2245">
        <v>99</v>
      </c>
      <c r="P2245">
        <v>9999</v>
      </c>
      <c r="Q2245">
        <v>535</v>
      </c>
      <c r="R2245">
        <v>3940</v>
      </c>
      <c r="S2245">
        <v>3935</v>
      </c>
      <c r="T2245">
        <v>10.568669527896999</v>
      </c>
      <c r="U2245">
        <v>9.9850844286746057</v>
      </c>
      <c r="V2245">
        <v>16.656091370558372</v>
      </c>
      <c r="W2245">
        <v>60.253367217280811</v>
      </c>
      <c r="X2245">
        <v>146.3665161606105</v>
      </c>
      <c r="Y2245">
        <v>134.92637055837571</v>
      </c>
      <c r="Z2245">
        <v>135.0978144853876</v>
      </c>
      <c r="AA2245">
        <v>2.8934979997549481</v>
      </c>
      <c r="AB2245">
        <v>3.7564478369611183</v>
      </c>
      <c r="AC2245">
        <v>-0.26120993534999504</v>
      </c>
    </row>
    <row r="2246" spans="1:29">
      <c r="A2246">
        <v>11</v>
      </c>
      <c r="B2246">
        <v>189</v>
      </c>
      <c r="C2246">
        <v>2014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140</v>
      </c>
      <c r="O2246">
        <v>99</v>
      </c>
      <c r="P2246">
        <v>9999</v>
      </c>
      <c r="Q2246">
        <v>489</v>
      </c>
      <c r="R2246">
        <v>3671</v>
      </c>
      <c r="S2246">
        <v>3670</v>
      </c>
      <c r="T2246">
        <v>9.8471030042918439</v>
      </c>
      <c r="U2246">
        <v>9.9964968145215369</v>
      </c>
      <c r="V2246">
        <v>16.565241078725148</v>
      </c>
      <c r="W2246">
        <v>59.978746594005457</v>
      </c>
      <c r="X2246">
        <v>157.11758555018045</v>
      </c>
      <c r="Y2246">
        <v>144.97888858621599</v>
      </c>
      <c r="Z2246">
        <v>145.01839237057189</v>
      </c>
      <c r="AA2246">
        <v>2.8825042338455127</v>
      </c>
      <c r="AB2246">
        <v>3.9421685284754751</v>
      </c>
      <c r="AC2246">
        <v>-2.1647298144718543</v>
      </c>
    </row>
    <row r="2247" spans="1:29">
      <c r="A2247">
        <v>11</v>
      </c>
      <c r="B2247">
        <v>190</v>
      </c>
      <c r="C2247">
        <v>2014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150</v>
      </c>
      <c r="O2247">
        <v>99</v>
      </c>
      <c r="P2247">
        <v>9999</v>
      </c>
      <c r="Q2247">
        <v>488</v>
      </c>
      <c r="R2247">
        <v>3327</v>
      </c>
      <c r="S2247">
        <v>3323</v>
      </c>
      <c r="T2247">
        <v>8.9243562231759643</v>
      </c>
      <c r="U2247">
        <v>9.6755020502653686</v>
      </c>
      <c r="V2247">
        <v>16.299669371806427</v>
      </c>
      <c r="W2247">
        <v>59.548600662052365</v>
      </c>
      <c r="X2247">
        <v>167.95183112268677</v>
      </c>
      <c r="Y2247">
        <v>154.83246468289755</v>
      </c>
      <c r="Z2247">
        <v>155.01884140836603</v>
      </c>
      <c r="AA2247">
        <v>2.8341904845042114</v>
      </c>
      <c r="AB2247">
        <v>4.2089890261977825</v>
      </c>
      <c r="AC2247">
        <v>-1.828965700553622</v>
      </c>
    </row>
    <row r="2248" spans="1:29">
      <c r="A2248">
        <v>11</v>
      </c>
      <c r="B2248">
        <v>191</v>
      </c>
      <c r="C2248">
        <v>2014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160</v>
      </c>
      <c r="O2248">
        <v>99</v>
      </c>
      <c r="P2248">
        <v>9999</v>
      </c>
      <c r="Q2248">
        <v>460</v>
      </c>
      <c r="R2248">
        <v>2883</v>
      </c>
      <c r="S2248">
        <v>2878</v>
      </c>
      <c r="T2248">
        <v>7.733369098712445</v>
      </c>
      <c r="U2248">
        <v>8.9165087075198599</v>
      </c>
      <c r="V2248">
        <v>15.674644467568505</v>
      </c>
      <c r="W2248">
        <v>59.004169562195983</v>
      </c>
      <c r="X2248">
        <v>178.71356316344691</v>
      </c>
      <c r="Y2248">
        <v>164.66129032258061</v>
      </c>
      <c r="Z2248">
        <v>164.94735927727589</v>
      </c>
      <c r="AA2248">
        <v>2.8956999421817695</v>
      </c>
      <c r="AB2248">
        <v>4.4999401573217108</v>
      </c>
      <c r="AC2248">
        <v>-4.1429264433276707</v>
      </c>
    </row>
    <row r="2249" spans="1:29">
      <c r="A2249">
        <v>11</v>
      </c>
      <c r="B2249">
        <v>192</v>
      </c>
      <c r="C2249">
        <v>2014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170</v>
      </c>
      <c r="O2249">
        <v>99</v>
      </c>
      <c r="P2249">
        <v>9999</v>
      </c>
      <c r="Q2249">
        <v>439</v>
      </c>
      <c r="R2249">
        <v>2423</v>
      </c>
      <c r="S2249">
        <v>2421</v>
      </c>
      <c r="T2249">
        <v>6.4994635193133039</v>
      </c>
      <c r="U2249">
        <v>7.9537285830102364</v>
      </c>
      <c r="V2249">
        <v>15.123813454395371</v>
      </c>
      <c r="W2249">
        <v>58.299049979347373</v>
      </c>
      <c r="X2249">
        <v>189.50340028679676</v>
      </c>
      <c r="Y2249">
        <v>174.76669418076739</v>
      </c>
      <c r="Z2249">
        <v>174.91106980586503</v>
      </c>
      <c r="AA2249">
        <v>2.8459325765452999</v>
      </c>
      <c r="AB2249">
        <v>4.6730124943539124</v>
      </c>
      <c r="AC2249">
        <v>-6.9363908188368848</v>
      </c>
    </row>
    <row r="2250" spans="1:29">
      <c r="A2250">
        <v>11</v>
      </c>
      <c r="B2250">
        <v>193</v>
      </c>
      <c r="C2250">
        <v>2014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180</v>
      </c>
      <c r="O2250">
        <v>99</v>
      </c>
      <c r="P2250">
        <v>9999</v>
      </c>
      <c r="Q2250">
        <v>420</v>
      </c>
      <c r="R2250">
        <v>1934</v>
      </c>
      <c r="S2250">
        <v>1934</v>
      </c>
      <c r="T2250">
        <v>5.1877682403433507</v>
      </c>
      <c r="U2250">
        <v>6.7135238017581402</v>
      </c>
      <c r="V2250">
        <v>14.573422957600828</v>
      </c>
      <c r="W2250">
        <v>57.473112719751811</v>
      </c>
      <c r="X2250">
        <v>200.23209017849047</v>
      </c>
      <c r="Y2250">
        <v>184.81421923474673</v>
      </c>
      <c r="Z2250">
        <v>184.81421923474673</v>
      </c>
      <c r="AA2250">
        <v>2.8571160612916433</v>
      </c>
      <c r="AB2250">
        <v>4.647340916182519</v>
      </c>
      <c r="AC2250">
        <v>-10.949572894282831</v>
      </c>
    </row>
    <row r="2251" spans="1:29">
      <c r="A2251">
        <v>11</v>
      </c>
      <c r="B2251">
        <v>194</v>
      </c>
      <c r="C2251">
        <v>2014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190</v>
      </c>
      <c r="O2251">
        <v>99</v>
      </c>
      <c r="P2251">
        <v>9999</v>
      </c>
      <c r="Q2251">
        <v>382</v>
      </c>
      <c r="R2251">
        <v>1384</v>
      </c>
      <c r="S2251">
        <v>1384</v>
      </c>
      <c r="T2251">
        <v>3.7124463519313302</v>
      </c>
      <c r="U2251">
        <v>5.0615828286838349</v>
      </c>
      <c r="V2251">
        <v>13.65245664739885</v>
      </c>
      <c r="W2251">
        <v>55.972543352601157</v>
      </c>
      <c r="X2251">
        <v>210.95502539469703</v>
      </c>
      <c r="Y2251">
        <v>194.71148843930629</v>
      </c>
      <c r="Z2251">
        <v>194.71148843930629</v>
      </c>
      <c r="AA2251">
        <v>2.8741532220956154</v>
      </c>
      <c r="AB2251">
        <v>5.1266444314710684</v>
      </c>
      <c r="AC2251">
        <v>-8.3890108544443613</v>
      </c>
    </row>
    <row r="2252" spans="1:29">
      <c r="A2252">
        <v>11</v>
      </c>
      <c r="B2252">
        <v>195</v>
      </c>
      <c r="C2252">
        <v>2014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200</v>
      </c>
      <c r="O2252">
        <v>99</v>
      </c>
      <c r="P2252">
        <v>9999</v>
      </c>
      <c r="Q2252">
        <v>316</v>
      </c>
      <c r="R2252">
        <v>875</v>
      </c>
      <c r="S2252">
        <v>874</v>
      </c>
      <c r="T2252">
        <v>2.3471030042918457</v>
      </c>
      <c r="U2252">
        <v>3.3597248763026317</v>
      </c>
      <c r="V2252">
        <v>13.138285714285711</v>
      </c>
      <c r="W2252">
        <v>55.185354691075531</v>
      </c>
      <c r="X2252">
        <v>221.73533508744845</v>
      </c>
      <c r="Y2252">
        <v>204.42639999999997</v>
      </c>
      <c r="Z2252">
        <v>204.66029748283748</v>
      </c>
      <c r="AA2252">
        <v>2.8238426524342506</v>
      </c>
      <c r="AB2252">
        <v>5.2108815625660796</v>
      </c>
      <c r="AC2252">
        <v>-10.688942855053638</v>
      </c>
    </row>
    <row r="2253" spans="1:29">
      <c r="A2253">
        <v>11</v>
      </c>
      <c r="B2253">
        <v>196</v>
      </c>
      <c r="C2253">
        <v>2014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210</v>
      </c>
      <c r="O2253">
        <v>99</v>
      </c>
      <c r="P2253">
        <v>9999</v>
      </c>
      <c r="Q2253">
        <v>273</v>
      </c>
      <c r="R2253">
        <v>568</v>
      </c>
      <c r="S2253">
        <v>568</v>
      </c>
      <c r="T2253">
        <v>1.5236051502145924</v>
      </c>
      <c r="U2253">
        <v>2.2892614909319327</v>
      </c>
      <c r="V2253">
        <v>11.820422535211268</v>
      </c>
      <c r="W2253">
        <v>53.054577464788736</v>
      </c>
      <c r="X2253">
        <v>232.48058230204649</v>
      </c>
      <c r="Y2253">
        <v>214.5795774647888</v>
      </c>
      <c r="Z2253">
        <v>214.5795774647888</v>
      </c>
      <c r="AA2253">
        <v>2.83261409978414</v>
      </c>
      <c r="AB2253">
        <v>5.7284974707306944</v>
      </c>
      <c r="AC2253">
        <v>-14.823783838923578</v>
      </c>
    </row>
    <row r="2254" spans="1:29">
      <c r="A2254">
        <v>11</v>
      </c>
      <c r="B2254">
        <v>197</v>
      </c>
      <c r="C2254">
        <v>2014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220</v>
      </c>
      <c r="O2254">
        <v>99</v>
      </c>
      <c r="P2254">
        <v>9999</v>
      </c>
      <c r="Q2254">
        <v>188</v>
      </c>
      <c r="R2254">
        <v>320</v>
      </c>
      <c r="S2254">
        <v>320</v>
      </c>
      <c r="T2254">
        <v>0.85836909871244638</v>
      </c>
      <c r="U2254">
        <v>1.3487614389892353</v>
      </c>
      <c r="V2254">
        <v>11.15</v>
      </c>
      <c r="W2254">
        <v>50.90625</v>
      </c>
      <c r="X2254">
        <v>243.12229144095352</v>
      </c>
      <c r="Y2254">
        <v>224.40187500000016</v>
      </c>
      <c r="Z2254">
        <v>224.40187500000016</v>
      </c>
      <c r="AA2254">
        <v>2.759131925857337</v>
      </c>
      <c r="AB2254">
        <v>6.1920280149156302</v>
      </c>
      <c r="AC2254">
        <v>-19.817597853407786</v>
      </c>
    </row>
    <row r="2255" spans="1:29">
      <c r="A2255">
        <v>11</v>
      </c>
      <c r="B2255">
        <v>198</v>
      </c>
      <c r="C2255">
        <v>2014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230</v>
      </c>
      <c r="O2255">
        <v>99</v>
      </c>
      <c r="P2255">
        <v>9999</v>
      </c>
      <c r="Q2255">
        <v>150</v>
      </c>
      <c r="R2255">
        <v>300</v>
      </c>
      <c r="S2255">
        <v>300</v>
      </c>
      <c r="T2255">
        <v>0.80472103004291873</v>
      </c>
      <c r="U2255">
        <v>1.3650404297949601</v>
      </c>
      <c r="V2255">
        <v>9.89</v>
      </c>
      <c r="W2255">
        <v>48.716666666666683</v>
      </c>
      <c r="X2255">
        <v>262.46045503791981</v>
      </c>
      <c r="Y2255">
        <v>242.25100000000003</v>
      </c>
      <c r="Z2255">
        <v>242.25100000000003</v>
      </c>
      <c r="AA2255">
        <v>11.25998663409233</v>
      </c>
      <c r="AB2255">
        <v>6.9964078084558592</v>
      </c>
      <c r="AC2255">
        <v>-27.526909219385981</v>
      </c>
    </row>
    <row r="2256" spans="1:29">
      <c r="A2256">
        <v>11</v>
      </c>
      <c r="B2256">
        <v>199</v>
      </c>
      <c r="C2256">
        <v>2013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60</v>
      </c>
      <c r="O2256">
        <v>99</v>
      </c>
      <c r="P2256">
        <v>9999</v>
      </c>
      <c r="Q2256">
        <v>13</v>
      </c>
      <c r="R2256">
        <v>13</v>
      </c>
      <c r="S2256">
        <v>11</v>
      </c>
      <c r="T2256">
        <v>3.5372224640835871E-2</v>
      </c>
      <c r="U2256">
        <v>1.4114024964993524E-2</v>
      </c>
      <c r="V2256">
        <v>27.230769230769244</v>
      </c>
      <c r="W2256">
        <v>60.181818181818173</v>
      </c>
      <c r="X2256">
        <v>72.66438869905825</v>
      </c>
      <c r="Y2256">
        <v>57.269230769230759</v>
      </c>
      <c r="Z2256">
        <v>67.681818181818187</v>
      </c>
      <c r="AA2256">
        <v>1.993999262249148</v>
      </c>
      <c r="AB2256">
        <v>6.2058356966822164</v>
      </c>
      <c r="AC2256">
        <v>61.957932874542486</v>
      </c>
    </row>
    <row r="2257" spans="1:29">
      <c r="A2257">
        <v>11</v>
      </c>
      <c r="B2257">
        <v>200</v>
      </c>
      <c r="C2257">
        <v>2013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70</v>
      </c>
      <c r="O2257">
        <v>99</v>
      </c>
      <c r="P2257">
        <v>9999</v>
      </c>
      <c r="Q2257">
        <v>42</v>
      </c>
      <c r="R2257">
        <v>64</v>
      </c>
      <c r="S2257">
        <v>63</v>
      </c>
      <c r="T2257">
        <v>0.17414018284719199</v>
      </c>
      <c r="U2257">
        <v>9.1825524140952505E-2</v>
      </c>
      <c r="V2257">
        <v>24.296875</v>
      </c>
      <c r="W2257">
        <v>63.206349206349202</v>
      </c>
      <c r="X2257">
        <v>83.301733477789824</v>
      </c>
      <c r="Y2257">
        <v>75.682812500000011</v>
      </c>
      <c r="Z2257">
        <v>76.884126984126979</v>
      </c>
      <c r="AA2257">
        <v>2.5602087185004123</v>
      </c>
      <c r="AB2257">
        <v>2.0170600179841189</v>
      </c>
      <c r="AC2257">
        <v>-17.118706453994108</v>
      </c>
    </row>
    <row r="2258" spans="1:29">
      <c r="A2258">
        <v>11</v>
      </c>
      <c r="B2258">
        <v>201</v>
      </c>
      <c r="C2258">
        <v>2013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80</v>
      </c>
      <c r="O2258">
        <v>99</v>
      </c>
      <c r="P2258">
        <v>9999</v>
      </c>
      <c r="Q2258">
        <v>109</v>
      </c>
      <c r="R2258">
        <v>266</v>
      </c>
      <c r="S2258">
        <v>261</v>
      </c>
      <c r="T2258">
        <v>0.7237701349586414</v>
      </c>
      <c r="U2258">
        <v>0.42428522113033446</v>
      </c>
      <c r="V2258">
        <v>22.729323308270683</v>
      </c>
      <c r="W2258">
        <v>62.628352490421477</v>
      </c>
      <c r="X2258">
        <v>92.875064150082636</v>
      </c>
      <c r="Y2258">
        <v>84.137593984962379</v>
      </c>
      <c r="Z2258">
        <v>85.749425287356303</v>
      </c>
      <c r="AA2258">
        <v>2.8173738578955914</v>
      </c>
      <c r="AB2258">
        <v>2.3916763318887657</v>
      </c>
      <c r="AC2258">
        <v>9.3703253018135442</v>
      </c>
    </row>
    <row r="2259" spans="1:29">
      <c r="A2259">
        <v>11</v>
      </c>
      <c r="B2259">
        <v>202</v>
      </c>
      <c r="C2259">
        <v>2013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90</v>
      </c>
      <c r="O2259">
        <v>99</v>
      </c>
      <c r="P2259">
        <v>9999</v>
      </c>
      <c r="Q2259">
        <v>213</v>
      </c>
      <c r="R2259">
        <v>753</v>
      </c>
      <c r="S2259">
        <v>749</v>
      </c>
      <c r="T2259">
        <v>2.048868088811493</v>
      </c>
      <c r="U2259">
        <v>1.3597904740860618</v>
      </c>
      <c r="V2259">
        <v>19.899070385126169</v>
      </c>
      <c r="W2259">
        <v>62.182910547396517</v>
      </c>
      <c r="X2259">
        <v>103.73776832000289</v>
      </c>
      <c r="Y2259">
        <v>95.25567065073048</v>
      </c>
      <c r="Z2259">
        <v>95.764379172229766</v>
      </c>
      <c r="AA2259">
        <v>2.8146223275736419</v>
      </c>
      <c r="AB2259">
        <v>2.6730972557304056</v>
      </c>
      <c r="AC2259">
        <v>5.2416070328009203</v>
      </c>
    </row>
    <row r="2260" spans="1:29">
      <c r="A2260">
        <v>11</v>
      </c>
      <c r="B2260">
        <v>203</v>
      </c>
      <c r="C2260">
        <v>2013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100</v>
      </c>
      <c r="O2260">
        <v>99</v>
      </c>
      <c r="P2260">
        <v>9999</v>
      </c>
      <c r="Q2260">
        <v>619</v>
      </c>
      <c r="R2260">
        <v>3512</v>
      </c>
      <c r="S2260">
        <v>3494</v>
      </c>
      <c r="T2260">
        <v>9.5559425337396604</v>
      </c>
      <c r="U2260">
        <v>7.075682048360469</v>
      </c>
      <c r="V2260">
        <v>17.418849658314347</v>
      </c>
      <c r="W2260">
        <v>60.546651402404109</v>
      </c>
      <c r="X2260">
        <v>115.73709825097421</v>
      </c>
      <c r="Y2260">
        <v>106.27414578587702</v>
      </c>
      <c r="Z2260">
        <v>106.82163709215799</v>
      </c>
      <c r="AA2260">
        <v>2.501199725634506</v>
      </c>
      <c r="AB2260">
        <v>3.2186089489896341</v>
      </c>
      <c r="AC2260">
        <v>-19.613974655450537</v>
      </c>
    </row>
    <row r="2261" spans="1:29">
      <c r="A2261">
        <v>11</v>
      </c>
      <c r="B2261">
        <v>204</v>
      </c>
      <c r="C2261">
        <v>2013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110</v>
      </c>
      <c r="O2261">
        <v>99</v>
      </c>
      <c r="P2261">
        <v>9999</v>
      </c>
      <c r="Q2261">
        <v>753</v>
      </c>
      <c r="R2261">
        <v>6365</v>
      </c>
      <c r="S2261">
        <v>6344</v>
      </c>
      <c r="T2261">
        <v>17.318785372224635</v>
      </c>
      <c r="U2261">
        <v>13.773618190414735</v>
      </c>
      <c r="V2261">
        <v>16.565750196386489</v>
      </c>
      <c r="W2261">
        <v>60.116172761664558</v>
      </c>
      <c r="X2261">
        <v>124.075017510951</v>
      </c>
      <c r="Y2261">
        <v>114.14672427337015</v>
      </c>
      <c r="Z2261">
        <v>114.52457440100898</v>
      </c>
      <c r="AA2261">
        <v>2.8463151454298243</v>
      </c>
      <c r="AB2261">
        <v>3.2827883498216246</v>
      </c>
      <c r="AC2261">
        <v>6.4034346723114544</v>
      </c>
    </row>
    <row r="2262" spans="1:29">
      <c r="A2262">
        <v>11</v>
      </c>
      <c r="B2262">
        <v>205</v>
      </c>
      <c r="C2262">
        <v>2013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120</v>
      </c>
      <c r="O2262">
        <v>99</v>
      </c>
      <c r="P2262">
        <v>9999</v>
      </c>
      <c r="Q2262">
        <v>624</v>
      </c>
      <c r="R2262">
        <v>4236</v>
      </c>
      <c r="S2262">
        <v>4213</v>
      </c>
      <c r="T2262">
        <v>11.525903352198521</v>
      </c>
      <c r="U2262">
        <v>9.9776943049001368</v>
      </c>
      <c r="V2262">
        <v>17.225684608120861</v>
      </c>
      <c r="W2262">
        <v>60.416567766437225</v>
      </c>
      <c r="X2262">
        <v>135.3530897011326</v>
      </c>
      <c r="Y2262">
        <v>124.24761567516548</v>
      </c>
      <c r="Z2262">
        <v>124.92591977213404</v>
      </c>
      <c r="AA2262">
        <v>2.8712431799981775</v>
      </c>
      <c r="AB2262">
        <v>3.4116262722463881</v>
      </c>
      <c r="AC2262">
        <v>-0.27766478409205986</v>
      </c>
    </row>
    <row r="2263" spans="1:29">
      <c r="A2263">
        <v>11</v>
      </c>
      <c r="B2263">
        <v>206</v>
      </c>
      <c r="C2263">
        <v>2013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130</v>
      </c>
      <c r="O2263">
        <v>99</v>
      </c>
      <c r="P2263">
        <v>9999</v>
      </c>
      <c r="Q2263">
        <v>553</v>
      </c>
      <c r="R2263">
        <v>3928</v>
      </c>
      <c r="S2263">
        <v>3916</v>
      </c>
      <c r="T2263">
        <v>10.687853722246407</v>
      </c>
      <c r="U2263">
        <v>10.021676222856824</v>
      </c>
      <c r="V2263">
        <v>16.592413441955195</v>
      </c>
      <c r="W2263">
        <v>60.224463738508689</v>
      </c>
      <c r="X2263">
        <v>146.25107294243321</v>
      </c>
      <c r="Y2263">
        <v>134.58067718940902</v>
      </c>
      <c r="Z2263">
        <v>134.99307967313555</v>
      </c>
      <c r="AA2263">
        <v>2.8767827647234925</v>
      </c>
      <c r="AB2263">
        <v>3.596605494945794</v>
      </c>
      <c r="AC2263">
        <v>-3.1919967641311091</v>
      </c>
    </row>
    <row r="2264" spans="1:29">
      <c r="A2264">
        <v>11</v>
      </c>
      <c r="B2264">
        <v>207</v>
      </c>
      <c r="C2264">
        <v>2013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140</v>
      </c>
      <c r="O2264">
        <v>99</v>
      </c>
      <c r="P2264">
        <v>9999</v>
      </c>
      <c r="Q2264">
        <v>533</v>
      </c>
      <c r="R2264">
        <v>3543</v>
      </c>
      <c r="S2264">
        <v>3537</v>
      </c>
      <c r="T2264">
        <v>9.6402916848062716</v>
      </c>
      <c r="U2264">
        <v>9.7240153226783868</v>
      </c>
      <c r="V2264">
        <v>16.641828958509738</v>
      </c>
      <c r="W2264">
        <v>59.812270285552742</v>
      </c>
      <c r="X2264">
        <v>157.11602601562129</v>
      </c>
      <c r="Y2264">
        <v>144.77324301439435</v>
      </c>
      <c r="Z2264">
        <v>145.01882951653917</v>
      </c>
      <c r="AA2264">
        <v>2.9022558546164108</v>
      </c>
      <c r="AB2264">
        <v>3.9260677951110545</v>
      </c>
      <c r="AC2264">
        <v>-3.4045234345333673</v>
      </c>
    </row>
    <row r="2265" spans="1:29">
      <c r="A2265">
        <v>11</v>
      </c>
      <c r="B2265">
        <v>208</v>
      </c>
      <c r="C2265">
        <v>2013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150</v>
      </c>
      <c r="O2265">
        <v>99</v>
      </c>
      <c r="P2265">
        <v>9999</v>
      </c>
      <c r="Q2265">
        <v>490</v>
      </c>
      <c r="R2265">
        <v>3248</v>
      </c>
      <c r="S2265">
        <v>3239</v>
      </c>
      <c r="T2265">
        <v>8.8376142794949928</v>
      </c>
      <c r="U2265">
        <v>9.5125931055969897</v>
      </c>
      <c r="V2265">
        <v>16.431958128078819</v>
      </c>
      <c r="W2265">
        <v>59.470206853967277</v>
      </c>
      <c r="X2265">
        <v>167.83666188110118</v>
      </c>
      <c r="Y2265">
        <v>154.48870073891595</v>
      </c>
      <c r="Z2265">
        <v>154.91796850879871</v>
      </c>
      <c r="AA2265">
        <v>2.9279373269745479</v>
      </c>
      <c r="AB2265">
        <v>4.0424146340147553</v>
      </c>
      <c r="AC2265">
        <v>-4.7262044307036284</v>
      </c>
    </row>
    <row r="2266" spans="1:29">
      <c r="A2266">
        <v>11</v>
      </c>
      <c r="B2266">
        <v>209</v>
      </c>
      <c r="C2266">
        <v>2013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160</v>
      </c>
      <c r="O2266">
        <v>99</v>
      </c>
      <c r="P2266">
        <v>9999</v>
      </c>
      <c r="Q2266">
        <v>466</v>
      </c>
      <c r="R2266">
        <v>2849</v>
      </c>
      <c r="S2266">
        <v>2842</v>
      </c>
      <c r="T2266">
        <v>7.7519590770570321</v>
      </c>
      <c r="U2266">
        <v>8.8826222744429106</v>
      </c>
      <c r="V2266">
        <v>15.843102843102837</v>
      </c>
      <c r="W2266">
        <v>59.007741027445455</v>
      </c>
      <c r="X2266">
        <v>178.61453354411063</v>
      </c>
      <c r="Y2266">
        <v>164.46086346086329</v>
      </c>
      <c r="Z2266">
        <v>164.86593947923984</v>
      </c>
      <c r="AA2266">
        <v>2.9138125607021621</v>
      </c>
      <c r="AB2266">
        <v>4.1685051879840671</v>
      </c>
      <c r="AC2266">
        <v>-5.0575602192011795</v>
      </c>
    </row>
    <row r="2267" spans="1:29">
      <c r="A2267">
        <v>11</v>
      </c>
      <c r="B2267">
        <v>210</v>
      </c>
      <c r="C2267">
        <v>2013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170</v>
      </c>
      <c r="O2267">
        <v>99</v>
      </c>
      <c r="P2267">
        <v>9999</v>
      </c>
      <c r="Q2267">
        <v>459</v>
      </c>
      <c r="R2267">
        <v>2419</v>
      </c>
      <c r="S2267">
        <v>2417</v>
      </c>
      <c r="T2267">
        <v>6.5819547235524611</v>
      </c>
      <c r="U2267">
        <v>8.0144571294235956</v>
      </c>
      <c r="V2267">
        <v>15.425795783381561</v>
      </c>
      <c r="W2267">
        <v>58.289201489449709</v>
      </c>
      <c r="X2267">
        <v>189.50010681956743</v>
      </c>
      <c r="Y2267">
        <v>174.76403472509307</v>
      </c>
      <c r="Z2267">
        <v>174.90864708316099</v>
      </c>
      <c r="AA2267">
        <v>2.9166797563268214</v>
      </c>
      <c r="AB2267">
        <v>4.3403433186391114</v>
      </c>
      <c r="AC2267">
        <v>-10.460718159826982</v>
      </c>
    </row>
    <row r="2268" spans="1:29">
      <c r="A2268">
        <v>11</v>
      </c>
      <c r="B2268">
        <v>211</v>
      </c>
      <c r="C2268">
        <v>2013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180</v>
      </c>
      <c r="O2268">
        <v>99</v>
      </c>
      <c r="P2268">
        <v>9999</v>
      </c>
      <c r="Q2268">
        <v>433</v>
      </c>
      <c r="R2268">
        <v>1909</v>
      </c>
      <c r="S2268">
        <v>1909</v>
      </c>
      <c r="T2268">
        <v>5.194275141488899</v>
      </c>
      <c r="U2268">
        <v>6.6904080301488111</v>
      </c>
      <c r="V2268">
        <v>14.731796752226298</v>
      </c>
      <c r="W2268">
        <v>57.396542692509151</v>
      </c>
      <c r="X2268">
        <v>200.28978318474327</v>
      </c>
      <c r="Y2268">
        <v>184.86746987951787</v>
      </c>
      <c r="Z2268">
        <v>184.86746987951787</v>
      </c>
      <c r="AA2268">
        <v>2.8050046831908859</v>
      </c>
      <c r="AB2268">
        <v>4.7172996811420953</v>
      </c>
      <c r="AC2268">
        <v>-11.213289973958844</v>
      </c>
    </row>
    <row r="2269" spans="1:29">
      <c r="A2269">
        <v>11</v>
      </c>
      <c r="B2269">
        <v>212</v>
      </c>
      <c r="C2269">
        <v>2013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190</v>
      </c>
      <c r="O2269">
        <v>99</v>
      </c>
      <c r="P2269">
        <v>9999</v>
      </c>
      <c r="Q2269">
        <v>396</v>
      </c>
      <c r="R2269">
        <v>1380</v>
      </c>
      <c r="S2269">
        <v>1380</v>
      </c>
      <c r="T2269">
        <v>3.7548976926425777</v>
      </c>
      <c r="U2269">
        <v>5.0923496862312971</v>
      </c>
      <c r="V2269">
        <v>14.107971014492753</v>
      </c>
      <c r="W2269">
        <v>56.291304347826085</v>
      </c>
      <c r="X2269">
        <v>210.88770078665911</v>
      </c>
      <c r="Y2269">
        <v>194.64934782608711</v>
      </c>
      <c r="Z2269">
        <v>194.64934782608711</v>
      </c>
      <c r="AA2269">
        <v>2.8689605011610055</v>
      </c>
      <c r="AB2269">
        <v>5.0042659810228338</v>
      </c>
      <c r="AC2269">
        <v>-4.5230435473601682</v>
      </c>
    </row>
    <row r="2270" spans="1:29">
      <c r="A2270">
        <v>11</v>
      </c>
      <c r="B2270">
        <v>213</v>
      </c>
      <c r="C2270">
        <v>2013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200</v>
      </c>
      <c r="O2270">
        <v>99</v>
      </c>
      <c r="P2270">
        <v>9999</v>
      </c>
      <c r="Q2270">
        <v>347</v>
      </c>
      <c r="R2270">
        <v>926</v>
      </c>
      <c r="S2270">
        <v>926</v>
      </c>
      <c r="T2270">
        <v>2.5195907705703089</v>
      </c>
      <c r="U2270">
        <v>3.5942231889195009</v>
      </c>
      <c r="V2270">
        <v>12.782937365010801</v>
      </c>
      <c r="W2270">
        <v>54.772138228941685</v>
      </c>
      <c r="X2270">
        <v>221.82279588813876</v>
      </c>
      <c r="Y2270">
        <v>204.74244060475155</v>
      </c>
      <c r="Z2270">
        <v>204.74244060475155</v>
      </c>
      <c r="AA2270">
        <v>2.8473135541214329</v>
      </c>
      <c r="AB2270">
        <v>5.2703294726033389</v>
      </c>
      <c r="AC2270">
        <v>-9.4679222367137683</v>
      </c>
    </row>
    <row r="2271" spans="1:29">
      <c r="A2271">
        <v>11</v>
      </c>
      <c r="B2271">
        <v>214</v>
      </c>
      <c r="C2271">
        <v>2013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210</v>
      </c>
      <c r="O2271">
        <v>99</v>
      </c>
      <c r="P2271">
        <v>9999</v>
      </c>
      <c r="Q2271">
        <v>262</v>
      </c>
      <c r="R2271">
        <v>586</v>
      </c>
      <c r="S2271">
        <v>585</v>
      </c>
      <c r="T2271">
        <v>1.5944710491946017</v>
      </c>
      <c r="U2271">
        <v>2.3817402910134122</v>
      </c>
      <c r="V2271">
        <v>12.938566552901028</v>
      </c>
      <c r="W2271">
        <v>53.801709401709374</v>
      </c>
      <c r="X2271">
        <v>232.6711384082916</v>
      </c>
      <c r="Y2271">
        <v>214.39300341296936</v>
      </c>
      <c r="Z2271">
        <v>214.75948717948725</v>
      </c>
      <c r="AA2271">
        <v>2.886102818774372</v>
      </c>
      <c r="AB2271">
        <v>5.2816402351610874</v>
      </c>
      <c r="AC2271">
        <v>-6.6275135382662977</v>
      </c>
    </row>
    <row r="2272" spans="1:29">
      <c r="A2272">
        <v>11</v>
      </c>
      <c r="B2272">
        <v>215</v>
      </c>
      <c r="C2272">
        <v>2013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220</v>
      </c>
      <c r="O2272">
        <v>99</v>
      </c>
      <c r="P2272">
        <v>9999</v>
      </c>
      <c r="Q2272">
        <v>188</v>
      </c>
      <c r="R2272">
        <v>350</v>
      </c>
      <c r="S2272">
        <v>350</v>
      </c>
      <c r="T2272">
        <v>0.95232912494558108</v>
      </c>
      <c r="U2272">
        <v>1.4879386168333628</v>
      </c>
      <c r="V2272">
        <v>11.374285714285712</v>
      </c>
      <c r="W2272">
        <v>51.897142857142882</v>
      </c>
      <c r="X2272">
        <v>242.95681783005719</v>
      </c>
      <c r="Y2272">
        <v>224.24914285714263</v>
      </c>
      <c r="Z2272">
        <v>224.24914285714263</v>
      </c>
      <c r="AA2272">
        <v>2.8170778897326358</v>
      </c>
      <c r="AB2272">
        <v>6.3772580634754643</v>
      </c>
      <c r="AC2272">
        <v>-5.5493036101548965</v>
      </c>
    </row>
    <row r="2273" spans="1:29">
      <c r="A2273">
        <v>11</v>
      </c>
      <c r="B2273">
        <v>216</v>
      </c>
      <c r="C2273">
        <v>2013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230</v>
      </c>
      <c r="O2273">
        <v>99</v>
      </c>
      <c r="P2273">
        <v>9999</v>
      </c>
      <c r="Q2273">
        <v>169</v>
      </c>
      <c r="R2273">
        <v>405</v>
      </c>
      <c r="S2273">
        <v>405</v>
      </c>
      <c r="T2273">
        <v>1.1019808445798871</v>
      </c>
      <c r="U2273">
        <v>1.8809663438572104</v>
      </c>
      <c r="V2273">
        <v>10.313580246913583</v>
      </c>
      <c r="W2273">
        <v>49.195061728395075</v>
      </c>
      <c r="X2273">
        <v>265.42273584527106</v>
      </c>
      <c r="Y2273">
        <v>244.98518518518523</v>
      </c>
      <c r="Z2273">
        <v>244.98518518518523</v>
      </c>
      <c r="AA2273">
        <v>12.830882027656124</v>
      </c>
      <c r="AB2273">
        <v>7.6744871744795811</v>
      </c>
      <c r="AC2273">
        <v>-30.82163210853134</v>
      </c>
    </row>
    <row r="2274" spans="1:29">
      <c r="A2274">
        <v>11</v>
      </c>
      <c r="B2274">
        <v>217</v>
      </c>
      <c r="C2274">
        <v>2012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60</v>
      </c>
      <c r="O2274">
        <v>99</v>
      </c>
      <c r="P2274">
        <v>9999</v>
      </c>
      <c r="Q2274">
        <v>13</v>
      </c>
      <c r="R2274">
        <v>21</v>
      </c>
      <c r="S2274">
        <v>21</v>
      </c>
      <c r="T2274">
        <v>5.5812470100462447E-2</v>
      </c>
      <c r="U2274">
        <v>2.4217257249293127E-2</v>
      </c>
      <c r="V2274">
        <v>36.523809523809526</v>
      </c>
      <c r="W2274">
        <v>62.238095238095248</v>
      </c>
      <c r="X2274">
        <v>67.626270443171862</v>
      </c>
      <c r="Y2274">
        <v>62.419047619047603</v>
      </c>
      <c r="Z2274">
        <v>62.419047619047603</v>
      </c>
      <c r="AA2274">
        <v>5.1409299740158989</v>
      </c>
      <c r="AB2274">
        <v>2.1800996461445568</v>
      </c>
      <c r="AC2274">
        <v>38.665781314647496</v>
      </c>
    </row>
    <row r="2275" spans="1:29">
      <c r="A2275">
        <v>11</v>
      </c>
      <c r="B2275">
        <v>218</v>
      </c>
      <c r="C2275">
        <v>2012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70</v>
      </c>
      <c r="O2275">
        <v>99</v>
      </c>
      <c r="P2275">
        <v>9999</v>
      </c>
      <c r="Q2275">
        <v>40</v>
      </c>
      <c r="R2275">
        <v>54</v>
      </c>
      <c r="S2275">
        <v>53</v>
      </c>
      <c r="T2275">
        <v>0.14351778025833201</v>
      </c>
      <c r="U2275">
        <v>7.4504831636576452E-2</v>
      </c>
      <c r="V2275">
        <v>25.370370370370367</v>
      </c>
      <c r="W2275">
        <v>62.320754716981135</v>
      </c>
      <c r="X2275">
        <v>82.422454957666218</v>
      </c>
      <c r="Y2275">
        <v>74.67962962962963</v>
      </c>
      <c r="Z2275">
        <v>76.088679245283004</v>
      </c>
      <c r="AA2275">
        <v>2.1952487611959519</v>
      </c>
      <c r="AB2275">
        <v>2.6334107656403498</v>
      </c>
      <c r="AC2275">
        <v>-0.94896141024623215</v>
      </c>
    </row>
    <row r="2276" spans="1:29">
      <c r="A2276">
        <v>11</v>
      </c>
      <c r="B2276">
        <v>219</v>
      </c>
      <c r="C2276">
        <v>2012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80</v>
      </c>
      <c r="O2276">
        <v>99</v>
      </c>
      <c r="P2276">
        <v>9999</v>
      </c>
      <c r="Q2276">
        <v>110</v>
      </c>
      <c r="R2276">
        <v>247</v>
      </c>
      <c r="S2276">
        <v>245</v>
      </c>
      <c r="T2276">
        <v>0.6564609578482965</v>
      </c>
      <c r="U2276">
        <v>0.39022337426834341</v>
      </c>
      <c r="V2276">
        <v>20.024291497975703</v>
      </c>
      <c r="W2276">
        <v>62.367346938775526</v>
      </c>
      <c r="X2276">
        <v>93.420065707230094</v>
      </c>
      <c r="Y2276">
        <v>85.512145748987805</v>
      </c>
      <c r="Z2276">
        <v>86.210204081632554</v>
      </c>
      <c r="AA2276">
        <v>2.7434259007022956</v>
      </c>
      <c r="AB2276">
        <v>3.0712217707856371</v>
      </c>
      <c r="AC2276">
        <v>-5.6783894034582625</v>
      </c>
    </row>
    <row r="2277" spans="1:29">
      <c r="A2277">
        <v>11</v>
      </c>
      <c r="B2277">
        <v>220</v>
      </c>
      <c r="C2277">
        <v>2012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90</v>
      </c>
      <c r="O2277">
        <v>99</v>
      </c>
      <c r="P2277">
        <v>9999</v>
      </c>
      <c r="Q2277">
        <v>208</v>
      </c>
      <c r="R2277">
        <v>671</v>
      </c>
      <c r="S2277">
        <v>666</v>
      </c>
      <c r="T2277">
        <v>1.7833413065433472</v>
      </c>
      <c r="U2277">
        <v>1.1763752563407197</v>
      </c>
      <c r="V2277">
        <v>21.014903129657224</v>
      </c>
      <c r="W2277">
        <v>62.093093093093103</v>
      </c>
      <c r="X2277">
        <v>103.58320967879968</v>
      </c>
      <c r="Y2277">
        <v>94.893144560357584</v>
      </c>
      <c r="Z2277">
        <v>95.605555555555441</v>
      </c>
      <c r="AA2277">
        <v>2.803919780027027</v>
      </c>
      <c r="AB2277">
        <v>2.7147213585185215</v>
      </c>
      <c r="AC2277">
        <v>-8.9465332063326546</v>
      </c>
    </row>
    <row r="2278" spans="1:29">
      <c r="A2278">
        <v>11</v>
      </c>
      <c r="B2278">
        <v>221</v>
      </c>
      <c r="C2278">
        <v>2012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100</v>
      </c>
      <c r="O2278">
        <v>99</v>
      </c>
      <c r="P2278">
        <v>9999</v>
      </c>
      <c r="Q2278">
        <v>778</v>
      </c>
      <c r="R2278">
        <v>4047</v>
      </c>
      <c r="S2278">
        <v>4034</v>
      </c>
      <c r="T2278">
        <v>10.755860309360548</v>
      </c>
      <c r="U2278">
        <v>7.9842937378159711</v>
      </c>
      <c r="V2278">
        <v>16.757598220904374</v>
      </c>
      <c r="W2278">
        <v>60.16955875061975</v>
      </c>
      <c r="X2278">
        <v>116.05932567521202</v>
      </c>
      <c r="Y2278">
        <v>106.78611317024964</v>
      </c>
      <c r="Z2278">
        <v>107.13024293505217</v>
      </c>
      <c r="AA2278">
        <v>2.2679893074533237</v>
      </c>
      <c r="AB2278">
        <v>3.1733123401852876</v>
      </c>
      <c r="AC2278">
        <v>-22.119032317635934</v>
      </c>
    </row>
    <row r="2279" spans="1:29">
      <c r="A2279">
        <v>11</v>
      </c>
      <c r="B2279">
        <v>222</v>
      </c>
      <c r="C2279">
        <v>2012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110</v>
      </c>
      <c r="O2279">
        <v>99</v>
      </c>
      <c r="P2279">
        <v>9999</v>
      </c>
      <c r="Q2279">
        <v>868</v>
      </c>
      <c r="R2279">
        <v>6518</v>
      </c>
      <c r="S2279">
        <v>6500</v>
      </c>
      <c r="T2279">
        <v>17.323127624514964</v>
      </c>
      <c r="U2279">
        <v>13.745519747364598</v>
      </c>
      <c r="V2279">
        <v>16.500920527769253</v>
      </c>
      <c r="W2279">
        <v>59.958307692307685</v>
      </c>
      <c r="X2279">
        <v>124.01124712729828</v>
      </c>
      <c r="Y2279">
        <v>114.14536667689512</v>
      </c>
      <c r="Z2279">
        <v>114.4614615384619</v>
      </c>
      <c r="AA2279">
        <v>2.8205012133592255</v>
      </c>
      <c r="AB2279">
        <v>3.3063970952502446</v>
      </c>
      <c r="AC2279">
        <v>3.4616609477949738</v>
      </c>
    </row>
    <row r="2280" spans="1:29">
      <c r="A2280">
        <v>11</v>
      </c>
      <c r="B2280">
        <v>223</v>
      </c>
      <c r="C2280">
        <v>2012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120</v>
      </c>
      <c r="O2280">
        <v>99</v>
      </c>
      <c r="P2280">
        <v>9999</v>
      </c>
      <c r="Q2280">
        <v>603</v>
      </c>
      <c r="R2280">
        <v>4047</v>
      </c>
      <c r="S2280">
        <v>4032</v>
      </c>
      <c r="T2280">
        <v>10.755860309360548</v>
      </c>
      <c r="U2280">
        <v>9.3076944238102559</v>
      </c>
      <c r="V2280">
        <v>17.212503088707685</v>
      </c>
      <c r="W2280">
        <v>60.400049603174608</v>
      </c>
      <c r="X2280">
        <v>135.37135837013687</v>
      </c>
      <c r="Y2280">
        <v>124.48596491228091</v>
      </c>
      <c r="Z2280">
        <v>124.94908234127008</v>
      </c>
      <c r="AA2280">
        <v>2.8952982806744858</v>
      </c>
      <c r="AB2280">
        <v>3.3910816152592473</v>
      </c>
      <c r="AC2280">
        <v>2.5643049038974377</v>
      </c>
    </row>
    <row r="2281" spans="1:29">
      <c r="A2281">
        <v>11</v>
      </c>
      <c r="B2281">
        <v>224</v>
      </c>
      <c r="C2281">
        <v>2012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130</v>
      </c>
      <c r="O2281">
        <v>99</v>
      </c>
      <c r="P2281">
        <v>9999</v>
      </c>
      <c r="Q2281">
        <v>571</v>
      </c>
      <c r="R2281">
        <v>3789</v>
      </c>
      <c r="S2281">
        <v>3776</v>
      </c>
      <c r="T2281">
        <v>10.070164248126298</v>
      </c>
      <c r="U2281">
        <v>9.4187135880890978</v>
      </c>
      <c r="V2281">
        <v>17.169701768276589</v>
      </c>
      <c r="W2281">
        <v>60.159692796610159</v>
      </c>
      <c r="X2281">
        <v>146.27036637675323</v>
      </c>
      <c r="Y2281">
        <v>134.54837688044336</v>
      </c>
      <c r="Z2281">
        <v>135.01159957627121</v>
      </c>
      <c r="AA2281">
        <v>2.9011637394489864</v>
      </c>
      <c r="AB2281">
        <v>3.6215539305287296</v>
      </c>
      <c r="AC2281">
        <v>0.92456319924464603</v>
      </c>
    </row>
    <row r="2282" spans="1:29">
      <c r="A2282">
        <v>11</v>
      </c>
      <c r="B2282">
        <v>225</v>
      </c>
      <c r="C2282">
        <v>2012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140</v>
      </c>
      <c r="O2282">
        <v>99</v>
      </c>
      <c r="P2282">
        <v>9999</v>
      </c>
      <c r="Q2282">
        <v>527</v>
      </c>
      <c r="R2282">
        <v>3541</v>
      </c>
      <c r="S2282">
        <v>3534</v>
      </c>
      <c r="T2282">
        <v>9.4110455536065469</v>
      </c>
      <c r="U2282">
        <v>9.4683323612004724</v>
      </c>
      <c r="V2282">
        <v>16.95340299350466</v>
      </c>
      <c r="W2282">
        <v>59.788341822297681</v>
      </c>
      <c r="X2282">
        <v>157.11432368022537</v>
      </c>
      <c r="Y2282">
        <v>144.73016097147669</v>
      </c>
      <c r="Z2282">
        <v>145.01683644595323</v>
      </c>
      <c r="AA2282">
        <v>2.9035830679777974</v>
      </c>
      <c r="AB2282">
        <v>3.855763943320381</v>
      </c>
      <c r="AC2282">
        <v>-2.228753191354814</v>
      </c>
    </row>
    <row r="2283" spans="1:29">
      <c r="A2283">
        <v>11</v>
      </c>
      <c r="B2283">
        <v>226</v>
      </c>
      <c r="C2283">
        <v>2012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150</v>
      </c>
      <c r="O2283">
        <v>99</v>
      </c>
      <c r="P2283">
        <v>9999</v>
      </c>
      <c r="Q2283">
        <v>495</v>
      </c>
      <c r="R2283">
        <v>3233</v>
      </c>
      <c r="S2283">
        <v>3226</v>
      </c>
      <c r="T2283">
        <v>8.5924626587997679</v>
      </c>
      <c r="U2283">
        <v>9.2366998751133753</v>
      </c>
      <c r="V2283">
        <v>16.490566037735842</v>
      </c>
      <c r="W2283">
        <v>59.398016119032853</v>
      </c>
      <c r="X2283">
        <v>167.8984229199225</v>
      </c>
      <c r="Y2283">
        <v>154.64027219300965</v>
      </c>
      <c r="Z2283">
        <v>154.97582145071303</v>
      </c>
      <c r="AA2283">
        <v>2.8978792763715822</v>
      </c>
      <c r="AB2283">
        <v>4.0747413970622404</v>
      </c>
      <c r="AC2283">
        <v>-2.527907467464241</v>
      </c>
    </row>
    <row r="2284" spans="1:29">
      <c r="A2284">
        <v>11</v>
      </c>
      <c r="B2284">
        <v>227</v>
      </c>
      <c r="C2284">
        <v>2012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160</v>
      </c>
      <c r="O2284">
        <v>99</v>
      </c>
      <c r="P2284">
        <v>9999</v>
      </c>
      <c r="Q2284">
        <v>500</v>
      </c>
      <c r="R2284">
        <v>3006</v>
      </c>
      <c r="S2284">
        <v>3000</v>
      </c>
      <c r="T2284">
        <v>7.9891564343804813</v>
      </c>
      <c r="U2284">
        <v>9.1481058762672038</v>
      </c>
      <c r="V2284">
        <v>16.210246174318026</v>
      </c>
      <c r="W2284">
        <v>58.984999999999999</v>
      </c>
      <c r="X2284">
        <v>178.82411414080474</v>
      </c>
      <c r="Y2284">
        <v>164.72278775781749</v>
      </c>
      <c r="Z2284">
        <v>165.05223333333311</v>
      </c>
      <c r="AA2284">
        <v>2.8789190701234162</v>
      </c>
      <c r="AB2284">
        <v>4.2450883383035007</v>
      </c>
      <c r="AC2284">
        <v>-5.7458573694907757</v>
      </c>
    </row>
    <row r="2285" spans="1:29">
      <c r="A2285">
        <v>11</v>
      </c>
      <c r="B2285">
        <v>228</v>
      </c>
      <c r="C2285">
        <v>2012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170</v>
      </c>
      <c r="O2285">
        <v>99</v>
      </c>
      <c r="P2285">
        <v>9999</v>
      </c>
      <c r="Q2285">
        <v>489</v>
      </c>
      <c r="R2285">
        <v>2554</v>
      </c>
      <c r="S2285">
        <v>2550</v>
      </c>
      <c r="T2285">
        <v>6.7878594588848111</v>
      </c>
      <c r="U2285">
        <v>8.2430828812350807</v>
      </c>
      <c r="V2285">
        <v>15.577525450274081</v>
      </c>
      <c r="W2285">
        <v>58.130196078431382</v>
      </c>
      <c r="X2285">
        <v>189.56044562053401</v>
      </c>
      <c r="Y2285">
        <v>174.69490994518449</v>
      </c>
      <c r="Z2285">
        <v>174.96894117647111</v>
      </c>
      <c r="AA2285">
        <v>2.8572645728890045</v>
      </c>
      <c r="AB2285">
        <v>4.4462266399838395</v>
      </c>
      <c r="AC2285">
        <v>-3.3081586219702954</v>
      </c>
    </row>
    <row r="2286" spans="1:29">
      <c r="A2286">
        <v>11</v>
      </c>
      <c r="B2286">
        <v>229</v>
      </c>
      <c r="C2286">
        <v>2012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180</v>
      </c>
      <c r="O2286">
        <v>99</v>
      </c>
      <c r="P2286">
        <v>9999</v>
      </c>
      <c r="Q2286">
        <v>447</v>
      </c>
      <c r="R2286">
        <v>2070</v>
      </c>
      <c r="S2286">
        <v>2068</v>
      </c>
      <c r="T2286">
        <v>5.5015149099027267</v>
      </c>
      <c r="U2286">
        <v>7.0628112108312644</v>
      </c>
      <c r="V2286">
        <v>14.79855072463768</v>
      </c>
      <c r="W2286">
        <v>57.346711798839458</v>
      </c>
      <c r="X2286">
        <v>200.28163780154023</v>
      </c>
      <c r="Y2286">
        <v>184.67951690821252</v>
      </c>
      <c r="Z2286">
        <v>184.85812379110243</v>
      </c>
      <c r="AA2286">
        <v>2.892579842161791</v>
      </c>
      <c r="AB2286">
        <v>4.5727732444524527</v>
      </c>
      <c r="AC2286">
        <v>-5.3059604673299106</v>
      </c>
    </row>
    <row r="2287" spans="1:29">
      <c r="A2287">
        <v>11</v>
      </c>
      <c r="B2287">
        <v>230</v>
      </c>
      <c r="C2287">
        <v>2012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190</v>
      </c>
      <c r="O2287">
        <v>99</v>
      </c>
      <c r="P2287">
        <v>9999</v>
      </c>
      <c r="Q2287">
        <v>407</v>
      </c>
      <c r="R2287">
        <v>1464</v>
      </c>
      <c r="S2287">
        <v>1464</v>
      </c>
      <c r="T2287">
        <v>3.8909264870036671</v>
      </c>
      <c r="U2287">
        <v>5.2655906861182364</v>
      </c>
      <c r="V2287">
        <v>13.741120218579235</v>
      </c>
      <c r="W2287">
        <v>56.183743169398909</v>
      </c>
      <c r="X2287">
        <v>210.91904516633156</v>
      </c>
      <c r="Y2287">
        <v>194.67827868852444</v>
      </c>
      <c r="Z2287">
        <v>194.67827868852444</v>
      </c>
      <c r="AA2287">
        <v>2.8999257177237774</v>
      </c>
      <c r="AB2287">
        <v>5.0062510847048944</v>
      </c>
      <c r="AC2287">
        <v>-11.111590772804282</v>
      </c>
    </row>
    <row r="2288" spans="1:29">
      <c r="A2288">
        <v>11</v>
      </c>
      <c r="B2288">
        <v>231</v>
      </c>
      <c r="C2288">
        <v>2012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99</v>
      </c>
      <c r="N2288">
        <v>200</v>
      </c>
      <c r="O2288">
        <v>99</v>
      </c>
      <c r="P2288">
        <v>9999</v>
      </c>
      <c r="Q2288">
        <v>352</v>
      </c>
      <c r="R2288">
        <v>1008.5</v>
      </c>
      <c r="S2288">
        <v>1008.5</v>
      </c>
      <c r="T2288">
        <v>2.6803274331579221</v>
      </c>
      <c r="U2288">
        <v>3.8168525764857857</v>
      </c>
      <c r="V2288">
        <v>13.353495290034703</v>
      </c>
      <c r="W2288">
        <v>55.038175508180473</v>
      </c>
      <c r="X2288">
        <v>221.94187972117876</v>
      </c>
      <c r="Y2288">
        <v>204.85235498264757</v>
      </c>
      <c r="Z2288">
        <v>204.85235498264757</v>
      </c>
      <c r="AA2288">
        <v>2.8363207813187072</v>
      </c>
      <c r="AB2288">
        <v>5.2818460891063692</v>
      </c>
      <c r="AC2288">
        <v>-8.5596097717532018</v>
      </c>
    </row>
    <row r="2289" spans="1:29">
      <c r="A2289">
        <v>11</v>
      </c>
      <c r="B2289">
        <v>232</v>
      </c>
      <c r="C2289">
        <v>2012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99</v>
      </c>
      <c r="N2289">
        <v>210</v>
      </c>
      <c r="O2289">
        <v>99</v>
      </c>
      <c r="P2289">
        <v>9999</v>
      </c>
      <c r="Q2289">
        <v>267</v>
      </c>
      <c r="R2289">
        <v>595.5</v>
      </c>
      <c r="S2289">
        <v>594.5</v>
      </c>
      <c r="T2289">
        <v>1.5826821878488277</v>
      </c>
      <c r="U2289">
        <v>2.3556548099347125</v>
      </c>
      <c r="V2289">
        <v>12.43660789252729</v>
      </c>
      <c r="W2289">
        <v>53.505466778805712</v>
      </c>
      <c r="X2289">
        <v>232.36316432470684</v>
      </c>
      <c r="Y2289">
        <v>214.112174643157</v>
      </c>
      <c r="Z2289">
        <v>214.47232968881403</v>
      </c>
      <c r="AA2289">
        <v>2.8771334859029487</v>
      </c>
      <c r="AB2289">
        <v>5.6882283286513156</v>
      </c>
      <c r="AC2289">
        <v>-2.211170968591234</v>
      </c>
    </row>
    <row r="2290" spans="1:29">
      <c r="A2290">
        <v>11</v>
      </c>
      <c r="B2290">
        <v>233</v>
      </c>
      <c r="C2290">
        <v>2012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99</v>
      </c>
      <c r="N2290">
        <v>220</v>
      </c>
      <c r="O2290">
        <v>99</v>
      </c>
      <c r="P2290">
        <v>9999</v>
      </c>
      <c r="Q2290">
        <v>205</v>
      </c>
      <c r="R2290">
        <v>375</v>
      </c>
      <c r="S2290">
        <v>375</v>
      </c>
      <c r="T2290">
        <v>0.99665125179397218</v>
      </c>
      <c r="U2290">
        <v>1.5554359308608019</v>
      </c>
      <c r="V2290">
        <v>11.327999999999999</v>
      </c>
      <c r="W2290">
        <v>51.437333333333342</v>
      </c>
      <c r="X2290">
        <v>243.237558685446</v>
      </c>
      <c r="Y2290">
        <v>224.5082666666666</v>
      </c>
      <c r="Z2290">
        <v>224.5082666666666</v>
      </c>
      <c r="AA2290">
        <v>2.9049495111367309</v>
      </c>
      <c r="AB2290">
        <v>5.8259825685362649</v>
      </c>
      <c r="AC2290">
        <v>-14.273155595320643</v>
      </c>
    </row>
    <row r="2291" spans="1:29">
      <c r="A2291">
        <v>11</v>
      </c>
      <c r="B2291">
        <v>234</v>
      </c>
      <c r="C2291">
        <v>2012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99</v>
      </c>
      <c r="N2291">
        <v>230</v>
      </c>
      <c r="O2291">
        <v>99</v>
      </c>
      <c r="P2291">
        <v>9999</v>
      </c>
      <c r="Q2291">
        <v>183</v>
      </c>
      <c r="R2291">
        <v>385</v>
      </c>
      <c r="S2291">
        <v>384</v>
      </c>
      <c r="T2291">
        <v>1.0232286185084782</v>
      </c>
      <c r="U2291">
        <v>1.7258915753782171</v>
      </c>
      <c r="V2291">
        <v>10.116883116883118</v>
      </c>
      <c r="W2291">
        <v>48.260416666666657</v>
      </c>
      <c r="X2291">
        <v>263.57107681051326</v>
      </c>
      <c r="Y2291">
        <v>242.64103896103904</v>
      </c>
      <c r="Z2291">
        <v>243.27291666666673</v>
      </c>
      <c r="AA2291">
        <v>12.458355455664863</v>
      </c>
      <c r="AB2291">
        <v>6.5796320687195484</v>
      </c>
      <c r="AC2291">
        <v>-26.791585785035569</v>
      </c>
    </row>
    <row r="2292" spans="1:29">
      <c r="A2292">
        <v>11</v>
      </c>
      <c r="B2292">
        <v>235</v>
      </c>
      <c r="C2292">
        <v>2011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99</v>
      </c>
      <c r="N2292">
        <v>60</v>
      </c>
      <c r="O2292">
        <v>99</v>
      </c>
      <c r="P2292">
        <v>9999</v>
      </c>
      <c r="Q2292">
        <v>20</v>
      </c>
      <c r="R2292">
        <v>22</v>
      </c>
      <c r="S2292">
        <v>21</v>
      </c>
      <c r="T2292">
        <v>5.8967005280227282E-2</v>
      </c>
      <c r="U2292">
        <v>2.4523430082753032E-2</v>
      </c>
      <c r="V2292">
        <v>31.63636363636364</v>
      </c>
      <c r="W2292">
        <v>61.428571428571438</v>
      </c>
      <c r="X2292">
        <v>66.990052201319813</v>
      </c>
      <c r="Y2292">
        <v>59.568181818181827</v>
      </c>
      <c r="Z2292">
        <v>62.404761904761919</v>
      </c>
      <c r="AA2292">
        <v>8.3352079524134535</v>
      </c>
      <c r="AB2292">
        <v>2.6827744801910818</v>
      </c>
      <c r="AC2292">
        <v>19.475908665828666</v>
      </c>
    </row>
    <row r="2293" spans="1:29">
      <c r="A2293">
        <v>11</v>
      </c>
      <c r="B2293">
        <v>236</v>
      </c>
      <c r="C2293">
        <v>2011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99</v>
      </c>
      <c r="N2293">
        <v>70</v>
      </c>
      <c r="O2293">
        <v>99</v>
      </c>
      <c r="P2293">
        <v>9999</v>
      </c>
      <c r="Q2293">
        <v>47</v>
      </c>
      <c r="R2293">
        <v>69</v>
      </c>
      <c r="S2293">
        <v>67</v>
      </c>
      <c r="T2293">
        <v>0.18494197110616747</v>
      </c>
      <c r="U2293">
        <v>9.6521825537459111E-2</v>
      </c>
      <c r="V2293">
        <v>24.565217391304344</v>
      </c>
      <c r="W2293">
        <v>61.552238805970163</v>
      </c>
      <c r="X2293">
        <v>83.362381647745977</v>
      </c>
      <c r="Y2293">
        <v>74.753623188405811</v>
      </c>
      <c r="Z2293">
        <v>76.985074626865696</v>
      </c>
      <c r="AA2293">
        <v>2.425379104469406</v>
      </c>
      <c r="AB2293">
        <v>3.1112870211612504</v>
      </c>
      <c r="AC2293">
        <v>-0.62259734649582799</v>
      </c>
    </row>
    <row r="2294" spans="1:29">
      <c r="A2294">
        <v>11</v>
      </c>
      <c r="B2294">
        <v>237</v>
      </c>
      <c r="C2294">
        <v>2011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99</v>
      </c>
      <c r="N2294">
        <v>80</v>
      </c>
      <c r="O2294">
        <v>99</v>
      </c>
      <c r="P2294">
        <v>9999</v>
      </c>
      <c r="Q2294">
        <v>131</v>
      </c>
      <c r="R2294">
        <v>259</v>
      </c>
      <c r="S2294">
        <v>258</v>
      </c>
      <c r="T2294">
        <v>0.69420247125358492</v>
      </c>
      <c r="U2294">
        <v>0.41413252509147858</v>
      </c>
      <c r="V2294">
        <v>24.33590733590734</v>
      </c>
      <c r="W2294">
        <v>61.856589147286805</v>
      </c>
      <c r="X2294">
        <v>92.943942239716819</v>
      </c>
      <c r="Y2294">
        <v>85.446718146718226</v>
      </c>
      <c r="Z2294">
        <v>85.777906976744262</v>
      </c>
      <c r="AA2294">
        <v>2.7408085081144282</v>
      </c>
      <c r="AB2294">
        <v>3.2800157156279446</v>
      </c>
      <c r="AC2294">
        <v>-1.9797181307428036</v>
      </c>
    </row>
    <row r="2295" spans="1:29">
      <c r="A2295">
        <v>11</v>
      </c>
      <c r="B2295">
        <v>238</v>
      </c>
      <c r="C2295">
        <v>2011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99</v>
      </c>
      <c r="N2295">
        <v>90</v>
      </c>
      <c r="O2295">
        <v>99</v>
      </c>
      <c r="P2295">
        <v>9999</v>
      </c>
      <c r="Q2295">
        <v>226</v>
      </c>
      <c r="R2295">
        <v>685</v>
      </c>
      <c r="S2295">
        <v>681</v>
      </c>
      <c r="T2295">
        <v>1.8360181189525315</v>
      </c>
      <c r="U2295">
        <v>1.2212200355379581</v>
      </c>
      <c r="V2295">
        <v>20.537226277372262</v>
      </c>
      <c r="W2295">
        <v>61.781204111600594</v>
      </c>
      <c r="X2295">
        <v>103.80969703679681</v>
      </c>
      <c r="Y2295">
        <v>95.270656934306487</v>
      </c>
      <c r="Z2295">
        <v>95.830249632892773</v>
      </c>
      <c r="AA2295">
        <v>2.7850494654622966</v>
      </c>
      <c r="AB2295">
        <v>3.1845809256469697</v>
      </c>
      <c r="AC2295">
        <v>-2.7167972161315377</v>
      </c>
    </row>
    <row r="2296" spans="1:29">
      <c r="A2296">
        <v>11</v>
      </c>
      <c r="B2296">
        <v>239</v>
      </c>
      <c r="C2296">
        <v>2011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99</v>
      </c>
      <c r="N2296">
        <v>100</v>
      </c>
      <c r="O2296">
        <v>99</v>
      </c>
      <c r="P2296">
        <v>9999</v>
      </c>
      <c r="Q2296">
        <v>882</v>
      </c>
      <c r="R2296">
        <v>4336</v>
      </c>
      <c r="S2296">
        <v>4325</v>
      </c>
      <c r="T2296">
        <v>11.621860677048437</v>
      </c>
      <c r="U2296">
        <v>8.672300765511439</v>
      </c>
      <c r="V2296">
        <v>16.772832103321036</v>
      </c>
      <c r="W2296">
        <v>59.819421965317915</v>
      </c>
      <c r="X2296">
        <v>116.0933383440011</v>
      </c>
      <c r="Y2296">
        <v>106.88108856088537</v>
      </c>
      <c r="Z2296">
        <v>107.15292485549116</v>
      </c>
      <c r="AA2296">
        <v>2.2322748448292313</v>
      </c>
      <c r="AB2296">
        <v>3.4788865587996725</v>
      </c>
      <c r="AC2296">
        <v>-21.246968124731808</v>
      </c>
    </row>
    <row r="2297" spans="1:29">
      <c r="A2297">
        <v>11</v>
      </c>
      <c r="B2297">
        <v>240</v>
      </c>
      <c r="C2297">
        <v>2011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99</v>
      </c>
      <c r="N2297">
        <v>110</v>
      </c>
      <c r="O2297">
        <v>99</v>
      </c>
      <c r="P2297">
        <v>9999</v>
      </c>
      <c r="Q2297">
        <v>973</v>
      </c>
      <c r="R2297">
        <v>6359</v>
      </c>
      <c r="S2297">
        <v>6350</v>
      </c>
      <c r="T2297">
        <v>17.044144844407516</v>
      </c>
      <c r="U2297">
        <v>13.599341371590349</v>
      </c>
      <c r="V2297">
        <v>16.42742569586413</v>
      </c>
      <c r="W2297">
        <v>59.462519685039375</v>
      </c>
      <c r="X2297">
        <v>123.99378671292216</v>
      </c>
      <c r="Y2297">
        <v>114.28384966189628</v>
      </c>
      <c r="Z2297">
        <v>114.44582677165336</v>
      </c>
      <c r="AA2297">
        <v>2.9131584290981993</v>
      </c>
      <c r="AB2297">
        <v>3.5365043393903175</v>
      </c>
      <c r="AC2297">
        <v>7.1455071696854402</v>
      </c>
    </row>
    <row r="2298" spans="1:29">
      <c r="A2298">
        <v>11</v>
      </c>
      <c r="B2298">
        <v>241</v>
      </c>
      <c r="C2298">
        <v>2011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99</v>
      </c>
      <c r="N2298">
        <v>120</v>
      </c>
      <c r="O2298">
        <v>99</v>
      </c>
      <c r="P2298">
        <v>9999</v>
      </c>
      <c r="Q2298">
        <v>692</v>
      </c>
      <c r="R2298">
        <v>4038</v>
      </c>
      <c r="S2298">
        <v>4032</v>
      </c>
      <c r="T2298">
        <v>10.823125787343537</v>
      </c>
      <c r="U2298">
        <v>9.4285262515665753</v>
      </c>
      <c r="V2298">
        <v>16.903912828132743</v>
      </c>
      <c r="W2298">
        <v>60.026785714285694</v>
      </c>
      <c r="X2298">
        <v>135.38789409601213</v>
      </c>
      <c r="Y2298">
        <v>124.77664685487912</v>
      </c>
      <c r="Z2298">
        <v>124.96232638888937</v>
      </c>
      <c r="AA2298">
        <v>2.8862197987480278</v>
      </c>
      <c r="AB2298">
        <v>3.5455898139357678</v>
      </c>
      <c r="AC2298">
        <v>-0.29211996817234614</v>
      </c>
    </row>
    <row r="2299" spans="1:29">
      <c r="A2299">
        <v>11</v>
      </c>
      <c r="B2299">
        <v>242</v>
      </c>
      <c r="C2299">
        <v>2011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99</v>
      </c>
      <c r="N2299">
        <v>130</v>
      </c>
      <c r="O2299">
        <v>99</v>
      </c>
      <c r="P2299">
        <v>9999</v>
      </c>
      <c r="Q2299">
        <v>606</v>
      </c>
      <c r="R2299">
        <v>3756</v>
      </c>
      <c r="S2299">
        <v>3749</v>
      </c>
      <c r="T2299">
        <v>10.067275992387891</v>
      </c>
      <c r="U2299">
        <v>9.4707054285268875</v>
      </c>
      <c r="V2299">
        <v>16.935037273695421</v>
      </c>
      <c r="W2299">
        <v>59.828220858895698</v>
      </c>
      <c r="X2299">
        <v>146.26077510364075</v>
      </c>
      <c r="Y2299">
        <v>134.74496805111829</v>
      </c>
      <c r="Z2299">
        <v>134.99655908242204</v>
      </c>
      <c r="AA2299">
        <v>2.8625797211557575</v>
      </c>
      <c r="AB2299">
        <v>3.8497859710257902</v>
      </c>
      <c r="AC2299">
        <v>-0.25321433630091406</v>
      </c>
    </row>
    <row r="2300" spans="1:29">
      <c r="A2300">
        <v>11</v>
      </c>
      <c r="B2300">
        <v>243</v>
      </c>
      <c r="C2300">
        <v>2011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99</v>
      </c>
      <c r="N2300">
        <v>140</v>
      </c>
      <c r="O2300">
        <v>99</v>
      </c>
      <c r="P2300">
        <v>9999</v>
      </c>
      <c r="Q2300">
        <v>563</v>
      </c>
      <c r="R2300">
        <v>3421</v>
      </c>
      <c r="S2300">
        <v>3412</v>
      </c>
      <c r="T2300">
        <v>9.1693693210753437</v>
      </c>
      <c r="U2300">
        <v>9.2542704858812233</v>
      </c>
      <c r="V2300">
        <v>16.675533469745684</v>
      </c>
      <c r="W2300">
        <v>59.587631887456048</v>
      </c>
      <c r="X2300">
        <v>157.03045652323269</v>
      </c>
      <c r="Y2300">
        <v>144.5589301373866</v>
      </c>
      <c r="Z2300">
        <v>144.94024032825308</v>
      </c>
      <c r="AA2300">
        <v>2.9171977132141902</v>
      </c>
      <c r="AB2300">
        <v>3.9500396241224554</v>
      </c>
      <c r="AC2300">
        <v>-3.1909695799221995</v>
      </c>
    </row>
    <row r="2301" spans="1:29">
      <c r="A2301">
        <v>11</v>
      </c>
      <c r="B2301">
        <v>244</v>
      </c>
      <c r="C2301">
        <v>2011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99</v>
      </c>
      <c r="N2301">
        <v>150</v>
      </c>
      <c r="O2301">
        <v>99</v>
      </c>
      <c r="P2301">
        <v>9999</v>
      </c>
      <c r="Q2301">
        <v>526</v>
      </c>
      <c r="R2301">
        <v>3204</v>
      </c>
      <c r="S2301">
        <v>3200</v>
      </c>
      <c r="T2301">
        <v>8.587740223538562</v>
      </c>
      <c r="U2301">
        <v>9.278503863948508</v>
      </c>
      <c r="V2301">
        <v>16.201622971285893</v>
      </c>
      <c r="W2301">
        <v>59.084062500000002</v>
      </c>
      <c r="X2301">
        <v>167.87429175069639</v>
      </c>
      <c r="Y2301">
        <v>154.75377652933835</v>
      </c>
      <c r="Z2301">
        <v>154.94721875000005</v>
      </c>
      <c r="AA2301">
        <v>2.8872681317580904</v>
      </c>
      <c r="AB2301">
        <v>4.1269838860957053</v>
      </c>
      <c r="AC2301">
        <v>-4.9774153048054837</v>
      </c>
    </row>
    <row r="2302" spans="1:29">
      <c r="A2302">
        <v>11</v>
      </c>
      <c r="B2302">
        <v>245</v>
      </c>
      <c r="C2302">
        <v>2011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99</v>
      </c>
      <c r="N2302">
        <v>160</v>
      </c>
      <c r="O2302">
        <v>99</v>
      </c>
      <c r="P2302">
        <v>9999</v>
      </c>
      <c r="Q2302">
        <v>531</v>
      </c>
      <c r="R2302">
        <v>2977</v>
      </c>
      <c r="S2302">
        <v>2971</v>
      </c>
      <c r="T2302">
        <v>7.9793079417834818</v>
      </c>
      <c r="U2302">
        <v>9.1756607757769704</v>
      </c>
      <c r="V2302">
        <v>15.880416526704741</v>
      </c>
      <c r="W2302">
        <v>58.574554022214762</v>
      </c>
      <c r="X2302">
        <v>178.80995177545745</v>
      </c>
      <c r="Y2302">
        <v>164.70786026200861</v>
      </c>
      <c r="Z2302">
        <v>165.04049141703123</v>
      </c>
      <c r="AA2302">
        <v>2.8959702780661196</v>
      </c>
      <c r="AB2302">
        <v>4.2897510903774476</v>
      </c>
      <c r="AC2302">
        <v>-2.9554511701449568</v>
      </c>
    </row>
    <row r="2303" spans="1:29">
      <c r="A2303">
        <v>11</v>
      </c>
      <c r="B2303">
        <v>246</v>
      </c>
      <c r="C2303">
        <v>2011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99</v>
      </c>
      <c r="N2303">
        <v>170</v>
      </c>
      <c r="O2303">
        <v>99</v>
      </c>
      <c r="P2303">
        <v>9999</v>
      </c>
      <c r="Q2303">
        <v>505</v>
      </c>
      <c r="R2303">
        <v>2459</v>
      </c>
      <c r="S2303">
        <v>2455</v>
      </c>
      <c r="T2303">
        <v>6.590902999276314</v>
      </c>
      <c r="U2303">
        <v>8.0405918027456735</v>
      </c>
      <c r="V2303">
        <v>15.182594550630339</v>
      </c>
      <c r="W2303">
        <v>57.873319755600818</v>
      </c>
      <c r="X2303">
        <v>189.62363035471913</v>
      </c>
      <c r="Y2303">
        <v>174.73716958113044</v>
      </c>
      <c r="Z2303">
        <v>175.02187372708752</v>
      </c>
      <c r="AA2303">
        <v>2.8724561316928154</v>
      </c>
      <c r="AB2303">
        <v>4.313744549021453</v>
      </c>
      <c r="AC2303">
        <v>-3.7278006914674999</v>
      </c>
    </row>
    <row r="2304" spans="1:29">
      <c r="A2304">
        <v>11</v>
      </c>
      <c r="B2304">
        <v>247</v>
      </c>
      <c r="C2304">
        <v>2011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99</v>
      </c>
      <c r="N2304">
        <v>180</v>
      </c>
      <c r="O2304">
        <v>99</v>
      </c>
      <c r="P2304">
        <v>9999</v>
      </c>
      <c r="Q2304">
        <v>461</v>
      </c>
      <c r="R2304">
        <v>2055</v>
      </c>
      <c r="S2304">
        <v>2053</v>
      </c>
      <c r="T2304">
        <v>5.5080543568575937</v>
      </c>
      <c r="U2304">
        <v>7.1024737621332692</v>
      </c>
      <c r="V2304">
        <v>14.590267639902676</v>
      </c>
      <c r="W2304">
        <v>56.991719434973213</v>
      </c>
      <c r="X2304">
        <v>200.30167153021057</v>
      </c>
      <c r="Y2304">
        <v>184.69435523114353</v>
      </c>
      <c r="Z2304">
        <v>184.87428153921095</v>
      </c>
      <c r="AA2304">
        <v>2.872555362974937</v>
      </c>
      <c r="AB2304">
        <v>4.528787566168293</v>
      </c>
      <c r="AC2304">
        <v>-3.7495955009064801</v>
      </c>
    </row>
    <row r="2305" spans="1:29">
      <c r="A2305">
        <v>11</v>
      </c>
      <c r="B2305">
        <v>248</v>
      </c>
      <c r="C2305">
        <v>2011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99</v>
      </c>
      <c r="N2305">
        <v>190</v>
      </c>
      <c r="O2305">
        <v>99</v>
      </c>
      <c r="P2305">
        <v>9999</v>
      </c>
      <c r="Q2305">
        <v>420</v>
      </c>
      <c r="R2305">
        <v>1469</v>
      </c>
      <c r="S2305">
        <v>1467</v>
      </c>
      <c r="T2305">
        <v>3.9373877616660864</v>
      </c>
      <c r="U2305">
        <v>5.3424678859414092</v>
      </c>
      <c r="V2305">
        <v>14.053778080326758</v>
      </c>
      <c r="W2305">
        <v>55.967961826857533</v>
      </c>
      <c r="X2305">
        <v>210.85421572741632</v>
      </c>
      <c r="Y2305">
        <v>194.34614703880152</v>
      </c>
      <c r="Z2305">
        <v>194.61110429447817</v>
      </c>
      <c r="AA2305">
        <v>2.8721291005208696</v>
      </c>
      <c r="AB2305">
        <v>4.6552221781774445</v>
      </c>
      <c r="AC2305">
        <v>-7.572497534140008</v>
      </c>
    </row>
    <row r="2306" spans="1:29">
      <c r="A2306">
        <v>11</v>
      </c>
      <c r="B2306">
        <v>249</v>
      </c>
      <c r="C2306">
        <v>2011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99</v>
      </c>
      <c r="N2306">
        <v>200</v>
      </c>
      <c r="O2306">
        <v>99</v>
      </c>
      <c r="P2306">
        <v>9999</v>
      </c>
      <c r="Q2306">
        <v>368</v>
      </c>
      <c r="R2306">
        <v>979</v>
      </c>
      <c r="S2306">
        <v>978</v>
      </c>
      <c r="T2306">
        <v>2.6240317349701141</v>
      </c>
      <c r="U2306">
        <v>3.7439577323178721</v>
      </c>
      <c r="V2306">
        <v>13.056179775280897</v>
      </c>
      <c r="W2306">
        <v>54.573619631901842</v>
      </c>
      <c r="X2306">
        <v>221.64124844928864</v>
      </c>
      <c r="Y2306">
        <v>204.36384065372803</v>
      </c>
      <c r="Z2306">
        <v>204.57280163599157</v>
      </c>
      <c r="AA2306">
        <v>2.7946407453104158</v>
      </c>
      <c r="AB2306">
        <v>5.1553771426668682</v>
      </c>
      <c r="AC2306">
        <v>-9.8750598612133427</v>
      </c>
    </row>
    <row r="2307" spans="1:29">
      <c r="A2307">
        <v>11</v>
      </c>
      <c r="B2307">
        <v>250</v>
      </c>
      <c r="C2307">
        <v>2011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99</v>
      </c>
      <c r="N2307">
        <v>210</v>
      </c>
      <c r="O2307">
        <v>99</v>
      </c>
      <c r="P2307">
        <v>9999</v>
      </c>
      <c r="Q2307">
        <v>255</v>
      </c>
      <c r="R2307">
        <v>559</v>
      </c>
      <c r="S2307">
        <v>559</v>
      </c>
      <c r="T2307">
        <v>1.4982979978021389</v>
      </c>
      <c r="U2307">
        <v>2.2438030943606075</v>
      </c>
      <c r="V2307">
        <v>12.314847942754922</v>
      </c>
      <c r="W2307">
        <v>52.645796064400706</v>
      </c>
      <c r="X2307">
        <v>232.39514145558647</v>
      </c>
      <c r="Y2307">
        <v>214.50071556350633</v>
      </c>
      <c r="Z2307">
        <v>214.50071556350633</v>
      </c>
      <c r="AA2307">
        <v>2.7933666998987845</v>
      </c>
      <c r="AB2307">
        <v>5.493835807493574</v>
      </c>
      <c r="AC2307">
        <v>-9.0546251915533986</v>
      </c>
    </row>
    <row r="2308" spans="1:29">
      <c r="A2308">
        <v>11</v>
      </c>
      <c r="B2308">
        <v>251</v>
      </c>
      <c r="C2308">
        <v>2011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99</v>
      </c>
      <c r="N2308">
        <v>220</v>
      </c>
      <c r="O2308">
        <v>99</v>
      </c>
      <c r="P2308">
        <v>9999</v>
      </c>
      <c r="Q2308">
        <v>182</v>
      </c>
      <c r="R2308">
        <v>314</v>
      </c>
      <c r="S2308">
        <v>314</v>
      </c>
      <c r="T2308">
        <v>0.84161998445415309</v>
      </c>
      <c r="U2308">
        <v>1.31743870993666</v>
      </c>
      <c r="V2308">
        <v>11.117834394904456</v>
      </c>
      <c r="W2308">
        <v>51.786624203821646</v>
      </c>
      <c r="X2308">
        <v>242.91530663648703</v>
      </c>
      <c r="Y2308">
        <v>224.21082802547753</v>
      </c>
      <c r="Z2308">
        <v>224.21082802547753</v>
      </c>
      <c r="AA2308">
        <v>2.8018665211487961</v>
      </c>
      <c r="AB2308">
        <v>6.004431437218293</v>
      </c>
      <c r="AC2308">
        <v>-19.669699089577716</v>
      </c>
    </row>
    <row r="2309" spans="1:29">
      <c r="A2309">
        <v>11</v>
      </c>
      <c r="B2309">
        <v>252</v>
      </c>
      <c r="C2309">
        <v>2011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99</v>
      </c>
      <c r="N2309">
        <v>230</v>
      </c>
      <c r="O2309">
        <v>99</v>
      </c>
      <c r="P2309">
        <v>9999</v>
      </c>
      <c r="Q2309">
        <v>160</v>
      </c>
      <c r="R2309">
        <v>348</v>
      </c>
      <c r="S2309">
        <v>347</v>
      </c>
      <c r="T2309">
        <v>0.9327508107963226</v>
      </c>
      <c r="U2309">
        <v>1.573560253512871</v>
      </c>
      <c r="V2309">
        <v>10.505747126436782</v>
      </c>
      <c r="W2309">
        <v>48.79538904899136</v>
      </c>
      <c r="X2309">
        <v>262.52786391203063</v>
      </c>
      <c r="Y2309">
        <v>241.63505747126419</v>
      </c>
      <c r="Z2309">
        <v>242.33141210374609</v>
      </c>
      <c r="AA2309">
        <v>12.098793329228988</v>
      </c>
      <c r="AB2309">
        <v>7.0862273819419048</v>
      </c>
      <c r="AC2309">
        <v>-24.783783993810847</v>
      </c>
    </row>
    <row r="2310" spans="1:29">
      <c r="A2310">
        <v>11</v>
      </c>
      <c r="B2310">
        <v>253</v>
      </c>
      <c r="C2310">
        <v>2010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99</v>
      </c>
      <c r="N2310">
        <v>60</v>
      </c>
      <c r="O2310">
        <v>99</v>
      </c>
      <c r="P2310">
        <v>9999</v>
      </c>
      <c r="Q2310">
        <v>23</v>
      </c>
      <c r="R2310">
        <v>25</v>
      </c>
      <c r="S2310">
        <v>23</v>
      </c>
      <c r="T2310">
        <v>6.7398161378157614E-2</v>
      </c>
      <c r="U2310">
        <v>2.6383414567497983E-2</v>
      </c>
      <c r="V2310">
        <v>14.24</v>
      </c>
      <c r="W2310">
        <v>61.304347826086953</v>
      </c>
      <c r="X2310">
        <v>66.708559046587212</v>
      </c>
      <c r="Y2310">
        <v>56.372000000000007</v>
      </c>
      <c r="Z2310">
        <v>61.27391304347826</v>
      </c>
      <c r="AA2310">
        <v>7.8107627747150259</v>
      </c>
      <c r="AB2310">
        <v>3.3806969002250047</v>
      </c>
      <c r="AC2310">
        <v>-31.863426864600161</v>
      </c>
    </row>
    <row r="2311" spans="1:29">
      <c r="A2311">
        <v>11</v>
      </c>
      <c r="B2311">
        <v>254</v>
      </c>
      <c r="C2311">
        <v>2010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99</v>
      </c>
      <c r="N2311">
        <v>70</v>
      </c>
      <c r="O2311">
        <v>99</v>
      </c>
      <c r="P2311">
        <v>9999</v>
      </c>
      <c r="Q2311">
        <v>47</v>
      </c>
      <c r="R2311">
        <v>78</v>
      </c>
      <c r="S2311">
        <v>76</v>
      </c>
      <c r="T2311">
        <v>0.21028226349985168</v>
      </c>
      <c r="U2311">
        <v>0.10801979852016128</v>
      </c>
      <c r="V2311">
        <v>17.166666666666671</v>
      </c>
      <c r="W2311">
        <v>61.605263157894761</v>
      </c>
      <c r="X2311">
        <v>82.244353696141374</v>
      </c>
      <c r="Y2311">
        <v>73.974358974358992</v>
      </c>
      <c r="Z2311">
        <v>75.921052631578917</v>
      </c>
      <c r="AA2311">
        <v>2.8977902556352726</v>
      </c>
      <c r="AB2311">
        <v>2.8101271153511056</v>
      </c>
      <c r="AC2311">
        <v>-18.770748074770861</v>
      </c>
    </row>
    <row r="2312" spans="1:29">
      <c r="A2312">
        <v>11</v>
      </c>
      <c r="B2312">
        <v>255</v>
      </c>
      <c r="C2312">
        <v>2010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99</v>
      </c>
      <c r="N2312">
        <v>80</v>
      </c>
      <c r="O2312">
        <v>99</v>
      </c>
      <c r="P2312">
        <v>9999</v>
      </c>
      <c r="Q2312">
        <v>120</v>
      </c>
      <c r="R2312">
        <v>252</v>
      </c>
      <c r="S2312">
        <v>243</v>
      </c>
      <c r="T2312">
        <v>0.67937346669182852</v>
      </c>
      <c r="U2312">
        <v>0.3900881354877993</v>
      </c>
      <c r="V2312">
        <v>15.678571428571423</v>
      </c>
      <c r="W2312">
        <v>61.650205761316883</v>
      </c>
      <c r="X2312">
        <v>92.871330547386876</v>
      </c>
      <c r="Y2312">
        <v>82.686507936507937</v>
      </c>
      <c r="Z2312">
        <v>85.748971193415642</v>
      </c>
      <c r="AA2312">
        <v>2.6917089916012098</v>
      </c>
      <c r="AB2312">
        <v>3.0179623366571278</v>
      </c>
      <c r="AC2312">
        <v>-2.4892264538021673</v>
      </c>
    </row>
    <row r="2313" spans="1:29">
      <c r="A2313">
        <v>11</v>
      </c>
      <c r="B2313">
        <v>256</v>
      </c>
      <c r="C2313">
        <v>2010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99</v>
      </c>
      <c r="N2313">
        <v>90</v>
      </c>
      <c r="O2313">
        <v>99</v>
      </c>
      <c r="P2313">
        <v>9999</v>
      </c>
      <c r="Q2313">
        <v>248</v>
      </c>
      <c r="R2313">
        <v>732</v>
      </c>
      <c r="S2313">
        <v>713</v>
      </c>
      <c r="T2313">
        <v>1.9734181651524547</v>
      </c>
      <c r="U2313">
        <v>1.2794598797404153</v>
      </c>
      <c r="V2313">
        <v>15.564207650273222</v>
      </c>
      <c r="W2313">
        <v>61.649368863955118</v>
      </c>
      <c r="X2313">
        <v>103.85621843714659</v>
      </c>
      <c r="Y2313">
        <v>93.365846994535445</v>
      </c>
      <c r="Z2313">
        <v>95.853856942496449</v>
      </c>
      <c r="AA2313">
        <v>2.8179279520755074</v>
      </c>
      <c r="AB2313">
        <v>2.77343191129766</v>
      </c>
      <c r="AC2313">
        <v>-2.2043873470459689</v>
      </c>
    </row>
    <row r="2314" spans="1:29">
      <c r="A2314">
        <v>11</v>
      </c>
      <c r="B2314">
        <v>257</v>
      </c>
      <c r="C2314">
        <v>2010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99</v>
      </c>
      <c r="N2314">
        <v>100</v>
      </c>
      <c r="O2314">
        <v>99</v>
      </c>
      <c r="P2314">
        <v>9999</v>
      </c>
      <c r="Q2314">
        <v>848</v>
      </c>
      <c r="R2314">
        <v>3693</v>
      </c>
      <c r="S2314">
        <v>3671</v>
      </c>
      <c r="T2314">
        <v>9.9560563987814401</v>
      </c>
      <c r="U2314">
        <v>7.3432851243593378</v>
      </c>
      <c r="V2314">
        <v>15.624424587056588</v>
      </c>
      <c r="W2314">
        <v>59.729501498229361</v>
      </c>
      <c r="X2314">
        <v>115.75045054639092</v>
      </c>
      <c r="Y2314">
        <v>106.21443271053332</v>
      </c>
      <c r="Z2314">
        <v>106.85096703895383</v>
      </c>
      <c r="AA2314">
        <v>2.3913408478752478</v>
      </c>
      <c r="AB2314">
        <v>3.4532482857688871</v>
      </c>
      <c r="AC2314">
        <v>-20.43788678902019</v>
      </c>
    </row>
    <row r="2315" spans="1:29">
      <c r="A2315">
        <v>11</v>
      </c>
      <c r="B2315">
        <v>258</v>
      </c>
      <c r="C2315">
        <v>2010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99</v>
      </c>
      <c r="N2315">
        <v>110</v>
      </c>
      <c r="O2315">
        <v>99</v>
      </c>
      <c r="P2315">
        <v>9999</v>
      </c>
      <c r="Q2315">
        <v>1002</v>
      </c>
      <c r="R2315">
        <v>5919</v>
      </c>
      <c r="S2315">
        <v>5895</v>
      </c>
      <c r="T2315">
        <v>15.957188687892597</v>
      </c>
      <c r="U2315">
        <v>12.631342878340838</v>
      </c>
      <c r="V2315">
        <v>15.322520696063524</v>
      </c>
      <c r="W2315">
        <v>59.176590330788819</v>
      </c>
      <c r="X2315">
        <v>124.00721403812422</v>
      </c>
      <c r="Y2315">
        <v>113.99180604831844</v>
      </c>
      <c r="Z2315">
        <v>114.45589482612336</v>
      </c>
      <c r="AA2315">
        <v>2.8857566823047698</v>
      </c>
      <c r="AB2315">
        <v>3.5601500350933062</v>
      </c>
      <c r="AC2315">
        <v>7.8289797534270607</v>
      </c>
    </row>
    <row r="2316" spans="1:29">
      <c r="A2316">
        <v>11</v>
      </c>
      <c r="B2316">
        <v>259</v>
      </c>
      <c r="C2316">
        <v>2010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99</v>
      </c>
      <c r="N2316">
        <v>120</v>
      </c>
      <c r="O2316">
        <v>99</v>
      </c>
      <c r="P2316">
        <v>9999</v>
      </c>
      <c r="Q2316">
        <v>733</v>
      </c>
      <c r="R2316">
        <v>4174</v>
      </c>
      <c r="S2316">
        <v>4162</v>
      </c>
      <c r="T2316">
        <v>11.252797023697196</v>
      </c>
      <c r="U2316">
        <v>9.7391942090335437</v>
      </c>
      <c r="V2316">
        <v>15.313368471490175</v>
      </c>
      <c r="W2316">
        <v>59.575204228736176</v>
      </c>
      <c r="X2316">
        <v>135.4209181223496</v>
      </c>
      <c r="Y2316">
        <v>124.63586487781539</v>
      </c>
      <c r="Z2316">
        <v>124.9952186448826</v>
      </c>
      <c r="AA2316">
        <v>2.9102271589904745</v>
      </c>
      <c r="AB2316">
        <v>3.6405321794805552</v>
      </c>
      <c r="AC2316">
        <v>-1.3986779816710111</v>
      </c>
    </row>
    <row r="2317" spans="1:29">
      <c r="A2317">
        <v>11</v>
      </c>
      <c r="B2317">
        <v>260</v>
      </c>
      <c r="C2317">
        <v>2010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99</v>
      </c>
      <c r="N2317">
        <v>130</v>
      </c>
      <c r="O2317">
        <v>99</v>
      </c>
      <c r="P2317">
        <v>9999</v>
      </c>
      <c r="Q2317">
        <v>674</v>
      </c>
      <c r="R2317">
        <v>3836</v>
      </c>
      <c r="S2317">
        <v>3824</v>
      </c>
      <c r="T2317">
        <v>10.341573881864502</v>
      </c>
      <c r="U2317">
        <v>9.6597743838581085</v>
      </c>
      <c r="V2317">
        <v>15.12591240875912</v>
      </c>
      <c r="W2317">
        <v>59.32923640167364</v>
      </c>
      <c r="X2317">
        <v>146.19256809808871</v>
      </c>
      <c r="Y2317">
        <v>134.51193952033361</v>
      </c>
      <c r="Z2317">
        <v>134.9340481171547</v>
      </c>
      <c r="AA2317">
        <v>2.9105981020288674</v>
      </c>
      <c r="AB2317">
        <v>3.7428625021238737</v>
      </c>
      <c r="AC2317">
        <v>-4.1587313563977775</v>
      </c>
    </row>
    <row r="2318" spans="1:29">
      <c r="A2318">
        <v>11</v>
      </c>
      <c r="B2318">
        <v>261</v>
      </c>
      <c r="C2318">
        <v>2010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99</v>
      </c>
      <c r="N2318">
        <v>140</v>
      </c>
      <c r="O2318">
        <v>99</v>
      </c>
      <c r="P2318">
        <v>9999</v>
      </c>
      <c r="Q2318">
        <v>657</v>
      </c>
      <c r="R2318">
        <v>3735</v>
      </c>
      <c r="S2318">
        <v>3731</v>
      </c>
      <c r="T2318">
        <v>10.069285309896747</v>
      </c>
      <c r="U2318">
        <v>10.128340119831638</v>
      </c>
      <c r="V2318">
        <v>15.27014725568943</v>
      </c>
      <c r="W2318">
        <v>58.927097292950933</v>
      </c>
      <c r="X2318">
        <v>157.10642352726171</v>
      </c>
      <c r="Y2318">
        <v>144.85054082998681</v>
      </c>
      <c r="Z2318">
        <v>145.00583489681077</v>
      </c>
      <c r="AA2318">
        <v>2.8800445528967926</v>
      </c>
      <c r="AB2318">
        <v>4.1134465311906192</v>
      </c>
      <c r="AC2318">
        <v>-3.216779589261852</v>
      </c>
    </row>
    <row r="2319" spans="1:29">
      <c r="A2319">
        <v>11</v>
      </c>
      <c r="B2319">
        <v>262</v>
      </c>
      <c r="C2319">
        <v>2010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99</v>
      </c>
      <c r="N2319">
        <v>150</v>
      </c>
      <c r="O2319">
        <v>99</v>
      </c>
      <c r="P2319">
        <v>9999</v>
      </c>
      <c r="Q2319">
        <v>642</v>
      </c>
      <c r="R2319">
        <v>3400</v>
      </c>
      <c r="S2319">
        <v>3395</v>
      </c>
      <c r="T2319">
        <v>9.1661499474294317</v>
      </c>
      <c r="U2319">
        <v>9.8499135664699224</v>
      </c>
      <c r="V2319">
        <v>14.722647058823529</v>
      </c>
      <c r="W2319">
        <v>58.492488954344601</v>
      </c>
      <c r="X2319">
        <v>167.90223695111877</v>
      </c>
      <c r="Y2319">
        <v>154.74832352941209</v>
      </c>
      <c r="Z2319">
        <v>154.97622974963213</v>
      </c>
      <c r="AA2319">
        <v>2.9172369631902759</v>
      </c>
      <c r="AB2319">
        <v>4.2627460594210094</v>
      </c>
      <c r="AC2319">
        <v>-3.5881487929800642</v>
      </c>
    </row>
    <row r="2320" spans="1:29">
      <c r="A2320">
        <v>11</v>
      </c>
      <c r="B2320">
        <v>263</v>
      </c>
      <c r="C2320">
        <v>2010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99</v>
      </c>
      <c r="N2320">
        <v>160</v>
      </c>
      <c r="O2320">
        <v>99</v>
      </c>
      <c r="P2320">
        <v>9999</v>
      </c>
      <c r="Q2320">
        <v>633</v>
      </c>
      <c r="R2320">
        <v>3010</v>
      </c>
      <c r="S2320">
        <v>3009</v>
      </c>
      <c r="T2320">
        <v>8.1147386299301747</v>
      </c>
      <c r="U2320">
        <v>9.2911423126829611</v>
      </c>
      <c r="V2320">
        <v>14.43255813953488</v>
      </c>
      <c r="W2320">
        <v>57.997673645729485</v>
      </c>
      <c r="X2320">
        <v>178.69575233152037</v>
      </c>
      <c r="Y2320">
        <v>164.88269102990037</v>
      </c>
      <c r="Z2320">
        <v>164.93748753738797</v>
      </c>
      <c r="AA2320">
        <v>2.901734586609563</v>
      </c>
      <c r="AB2320">
        <v>4.3668965199774545</v>
      </c>
      <c r="AC2320">
        <v>0.16067241509385183</v>
      </c>
    </row>
    <row r="2321" spans="1:29">
      <c r="A2321">
        <v>11</v>
      </c>
      <c r="B2321">
        <v>264</v>
      </c>
      <c r="C2321">
        <v>2010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99</v>
      </c>
      <c r="N2321">
        <v>170</v>
      </c>
      <c r="O2321">
        <v>99</v>
      </c>
      <c r="P2321">
        <v>9999</v>
      </c>
      <c r="Q2321">
        <v>597</v>
      </c>
      <c r="R2321">
        <v>2537</v>
      </c>
      <c r="S2321">
        <v>2529</v>
      </c>
      <c r="T2321">
        <v>6.839565416655434</v>
      </c>
      <c r="U2321">
        <v>8.2842236857738119</v>
      </c>
      <c r="V2321">
        <v>14.105636578636188</v>
      </c>
      <c r="W2321">
        <v>57.396204033214701</v>
      </c>
      <c r="X2321">
        <v>189.57248539598751</v>
      </c>
      <c r="Y2321">
        <v>174.42301931415079</v>
      </c>
      <c r="Z2321">
        <v>174.97477263740629</v>
      </c>
      <c r="AA2321">
        <v>2.8526077013038873</v>
      </c>
      <c r="AB2321">
        <v>4.5060919863678279</v>
      </c>
      <c r="AC2321">
        <v>-7.2278162134108381</v>
      </c>
    </row>
    <row r="2322" spans="1:29">
      <c r="A2322">
        <v>11</v>
      </c>
      <c r="B2322">
        <v>265</v>
      </c>
      <c r="C2322">
        <v>2010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99</v>
      </c>
      <c r="N2322">
        <v>180</v>
      </c>
      <c r="O2322">
        <v>99</v>
      </c>
      <c r="P2322">
        <v>9999</v>
      </c>
      <c r="Q2322">
        <v>561</v>
      </c>
      <c r="R2322">
        <v>2012</v>
      </c>
      <c r="S2322">
        <v>2010</v>
      </c>
      <c r="T2322">
        <v>5.4242040277141239</v>
      </c>
      <c r="U2322">
        <v>6.9585118624937001</v>
      </c>
      <c r="V2322">
        <v>13.497514910536777</v>
      </c>
      <c r="W2322">
        <v>56.320895522388078</v>
      </c>
      <c r="X2322">
        <v>200.34845100577471</v>
      </c>
      <c r="Y2322">
        <v>184.73996023856833</v>
      </c>
      <c r="Z2322">
        <v>184.92378109452713</v>
      </c>
      <c r="AA2322">
        <v>2.9147884440388054</v>
      </c>
      <c r="AB2322">
        <v>4.6871276243766085</v>
      </c>
      <c r="AC2322">
        <v>-4.8525496749425265</v>
      </c>
    </row>
    <row r="2323" spans="1:29">
      <c r="A2323">
        <v>11</v>
      </c>
      <c r="B2323">
        <v>266</v>
      </c>
      <c r="C2323">
        <v>2010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99</v>
      </c>
      <c r="N2323">
        <v>190</v>
      </c>
      <c r="O2323">
        <v>99</v>
      </c>
      <c r="P2323">
        <v>9999</v>
      </c>
      <c r="Q2323">
        <v>502</v>
      </c>
      <c r="R2323">
        <v>1505</v>
      </c>
      <c r="S2323">
        <v>1505</v>
      </c>
      <c r="T2323">
        <v>4.0573693149650873</v>
      </c>
      <c r="U2323">
        <v>5.4857171364313837</v>
      </c>
      <c r="V2323">
        <v>12.78471760797342</v>
      </c>
      <c r="W2323">
        <v>55.022591362126249</v>
      </c>
      <c r="X2323">
        <v>210.9442342786588</v>
      </c>
      <c r="Y2323">
        <v>194.70152823920264</v>
      </c>
      <c r="Z2323">
        <v>194.70152823920264</v>
      </c>
      <c r="AA2323">
        <v>2.8968864584041398</v>
      </c>
      <c r="AB2323">
        <v>5.0540751554432566</v>
      </c>
      <c r="AC2323">
        <v>-6.8189864914789915</v>
      </c>
    </row>
    <row r="2324" spans="1:29">
      <c r="A2324">
        <v>11</v>
      </c>
      <c r="B2324">
        <v>267</v>
      </c>
      <c r="C2324">
        <v>2010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99</v>
      </c>
      <c r="N2324">
        <v>200</v>
      </c>
      <c r="O2324">
        <v>99</v>
      </c>
      <c r="P2324">
        <v>9999</v>
      </c>
      <c r="Q2324">
        <v>416</v>
      </c>
      <c r="R2324">
        <v>1001</v>
      </c>
      <c r="S2324">
        <v>1001</v>
      </c>
      <c r="T2324">
        <v>2.6986223815814303</v>
      </c>
      <c r="U2324">
        <v>3.8346579172202393</v>
      </c>
      <c r="V2324">
        <v>11.865134865134864</v>
      </c>
      <c r="W2324">
        <v>53.675324675324681</v>
      </c>
      <c r="X2324">
        <v>221.69877792846435</v>
      </c>
      <c r="Y2324">
        <v>204.62797202797188</v>
      </c>
      <c r="Z2324">
        <v>204.62797202797188</v>
      </c>
      <c r="AA2324">
        <v>2.8386966348444522</v>
      </c>
      <c r="AB2324">
        <v>5.3946620043649807</v>
      </c>
      <c r="AC2324">
        <v>-4.949461925524286</v>
      </c>
    </row>
    <row r="2325" spans="1:29">
      <c r="A2325">
        <v>11</v>
      </c>
      <c r="B2325">
        <v>268</v>
      </c>
      <c r="C2325">
        <v>2010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99</v>
      </c>
      <c r="N2325">
        <v>210</v>
      </c>
      <c r="O2325">
        <v>99</v>
      </c>
      <c r="P2325">
        <v>9999</v>
      </c>
      <c r="Q2325">
        <v>304</v>
      </c>
      <c r="R2325">
        <v>568</v>
      </c>
      <c r="S2325">
        <v>568</v>
      </c>
      <c r="T2325">
        <v>1.5312862265117404</v>
      </c>
      <c r="U2325">
        <v>2.2831472731617803</v>
      </c>
      <c r="V2325">
        <v>10.845070422535212</v>
      </c>
      <c r="W2325">
        <v>51.908450704225352</v>
      </c>
      <c r="X2325">
        <v>232.62497520333312</v>
      </c>
      <c r="Y2325">
        <v>214.71285211267613</v>
      </c>
      <c r="Z2325">
        <v>214.71285211267613</v>
      </c>
      <c r="AA2325">
        <v>2.9718859247815321</v>
      </c>
      <c r="AB2325">
        <v>5.7676916191633394</v>
      </c>
      <c r="AC2325">
        <v>-9.6685239376388807</v>
      </c>
    </row>
    <row r="2326" spans="1:29">
      <c r="A2326">
        <v>11</v>
      </c>
      <c r="B2326">
        <v>269</v>
      </c>
      <c r="C2326">
        <v>2010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99</v>
      </c>
      <c r="N2326">
        <v>220</v>
      </c>
      <c r="O2326">
        <v>99</v>
      </c>
      <c r="P2326">
        <v>9999</v>
      </c>
      <c r="Q2326">
        <v>200</v>
      </c>
      <c r="R2326">
        <v>312</v>
      </c>
      <c r="S2326">
        <v>312</v>
      </c>
      <c r="T2326">
        <v>0.84112905399940674</v>
      </c>
      <c r="U2326">
        <v>1.3118077843960465</v>
      </c>
      <c r="V2326">
        <v>10.298076923076923</v>
      </c>
      <c r="W2326">
        <v>50.92948717948719</v>
      </c>
      <c r="X2326">
        <v>243.32479095480176</v>
      </c>
      <c r="Y2326">
        <v>224.58878205128201</v>
      </c>
      <c r="Z2326">
        <v>224.58878205128201</v>
      </c>
      <c r="AA2326">
        <v>2.899475382026655</v>
      </c>
      <c r="AB2326">
        <v>6.3175703089724076</v>
      </c>
      <c r="AC2326">
        <v>1.0787766937745285</v>
      </c>
    </row>
    <row r="2327" spans="1:29">
      <c r="A2327">
        <v>11</v>
      </c>
      <c r="B2327">
        <v>270</v>
      </c>
      <c r="C2327">
        <v>2010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99</v>
      </c>
      <c r="N2327">
        <v>230</v>
      </c>
      <c r="O2327">
        <v>99</v>
      </c>
      <c r="P2327">
        <v>9999</v>
      </c>
      <c r="Q2327">
        <v>169</v>
      </c>
      <c r="R2327">
        <v>304</v>
      </c>
      <c r="S2327">
        <v>304</v>
      </c>
      <c r="T2327">
        <v>0.81956164235839613</v>
      </c>
      <c r="U2327">
        <v>1.3949905176308179</v>
      </c>
      <c r="V2327">
        <v>7.9605263157894752</v>
      </c>
      <c r="W2327">
        <v>46.838815789473685</v>
      </c>
      <c r="X2327">
        <v>265.56352283742933</v>
      </c>
      <c r="Y2327">
        <v>245.11513157894728</v>
      </c>
      <c r="Z2327">
        <v>245.11513157894728</v>
      </c>
      <c r="AA2327">
        <v>51.471225047373757</v>
      </c>
      <c r="AB2327">
        <v>6.7030781356315776</v>
      </c>
      <c r="AC2327">
        <v>7.130246343947686</v>
      </c>
    </row>
    <row r="2328" spans="1:29">
      <c r="A2328">
        <v>11</v>
      </c>
      <c r="B2328">
        <v>271</v>
      </c>
      <c r="C2328">
        <v>2009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99</v>
      </c>
      <c r="N2328">
        <v>60</v>
      </c>
      <c r="O2328">
        <v>99</v>
      </c>
      <c r="P2328">
        <v>9999</v>
      </c>
      <c r="Q2328">
        <v>13</v>
      </c>
      <c r="R2328">
        <v>22</v>
      </c>
      <c r="S2328">
        <v>21</v>
      </c>
      <c r="T2328">
        <v>5.7504312823461759E-2</v>
      </c>
      <c r="U2328">
        <v>2.1480997482677563E-2</v>
      </c>
      <c r="V2328">
        <v>31</v>
      </c>
      <c r="W2328">
        <v>58.428571428571438</v>
      </c>
      <c r="X2328">
        <v>62.50861814242095</v>
      </c>
      <c r="Y2328">
        <v>54.109090909090916</v>
      </c>
      <c r="Z2328">
        <v>56.685714285714305</v>
      </c>
      <c r="AA2328">
        <v>8.2633030242601748</v>
      </c>
      <c r="AB2328">
        <v>5.3324829253978638</v>
      </c>
      <c r="AC2328">
        <v>18.720484160763323</v>
      </c>
    </row>
    <row r="2329" spans="1:29">
      <c r="A2329">
        <v>11</v>
      </c>
      <c r="B2329">
        <v>272</v>
      </c>
      <c r="C2329">
        <v>2009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99</v>
      </c>
      <c r="N2329">
        <v>70</v>
      </c>
      <c r="O2329">
        <v>99</v>
      </c>
      <c r="P2329">
        <v>9999</v>
      </c>
      <c r="Q2329">
        <v>52</v>
      </c>
      <c r="R2329">
        <v>67</v>
      </c>
      <c r="S2329">
        <v>64</v>
      </c>
      <c r="T2329">
        <v>0.17512677087145173</v>
      </c>
      <c r="U2329">
        <v>8.825181979904477E-2</v>
      </c>
      <c r="V2329">
        <v>26.70149253731342</v>
      </c>
      <c r="W2329">
        <v>60.078125</v>
      </c>
      <c r="X2329">
        <v>82.65390275060237</v>
      </c>
      <c r="Y2329">
        <v>72.994029850746259</v>
      </c>
      <c r="Z2329">
        <v>76.415624999999977</v>
      </c>
      <c r="AA2329">
        <v>2.5952612314320782</v>
      </c>
      <c r="AB2329">
        <v>3.5545072069662487</v>
      </c>
      <c r="AC2329">
        <v>-3.9258874824410408</v>
      </c>
    </row>
    <row r="2330" spans="1:29">
      <c r="A2330">
        <v>11</v>
      </c>
      <c r="B2330">
        <v>273</v>
      </c>
      <c r="C2330">
        <v>2009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99</v>
      </c>
      <c r="N2330">
        <v>80</v>
      </c>
      <c r="O2330">
        <v>99</v>
      </c>
      <c r="P2330">
        <v>9999</v>
      </c>
      <c r="Q2330">
        <v>128</v>
      </c>
      <c r="R2330">
        <v>255</v>
      </c>
      <c r="S2330">
        <v>250</v>
      </c>
      <c r="T2330">
        <v>0.66652726227194303</v>
      </c>
      <c r="U2330">
        <v>0.38794638145252991</v>
      </c>
      <c r="V2330">
        <v>20.137254901960784</v>
      </c>
      <c r="W2330">
        <v>60.648000000000003</v>
      </c>
      <c r="X2330">
        <v>93.171032226541726</v>
      </c>
      <c r="Y2330">
        <v>84.308235294117566</v>
      </c>
      <c r="Z2330">
        <v>85.994399999999899</v>
      </c>
      <c r="AA2330">
        <v>2.8564818641148193</v>
      </c>
      <c r="AB2330">
        <v>3.5490979135548555</v>
      </c>
      <c r="AC2330">
        <v>0.80123624216884082</v>
      </c>
    </row>
    <row r="2331" spans="1:29">
      <c r="A2331">
        <v>11</v>
      </c>
      <c r="B2331">
        <v>274</v>
      </c>
      <c r="C2331">
        <v>2009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99</v>
      </c>
      <c r="N2331">
        <v>90</v>
      </c>
      <c r="O2331">
        <v>99</v>
      </c>
      <c r="P2331">
        <v>9999</v>
      </c>
      <c r="Q2331">
        <v>285</v>
      </c>
      <c r="R2331">
        <v>747</v>
      </c>
      <c r="S2331">
        <v>724</v>
      </c>
      <c r="T2331">
        <v>1.9525328035966336</v>
      </c>
      <c r="U2331">
        <v>1.2534732259234151</v>
      </c>
      <c r="V2331">
        <v>22.535475234270422</v>
      </c>
      <c r="W2331">
        <v>60.691988950276247</v>
      </c>
      <c r="X2331">
        <v>103.92875220636964</v>
      </c>
      <c r="Y2331">
        <v>92.989290495314705</v>
      </c>
      <c r="Z2331">
        <v>95.943370165745989</v>
      </c>
      <c r="AA2331">
        <v>2.7666967201726318</v>
      </c>
      <c r="AB2331">
        <v>3.173246576320937</v>
      </c>
      <c r="AC2331">
        <v>-12.241858474776544</v>
      </c>
    </row>
    <row r="2332" spans="1:29">
      <c r="A2332">
        <v>11</v>
      </c>
      <c r="B2332">
        <v>275</v>
      </c>
      <c r="C2332">
        <v>2009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99</v>
      </c>
      <c r="N2332">
        <v>100</v>
      </c>
      <c r="O2332">
        <v>99</v>
      </c>
      <c r="P2332">
        <v>9999</v>
      </c>
      <c r="Q2332">
        <v>854</v>
      </c>
      <c r="R2332">
        <v>3379</v>
      </c>
      <c r="S2332">
        <v>3366</v>
      </c>
      <c r="T2332">
        <v>8.8321396832035131</v>
      </c>
      <c r="U2332">
        <v>6.4914368973774232</v>
      </c>
      <c r="V2332">
        <v>16.905593370819769</v>
      </c>
      <c r="W2332">
        <v>58.83333333333335</v>
      </c>
      <c r="X2332">
        <v>115.78233028741352</v>
      </c>
      <c r="Y2332">
        <v>106.46114234980794</v>
      </c>
      <c r="Z2332">
        <v>106.8723113487822</v>
      </c>
      <c r="AA2332">
        <v>2.4845404008409502</v>
      </c>
      <c r="AB2332">
        <v>3.3964391895266006</v>
      </c>
      <c r="AC2332">
        <v>-22.803710774465369</v>
      </c>
    </row>
    <row r="2333" spans="1:29">
      <c r="A2333">
        <v>11</v>
      </c>
      <c r="B2333">
        <v>276</v>
      </c>
      <c r="C2333">
        <v>2009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99</v>
      </c>
      <c r="N2333">
        <v>110</v>
      </c>
      <c r="O2333">
        <v>99</v>
      </c>
      <c r="P2333">
        <v>9999</v>
      </c>
      <c r="Q2333">
        <v>973</v>
      </c>
      <c r="R2333">
        <v>6237</v>
      </c>
      <c r="S2333">
        <v>6218</v>
      </c>
      <c r="T2333">
        <v>16.302472685451413</v>
      </c>
      <c r="U2333">
        <v>12.873557821426221</v>
      </c>
      <c r="V2333">
        <v>16.215648548981878</v>
      </c>
      <c r="W2333">
        <v>58.318591186876802</v>
      </c>
      <c r="X2333">
        <v>124.30739144354148</v>
      </c>
      <c r="Y2333">
        <v>114.38295654962296</v>
      </c>
      <c r="Z2333">
        <v>114.73247024766781</v>
      </c>
      <c r="AA2333">
        <v>2.8856939715181302</v>
      </c>
      <c r="AB2333">
        <v>3.5817851364084556</v>
      </c>
      <c r="AC2333">
        <v>-0.17290423389093162</v>
      </c>
    </row>
    <row r="2334" spans="1:29">
      <c r="A2334">
        <v>11</v>
      </c>
      <c r="B2334">
        <v>277</v>
      </c>
      <c r="C2334">
        <v>2009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99</v>
      </c>
      <c r="N2334">
        <v>120</v>
      </c>
      <c r="O2334">
        <v>99</v>
      </c>
      <c r="P2334">
        <v>9999</v>
      </c>
      <c r="Q2334">
        <v>757</v>
      </c>
      <c r="R2334">
        <v>4662</v>
      </c>
      <c r="S2334">
        <v>4651</v>
      </c>
      <c r="T2334">
        <v>12.185686653771761</v>
      </c>
      <c r="U2334">
        <v>10.484749637657014</v>
      </c>
      <c r="V2334">
        <v>16.190476190476186</v>
      </c>
      <c r="W2334">
        <v>58.359062567189866</v>
      </c>
      <c r="X2334">
        <v>135.34856633448229</v>
      </c>
      <c r="Y2334">
        <v>124.63048048048017</v>
      </c>
      <c r="Z2334">
        <v>124.9252418834656</v>
      </c>
      <c r="AA2334">
        <v>2.8729477116198878</v>
      </c>
      <c r="AB2334">
        <v>3.7579519505111376</v>
      </c>
      <c r="AC2334">
        <v>0.42527148933196962</v>
      </c>
    </row>
    <row r="2335" spans="1:29">
      <c r="A2335">
        <v>11</v>
      </c>
      <c r="B2335">
        <v>278</v>
      </c>
      <c r="C2335">
        <v>2009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99</v>
      </c>
      <c r="N2335">
        <v>130</v>
      </c>
      <c r="O2335">
        <v>99</v>
      </c>
      <c r="P2335">
        <v>9999</v>
      </c>
      <c r="Q2335">
        <v>712</v>
      </c>
      <c r="R2335">
        <v>3970</v>
      </c>
      <c r="S2335">
        <v>3961</v>
      </c>
      <c r="T2335">
        <v>10.376914632233779</v>
      </c>
      <c r="U2335">
        <v>9.6520848937537984</v>
      </c>
      <c r="V2335">
        <v>16.171536523929472</v>
      </c>
      <c r="W2335">
        <v>58.257005806614501</v>
      </c>
      <c r="X2335">
        <v>146.29968534321611</v>
      </c>
      <c r="Y2335">
        <v>134.73148614609596</v>
      </c>
      <c r="Z2335">
        <v>135.03761676344379</v>
      </c>
      <c r="AA2335">
        <v>2.8857113933024161</v>
      </c>
      <c r="AB2335">
        <v>4.0081452063478</v>
      </c>
      <c r="AC2335">
        <v>-3.5955877972094759</v>
      </c>
    </row>
    <row r="2336" spans="1:29">
      <c r="A2336">
        <v>11</v>
      </c>
      <c r="B2336">
        <v>279</v>
      </c>
      <c r="C2336">
        <v>2009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99</v>
      </c>
      <c r="N2336">
        <v>140</v>
      </c>
      <c r="O2336">
        <v>99</v>
      </c>
      <c r="P2336">
        <v>9999</v>
      </c>
      <c r="Q2336">
        <v>716</v>
      </c>
      <c r="R2336">
        <v>3624</v>
      </c>
      <c r="S2336">
        <v>3614</v>
      </c>
      <c r="T2336">
        <v>9.4725286214647877</v>
      </c>
      <c r="U2336">
        <v>9.4532773958823331</v>
      </c>
      <c r="V2336">
        <v>15.982891832229578</v>
      </c>
      <c r="W2336">
        <v>58.013004980630861</v>
      </c>
      <c r="X2336">
        <v>157.05397267285068</v>
      </c>
      <c r="Y2336">
        <v>144.55485651214099</v>
      </c>
      <c r="Z2336">
        <v>144.95484228002181</v>
      </c>
      <c r="AA2336">
        <v>2.8993592340386325</v>
      </c>
      <c r="AB2336">
        <v>4.1801037673466315</v>
      </c>
      <c r="AC2336">
        <v>-6.0677133329542094</v>
      </c>
    </row>
    <row r="2337" spans="1:29">
      <c r="A2337">
        <v>11</v>
      </c>
      <c r="B2337">
        <v>280</v>
      </c>
      <c r="C2337">
        <v>2009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99</v>
      </c>
      <c r="N2337">
        <v>150</v>
      </c>
      <c r="O2337">
        <v>99</v>
      </c>
      <c r="P2337">
        <v>9999</v>
      </c>
      <c r="Q2337">
        <v>705</v>
      </c>
      <c r="R2337">
        <v>3351</v>
      </c>
      <c r="S2337">
        <v>3346</v>
      </c>
      <c r="T2337">
        <v>8.7589523759736512</v>
      </c>
      <c r="U2337">
        <v>9.3577930628179757</v>
      </c>
      <c r="V2337">
        <v>15.463145329752315</v>
      </c>
      <c r="W2337">
        <v>57.629408248655103</v>
      </c>
      <c r="X2337">
        <v>167.91038913045787</v>
      </c>
      <c r="Y2337">
        <v>154.75243210981805</v>
      </c>
      <c r="Z2337">
        <v>154.98368200836825</v>
      </c>
      <c r="AA2337">
        <v>2.8842446180392436</v>
      </c>
      <c r="AB2337">
        <v>4.3707603906196146</v>
      </c>
      <c r="AC2337">
        <v>-4.0661473104726555</v>
      </c>
    </row>
    <row r="2338" spans="1:29">
      <c r="A2338">
        <v>11</v>
      </c>
      <c r="B2338">
        <v>281</v>
      </c>
      <c r="C2338">
        <v>2009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99</v>
      </c>
      <c r="N2338">
        <v>160</v>
      </c>
      <c r="O2338">
        <v>99</v>
      </c>
      <c r="P2338">
        <v>9999</v>
      </c>
      <c r="Q2338">
        <v>674</v>
      </c>
      <c r="R2338">
        <v>3064</v>
      </c>
      <c r="S2338">
        <v>3052</v>
      </c>
      <c r="T2338">
        <v>8.0087824768675819</v>
      </c>
      <c r="U2338">
        <v>9.0871620886523878</v>
      </c>
      <c r="V2338">
        <v>15.404373368146212</v>
      </c>
      <c r="W2338">
        <v>56.909239842726087</v>
      </c>
      <c r="X2338">
        <v>178.76355340316621</v>
      </c>
      <c r="Y2338">
        <v>164.35313315926896</v>
      </c>
      <c r="Z2338">
        <v>164.99934469200525</v>
      </c>
      <c r="AA2338">
        <v>2.9203178681907351</v>
      </c>
      <c r="AB2338">
        <v>4.4388911599808161</v>
      </c>
      <c r="AC2338">
        <v>-4.9401759502230114</v>
      </c>
    </row>
    <row r="2339" spans="1:29">
      <c r="A2339">
        <v>11</v>
      </c>
      <c r="B2339">
        <v>282</v>
      </c>
      <c r="C2339">
        <v>2009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99</v>
      </c>
      <c r="N2339">
        <v>170</v>
      </c>
      <c r="O2339">
        <v>99</v>
      </c>
      <c r="P2339">
        <v>9999</v>
      </c>
      <c r="Q2339">
        <v>647</v>
      </c>
      <c r="R2339">
        <v>2595</v>
      </c>
      <c r="S2339">
        <v>2593</v>
      </c>
      <c r="T2339">
        <v>6.782895080767422</v>
      </c>
      <c r="U2339">
        <v>8.1879538918617705</v>
      </c>
      <c r="V2339">
        <v>14.205009633911372</v>
      </c>
      <c r="W2339">
        <v>56.175086772078657</v>
      </c>
      <c r="X2339">
        <v>189.5895724129868</v>
      </c>
      <c r="Y2339">
        <v>174.85437379576112</v>
      </c>
      <c r="Z2339">
        <v>174.98924026224455</v>
      </c>
      <c r="AA2339">
        <v>2.8722383441764801</v>
      </c>
      <c r="AB2339">
        <v>4.6902723057569595</v>
      </c>
      <c r="AC2339">
        <v>-3.2114430389326567</v>
      </c>
    </row>
    <row r="2340" spans="1:29">
      <c r="A2340">
        <v>11</v>
      </c>
      <c r="B2340">
        <v>283</v>
      </c>
      <c r="C2340">
        <v>2009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99</v>
      </c>
      <c r="N2340">
        <v>180</v>
      </c>
      <c r="O2340">
        <v>99</v>
      </c>
      <c r="P2340">
        <v>9999</v>
      </c>
      <c r="Q2340">
        <v>606</v>
      </c>
      <c r="R2340">
        <v>2143</v>
      </c>
      <c r="S2340">
        <v>2140</v>
      </c>
      <c r="T2340">
        <v>5.6014428354853889</v>
      </c>
      <c r="U2340">
        <v>7.1360111833999564</v>
      </c>
      <c r="V2340">
        <v>13.253849743350443</v>
      </c>
      <c r="W2340">
        <v>54.959813084112149</v>
      </c>
      <c r="X2340">
        <v>200.209505715148</v>
      </c>
      <c r="Y2340">
        <v>184.53205786280921</v>
      </c>
      <c r="Z2340">
        <v>184.79074766355151</v>
      </c>
      <c r="AA2340">
        <v>2.8803732237723887</v>
      </c>
      <c r="AB2340">
        <v>4.9093913400286864</v>
      </c>
      <c r="AC2340">
        <v>-5.9987006288257616</v>
      </c>
    </row>
    <row r="2341" spans="1:29">
      <c r="A2341">
        <v>11</v>
      </c>
      <c r="B2341">
        <v>284</v>
      </c>
      <c r="C2341">
        <v>2009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99</v>
      </c>
      <c r="N2341">
        <v>190</v>
      </c>
      <c r="O2341">
        <v>99</v>
      </c>
      <c r="P2341">
        <v>9999</v>
      </c>
      <c r="Q2341">
        <v>559</v>
      </c>
      <c r="R2341">
        <v>1630</v>
      </c>
      <c r="S2341">
        <v>1628</v>
      </c>
      <c r="T2341">
        <v>4.2605468137383031</v>
      </c>
      <c r="U2341">
        <v>5.7226810082159583</v>
      </c>
      <c r="V2341">
        <v>12.534969325153378</v>
      </c>
      <c r="W2341">
        <v>53.511056511056509</v>
      </c>
      <c r="X2341">
        <v>211.05185145796844</v>
      </c>
      <c r="Y2341">
        <v>194.55858895705512</v>
      </c>
      <c r="Z2341">
        <v>194.79760442260437</v>
      </c>
      <c r="AA2341">
        <v>2.9204082227523891</v>
      </c>
      <c r="AB2341">
        <v>5.189220599636915</v>
      </c>
      <c r="AC2341">
        <v>-5.5164568302877237</v>
      </c>
    </row>
    <row r="2342" spans="1:29">
      <c r="A2342">
        <v>11</v>
      </c>
      <c r="B2342">
        <v>285</v>
      </c>
      <c r="C2342">
        <v>2009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99</v>
      </c>
      <c r="N2342">
        <v>200</v>
      </c>
      <c r="O2342">
        <v>99</v>
      </c>
      <c r="P2342">
        <v>9999</v>
      </c>
      <c r="Q2342">
        <v>435</v>
      </c>
      <c r="R2342">
        <v>1083</v>
      </c>
      <c r="S2342">
        <v>1083</v>
      </c>
      <c r="T2342">
        <v>2.8307804903549592</v>
      </c>
      <c r="U2342">
        <v>3.9986252450334225</v>
      </c>
      <c r="V2342">
        <v>11.666666666666664</v>
      </c>
      <c r="W2342">
        <v>52.437673130193915</v>
      </c>
      <c r="X2342">
        <v>221.67617538457588</v>
      </c>
      <c r="Y2342">
        <v>204.60710987996336</v>
      </c>
      <c r="Z2342">
        <v>204.60710987996336</v>
      </c>
      <c r="AA2342">
        <v>2.8551706272922401</v>
      </c>
      <c r="AB2342">
        <v>5.4981355806022991</v>
      </c>
      <c r="AC2342">
        <v>-9.1857225104469897</v>
      </c>
    </row>
    <row r="2343" spans="1:29">
      <c r="A2343">
        <v>11</v>
      </c>
      <c r="B2343">
        <v>286</v>
      </c>
      <c r="C2343">
        <v>2009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99</v>
      </c>
      <c r="N2343">
        <v>210</v>
      </c>
      <c r="O2343">
        <v>99</v>
      </c>
      <c r="P2343">
        <v>9999</v>
      </c>
      <c r="Q2343">
        <v>321</v>
      </c>
      <c r="R2343">
        <v>645</v>
      </c>
      <c r="S2343">
        <v>644</v>
      </c>
      <c r="T2343">
        <v>1.6859218986878559</v>
      </c>
      <c r="U2343">
        <v>2.4941199288203757</v>
      </c>
      <c r="V2343">
        <v>11.088372093023253</v>
      </c>
      <c r="W2343">
        <v>50.161490683229822</v>
      </c>
      <c r="X2343">
        <v>232.52034568772208</v>
      </c>
      <c r="Y2343">
        <v>214.28713178294564</v>
      </c>
      <c r="Z2343">
        <v>214.61987577639744</v>
      </c>
      <c r="AA2343">
        <v>2.7878133169506518</v>
      </c>
      <c r="AB2343">
        <v>5.5262227742404759</v>
      </c>
      <c r="AC2343">
        <v>-6.165057959626246</v>
      </c>
    </row>
    <row r="2344" spans="1:29">
      <c r="A2344">
        <v>11</v>
      </c>
      <c r="B2344">
        <v>287</v>
      </c>
      <c r="C2344">
        <v>2009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99</v>
      </c>
      <c r="N2344">
        <v>220</v>
      </c>
      <c r="O2344">
        <v>99</v>
      </c>
      <c r="P2344">
        <v>9999</v>
      </c>
      <c r="Q2344">
        <v>218</v>
      </c>
      <c r="R2344">
        <v>383</v>
      </c>
      <c r="S2344">
        <v>383</v>
      </c>
      <c r="T2344">
        <v>1.0010978096084477</v>
      </c>
      <c r="U2344">
        <v>1.5499503297046195</v>
      </c>
      <c r="V2344">
        <v>10.190600522193211</v>
      </c>
      <c r="W2344">
        <v>48.749347258485642</v>
      </c>
      <c r="X2344">
        <v>242.97174895122879</v>
      </c>
      <c r="Y2344">
        <v>224.26292428198431</v>
      </c>
      <c r="Z2344">
        <v>224.26292428198431</v>
      </c>
      <c r="AA2344">
        <v>2.7335234030977298</v>
      </c>
      <c r="AB2344">
        <v>6.0156317992947006</v>
      </c>
      <c r="AC2344">
        <v>-7.458861468584014</v>
      </c>
    </row>
    <row r="2345" spans="1:29">
      <c r="A2345">
        <v>11</v>
      </c>
      <c r="B2345">
        <v>288</v>
      </c>
      <c r="C2345">
        <v>2009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99</v>
      </c>
      <c r="N2345">
        <v>230</v>
      </c>
      <c r="O2345">
        <v>99</v>
      </c>
      <c r="P2345">
        <v>9999</v>
      </c>
      <c r="Q2345">
        <v>203</v>
      </c>
      <c r="R2345">
        <v>401</v>
      </c>
      <c r="S2345">
        <v>401</v>
      </c>
      <c r="T2345">
        <v>1.0481467928276438</v>
      </c>
      <c r="U2345">
        <v>1.7594441907390599</v>
      </c>
      <c r="V2345">
        <v>8.32418952618454</v>
      </c>
      <c r="W2345">
        <v>45.942643391521187</v>
      </c>
      <c r="X2345">
        <v>263.43161597631058</v>
      </c>
      <c r="Y2345">
        <v>243.14738154613471</v>
      </c>
      <c r="Z2345">
        <v>243.14738154613471</v>
      </c>
      <c r="AA2345">
        <v>12.778855641166929</v>
      </c>
      <c r="AB2345">
        <v>6.6249134559829939</v>
      </c>
      <c r="AC2345">
        <v>-22.339664028493381</v>
      </c>
    </row>
    <row r="2346" spans="1:29">
      <c r="A2346">
        <v>11</v>
      </c>
      <c r="B2346">
        <v>289</v>
      </c>
      <c r="C2346">
        <v>2008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99</v>
      </c>
      <c r="N2346">
        <v>60</v>
      </c>
      <c r="O2346">
        <v>99</v>
      </c>
      <c r="P2346">
        <v>9999</v>
      </c>
      <c r="Q2346">
        <v>22</v>
      </c>
      <c r="R2346">
        <v>26</v>
      </c>
      <c r="S2346">
        <v>23</v>
      </c>
      <c r="T2346">
        <v>7.1371709352438972E-2</v>
      </c>
      <c r="U2346">
        <v>2.7192509080992276E-2</v>
      </c>
      <c r="V2346">
        <v>31.846153846153847</v>
      </c>
      <c r="W2346">
        <v>59.913043478260867</v>
      </c>
      <c r="X2346">
        <v>70.505875489624117</v>
      </c>
      <c r="Y2346">
        <v>55.746153846153824</v>
      </c>
      <c r="Z2346">
        <v>63.017391304347797</v>
      </c>
      <c r="AA2346">
        <v>5.8838505710574722</v>
      </c>
    </row>
    <row r="2347" spans="1:29">
      <c r="A2347">
        <v>11</v>
      </c>
      <c r="B2347">
        <v>290</v>
      </c>
      <c r="C2347">
        <v>2008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99</v>
      </c>
      <c r="N2347">
        <v>70</v>
      </c>
      <c r="O2347">
        <v>99</v>
      </c>
      <c r="P2347">
        <v>9999</v>
      </c>
      <c r="Q2347">
        <v>45</v>
      </c>
      <c r="R2347">
        <v>73</v>
      </c>
      <c r="S2347">
        <v>65</v>
      </c>
      <c r="T2347">
        <v>0.20038979933569409</v>
      </c>
      <c r="U2347">
        <v>9.2976843178957824E-2</v>
      </c>
      <c r="V2347">
        <v>24.82191780821918</v>
      </c>
      <c r="W2347">
        <v>60.492307692307698</v>
      </c>
      <c r="X2347">
        <v>82.772080321761905</v>
      </c>
      <c r="Y2347">
        <v>67.887671232876727</v>
      </c>
      <c r="Z2347">
        <v>76.243076923076941</v>
      </c>
      <c r="AA2347">
        <v>2.8386870871402925</v>
      </c>
      <c r="AB2347">
        <v>3.0590248668644504</v>
      </c>
      <c r="AC2347">
        <v>9.6240567454089501</v>
      </c>
    </row>
    <row r="2348" spans="1:29">
      <c r="A2348">
        <v>11</v>
      </c>
      <c r="B2348">
        <v>291</v>
      </c>
      <c r="C2348">
        <v>2008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99</v>
      </c>
      <c r="N2348">
        <v>80</v>
      </c>
      <c r="O2348">
        <v>99</v>
      </c>
      <c r="P2348">
        <v>9999</v>
      </c>
      <c r="Q2348">
        <v>115</v>
      </c>
      <c r="R2348">
        <v>206</v>
      </c>
      <c r="S2348">
        <v>196</v>
      </c>
      <c r="T2348">
        <v>0.56548354333086281</v>
      </c>
      <c r="U2348">
        <v>0.31521284864252502</v>
      </c>
      <c r="V2348">
        <v>23.917475728155328</v>
      </c>
      <c r="W2348">
        <v>60.479591836734677</v>
      </c>
      <c r="X2348">
        <v>92.997191513532243</v>
      </c>
      <c r="Y2348">
        <v>81.559708737864113</v>
      </c>
      <c r="Z2348">
        <v>85.720918367346982</v>
      </c>
      <c r="AA2348">
        <v>2.9604745161334201</v>
      </c>
      <c r="AB2348">
        <v>2.9631395093330188</v>
      </c>
      <c r="AC2348">
        <v>-9.6914913303640493E-2</v>
      </c>
    </row>
    <row r="2349" spans="1:29">
      <c r="A2349">
        <v>11</v>
      </c>
      <c r="B2349">
        <v>292</v>
      </c>
      <c r="C2349">
        <v>2008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99</v>
      </c>
      <c r="N2349">
        <v>90</v>
      </c>
      <c r="O2349">
        <v>99</v>
      </c>
      <c r="P2349">
        <v>9999</v>
      </c>
      <c r="Q2349">
        <v>234</v>
      </c>
      <c r="R2349">
        <v>653</v>
      </c>
      <c r="S2349">
        <v>638</v>
      </c>
      <c r="T2349">
        <v>1.7925279310439488</v>
      </c>
      <c r="U2349">
        <v>1.1443404797813741</v>
      </c>
      <c r="V2349">
        <v>21.010719754977032</v>
      </c>
      <c r="W2349">
        <v>60.247648902821311</v>
      </c>
      <c r="X2349">
        <v>103.56633854250488</v>
      </c>
      <c r="Y2349">
        <v>93.407350689127057</v>
      </c>
      <c r="Z2349">
        <v>95.60344827586205</v>
      </c>
      <c r="AA2349">
        <v>2.9017161752029126</v>
      </c>
      <c r="AB2349">
        <v>3.0877631557808876</v>
      </c>
      <c r="AC2349">
        <v>-3.5771496143940151E-2</v>
      </c>
    </row>
    <row r="2350" spans="1:29">
      <c r="A2350">
        <v>11</v>
      </c>
      <c r="B2350">
        <v>293</v>
      </c>
      <c r="C2350">
        <v>2008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99</v>
      </c>
      <c r="N2350">
        <v>100</v>
      </c>
      <c r="O2350">
        <v>99</v>
      </c>
      <c r="P2350">
        <v>9999</v>
      </c>
      <c r="Q2350">
        <v>874</v>
      </c>
      <c r="R2350">
        <v>3343</v>
      </c>
      <c r="S2350">
        <v>3327</v>
      </c>
      <c r="T2350">
        <v>9.1767547832770617</v>
      </c>
      <c r="U2350">
        <v>6.6753557370790979</v>
      </c>
      <c r="V2350">
        <v>16.802273407119355</v>
      </c>
      <c r="W2350">
        <v>58.500751427712679</v>
      </c>
      <c r="X2350">
        <v>115.86118566017701</v>
      </c>
      <c r="Y2350">
        <v>106.43317379599161</v>
      </c>
      <c r="Z2350">
        <v>106.94502554854223</v>
      </c>
      <c r="AA2350">
        <v>2.3797673853145462</v>
      </c>
      <c r="AB2350">
        <v>3.3455328959837152</v>
      </c>
      <c r="AC2350">
        <v>-21.684789296288923</v>
      </c>
    </row>
    <row r="2351" spans="1:29">
      <c r="A2351">
        <v>11</v>
      </c>
      <c r="B2351">
        <v>294</v>
      </c>
      <c r="C2351">
        <v>2008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99</v>
      </c>
      <c r="N2351">
        <v>110</v>
      </c>
      <c r="O2351">
        <v>99</v>
      </c>
      <c r="P2351">
        <v>9999</v>
      </c>
      <c r="Q2351">
        <v>1020</v>
      </c>
      <c r="R2351">
        <v>5412</v>
      </c>
      <c r="S2351">
        <v>5391</v>
      </c>
      <c r="T2351">
        <v>14.856295808284605</v>
      </c>
      <c r="U2351">
        <v>11.596614530743272</v>
      </c>
      <c r="V2351">
        <v>16.080376940133036</v>
      </c>
      <c r="W2351">
        <v>58.176405119643853</v>
      </c>
      <c r="X2351">
        <v>124.22845104054296</v>
      </c>
      <c r="Y2351">
        <v>114.21217664449344</v>
      </c>
      <c r="Z2351">
        <v>114.6570766091632</v>
      </c>
      <c r="AA2351">
        <v>2.9213675457837676</v>
      </c>
      <c r="AB2351">
        <v>3.5342676479976087</v>
      </c>
      <c r="AC2351">
        <v>0.61608130593981525</v>
      </c>
    </row>
    <row r="2352" spans="1:29">
      <c r="A2352">
        <v>11</v>
      </c>
      <c r="B2352">
        <v>295</v>
      </c>
      <c r="C2352">
        <v>2008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99</v>
      </c>
      <c r="N2352">
        <v>120</v>
      </c>
      <c r="O2352">
        <v>99</v>
      </c>
      <c r="P2352">
        <v>9999</v>
      </c>
      <c r="Q2352">
        <v>782</v>
      </c>
      <c r="R2352">
        <v>4281</v>
      </c>
      <c r="S2352">
        <v>4270</v>
      </c>
      <c r="T2352">
        <v>11.751626451453516</v>
      </c>
      <c r="U2352">
        <v>10.008905199641498</v>
      </c>
      <c r="V2352">
        <v>16.002102312543798</v>
      </c>
      <c r="W2352">
        <v>58.061124121779855</v>
      </c>
      <c r="X2352">
        <v>135.36372132856445</v>
      </c>
      <c r="Y2352">
        <v>124.6178696566222</v>
      </c>
      <c r="Z2352">
        <v>124.93889929742382</v>
      </c>
      <c r="AA2352">
        <v>2.9125967564665274</v>
      </c>
      <c r="AB2352">
        <v>3.7204116579981048</v>
      </c>
      <c r="AC2352">
        <v>-1.7500609752117562</v>
      </c>
    </row>
    <row r="2353" spans="1:29">
      <c r="A2353">
        <v>11</v>
      </c>
      <c r="B2353">
        <v>296</v>
      </c>
      <c r="C2353">
        <v>2008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99</v>
      </c>
      <c r="N2353">
        <v>130</v>
      </c>
      <c r="O2353">
        <v>99</v>
      </c>
      <c r="P2353">
        <v>9999</v>
      </c>
      <c r="Q2353">
        <v>727</v>
      </c>
      <c r="R2353">
        <v>3791</v>
      </c>
      <c r="S2353">
        <v>3778</v>
      </c>
      <c r="T2353">
        <v>10.406544236734472</v>
      </c>
      <c r="U2353">
        <v>9.5699039598252131</v>
      </c>
      <c r="V2353">
        <v>15.929833816934844</v>
      </c>
      <c r="W2353">
        <v>57.719692959237683</v>
      </c>
      <c r="X2353">
        <v>146.27967876246817</v>
      </c>
      <c r="Y2353">
        <v>134.55280928514938</v>
      </c>
      <c r="Z2353">
        <v>135.01580201164671</v>
      </c>
      <c r="AA2353">
        <v>2.9224377328987994</v>
      </c>
      <c r="AB2353">
        <v>4.0616658395573246</v>
      </c>
      <c r="AC2353">
        <v>-1.770477100003518</v>
      </c>
    </row>
    <row r="2354" spans="1:29">
      <c r="A2354">
        <v>11</v>
      </c>
      <c r="B2354">
        <v>297</v>
      </c>
      <c r="C2354">
        <v>2008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99</v>
      </c>
      <c r="N2354">
        <v>140</v>
      </c>
      <c r="O2354">
        <v>99</v>
      </c>
      <c r="P2354">
        <v>9999</v>
      </c>
      <c r="Q2354">
        <v>704</v>
      </c>
      <c r="R2354">
        <v>3395</v>
      </c>
      <c r="S2354">
        <v>3390</v>
      </c>
      <c r="T2354">
        <v>9.3194982019819363</v>
      </c>
      <c r="U2354">
        <v>9.2229996620729437</v>
      </c>
      <c r="V2354">
        <v>15.930486008836525</v>
      </c>
      <c r="W2354">
        <v>57.58230088495575</v>
      </c>
      <c r="X2354">
        <v>157.11333823719437</v>
      </c>
      <c r="Y2354">
        <v>144.80094256259181</v>
      </c>
      <c r="Z2354">
        <v>145.01451327433611</v>
      </c>
      <c r="AA2354">
        <v>2.90661568386566</v>
      </c>
      <c r="AB2354">
        <v>4.0467962510693312</v>
      </c>
      <c r="AC2354">
        <v>-0.4327273139808413</v>
      </c>
    </row>
    <row r="2355" spans="1:29">
      <c r="A2355">
        <v>11</v>
      </c>
      <c r="B2355">
        <v>298</v>
      </c>
      <c r="C2355">
        <v>2008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99</v>
      </c>
      <c r="N2355">
        <v>150</v>
      </c>
      <c r="O2355">
        <v>99</v>
      </c>
      <c r="P2355">
        <v>9999</v>
      </c>
      <c r="Q2355">
        <v>692</v>
      </c>
      <c r="R2355">
        <v>3160</v>
      </c>
      <c r="S2355">
        <v>3155</v>
      </c>
      <c r="T2355">
        <v>8.6744077520656599</v>
      </c>
      <c r="U2355">
        <v>9.1746032246330866</v>
      </c>
      <c r="V2355">
        <v>15.183860759493676</v>
      </c>
      <c r="W2355">
        <v>57.285578446909682</v>
      </c>
      <c r="X2355">
        <v>167.92668376373157</v>
      </c>
      <c r="Y2355">
        <v>154.75303797468339</v>
      </c>
      <c r="Z2355">
        <v>154.99828843106164</v>
      </c>
      <c r="AA2355">
        <v>2.9071947887409824</v>
      </c>
      <c r="AB2355">
        <v>4.1455948712526371</v>
      </c>
      <c r="AC2355">
        <v>-5.3975010934224494</v>
      </c>
    </row>
    <row r="2356" spans="1:29">
      <c r="A2356">
        <v>11</v>
      </c>
      <c r="B2356">
        <v>299</v>
      </c>
      <c r="C2356">
        <v>2008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99</v>
      </c>
      <c r="N2356">
        <v>160</v>
      </c>
      <c r="O2356">
        <v>99</v>
      </c>
      <c r="P2356">
        <v>9999</v>
      </c>
      <c r="Q2356">
        <v>665</v>
      </c>
      <c r="R2356">
        <v>2882</v>
      </c>
      <c r="S2356">
        <v>2879</v>
      </c>
      <c r="T2356">
        <v>7.9112794751434308</v>
      </c>
      <c r="U2356">
        <v>8.9098674324845604</v>
      </c>
      <c r="V2356">
        <v>14.443095072866065</v>
      </c>
      <c r="W2356">
        <v>56.497742271622094</v>
      </c>
      <c r="X2356">
        <v>178.71888352481812</v>
      </c>
      <c r="Y2356">
        <v>164.78445523941679</v>
      </c>
      <c r="Z2356">
        <v>164.95616533518557</v>
      </c>
      <c r="AA2356">
        <v>2.8923434436276594</v>
      </c>
      <c r="AB2356">
        <v>4.2636999150829844</v>
      </c>
      <c r="AC2356">
        <v>-7.5821865766332994</v>
      </c>
    </row>
    <row r="2357" spans="1:29">
      <c r="A2357">
        <v>11</v>
      </c>
      <c r="B2357">
        <v>300</v>
      </c>
      <c r="C2357">
        <v>2008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99</v>
      </c>
      <c r="N2357">
        <v>170</v>
      </c>
      <c r="O2357">
        <v>99</v>
      </c>
      <c r="P2357">
        <v>9999</v>
      </c>
      <c r="Q2357">
        <v>676</v>
      </c>
      <c r="R2357">
        <v>2667</v>
      </c>
      <c r="S2357">
        <v>2664</v>
      </c>
      <c r="T2357">
        <v>7.3210903401136447</v>
      </c>
      <c r="U2357">
        <v>8.7359790852945807</v>
      </c>
      <c r="V2357">
        <v>13.927259092613422</v>
      </c>
      <c r="W2357">
        <v>55.986861861861883</v>
      </c>
      <c r="X2357">
        <v>189.37119588112125</v>
      </c>
      <c r="Y2357">
        <v>174.59328833895765</v>
      </c>
      <c r="Z2357">
        <v>174.78990240240236</v>
      </c>
      <c r="AA2357">
        <v>2.8702352064980512</v>
      </c>
      <c r="AB2357">
        <v>4.2586486883268471</v>
      </c>
      <c r="AC2357">
        <v>-4.7905801069276253</v>
      </c>
    </row>
    <row r="2358" spans="1:29">
      <c r="A2358">
        <v>11</v>
      </c>
      <c r="B2358">
        <v>301</v>
      </c>
      <c r="C2358">
        <v>2008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99</v>
      </c>
      <c r="N2358">
        <v>180</v>
      </c>
      <c r="O2358">
        <v>99</v>
      </c>
      <c r="P2358">
        <v>9999</v>
      </c>
      <c r="Q2358">
        <v>617</v>
      </c>
      <c r="R2358">
        <v>2169</v>
      </c>
      <c r="S2358">
        <v>2168</v>
      </c>
      <c r="T2358">
        <v>5.9540475994400044</v>
      </c>
      <c r="U2358">
        <v>7.5202371628055804</v>
      </c>
      <c r="V2358">
        <v>13.169663439372984</v>
      </c>
      <c r="W2358">
        <v>54.701107011070114</v>
      </c>
      <c r="X2358">
        <v>200.31498706035529</v>
      </c>
      <c r="Y2358">
        <v>184.80382664822503</v>
      </c>
      <c r="Z2358">
        <v>184.88906826568277</v>
      </c>
      <c r="AA2358">
        <v>2.9020455724514753</v>
      </c>
      <c r="AB2358">
        <v>4.4491964811673199</v>
      </c>
      <c r="AC2358">
        <v>-9.3177219580081818</v>
      </c>
    </row>
    <row r="2359" spans="1:29">
      <c r="A2359">
        <v>11</v>
      </c>
      <c r="B2359">
        <v>302</v>
      </c>
      <c r="C2359">
        <v>2008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99</v>
      </c>
      <c r="N2359">
        <v>190</v>
      </c>
      <c r="O2359">
        <v>99</v>
      </c>
      <c r="P2359">
        <v>9999</v>
      </c>
      <c r="Q2359">
        <v>564</v>
      </c>
      <c r="R2359">
        <v>1709</v>
      </c>
      <c r="S2359">
        <v>1708</v>
      </c>
      <c r="T2359">
        <v>4.6913173570507025</v>
      </c>
      <c r="U2359">
        <v>6.238577701572213</v>
      </c>
      <c r="V2359">
        <v>12.45640725570509</v>
      </c>
      <c r="W2359">
        <v>53.507025761124119</v>
      </c>
      <c r="X2359">
        <v>210.93047006891703</v>
      </c>
      <c r="Y2359">
        <v>194.57296664716199</v>
      </c>
      <c r="Z2359">
        <v>194.68688524590152</v>
      </c>
      <c r="AA2359">
        <v>2.893362976660967</v>
      </c>
      <c r="AB2359">
        <v>4.7571538444295083</v>
      </c>
      <c r="AC2359">
        <v>-8.9911267910497621</v>
      </c>
    </row>
    <row r="2360" spans="1:29">
      <c r="A2360">
        <v>11</v>
      </c>
      <c r="B2360">
        <v>303</v>
      </c>
      <c r="C2360">
        <v>2008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99</v>
      </c>
      <c r="N2360">
        <v>200</v>
      </c>
      <c r="O2360">
        <v>99</v>
      </c>
      <c r="P2360">
        <v>9999</v>
      </c>
      <c r="Q2360">
        <v>472</v>
      </c>
      <c r="R2360">
        <v>1172</v>
      </c>
      <c r="S2360">
        <v>1172</v>
      </c>
      <c r="T2360">
        <v>3.2172170523484032</v>
      </c>
      <c r="U2360">
        <v>4.5002664468152043</v>
      </c>
      <c r="V2360">
        <v>11.494880546075088</v>
      </c>
      <c r="W2360">
        <v>51.891638225255981</v>
      </c>
      <c r="X2360">
        <v>221.74196399188119</v>
      </c>
      <c r="Y2360">
        <v>204.66783276450465</v>
      </c>
      <c r="Z2360">
        <v>204.66783276450465</v>
      </c>
      <c r="AA2360">
        <v>2.8054398180911209</v>
      </c>
      <c r="AB2360">
        <v>5.0446164707236019</v>
      </c>
      <c r="AC2360">
        <v>-3.3164485880978778</v>
      </c>
    </row>
    <row r="2361" spans="1:29">
      <c r="A2361">
        <v>11</v>
      </c>
      <c r="B2361">
        <v>304</v>
      </c>
      <c r="C2361">
        <v>2008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99</v>
      </c>
      <c r="N2361">
        <v>210</v>
      </c>
      <c r="O2361">
        <v>99</v>
      </c>
      <c r="P2361">
        <v>9999</v>
      </c>
      <c r="Q2361">
        <v>348</v>
      </c>
      <c r="R2361">
        <v>693</v>
      </c>
      <c r="S2361">
        <v>693</v>
      </c>
      <c r="T2361">
        <v>1.9023305608169316</v>
      </c>
      <c r="U2361">
        <v>2.7904684908724064</v>
      </c>
      <c r="V2361">
        <v>10.578643578643579</v>
      </c>
      <c r="W2361">
        <v>50.119769119769103</v>
      </c>
      <c r="X2361">
        <v>232.5311621086266</v>
      </c>
      <c r="Y2361">
        <v>214.62626262626256</v>
      </c>
      <c r="Z2361">
        <v>214.62626262626256</v>
      </c>
      <c r="AA2361">
        <v>2.8306409464525526</v>
      </c>
      <c r="AB2361">
        <v>5.1459309024606492</v>
      </c>
      <c r="AC2361">
        <v>-14.914950250415369</v>
      </c>
    </row>
    <row r="2362" spans="1:29">
      <c r="A2362">
        <v>11</v>
      </c>
      <c r="B2362">
        <v>305</v>
      </c>
      <c r="C2362">
        <v>2008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99</v>
      </c>
      <c r="N2362">
        <v>220</v>
      </c>
      <c r="O2362">
        <v>99</v>
      </c>
      <c r="P2362">
        <v>9999</v>
      </c>
      <c r="Q2362">
        <v>242</v>
      </c>
      <c r="R2362">
        <v>418</v>
      </c>
      <c r="S2362">
        <v>418</v>
      </c>
      <c r="T2362">
        <v>1.1474374811276729</v>
      </c>
      <c r="U2362">
        <v>1.7605920770176513</v>
      </c>
      <c r="V2362">
        <v>10.141148325358852</v>
      </c>
      <c r="W2362">
        <v>49.088516746411479</v>
      </c>
      <c r="X2362">
        <v>243.23145349831779</v>
      </c>
      <c r="Y2362">
        <v>224.50263157894727</v>
      </c>
      <c r="Z2362">
        <v>224.50263157894727</v>
      </c>
      <c r="AA2362">
        <v>2.8565575969140991</v>
      </c>
      <c r="AB2362">
        <v>5.537113769865754</v>
      </c>
      <c r="AC2362">
        <v>4.1216203605032931</v>
      </c>
    </row>
    <row r="2363" spans="1:29">
      <c r="A2363">
        <v>11</v>
      </c>
      <c r="B2363">
        <v>306</v>
      </c>
      <c r="C2363">
        <v>2008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99</v>
      </c>
      <c r="N2363">
        <v>230</v>
      </c>
      <c r="O2363">
        <v>99</v>
      </c>
      <c r="P2363">
        <v>9999</v>
      </c>
      <c r="Q2363">
        <v>213</v>
      </c>
      <c r="R2363">
        <v>379</v>
      </c>
      <c r="S2363">
        <v>379</v>
      </c>
      <c r="T2363">
        <v>1.0403799170990142</v>
      </c>
      <c r="U2363">
        <v>1.715906608458863</v>
      </c>
      <c r="V2363">
        <v>9.7440633245382582</v>
      </c>
      <c r="W2363">
        <v>47.065963060686009</v>
      </c>
      <c r="X2363">
        <v>261.45184482172095</v>
      </c>
      <c r="Y2363">
        <v>241.32005277044843</v>
      </c>
      <c r="Z2363">
        <v>241.32005277044843</v>
      </c>
      <c r="AA2363">
        <v>10.463418824955957</v>
      </c>
      <c r="AB2363">
        <v>6.4315660623573221</v>
      </c>
      <c r="AC2363">
        <v>-23.134067433676243</v>
      </c>
    </row>
    <row r="2364" spans="1:29">
      <c r="A2364">
        <v>11</v>
      </c>
      <c r="B2364">
        <v>307</v>
      </c>
      <c r="C2364">
        <v>2007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99</v>
      </c>
      <c r="N2364">
        <v>60</v>
      </c>
      <c r="O2364">
        <v>99</v>
      </c>
      <c r="P2364">
        <v>9999</v>
      </c>
      <c r="Q2364">
        <v>24</v>
      </c>
      <c r="R2364">
        <v>24</v>
      </c>
      <c r="S2364">
        <v>19</v>
      </c>
      <c r="T2364">
        <v>6.251628028132325E-2</v>
      </c>
      <c r="U2364">
        <v>2.0995036975161589E-2</v>
      </c>
      <c r="V2364">
        <v>61.625</v>
      </c>
      <c r="W2364">
        <v>63.684210526315802</v>
      </c>
      <c r="X2364">
        <v>65.330444203683655</v>
      </c>
      <c r="Y2364">
        <v>49.566666666666677</v>
      </c>
      <c r="Z2364">
        <v>62.610526315789485</v>
      </c>
      <c r="AA2364">
        <v>6.087424028432558</v>
      </c>
    </row>
    <row r="2365" spans="1:29">
      <c r="A2365">
        <v>11</v>
      </c>
      <c r="B2365">
        <v>308</v>
      </c>
      <c r="C2365">
        <v>2007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99</v>
      </c>
      <c r="N2365">
        <v>70</v>
      </c>
      <c r="O2365">
        <v>99</v>
      </c>
      <c r="P2365">
        <v>9999</v>
      </c>
      <c r="Q2365">
        <v>49</v>
      </c>
      <c r="R2365">
        <v>69</v>
      </c>
      <c r="S2365">
        <v>64</v>
      </c>
      <c r="T2365">
        <v>0.17973430580880437</v>
      </c>
      <c r="U2365">
        <v>8.6226842761892172E-2</v>
      </c>
      <c r="V2365">
        <v>26.956521739130434</v>
      </c>
      <c r="W2365">
        <v>60.75</v>
      </c>
      <c r="X2365">
        <v>82.830090913373255</v>
      </c>
      <c r="Y2365">
        <v>70.807246376811605</v>
      </c>
      <c r="Z2365">
        <v>76.339062500000011</v>
      </c>
      <c r="AA2365">
        <v>2.7612054199372484</v>
      </c>
      <c r="AB2365">
        <v>2.4494897427831779</v>
      </c>
      <c r="AC2365">
        <v>3.9792838032529594</v>
      </c>
    </row>
    <row r="2366" spans="1:29">
      <c r="A2366">
        <v>11</v>
      </c>
      <c r="B2366">
        <v>309</v>
      </c>
      <c r="C2366">
        <v>2007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99</v>
      </c>
      <c r="N2366">
        <v>80</v>
      </c>
      <c r="O2366">
        <v>99</v>
      </c>
      <c r="P2366">
        <v>9999</v>
      </c>
      <c r="Q2366">
        <v>150</v>
      </c>
      <c r="R2366">
        <v>267</v>
      </c>
      <c r="S2366">
        <v>257</v>
      </c>
      <c r="T2366">
        <v>0.69549361812972144</v>
      </c>
      <c r="U2366">
        <v>0.39006011364781507</v>
      </c>
      <c r="V2366">
        <v>23.310861423220977</v>
      </c>
      <c r="W2366">
        <v>60.918287937743195</v>
      </c>
      <c r="X2366">
        <v>93.178488968962171</v>
      </c>
      <c r="Y2366">
        <v>82.776029962546758</v>
      </c>
      <c r="Z2366">
        <v>85.996887159533003</v>
      </c>
      <c r="AA2366">
        <v>2.6507891121766578</v>
      </c>
      <c r="AB2366">
        <v>2.93196793627579</v>
      </c>
      <c r="AC2366">
        <v>-12.093921817986121</v>
      </c>
    </row>
    <row r="2367" spans="1:29">
      <c r="A2367">
        <v>11</v>
      </c>
      <c r="B2367">
        <v>310</v>
      </c>
      <c r="C2367">
        <v>2007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99</v>
      </c>
      <c r="N2367">
        <v>90</v>
      </c>
      <c r="O2367">
        <v>99</v>
      </c>
      <c r="P2367">
        <v>9999</v>
      </c>
      <c r="Q2367">
        <v>252</v>
      </c>
      <c r="R2367">
        <v>631</v>
      </c>
      <c r="S2367">
        <v>623</v>
      </c>
      <c r="T2367">
        <v>1.6436572023964575</v>
      </c>
      <c r="U2367">
        <v>1.0527450887303278</v>
      </c>
      <c r="V2367">
        <v>19.846275752773376</v>
      </c>
      <c r="W2367">
        <v>60.345104333868399</v>
      </c>
      <c r="X2367">
        <v>103.73824073295062</v>
      </c>
      <c r="Y2367">
        <v>94.531854199683011</v>
      </c>
      <c r="Z2367">
        <v>95.745746388442981</v>
      </c>
      <c r="AA2367">
        <v>2.8487124257519127</v>
      </c>
      <c r="AB2367">
        <v>3.246136750248414</v>
      </c>
      <c r="AC2367">
        <v>-3.9391173596430784</v>
      </c>
    </row>
    <row r="2368" spans="1:29">
      <c r="A2368">
        <v>11</v>
      </c>
      <c r="B2368">
        <v>311</v>
      </c>
      <c r="C2368">
        <v>2007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99</v>
      </c>
      <c r="N2368">
        <v>100</v>
      </c>
      <c r="O2368">
        <v>99</v>
      </c>
      <c r="P2368">
        <v>9999</v>
      </c>
      <c r="Q2368">
        <v>814</v>
      </c>
      <c r="R2368">
        <v>3164</v>
      </c>
      <c r="S2368">
        <v>3150</v>
      </c>
      <c r="T2368">
        <v>8.241729617087783</v>
      </c>
      <c r="U2368">
        <v>5.9359707848483598</v>
      </c>
      <c r="V2368">
        <v>16.813527180783819</v>
      </c>
      <c r="W2368">
        <v>58.599682539682547</v>
      </c>
      <c r="X2368">
        <v>115.6706063474104</v>
      </c>
      <c r="Y2368">
        <v>106.30154867256664</v>
      </c>
      <c r="Z2368">
        <v>106.77400000000029</v>
      </c>
      <c r="AA2368">
        <v>2.4568272610083923</v>
      </c>
      <c r="AB2368">
        <v>3.450244973246003</v>
      </c>
      <c r="AC2368">
        <v>-19.880503858761688</v>
      </c>
    </row>
    <row r="2369" spans="1:29">
      <c r="A2369">
        <v>11</v>
      </c>
      <c r="B2369">
        <v>312</v>
      </c>
      <c r="C2369">
        <v>2007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99</v>
      </c>
      <c r="N2369">
        <v>110</v>
      </c>
      <c r="O2369">
        <v>99</v>
      </c>
      <c r="P2369">
        <v>9999</v>
      </c>
      <c r="Q2369">
        <v>967</v>
      </c>
      <c r="R2369">
        <v>4845</v>
      </c>
      <c r="S2369">
        <v>4817</v>
      </c>
      <c r="T2369">
        <v>12.620474081792132</v>
      </c>
      <c r="U2369">
        <v>9.7574610830269215</v>
      </c>
      <c r="V2369">
        <v>16.352321981424151</v>
      </c>
      <c r="W2369">
        <v>58.159227735104849</v>
      </c>
      <c r="X2369">
        <v>124.35180743906136</v>
      </c>
      <c r="Y2369">
        <v>114.11095975232185</v>
      </c>
      <c r="Z2369">
        <v>114.77425783682776</v>
      </c>
      <c r="AA2369">
        <v>2.9306930218806486</v>
      </c>
      <c r="AB2369">
        <v>3.4766898468653258</v>
      </c>
      <c r="AC2369">
        <v>1.2641244481494596</v>
      </c>
    </row>
    <row r="2370" spans="1:29">
      <c r="A2370">
        <v>11</v>
      </c>
      <c r="B2370">
        <v>313</v>
      </c>
      <c r="C2370">
        <v>2007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99</v>
      </c>
      <c r="N2370">
        <v>120</v>
      </c>
      <c r="O2370">
        <v>99</v>
      </c>
      <c r="P2370">
        <v>9999</v>
      </c>
      <c r="Q2370">
        <v>824</v>
      </c>
      <c r="R2370">
        <v>4534</v>
      </c>
      <c r="S2370">
        <v>4519</v>
      </c>
      <c r="T2370">
        <v>11.81036728314665</v>
      </c>
      <c r="U2370">
        <v>9.9712571307853359</v>
      </c>
      <c r="V2370">
        <v>16.198941332157041</v>
      </c>
      <c r="W2370">
        <v>58.081433945563184</v>
      </c>
      <c r="X2370">
        <v>135.45528882295872</v>
      </c>
      <c r="Y2370">
        <v>124.6099470666077</v>
      </c>
      <c r="Z2370">
        <v>125.02356716087613</v>
      </c>
      <c r="AA2370">
        <v>2.9170216472346424</v>
      </c>
      <c r="AB2370">
        <v>3.7080927479504462</v>
      </c>
      <c r="AC2370">
        <v>-2.7853280995040155</v>
      </c>
    </row>
    <row r="2371" spans="1:29">
      <c r="A2371">
        <v>11</v>
      </c>
      <c r="B2371">
        <v>314</v>
      </c>
      <c r="C2371">
        <v>2007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99</v>
      </c>
      <c r="N2371">
        <v>130</v>
      </c>
      <c r="O2371">
        <v>99</v>
      </c>
      <c r="P2371">
        <v>9999</v>
      </c>
      <c r="Q2371">
        <v>800</v>
      </c>
      <c r="R2371">
        <v>4172</v>
      </c>
      <c r="S2371">
        <v>4157</v>
      </c>
      <c r="T2371">
        <v>10.86741338890336</v>
      </c>
      <c r="U2371">
        <v>9.9049699255273058</v>
      </c>
      <c r="V2371">
        <v>16.19463087248322</v>
      </c>
      <c r="W2371">
        <v>57.962472937214351</v>
      </c>
      <c r="X2371">
        <v>146.27332918523024</v>
      </c>
      <c r="Y2371">
        <v>134.52195589645302</v>
      </c>
      <c r="Z2371">
        <v>135.00736107770078</v>
      </c>
      <c r="AA2371">
        <v>2.9150928558285472</v>
      </c>
      <c r="AB2371">
        <v>3.9201847399128735</v>
      </c>
      <c r="AC2371">
        <v>-7.7363863702696198E-2</v>
      </c>
    </row>
    <row r="2372" spans="1:29">
      <c r="A2372">
        <v>11</v>
      </c>
      <c r="B2372">
        <v>315</v>
      </c>
      <c r="C2372">
        <v>2007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99</v>
      </c>
      <c r="N2372">
        <v>140</v>
      </c>
      <c r="O2372">
        <v>99</v>
      </c>
      <c r="P2372">
        <v>9999</v>
      </c>
      <c r="Q2372">
        <v>789</v>
      </c>
      <c r="R2372">
        <v>3814</v>
      </c>
      <c r="S2372">
        <v>3799</v>
      </c>
      <c r="T2372">
        <v>9.9348788747069516</v>
      </c>
      <c r="U2372">
        <v>9.720204422759128</v>
      </c>
      <c r="V2372">
        <v>15.656790770844257</v>
      </c>
      <c r="W2372">
        <v>57.585680442221637</v>
      </c>
      <c r="X2372">
        <v>157.06617178769349</v>
      </c>
      <c r="Y2372">
        <v>144.40393287886715</v>
      </c>
      <c r="Z2372">
        <v>144.97409844695949</v>
      </c>
      <c r="AA2372">
        <v>2.871274038787246</v>
      </c>
      <c r="AB2372">
        <v>4.0463184601996316</v>
      </c>
      <c r="AC2372">
        <v>-0.38124155344488864</v>
      </c>
    </row>
    <row r="2373" spans="1:29">
      <c r="A2373">
        <v>11</v>
      </c>
      <c r="B2373">
        <v>316</v>
      </c>
      <c r="C2373">
        <v>2007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99</v>
      </c>
      <c r="N2373">
        <v>150</v>
      </c>
      <c r="O2373">
        <v>99</v>
      </c>
      <c r="P2373">
        <v>9999</v>
      </c>
      <c r="Q2373">
        <v>773</v>
      </c>
      <c r="R2373">
        <v>3659</v>
      </c>
      <c r="S2373">
        <v>3644</v>
      </c>
      <c r="T2373">
        <v>9.5311278978900766</v>
      </c>
      <c r="U2373">
        <v>9.9729037657464819</v>
      </c>
      <c r="V2373">
        <v>15.426619294889315</v>
      </c>
      <c r="W2373">
        <v>57.316410537870482</v>
      </c>
      <c r="X2373">
        <v>168.00406365284039</v>
      </c>
      <c r="Y2373">
        <v>154.43421699917988</v>
      </c>
      <c r="Z2373">
        <v>155.06992316136089</v>
      </c>
      <c r="AA2373">
        <v>2.9028953135859039</v>
      </c>
      <c r="AB2373">
        <v>3.8860758868719727</v>
      </c>
      <c r="AC2373">
        <v>-2.807569242653571</v>
      </c>
    </row>
    <row r="2374" spans="1:29">
      <c r="A2374">
        <v>11</v>
      </c>
      <c r="B2374">
        <v>317</v>
      </c>
      <c r="C2374">
        <v>2007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99</v>
      </c>
      <c r="N2374">
        <v>160</v>
      </c>
      <c r="O2374">
        <v>99</v>
      </c>
      <c r="P2374">
        <v>9999</v>
      </c>
      <c r="Q2374">
        <v>754</v>
      </c>
      <c r="R2374">
        <v>3355</v>
      </c>
      <c r="S2374">
        <v>3353</v>
      </c>
      <c r="T2374">
        <v>8.7392550143266483</v>
      </c>
      <c r="U2374">
        <v>9.762416871848913</v>
      </c>
      <c r="V2374">
        <v>14.537108792846499</v>
      </c>
      <c r="W2374">
        <v>56.53862212943632</v>
      </c>
      <c r="X2374">
        <v>178.73476788738844</v>
      </c>
      <c r="Y2374">
        <v>164.87284649776461</v>
      </c>
      <c r="Z2374">
        <v>164.97118997912324</v>
      </c>
      <c r="AA2374">
        <v>2.9155596727188255</v>
      </c>
      <c r="AB2374">
        <v>4.0895598761220224</v>
      </c>
      <c r="AC2374">
        <v>-6.3675137617609749</v>
      </c>
    </row>
    <row r="2375" spans="1:29">
      <c r="A2375">
        <v>11</v>
      </c>
      <c r="B2375">
        <v>318</v>
      </c>
      <c r="C2375">
        <v>2007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99</v>
      </c>
      <c r="N2375">
        <v>170</v>
      </c>
      <c r="O2375">
        <v>99</v>
      </c>
      <c r="P2375">
        <v>9999</v>
      </c>
      <c r="Q2375">
        <v>732</v>
      </c>
      <c r="R2375">
        <v>2865</v>
      </c>
      <c r="S2375">
        <v>2865</v>
      </c>
      <c r="T2375">
        <v>7.4628809585829634</v>
      </c>
      <c r="U2375">
        <v>8.8444328825059877</v>
      </c>
      <c r="V2375">
        <v>13.711343804537522</v>
      </c>
      <c r="W2375">
        <v>55.569982547993035</v>
      </c>
      <c r="X2375">
        <v>189.50818618247223</v>
      </c>
      <c r="Y2375">
        <v>174.91605584642247</v>
      </c>
      <c r="Z2375">
        <v>174.91605584642247</v>
      </c>
      <c r="AA2375">
        <v>2.8857948675820775</v>
      </c>
      <c r="AB2375">
        <v>4.2755940566448452</v>
      </c>
      <c r="AC2375">
        <v>-5.881564184215371</v>
      </c>
    </row>
    <row r="2376" spans="1:29">
      <c r="A2376">
        <v>11</v>
      </c>
      <c r="B2376">
        <v>319</v>
      </c>
      <c r="C2376">
        <v>2007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99</v>
      </c>
      <c r="N2376">
        <v>180</v>
      </c>
      <c r="O2376">
        <v>99</v>
      </c>
      <c r="P2376">
        <v>9999</v>
      </c>
      <c r="Q2376">
        <v>698</v>
      </c>
      <c r="R2376">
        <v>2476</v>
      </c>
      <c r="S2376">
        <v>2473</v>
      </c>
      <c r="T2376">
        <v>6.4495962490231831</v>
      </c>
      <c r="U2376">
        <v>8.0606611142300491</v>
      </c>
      <c r="V2376">
        <v>13.074313408723752</v>
      </c>
      <c r="W2376">
        <v>54.575818843509914</v>
      </c>
      <c r="X2376">
        <v>200.09127712715912</v>
      </c>
      <c r="Y2376">
        <v>184.46090468497576</v>
      </c>
      <c r="Z2376">
        <v>184.68467448443187</v>
      </c>
      <c r="AA2376">
        <v>2.8556489205318338</v>
      </c>
      <c r="AB2376">
        <v>4.438191872301875</v>
      </c>
      <c r="AC2376">
        <v>-9.4898846313082981</v>
      </c>
    </row>
    <row r="2377" spans="1:29">
      <c r="A2377">
        <v>11</v>
      </c>
      <c r="B2377">
        <v>320</v>
      </c>
      <c r="C2377">
        <v>2007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99</v>
      </c>
      <c r="N2377">
        <v>190</v>
      </c>
      <c r="O2377">
        <v>99</v>
      </c>
      <c r="P2377">
        <v>9999</v>
      </c>
      <c r="Q2377">
        <v>614</v>
      </c>
      <c r="R2377">
        <v>1802</v>
      </c>
      <c r="S2377">
        <v>1800</v>
      </c>
      <c r="T2377">
        <v>4.6939307111226878</v>
      </c>
      <c r="U2377">
        <v>6.1863969597435693</v>
      </c>
      <c r="V2377">
        <v>12.183684794672583</v>
      </c>
      <c r="W2377">
        <v>53.466111111111111</v>
      </c>
      <c r="X2377">
        <v>210.98532628366377</v>
      </c>
      <c r="Y2377">
        <v>194.52136514983363</v>
      </c>
      <c r="Z2377">
        <v>194.73750000000004</v>
      </c>
      <c r="AA2377">
        <v>2.8500797990728199</v>
      </c>
      <c r="AB2377">
        <v>4.5199516207942683</v>
      </c>
      <c r="AC2377">
        <v>-9.5487424507709093</v>
      </c>
    </row>
    <row r="2378" spans="1:29">
      <c r="A2378">
        <v>11</v>
      </c>
      <c r="B2378">
        <v>321</v>
      </c>
      <c r="C2378">
        <v>2007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99</v>
      </c>
      <c r="N2378">
        <v>200</v>
      </c>
      <c r="O2378">
        <v>99</v>
      </c>
      <c r="P2378">
        <v>9999</v>
      </c>
      <c r="Q2378">
        <v>505</v>
      </c>
      <c r="R2378">
        <v>1167</v>
      </c>
      <c r="S2378">
        <v>1167</v>
      </c>
      <c r="T2378">
        <v>3.039854128679345</v>
      </c>
      <c r="U2378">
        <v>4.2165167899407354</v>
      </c>
      <c r="V2378">
        <v>11.433590402742071</v>
      </c>
      <c r="W2378">
        <v>51.68723221936591</v>
      </c>
      <c r="X2378">
        <v>221.8020667674902</v>
      </c>
      <c r="Y2378">
        <v>204.72330762639237</v>
      </c>
      <c r="Z2378">
        <v>204.72330762639237</v>
      </c>
      <c r="AA2378">
        <v>2.8895886200129159</v>
      </c>
      <c r="AB2378">
        <v>4.9116303713678278</v>
      </c>
      <c r="AC2378">
        <v>-11.370649595689493</v>
      </c>
    </row>
    <row r="2379" spans="1:29">
      <c r="A2379">
        <v>11</v>
      </c>
      <c r="B2379">
        <v>322</v>
      </c>
      <c r="C2379">
        <v>2007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99</v>
      </c>
      <c r="N2379">
        <v>210</v>
      </c>
      <c r="O2379">
        <v>99</v>
      </c>
      <c r="P2379">
        <v>9999</v>
      </c>
      <c r="Q2379">
        <v>376</v>
      </c>
      <c r="R2379">
        <v>749</v>
      </c>
      <c r="S2379">
        <v>749</v>
      </c>
      <c r="T2379">
        <v>1.9510289137796299</v>
      </c>
      <c r="U2379">
        <v>2.8350871260501713</v>
      </c>
      <c r="V2379">
        <v>10.830440587449935</v>
      </c>
      <c r="W2379">
        <v>50.813084112149525</v>
      </c>
      <c r="X2379">
        <v>232.36312193795408</v>
      </c>
      <c r="Y2379">
        <v>214.47116154873171</v>
      </c>
      <c r="Z2379">
        <v>214.47116154873171</v>
      </c>
      <c r="AA2379">
        <v>2.8098855364900639</v>
      </c>
      <c r="AB2379">
        <v>5.1526538945619444</v>
      </c>
      <c r="AC2379">
        <v>-7.0980844288782121</v>
      </c>
    </row>
    <row r="2380" spans="1:29">
      <c r="A2380">
        <v>11</v>
      </c>
      <c r="B2380">
        <v>323</v>
      </c>
      <c r="C2380">
        <v>2007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99</v>
      </c>
      <c r="N2380">
        <v>220</v>
      </c>
      <c r="O2380">
        <v>99</v>
      </c>
      <c r="P2380">
        <v>9999</v>
      </c>
      <c r="Q2380">
        <v>242</v>
      </c>
      <c r="R2380">
        <v>390</v>
      </c>
      <c r="S2380">
        <v>390</v>
      </c>
      <c r="T2380">
        <v>1.015889554571503</v>
      </c>
      <c r="U2380">
        <v>1.5448295044511211</v>
      </c>
      <c r="V2380">
        <v>9.0538461538461572</v>
      </c>
      <c r="W2380">
        <v>48.65384615384616</v>
      </c>
      <c r="X2380">
        <v>243.16359696641399</v>
      </c>
      <c r="Y2380">
        <v>224.44000000000017</v>
      </c>
      <c r="Z2380">
        <v>224.44000000000017</v>
      </c>
      <c r="AA2380">
        <v>2.8323026782965095</v>
      </c>
      <c r="AB2380">
        <v>5.4838385467754813</v>
      </c>
      <c r="AC2380">
        <v>-6.9369269006082543</v>
      </c>
    </row>
    <row r="2381" spans="1:29">
      <c r="A2381">
        <v>11</v>
      </c>
      <c r="B2381">
        <v>324</v>
      </c>
      <c r="C2381">
        <v>2007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99</v>
      </c>
      <c r="N2381">
        <v>230</v>
      </c>
      <c r="O2381">
        <v>99</v>
      </c>
      <c r="P2381">
        <v>9999</v>
      </c>
      <c r="Q2381">
        <v>225</v>
      </c>
      <c r="R2381">
        <v>407</v>
      </c>
      <c r="S2381">
        <v>407</v>
      </c>
      <c r="T2381">
        <v>1.0601719197707735</v>
      </c>
      <c r="U2381">
        <v>1.7368645564207212</v>
      </c>
      <c r="V2381">
        <v>8.3415233415233416</v>
      </c>
      <c r="W2381">
        <v>47.144963144963135</v>
      </c>
      <c r="X2381">
        <v>261.97156478846597</v>
      </c>
      <c r="Y2381">
        <v>241.79975429975437</v>
      </c>
      <c r="Z2381">
        <v>241.79975429975437</v>
      </c>
      <c r="AA2381">
        <v>10.384619364712364</v>
      </c>
      <c r="AB2381">
        <v>6.0364265212178321</v>
      </c>
      <c r="AC2381">
        <v>-11.395613480868615</v>
      </c>
    </row>
    <row r="2382" spans="1:29">
      <c r="A2382">
        <v>11</v>
      </c>
      <c r="B2382">
        <v>325</v>
      </c>
      <c r="C2382">
        <v>2006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99</v>
      </c>
      <c r="N2382">
        <v>60</v>
      </c>
      <c r="O2382">
        <v>99</v>
      </c>
      <c r="P2382">
        <v>9999</v>
      </c>
      <c r="Q2382">
        <v>18</v>
      </c>
      <c r="R2382">
        <v>19</v>
      </c>
      <c r="S2382">
        <v>16</v>
      </c>
      <c r="T2382">
        <v>4.9583757404942717E-2</v>
      </c>
      <c r="U2382">
        <v>1.9144230930442735E-2</v>
      </c>
      <c r="V2382">
        <v>80.526315789473699</v>
      </c>
      <c r="W2382">
        <v>60.9375</v>
      </c>
      <c r="X2382">
        <v>71.97924388435878</v>
      </c>
      <c r="Y2382">
        <v>56.010526315789491</v>
      </c>
      <c r="Z2382">
        <v>66.512500000000003</v>
      </c>
      <c r="AA2382">
        <v>5.176735819993028</v>
      </c>
      <c r="AB2382">
        <v>2.5116914121762655</v>
      </c>
      <c r="AC2382">
        <v>0.24634945387075288</v>
      </c>
    </row>
    <row r="2383" spans="1:29">
      <c r="A2383">
        <v>11</v>
      </c>
      <c r="B2383">
        <v>326</v>
      </c>
      <c r="C2383">
        <v>2006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99</v>
      </c>
      <c r="N2383">
        <v>70</v>
      </c>
      <c r="O2383">
        <v>99</v>
      </c>
      <c r="P2383">
        <v>9999</v>
      </c>
      <c r="Q2383">
        <v>51</v>
      </c>
      <c r="R2383">
        <v>73</v>
      </c>
      <c r="S2383">
        <v>69</v>
      </c>
      <c r="T2383">
        <v>0.19050601529267472</v>
      </c>
      <c r="U2383">
        <v>9.4648991371388255E-2</v>
      </c>
      <c r="V2383">
        <v>25.958904109589042</v>
      </c>
      <c r="W2383">
        <v>59.681159420289838</v>
      </c>
      <c r="X2383">
        <v>82.444084952284811</v>
      </c>
      <c r="Y2383">
        <v>72.073972602739715</v>
      </c>
      <c r="Z2383">
        <v>76.252173913043492</v>
      </c>
      <c r="AA2383">
        <v>3.0499041893074454</v>
      </c>
      <c r="AB2383">
        <v>4.4117522682076302</v>
      </c>
      <c r="AC2383">
        <v>-1.3304452055925311</v>
      </c>
    </row>
    <row r="2384" spans="1:29">
      <c r="A2384">
        <v>11</v>
      </c>
      <c r="B2384">
        <v>327</v>
      </c>
      <c r="C2384">
        <v>2006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99</v>
      </c>
      <c r="N2384">
        <v>80</v>
      </c>
      <c r="O2384">
        <v>99</v>
      </c>
      <c r="P2384">
        <v>9999</v>
      </c>
      <c r="Q2384">
        <v>144</v>
      </c>
      <c r="R2384">
        <v>254</v>
      </c>
      <c r="S2384">
        <v>242</v>
      </c>
      <c r="T2384">
        <v>0.66285654636081304</v>
      </c>
      <c r="U2384">
        <v>0.37377482858519723</v>
      </c>
      <c r="V2384">
        <v>22.165354330708663</v>
      </c>
      <c r="W2384">
        <v>60.632231404958681</v>
      </c>
      <c r="X2384">
        <v>93.001254041511274</v>
      </c>
      <c r="Y2384">
        <v>81.801574803149606</v>
      </c>
      <c r="Z2384">
        <v>85.857851239669429</v>
      </c>
      <c r="AA2384">
        <v>2.829573809748176</v>
      </c>
      <c r="AB2384">
        <v>3.4319046316873196</v>
      </c>
      <c r="AC2384">
        <v>-11.657399127548929</v>
      </c>
    </row>
    <row r="2385" spans="1:29">
      <c r="A2385">
        <v>11</v>
      </c>
      <c r="B2385">
        <v>328</v>
      </c>
      <c r="C2385">
        <v>2006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99</v>
      </c>
      <c r="N2385">
        <v>90</v>
      </c>
      <c r="O2385">
        <v>99</v>
      </c>
      <c r="P2385">
        <v>9999</v>
      </c>
      <c r="Q2385">
        <v>331</v>
      </c>
      <c r="R2385">
        <v>826</v>
      </c>
      <c r="S2385">
        <v>805</v>
      </c>
      <c r="T2385">
        <v>2.1555886113938256</v>
      </c>
      <c r="U2385">
        <v>1.3872839420090628</v>
      </c>
      <c r="V2385">
        <v>21.289346246973363</v>
      </c>
      <c r="W2385">
        <v>60.739130434782609</v>
      </c>
      <c r="X2385">
        <v>103.75945372364556</v>
      </c>
      <c r="Y2385">
        <v>93.362106537530309</v>
      </c>
      <c r="Z2385">
        <v>95.797639751552822</v>
      </c>
      <c r="AA2385">
        <v>2.7121501441416034</v>
      </c>
      <c r="AB2385">
        <v>2.5835642459207886</v>
      </c>
      <c r="AC2385">
        <v>-0.37576637021250464</v>
      </c>
    </row>
    <row r="2386" spans="1:29">
      <c r="A2386">
        <v>11</v>
      </c>
      <c r="B2386">
        <v>329</v>
      </c>
      <c r="C2386">
        <v>2006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99</v>
      </c>
      <c r="N2386">
        <v>100</v>
      </c>
      <c r="O2386">
        <v>99</v>
      </c>
      <c r="P2386">
        <v>9999</v>
      </c>
      <c r="Q2386">
        <v>812</v>
      </c>
      <c r="R2386">
        <v>3197</v>
      </c>
      <c r="S2386">
        <v>3172</v>
      </c>
      <c r="T2386">
        <v>8.3431196012422024</v>
      </c>
      <c r="U2386">
        <v>6.089578018839422</v>
      </c>
      <c r="V2386">
        <v>17.399436972161404</v>
      </c>
      <c r="W2386">
        <v>58.896595208070607</v>
      </c>
      <c r="X2386">
        <v>115.61539783200016</v>
      </c>
      <c r="Y2386">
        <v>105.88389114795122</v>
      </c>
      <c r="Z2386">
        <v>106.71841109709968</v>
      </c>
      <c r="AA2386">
        <v>2.5538083714258031</v>
      </c>
      <c r="AB2386">
        <v>3.2398879075199756</v>
      </c>
      <c r="AC2386">
        <v>-22.109719136788787</v>
      </c>
    </row>
    <row r="2387" spans="1:29">
      <c r="A2387">
        <v>11</v>
      </c>
      <c r="B2387">
        <v>330</v>
      </c>
      <c r="C2387">
        <v>2006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99</v>
      </c>
      <c r="N2387">
        <v>110</v>
      </c>
      <c r="O2387">
        <v>99</v>
      </c>
      <c r="P2387">
        <v>9999</v>
      </c>
      <c r="Q2387">
        <v>994</v>
      </c>
      <c r="R2387">
        <v>5372</v>
      </c>
      <c r="S2387">
        <v>5327</v>
      </c>
      <c r="T2387">
        <v>14.019154988386962</v>
      </c>
      <c r="U2387">
        <v>11.005338725523101</v>
      </c>
      <c r="V2387">
        <v>16.492553983618762</v>
      </c>
      <c r="W2387">
        <v>58.232213253238193</v>
      </c>
      <c r="X2387">
        <v>124.42906479486329</v>
      </c>
      <c r="Y2387">
        <v>113.88138495904684</v>
      </c>
      <c r="Z2387">
        <v>114.84340153932784</v>
      </c>
      <c r="AA2387">
        <v>2.9108274393123241</v>
      </c>
      <c r="AB2387">
        <v>3.4636071472903942</v>
      </c>
      <c r="AC2387">
        <v>1.1581669985377203</v>
      </c>
    </row>
    <row r="2388" spans="1:29">
      <c r="A2388">
        <v>11</v>
      </c>
      <c r="B2388">
        <v>331</v>
      </c>
      <c r="C2388">
        <v>2006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99</v>
      </c>
      <c r="N2388">
        <v>120</v>
      </c>
      <c r="O2388">
        <v>99</v>
      </c>
      <c r="P2388">
        <v>9999</v>
      </c>
      <c r="Q2388">
        <v>892</v>
      </c>
      <c r="R2388">
        <v>4823</v>
      </c>
      <c r="S2388">
        <v>4792</v>
      </c>
      <c r="T2388">
        <v>12.586445366528356</v>
      </c>
      <c r="U2388">
        <v>10.773175798727475</v>
      </c>
      <c r="V2388">
        <v>16.356209827907943</v>
      </c>
      <c r="W2388">
        <v>58.007721202003353</v>
      </c>
      <c r="X2388">
        <v>135.40481473186571</v>
      </c>
      <c r="Y2388">
        <v>124.1686087497409</v>
      </c>
      <c r="Z2388">
        <v>124.97186978297172</v>
      </c>
      <c r="AA2388">
        <v>2.8962805016620341</v>
      </c>
      <c r="AB2388">
        <v>3.8174297765948952</v>
      </c>
      <c r="AC2388">
        <v>-2.8531552233753223</v>
      </c>
    </row>
    <row r="2389" spans="1:29">
      <c r="A2389">
        <v>11</v>
      </c>
      <c r="B2389">
        <v>332</v>
      </c>
      <c r="C2389">
        <v>2006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99</v>
      </c>
      <c r="N2389">
        <v>130</v>
      </c>
      <c r="O2389">
        <v>99</v>
      </c>
      <c r="P2389">
        <v>9999</v>
      </c>
      <c r="Q2389">
        <v>878</v>
      </c>
      <c r="R2389">
        <v>4162</v>
      </c>
      <c r="S2389">
        <v>4130</v>
      </c>
      <c r="T2389">
        <v>10.86145254312482</v>
      </c>
      <c r="U2389">
        <v>10.028831837809486</v>
      </c>
      <c r="V2389">
        <v>16.141758769822196</v>
      </c>
      <c r="W2389">
        <v>57.842615012106521</v>
      </c>
      <c r="X2389">
        <v>146.2525569265961</v>
      </c>
      <c r="Y2389">
        <v>133.94718885151391</v>
      </c>
      <c r="Z2389">
        <v>134.98503631961279</v>
      </c>
      <c r="AA2389">
        <v>2.9085635956468523</v>
      </c>
      <c r="AB2389">
        <v>3.8632088356648433</v>
      </c>
      <c r="AC2389">
        <v>-2.7419268674342674</v>
      </c>
    </row>
    <row r="2390" spans="1:29">
      <c r="A2390">
        <v>11</v>
      </c>
      <c r="B2390">
        <v>333</v>
      </c>
      <c r="C2390">
        <v>2006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99</v>
      </c>
      <c r="N2390">
        <v>140</v>
      </c>
      <c r="O2390">
        <v>99</v>
      </c>
      <c r="P2390">
        <v>9999</v>
      </c>
      <c r="Q2390">
        <v>856</v>
      </c>
      <c r="R2390">
        <v>3929</v>
      </c>
      <c r="S2390">
        <v>3904</v>
      </c>
      <c r="T2390">
        <v>10.253399097053681</v>
      </c>
      <c r="U2390">
        <v>10.180280298021092</v>
      </c>
      <c r="V2390">
        <v>15.887248663782138</v>
      </c>
      <c r="W2390">
        <v>57.535348360655746</v>
      </c>
      <c r="X2390">
        <v>157.05335247776901</v>
      </c>
      <c r="Y2390">
        <v>144.03334181725623</v>
      </c>
      <c r="Z2390">
        <v>144.95568647540972</v>
      </c>
      <c r="AA2390">
        <v>2.8888624172315081</v>
      </c>
      <c r="AB2390">
        <v>3.9426317042926473</v>
      </c>
      <c r="AC2390">
        <v>-3.4320670988351627</v>
      </c>
    </row>
    <row r="2391" spans="1:29">
      <c r="A2391">
        <v>11</v>
      </c>
      <c r="B2391">
        <v>334</v>
      </c>
      <c r="C2391">
        <v>2006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99</v>
      </c>
      <c r="N2391">
        <v>150</v>
      </c>
      <c r="O2391">
        <v>99</v>
      </c>
      <c r="P2391">
        <v>9999</v>
      </c>
      <c r="Q2391">
        <v>846</v>
      </c>
      <c r="R2391">
        <v>3569</v>
      </c>
      <c r="S2391">
        <v>3554</v>
      </c>
      <c r="T2391">
        <v>9.313917377802138</v>
      </c>
      <c r="U2391">
        <v>9.908704577065043</v>
      </c>
      <c r="V2391">
        <v>15.360325021014289</v>
      </c>
      <c r="W2391">
        <v>57.139842431063599</v>
      </c>
      <c r="X2391">
        <v>167.90965418781681</v>
      </c>
      <c r="Y2391">
        <v>154.33188568226387</v>
      </c>
      <c r="Z2391">
        <v>154.98325830050641</v>
      </c>
      <c r="AA2391">
        <v>2.914918734584389</v>
      </c>
      <c r="AB2391">
        <v>4.0649447169655906</v>
      </c>
      <c r="AC2391">
        <v>-5.1384783250736659</v>
      </c>
    </row>
    <row r="2392" spans="1:29">
      <c r="A2392">
        <v>11</v>
      </c>
      <c r="B2392">
        <v>335</v>
      </c>
      <c r="C2392">
        <v>2006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99</v>
      </c>
      <c r="N2392">
        <v>160</v>
      </c>
      <c r="O2392">
        <v>99</v>
      </c>
      <c r="P2392">
        <v>9999</v>
      </c>
      <c r="Q2392">
        <v>841</v>
      </c>
      <c r="R2392">
        <v>3228</v>
      </c>
      <c r="S2392">
        <v>3220</v>
      </c>
      <c r="T2392">
        <v>8.4240194159555291</v>
      </c>
      <c r="U2392">
        <v>9.5576934299489018</v>
      </c>
      <c r="V2392">
        <v>14.570012391573732</v>
      </c>
      <c r="W2392">
        <v>56.580745341614922</v>
      </c>
      <c r="X2392">
        <v>178.76657524021263</v>
      </c>
      <c r="Y2392">
        <v>164.59055142503067</v>
      </c>
      <c r="Z2392">
        <v>164.99947204968916</v>
      </c>
      <c r="AA2392">
        <v>2.8545359513881841</v>
      </c>
      <c r="AB2392">
        <v>4.0608724627537409</v>
      </c>
      <c r="AC2392">
        <v>-7.895883755076798</v>
      </c>
    </row>
    <row r="2393" spans="1:29">
      <c r="A2393">
        <v>11</v>
      </c>
      <c r="B2393">
        <v>336</v>
      </c>
      <c r="C2393">
        <v>2006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99</v>
      </c>
      <c r="N2393">
        <v>170</v>
      </c>
      <c r="O2393">
        <v>99</v>
      </c>
      <c r="P2393">
        <v>9999</v>
      </c>
      <c r="Q2393">
        <v>807</v>
      </c>
      <c r="R2393">
        <v>2716</v>
      </c>
      <c r="S2393">
        <v>2710</v>
      </c>
      <c r="T2393">
        <v>7.0878676374644414</v>
      </c>
      <c r="U2393">
        <v>8.5212245515029483</v>
      </c>
      <c r="V2393">
        <v>13.849779086892489</v>
      </c>
      <c r="W2393">
        <v>55.64391143911439</v>
      </c>
      <c r="X2393">
        <v>189.3710797696566</v>
      </c>
      <c r="Y2393">
        <v>174.40445508100154</v>
      </c>
      <c r="Z2393">
        <v>174.79059040590403</v>
      </c>
      <c r="AA2393">
        <v>2.9234937179027725</v>
      </c>
      <c r="AB2393">
        <v>4.3326348706123836</v>
      </c>
      <c r="AC2393">
        <v>-7.8473404919238225</v>
      </c>
    </row>
    <row r="2394" spans="1:29">
      <c r="A2394">
        <v>11</v>
      </c>
      <c r="B2394">
        <v>337</v>
      </c>
      <c r="C2394">
        <v>2006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99</v>
      </c>
      <c r="N2394">
        <v>180</v>
      </c>
      <c r="O2394">
        <v>99</v>
      </c>
      <c r="P2394">
        <v>9999</v>
      </c>
      <c r="Q2394">
        <v>737</v>
      </c>
      <c r="R2394">
        <v>2133</v>
      </c>
      <c r="S2394">
        <v>2131</v>
      </c>
      <c r="T2394">
        <v>5.5664291865654096</v>
      </c>
      <c r="U2394">
        <v>7.0821781493554994</v>
      </c>
      <c r="V2394">
        <v>13.401781528363809</v>
      </c>
      <c r="W2394">
        <v>54.576255279211615</v>
      </c>
      <c r="X2394">
        <v>200.15669769636597</v>
      </c>
      <c r="Y2394">
        <v>184.57008907641796</v>
      </c>
      <c r="Z2394">
        <v>184.74331299859193</v>
      </c>
      <c r="AA2394">
        <v>2.8417508210590801</v>
      </c>
      <c r="AB2394">
        <v>4.4208646612869495</v>
      </c>
      <c r="AC2394">
        <v>-8.6822448376683496</v>
      </c>
    </row>
    <row r="2395" spans="1:29">
      <c r="A2395">
        <v>11</v>
      </c>
      <c r="B2395">
        <v>338</v>
      </c>
      <c r="C2395">
        <v>2006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99</v>
      </c>
      <c r="N2395">
        <v>190</v>
      </c>
      <c r="O2395">
        <v>99</v>
      </c>
      <c r="P2395">
        <v>9999</v>
      </c>
      <c r="Q2395">
        <v>630</v>
      </c>
      <c r="R2395">
        <v>1622</v>
      </c>
      <c r="S2395">
        <v>1621</v>
      </c>
      <c r="T2395">
        <v>4.2328870795166873</v>
      </c>
      <c r="U2395">
        <v>5.6823016855917885</v>
      </c>
      <c r="V2395">
        <v>12.527127003699137</v>
      </c>
      <c r="W2395">
        <v>53.56940160394818</v>
      </c>
      <c r="X2395">
        <v>211.11938633603688</v>
      </c>
      <c r="Y2395">
        <v>194.74161528976575</v>
      </c>
      <c r="Z2395">
        <v>194.86175200493523</v>
      </c>
      <c r="AA2395">
        <v>2.8380759815739505</v>
      </c>
      <c r="AB2395">
        <v>4.5913473270198812</v>
      </c>
      <c r="AC2395">
        <v>-10.804058783283994</v>
      </c>
    </row>
    <row r="2396" spans="1:29">
      <c r="A2396">
        <v>11</v>
      </c>
      <c r="B2396">
        <v>339</v>
      </c>
      <c r="C2396">
        <v>2006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99</v>
      </c>
      <c r="N2396">
        <v>200</v>
      </c>
      <c r="O2396">
        <v>99</v>
      </c>
      <c r="P2396">
        <v>9999</v>
      </c>
      <c r="Q2396">
        <v>489</v>
      </c>
      <c r="R2396">
        <v>1019</v>
      </c>
      <c r="S2396">
        <v>1018</v>
      </c>
      <c r="T2396">
        <v>2.6592551997703495</v>
      </c>
      <c r="U2396">
        <v>3.7484519293434326</v>
      </c>
      <c r="V2396">
        <v>11.396467124631991</v>
      </c>
      <c r="W2396">
        <v>51.937131630648317</v>
      </c>
      <c r="X2396">
        <v>221.75980317627139</v>
      </c>
      <c r="Y2396">
        <v>204.48577036310104</v>
      </c>
      <c r="Z2396">
        <v>204.68664047151279</v>
      </c>
      <c r="AA2396">
        <v>2.8832996389315646</v>
      </c>
      <c r="AB2396">
        <v>4.6807695478710123</v>
      </c>
      <c r="AC2396">
        <v>-9.4952757537067498</v>
      </c>
    </row>
    <row r="2397" spans="1:29">
      <c r="A2397">
        <v>11</v>
      </c>
      <c r="B2397">
        <v>340</v>
      </c>
      <c r="C2397">
        <v>2006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99</v>
      </c>
      <c r="N2397">
        <v>210</v>
      </c>
      <c r="O2397">
        <v>99</v>
      </c>
      <c r="P2397">
        <v>9999</v>
      </c>
      <c r="Q2397">
        <v>374</v>
      </c>
      <c r="R2397">
        <v>663</v>
      </c>
      <c r="S2397">
        <v>663</v>
      </c>
      <c r="T2397">
        <v>1.7302121662882644</v>
      </c>
      <c r="U2397">
        <v>2.5599103613931393</v>
      </c>
      <c r="V2397">
        <v>10.805429864253394</v>
      </c>
      <c r="W2397">
        <v>50.384615384615394</v>
      </c>
      <c r="X2397">
        <v>232.53849585504679</v>
      </c>
      <c r="Y2397">
        <v>214.63303167420787</v>
      </c>
      <c r="Z2397">
        <v>214.63303167420787</v>
      </c>
      <c r="AA2397">
        <v>2.824026042124729</v>
      </c>
      <c r="AB2397">
        <v>5.1168728485275201</v>
      </c>
      <c r="AC2397">
        <v>-11.73557231401629</v>
      </c>
    </row>
    <row r="2398" spans="1:29">
      <c r="A2398">
        <v>11</v>
      </c>
      <c r="B2398">
        <v>341</v>
      </c>
      <c r="C2398">
        <v>2006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99</v>
      </c>
      <c r="N2398">
        <v>220</v>
      </c>
      <c r="O2398">
        <v>99</v>
      </c>
      <c r="P2398">
        <v>9999</v>
      </c>
      <c r="Q2398">
        <v>233</v>
      </c>
      <c r="R2398">
        <v>366</v>
      </c>
      <c r="S2398">
        <v>366</v>
      </c>
      <c r="T2398">
        <v>0.95513974790573841</v>
      </c>
      <c r="U2398">
        <v>1.4771639654987929</v>
      </c>
      <c r="V2398">
        <v>9.1967213114754074</v>
      </c>
      <c r="W2398">
        <v>48.822404371584703</v>
      </c>
      <c r="X2398">
        <v>243.06993706670457</v>
      </c>
      <c r="Y2398">
        <v>224.35355191256832</v>
      </c>
      <c r="Z2398">
        <v>224.35355191256832</v>
      </c>
      <c r="AA2398">
        <v>2.7519940026286962</v>
      </c>
      <c r="AB2398">
        <v>5.2996175457825245</v>
      </c>
      <c r="AC2398">
        <v>-7.2503559715608192</v>
      </c>
    </row>
    <row r="2399" spans="1:29">
      <c r="A2399">
        <v>11</v>
      </c>
      <c r="B2399">
        <v>342</v>
      </c>
      <c r="C2399">
        <v>2006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99</v>
      </c>
      <c r="N2399">
        <v>230</v>
      </c>
      <c r="O2399">
        <v>99</v>
      </c>
      <c r="P2399">
        <v>9999</v>
      </c>
      <c r="Q2399">
        <v>189</v>
      </c>
      <c r="R2399">
        <v>348</v>
      </c>
      <c r="S2399">
        <v>348</v>
      </c>
      <c r="T2399">
        <v>0.90816566194316128</v>
      </c>
      <c r="U2399">
        <v>1.510314678483778</v>
      </c>
      <c r="V2399">
        <v>9.0517241379310391</v>
      </c>
      <c r="W2399">
        <v>47.327586206896562</v>
      </c>
      <c r="X2399">
        <v>261.37968393917873</v>
      </c>
      <c r="Y2399">
        <v>241.25344827586216</v>
      </c>
      <c r="Z2399">
        <v>241.25344827586216</v>
      </c>
      <c r="AA2399">
        <v>10.888943810339338</v>
      </c>
      <c r="AB2399">
        <v>5.7387208646272647</v>
      </c>
      <c r="AC2399">
        <v>-12.274389273373336</v>
      </c>
    </row>
    <row r="2400" spans="1:29">
      <c r="A2400">
        <v>11</v>
      </c>
      <c r="B2400">
        <v>343</v>
      </c>
      <c r="C2400">
        <v>2005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99</v>
      </c>
      <c r="N2400">
        <v>60</v>
      </c>
      <c r="O2400">
        <v>99</v>
      </c>
      <c r="P2400">
        <v>9999</v>
      </c>
      <c r="Q2400">
        <v>33</v>
      </c>
      <c r="R2400">
        <v>22.25</v>
      </c>
      <c r="S2400">
        <v>16</v>
      </c>
      <c r="T2400">
        <v>6.5388769295197213E-2</v>
      </c>
      <c r="U2400">
        <v>2.0309060669916112E-2</v>
      </c>
      <c r="V2400">
        <v>103.4606741573034</v>
      </c>
      <c r="W2400">
        <v>58.4375</v>
      </c>
      <c r="X2400">
        <v>67.844230464898288</v>
      </c>
      <c r="Y2400">
        <v>44.462921348314623</v>
      </c>
      <c r="Z2400">
        <v>61.831249999999997</v>
      </c>
      <c r="AA2400">
        <v>7.3028863086796099</v>
      </c>
      <c r="AB2400">
        <v>3.7909225460301879</v>
      </c>
      <c r="AC2400">
        <v>35.958802609889602</v>
      </c>
    </row>
    <row r="2401" spans="1:29">
      <c r="A2401">
        <v>11</v>
      </c>
      <c r="B2401">
        <v>344</v>
      </c>
      <c r="C2401">
        <v>2005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99</v>
      </c>
      <c r="N2401">
        <v>70</v>
      </c>
      <c r="O2401">
        <v>99</v>
      </c>
      <c r="P2401">
        <v>9999</v>
      </c>
      <c r="Q2401">
        <v>49</v>
      </c>
      <c r="R2401">
        <v>75</v>
      </c>
      <c r="S2401">
        <v>65</v>
      </c>
      <c r="T2401">
        <v>0.22041158189392329</v>
      </c>
      <c r="U2401">
        <v>0.10096228775974363</v>
      </c>
      <c r="V2401">
        <v>24.28</v>
      </c>
      <c r="W2401">
        <v>61.123076923076944</v>
      </c>
      <c r="X2401">
        <v>82.100397255326811</v>
      </c>
      <c r="Y2401">
        <v>65.574666666666644</v>
      </c>
      <c r="Z2401">
        <v>75.6630769230769</v>
      </c>
      <c r="AA2401">
        <v>2.3835054488826102</v>
      </c>
      <c r="AB2401">
        <v>2.2566666520995078</v>
      </c>
      <c r="AC2401">
        <v>9.5804972841703684</v>
      </c>
    </row>
    <row r="2402" spans="1:29">
      <c r="A2402">
        <v>11</v>
      </c>
      <c r="B2402">
        <v>345</v>
      </c>
      <c r="C2402">
        <v>2005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99</v>
      </c>
      <c r="N2402">
        <v>80</v>
      </c>
      <c r="O2402">
        <v>99</v>
      </c>
      <c r="P2402">
        <v>9999</v>
      </c>
      <c r="Q2402">
        <v>151</v>
      </c>
      <c r="R2402">
        <v>262</v>
      </c>
      <c r="S2402">
        <v>235</v>
      </c>
      <c r="T2402">
        <v>0.76997112608277196</v>
      </c>
      <c r="U2402">
        <v>0.41487923119458553</v>
      </c>
      <c r="V2402">
        <v>24.167938931297702</v>
      </c>
      <c r="W2402">
        <v>60.323404255319147</v>
      </c>
      <c r="X2402">
        <v>93.305103669580618</v>
      </c>
      <c r="Y2402">
        <v>77.136259541984757</v>
      </c>
      <c r="Z2402">
        <v>85.998723404255344</v>
      </c>
      <c r="AA2402">
        <v>2.836591914508463</v>
      </c>
      <c r="AB2402">
        <v>3.7230857006588209</v>
      </c>
      <c r="AC2402">
        <v>-6.0763413590669488</v>
      </c>
    </row>
    <row r="2403" spans="1:29">
      <c r="A2403">
        <v>11</v>
      </c>
      <c r="B2403">
        <v>346</v>
      </c>
      <c r="C2403">
        <v>2005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99</v>
      </c>
      <c r="N2403">
        <v>90</v>
      </c>
      <c r="O2403">
        <v>99</v>
      </c>
      <c r="P2403">
        <v>9999</v>
      </c>
      <c r="Q2403">
        <v>298</v>
      </c>
      <c r="R2403">
        <v>681</v>
      </c>
      <c r="S2403">
        <v>638</v>
      </c>
      <c r="T2403">
        <v>2.0013371635968236</v>
      </c>
      <c r="U2403">
        <v>1.253631324918528</v>
      </c>
      <c r="V2403">
        <v>21.681350954478717</v>
      </c>
      <c r="W2403">
        <v>60.283699059561116</v>
      </c>
      <c r="X2403">
        <v>103.66264002176391</v>
      </c>
      <c r="Y2403">
        <v>89.672834067547683</v>
      </c>
      <c r="Z2403">
        <v>95.716614420062641</v>
      </c>
      <c r="AA2403">
        <v>2.8677331186948245</v>
      </c>
      <c r="AB2403">
        <v>2.8071925282435233</v>
      </c>
      <c r="AC2403">
        <v>-9.5716461242977449</v>
      </c>
    </row>
    <row r="2404" spans="1:29">
      <c r="A2404">
        <v>11</v>
      </c>
      <c r="B2404">
        <v>347</v>
      </c>
      <c r="C2404">
        <v>2005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99</v>
      </c>
      <c r="N2404">
        <v>100</v>
      </c>
      <c r="O2404">
        <v>99</v>
      </c>
      <c r="P2404">
        <v>9999</v>
      </c>
      <c r="Q2404">
        <v>828</v>
      </c>
      <c r="R2404">
        <v>2800</v>
      </c>
      <c r="S2404">
        <v>2727</v>
      </c>
      <c r="T2404">
        <v>8.2286990573731345</v>
      </c>
      <c r="U2404">
        <v>5.9711676619810241</v>
      </c>
      <c r="V2404">
        <v>17.147142857142853</v>
      </c>
      <c r="W2404">
        <v>58.802713604693785</v>
      </c>
      <c r="X2404">
        <v>115.54662590930222</v>
      </c>
      <c r="Y2404">
        <v>103.8817857142857</v>
      </c>
      <c r="Z2404">
        <v>106.66263292995964</v>
      </c>
      <c r="AA2404">
        <v>2.6120396468738512</v>
      </c>
      <c r="AB2404">
        <v>3.2918129108912577</v>
      </c>
      <c r="AC2404">
        <v>-21.665689376550937</v>
      </c>
    </row>
    <row r="2405" spans="1:29">
      <c r="A2405">
        <v>11</v>
      </c>
      <c r="B2405">
        <v>348</v>
      </c>
      <c r="C2405">
        <v>2005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99</v>
      </c>
      <c r="N2405">
        <v>110</v>
      </c>
      <c r="O2405">
        <v>99</v>
      </c>
      <c r="P2405">
        <v>9999</v>
      </c>
      <c r="Q2405">
        <v>1053</v>
      </c>
      <c r="R2405">
        <v>5189</v>
      </c>
      <c r="S2405">
        <v>5089</v>
      </c>
      <c r="T2405">
        <v>15.249542645967573</v>
      </c>
      <c r="U2405">
        <v>11.996763113868219</v>
      </c>
      <c r="V2405">
        <v>16.201002119868949</v>
      </c>
      <c r="W2405">
        <v>58.190410689722917</v>
      </c>
      <c r="X2405">
        <v>124.42144155682249</v>
      </c>
      <c r="Y2405">
        <v>112.62079398728105</v>
      </c>
      <c r="Z2405">
        <v>114.83381803890764</v>
      </c>
      <c r="AA2405">
        <v>2.9023963346253474</v>
      </c>
      <c r="AB2405">
        <v>3.4036290793991322</v>
      </c>
      <c r="AC2405">
        <v>-2.3095474577495514</v>
      </c>
    </row>
    <row r="2406" spans="1:29">
      <c r="A2406">
        <v>11</v>
      </c>
      <c r="B2406">
        <v>349</v>
      </c>
      <c r="C2406">
        <v>2005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99</v>
      </c>
      <c r="N2406">
        <v>120</v>
      </c>
      <c r="O2406">
        <v>99</v>
      </c>
      <c r="P2406">
        <v>9999</v>
      </c>
      <c r="Q2406">
        <v>969</v>
      </c>
      <c r="R2406">
        <v>4342</v>
      </c>
      <c r="S2406">
        <v>4270</v>
      </c>
      <c r="T2406">
        <v>12.760361181112197</v>
      </c>
      <c r="U2406">
        <v>10.942748936571363</v>
      </c>
      <c r="V2406">
        <v>16.08912943344081</v>
      </c>
      <c r="W2406">
        <v>58.005386416861803</v>
      </c>
      <c r="X2406">
        <v>135.26079768124399</v>
      </c>
      <c r="Y2406">
        <v>122.76506218332588</v>
      </c>
      <c r="Z2406">
        <v>124.83510538641703</v>
      </c>
      <c r="AA2406">
        <v>2.8865223317123276</v>
      </c>
      <c r="AB2406">
        <v>3.6003797650464118</v>
      </c>
      <c r="AC2406">
        <v>0.59985299298563599</v>
      </c>
    </row>
    <row r="2407" spans="1:29">
      <c r="A2407">
        <v>11</v>
      </c>
      <c r="B2407">
        <v>350</v>
      </c>
      <c r="C2407">
        <v>2005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99</v>
      </c>
      <c r="N2407">
        <v>130</v>
      </c>
      <c r="O2407">
        <v>99</v>
      </c>
      <c r="P2407">
        <v>9999</v>
      </c>
      <c r="Q2407">
        <v>952</v>
      </c>
      <c r="R2407">
        <v>3661</v>
      </c>
      <c r="S2407">
        <v>3613</v>
      </c>
      <c r="T2407">
        <v>10.759024017515374</v>
      </c>
      <c r="U2407">
        <v>10.011344580114647</v>
      </c>
      <c r="V2407">
        <v>16.19257033597378</v>
      </c>
      <c r="W2407">
        <v>57.935233877663983</v>
      </c>
      <c r="X2407">
        <v>146.2431006098366</v>
      </c>
      <c r="Y2407">
        <v>133.20816716744079</v>
      </c>
      <c r="Z2407">
        <v>134.97788541378378</v>
      </c>
      <c r="AA2407">
        <v>2.8862474449407527</v>
      </c>
      <c r="AB2407">
        <v>3.832821269490243</v>
      </c>
      <c r="AC2407">
        <v>-0.55161858833150557</v>
      </c>
    </row>
    <row r="2408" spans="1:29">
      <c r="A2408">
        <v>11</v>
      </c>
      <c r="B2408">
        <v>351</v>
      </c>
      <c r="C2408">
        <v>2005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99</v>
      </c>
      <c r="N2408">
        <v>140</v>
      </c>
      <c r="O2408">
        <v>99</v>
      </c>
      <c r="P2408">
        <v>9999</v>
      </c>
      <c r="Q2408">
        <v>895</v>
      </c>
      <c r="R2408">
        <v>3336</v>
      </c>
      <c r="S2408">
        <v>3297</v>
      </c>
      <c r="T2408">
        <v>9.8039071626417034</v>
      </c>
      <c r="U2408">
        <v>9.8165373111091032</v>
      </c>
      <c r="V2408">
        <v>15.771282973621098</v>
      </c>
      <c r="W2408">
        <v>57.530178950561115</v>
      </c>
      <c r="X2408">
        <v>157.13672832048547</v>
      </c>
      <c r="Y2408">
        <v>143.34100719424461</v>
      </c>
      <c r="Z2408">
        <v>145.03657870791628</v>
      </c>
      <c r="AA2408">
        <v>2.8920486837654504</v>
      </c>
      <c r="AB2408">
        <v>3.9182287566127778</v>
      </c>
      <c r="AC2408">
        <v>-1.8622259633667111</v>
      </c>
    </row>
    <row r="2409" spans="1:29">
      <c r="A2409">
        <v>11</v>
      </c>
      <c r="B2409">
        <v>352</v>
      </c>
      <c r="C2409">
        <v>2005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99</v>
      </c>
      <c r="N2409">
        <v>150</v>
      </c>
      <c r="O2409">
        <v>99</v>
      </c>
      <c r="P2409">
        <v>9999</v>
      </c>
      <c r="Q2409">
        <v>886</v>
      </c>
      <c r="R2409">
        <v>3172</v>
      </c>
      <c r="S2409">
        <v>3140</v>
      </c>
      <c r="T2409">
        <v>9.321940503566994</v>
      </c>
      <c r="U2409">
        <v>9.9872397594953757</v>
      </c>
      <c r="V2409">
        <v>15.39627994955864</v>
      </c>
      <c r="W2409">
        <v>56.854777070063712</v>
      </c>
      <c r="X2409">
        <v>167.86945360200809</v>
      </c>
      <c r="Y2409">
        <v>153.37354981084474</v>
      </c>
      <c r="Z2409">
        <v>154.93659235668775</v>
      </c>
      <c r="AA2409">
        <v>2.9018655068545738</v>
      </c>
      <c r="AB2409">
        <v>4.2275174666928956</v>
      </c>
      <c r="AC2409">
        <v>-4.8675693663662845</v>
      </c>
    </row>
    <row r="2410" spans="1:29">
      <c r="A2410">
        <v>11</v>
      </c>
      <c r="B2410">
        <v>353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99</v>
      </c>
      <c r="N2410">
        <v>160</v>
      </c>
      <c r="O2410">
        <v>99</v>
      </c>
      <c r="P2410">
        <v>9999</v>
      </c>
      <c r="Q2410">
        <v>822</v>
      </c>
      <c r="R2410">
        <v>2794</v>
      </c>
      <c r="S2410">
        <v>2769</v>
      </c>
      <c r="T2410">
        <v>8.2110661308216226</v>
      </c>
      <c r="U2410">
        <v>9.3763625936540631</v>
      </c>
      <c r="V2410">
        <v>14.822118826055837</v>
      </c>
      <c r="W2410">
        <v>56.334777898158194</v>
      </c>
      <c r="X2410">
        <v>178.70847683978437</v>
      </c>
      <c r="Y2410">
        <v>163.47304939155339</v>
      </c>
      <c r="Z2410">
        <v>164.94897074756236</v>
      </c>
      <c r="AA2410">
        <v>2.8676247632514649</v>
      </c>
      <c r="AB2410">
        <v>4.2916710254666164</v>
      </c>
      <c r="AC2410">
        <v>-5.2130573589542735</v>
      </c>
    </row>
    <row r="2411" spans="1:29">
      <c r="A2411">
        <v>11</v>
      </c>
      <c r="B2411">
        <v>354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99</v>
      </c>
      <c r="N2411">
        <v>170</v>
      </c>
      <c r="O2411">
        <v>99</v>
      </c>
      <c r="P2411">
        <v>9999</v>
      </c>
      <c r="Q2411">
        <v>779</v>
      </c>
      <c r="R2411">
        <v>2437</v>
      </c>
      <c r="S2411">
        <v>2425</v>
      </c>
      <c r="T2411">
        <v>7.1619070010065444</v>
      </c>
      <c r="U2411">
        <v>8.7049031282645863</v>
      </c>
      <c r="V2411">
        <v>14.20927369716865</v>
      </c>
      <c r="W2411">
        <v>55.480412371134015</v>
      </c>
      <c r="X2411">
        <v>189.44433305429047</v>
      </c>
      <c r="Y2411">
        <v>173.99893311448517</v>
      </c>
      <c r="Z2411">
        <v>174.85995876288678</v>
      </c>
      <c r="AA2411">
        <v>2.857812731176498</v>
      </c>
      <c r="AB2411">
        <v>4.3615621710824977</v>
      </c>
      <c r="AC2411">
        <v>-9.3737409845066271</v>
      </c>
    </row>
    <row r="2412" spans="1:29">
      <c r="A2412">
        <v>11</v>
      </c>
      <c r="B2412">
        <v>355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99</v>
      </c>
      <c r="N2412">
        <v>180</v>
      </c>
      <c r="O2412">
        <v>99</v>
      </c>
      <c r="P2412">
        <v>9999</v>
      </c>
      <c r="Q2412">
        <v>680</v>
      </c>
      <c r="R2412">
        <v>1842</v>
      </c>
      <c r="S2412">
        <v>1831</v>
      </c>
      <c r="T2412">
        <v>5.4133084513147551</v>
      </c>
      <c r="U2412">
        <v>6.9520585459328306</v>
      </c>
      <c r="V2412">
        <v>13.197068403908798</v>
      </c>
      <c r="W2412">
        <v>54.383397050791913</v>
      </c>
      <c r="X2412">
        <v>200.37772782187179</v>
      </c>
      <c r="Y2412">
        <v>183.84929424538521</v>
      </c>
      <c r="Z2412">
        <v>184.95379574003249</v>
      </c>
      <c r="AA2412">
        <v>2.8618787792859721</v>
      </c>
      <c r="AB2412">
        <v>4.4785339865490545</v>
      </c>
      <c r="AC2412">
        <v>-4.3031620348614643</v>
      </c>
    </row>
    <row r="2413" spans="1:29">
      <c r="A2413">
        <v>11</v>
      </c>
      <c r="B2413">
        <v>356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99</v>
      </c>
      <c r="N2413">
        <v>190</v>
      </c>
      <c r="O2413">
        <v>99</v>
      </c>
      <c r="P2413">
        <v>9999</v>
      </c>
      <c r="Q2413">
        <v>618</v>
      </c>
      <c r="R2413">
        <v>1404</v>
      </c>
      <c r="S2413">
        <v>1397</v>
      </c>
      <c r="T2413">
        <v>4.1261048130542433</v>
      </c>
      <c r="U2413">
        <v>5.5829264952009554</v>
      </c>
      <c r="V2413">
        <v>12.14031339031339</v>
      </c>
      <c r="W2413">
        <v>52.951324266284914</v>
      </c>
      <c r="X2413">
        <v>210.91178894537413</v>
      </c>
      <c r="Y2413">
        <v>193.70149572649564</v>
      </c>
      <c r="Z2413">
        <v>194.67208303507505</v>
      </c>
      <c r="AA2413">
        <v>2.8578554962658118</v>
      </c>
      <c r="AB2413">
        <v>4.8239359392175052</v>
      </c>
      <c r="AC2413">
        <v>-8.4749029192061691</v>
      </c>
    </row>
    <row r="2414" spans="1:29">
      <c r="A2414">
        <v>11</v>
      </c>
      <c r="B2414">
        <v>357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99</v>
      </c>
      <c r="N2414">
        <v>200</v>
      </c>
      <c r="O2414">
        <v>99</v>
      </c>
      <c r="P2414">
        <v>9999</v>
      </c>
      <c r="Q2414">
        <v>453</v>
      </c>
      <c r="R2414">
        <v>881</v>
      </c>
      <c r="S2414">
        <v>877</v>
      </c>
      <c r="T2414">
        <v>2.5891013819806181</v>
      </c>
      <c r="U2414">
        <v>3.683580770076555</v>
      </c>
      <c r="V2414">
        <v>11.641316685584561</v>
      </c>
      <c r="W2414">
        <v>51.36830102622578</v>
      </c>
      <c r="X2414">
        <v>221.68556611651096</v>
      </c>
      <c r="Y2414">
        <v>203.67253121452924</v>
      </c>
      <c r="Z2414">
        <v>204.60148232611203</v>
      </c>
      <c r="AA2414">
        <v>2.8850631869710006</v>
      </c>
      <c r="AB2414">
        <v>5.0853646478413745</v>
      </c>
      <c r="AC2414">
        <v>-13.546125048175</v>
      </c>
    </row>
    <row r="2415" spans="1:29">
      <c r="A2415">
        <v>11</v>
      </c>
      <c r="B2415">
        <v>358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99</v>
      </c>
      <c r="N2415">
        <v>210</v>
      </c>
      <c r="O2415">
        <v>99</v>
      </c>
      <c r="P2415">
        <v>9999</v>
      </c>
      <c r="Q2415">
        <v>316</v>
      </c>
      <c r="R2415">
        <v>546</v>
      </c>
      <c r="S2415">
        <v>545</v>
      </c>
      <c r="T2415">
        <v>1.6045963161877612</v>
      </c>
      <c r="U2415">
        <v>2.4002361787942927</v>
      </c>
      <c r="V2415">
        <v>10.391941391941392</v>
      </c>
      <c r="W2415">
        <v>49.856880733944941</v>
      </c>
      <c r="X2415">
        <v>232.42690859158904</v>
      </c>
      <c r="Y2415">
        <v>214.14084249084257</v>
      </c>
      <c r="Z2415">
        <v>214.53376146788989</v>
      </c>
      <c r="AA2415">
        <v>2.8739828799968419</v>
      </c>
      <c r="AB2415">
        <v>5.3224186916189371</v>
      </c>
      <c r="AC2415">
        <v>-6.7697338250317971</v>
      </c>
    </row>
    <row r="2416" spans="1:29">
      <c r="A2416">
        <v>11</v>
      </c>
      <c r="B2416">
        <v>359</v>
      </c>
      <c r="C2416">
        <v>2005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99</v>
      </c>
      <c r="N2416">
        <v>220</v>
      </c>
      <c r="O2416">
        <v>99</v>
      </c>
      <c r="P2416">
        <v>9999</v>
      </c>
      <c r="Q2416">
        <v>210</v>
      </c>
      <c r="R2416">
        <v>298</v>
      </c>
      <c r="S2416">
        <v>297</v>
      </c>
      <c r="T2416">
        <v>0.87576868539185504</v>
      </c>
      <c r="U2416">
        <v>1.3687912740138768</v>
      </c>
      <c r="V2416">
        <v>10.248322147651002</v>
      </c>
      <c r="W2416">
        <v>48.663299663299647</v>
      </c>
      <c r="X2416">
        <v>243.24714419713928</v>
      </c>
      <c r="Y2416">
        <v>223.74798657718111</v>
      </c>
      <c r="Z2416">
        <v>224.50134680134673</v>
      </c>
      <c r="AA2416">
        <v>2.7589337356816594</v>
      </c>
      <c r="AB2416">
        <v>5.5493894972651914</v>
      </c>
      <c r="AC2416">
        <v>-10.218739624510176</v>
      </c>
    </row>
    <row r="2417" spans="1:29">
      <c r="A2417">
        <v>11</v>
      </c>
      <c r="B2417">
        <v>360</v>
      </c>
      <c r="C2417">
        <v>2005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99</v>
      </c>
      <c r="N2417">
        <v>230</v>
      </c>
      <c r="O2417">
        <v>99</v>
      </c>
      <c r="P2417">
        <v>9999</v>
      </c>
      <c r="Q2417">
        <v>180</v>
      </c>
      <c r="R2417">
        <v>285</v>
      </c>
      <c r="S2417">
        <v>285</v>
      </c>
      <c r="T2417">
        <v>0.83756401119690849</v>
      </c>
      <c r="U2417">
        <v>1.4155577463803348</v>
      </c>
      <c r="V2417">
        <v>8.6315789473684195</v>
      </c>
      <c r="W2417">
        <v>46.656140350877195</v>
      </c>
      <c r="X2417">
        <v>262.13149341392477</v>
      </c>
      <c r="Y2417">
        <v>241.94736842105263</v>
      </c>
      <c r="Z2417">
        <v>241.94736842105263</v>
      </c>
      <c r="AA2417">
        <v>11.286422603288369</v>
      </c>
      <c r="AB2417">
        <v>6.5706155428453181</v>
      </c>
      <c r="AC2417">
        <v>-16.388068319473653</v>
      </c>
    </row>
    <row r="2418" spans="1:29">
      <c r="A2418">
        <v>11</v>
      </c>
      <c r="B2418">
        <v>361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99</v>
      </c>
      <c r="N2418">
        <v>60</v>
      </c>
      <c r="O2418">
        <v>99</v>
      </c>
      <c r="P2418">
        <v>9999</v>
      </c>
      <c r="Q2418">
        <v>33</v>
      </c>
      <c r="R2418">
        <v>27</v>
      </c>
      <c r="S2418">
        <v>17</v>
      </c>
      <c r="T2418">
        <v>8.2680058794708494E-2</v>
      </c>
      <c r="U2418">
        <v>2.2623155895561905E-2</v>
      </c>
      <c r="V2418">
        <v>74.333333333333314</v>
      </c>
      <c r="W2418">
        <v>58.352941176470594</v>
      </c>
      <c r="X2418">
        <v>49.384053609405747</v>
      </c>
      <c r="Y2418">
        <v>38.892592592592592</v>
      </c>
      <c r="Z2418">
        <v>61.77058823529412</v>
      </c>
      <c r="AA2418">
        <v>7.8288880365778812</v>
      </c>
      <c r="AB2418">
        <v>3.3244402708105887</v>
      </c>
      <c r="AC2418">
        <v>-16.210414294861721</v>
      </c>
    </row>
    <row r="2419" spans="1:29">
      <c r="A2419">
        <v>11</v>
      </c>
      <c r="B2419">
        <v>362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99</v>
      </c>
      <c r="N2419">
        <v>70</v>
      </c>
      <c r="O2419">
        <v>99</v>
      </c>
      <c r="P2419">
        <v>9999</v>
      </c>
      <c r="Q2419">
        <v>47</v>
      </c>
      <c r="R2419">
        <v>60</v>
      </c>
      <c r="S2419">
        <v>51</v>
      </c>
      <c r="T2419">
        <v>0.18373346398824111</v>
      </c>
      <c r="U2419">
        <v>8.4535759850105099E-2</v>
      </c>
      <c r="V2419">
        <v>23.966666666666661</v>
      </c>
      <c r="W2419">
        <v>59.705882352941181</v>
      </c>
      <c r="X2419">
        <v>83.136511375948004</v>
      </c>
      <c r="Y2419">
        <v>65.398333333333355</v>
      </c>
      <c r="Z2419">
        <v>76.939215686274508</v>
      </c>
      <c r="AA2419">
        <v>2.3321351347657719</v>
      </c>
      <c r="AB2419">
        <v>4.4338011738128751</v>
      </c>
      <c r="AC2419">
        <v>-10.735112275752407</v>
      </c>
    </row>
    <row r="2420" spans="1:29">
      <c r="A2420">
        <v>11</v>
      </c>
      <c r="B2420">
        <v>363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99</v>
      </c>
      <c r="N2420">
        <v>80</v>
      </c>
      <c r="O2420">
        <v>99</v>
      </c>
      <c r="P2420">
        <v>9999</v>
      </c>
      <c r="Q2420">
        <v>110</v>
      </c>
      <c r="R2420">
        <v>193</v>
      </c>
      <c r="S2420">
        <v>178</v>
      </c>
      <c r="T2420">
        <v>0.59100930916217564</v>
      </c>
      <c r="U2420">
        <v>0.32955783073040651</v>
      </c>
      <c r="V2420">
        <v>21.253886010362695</v>
      </c>
      <c r="W2420">
        <v>60.443820224719104</v>
      </c>
      <c r="X2420">
        <v>93.072263794003518</v>
      </c>
      <c r="Y2420">
        <v>79.259585492227984</v>
      </c>
      <c r="Z2420">
        <v>85.938764044943852</v>
      </c>
      <c r="AA2420">
        <v>2.6863392743899404</v>
      </c>
      <c r="AB2420">
        <v>3.4850710519792116</v>
      </c>
      <c r="AC2420">
        <v>2.5465882352386382</v>
      </c>
    </row>
    <row r="2421" spans="1:29">
      <c r="A2421">
        <v>11</v>
      </c>
      <c r="B2421">
        <v>364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99</v>
      </c>
      <c r="N2421">
        <v>90</v>
      </c>
      <c r="O2421">
        <v>99</v>
      </c>
      <c r="P2421">
        <v>9999</v>
      </c>
      <c r="Q2421">
        <v>297</v>
      </c>
      <c r="R2421">
        <v>627</v>
      </c>
      <c r="S2421">
        <v>582</v>
      </c>
      <c r="T2421">
        <v>1.9200146986771192</v>
      </c>
      <c r="U2421">
        <v>1.2007723111530393</v>
      </c>
      <c r="V2421">
        <v>20.515151515151516</v>
      </c>
      <c r="W2421">
        <v>60.097938144329881</v>
      </c>
      <c r="X2421">
        <v>103.76018841548864</v>
      </c>
      <c r="Y2421">
        <v>88.893620414672995</v>
      </c>
      <c r="Z2421">
        <v>95.76683848797245</v>
      </c>
      <c r="AA2421">
        <v>2.8041421199533345</v>
      </c>
      <c r="AB2421">
        <v>2.7223832057956661</v>
      </c>
      <c r="AC2421">
        <v>1.9984477686510276</v>
      </c>
    </row>
    <row r="2422" spans="1:29">
      <c r="A2422">
        <v>11</v>
      </c>
      <c r="B2422">
        <v>365</v>
      </c>
      <c r="C2422">
        <v>2004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99</v>
      </c>
      <c r="N2422">
        <v>100</v>
      </c>
      <c r="O2422">
        <v>99</v>
      </c>
      <c r="P2422">
        <v>9999</v>
      </c>
      <c r="Q2422">
        <v>856</v>
      </c>
      <c r="R2422">
        <v>2802</v>
      </c>
      <c r="S2422">
        <v>2752</v>
      </c>
      <c r="T2422">
        <v>8.580352768250858</v>
      </c>
      <c r="U2422">
        <v>6.3306768593596336</v>
      </c>
      <c r="V2422">
        <v>16.311920057102075</v>
      </c>
      <c r="W2422">
        <v>58.458212209302339</v>
      </c>
      <c r="X2422">
        <v>115.65608994658628</v>
      </c>
      <c r="Y2422">
        <v>104.87198429693106</v>
      </c>
      <c r="Z2422">
        <v>106.77736191860498</v>
      </c>
      <c r="AA2422">
        <v>2.5465434598259158</v>
      </c>
      <c r="AB2422">
        <v>3.4205684709225408</v>
      </c>
      <c r="AC2422">
        <v>-20.398490330028466</v>
      </c>
    </row>
    <row r="2423" spans="1:29">
      <c r="A2423">
        <v>11</v>
      </c>
      <c r="B2423">
        <v>366</v>
      </c>
      <c r="C2423">
        <v>2004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99</v>
      </c>
      <c r="N2423">
        <v>110</v>
      </c>
      <c r="O2423">
        <v>99</v>
      </c>
      <c r="P2423">
        <v>9999</v>
      </c>
      <c r="Q2423">
        <v>1099</v>
      </c>
      <c r="R2423">
        <v>5428</v>
      </c>
      <c r="S2423">
        <v>5353</v>
      </c>
      <c r="T2423">
        <v>16.621754042136203</v>
      </c>
      <c r="U2423">
        <v>13.245287943051398</v>
      </c>
      <c r="V2423">
        <v>15.531687546057478</v>
      </c>
      <c r="W2423">
        <v>57.634036988604514</v>
      </c>
      <c r="X2423">
        <v>124.44369750046064</v>
      </c>
      <c r="Y2423">
        <v>113.26586219602022</v>
      </c>
      <c r="Z2423">
        <v>114.85281150756543</v>
      </c>
      <c r="AA2423">
        <v>2.9024490965293608</v>
      </c>
      <c r="AB2423">
        <v>3.4680920842952339</v>
      </c>
      <c r="AC2423">
        <v>1.3780905540166295</v>
      </c>
    </row>
    <row r="2424" spans="1:29">
      <c r="A2424">
        <v>11</v>
      </c>
      <c r="B2424">
        <v>367</v>
      </c>
      <c r="C2424">
        <v>2004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99</v>
      </c>
      <c r="N2424">
        <v>120</v>
      </c>
      <c r="O2424">
        <v>99</v>
      </c>
      <c r="P2424">
        <v>9999</v>
      </c>
      <c r="Q2424">
        <v>1009</v>
      </c>
      <c r="R2424">
        <v>4192</v>
      </c>
      <c r="S2424">
        <v>4150</v>
      </c>
      <c r="T2424">
        <v>12.836844683978439</v>
      </c>
      <c r="U2424">
        <v>11.162417218175673</v>
      </c>
      <c r="V2424">
        <v>15.235448473282444</v>
      </c>
      <c r="W2424">
        <v>57.517831325301195</v>
      </c>
      <c r="X2424">
        <v>135.26086421641983</v>
      </c>
      <c r="Y2424">
        <v>123.59885496183212</v>
      </c>
      <c r="Z2424">
        <v>124.84973493975916</v>
      </c>
      <c r="AA2424">
        <v>2.9216522272410552</v>
      </c>
      <c r="AB2424">
        <v>3.5938428096153472</v>
      </c>
      <c r="AC2424">
        <v>-5.4333669867590091</v>
      </c>
    </row>
    <row r="2425" spans="1:29">
      <c r="A2425">
        <v>11</v>
      </c>
      <c r="B2425">
        <v>368</v>
      </c>
      <c r="C2425">
        <v>2004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99</v>
      </c>
      <c r="N2425">
        <v>130</v>
      </c>
      <c r="O2425">
        <v>99</v>
      </c>
      <c r="P2425">
        <v>9999</v>
      </c>
      <c r="Q2425">
        <v>1043</v>
      </c>
      <c r="R2425">
        <v>3751</v>
      </c>
      <c r="S2425">
        <v>3695</v>
      </c>
      <c r="T2425">
        <v>11.486403723664871</v>
      </c>
      <c r="U2425">
        <v>10.742873043420722</v>
      </c>
      <c r="V2425">
        <v>15.554518794988004</v>
      </c>
      <c r="W2425">
        <v>57.356156968876867</v>
      </c>
      <c r="X2425">
        <v>146.20534560231437</v>
      </c>
      <c r="Y2425">
        <v>132.93852306051727</v>
      </c>
      <c r="Z2425">
        <v>134.95328822733427</v>
      </c>
      <c r="AA2425">
        <v>2.8858338873583498</v>
      </c>
      <c r="AB2425">
        <v>3.6938781022238407</v>
      </c>
      <c r="AC2425">
        <v>-5.7563327047186998</v>
      </c>
    </row>
    <row r="2426" spans="1:29">
      <c r="A2426">
        <v>11</v>
      </c>
      <c r="B2426">
        <v>369</v>
      </c>
      <c r="C2426">
        <v>2004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99</v>
      </c>
      <c r="N2426">
        <v>140</v>
      </c>
      <c r="O2426">
        <v>99</v>
      </c>
      <c r="P2426">
        <v>9999</v>
      </c>
      <c r="Q2426">
        <v>992</v>
      </c>
      <c r="R2426">
        <v>3297</v>
      </c>
      <c r="S2426">
        <v>3263</v>
      </c>
      <c r="T2426">
        <v>10.096153846153843</v>
      </c>
      <c r="U2426">
        <v>10.18551526429634</v>
      </c>
      <c r="V2426">
        <v>15.014861995753716</v>
      </c>
      <c r="W2426">
        <v>57.029420778424758</v>
      </c>
      <c r="X2426">
        <v>156.98515772078144</v>
      </c>
      <c r="Y2426">
        <v>143.39748255990273</v>
      </c>
      <c r="Z2426">
        <v>144.89166411277947</v>
      </c>
      <c r="AA2426">
        <v>2.8615736078879124</v>
      </c>
      <c r="AB2426">
        <v>3.7813021123834094</v>
      </c>
      <c r="AC2426">
        <v>-2.1137320189062767</v>
      </c>
    </row>
    <row r="2427" spans="1:29">
      <c r="A2427">
        <v>11</v>
      </c>
      <c r="B2427">
        <v>370</v>
      </c>
      <c r="C2427">
        <v>2004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99</v>
      </c>
      <c r="N2427">
        <v>150</v>
      </c>
      <c r="O2427">
        <v>99</v>
      </c>
      <c r="P2427">
        <v>9999</v>
      </c>
      <c r="Q2427">
        <v>927</v>
      </c>
      <c r="R2427">
        <v>2912</v>
      </c>
      <c r="S2427">
        <v>2886</v>
      </c>
      <c r="T2427">
        <v>8.9171974522292992</v>
      </c>
      <c r="U2427">
        <v>9.6351958482146216</v>
      </c>
      <c r="V2427">
        <v>14.651785714285712</v>
      </c>
      <c r="W2427">
        <v>56.413374913374895</v>
      </c>
      <c r="X2427">
        <v>167.89204159870479</v>
      </c>
      <c r="Y2427">
        <v>153.58423763736235</v>
      </c>
      <c r="Z2427">
        <v>154.96787941787909</v>
      </c>
      <c r="AA2427">
        <v>2.8882964800344459</v>
      </c>
      <c r="AB2427">
        <v>3.9790617844918601</v>
      </c>
      <c r="AC2427">
        <v>-6.0027208684443405</v>
      </c>
    </row>
    <row r="2428" spans="1:29">
      <c r="A2428">
        <v>11</v>
      </c>
      <c r="B2428">
        <v>371</v>
      </c>
      <c r="C2428">
        <v>2004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99</v>
      </c>
      <c r="N2428">
        <v>160</v>
      </c>
      <c r="O2428">
        <v>99</v>
      </c>
      <c r="P2428">
        <v>9999</v>
      </c>
      <c r="Q2428">
        <v>844</v>
      </c>
      <c r="R2428">
        <v>2508</v>
      </c>
      <c r="S2428">
        <v>2483</v>
      </c>
      <c r="T2428">
        <v>7.6800587947084766</v>
      </c>
      <c r="U2428">
        <v>8.8180326351249985</v>
      </c>
      <c r="V2428">
        <v>14.116427432216904</v>
      </c>
      <c r="W2428">
        <v>55.918646798227925</v>
      </c>
      <c r="X2428">
        <v>178.60078517973204</v>
      </c>
      <c r="Y2428">
        <v>163.20055821371619</v>
      </c>
      <c r="Z2428">
        <v>164.84373741441811</v>
      </c>
      <c r="AA2428">
        <v>2.8935935539733224</v>
      </c>
      <c r="AB2428">
        <v>4.0302704130858205</v>
      </c>
      <c r="AC2428">
        <v>-0.59801460278813556</v>
      </c>
    </row>
    <row r="2429" spans="1:29">
      <c r="A2429">
        <v>11</v>
      </c>
      <c r="B2429">
        <v>372</v>
      </c>
      <c r="C2429">
        <v>2004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99</v>
      </c>
      <c r="N2429">
        <v>170</v>
      </c>
      <c r="O2429">
        <v>99</v>
      </c>
      <c r="P2429">
        <v>9999</v>
      </c>
      <c r="Q2429">
        <v>772</v>
      </c>
      <c r="R2429">
        <v>2078</v>
      </c>
      <c r="S2429">
        <v>2063</v>
      </c>
      <c r="T2429">
        <v>6.3633023027927491</v>
      </c>
      <c r="U2429">
        <v>7.773274139845574</v>
      </c>
      <c r="V2429">
        <v>13.398941289701639</v>
      </c>
      <c r="W2429">
        <v>54.785264178381006</v>
      </c>
      <c r="X2429">
        <v>189.49355420298537</v>
      </c>
      <c r="Y2429">
        <v>173.63445620789216</v>
      </c>
      <c r="Z2429">
        <v>174.89694619486181</v>
      </c>
      <c r="AA2429">
        <v>2.8094338307481244</v>
      </c>
      <c r="AB2429">
        <v>4.2541572169212865</v>
      </c>
      <c r="AC2429">
        <v>-8.4657276896240568</v>
      </c>
    </row>
    <row r="2430" spans="1:29">
      <c r="A2430">
        <v>11</v>
      </c>
      <c r="B2430">
        <v>373</v>
      </c>
      <c r="C2430">
        <v>2004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99</v>
      </c>
      <c r="N2430">
        <v>180</v>
      </c>
      <c r="O2430">
        <v>99</v>
      </c>
      <c r="P2430">
        <v>9999</v>
      </c>
      <c r="Q2430">
        <v>666</v>
      </c>
      <c r="R2430">
        <v>1679</v>
      </c>
      <c r="S2430">
        <v>1670</v>
      </c>
      <c r="T2430">
        <v>5.141474767270946</v>
      </c>
      <c r="U2430">
        <v>6.6537887818489363</v>
      </c>
      <c r="V2430">
        <v>12.571768910065517</v>
      </c>
      <c r="W2430">
        <v>53.777844311377265</v>
      </c>
      <c r="X2430">
        <v>200.36961587180099</v>
      </c>
      <c r="Y2430">
        <v>183.948302561048</v>
      </c>
      <c r="Z2430">
        <v>184.93964071856263</v>
      </c>
      <c r="AA2430">
        <v>2.8836038438870553</v>
      </c>
      <c r="AB2430">
        <v>4.3760767872167827</v>
      </c>
      <c r="AC2430">
        <v>-5.9192461975315096</v>
      </c>
    </row>
    <row r="2431" spans="1:29">
      <c r="A2431">
        <v>11</v>
      </c>
      <c r="B2431">
        <v>374</v>
      </c>
      <c r="C2431">
        <v>2004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99</v>
      </c>
      <c r="N2431">
        <v>190</v>
      </c>
      <c r="O2431">
        <v>99</v>
      </c>
      <c r="P2431">
        <v>9999</v>
      </c>
      <c r="Q2431">
        <v>578</v>
      </c>
      <c r="R2431">
        <v>1208</v>
      </c>
      <c r="S2431">
        <v>1203</v>
      </c>
      <c r="T2431">
        <v>3.6991670749632526</v>
      </c>
      <c r="U2431">
        <v>5.0510606632137316</v>
      </c>
      <c r="V2431">
        <v>11.82450331125828</v>
      </c>
      <c r="W2431">
        <v>52.585203657522861</v>
      </c>
      <c r="X2431">
        <v>211.15486859004196</v>
      </c>
      <c r="Y2431">
        <v>194.08551324503327</v>
      </c>
      <c r="Z2431">
        <v>194.89218620116392</v>
      </c>
      <c r="AA2431">
        <v>2.8836262830785313</v>
      </c>
      <c r="AB2431">
        <v>4.6999775936488195</v>
      </c>
      <c r="AC2431">
        <v>-9.3080062467346778</v>
      </c>
    </row>
    <row r="2432" spans="1:29">
      <c r="A2432">
        <v>11</v>
      </c>
      <c r="B2432">
        <v>375</v>
      </c>
      <c r="C2432">
        <v>2004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99</v>
      </c>
      <c r="N2432">
        <v>200</v>
      </c>
      <c r="O2432">
        <v>99</v>
      </c>
      <c r="P2432">
        <v>9999</v>
      </c>
      <c r="Q2432">
        <v>420</v>
      </c>
      <c r="R2432">
        <v>818</v>
      </c>
      <c r="S2432">
        <v>814</v>
      </c>
      <c r="T2432">
        <v>2.5048995590396874</v>
      </c>
      <c r="U2432">
        <v>3.5927493270090456</v>
      </c>
      <c r="V2432">
        <v>11.123471882640589</v>
      </c>
      <c r="W2432">
        <v>51.304668304668304</v>
      </c>
      <c r="X2432">
        <v>221.96237420763129</v>
      </c>
      <c r="Y2432">
        <v>203.86894865525664</v>
      </c>
      <c r="Z2432">
        <v>204.87076167076157</v>
      </c>
      <c r="AA2432">
        <v>2.9163320774559578</v>
      </c>
      <c r="AB2432">
        <v>4.7399761375271883</v>
      </c>
      <c r="AC2432">
        <v>-12.727720716744102</v>
      </c>
    </row>
    <row r="2433" spans="1:29">
      <c r="A2433">
        <v>11</v>
      </c>
      <c r="B2433">
        <v>376</v>
      </c>
      <c r="C2433">
        <v>2004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99</v>
      </c>
      <c r="N2433">
        <v>210</v>
      </c>
      <c r="O2433">
        <v>99</v>
      </c>
      <c r="P2433">
        <v>9999</v>
      </c>
      <c r="Q2433">
        <v>312</v>
      </c>
      <c r="R2433">
        <v>511</v>
      </c>
      <c r="S2433">
        <v>509</v>
      </c>
      <c r="T2433">
        <v>1.5647966682998533</v>
      </c>
      <c r="U2433">
        <v>2.353359734699171</v>
      </c>
      <c r="V2433">
        <v>10.641878669275931</v>
      </c>
      <c r="W2433">
        <v>49.679764243614947</v>
      </c>
      <c r="X2433">
        <v>232.51818603931295</v>
      </c>
      <c r="Y2433">
        <v>213.76908023483364</v>
      </c>
      <c r="Z2433">
        <v>214.60903732809425</v>
      </c>
      <c r="AA2433">
        <v>2.8394008708015139</v>
      </c>
      <c r="AB2433">
        <v>5.1722399360631472</v>
      </c>
      <c r="AC2433">
        <v>0.57353717507592084</v>
      </c>
    </row>
    <row r="2434" spans="1:29">
      <c r="A2434">
        <v>11</v>
      </c>
      <c r="B2434">
        <v>377</v>
      </c>
      <c r="C2434">
        <v>2004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99</v>
      </c>
      <c r="N2434">
        <v>220</v>
      </c>
      <c r="O2434">
        <v>99</v>
      </c>
      <c r="P2434">
        <v>9999</v>
      </c>
      <c r="Q2434">
        <v>197</v>
      </c>
      <c r="R2434">
        <v>291</v>
      </c>
      <c r="S2434">
        <v>289</v>
      </c>
      <c r="T2434">
        <v>0.89110730034296948</v>
      </c>
      <c r="U2434">
        <v>1.3981179283652343</v>
      </c>
      <c r="V2434">
        <v>8.6632302405498312</v>
      </c>
      <c r="W2434">
        <v>47.449826989619375</v>
      </c>
      <c r="X2434">
        <v>243.31013838782101</v>
      </c>
      <c r="Y2434">
        <v>223.01202749140887</v>
      </c>
      <c r="Z2434">
        <v>224.55536332179923</v>
      </c>
      <c r="AA2434">
        <v>2.8632102551007939</v>
      </c>
      <c r="AB2434">
        <v>5.3122312645563277</v>
      </c>
      <c r="AC2434">
        <v>-8.499151926213294</v>
      </c>
    </row>
    <row r="2435" spans="1:29">
      <c r="A2435">
        <v>11</v>
      </c>
      <c r="B2435">
        <v>378</v>
      </c>
      <c r="C2435">
        <v>2004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99</v>
      </c>
      <c r="N2435">
        <v>230</v>
      </c>
      <c r="O2435">
        <v>99</v>
      </c>
      <c r="P2435">
        <v>9999</v>
      </c>
      <c r="Q2435">
        <v>159</v>
      </c>
      <c r="R2435">
        <v>274</v>
      </c>
      <c r="S2435">
        <v>273</v>
      </c>
      <c r="T2435">
        <v>0.83904948554630099</v>
      </c>
      <c r="U2435">
        <v>1.4201615557458069</v>
      </c>
      <c r="V2435">
        <v>7.5072992700729984</v>
      </c>
      <c r="W2435">
        <v>46.062271062271058</v>
      </c>
      <c r="X2435">
        <v>261.62663798625545</v>
      </c>
      <c r="Y2435">
        <v>240.58284671532843</v>
      </c>
      <c r="Z2435">
        <v>241.46410256410255</v>
      </c>
      <c r="AA2435">
        <v>10.172268595079515</v>
      </c>
      <c r="AB2435">
        <v>5.6139352360843757</v>
      </c>
      <c r="AC2435">
        <v>-9.9190732242254551</v>
      </c>
    </row>
    <row r="2436" spans="1:29">
      <c r="A2436">
        <v>11</v>
      </c>
      <c r="B2436">
        <v>379</v>
      </c>
      <c r="C2436">
        <v>2003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99</v>
      </c>
      <c r="N2436">
        <v>60</v>
      </c>
      <c r="O2436">
        <v>99</v>
      </c>
      <c r="P2436">
        <v>9999</v>
      </c>
      <c r="Q2436">
        <v>25</v>
      </c>
      <c r="R2436">
        <v>38</v>
      </c>
      <c r="S2436">
        <v>24</v>
      </c>
      <c r="T2436">
        <v>0.13384523264414783</v>
      </c>
      <c r="U2436">
        <v>3.7444608619918704E-2</v>
      </c>
      <c r="V2436">
        <v>40.815789473684227</v>
      </c>
      <c r="W2436">
        <v>58.79166666666665</v>
      </c>
      <c r="X2436">
        <v>51.217426013571291</v>
      </c>
      <c r="Y2436">
        <v>40.039473684210527</v>
      </c>
      <c r="Z2436">
        <v>63.39583333333335</v>
      </c>
      <c r="AA2436">
        <v>6.4711204057376577</v>
      </c>
      <c r="AB2436">
        <v>5.4922609693600641</v>
      </c>
      <c r="AC2436">
        <v>5.5193365881578398</v>
      </c>
    </row>
    <row r="2437" spans="1:29">
      <c r="A2437">
        <v>11</v>
      </c>
      <c r="B2437">
        <v>380</v>
      </c>
      <c r="C2437">
        <v>2003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99</v>
      </c>
      <c r="N2437">
        <v>70</v>
      </c>
      <c r="O2437">
        <v>99</v>
      </c>
      <c r="P2437">
        <v>9999</v>
      </c>
      <c r="Q2437">
        <v>47</v>
      </c>
      <c r="R2437">
        <v>66</v>
      </c>
      <c r="S2437">
        <v>59</v>
      </c>
      <c r="T2437">
        <v>0.2324680356450988</v>
      </c>
      <c r="U2437">
        <v>0.1098900206438784</v>
      </c>
      <c r="V2437">
        <v>18.696969696969695</v>
      </c>
      <c r="W2437">
        <v>60.355932203389841</v>
      </c>
      <c r="X2437">
        <v>81.998752421287648</v>
      </c>
      <c r="Y2437">
        <v>67.654545454545442</v>
      </c>
      <c r="Z2437">
        <v>75.681355932203374</v>
      </c>
      <c r="AA2437">
        <v>2.6705217274982274</v>
      </c>
      <c r="AB2437">
        <v>3.6161722991442007</v>
      </c>
      <c r="AC2437">
        <v>-2.1427137704696002</v>
      </c>
    </row>
    <row r="2438" spans="1:29">
      <c r="A2438">
        <v>11</v>
      </c>
      <c r="B2438">
        <v>381</v>
      </c>
      <c r="C2438">
        <v>2003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99</v>
      </c>
      <c r="N2438">
        <v>80</v>
      </c>
      <c r="O2438">
        <v>99</v>
      </c>
      <c r="P2438">
        <v>9999</v>
      </c>
      <c r="Q2438">
        <v>119</v>
      </c>
      <c r="R2438">
        <v>224</v>
      </c>
      <c r="S2438">
        <v>214</v>
      </c>
      <c r="T2438">
        <v>0.78898242400760821</v>
      </c>
      <c r="U2438">
        <v>0.45319174127717193</v>
      </c>
      <c r="V2438">
        <v>17.129464285714278</v>
      </c>
      <c r="W2438">
        <v>60.257009345794394</v>
      </c>
      <c r="X2438">
        <v>93.188941340349757</v>
      </c>
      <c r="Y2438">
        <v>82.208482142857179</v>
      </c>
      <c r="Z2438">
        <v>86.05</v>
      </c>
      <c r="AA2438">
        <v>2.8723911365133494</v>
      </c>
      <c r="AB2438">
        <v>2.9345385139118898</v>
      </c>
      <c r="AC2438">
        <v>-4.4045012395320011</v>
      </c>
    </row>
    <row r="2439" spans="1:29">
      <c r="A2439">
        <v>11</v>
      </c>
      <c r="B2439">
        <v>382</v>
      </c>
      <c r="C2439">
        <v>2003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99</v>
      </c>
      <c r="N2439">
        <v>90</v>
      </c>
      <c r="O2439">
        <v>99</v>
      </c>
      <c r="P2439">
        <v>9999</v>
      </c>
      <c r="Q2439">
        <v>264</v>
      </c>
      <c r="R2439">
        <v>585</v>
      </c>
      <c r="S2439">
        <v>559</v>
      </c>
      <c r="T2439">
        <v>2.0605121341270123</v>
      </c>
      <c r="U2439">
        <v>1.3182717163410076</v>
      </c>
      <c r="V2439">
        <v>17.117948717948725</v>
      </c>
      <c r="W2439">
        <v>59.796064400715558</v>
      </c>
      <c r="X2439">
        <v>103.7438305043939</v>
      </c>
      <c r="Y2439">
        <v>91.565470085470139</v>
      </c>
      <c r="Z2439">
        <v>95.824329159212951</v>
      </c>
      <c r="AA2439">
        <v>2.8502358824738203</v>
      </c>
      <c r="AB2439">
        <v>3.066569509075554</v>
      </c>
      <c r="AC2439">
        <v>-2.5323120328309674</v>
      </c>
    </row>
    <row r="2440" spans="1:29">
      <c r="A2440">
        <v>11</v>
      </c>
      <c r="B2440">
        <v>383</v>
      </c>
      <c r="C2440">
        <v>2003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99</v>
      </c>
      <c r="N2440">
        <v>100</v>
      </c>
      <c r="O2440">
        <v>99</v>
      </c>
      <c r="P2440">
        <v>9999</v>
      </c>
      <c r="Q2440">
        <v>846</v>
      </c>
      <c r="R2440">
        <v>2333</v>
      </c>
      <c r="S2440">
        <v>2290</v>
      </c>
      <c r="T2440">
        <v>8.2173928357578117</v>
      </c>
      <c r="U2440">
        <v>6.010018420089521</v>
      </c>
      <c r="V2440">
        <v>15.165452207458204</v>
      </c>
      <c r="W2440">
        <v>58.217030567685605</v>
      </c>
      <c r="X2440">
        <v>115.53010900644063</v>
      </c>
      <c r="Y2440">
        <v>104.67518216888122</v>
      </c>
      <c r="Z2440">
        <v>106.64069868995622</v>
      </c>
      <c r="AA2440">
        <v>2.5880500391819306</v>
      </c>
      <c r="AB2440">
        <v>3.3450175297260474</v>
      </c>
      <c r="AC2440">
        <v>-16.026612229210532</v>
      </c>
    </row>
    <row r="2441" spans="1:29">
      <c r="A2441">
        <v>11</v>
      </c>
      <c r="B2441">
        <v>384</v>
      </c>
      <c r="C2441">
        <v>2003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99</v>
      </c>
      <c r="N2441">
        <v>110</v>
      </c>
      <c r="O2441">
        <v>99</v>
      </c>
      <c r="P2441">
        <v>9999</v>
      </c>
      <c r="Q2441">
        <v>1077</v>
      </c>
      <c r="R2441">
        <v>4220</v>
      </c>
      <c r="S2441">
        <v>4177</v>
      </c>
      <c r="T2441">
        <v>14.86386530942905</v>
      </c>
      <c r="U2441">
        <v>11.820402810469496</v>
      </c>
      <c r="V2441">
        <v>14.625355450236963</v>
      </c>
      <c r="W2441">
        <v>57.452238448647357</v>
      </c>
      <c r="X2441">
        <v>124.57648919400469</v>
      </c>
      <c r="Y2441">
        <v>113.81578199052112</v>
      </c>
      <c r="Z2441">
        <v>114.98745511132373</v>
      </c>
      <c r="AA2441">
        <v>2.8672998348294221</v>
      </c>
      <c r="AB2441">
        <v>3.552160037415375</v>
      </c>
      <c r="AC2441">
        <v>-2.6248679448234808</v>
      </c>
    </row>
    <row r="2442" spans="1:29">
      <c r="A2442">
        <v>11</v>
      </c>
      <c r="B2442">
        <v>385</v>
      </c>
      <c r="C2442">
        <v>2003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99</v>
      </c>
      <c r="N2442">
        <v>120</v>
      </c>
      <c r="O2442">
        <v>99</v>
      </c>
      <c r="P2442">
        <v>9999</v>
      </c>
      <c r="Q2442">
        <v>1010</v>
      </c>
      <c r="R2442">
        <v>3818</v>
      </c>
      <c r="S2442">
        <v>3784</v>
      </c>
      <c r="T2442">
        <v>13.447923637772536</v>
      </c>
      <c r="U2442">
        <v>11.634287231969269</v>
      </c>
      <c r="V2442">
        <v>14.330015715034053</v>
      </c>
      <c r="W2442">
        <v>57.232822410148003</v>
      </c>
      <c r="X2442">
        <v>135.35300938078012</v>
      </c>
      <c r="Y2442">
        <v>123.81877946568896</v>
      </c>
      <c r="Z2442">
        <v>124.93131606765336</v>
      </c>
      <c r="AA2442">
        <v>2.8924876747668424</v>
      </c>
      <c r="AB2442">
        <v>3.5865868962924288</v>
      </c>
      <c r="AC2442">
        <v>-1.5513356432385963</v>
      </c>
    </row>
    <row r="2443" spans="1:29">
      <c r="A2443">
        <v>11</v>
      </c>
      <c r="B2443">
        <v>386</v>
      </c>
      <c r="C2443">
        <v>2003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99</v>
      </c>
      <c r="N2443">
        <v>130</v>
      </c>
      <c r="O2443">
        <v>99</v>
      </c>
      <c r="P2443">
        <v>9999</v>
      </c>
      <c r="Q2443">
        <v>992</v>
      </c>
      <c r="R2443">
        <v>3204</v>
      </c>
      <c r="S2443">
        <v>3163</v>
      </c>
      <c r="T2443">
        <v>11.285266457680249</v>
      </c>
      <c r="U2443">
        <v>10.505714357365489</v>
      </c>
      <c r="V2443">
        <v>13.913857677902618</v>
      </c>
      <c r="W2443">
        <v>56.684476762567193</v>
      </c>
      <c r="X2443">
        <v>146.21136499202683</v>
      </c>
      <c r="Y2443">
        <v>133.23420724094888</v>
      </c>
      <c r="Z2443">
        <v>134.9612393297503</v>
      </c>
      <c r="AA2443">
        <v>2.8879412823678643</v>
      </c>
      <c r="AB2443">
        <v>3.8285707229875054</v>
      </c>
      <c r="AC2443">
        <v>-4.2570349889929524</v>
      </c>
    </row>
    <row r="2444" spans="1:29">
      <c r="A2444">
        <v>11</v>
      </c>
      <c r="B2444">
        <v>387</v>
      </c>
      <c r="C2444">
        <v>2003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99</v>
      </c>
      <c r="N2444">
        <v>140</v>
      </c>
      <c r="O2444">
        <v>99</v>
      </c>
      <c r="P2444">
        <v>9999</v>
      </c>
      <c r="Q2444">
        <v>910</v>
      </c>
      <c r="R2444">
        <v>2879</v>
      </c>
      <c r="S2444">
        <v>2851</v>
      </c>
      <c r="T2444">
        <v>10.140537494276357</v>
      </c>
      <c r="U2444">
        <v>10.170162427895129</v>
      </c>
      <c r="V2444">
        <v>13.85272664119486</v>
      </c>
      <c r="W2444">
        <v>56.421606453875825</v>
      </c>
      <c r="X2444">
        <v>157.03421910144692</v>
      </c>
      <c r="Y2444">
        <v>143.53865925668637</v>
      </c>
      <c r="Z2444">
        <v>144.94836899333572</v>
      </c>
      <c r="AA2444">
        <v>2.932639045267762</v>
      </c>
      <c r="AB2444">
        <v>3.998036568381965</v>
      </c>
      <c r="AC2444">
        <v>-5.4668911035352998</v>
      </c>
    </row>
    <row r="2445" spans="1:29">
      <c r="A2445">
        <v>11</v>
      </c>
      <c r="B2445">
        <v>388</v>
      </c>
      <c r="C2445">
        <v>2003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99</v>
      </c>
      <c r="N2445">
        <v>150</v>
      </c>
      <c r="O2445">
        <v>99</v>
      </c>
      <c r="P2445">
        <v>9999</v>
      </c>
      <c r="Q2445">
        <v>848</v>
      </c>
      <c r="R2445">
        <v>2498</v>
      </c>
      <c r="S2445">
        <v>2470</v>
      </c>
      <c r="T2445">
        <v>8.7985629248705592</v>
      </c>
      <c r="U2445">
        <v>9.4196730454412574</v>
      </c>
      <c r="V2445">
        <v>13.516413130504404</v>
      </c>
      <c r="W2445">
        <v>56.020242914979754</v>
      </c>
      <c r="X2445">
        <v>167.89310104638452</v>
      </c>
      <c r="Y2445">
        <v>153.2237389911929</v>
      </c>
      <c r="Z2445">
        <v>154.96068825910925</v>
      </c>
      <c r="AA2445">
        <v>2.9270712470003168</v>
      </c>
      <c r="AB2445">
        <v>4.0124799167962157</v>
      </c>
      <c r="AC2445">
        <v>-5.9632980942370404</v>
      </c>
    </row>
    <row r="2446" spans="1:29">
      <c r="A2446">
        <v>11</v>
      </c>
      <c r="B2446">
        <v>389</v>
      </c>
      <c r="C2446">
        <v>2003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99</v>
      </c>
      <c r="N2446">
        <v>160</v>
      </c>
      <c r="O2446">
        <v>99</v>
      </c>
      <c r="P2446">
        <v>9999</v>
      </c>
      <c r="Q2446">
        <v>803</v>
      </c>
      <c r="R2446">
        <v>2253</v>
      </c>
      <c r="S2446">
        <v>2239</v>
      </c>
      <c r="T2446">
        <v>7.9356133986122348</v>
      </c>
      <c r="U2446">
        <v>9.0906797674314568</v>
      </c>
      <c r="V2446">
        <v>13.152241455836659</v>
      </c>
      <c r="W2446">
        <v>55.365788298347489</v>
      </c>
      <c r="X2446">
        <v>178.74234378238438</v>
      </c>
      <c r="Y2446">
        <v>163.95241899689313</v>
      </c>
      <c r="Z2446">
        <v>164.97757927646285</v>
      </c>
      <c r="AA2446">
        <v>2.9120527347188472</v>
      </c>
      <c r="AB2446">
        <v>4.095194810700181</v>
      </c>
      <c r="AC2446">
        <v>-0.89149179986014382</v>
      </c>
    </row>
    <row r="2447" spans="1:29">
      <c r="A2447">
        <v>11</v>
      </c>
      <c r="B2447">
        <v>390</v>
      </c>
      <c r="C2447">
        <v>2003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99</v>
      </c>
      <c r="N2447">
        <v>170</v>
      </c>
      <c r="O2447">
        <v>99</v>
      </c>
      <c r="P2447">
        <v>9999</v>
      </c>
      <c r="Q2447">
        <v>753</v>
      </c>
      <c r="R2447">
        <v>1938</v>
      </c>
      <c r="S2447">
        <v>1924</v>
      </c>
      <c r="T2447">
        <v>6.8261068648515373</v>
      </c>
      <c r="U2447">
        <v>8.2862790082816993</v>
      </c>
      <c r="V2447">
        <v>12.579463364293089</v>
      </c>
      <c r="W2447">
        <v>54.46205821205821</v>
      </c>
      <c r="X2447">
        <v>189.59617033789641</v>
      </c>
      <c r="Y2447">
        <v>173.73544891640881</v>
      </c>
      <c r="Z2447">
        <v>174.99963617463629</v>
      </c>
      <c r="AA2447">
        <v>2.9246221343103911</v>
      </c>
      <c r="AB2447">
        <v>4.2768189070087308</v>
      </c>
      <c r="AC2447">
        <v>-11.672607549786324</v>
      </c>
    </row>
    <row r="2448" spans="1:29">
      <c r="A2448">
        <v>11</v>
      </c>
      <c r="B2448">
        <v>391</v>
      </c>
      <c r="C2448">
        <v>2003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99</v>
      </c>
      <c r="N2448">
        <v>180</v>
      </c>
      <c r="O2448">
        <v>99</v>
      </c>
      <c r="P2448">
        <v>9999</v>
      </c>
      <c r="Q2448">
        <v>678</v>
      </c>
      <c r="R2448">
        <v>1531</v>
      </c>
      <c r="S2448">
        <v>1516</v>
      </c>
      <c r="T2448">
        <v>5.392553978373428</v>
      </c>
      <c r="U2448">
        <v>6.8926061799527103</v>
      </c>
      <c r="V2448">
        <v>12.05421293272371</v>
      </c>
      <c r="W2448">
        <v>53.647757255936682</v>
      </c>
      <c r="X2448">
        <v>200.15497699051625</v>
      </c>
      <c r="Y2448">
        <v>182.93252775963424</v>
      </c>
      <c r="Z2448">
        <v>184.74254617414249</v>
      </c>
      <c r="AA2448">
        <v>2.9404069876723287</v>
      </c>
      <c r="AB2448">
        <v>4.306519446818406</v>
      </c>
      <c r="AC2448">
        <v>-4.8850393347040812</v>
      </c>
    </row>
    <row r="2449" spans="1:29">
      <c r="A2449">
        <v>11</v>
      </c>
      <c r="B2449">
        <v>392</v>
      </c>
      <c r="C2449">
        <v>2003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99</v>
      </c>
      <c r="N2449">
        <v>190</v>
      </c>
      <c r="O2449">
        <v>99</v>
      </c>
      <c r="P2449">
        <v>9999</v>
      </c>
      <c r="Q2449">
        <v>540</v>
      </c>
      <c r="R2449">
        <v>1119.5</v>
      </c>
      <c r="S2449">
        <v>1119.5</v>
      </c>
      <c r="T2449">
        <v>3.9431509985558808</v>
      </c>
      <c r="U2449">
        <v>5.360807905761555</v>
      </c>
      <c r="V2449">
        <v>11.25413130861992</v>
      </c>
      <c r="W2449">
        <v>52.323358642251009</v>
      </c>
      <c r="X2449">
        <v>210.80800949580345</v>
      </c>
      <c r="Y2449">
        <v>194.57579276462712</v>
      </c>
      <c r="Z2449">
        <v>194.57579276462712</v>
      </c>
      <c r="AA2449">
        <v>2.8549642533389945</v>
      </c>
      <c r="AB2449">
        <v>4.8353824853694203</v>
      </c>
      <c r="AC2449">
        <v>-4.0314216097140925</v>
      </c>
    </row>
    <row r="2450" spans="1:29">
      <c r="A2450">
        <v>11</v>
      </c>
      <c r="B2450">
        <v>393</v>
      </c>
      <c r="C2450">
        <v>2003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99</v>
      </c>
      <c r="N2450">
        <v>200</v>
      </c>
      <c r="O2450">
        <v>99</v>
      </c>
      <c r="P2450">
        <v>9999</v>
      </c>
      <c r="Q2450">
        <v>426</v>
      </c>
      <c r="R2450">
        <v>778</v>
      </c>
      <c r="S2450">
        <v>776</v>
      </c>
      <c r="T2450">
        <v>2.7403050262407103</v>
      </c>
      <c r="U2450">
        <v>3.9107552851963807</v>
      </c>
      <c r="V2450">
        <v>10.169665809768638</v>
      </c>
      <c r="W2450">
        <v>50.733247422680435</v>
      </c>
      <c r="X2450">
        <v>221.86217960322725</v>
      </c>
      <c r="Y2450">
        <v>204.25077120822664</v>
      </c>
      <c r="Z2450">
        <v>204.77719072164984</v>
      </c>
      <c r="AA2450">
        <v>2.8331470143220487</v>
      </c>
      <c r="AB2450">
        <v>5.2752561642612115</v>
      </c>
      <c r="AC2450">
        <v>-5.4891731419598404</v>
      </c>
    </row>
    <row r="2451" spans="1:29">
      <c r="A2451">
        <v>11</v>
      </c>
      <c r="B2451">
        <v>394</v>
      </c>
      <c r="C2451">
        <v>2003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99</v>
      </c>
      <c r="N2451">
        <v>210</v>
      </c>
      <c r="O2451">
        <v>99</v>
      </c>
      <c r="P2451">
        <v>9999</v>
      </c>
      <c r="Q2451">
        <v>279</v>
      </c>
      <c r="R2451">
        <v>435.5</v>
      </c>
      <c r="S2451">
        <v>433.5</v>
      </c>
      <c r="T2451">
        <v>1.5339368109612201</v>
      </c>
      <c r="U2451">
        <v>2.288585438666606</v>
      </c>
      <c r="V2451">
        <v>9.4879448909299651</v>
      </c>
      <c r="W2451">
        <v>49.444059976931953</v>
      </c>
      <c r="X2451">
        <v>232.42285115799444</v>
      </c>
      <c r="Y2451">
        <v>213.53134328358232</v>
      </c>
      <c r="Z2451">
        <v>214.51649365628623</v>
      </c>
      <c r="AA2451">
        <v>2.9342770332296095</v>
      </c>
      <c r="AB2451">
        <v>5.8958704400231143</v>
      </c>
      <c r="AC2451">
        <v>-6.4673446057099113</v>
      </c>
    </row>
    <row r="2452" spans="1:29">
      <c r="A2452">
        <v>11</v>
      </c>
      <c r="B2452">
        <v>395</v>
      </c>
      <c r="C2452">
        <v>2003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99</v>
      </c>
      <c r="N2452">
        <v>220</v>
      </c>
      <c r="O2452">
        <v>99</v>
      </c>
      <c r="P2452">
        <v>9999</v>
      </c>
      <c r="Q2452">
        <v>185</v>
      </c>
      <c r="R2452">
        <v>253</v>
      </c>
      <c r="S2452">
        <v>252</v>
      </c>
      <c r="T2452">
        <v>0.89112746997287873</v>
      </c>
      <c r="U2452">
        <v>1.3930304988613671</v>
      </c>
      <c r="V2452">
        <v>8.9130434782608674</v>
      </c>
      <c r="W2452">
        <v>48.392857142857153</v>
      </c>
      <c r="X2452">
        <v>243.36563620090877</v>
      </c>
      <c r="Y2452">
        <v>223.7292490118578</v>
      </c>
      <c r="Z2452">
        <v>224.61706349206361</v>
      </c>
      <c r="AA2452">
        <v>2.7869143110009529</v>
      </c>
      <c r="AB2452">
        <v>5.7432179267545695</v>
      </c>
      <c r="AC2452">
        <v>-9.8126109652503501</v>
      </c>
    </row>
    <row r="2453" spans="1:29">
      <c r="A2453">
        <v>11</v>
      </c>
      <c r="B2453">
        <v>396</v>
      </c>
      <c r="C2453">
        <v>2003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99</v>
      </c>
      <c r="N2453">
        <v>230</v>
      </c>
      <c r="O2453">
        <v>99</v>
      </c>
      <c r="P2453">
        <v>9999</v>
      </c>
      <c r="Q2453">
        <v>144</v>
      </c>
      <c r="R2453">
        <v>218</v>
      </c>
      <c r="S2453">
        <v>218</v>
      </c>
      <c r="T2453">
        <v>0.76784896622168997</v>
      </c>
      <c r="U2453">
        <v>1.2981995357360732</v>
      </c>
      <c r="V2453">
        <v>8.0825688073394488</v>
      </c>
      <c r="W2453">
        <v>46.940366972477058</v>
      </c>
      <c r="X2453">
        <v>262.15969067758738</v>
      </c>
      <c r="Y2453">
        <v>241.9733944954128</v>
      </c>
      <c r="Z2453">
        <v>241.9733944954128</v>
      </c>
      <c r="AA2453">
        <v>10.526913016251124</v>
      </c>
      <c r="AB2453">
        <v>6.2795082385918057</v>
      </c>
      <c r="AC2453">
        <v>-21.993795197298628</v>
      </c>
    </row>
    <row r="2454" spans="1:29">
      <c r="A2454">
        <v>11</v>
      </c>
      <c r="B2454">
        <v>397</v>
      </c>
      <c r="C2454">
        <v>2002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99</v>
      </c>
      <c r="N2454">
        <v>60</v>
      </c>
      <c r="O2454">
        <v>99</v>
      </c>
      <c r="P2454">
        <v>9999</v>
      </c>
      <c r="Q2454">
        <v>30</v>
      </c>
      <c r="R2454">
        <v>42</v>
      </c>
      <c r="S2454">
        <v>21</v>
      </c>
      <c r="T2454">
        <v>0.15225114188356409</v>
      </c>
      <c r="U2454">
        <v>3.5464793228148266E-2</v>
      </c>
      <c r="V2454">
        <v>58.809523809523824</v>
      </c>
      <c r="W2454">
        <v>75.809523809523782</v>
      </c>
      <c r="X2454">
        <v>35.758138575039993</v>
      </c>
      <c r="Y2454">
        <v>32.919047619047625</v>
      </c>
      <c r="Z2454">
        <v>65.838095238095249</v>
      </c>
      <c r="AA2454">
        <v>3.5844208126776946</v>
      </c>
    </row>
    <row r="2455" spans="1:29">
      <c r="A2455">
        <v>11</v>
      </c>
      <c r="B2455">
        <v>398</v>
      </c>
      <c r="C2455">
        <v>2002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99</v>
      </c>
      <c r="N2455">
        <v>70</v>
      </c>
      <c r="O2455">
        <v>99</v>
      </c>
      <c r="P2455">
        <v>9999</v>
      </c>
      <c r="Q2455">
        <v>49</v>
      </c>
      <c r="R2455">
        <v>81</v>
      </c>
      <c r="S2455">
        <v>78</v>
      </c>
      <c r="T2455">
        <v>0.29362720220401656</v>
      </c>
      <c r="U2455">
        <v>0.15269920012090735</v>
      </c>
      <c r="V2455">
        <v>16.382716049382715</v>
      </c>
      <c r="W2455">
        <v>60.025641025641008</v>
      </c>
      <c r="X2455">
        <v>82.714711822693062</v>
      </c>
      <c r="Y2455">
        <v>73.49382716049378</v>
      </c>
      <c r="Z2455">
        <v>76.320512820512803</v>
      </c>
      <c r="AA2455">
        <v>2.7214889860373579</v>
      </c>
      <c r="AB2455">
        <v>3.9255062027794754</v>
      </c>
      <c r="AC2455">
        <v>11.575660690409867</v>
      </c>
    </row>
    <row r="2456" spans="1:29">
      <c r="A2456">
        <v>11</v>
      </c>
      <c r="B2456">
        <v>399</v>
      </c>
      <c r="C2456">
        <v>2002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99</v>
      </c>
      <c r="N2456">
        <v>80</v>
      </c>
      <c r="O2456">
        <v>99</v>
      </c>
      <c r="P2456">
        <v>9999</v>
      </c>
      <c r="Q2456">
        <v>160</v>
      </c>
      <c r="R2456">
        <v>297</v>
      </c>
      <c r="S2456">
        <v>277</v>
      </c>
      <c r="T2456">
        <v>1.0766330747480606</v>
      </c>
      <c r="U2456">
        <v>0.61044281947209489</v>
      </c>
      <c r="V2456">
        <v>16.414141414141415</v>
      </c>
      <c r="W2456">
        <v>59.454873646209386</v>
      </c>
      <c r="X2456">
        <v>93.110228321495967</v>
      </c>
      <c r="Y2456">
        <v>80.128619528619552</v>
      </c>
      <c r="Z2456">
        <v>85.914079422382727</v>
      </c>
      <c r="AA2456">
        <v>2.8741189767648123</v>
      </c>
      <c r="AB2456">
        <v>3.3811357759870049</v>
      </c>
      <c r="AC2456">
        <v>1.7469917357610785</v>
      </c>
    </row>
    <row r="2457" spans="1:29">
      <c r="A2457">
        <v>11</v>
      </c>
      <c r="B2457">
        <v>400</v>
      </c>
      <c r="C2457">
        <v>2002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99</v>
      </c>
      <c r="N2457">
        <v>90</v>
      </c>
      <c r="O2457">
        <v>99</v>
      </c>
      <c r="P2457">
        <v>9999</v>
      </c>
      <c r="Q2457">
        <v>322</v>
      </c>
      <c r="R2457">
        <v>733</v>
      </c>
      <c r="S2457">
        <v>699</v>
      </c>
      <c r="T2457">
        <v>2.6571449285869631</v>
      </c>
      <c r="U2457">
        <v>1.7170259377277639</v>
      </c>
      <c r="V2457">
        <v>15.609822646657573</v>
      </c>
      <c r="W2457">
        <v>59.380543633762514</v>
      </c>
      <c r="X2457">
        <v>103.7780888289121</v>
      </c>
      <c r="Y2457">
        <v>91.321282401091523</v>
      </c>
      <c r="Z2457">
        <v>95.763233190271905</v>
      </c>
      <c r="AA2457">
        <v>2.8164256340077696</v>
      </c>
      <c r="AB2457">
        <v>3.655551247925187</v>
      </c>
      <c r="AC2457">
        <v>5.9471997327946134E-2</v>
      </c>
    </row>
    <row r="2458" spans="1:29">
      <c r="A2458">
        <v>11</v>
      </c>
      <c r="B2458">
        <v>401</v>
      </c>
      <c r="C2458">
        <v>2002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99</v>
      </c>
      <c r="N2458">
        <v>100</v>
      </c>
      <c r="O2458">
        <v>99</v>
      </c>
      <c r="P2458">
        <v>9999</v>
      </c>
      <c r="Q2458">
        <v>849</v>
      </c>
      <c r="R2458">
        <v>2390</v>
      </c>
      <c r="S2458">
        <v>2338</v>
      </c>
      <c r="T2458">
        <v>8.6638149786123417</v>
      </c>
      <c r="U2458">
        <v>6.3798562026527845</v>
      </c>
      <c r="V2458">
        <v>14.763598326359835</v>
      </c>
      <c r="W2458">
        <v>57.888366124893082</v>
      </c>
      <c r="X2458">
        <v>115.2208325589195</v>
      </c>
      <c r="Y2458">
        <v>104.06677824267776</v>
      </c>
      <c r="Z2458">
        <v>106.3813515825491</v>
      </c>
      <c r="AA2458">
        <v>2.6968161477725503</v>
      </c>
      <c r="AB2458">
        <v>3.4442811329687744</v>
      </c>
      <c r="AC2458">
        <v>-13.429587170442298</v>
      </c>
    </row>
    <row r="2459" spans="1:29">
      <c r="A2459">
        <v>11</v>
      </c>
      <c r="B2459">
        <v>402</v>
      </c>
      <c r="C2459">
        <v>2002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99</v>
      </c>
      <c r="N2459">
        <v>110</v>
      </c>
      <c r="O2459">
        <v>99</v>
      </c>
      <c r="P2459">
        <v>9999</v>
      </c>
      <c r="Q2459">
        <v>1153</v>
      </c>
      <c r="R2459">
        <v>4063</v>
      </c>
      <c r="S2459">
        <v>4006</v>
      </c>
      <c r="T2459">
        <v>14.728485463640975</v>
      </c>
      <c r="U2459">
        <v>11.80737010012686</v>
      </c>
      <c r="V2459">
        <v>14.126261383214375</v>
      </c>
      <c r="W2459">
        <v>57.187468796804801</v>
      </c>
      <c r="X2459">
        <v>124.49092022743612</v>
      </c>
      <c r="Y2459">
        <v>113.29362539995088</v>
      </c>
      <c r="Z2459">
        <v>114.90564153769353</v>
      </c>
      <c r="AA2459">
        <v>2.948900490713632</v>
      </c>
      <c r="AB2459">
        <v>3.5625153277157406</v>
      </c>
      <c r="AC2459">
        <v>-0.88971459494309202</v>
      </c>
    </row>
    <row r="2460" spans="1:29">
      <c r="A2460">
        <v>11</v>
      </c>
      <c r="B2460">
        <v>403</v>
      </c>
      <c r="C2460">
        <v>2002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99</v>
      </c>
      <c r="N2460">
        <v>120</v>
      </c>
      <c r="O2460">
        <v>99</v>
      </c>
      <c r="P2460">
        <v>9999</v>
      </c>
      <c r="Q2460">
        <v>1067</v>
      </c>
      <c r="R2460">
        <v>3487</v>
      </c>
      <c r="S2460">
        <v>3450</v>
      </c>
      <c r="T2460">
        <v>12.640469803523525</v>
      </c>
      <c r="U2460">
        <v>11.049868691000288</v>
      </c>
      <c r="V2460">
        <v>14.351304846572985</v>
      </c>
      <c r="W2460">
        <v>57.146376811594202</v>
      </c>
      <c r="X2460">
        <v>135.28213910761565</v>
      </c>
      <c r="Y2460">
        <v>123.53905936334982</v>
      </c>
      <c r="Z2460">
        <v>124.86397101449298</v>
      </c>
      <c r="AA2460">
        <v>2.9236720804240117</v>
      </c>
      <c r="AB2460">
        <v>3.5073868099804808</v>
      </c>
      <c r="AC2460">
        <v>-1.4964317564547789</v>
      </c>
    </row>
    <row r="2461" spans="1:29">
      <c r="A2461">
        <v>11</v>
      </c>
      <c r="B2461">
        <v>404</v>
      </c>
      <c r="C2461">
        <v>2002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99</v>
      </c>
      <c r="N2461">
        <v>130</v>
      </c>
      <c r="O2461">
        <v>99</v>
      </c>
      <c r="P2461">
        <v>9999</v>
      </c>
      <c r="Q2461">
        <v>1009</v>
      </c>
      <c r="R2461">
        <v>3140</v>
      </c>
      <c r="S2461">
        <v>3101</v>
      </c>
      <c r="T2461">
        <v>11.382585369390272</v>
      </c>
      <c r="U2461">
        <v>10.73950429627781</v>
      </c>
      <c r="V2461">
        <v>13.915923566878979</v>
      </c>
      <c r="W2461">
        <v>56.541760722347647</v>
      </c>
      <c r="X2461">
        <v>146.26898579127877</v>
      </c>
      <c r="Y2461">
        <v>133.33792993630598</v>
      </c>
      <c r="Z2461">
        <v>135.01486617220277</v>
      </c>
      <c r="AA2461">
        <v>2.8935184643127436</v>
      </c>
      <c r="AB2461">
        <v>3.6980451003413073</v>
      </c>
      <c r="AC2461">
        <v>-6.661102507811095</v>
      </c>
    </row>
    <row r="2462" spans="1:29">
      <c r="A2462">
        <v>11</v>
      </c>
      <c r="B2462">
        <v>405</v>
      </c>
      <c r="C2462">
        <v>2002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99</v>
      </c>
      <c r="N2462">
        <v>140</v>
      </c>
      <c r="O2462">
        <v>99</v>
      </c>
      <c r="P2462">
        <v>9999</v>
      </c>
      <c r="Q2462">
        <v>970</v>
      </c>
      <c r="R2462">
        <v>2918</v>
      </c>
      <c r="S2462">
        <v>2885</v>
      </c>
      <c r="T2462">
        <v>10.577829333720002</v>
      </c>
      <c r="U2462">
        <v>10.726396738531841</v>
      </c>
      <c r="V2462">
        <v>13.721384509938316</v>
      </c>
      <c r="W2462">
        <v>56.169150779896007</v>
      </c>
      <c r="X2462">
        <v>157.04927089823124</v>
      </c>
      <c r="Y2462">
        <v>143.30709389993189</v>
      </c>
      <c r="Z2462">
        <v>144.94630849220141</v>
      </c>
      <c r="AA2462">
        <v>2.8609383382069593</v>
      </c>
      <c r="AB2462">
        <v>3.9388503728577242</v>
      </c>
      <c r="AC2462">
        <v>-3.138057528823166</v>
      </c>
    </row>
    <row r="2463" spans="1:29">
      <c r="A2463">
        <v>11</v>
      </c>
      <c r="B2463">
        <v>406</v>
      </c>
      <c r="C2463">
        <v>2002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99</v>
      </c>
      <c r="N2463">
        <v>150</v>
      </c>
      <c r="O2463">
        <v>99</v>
      </c>
      <c r="P2463">
        <v>9999</v>
      </c>
      <c r="Q2463">
        <v>919</v>
      </c>
      <c r="R2463">
        <v>2607</v>
      </c>
      <c r="S2463">
        <v>2586</v>
      </c>
      <c r="T2463">
        <v>9.4504458783440857</v>
      </c>
      <c r="U2463">
        <v>10.279000651068545</v>
      </c>
      <c r="V2463">
        <v>13.306098964326813</v>
      </c>
      <c r="W2463">
        <v>55.530162412993029</v>
      </c>
      <c r="X2463">
        <v>167.88299357384781</v>
      </c>
      <c r="Y2463">
        <v>153.71242807825095</v>
      </c>
      <c r="Z2463">
        <v>154.96067285382841</v>
      </c>
      <c r="AA2463">
        <v>2.8586993205941047</v>
      </c>
      <c r="AB2463">
        <v>4.1249878638546642</v>
      </c>
      <c r="AC2463">
        <v>-4.749671672744836</v>
      </c>
    </row>
    <row r="2464" spans="1:29">
      <c r="A2464">
        <v>11</v>
      </c>
      <c r="B2464">
        <v>407</v>
      </c>
      <c r="C2464">
        <v>2002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99</v>
      </c>
      <c r="N2464">
        <v>160</v>
      </c>
      <c r="O2464">
        <v>99</v>
      </c>
      <c r="P2464">
        <v>9999</v>
      </c>
      <c r="Q2464">
        <v>848</v>
      </c>
      <c r="R2464">
        <v>2307</v>
      </c>
      <c r="S2464">
        <v>2290</v>
      </c>
      <c r="T2464">
        <v>8.3629377220329157</v>
      </c>
      <c r="U2464">
        <v>9.6867904187702951</v>
      </c>
      <c r="V2464">
        <v>12.890333766796704</v>
      </c>
      <c r="W2464">
        <v>55.06419213973799</v>
      </c>
      <c r="X2464">
        <v>178.66674556357469</v>
      </c>
      <c r="Y2464">
        <v>163.69349804941476</v>
      </c>
      <c r="Z2464">
        <v>164.90868995633181</v>
      </c>
      <c r="AA2464">
        <v>2.9352709098820875</v>
      </c>
      <c r="AB2464">
        <v>4.0957728637863804</v>
      </c>
      <c r="AC2464">
        <v>-4.0862437547750776</v>
      </c>
    </row>
    <row r="2465" spans="1:29">
      <c r="A2465">
        <v>11</v>
      </c>
      <c r="B2465">
        <v>408</v>
      </c>
      <c r="C2465">
        <v>2002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99</v>
      </c>
      <c r="N2465">
        <v>170</v>
      </c>
      <c r="O2465">
        <v>99</v>
      </c>
      <c r="P2465">
        <v>9999</v>
      </c>
      <c r="Q2465">
        <v>741</v>
      </c>
      <c r="R2465">
        <v>1775</v>
      </c>
      <c r="S2465">
        <v>1762</v>
      </c>
      <c r="T2465">
        <v>6.4344232581744381</v>
      </c>
      <c r="U2465">
        <v>7.904965435293275</v>
      </c>
      <c r="V2465">
        <v>12.432676056338028</v>
      </c>
      <c r="W2465">
        <v>54.146992054483562</v>
      </c>
      <c r="X2465">
        <v>189.48902079868199</v>
      </c>
      <c r="Y2465">
        <v>173.62039436619739</v>
      </c>
      <c r="Z2465">
        <v>174.90136208853599</v>
      </c>
      <c r="AA2465">
        <v>2.8176693111039071</v>
      </c>
      <c r="AB2465">
        <v>4.1190381233038869</v>
      </c>
      <c r="AC2465">
        <v>-6.6115290165708442</v>
      </c>
    </row>
    <row r="2466" spans="1:29">
      <c r="A2466">
        <v>11</v>
      </c>
      <c r="B2466">
        <v>409</v>
      </c>
      <c r="C2466">
        <v>2002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99</v>
      </c>
      <c r="N2466">
        <v>180</v>
      </c>
      <c r="O2466">
        <v>99</v>
      </c>
      <c r="P2466">
        <v>9999</v>
      </c>
      <c r="Q2466">
        <v>639</v>
      </c>
      <c r="R2466">
        <v>1428</v>
      </c>
      <c r="S2466">
        <v>1416</v>
      </c>
      <c r="T2466">
        <v>5.1765388240411809</v>
      </c>
      <c r="U2466">
        <v>6.7085609179004564</v>
      </c>
      <c r="V2466">
        <v>11.521008403361344</v>
      </c>
      <c r="W2466">
        <v>52.836864406779647</v>
      </c>
      <c r="X2466">
        <v>200.10234863175981</v>
      </c>
      <c r="Y2466">
        <v>183.14719887955164</v>
      </c>
      <c r="Z2466">
        <v>184.69929378531057</v>
      </c>
      <c r="AA2466">
        <v>2.8962886945016435</v>
      </c>
      <c r="AB2466">
        <v>4.504495218523914</v>
      </c>
      <c r="AC2466">
        <v>-5.0058666484943553</v>
      </c>
    </row>
    <row r="2467" spans="1:29">
      <c r="A2467">
        <v>11</v>
      </c>
      <c r="B2467">
        <v>410</v>
      </c>
      <c r="C2467">
        <v>2002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99</v>
      </c>
      <c r="N2467">
        <v>190</v>
      </c>
      <c r="O2467">
        <v>99</v>
      </c>
      <c r="P2467">
        <v>9999</v>
      </c>
      <c r="Q2467">
        <v>530</v>
      </c>
      <c r="R2467">
        <v>953.5</v>
      </c>
      <c r="S2467">
        <v>948.5</v>
      </c>
      <c r="T2467">
        <v>3.4564634234756761</v>
      </c>
      <c r="U2467">
        <v>4.7300763967975215</v>
      </c>
      <c r="V2467">
        <v>10.698479286837964</v>
      </c>
      <c r="W2467">
        <v>51.515023721665777</v>
      </c>
      <c r="X2467">
        <v>210.63414085416011</v>
      </c>
      <c r="Y2467">
        <v>193.3955951756686</v>
      </c>
      <c r="Z2467">
        <v>194.41507643647864</v>
      </c>
      <c r="AA2467">
        <v>2.7919370328351647</v>
      </c>
      <c r="AB2467">
        <v>4.9640681396898163</v>
      </c>
      <c r="AC2467">
        <v>-8.1469401147188822</v>
      </c>
    </row>
    <row r="2468" spans="1:29">
      <c r="A2468">
        <v>11</v>
      </c>
      <c r="B2468">
        <v>411</v>
      </c>
      <c r="C2468">
        <v>2002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99</v>
      </c>
      <c r="N2468">
        <v>200</v>
      </c>
      <c r="O2468">
        <v>99</v>
      </c>
      <c r="P2468">
        <v>9999</v>
      </c>
      <c r="Q2468">
        <v>358</v>
      </c>
      <c r="R2468">
        <v>611</v>
      </c>
      <c r="S2468">
        <v>607</v>
      </c>
      <c r="T2468">
        <v>2.2148916116870878</v>
      </c>
      <c r="U2468">
        <v>3.1869166976485523</v>
      </c>
      <c r="V2468">
        <v>9.8166939443535188</v>
      </c>
      <c r="W2468">
        <v>49.975288303130142</v>
      </c>
      <c r="X2468">
        <v>221.74826625623064</v>
      </c>
      <c r="Y2468">
        <v>203.34271685761047</v>
      </c>
      <c r="Z2468">
        <v>204.68270181219103</v>
      </c>
      <c r="AA2468">
        <v>2.7471741866027042</v>
      </c>
      <c r="AB2468">
        <v>4.9225683624114485</v>
      </c>
      <c r="AC2468">
        <v>-10.392323700546893</v>
      </c>
    </row>
    <row r="2469" spans="1:29">
      <c r="A2469">
        <v>11</v>
      </c>
      <c r="B2469">
        <v>412</v>
      </c>
      <c r="C2469">
        <v>2002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99</v>
      </c>
      <c r="N2469">
        <v>210</v>
      </c>
      <c r="O2469">
        <v>99</v>
      </c>
      <c r="P2469">
        <v>9999</v>
      </c>
      <c r="Q2469">
        <v>262</v>
      </c>
      <c r="R2469">
        <v>365</v>
      </c>
      <c r="S2469">
        <v>362</v>
      </c>
      <c r="T2469">
        <v>1.3231349235119263</v>
      </c>
      <c r="U2469">
        <v>1.9931054759272124</v>
      </c>
      <c r="V2469">
        <v>9.2547945205479447</v>
      </c>
      <c r="W2469">
        <v>49.314917127071837</v>
      </c>
      <c r="X2469">
        <v>232.54782647412392</v>
      </c>
      <c r="Y2469">
        <v>212.88082191780836</v>
      </c>
      <c r="Z2469">
        <v>214.64502762430951</v>
      </c>
      <c r="AA2469">
        <v>3.0434859564593992</v>
      </c>
      <c r="AB2469">
        <v>5.5583542835266195</v>
      </c>
      <c r="AC2469">
        <v>-5.9346954858335446</v>
      </c>
    </row>
    <row r="2470" spans="1:29">
      <c r="A2470">
        <v>11</v>
      </c>
      <c r="B2470">
        <v>413</v>
      </c>
      <c r="C2470">
        <v>2002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99</v>
      </c>
      <c r="N2470">
        <v>220</v>
      </c>
      <c r="O2470">
        <v>99</v>
      </c>
      <c r="P2470">
        <v>9999</v>
      </c>
      <c r="Q2470">
        <v>157</v>
      </c>
      <c r="R2470">
        <v>215.5</v>
      </c>
      <c r="S2470">
        <v>213.5</v>
      </c>
      <c r="T2470">
        <v>0.78119335895019237</v>
      </c>
      <c r="U2470">
        <v>1.229524827689481</v>
      </c>
      <c r="V2470">
        <v>8.185614849187937</v>
      </c>
      <c r="W2470">
        <v>47.36768149882905</v>
      </c>
      <c r="X2470">
        <v>243.212765796995</v>
      </c>
      <c r="Y2470">
        <v>222.42784222737816</v>
      </c>
      <c r="Z2470">
        <v>224.51147540983595</v>
      </c>
      <c r="AA2470">
        <v>2.8438988355159993</v>
      </c>
      <c r="AB2470">
        <v>5.4173098409273424</v>
      </c>
      <c r="AC2470">
        <v>-9.3076432323126266</v>
      </c>
    </row>
    <row r="2471" spans="1:29">
      <c r="A2471">
        <v>11</v>
      </c>
      <c r="B2471">
        <v>414</v>
      </c>
      <c r="C2471">
        <v>2002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99</v>
      </c>
      <c r="N2471">
        <v>230</v>
      </c>
      <c r="O2471">
        <v>99</v>
      </c>
      <c r="P2471">
        <v>9999</v>
      </c>
      <c r="Q2471">
        <v>117</v>
      </c>
      <c r="R2471">
        <v>173</v>
      </c>
      <c r="S2471">
        <v>172</v>
      </c>
      <c r="T2471">
        <v>0.62712970347277597</v>
      </c>
      <c r="U2471">
        <v>1.0624303997661464</v>
      </c>
      <c r="V2471">
        <v>7.0635838150289052</v>
      </c>
      <c r="W2471">
        <v>45.436046511627922</v>
      </c>
      <c r="X2471">
        <v>261.1495562973214</v>
      </c>
      <c r="Y2471">
        <v>239.41618497109832</v>
      </c>
      <c r="Z2471">
        <v>240.80813953488379</v>
      </c>
      <c r="AA2471">
        <v>9.8692995335457994</v>
      </c>
      <c r="AB2471">
        <v>5.4154690748043484</v>
      </c>
      <c r="AC2471">
        <v>4.7209391220855643</v>
      </c>
    </row>
    <row r="2472" spans="1:29">
      <c r="A2472">
        <v>11</v>
      </c>
      <c r="B2472">
        <v>415</v>
      </c>
      <c r="C2472">
        <v>2001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99</v>
      </c>
      <c r="N2472">
        <v>60</v>
      </c>
      <c r="O2472">
        <v>99</v>
      </c>
      <c r="P2472">
        <v>9999</v>
      </c>
      <c r="Q2472">
        <v>47</v>
      </c>
      <c r="R2472">
        <v>59</v>
      </c>
      <c r="S2472">
        <v>25</v>
      </c>
      <c r="T2472">
        <v>0.22670073581679501</v>
      </c>
      <c r="U2472">
        <v>4.4837445497325774E-2</v>
      </c>
      <c r="V2472">
        <v>57.101694915254221</v>
      </c>
      <c r="W2472">
        <v>59.52</v>
      </c>
      <c r="X2472">
        <v>37.135721762124248</v>
      </c>
      <c r="Y2472">
        <v>27.542372881355934</v>
      </c>
      <c r="Z2472">
        <v>65</v>
      </c>
      <c r="AA2472">
        <v>4.7050611048103219</v>
      </c>
      <c r="AB2472">
        <v>3.7322379345373502</v>
      </c>
      <c r="AC2472">
        <v>36.87841518121035</v>
      </c>
    </row>
    <row r="2473" spans="1:29">
      <c r="A2473">
        <v>11</v>
      </c>
      <c r="B2473">
        <v>416</v>
      </c>
      <c r="C2473">
        <v>2001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99</v>
      </c>
      <c r="N2473">
        <v>70</v>
      </c>
      <c r="O2473">
        <v>99</v>
      </c>
      <c r="P2473">
        <v>9999</v>
      </c>
      <c r="Q2473">
        <v>63</v>
      </c>
      <c r="R2473">
        <v>108</v>
      </c>
      <c r="S2473">
        <v>100</v>
      </c>
      <c r="T2473">
        <v>0.41497761810531991</v>
      </c>
      <c r="U2473">
        <v>0.21055388482802664</v>
      </c>
      <c r="V2473">
        <v>16.111111111111111</v>
      </c>
      <c r="W2473">
        <v>58.93</v>
      </c>
      <c r="X2473">
        <v>82.678263312066065</v>
      </c>
      <c r="Y2473">
        <v>70.656481481481492</v>
      </c>
      <c r="Z2473">
        <v>76.308999999999997</v>
      </c>
      <c r="AA2473">
        <v>2.6504752404052905</v>
      </c>
      <c r="AB2473">
        <v>5.3521117327649357</v>
      </c>
      <c r="AC2473">
        <v>-9.4250244249818149E-2</v>
      </c>
    </row>
    <row r="2474" spans="1:29">
      <c r="A2474">
        <v>11</v>
      </c>
      <c r="B2474">
        <v>417</v>
      </c>
      <c r="C2474">
        <v>2001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99</v>
      </c>
      <c r="N2474">
        <v>80</v>
      </c>
      <c r="O2474">
        <v>99</v>
      </c>
      <c r="P2474">
        <v>9999</v>
      </c>
      <c r="Q2474">
        <v>201</v>
      </c>
      <c r="R2474">
        <v>409</v>
      </c>
      <c r="S2474">
        <v>383</v>
      </c>
      <c r="T2474">
        <v>1.5715356093062576</v>
      </c>
      <c r="U2474">
        <v>0.90615511620500133</v>
      </c>
      <c r="V2474">
        <v>15.848410757946201</v>
      </c>
      <c r="W2474">
        <v>59.540469973890353</v>
      </c>
      <c r="X2474">
        <v>92.919866386583521</v>
      </c>
      <c r="Y2474">
        <v>80.295599022004893</v>
      </c>
      <c r="Z2474">
        <v>85.746475195822498</v>
      </c>
      <c r="AA2474">
        <v>2.8457988556217555</v>
      </c>
      <c r="AB2474">
        <v>3.567741573570395</v>
      </c>
      <c r="AC2474">
        <v>-4.9637142285447196</v>
      </c>
    </row>
    <row r="2475" spans="1:29">
      <c r="A2475">
        <v>11</v>
      </c>
      <c r="B2475">
        <v>418</v>
      </c>
      <c r="C2475">
        <v>2001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99</v>
      </c>
      <c r="N2475">
        <v>90</v>
      </c>
      <c r="O2475">
        <v>99</v>
      </c>
      <c r="P2475">
        <v>9999</v>
      </c>
      <c r="Q2475">
        <v>380</v>
      </c>
      <c r="R2475">
        <v>879</v>
      </c>
      <c r="S2475">
        <v>850</v>
      </c>
      <c r="T2475">
        <v>3.3774567251349632</v>
      </c>
      <c r="U2475">
        <v>2.2467312743444925</v>
      </c>
      <c r="V2475">
        <v>15.656427758816838</v>
      </c>
      <c r="W2475">
        <v>58.954117647058816</v>
      </c>
      <c r="X2475">
        <v>103.75944297974765</v>
      </c>
      <c r="Y2475">
        <v>92.634926052332219</v>
      </c>
      <c r="Z2475">
        <v>95.795411764705904</v>
      </c>
      <c r="AA2475">
        <v>2.8583566043270112</v>
      </c>
      <c r="AB2475">
        <v>3.7083705932319577</v>
      </c>
      <c r="AC2475">
        <v>-1.9487402785264012</v>
      </c>
    </row>
    <row r="2476" spans="1:29">
      <c r="A2476">
        <v>11</v>
      </c>
      <c r="B2476">
        <v>419</v>
      </c>
      <c r="C2476">
        <v>2001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99</v>
      </c>
      <c r="N2476">
        <v>100</v>
      </c>
      <c r="O2476">
        <v>99</v>
      </c>
      <c r="P2476">
        <v>9999</v>
      </c>
      <c r="Q2476">
        <v>820</v>
      </c>
      <c r="R2476">
        <v>2310</v>
      </c>
      <c r="S2476">
        <v>2262</v>
      </c>
      <c r="T2476">
        <v>8.8759101650304508</v>
      </c>
      <c r="U2476">
        <v>6.6230535823477137</v>
      </c>
      <c r="V2476">
        <v>15.334199134199141</v>
      </c>
      <c r="W2476">
        <v>58.502210433244912</v>
      </c>
      <c r="X2476">
        <v>114.9352525408861</v>
      </c>
      <c r="Y2476">
        <v>103.91034632034618</v>
      </c>
      <c r="Z2476">
        <v>106.11534040671955</v>
      </c>
      <c r="AA2476">
        <v>2.8638388233877641</v>
      </c>
      <c r="AB2476">
        <v>3.2380835707627393</v>
      </c>
      <c r="AC2476">
        <v>-13.803313418561055</v>
      </c>
    </row>
    <row r="2477" spans="1:29">
      <c r="A2477">
        <v>11</v>
      </c>
      <c r="B2477">
        <v>420</v>
      </c>
      <c r="C2477">
        <v>2001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99</v>
      </c>
      <c r="N2477">
        <v>110</v>
      </c>
      <c r="O2477">
        <v>99</v>
      </c>
      <c r="P2477">
        <v>9999</v>
      </c>
      <c r="Q2477">
        <v>1159</v>
      </c>
      <c r="R2477">
        <v>3582</v>
      </c>
      <c r="S2477">
        <v>3516</v>
      </c>
      <c r="T2477">
        <v>13.763424333826437</v>
      </c>
      <c r="U2477">
        <v>11.162024068795898</v>
      </c>
      <c r="V2477">
        <v>14.8749302065885</v>
      </c>
      <c r="W2477">
        <v>57.754266211604111</v>
      </c>
      <c r="X2477">
        <v>124.64788732394362</v>
      </c>
      <c r="Y2477">
        <v>112.93534338358428</v>
      </c>
      <c r="Z2477">
        <v>115.05529010238877</v>
      </c>
      <c r="AA2477">
        <v>2.8657500256375794</v>
      </c>
      <c r="AB2477">
        <v>3.4370532497706838</v>
      </c>
      <c r="AC2477">
        <v>-4.586926823288632</v>
      </c>
    </row>
    <row r="2478" spans="1:29">
      <c r="A2478">
        <v>11</v>
      </c>
      <c r="B2478">
        <v>421</v>
      </c>
      <c r="C2478">
        <v>2001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99</v>
      </c>
      <c r="N2478">
        <v>120</v>
      </c>
      <c r="O2478">
        <v>99</v>
      </c>
      <c r="P2478">
        <v>9999</v>
      </c>
      <c r="Q2478">
        <v>1158</v>
      </c>
      <c r="R2478">
        <v>3515</v>
      </c>
      <c r="S2478">
        <v>3476</v>
      </c>
      <c r="T2478">
        <v>13.505984515187029</v>
      </c>
      <c r="U2478">
        <v>11.987695280526378</v>
      </c>
      <c r="V2478">
        <v>14.539402560455191</v>
      </c>
      <c r="W2478">
        <v>57.376294591484445</v>
      </c>
      <c r="X2478">
        <v>135.41870547059523</v>
      </c>
      <c r="Y2478">
        <v>123.60125177809388</v>
      </c>
      <c r="Z2478">
        <v>124.98803222094359</v>
      </c>
      <c r="AA2478">
        <v>2.8961653817414055</v>
      </c>
      <c r="AB2478">
        <v>3.591152609394928</v>
      </c>
      <c r="AC2478">
        <v>-4.1362306488244363</v>
      </c>
    </row>
    <row r="2479" spans="1:29">
      <c r="A2479">
        <v>11</v>
      </c>
      <c r="B2479">
        <v>422</v>
      </c>
      <c r="C2479">
        <v>2001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99</v>
      </c>
      <c r="N2479">
        <v>130</v>
      </c>
      <c r="O2479">
        <v>99</v>
      </c>
      <c r="P2479">
        <v>9999</v>
      </c>
      <c r="Q2479">
        <v>1136</v>
      </c>
      <c r="R2479">
        <v>3206</v>
      </c>
      <c r="S2479">
        <v>3180</v>
      </c>
      <c r="T2479">
        <v>12.318687441163476</v>
      </c>
      <c r="U2479">
        <v>11.839930374759138</v>
      </c>
      <c r="V2479">
        <v>14.133499688084839</v>
      </c>
      <c r="W2479">
        <v>56.922012578616354</v>
      </c>
      <c r="X2479">
        <v>146.19612197876549</v>
      </c>
      <c r="Y2479">
        <v>133.84376169681883</v>
      </c>
      <c r="Z2479">
        <v>134.93808176100663</v>
      </c>
      <c r="AA2479">
        <v>2.8827364215740299</v>
      </c>
      <c r="AB2479">
        <v>3.8139374955506726</v>
      </c>
      <c r="AC2479">
        <v>-6.4335771848113641</v>
      </c>
    </row>
    <row r="2480" spans="1:29">
      <c r="A2480">
        <v>11</v>
      </c>
      <c r="B2480">
        <v>423</v>
      </c>
      <c r="C2480">
        <v>2001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99</v>
      </c>
      <c r="N2480">
        <v>140</v>
      </c>
      <c r="O2480">
        <v>99</v>
      </c>
      <c r="P2480">
        <v>9999</v>
      </c>
      <c r="Q2480">
        <v>1059</v>
      </c>
      <c r="R2480">
        <v>2749</v>
      </c>
      <c r="S2480">
        <v>2730</v>
      </c>
      <c r="T2480">
        <v>10.562717334921516</v>
      </c>
      <c r="U2480">
        <v>10.909838960727059</v>
      </c>
      <c r="V2480">
        <v>13.782830120043656</v>
      </c>
      <c r="W2480">
        <v>56.378754578754602</v>
      </c>
      <c r="X2480">
        <v>156.91201804103261</v>
      </c>
      <c r="Y2480">
        <v>143.8321935249181</v>
      </c>
      <c r="Z2480">
        <v>144.8332234432234</v>
      </c>
      <c r="AA2480">
        <v>2.9309049618064154</v>
      </c>
      <c r="AB2480">
        <v>3.8804652002739473</v>
      </c>
      <c r="AC2480">
        <v>-0.25847188960044554</v>
      </c>
    </row>
    <row r="2481" spans="1:29">
      <c r="A2481">
        <v>11</v>
      </c>
      <c r="B2481">
        <v>424</v>
      </c>
      <c r="C2481">
        <v>2001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99</v>
      </c>
      <c r="N2481">
        <v>150</v>
      </c>
      <c r="O2481">
        <v>99</v>
      </c>
      <c r="P2481">
        <v>9999</v>
      </c>
      <c r="Q2481">
        <v>984</v>
      </c>
      <c r="R2481">
        <v>2525</v>
      </c>
      <c r="S2481">
        <v>2513</v>
      </c>
      <c r="T2481">
        <v>9.7020230158882619</v>
      </c>
      <c r="U2481">
        <v>10.736567756733495</v>
      </c>
      <c r="V2481">
        <v>13.383762376237623</v>
      </c>
      <c r="W2481">
        <v>55.744528452049344</v>
      </c>
      <c r="X2481">
        <v>167.75242161269253</v>
      </c>
      <c r="Y2481">
        <v>154.10495049504959</v>
      </c>
      <c r="Z2481">
        <v>154.84082769598101</v>
      </c>
      <c r="AA2481">
        <v>2.9098068931348919</v>
      </c>
      <c r="AB2481">
        <v>4.151718166622568</v>
      </c>
      <c r="AC2481">
        <v>-2.5771399490933633</v>
      </c>
    </row>
    <row r="2482" spans="1:29">
      <c r="A2482">
        <v>11</v>
      </c>
      <c r="B2482">
        <v>425</v>
      </c>
      <c r="C2482">
        <v>2001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99</v>
      </c>
      <c r="N2482">
        <v>160</v>
      </c>
      <c r="O2482">
        <v>99</v>
      </c>
      <c r="P2482">
        <v>9999</v>
      </c>
      <c r="Q2482">
        <v>894</v>
      </c>
      <c r="R2482">
        <v>2034</v>
      </c>
      <c r="S2482">
        <v>2013</v>
      </c>
      <c r="T2482">
        <v>7.8154118076501886</v>
      </c>
      <c r="U2482">
        <v>9.1636839648243846</v>
      </c>
      <c r="V2482">
        <v>12.848574237954764</v>
      </c>
      <c r="W2482">
        <v>54.951316443119723</v>
      </c>
      <c r="X2482">
        <v>178.75206004957971</v>
      </c>
      <c r="Y2482">
        <v>163.27949852507385</v>
      </c>
      <c r="Z2482">
        <v>164.98286140089436</v>
      </c>
      <c r="AA2482">
        <v>2.8601601362639042</v>
      </c>
      <c r="AB2482">
        <v>4.1565986067765559</v>
      </c>
      <c r="AC2482">
        <v>-7.0942925648716519</v>
      </c>
    </row>
    <row r="2483" spans="1:29">
      <c r="A2483">
        <v>11</v>
      </c>
      <c r="B2483">
        <v>426</v>
      </c>
      <c r="C2483">
        <v>2001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99</v>
      </c>
      <c r="N2483">
        <v>170</v>
      </c>
      <c r="O2483">
        <v>99</v>
      </c>
      <c r="P2483">
        <v>9999</v>
      </c>
      <c r="Q2483">
        <v>757</v>
      </c>
      <c r="R2483">
        <v>1571</v>
      </c>
      <c r="S2483">
        <v>1560</v>
      </c>
      <c r="T2483">
        <v>6.0363873892912716</v>
      </c>
      <c r="U2483">
        <v>7.5249456921962095</v>
      </c>
      <c r="V2483">
        <v>12.115213239974535</v>
      </c>
      <c r="W2483">
        <v>53.77884615384616</v>
      </c>
      <c r="X2483">
        <v>189.40872380145899</v>
      </c>
      <c r="Y2483">
        <v>173.59598981540421</v>
      </c>
      <c r="Z2483">
        <v>174.82006410256403</v>
      </c>
      <c r="AA2483">
        <v>2.8591936725908993</v>
      </c>
      <c r="AB2483">
        <v>4.2900228559457059</v>
      </c>
      <c r="AC2483">
        <v>-11.283414192576101</v>
      </c>
    </row>
    <row r="2484" spans="1:29">
      <c r="A2484">
        <v>11</v>
      </c>
      <c r="B2484">
        <v>427</v>
      </c>
      <c r="C2484">
        <v>2001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99</v>
      </c>
      <c r="N2484">
        <v>180</v>
      </c>
      <c r="O2484">
        <v>99</v>
      </c>
      <c r="P2484">
        <v>9999</v>
      </c>
      <c r="Q2484">
        <v>597</v>
      </c>
      <c r="R2484">
        <v>1147</v>
      </c>
      <c r="S2484">
        <v>1137</v>
      </c>
      <c r="T2484">
        <v>4.4072159996926095</v>
      </c>
      <c r="U2484">
        <v>5.7974927397138867</v>
      </c>
      <c r="V2484">
        <v>11.386224934612031</v>
      </c>
      <c r="W2484">
        <v>52.699208443271758</v>
      </c>
      <c r="X2484">
        <v>200.22811404001763</v>
      </c>
      <c r="Y2484">
        <v>183.18474280732349</v>
      </c>
      <c r="Z2484">
        <v>184.79586631486373</v>
      </c>
      <c r="AA2484">
        <v>2.8521112813682676</v>
      </c>
      <c r="AB2484">
        <v>4.9228104470897884</v>
      </c>
      <c r="AC2484">
        <v>-5.7455353080360485</v>
      </c>
    </row>
    <row r="2485" spans="1:29">
      <c r="A2485">
        <v>11</v>
      </c>
      <c r="B2485">
        <v>428</v>
      </c>
      <c r="C2485">
        <v>2001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99</v>
      </c>
      <c r="N2485">
        <v>190</v>
      </c>
      <c r="O2485">
        <v>99</v>
      </c>
      <c r="P2485">
        <v>9999</v>
      </c>
      <c r="Q2485">
        <v>471</v>
      </c>
      <c r="R2485">
        <v>839.5</v>
      </c>
      <c r="S2485">
        <v>834.5</v>
      </c>
      <c r="T2485">
        <v>3.2256825036982963</v>
      </c>
      <c r="U2485">
        <v>4.4789352163478551</v>
      </c>
      <c r="V2485">
        <v>10.494341870160811</v>
      </c>
      <c r="W2485">
        <v>51.224685440383482</v>
      </c>
      <c r="X2485">
        <v>210.74183221839849</v>
      </c>
      <c r="Y2485">
        <v>193.35997617629565</v>
      </c>
      <c r="Z2485">
        <v>194.51851408028784</v>
      </c>
      <c r="AA2485">
        <v>2.8888349268759126</v>
      </c>
      <c r="AB2485">
        <v>5.0501821452630509</v>
      </c>
      <c r="AC2485">
        <v>-10.236207756254705</v>
      </c>
    </row>
    <row r="2486" spans="1:29">
      <c r="A2486">
        <v>11</v>
      </c>
      <c r="B2486">
        <v>429</v>
      </c>
      <c r="C2486">
        <v>2001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99</v>
      </c>
      <c r="N2486">
        <v>200</v>
      </c>
      <c r="O2486">
        <v>99</v>
      </c>
      <c r="P2486">
        <v>9999</v>
      </c>
      <c r="Q2486">
        <v>315</v>
      </c>
      <c r="R2486">
        <v>507</v>
      </c>
      <c r="S2486">
        <v>500</v>
      </c>
      <c r="T2486">
        <v>1.9480893738833072</v>
      </c>
      <c r="U2486">
        <v>2.8193206290961244</v>
      </c>
      <c r="V2486">
        <v>9.9644970414201186</v>
      </c>
      <c r="W2486">
        <v>50.003999999999998</v>
      </c>
      <c r="X2486">
        <v>221.39622746339964</v>
      </c>
      <c r="Y2486">
        <v>201.53431952662703</v>
      </c>
      <c r="Z2486">
        <v>204.35579999999985</v>
      </c>
      <c r="AA2486">
        <v>2.8383245691833552</v>
      </c>
      <c r="AB2486">
        <v>5.4352538119208518</v>
      </c>
      <c r="AC2486">
        <v>-7.6114740478424308</v>
      </c>
    </row>
    <row r="2487" spans="1:29">
      <c r="A2487">
        <v>11</v>
      </c>
      <c r="B2487">
        <v>430</v>
      </c>
      <c r="C2487">
        <v>2001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99</v>
      </c>
      <c r="N2487">
        <v>210</v>
      </c>
      <c r="O2487">
        <v>99</v>
      </c>
      <c r="P2487">
        <v>9999</v>
      </c>
      <c r="Q2487">
        <v>215</v>
      </c>
      <c r="R2487">
        <v>296.5</v>
      </c>
      <c r="S2487">
        <v>292.5</v>
      </c>
      <c r="T2487">
        <v>1.1392672571132163</v>
      </c>
      <c r="U2487">
        <v>1.73097096743673</v>
      </c>
      <c r="V2487">
        <v>8.7419898819561581</v>
      </c>
      <c r="W2487">
        <v>48.321367521367506</v>
      </c>
      <c r="X2487">
        <v>232.35508523967781</v>
      </c>
      <c r="Y2487">
        <v>211.58145025295099</v>
      </c>
      <c r="Z2487">
        <v>214.4748717948718</v>
      </c>
      <c r="AA2487">
        <v>2.9372004274662951</v>
      </c>
      <c r="AB2487">
        <v>5.6537685648234719</v>
      </c>
      <c r="AC2487">
        <v>-0.61840471408991315</v>
      </c>
    </row>
    <row r="2488" spans="1:29">
      <c r="A2488">
        <v>11</v>
      </c>
      <c r="B2488">
        <v>431</v>
      </c>
      <c r="C2488">
        <v>2001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99</v>
      </c>
      <c r="N2488">
        <v>220</v>
      </c>
      <c r="O2488">
        <v>99</v>
      </c>
      <c r="P2488">
        <v>9999</v>
      </c>
      <c r="Q2488">
        <v>120</v>
      </c>
      <c r="R2488">
        <v>147</v>
      </c>
      <c r="S2488">
        <v>143</v>
      </c>
      <c r="T2488">
        <v>0.56483064686557427</v>
      </c>
      <c r="U2488">
        <v>0.88469108614200387</v>
      </c>
      <c r="V2488">
        <v>7.9795918367346941</v>
      </c>
      <c r="W2488">
        <v>46.867132867132881</v>
      </c>
      <c r="X2488">
        <v>242.82250278226141</v>
      </c>
      <c r="Y2488">
        <v>218.1156462585034</v>
      </c>
      <c r="Z2488">
        <v>224.21678321678328</v>
      </c>
      <c r="AA2488">
        <v>2.698820929137387</v>
      </c>
      <c r="AB2488">
        <v>5.6137166704841883</v>
      </c>
      <c r="AC2488">
        <v>-2.7131715346479099</v>
      </c>
    </row>
    <row r="2489" spans="1:29">
      <c r="A2489">
        <v>11</v>
      </c>
      <c r="B2489">
        <v>432</v>
      </c>
      <c r="C2489">
        <v>2001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99</v>
      </c>
      <c r="N2489">
        <v>230</v>
      </c>
      <c r="O2489">
        <v>99</v>
      </c>
      <c r="P2489">
        <v>9999</v>
      </c>
      <c r="Q2489">
        <v>97</v>
      </c>
      <c r="R2489">
        <v>141.5</v>
      </c>
      <c r="S2489">
        <v>139.5</v>
      </c>
      <c r="T2489">
        <v>0.54369752742502553</v>
      </c>
      <c r="U2489">
        <v>0.93257195947831806</v>
      </c>
      <c r="V2489">
        <v>7.3286219081272082</v>
      </c>
      <c r="W2489">
        <v>46</v>
      </c>
      <c r="X2489">
        <v>262.51545697123754</v>
      </c>
      <c r="Y2489">
        <v>238.85724381625445</v>
      </c>
      <c r="Z2489">
        <v>242.28172043010764</v>
      </c>
      <c r="AA2489">
        <v>14.34732460094758</v>
      </c>
      <c r="AB2489">
        <v>7.0573686040126349</v>
      </c>
      <c r="AC2489">
        <v>34.487121231871491</v>
      </c>
    </row>
    <row r="2490" spans="1:29">
      <c r="A2490">
        <v>11</v>
      </c>
      <c r="B2490">
        <v>433</v>
      </c>
      <c r="C2490">
        <v>2000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99</v>
      </c>
      <c r="N2490">
        <v>60</v>
      </c>
      <c r="O2490">
        <v>99</v>
      </c>
      <c r="P2490">
        <v>9999</v>
      </c>
      <c r="Q2490">
        <v>43</v>
      </c>
      <c r="R2490">
        <v>48</v>
      </c>
      <c r="S2490">
        <v>29</v>
      </c>
      <c r="T2490">
        <v>0.14948963304966637</v>
      </c>
      <c r="U2490">
        <v>4.1311894636643837E-2</v>
      </c>
      <c r="V2490">
        <v>44.75</v>
      </c>
      <c r="W2490">
        <v>57.448275862068989</v>
      </c>
      <c r="X2490">
        <v>49.918743228602409</v>
      </c>
      <c r="Y2490">
        <v>39.106250000000003</v>
      </c>
      <c r="Z2490">
        <v>64.727586206896561</v>
      </c>
      <c r="AA2490">
        <v>5.9555188286521137</v>
      </c>
      <c r="AB2490">
        <v>5.9107512031863196</v>
      </c>
      <c r="AC2490">
        <v>65.968941953508605</v>
      </c>
    </row>
    <row r="2491" spans="1:29">
      <c r="A2491">
        <v>11</v>
      </c>
      <c r="B2491">
        <v>434</v>
      </c>
      <c r="C2491">
        <v>2000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99</v>
      </c>
      <c r="N2491">
        <v>70</v>
      </c>
      <c r="O2491">
        <v>99</v>
      </c>
      <c r="P2491">
        <v>9999</v>
      </c>
      <c r="Q2491">
        <v>76</v>
      </c>
      <c r="R2491">
        <v>114</v>
      </c>
      <c r="S2491">
        <v>104</v>
      </c>
      <c r="T2491">
        <v>0.35503787849295754</v>
      </c>
      <c r="U2491">
        <v>0.17505450425649413</v>
      </c>
      <c r="V2491">
        <v>18.526315789473689</v>
      </c>
      <c r="W2491">
        <v>59.634615384615401</v>
      </c>
      <c r="X2491">
        <v>82.86955199482999</v>
      </c>
      <c r="Y2491">
        <v>69.771929824561397</v>
      </c>
      <c r="Z2491">
        <v>76.480769230769255</v>
      </c>
      <c r="AA2491">
        <v>2.8752283161209498</v>
      </c>
      <c r="AB2491">
        <v>3.1715614096446698</v>
      </c>
      <c r="AC2491">
        <v>-3.1771039038923976</v>
      </c>
    </row>
    <row r="2492" spans="1:29">
      <c r="A2492">
        <v>11</v>
      </c>
      <c r="B2492">
        <v>435</v>
      </c>
      <c r="C2492">
        <v>2000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99</v>
      </c>
      <c r="N2492">
        <v>80</v>
      </c>
      <c r="O2492">
        <v>99</v>
      </c>
      <c r="P2492">
        <v>9999</v>
      </c>
      <c r="Q2492">
        <v>245</v>
      </c>
      <c r="R2492">
        <v>447</v>
      </c>
      <c r="S2492">
        <v>416</v>
      </c>
      <c r="T2492">
        <v>1.3921222077750184</v>
      </c>
      <c r="U2492">
        <v>0.78982505927897084</v>
      </c>
      <c r="V2492">
        <v>17.418344519015658</v>
      </c>
      <c r="W2492">
        <v>59.776442307692307</v>
      </c>
      <c r="X2492">
        <v>93.418019734306725</v>
      </c>
      <c r="Y2492">
        <v>80.285234899328927</v>
      </c>
      <c r="Z2492">
        <v>86.268028846153911</v>
      </c>
      <c r="AA2492">
        <v>2.6768167732637673</v>
      </c>
      <c r="AB2492">
        <v>2.9385571479990777</v>
      </c>
      <c r="AC2492">
        <v>-4.8398945209008195</v>
      </c>
    </row>
    <row r="2493" spans="1:29">
      <c r="A2493">
        <v>11</v>
      </c>
      <c r="B2493">
        <v>436</v>
      </c>
      <c r="C2493">
        <v>2000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99</v>
      </c>
      <c r="N2493">
        <v>90</v>
      </c>
      <c r="O2493">
        <v>99</v>
      </c>
      <c r="P2493">
        <v>9999</v>
      </c>
      <c r="Q2493">
        <v>492</v>
      </c>
      <c r="R2493">
        <v>1032</v>
      </c>
      <c r="S2493">
        <v>1000</v>
      </c>
      <c r="T2493">
        <v>3.214027110567828</v>
      </c>
      <c r="U2493">
        <v>2.108205119774234</v>
      </c>
      <c r="V2493">
        <v>15.738372093023251</v>
      </c>
      <c r="W2493">
        <v>59.27</v>
      </c>
      <c r="X2493">
        <v>103.74851974098605</v>
      </c>
      <c r="Y2493">
        <v>92.820833333333383</v>
      </c>
      <c r="Z2493">
        <v>95.791100000000014</v>
      </c>
      <c r="AA2493">
        <v>2.7602048456591781</v>
      </c>
      <c r="AB2493">
        <v>3.1605537489496407</v>
      </c>
      <c r="AC2493">
        <v>-0.60979329809438065</v>
      </c>
    </row>
    <row r="2494" spans="1:29">
      <c r="A2494">
        <v>11</v>
      </c>
      <c r="B2494">
        <v>437</v>
      </c>
      <c r="C2494">
        <v>2000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99</v>
      </c>
      <c r="N2494">
        <v>100</v>
      </c>
      <c r="O2494">
        <v>99</v>
      </c>
      <c r="P2494">
        <v>9999</v>
      </c>
      <c r="Q2494">
        <v>972</v>
      </c>
      <c r="R2494">
        <v>2454</v>
      </c>
      <c r="S2494">
        <v>2403</v>
      </c>
      <c r="T2494">
        <v>7.6426574896641934</v>
      </c>
      <c r="U2494">
        <v>5.6009408310273514</v>
      </c>
      <c r="V2494">
        <v>15.151181744091284</v>
      </c>
      <c r="W2494">
        <v>58.446525176862259</v>
      </c>
      <c r="X2494">
        <v>114.71619510808161</v>
      </c>
      <c r="Y2494">
        <v>103.70476772616136</v>
      </c>
      <c r="Z2494">
        <v>105.90574282147314</v>
      </c>
      <c r="AA2494">
        <v>2.8379158615795954</v>
      </c>
      <c r="AB2494">
        <v>3.3901449843739915</v>
      </c>
      <c r="AC2494">
        <v>-9.2121187066344561</v>
      </c>
    </row>
    <row r="2495" spans="1:29">
      <c r="A2495">
        <v>11</v>
      </c>
      <c r="B2495">
        <v>438</v>
      </c>
      <c r="C2495">
        <v>2000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99</v>
      </c>
      <c r="N2495">
        <v>110</v>
      </c>
      <c r="O2495">
        <v>99</v>
      </c>
      <c r="P2495">
        <v>9999</v>
      </c>
      <c r="Q2495">
        <v>1416</v>
      </c>
      <c r="R2495">
        <v>3982.75</v>
      </c>
      <c r="S2495">
        <v>3913.75</v>
      </c>
      <c r="T2495">
        <v>12.40374658392831</v>
      </c>
      <c r="U2495">
        <v>9.9110076512727545</v>
      </c>
      <c r="V2495">
        <v>14.615027305253911</v>
      </c>
      <c r="W2495">
        <v>57.717278824656653</v>
      </c>
      <c r="X2495">
        <v>124.65953356678362</v>
      </c>
      <c r="Y2495">
        <v>113.06991400414276</v>
      </c>
      <c r="Z2495">
        <v>115.0633535611625</v>
      </c>
      <c r="AA2495">
        <v>2.9313229920031425</v>
      </c>
      <c r="AB2495">
        <v>3.7023448169062494</v>
      </c>
      <c r="AC2495">
        <v>-2.4748645642375182</v>
      </c>
    </row>
    <row r="2496" spans="1:29">
      <c r="A2496">
        <v>11</v>
      </c>
      <c r="B2496">
        <v>439</v>
      </c>
      <c r="C2496">
        <v>2000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99</v>
      </c>
      <c r="N2496">
        <v>120</v>
      </c>
      <c r="O2496">
        <v>99</v>
      </c>
      <c r="P2496">
        <v>9999</v>
      </c>
      <c r="Q2496">
        <v>1501</v>
      </c>
      <c r="R2496">
        <v>4155</v>
      </c>
      <c r="S2496">
        <v>4098</v>
      </c>
      <c r="T2496">
        <v>12.940196360861743</v>
      </c>
      <c r="U2496">
        <v>11.285432003330657</v>
      </c>
      <c r="V2496">
        <v>14.36991576413959</v>
      </c>
      <c r="W2496">
        <v>57.227672035139079</v>
      </c>
      <c r="X2496">
        <v>135.56122256076523</v>
      </c>
      <c r="Y2496">
        <v>123.41258724428398</v>
      </c>
      <c r="Z2496">
        <v>125.12916056612978</v>
      </c>
      <c r="AA2496">
        <v>2.881972006000713</v>
      </c>
      <c r="AB2496">
        <v>3.7681262582482722</v>
      </c>
      <c r="AC2496">
        <v>-4.1673952412237201</v>
      </c>
    </row>
    <row r="2497" spans="1:29">
      <c r="A2497">
        <v>11</v>
      </c>
      <c r="B2497">
        <v>440</v>
      </c>
      <c r="C2497">
        <v>2000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99</v>
      </c>
      <c r="N2497">
        <v>130</v>
      </c>
      <c r="O2497">
        <v>99</v>
      </c>
      <c r="P2497">
        <v>9999</v>
      </c>
      <c r="Q2497">
        <v>1454</v>
      </c>
      <c r="R2497">
        <v>3830.5</v>
      </c>
      <c r="S2497">
        <v>3796.5</v>
      </c>
      <c r="T2497">
        <v>11.929584154098897</v>
      </c>
      <c r="U2497">
        <v>11.277128248684472</v>
      </c>
      <c r="V2497">
        <v>14.074924944524216</v>
      </c>
      <c r="W2497">
        <v>56.834452785460279</v>
      </c>
      <c r="X2497">
        <v>146.23155680238315</v>
      </c>
      <c r="Y2497">
        <v>133.7689596658403</v>
      </c>
      <c r="Z2497">
        <v>134.96694323719251</v>
      </c>
      <c r="AA2497">
        <v>2.9058767947552302</v>
      </c>
      <c r="AB2497">
        <v>3.8851364391705721</v>
      </c>
      <c r="AC2497">
        <v>-4.0324723215538567</v>
      </c>
    </row>
    <row r="2498" spans="1:29">
      <c r="A2498">
        <v>11</v>
      </c>
      <c r="B2498">
        <v>441</v>
      </c>
      <c r="C2498">
        <v>2000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99</v>
      </c>
      <c r="N2498">
        <v>140</v>
      </c>
      <c r="O2498">
        <v>99</v>
      </c>
      <c r="P2498">
        <v>9999</v>
      </c>
      <c r="Q2498">
        <v>1449</v>
      </c>
      <c r="R2498">
        <v>3570</v>
      </c>
      <c r="S2498">
        <v>3528</v>
      </c>
      <c r="T2498">
        <v>11.11829145806894</v>
      </c>
      <c r="U2498">
        <v>11.259939718658742</v>
      </c>
      <c r="V2498">
        <v>13.778711484593844</v>
      </c>
      <c r="W2498">
        <v>56.195011337868493</v>
      </c>
      <c r="X2498">
        <v>157.11445141436877</v>
      </c>
      <c r="Y2498">
        <v>143.3112044817926</v>
      </c>
      <c r="Z2498">
        <v>145.01729024943299</v>
      </c>
      <c r="AA2498">
        <v>2.8811454724279741</v>
      </c>
      <c r="AB2498">
        <v>4.0539108032029052</v>
      </c>
      <c r="AC2498">
        <v>-2.6823196120019683</v>
      </c>
    </row>
    <row r="2499" spans="1:29">
      <c r="A2499">
        <v>11</v>
      </c>
      <c r="B2499">
        <v>442</v>
      </c>
      <c r="C2499">
        <v>2000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99</v>
      </c>
      <c r="N2499">
        <v>150</v>
      </c>
      <c r="O2499">
        <v>99</v>
      </c>
      <c r="P2499">
        <v>9999</v>
      </c>
      <c r="Q2499">
        <v>1356</v>
      </c>
      <c r="R2499">
        <v>3176.5</v>
      </c>
      <c r="S2499">
        <v>3139.5</v>
      </c>
      <c r="T2499">
        <v>9.8927879037971973</v>
      </c>
      <c r="U2499">
        <v>10.70049158095455</v>
      </c>
      <c r="V2499">
        <v>13.129545096804659</v>
      </c>
      <c r="W2499">
        <v>55.357859531772569</v>
      </c>
      <c r="X2499">
        <v>167.78594291535995</v>
      </c>
      <c r="Y2499">
        <v>153.06192350070828</v>
      </c>
      <c r="Z2499">
        <v>154.86580665711099</v>
      </c>
      <c r="AA2499">
        <v>2.8804609101356822</v>
      </c>
      <c r="AB2499">
        <v>4.2995958956348908</v>
      </c>
      <c r="AC2499">
        <v>-4.4458303097524068</v>
      </c>
    </row>
    <row r="2500" spans="1:29">
      <c r="A2500">
        <v>11</v>
      </c>
      <c r="B2500">
        <v>443</v>
      </c>
      <c r="C2500">
        <v>2000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99</v>
      </c>
      <c r="N2500">
        <v>160</v>
      </c>
      <c r="O2500">
        <v>99</v>
      </c>
      <c r="P2500">
        <v>9999</v>
      </c>
      <c r="Q2500">
        <v>1284</v>
      </c>
      <c r="R2500">
        <v>2722.5</v>
      </c>
      <c r="S2500">
        <v>2693.5</v>
      </c>
      <c r="T2500">
        <v>8.4788651245357638</v>
      </c>
      <c r="U2500">
        <v>9.7818823958134526</v>
      </c>
      <c r="V2500">
        <v>12.654912764003672</v>
      </c>
      <c r="W2500">
        <v>54.575830703545563</v>
      </c>
      <c r="X2500">
        <v>178.7832824452542</v>
      </c>
      <c r="Y2500">
        <v>163.25513314967839</v>
      </c>
      <c r="Z2500">
        <v>165.01284573974365</v>
      </c>
      <c r="AA2500">
        <v>2.8987643576866344</v>
      </c>
      <c r="AB2500">
        <v>4.344753597567534</v>
      </c>
      <c r="AC2500">
        <v>-6.9189619533991156</v>
      </c>
    </row>
    <row r="2501" spans="1:29">
      <c r="A2501">
        <v>11</v>
      </c>
      <c r="B2501">
        <v>444</v>
      </c>
      <c r="C2501">
        <v>2000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99</v>
      </c>
      <c r="N2501">
        <v>170</v>
      </c>
      <c r="O2501">
        <v>99</v>
      </c>
      <c r="P2501">
        <v>9999</v>
      </c>
      <c r="Q2501">
        <v>1087</v>
      </c>
      <c r="R2501">
        <v>2259</v>
      </c>
      <c r="S2501">
        <v>2237</v>
      </c>
      <c r="T2501">
        <v>7.0353558553999251</v>
      </c>
      <c r="U2501">
        <v>8.6067305485758094</v>
      </c>
      <c r="V2501">
        <v>12.003984063745023</v>
      </c>
      <c r="W2501">
        <v>53.514081358962898</v>
      </c>
      <c r="X2501">
        <v>189.40518172884504</v>
      </c>
      <c r="Y2501">
        <v>173.11482957060684</v>
      </c>
      <c r="Z2501">
        <v>174.81734465802458</v>
      </c>
      <c r="AA2501">
        <v>2.810578317964131</v>
      </c>
      <c r="AB2501">
        <v>4.5420996189241487</v>
      </c>
      <c r="AC2501">
        <v>-5.4512930227893888</v>
      </c>
    </row>
    <row r="2502" spans="1:29">
      <c r="A2502">
        <v>11</v>
      </c>
      <c r="B2502">
        <v>445</v>
      </c>
      <c r="C2502">
        <v>2000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99</v>
      </c>
      <c r="N2502">
        <v>180</v>
      </c>
      <c r="O2502">
        <v>99</v>
      </c>
      <c r="P2502">
        <v>9999</v>
      </c>
      <c r="Q2502">
        <v>902</v>
      </c>
      <c r="R2502">
        <v>1692</v>
      </c>
      <c r="S2502">
        <v>1666</v>
      </c>
      <c r="T2502">
        <v>5.2695095650007389</v>
      </c>
      <c r="U2502">
        <v>6.7731765704181619</v>
      </c>
      <c r="V2502">
        <v>11.265366430260048</v>
      </c>
      <c r="W2502">
        <v>52.225090036014407</v>
      </c>
      <c r="X2502">
        <v>200.14362406481001</v>
      </c>
      <c r="Y2502">
        <v>181.88812056737589</v>
      </c>
      <c r="Z2502">
        <v>184.72671068427368</v>
      </c>
      <c r="AA2502">
        <v>2.8930040811903495</v>
      </c>
      <c r="AB2502">
        <v>4.8606383391404719</v>
      </c>
      <c r="AC2502">
        <v>-6.569830187591835</v>
      </c>
    </row>
    <row r="2503" spans="1:29">
      <c r="A2503">
        <v>11</v>
      </c>
      <c r="B2503">
        <v>446</v>
      </c>
      <c r="C2503">
        <v>2000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99</v>
      </c>
      <c r="N2503">
        <v>190</v>
      </c>
      <c r="O2503">
        <v>99</v>
      </c>
      <c r="P2503">
        <v>9999</v>
      </c>
      <c r="Q2503">
        <v>685</v>
      </c>
      <c r="R2503">
        <v>1141.5</v>
      </c>
      <c r="S2503">
        <v>1123.5</v>
      </c>
      <c r="T2503">
        <v>3.5550503359623784</v>
      </c>
      <c r="U2503">
        <v>4.8091240150680754</v>
      </c>
      <c r="V2503">
        <v>10.529128339903638</v>
      </c>
      <c r="W2503">
        <v>51.165999109924336</v>
      </c>
      <c r="X2503">
        <v>210.73600198176743</v>
      </c>
      <c r="Y2503">
        <v>191.42663162505499</v>
      </c>
      <c r="Z2503">
        <v>194.4935469514912</v>
      </c>
      <c r="AA2503">
        <v>2.866578933138872</v>
      </c>
      <c r="AB2503">
        <v>5.2631289346229364</v>
      </c>
      <c r="AC2503">
        <v>-3.0438530727552302</v>
      </c>
    </row>
    <row r="2504" spans="1:29">
      <c r="A2504">
        <v>11</v>
      </c>
      <c r="B2504">
        <v>447</v>
      </c>
      <c r="C2504">
        <v>2000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99</v>
      </c>
      <c r="N2504">
        <v>200</v>
      </c>
      <c r="O2504">
        <v>99</v>
      </c>
      <c r="P2504">
        <v>9999</v>
      </c>
      <c r="Q2504">
        <v>492</v>
      </c>
      <c r="R2504">
        <v>737</v>
      </c>
      <c r="S2504">
        <v>723</v>
      </c>
      <c r="T2504">
        <v>2.2952887407834202</v>
      </c>
      <c r="U2504">
        <v>3.254933168640366</v>
      </c>
      <c r="V2504">
        <v>9.202170963364992</v>
      </c>
      <c r="W2504">
        <v>49.105117565698478</v>
      </c>
      <c r="X2504">
        <v>221.61393368036244</v>
      </c>
      <c r="Y2504">
        <v>200.67204884667581</v>
      </c>
      <c r="Z2504">
        <v>204.55781466113433</v>
      </c>
      <c r="AA2504">
        <v>2.8554510601259744</v>
      </c>
      <c r="AB2504">
        <v>5.881730988919168</v>
      </c>
      <c r="AC2504">
        <v>-8.4247083313786497</v>
      </c>
    </row>
    <row r="2505" spans="1:29">
      <c r="A2505">
        <v>11</v>
      </c>
      <c r="B2505">
        <v>448</v>
      </c>
      <c r="C2505">
        <v>2000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99</v>
      </c>
      <c r="N2505">
        <v>210</v>
      </c>
      <c r="O2505">
        <v>99</v>
      </c>
      <c r="P2505">
        <v>9999</v>
      </c>
      <c r="Q2505">
        <v>278</v>
      </c>
      <c r="R2505">
        <v>380.5</v>
      </c>
      <c r="S2505">
        <v>373.5</v>
      </c>
      <c r="T2505">
        <v>1.1850167786541261</v>
      </c>
      <c r="U2505">
        <v>1.7607107045609265</v>
      </c>
      <c r="V2505">
        <v>8.6806833114323254</v>
      </c>
      <c r="W2505">
        <v>48.262382864792514</v>
      </c>
      <c r="X2505">
        <v>232.07588805856477</v>
      </c>
      <c r="Y2505">
        <v>210.25466491458599</v>
      </c>
      <c r="Z2505">
        <v>214.19518072289156</v>
      </c>
      <c r="AA2505">
        <v>2.7692813528010762</v>
      </c>
      <c r="AB2505">
        <v>5.476073422796782</v>
      </c>
      <c r="AC2505">
        <v>-7.9188538864388685</v>
      </c>
    </row>
    <row r="2506" spans="1:29">
      <c r="A2506">
        <v>11</v>
      </c>
      <c r="B2506">
        <v>449</v>
      </c>
      <c r="C2506">
        <v>2000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99</v>
      </c>
      <c r="N2506">
        <v>220</v>
      </c>
      <c r="O2506">
        <v>99</v>
      </c>
      <c r="P2506">
        <v>9999</v>
      </c>
      <c r="Q2506">
        <v>153</v>
      </c>
      <c r="R2506">
        <v>196</v>
      </c>
      <c r="S2506">
        <v>194</v>
      </c>
      <c r="T2506">
        <v>0.61041600161947107</v>
      </c>
      <c r="U2506">
        <v>0.95723826055861572</v>
      </c>
      <c r="V2506">
        <v>7.6173469387755102</v>
      </c>
      <c r="W2506">
        <v>46.103092783505161</v>
      </c>
      <c r="X2506">
        <v>242.91186680522711</v>
      </c>
      <c r="Y2506">
        <v>221.90969387755095</v>
      </c>
      <c r="Z2506">
        <v>224.19742268041236</v>
      </c>
      <c r="AA2506">
        <v>2.74666499871332</v>
      </c>
      <c r="AB2506">
        <v>5.1502868223251568</v>
      </c>
      <c r="AC2506">
        <v>-12.707890136980936</v>
      </c>
    </row>
    <row r="2507" spans="1:29">
      <c r="A2507">
        <v>11</v>
      </c>
      <c r="B2507">
        <v>450</v>
      </c>
      <c r="C2507">
        <v>2000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99</v>
      </c>
      <c r="N2507">
        <v>230</v>
      </c>
      <c r="O2507">
        <v>99</v>
      </c>
      <c r="P2507">
        <v>9999</v>
      </c>
      <c r="Q2507">
        <v>130</v>
      </c>
      <c r="R2507">
        <v>171</v>
      </c>
      <c r="S2507">
        <v>170</v>
      </c>
      <c r="T2507">
        <v>0.53255681773943664</v>
      </c>
      <c r="U2507">
        <v>0.90686772448974062</v>
      </c>
      <c r="V2507">
        <v>7.0175438596491215</v>
      </c>
      <c r="W2507">
        <v>44.776470588235298</v>
      </c>
      <c r="X2507">
        <v>262.67257164217881</v>
      </c>
      <c r="Y2507">
        <v>240.96842105263181</v>
      </c>
      <c r="Z2507">
        <v>242.38588235294128</v>
      </c>
      <c r="AA2507">
        <v>12.3328652549949</v>
      </c>
      <c r="AB2507">
        <v>7.2815261338108641</v>
      </c>
      <c r="AC2507">
        <v>9.4820515541277821</v>
      </c>
    </row>
    <row r="2508" spans="1:29">
      <c r="A2508">
        <v>11</v>
      </c>
      <c r="B2508">
        <v>451</v>
      </c>
      <c r="C2508">
        <v>1999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99</v>
      </c>
      <c r="N2508">
        <v>60</v>
      </c>
      <c r="O2508">
        <v>99</v>
      </c>
      <c r="P2508">
        <v>9999</v>
      </c>
      <c r="Q2508">
        <v>101</v>
      </c>
      <c r="R2508">
        <v>51.25</v>
      </c>
      <c r="S2508">
        <v>29</v>
      </c>
      <c r="T2508">
        <v>0.14649240026011331</v>
      </c>
      <c r="U2508">
        <v>3.8424459833122593E-2</v>
      </c>
      <c r="V2508">
        <v>172.93658536585363</v>
      </c>
      <c r="W2508">
        <v>50.586206896551715</v>
      </c>
      <c r="X2508">
        <v>65.732632190893952</v>
      </c>
      <c r="Y2508">
        <v>35.272195121951221</v>
      </c>
      <c r="Z2508">
        <v>62.334482758620659</v>
      </c>
      <c r="AA2508">
        <v>6.4022773890972244</v>
      </c>
      <c r="AB2508">
        <v>29.522075015123399</v>
      </c>
      <c r="AC2508">
        <v>266.44327639123475</v>
      </c>
    </row>
    <row r="2509" spans="1:29">
      <c r="A2509">
        <v>11</v>
      </c>
      <c r="B2509">
        <v>452</v>
      </c>
      <c r="C2509">
        <v>1999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99</v>
      </c>
      <c r="N2509">
        <v>70</v>
      </c>
      <c r="O2509">
        <v>99</v>
      </c>
      <c r="P2509">
        <v>9999</v>
      </c>
      <c r="Q2509">
        <v>93</v>
      </c>
      <c r="R2509">
        <v>117</v>
      </c>
      <c r="S2509">
        <v>93</v>
      </c>
      <c r="T2509">
        <v>0.33443143083772214</v>
      </c>
      <c r="U2509">
        <v>0.14953804136305843</v>
      </c>
      <c r="V2509">
        <v>24.658119658119656</v>
      </c>
      <c r="W2509">
        <v>59.161290322580633</v>
      </c>
      <c r="X2509">
        <v>81.957755738904197</v>
      </c>
      <c r="Y2509">
        <v>60.129059829059855</v>
      </c>
      <c r="Z2509">
        <v>75.64623655913978</v>
      </c>
      <c r="AA2509">
        <v>2.7513656096986723</v>
      </c>
      <c r="AB2509">
        <v>3.2669420201504105</v>
      </c>
      <c r="AC2509">
        <v>8.6856541537160012</v>
      </c>
    </row>
    <row r="2510" spans="1:29">
      <c r="A2510">
        <v>11</v>
      </c>
      <c r="B2510">
        <v>453</v>
      </c>
      <c r="C2510">
        <v>1999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99</v>
      </c>
      <c r="N2510">
        <v>80</v>
      </c>
      <c r="O2510">
        <v>99</v>
      </c>
      <c r="P2510">
        <v>9999</v>
      </c>
      <c r="Q2510">
        <v>259</v>
      </c>
      <c r="R2510">
        <v>352</v>
      </c>
      <c r="S2510">
        <v>282</v>
      </c>
      <c r="T2510">
        <v>1.0061526808109249</v>
      </c>
      <c r="U2510">
        <v>0.51622306328882817</v>
      </c>
      <c r="V2510">
        <v>24.380681818181817</v>
      </c>
      <c r="W2510">
        <v>58.982269503546135</v>
      </c>
      <c r="X2510">
        <v>93.274463212843486</v>
      </c>
      <c r="Y2510">
        <v>68.994318181818173</v>
      </c>
      <c r="Z2510">
        <v>86.12056737588648</v>
      </c>
      <c r="AA2510">
        <v>2.7347648317867757</v>
      </c>
      <c r="AB2510">
        <v>4.2069308515566588</v>
      </c>
      <c r="AC2510">
        <v>-5.6342353373924956</v>
      </c>
    </row>
    <row r="2511" spans="1:29">
      <c r="A2511">
        <v>11</v>
      </c>
      <c r="B2511">
        <v>454</v>
      </c>
      <c r="C2511">
        <v>1999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99</v>
      </c>
      <c r="N2511">
        <v>90</v>
      </c>
      <c r="O2511">
        <v>99</v>
      </c>
      <c r="P2511">
        <v>9999</v>
      </c>
      <c r="Q2511">
        <v>563</v>
      </c>
      <c r="R2511">
        <v>1006</v>
      </c>
      <c r="S2511">
        <v>881</v>
      </c>
      <c r="T2511">
        <v>2.8755386275448598</v>
      </c>
      <c r="U2511">
        <v>1.7902839447910426</v>
      </c>
      <c r="V2511">
        <v>19.798210735586476</v>
      </c>
      <c r="W2511">
        <v>58.987514188422253</v>
      </c>
      <c r="X2511">
        <v>103.55526645113044</v>
      </c>
      <c r="Y2511">
        <v>83.722564612326067</v>
      </c>
      <c r="Z2511">
        <v>95.601475595913726</v>
      </c>
      <c r="AA2511">
        <v>2.7899340879943262</v>
      </c>
      <c r="AB2511">
        <v>3.4213827607478002</v>
      </c>
      <c r="AC2511">
        <v>3.7078930949789282</v>
      </c>
    </row>
    <row r="2512" spans="1:29">
      <c r="A2512">
        <v>11</v>
      </c>
      <c r="B2512">
        <v>455</v>
      </c>
      <c r="C2512">
        <v>1999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99</v>
      </c>
      <c r="N2512">
        <v>100</v>
      </c>
      <c r="O2512">
        <v>99</v>
      </c>
      <c r="P2512">
        <v>9999</v>
      </c>
      <c r="Q2512">
        <v>1171</v>
      </c>
      <c r="R2512">
        <v>2545.75</v>
      </c>
      <c r="S2512">
        <v>2281.75</v>
      </c>
      <c r="T2512">
        <v>7.2767420090182142</v>
      </c>
      <c r="U2512">
        <v>5.1434275808506786</v>
      </c>
      <c r="V2512">
        <v>17.78572130020623</v>
      </c>
      <c r="W2512">
        <v>57.976114824148141</v>
      </c>
      <c r="X2512">
        <v>114.83830729715538</v>
      </c>
      <c r="Y2512">
        <v>95.050731611509377</v>
      </c>
      <c r="Z2512">
        <v>106.04816478580037</v>
      </c>
      <c r="AA2512">
        <v>2.8991391588557707</v>
      </c>
      <c r="AB2512">
        <v>4.1078214022389412</v>
      </c>
      <c r="AC2512">
        <v>-10.91377219589466</v>
      </c>
    </row>
    <row r="2513" spans="1:29">
      <c r="A2513">
        <v>11</v>
      </c>
      <c r="B2513">
        <v>456</v>
      </c>
      <c r="C2513">
        <v>1999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99</v>
      </c>
      <c r="N2513">
        <v>110</v>
      </c>
      <c r="O2513">
        <v>99</v>
      </c>
      <c r="P2513">
        <v>9999</v>
      </c>
      <c r="Q2513">
        <v>1613</v>
      </c>
      <c r="R2513">
        <v>4176</v>
      </c>
      <c r="S2513">
        <v>3751</v>
      </c>
      <c r="T2513">
        <v>11.936629531438696</v>
      </c>
      <c r="U2513">
        <v>9.1752304585466486</v>
      </c>
      <c r="V2513">
        <v>16.458333333333329</v>
      </c>
      <c r="W2513">
        <v>57.417222074113553</v>
      </c>
      <c r="X2513">
        <v>124.67907207465204</v>
      </c>
      <c r="Y2513">
        <v>103.36537356321872</v>
      </c>
      <c r="Z2513">
        <v>115.07699280191984</v>
      </c>
      <c r="AA2513">
        <v>2.8773981329666598</v>
      </c>
      <c r="AB2513">
        <v>4.2313163725022251</v>
      </c>
      <c r="AC2513">
        <v>-2.1666588183175222</v>
      </c>
    </row>
    <row r="2514" spans="1:29">
      <c r="A2514">
        <v>11</v>
      </c>
      <c r="B2514">
        <v>457</v>
      </c>
      <c r="C2514">
        <v>1999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99</v>
      </c>
      <c r="N2514">
        <v>120</v>
      </c>
      <c r="O2514">
        <v>99</v>
      </c>
      <c r="P2514">
        <v>9999</v>
      </c>
      <c r="Q2514">
        <v>1671</v>
      </c>
      <c r="R2514">
        <v>4378.75</v>
      </c>
      <c r="S2514">
        <v>4003.75</v>
      </c>
      <c r="T2514">
        <v>12.516167758809198</v>
      </c>
      <c r="U2514">
        <v>10.644803970211523</v>
      </c>
      <c r="V2514">
        <v>16.060519554667422</v>
      </c>
      <c r="W2514">
        <v>57.102716203559183</v>
      </c>
      <c r="X2514">
        <v>135.5198098271448</v>
      </c>
      <c r="Y2514">
        <v>114.36841564373417</v>
      </c>
      <c r="Z2514">
        <v>125.08041211364365</v>
      </c>
      <c r="AA2514">
        <v>2.8938443676189998</v>
      </c>
      <c r="AB2514">
        <v>3.9605561092168151</v>
      </c>
      <c r="AC2514">
        <v>-0.32205899844295754</v>
      </c>
    </row>
    <row r="2515" spans="1:29">
      <c r="A2515">
        <v>11</v>
      </c>
      <c r="B2515">
        <v>458</v>
      </c>
      <c r="C2515">
        <v>1999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99</v>
      </c>
      <c r="N2515">
        <v>130</v>
      </c>
      <c r="O2515">
        <v>99</v>
      </c>
      <c r="P2515">
        <v>9999</v>
      </c>
      <c r="Q2515">
        <v>1713</v>
      </c>
      <c r="R2515">
        <v>4165</v>
      </c>
      <c r="S2515">
        <v>3825</v>
      </c>
      <c r="T2515">
        <v>11.905187260163355</v>
      </c>
      <c r="U2515">
        <v>10.978074570022049</v>
      </c>
      <c r="V2515">
        <v>15.660024009603836</v>
      </c>
      <c r="W2515">
        <v>56.532549019607821</v>
      </c>
      <c r="X2515">
        <v>146.29394986597001</v>
      </c>
      <c r="Y2515">
        <v>124.00230492196856</v>
      </c>
      <c r="Z2515">
        <v>135.02473202614357</v>
      </c>
      <c r="AA2515">
        <v>2.9038865257478119</v>
      </c>
      <c r="AB2515">
        <v>4.0477928350932828</v>
      </c>
      <c r="AC2515">
        <v>-3.9425415143323774</v>
      </c>
    </row>
    <row r="2516" spans="1:29">
      <c r="A2516">
        <v>11</v>
      </c>
      <c r="B2516">
        <v>459</v>
      </c>
      <c r="C2516">
        <v>1999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99</v>
      </c>
      <c r="N2516">
        <v>140</v>
      </c>
      <c r="O2516">
        <v>99</v>
      </c>
      <c r="P2516">
        <v>9999</v>
      </c>
      <c r="Q2516">
        <v>1683</v>
      </c>
      <c r="R2516">
        <v>4033</v>
      </c>
      <c r="S2516">
        <v>3681</v>
      </c>
      <c r="T2516">
        <v>11.527880004859256</v>
      </c>
      <c r="U2516">
        <v>11.347350697581328</v>
      </c>
      <c r="V2516">
        <v>15.087527894867348</v>
      </c>
      <c r="W2516">
        <v>56.058679706601481</v>
      </c>
      <c r="X2516">
        <v>157.12777494661461</v>
      </c>
      <c r="Y2516">
        <v>132.36855938507321</v>
      </c>
      <c r="Z2516">
        <v>145.02646020103245</v>
      </c>
      <c r="AA2516">
        <v>2.9150101374011999</v>
      </c>
      <c r="AB2516">
        <v>4.0073053767256628</v>
      </c>
      <c r="AC2516">
        <v>-2.6721911714650122</v>
      </c>
    </row>
    <row r="2517" spans="1:29">
      <c r="A2517">
        <v>11</v>
      </c>
      <c r="B2517">
        <v>460</v>
      </c>
      <c r="C2517">
        <v>1999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99</v>
      </c>
      <c r="N2517">
        <v>150</v>
      </c>
      <c r="O2517">
        <v>99</v>
      </c>
      <c r="P2517">
        <v>9999</v>
      </c>
      <c r="Q2517">
        <v>1606</v>
      </c>
      <c r="R2517">
        <v>3635.25</v>
      </c>
      <c r="S2517">
        <v>3375.25</v>
      </c>
      <c r="T2517">
        <v>10.390956059425889</v>
      </c>
      <c r="U2517">
        <v>11.117127029687017</v>
      </c>
      <c r="V2517">
        <v>14.365174334639979</v>
      </c>
      <c r="W2517">
        <v>55.275905488482337</v>
      </c>
      <c r="X2517">
        <v>167.9043892999382</v>
      </c>
      <c r="Y2517">
        <v>143.87219585998221</v>
      </c>
      <c r="Z2517">
        <v>154.95486260277031</v>
      </c>
      <c r="AA2517">
        <v>2.8707749878932649</v>
      </c>
      <c r="AB2517">
        <v>4.3163423694337189</v>
      </c>
      <c r="AC2517">
        <v>-7.6395120049160612</v>
      </c>
    </row>
    <row r="2518" spans="1:29">
      <c r="A2518">
        <v>11</v>
      </c>
      <c r="B2518">
        <v>461</v>
      </c>
      <c r="C2518">
        <v>1999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99</v>
      </c>
      <c r="N2518">
        <v>160</v>
      </c>
      <c r="O2518">
        <v>99</v>
      </c>
      <c r="P2518">
        <v>9999</v>
      </c>
      <c r="Q2518">
        <v>1487</v>
      </c>
      <c r="R2518">
        <v>3047.25</v>
      </c>
      <c r="S2518">
        <v>2860.25</v>
      </c>
      <c r="T2518">
        <v>8.7102237403440057</v>
      </c>
      <c r="U2518">
        <v>10.026639286679449</v>
      </c>
      <c r="V2518">
        <v>13.72778734924932</v>
      </c>
      <c r="W2518">
        <v>54.394196311511237</v>
      </c>
      <c r="X2518">
        <v>178.67602949465035</v>
      </c>
      <c r="Y2518">
        <v>154.79819509393701</v>
      </c>
      <c r="Z2518">
        <v>164.91873088016774</v>
      </c>
      <c r="AA2518">
        <v>2.8918871070299175</v>
      </c>
      <c r="AB2518">
        <v>4.3231449231759305</v>
      </c>
      <c r="AC2518">
        <v>-8.2018625559863914</v>
      </c>
    </row>
    <row r="2519" spans="1:29">
      <c r="A2519">
        <v>11</v>
      </c>
      <c r="B2519">
        <v>462</v>
      </c>
      <c r="C2519">
        <v>1999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99</v>
      </c>
      <c r="N2519">
        <v>170</v>
      </c>
      <c r="O2519">
        <v>99</v>
      </c>
      <c r="P2519">
        <v>9999</v>
      </c>
      <c r="Q2519">
        <v>1302</v>
      </c>
      <c r="R2519">
        <v>2543</v>
      </c>
      <c r="S2519">
        <v>2417</v>
      </c>
      <c r="T2519">
        <v>7.2688814411993796</v>
      </c>
      <c r="U2519">
        <v>8.990458482006618</v>
      </c>
      <c r="V2519">
        <v>12.77192292567833</v>
      </c>
      <c r="W2519">
        <v>53.330161357054209</v>
      </c>
      <c r="X2519">
        <v>189.58371055760776</v>
      </c>
      <c r="Y2519">
        <v>166.32367282736934</v>
      </c>
      <c r="Z2519">
        <v>174.99424906909402</v>
      </c>
      <c r="AA2519">
        <v>2.9156767479670092</v>
      </c>
      <c r="AB2519">
        <v>4.4436680642870421</v>
      </c>
      <c r="AC2519">
        <v>-7.2811220231290754</v>
      </c>
    </row>
    <row r="2520" spans="1:29">
      <c r="A2520">
        <v>11</v>
      </c>
      <c r="B2520">
        <v>463</v>
      </c>
      <c r="C2520">
        <v>1999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99</v>
      </c>
      <c r="N2520">
        <v>180</v>
      </c>
      <c r="O2520">
        <v>99</v>
      </c>
      <c r="P2520">
        <v>9999</v>
      </c>
      <c r="Q2520">
        <v>1089</v>
      </c>
      <c r="R2520">
        <v>1946.5</v>
      </c>
      <c r="S2520">
        <v>1869.5</v>
      </c>
      <c r="T2520">
        <v>5.5638528215865515</v>
      </c>
      <c r="U2520">
        <v>7.3422814831769108</v>
      </c>
      <c r="V2520">
        <v>11.917801181608011</v>
      </c>
      <c r="W2520">
        <v>52.289917090131055</v>
      </c>
      <c r="X2520">
        <v>200.1610802955214</v>
      </c>
      <c r="Y2520">
        <v>177.45784741844304</v>
      </c>
      <c r="Z2520">
        <v>184.76688954265819</v>
      </c>
      <c r="AA2520">
        <v>2.8764614958255774</v>
      </c>
      <c r="AB2520">
        <v>4.7018552862676914</v>
      </c>
      <c r="AC2520">
        <v>-2.9913821039276942</v>
      </c>
    </row>
    <row r="2521" spans="1:29">
      <c r="A2521">
        <v>11</v>
      </c>
      <c r="B2521">
        <v>464</v>
      </c>
      <c r="C2521">
        <v>1999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99</v>
      </c>
      <c r="N2521">
        <v>190</v>
      </c>
      <c r="O2521">
        <v>99</v>
      </c>
      <c r="P2521">
        <v>9999</v>
      </c>
      <c r="Q2521">
        <v>783</v>
      </c>
      <c r="R2521">
        <v>1257.75</v>
      </c>
      <c r="S2521">
        <v>1204.75</v>
      </c>
      <c r="T2521">
        <v>3.5951378815055124</v>
      </c>
      <c r="U2521">
        <v>4.9807150745849427</v>
      </c>
      <c r="V2521">
        <v>11.381435102365336</v>
      </c>
      <c r="W2521">
        <v>50.875285328906408</v>
      </c>
      <c r="X2521">
        <v>210.73892247265164</v>
      </c>
      <c r="Y2521">
        <v>186.30133174319224</v>
      </c>
      <c r="Z2521">
        <v>194.49719858891888</v>
      </c>
      <c r="AA2521">
        <v>2.8505546951039742</v>
      </c>
      <c r="AB2521">
        <v>5.0959673130739809</v>
      </c>
      <c r="AC2521">
        <v>-8.2819782377017894</v>
      </c>
    </row>
    <row r="2522" spans="1:29">
      <c r="A2522">
        <v>11</v>
      </c>
      <c r="B2522">
        <v>465</v>
      </c>
      <c r="C2522">
        <v>1999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99</v>
      </c>
      <c r="N2522">
        <v>200</v>
      </c>
      <c r="O2522">
        <v>99</v>
      </c>
      <c r="P2522">
        <v>9999</v>
      </c>
      <c r="Q2522">
        <v>569</v>
      </c>
      <c r="R2522">
        <v>769</v>
      </c>
      <c r="S2522">
        <v>747</v>
      </c>
      <c r="T2522">
        <v>2.1981006009761401</v>
      </c>
      <c r="U2522">
        <v>3.2503220176767349</v>
      </c>
      <c r="V2522">
        <v>9.9414824447334222</v>
      </c>
      <c r="W2522">
        <v>49.261044176706811</v>
      </c>
      <c r="X2522">
        <v>221.76286688823589</v>
      </c>
      <c r="Y2522">
        <v>198.846814044213</v>
      </c>
      <c r="Z2522">
        <v>204.70307898259671</v>
      </c>
      <c r="AA2522">
        <v>2.9425655460170645</v>
      </c>
      <c r="AB2522">
        <v>4.9465816338319684</v>
      </c>
      <c r="AC2522">
        <v>-7.4440878110894255</v>
      </c>
    </row>
    <row r="2523" spans="1:29">
      <c r="A2523">
        <v>11</v>
      </c>
      <c r="B2523">
        <v>466</v>
      </c>
      <c r="C2523">
        <v>1999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99</v>
      </c>
      <c r="N2523">
        <v>210</v>
      </c>
      <c r="O2523">
        <v>99</v>
      </c>
      <c r="P2523">
        <v>9999</v>
      </c>
      <c r="Q2523">
        <v>362</v>
      </c>
      <c r="R2523">
        <v>467.75</v>
      </c>
      <c r="S2523">
        <v>460.75</v>
      </c>
      <c r="T2523">
        <v>1.3370111262764492</v>
      </c>
      <c r="U2523">
        <v>2.0992780741831631</v>
      </c>
      <c r="V2523">
        <v>8.9064671298770755</v>
      </c>
      <c r="W2523">
        <v>47.989148128052065</v>
      </c>
      <c r="X2523">
        <v>232.22742283574431</v>
      </c>
      <c r="Y2523">
        <v>211.14206306787821</v>
      </c>
      <c r="Z2523">
        <v>214.34986435160073</v>
      </c>
      <c r="AA2523">
        <v>2.846114789915362</v>
      </c>
      <c r="AB2523">
        <v>4.9159944126161124</v>
      </c>
      <c r="AC2523">
        <v>-7.7444312174468894</v>
      </c>
    </row>
    <row r="2524" spans="1:29">
      <c r="A2524">
        <v>11</v>
      </c>
      <c r="B2524">
        <v>467</v>
      </c>
      <c r="C2524">
        <v>1999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99</v>
      </c>
      <c r="N2524">
        <v>220</v>
      </c>
      <c r="O2524">
        <v>99</v>
      </c>
      <c r="P2524">
        <v>9999</v>
      </c>
      <c r="Q2524">
        <v>230</v>
      </c>
      <c r="R2524">
        <v>284</v>
      </c>
      <c r="S2524">
        <v>280</v>
      </c>
      <c r="T2524">
        <v>0.81178227656335955</v>
      </c>
      <c r="U2524">
        <v>1.3376949498777291</v>
      </c>
      <c r="V2524">
        <v>8.8133802816901401</v>
      </c>
      <c r="W2524">
        <v>46.814285714285717</v>
      </c>
      <c r="X2524">
        <v>243.48610623655264</v>
      </c>
      <c r="Y2524">
        <v>221.59366197183112</v>
      </c>
      <c r="Z2524">
        <v>224.75928571428588</v>
      </c>
      <c r="AA2524">
        <v>2.9109987590992819</v>
      </c>
      <c r="AB2524">
        <v>5.1389072133030922</v>
      </c>
      <c r="AC2524">
        <v>-4.5603850880040513</v>
      </c>
    </row>
    <row r="2525" spans="1:29">
      <c r="A2525">
        <v>11</v>
      </c>
      <c r="B2525">
        <v>468</v>
      </c>
      <c r="C2525">
        <v>1999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99</v>
      </c>
      <c r="N2525">
        <v>230</v>
      </c>
      <c r="O2525">
        <v>99</v>
      </c>
      <c r="P2525">
        <v>9999</v>
      </c>
      <c r="Q2525">
        <v>168</v>
      </c>
      <c r="R2525">
        <v>209.5</v>
      </c>
      <c r="S2525">
        <v>207.5</v>
      </c>
      <c r="T2525">
        <v>0.59883234838036581</v>
      </c>
      <c r="U2525">
        <v>1.0721268156391577</v>
      </c>
      <c r="V2525">
        <v>7.809069212410499</v>
      </c>
      <c r="W2525">
        <v>46.091566265060237</v>
      </c>
      <c r="X2525">
        <v>263.32830838528514</v>
      </c>
      <c r="Y2525">
        <v>240.75799522673043</v>
      </c>
      <c r="Z2525">
        <v>243.07855421686764</v>
      </c>
      <c r="AA2525">
        <v>11.795146963286118</v>
      </c>
      <c r="AB2525">
        <v>6.6818438552430637</v>
      </c>
      <c r="AC2525">
        <v>-7.2625016650316141</v>
      </c>
    </row>
    <row r="2526" spans="1:29">
      <c r="A2526">
        <v>11</v>
      </c>
      <c r="B2526">
        <v>469</v>
      </c>
      <c r="C2526">
        <v>1998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99</v>
      </c>
      <c r="N2526">
        <v>60</v>
      </c>
      <c r="O2526">
        <v>99</v>
      </c>
      <c r="P2526">
        <v>9999</v>
      </c>
      <c r="Q2526">
        <v>116</v>
      </c>
      <c r="R2526">
        <v>34.25</v>
      </c>
      <c r="S2526">
        <v>19</v>
      </c>
      <c r="T2526">
        <v>0.10471524332918038</v>
      </c>
      <c r="U2526">
        <v>2.8612292681669805E-2</v>
      </c>
      <c r="V2526">
        <v>253.28467153284672</v>
      </c>
      <c r="W2526">
        <v>29</v>
      </c>
      <c r="X2526">
        <v>81.754988098156602</v>
      </c>
      <c r="Y2526">
        <v>36.04963503649634</v>
      </c>
      <c r="Z2526">
        <v>64.984210526315806</v>
      </c>
      <c r="AA2526">
        <v>4.2937240807944344</v>
      </c>
      <c r="AB2526">
        <v>50.456860156396019</v>
      </c>
      <c r="AC2526">
        <v>875.13840917103585</v>
      </c>
    </row>
    <row r="2527" spans="1:29">
      <c r="A2527">
        <v>11</v>
      </c>
      <c r="B2527">
        <v>470</v>
      </c>
      <c r="C2527">
        <v>1998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99</v>
      </c>
      <c r="N2527">
        <v>70</v>
      </c>
      <c r="O2527">
        <v>99</v>
      </c>
      <c r="P2527">
        <v>9999</v>
      </c>
      <c r="Q2527">
        <v>95</v>
      </c>
      <c r="R2527">
        <v>111</v>
      </c>
      <c r="S2527">
        <v>80</v>
      </c>
      <c r="T2527">
        <v>0.33936910976756279</v>
      </c>
      <c r="U2527">
        <v>0.14129564442208253</v>
      </c>
      <c r="V2527">
        <v>29.036036036036041</v>
      </c>
      <c r="W2527">
        <v>58.075000000000003</v>
      </c>
      <c r="X2527">
        <v>82.555903682664194</v>
      </c>
      <c r="Y2527">
        <v>54.930630630630624</v>
      </c>
      <c r="Z2527">
        <v>76.216249999999988</v>
      </c>
      <c r="AA2527">
        <v>2.5589765410222114</v>
      </c>
      <c r="AB2527">
        <v>5.0491954804700452</v>
      </c>
      <c r="AC2527">
        <v>28.346069625921775</v>
      </c>
    </row>
    <row r="2528" spans="1:29">
      <c r="A2528">
        <v>11</v>
      </c>
      <c r="B2528">
        <v>471</v>
      </c>
      <c r="C2528">
        <v>1998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99</v>
      </c>
      <c r="N2528">
        <v>80</v>
      </c>
      <c r="O2528">
        <v>99</v>
      </c>
      <c r="P2528">
        <v>9999</v>
      </c>
      <c r="Q2528">
        <v>255</v>
      </c>
      <c r="R2528">
        <v>357.5</v>
      </c>
      <c r="S2528">
        <v>276.5</v>
      </c>
      <c r="T2528">
        <v>1.093013123800934</v>
      </c>
      <c r="U2528">
        <v>0.54914653125136914</v>
      </c>
      <c r="V2528">
        <v>28.931468531468536</v>
      </c>
      <c r="W2528">
        <v>59.294755877034383</v>
      </c>
      <c r="X2528">
        <v>92.87137564494013</v>
      </c>
      <c r="Y2528">
        <v>66.285874125874074</v>
      </c>
      <c r="Z2528">
        <v>85.704159132007135</v>
      </c>
      <c r="AA2528">
        <v>2.828446443528736</v>
      </c>
      <c r="AB2528">
        <v>3.9405516343170905</v>
      </c>
      <c r="AC2528">
        <v>-3.9129785299244144</v>
      </c>
    </row>
    <row r="2529" spans="1:29">
      <c r="A2529">
        <v>11</v>
      </c>
      <c r="B2529">
        <v>472</v>
      </c>
      <c r="C2529">
        <v>1998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99</v>
      </c>
      <c r="N2529">
        <v>90</v>
      </c>
      <c r="O2529">
        <v>99</v>
      </c>
      <c r="P2529">
        <v>9999</v>
      </c>
      <c r="Q2529">
        <v>558</v>
      </c>
      <c r="R2529">
        <v>906</v>
      </c>
      <c r="S2529">
        <v>744</v>
      </c>
      <c r="T2529">
        <v>2.7699857067514593</v>
      </c>
      <c r="U2529">
        <v>1.651251630804514</v>
      </c>
      <c r="V2529">
        <v>22.687637969094926</v>
      </c>
      <c r="W2529">
        <v>58.875</v>
      </c>
      <c r="X2529">
        <v>103.72908191208703</v>
      </c>
      <c r="Y2529">
        <v>78.649116997792518</v>
      </c>
      <c r="Z2529">
        <v>95.774327956989282</v>
      </c>
      <c r="AA2529">
        <v>2.8376926451501561</v>
      </c>
      <c r="AB2529">
        <v>2.8926526781017166</v>
      </c>
      <c r="AC2529">
        <v>1.9853961014214751E-2</v>
      </c>
    </row>
    <row r="2530" spans="1:29">
      <c r="A2530">
        <v>11</v>
      </c>
      <c r="B2530">
        <v>473</v>
      </c>
      <c r="C2530">
        <v>1998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99</v>
      </c>
      <c r="N2530">
        <v>100</v>
      </c>
      <c r="O2530">
        <v>99</v>
      </c>
      <c r="P2530">
        <v>9999</v>
      </c>
      <c r="Q2530">
        <v>1121</v>
      </c>
      <c r="R2530">
        <v>2160.5</v>
      </c>
      <c r="S2530">
        <v>1872.5</v>
      </c>
      <c r="T2530">
        <v>6.6054681229983716</v>
      </c>
      <c r="U2530">
        <v>4.6016964700374716</v>
      </c>
      <c r="V2530">
        <v>18.310113399675998</v>
      </c>
      <c r="W2530">
        <v>58.276101468624816</v>
      </c>
      <c r="X2530">
        <v>114.80539369949416</v>
      </c>
      <c r="Y2530">
        <v>91.912057394121774</v>
      </c>
      <c r="Z2530">
        <v>106.04859813084119</v>
      </c>
      <c r="AA2530">
        <v>2.8909312251454478</v>
      </c>
      <c r="AB2530">
        <v>3.6741260036783991</v>
      </c>
      <c r="AC2530">
        <v>-6.0622622162070225</v>
      </c>
    </row>
    <row r="2531" spans="1:29">
      <c r="A2531">
        <v>11</v>
      </c>
      <c r="B2531">
        <v>474</v>
      </c>
      <c r="C2531">
        <v>1998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99</v>
      </c>
      <c r="N2531">
        <v>110</v>
      </c>
      <c r="O2531">
        <v>99</v>
      </c>
      <c r="P2531">
        <v>9999</v>
      </c>
      <c r="Q2531">
        <v>1597</v>
      </c>
      <c r="R2531">
        <v>3809.25</v>
      </c>
      <c r="S2531">
        <v>3359.25</v>
      </c>
      <c r="T2531">
        <v>11.646322354793591</v>
      </c>
      <c r="U2531">
        <v>8.9572836568748606</v>
      </c>
      <c r="V2531">
        <v>16.72875237907725</v>
      </c>
      <c r="W2531">
        <v>57.449430676490302</v>
      </c>
      <c r="X2531">
        <v>124.68281043940544</v>
      </c>
      <c r="Y2531">
        <v>101.47186454026378</v>
      </c>
      <c r="Z2531">
        <v>115.06488055369501</v>
      </c>
      <c r="AA2531">
        <v>2.9036590580999913</v>
      </c>
      <c r="AB2531">
        <v>4.1030747926327775</v>
      </c>
      <c r="AC2531">
        <v>-3.9306094478232558</v>
      </c>
    </row>
    <row r="2532" spans="1:29">
      <c r="A2532">
        <v>11</v>
      </c>
      <c r="B2532">
        <v>475</v>
      </c>
      <c r="C2532">
        <v>1998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99</v>
      </c>
      <c r="N2532">
        <v>120</v>
      </c>
      <c r="O2532">
        <v>99</v>
      </c>
      <c r="P2532">
        <v>9999</v>
      </c>
      <c r="Q2532">
        <v>1770</v>
      </c>
      <c r="R2532">
        <v>4072.25</v>
      </c>
      <c r="S2532">
        <v>3641.25</v>
      </c>
      <c r="T2532">
        <v>12.450413128387009</v>
      </c>
      <c r="U2532">
        <v>10.554955890328381</v>
      </c>
      <c r="V2532">
        <v>16.24482779790042</v>
      </c>
      <c r="W2532">
        <v>56.967250257466517</v>
      </c>
      <c r="X2532">
        <v>135.52765470546319</v>
      </c>
      <c r="Y2532">
        <v>111.84865860396602</v>
      </c>
      <c r="Z2532">
        <v>125.08773086165483</v>
      </c>
      <c r="AA2532">
        <v>2.9104953592770695</v>
      </c>
      <c r="AB2532">
        <v>3.9268168981162352</v>
      </c>
      <c r="AC2532">
        <v>-2.1540420118583277</v>
      </c>
    </row>
    <row r="2533" spans="1:29">
      <c r="A2533">
        <v>11</v>
      </c>
      <c r="B2533">
        <v>476</v>
      </c>
      <c r="C2533">
        <v>1998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99</v>
      </c>
      <c r="N2533">
        <v>130</v>
      </c>
      <c r="O2533">
        <v>99</v>
      </c>
      <c r="P2533">
        <v>9999</v>
      </c>
      <c r="Q2533">
        <v>1749</v>
      </c>
      <c r="R2533">
        <v>3853.5</v>
      </c>
      <c r="S2533">
        <v>3451.5</v>
      </c>
      <c r="T2533">
        <v>11.78161139179552</v>
      </c>
      <c r="U2533">
        <v>10.801964304455812</v>
      </c>
      <c r="V2533">
        <v>15.818606461658231</v>
      </c>
      <c r="W2533">
        <v>56.790670722874118</v>
      </c>
      <c r="X2533">
        <v>146.32480131962075</v>
      </c>
      <c r="Y2533">
        <v>120.9640067471128</v>
      </c>
      <c r="Z2533">
        <v>135.05281761552925</v>
      </c>
      <c r="AA2533">
        <v>2.9207615185818874</v>
      </c>
      <c r="AB2533">
        <v>3.950118488157603</v>
      </c>
      <c r="AC2533">
        <v>-2.0942104762297236</v>
      </c>
    </row>
    <row r="2534" spans="1:29">
      <c r="A2534">
        <v>11</v>
      </c>
      <c r="B2534">
        <v>477</v>
      </c>
      <c r="C2534">
        <v>1998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99</v>
      </c>
      <c r="N2534">
        <v>140</v>
      </c>
      <c r="O2534">
        <v>99</v>
      </c>
      <c r="P2534">
        <v>9999</v>
      </c>
      <c r="Q2534">
        <v>1738</v>
      </c>
      <c r="R2534">
        <v>3760.25</v>
      </c>
      <c r="S2534">
        <v>3398.25</v>
      </c>
      <c r="T2534">
        <v>11.496510765797098</v>
      </c>
      <c r="U2534">
        <v>11.425316945389916</v>
      </c>
      <c r="V2534">
        <v>14.882787048733462</v>
      </c>
      <c r="W2534">
        <v>56.153902744059451</v>
      </c>
      <c r="X2534">
        <v>157.17576003704687</v>
      </c>
      <c r="Y2534">
        <v>131.11739910910185</v>
      </c>
      <c r="Z2534">
        <v>145.08473478996544</v>
      </c>
      <c r="AA2534">
        <v>2.9418489558607903</v>
      </c>
      <c r="AB2534">
        <v>4.0850533009703263</v>
      </c>
      <c r="AC2534">
        <v>-5.3366260250704807</v>
      </c>
    </row>
    <row r="2535" spans="1:29">
      <c r="A2535">
        <v>11</v>
      </c>
      <c r="B2535">
        <v>478</v>
      </c>
      <c r="C2535">
        <v>1998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99</v>
      </c>
      <c r="N2535">
        <v>150</v>
      </c>
      <c r="O2535">
        <v>99</v>
      </c>
      <c r="P2535">
        <v>9999</v>
      </c>
      <c r="Q2535">
        <v>1684</v>
      </c>
      <c r="R2535">
        <v>3481</v>
      </c>
      <c r="S2535">
        <v>3223</v>
      </c>
      <c r="T2535">
        <v>10.642737577485461</v>
      </c>
      <c r="U2535">
        <v>11.576106763547868</v>
      </c>
      <c r="V2535">
        <v>14.300488365412239</v>
      </c>
      <c r="W2535">
        <v>55.40645361464474</v>
      </c>
      <c r="X2535">
        <v>167.91251564366021</v>
      </c>
      <c r="Y2535">
        <v>143.5050847457627</v>
      </c>
      <c r="Z2535">
        <v>154.99261557555067</v>
      </c>
      <c r="AA2535">
        <v>2.9189519629153207</v>
      </c>
      <c r="AB2535">
        <v>4.2240445319046076</v>
      </c>
      <c r="AC2535">
        <v>-7.6583073609668624</v>
      </c>
    </row>
    <row r="2536" spans="1:29">
      <c r="A2536">
        <v>11</v>
      </c>
      <c r="B2536">
        <v>479</v>
      </c>
      <c r="C2536">
        <v>1998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99</v>
      </c>
      <c r="N2536">
        <v>160</v>
      </c>
      <c r="O2536">
        <v>99</v>
      </c>
      <c r="P2536">
        <v>9999</v>
      </c>
      <c r="Q2536">
        <v>1531</v>
      </c>
      <c r="R2536">
        <v>3050.5</v>
      </c>
      <c r="S2536">
        <v>2805.5</v>
      </c>
      <c r="T2536">
        <v>9.3265357598734244</v>
      </c>
      <c r="U2536">
        <v>10.727181175183128</v>
      </c>
      <c r="V2536">
        <v>13.767579085395838</v>
      </c>
      <c r="W2536">
        <v>54.646587061129914</v>
      </c>
      <c r="X2536">
        <v>178.74539864608437</v>
      </c>
      <c r="Y2536">
        <v>151.74813964923783</v>
      </c>
      <c r="Z2536">
        <v>165.00007128854043</v>
      </c>
      <c r="AA2536">
        <v>2.8729775279474672</v>
      </c>
      <c r="AB2536">
        <v>4.1911817026980058</v>
      </c>
      <c r="AC2536">
        <v>-7.6618729638480767</v>
      </c>
    </row>
    <row r="2537" spans="1:29">
      <c r="A2537">
        <v>11</v>
      </c>
      <c r="B2537">
        <v>480</v>
      </c>
      <c r="C2537">
        <v>1998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99</v>
      </c>
      <c r="N2537">
        <v>170</v>
      </c>
      <c r="O2537">
        <v>99</v>
      </c>
      <c r="P2537">
        <v>9999</v>
      </c>
      <c r="Q2537">
        <v>1350</v>
      </c>
      <c r="R2537">
        <v>2442</v>
      </c>
      <c r="S2537">
        <v>2223</v>
      </c>
      <c r="T2537">
        <v>7.4661204148863778</v>
      </c>
      <c r="U2537">
        <v>9.0126056997346229</v>
      </c>
      <c r="V2537">
        <v>13.077805077805079</v>
      </c>
      <c r="W2537">
        <v>53.478632478632491</v>
      </c>
      <c r="X2537">
        <v>189.51865289893453</v>
      </c>
      <c r="Y2537">
        <v>159.26248976248976</v>
      </c>
      <c r="Z2537">
        <v>174.95231668915878</v>
      </c>
      <c r="AA2537">
        <v>2.8785853847359202</v>
      </c>
      <c r="AB2537">
        <v>4.4511005903560354</v>
      </c>
      <c r="AC2537">
        <v>-7.1209625141249715</v>
      </c>
    </row>
    <row r="2538" spans="1:29">
      <c r="A2538">
        <v>11</v>
      </c>
      <c r="B2538">
        <v>481</v>
      </c>
      <c r="C2538">
        <v>1998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99</v>
      </c>
      <c r="N2538">
        <v>180</v>
      </c>
      <c r="O2538">
        <v>99</v>
      </c>
      <c r="P2538">
        <v>9999</v>
      </c>
      <c r="Q2538">
        <v>1061</v>
      </c>
      <c r="R2538">
        <v>1817</v>
      </c>
      <c r="S2538">
        <v>1676</v>
      </c>
      <c r="T2538">
        <v>5.5552583103392914</v>
      </c>
      <c r="U2538">
        <v>7.1819264672652228</v>
      </c>
      <c r="V2538">
        <v>11.969179966978539</v>
      </c>
      <c r="W2538">
        <v>52.155131264916477</v>
      </c>
      <c r="X2538">
        <v>200.33349412762925</v>
      </c>
      <c r="Y2538">
        <v>170.56692350027501</v>
      </c>
      <c r="Z2538">
        <v>184.91652744630065</v>
      </c>
      <c r="AA2538">
        <v>2.8835454291714187</v>
      </c>
      <c r="AB2538">
        <v>4.825391885053925</v>
      </c>
      <c r="AC2538">
        <v>-10.595066514706188</v>
      </c>
    </row>
    <row r="2539" spans="1:29">
      <c r="A2539">
        <v>11</v>
      </c>
      <c r="B2539">
        <v>482</v>
      </c>
      <c r="C2539">
        <v>1998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99</v>
      </c>
      <c r="N2539">
        <v>190</v>
      </c>
      <c r="O2539">
        <v>99</v>
      </c>
      <c r="P2539">
        <v>9999</v>
      </c>
      <c r="Q2539">
        <v>776</v>
      </c>
      <c r="R2539">
        <v>1190.75</v>
      </c>
      <c r="S2539">
        <v>1115.75</v>
      </c>
      <c r="T2539">
        <v>3.6405744815831111</v>
      </c>
      <c r="U2539">
        <v>5.0301369916344436</v>
      </c>
      <c r="V2539">
        <v>11.695989922317867</v>
      </c>
      <c r="W2539">
        <v>51.138695944431994</v>
      </c>
      <c r="X2539">
        <v>210.80516594942549</v>
      </c>
      <c r="Y2539">
        <v>182.29216880117568</v>
      </c>
      <c r="Z2539">
        <v>194.54573157069245</v>
      </c>
      <c r="AA2539">
        <v>2.853924795751885</v>
      </c>
      <c r="AB2539">
        <v>5.0963928350486567</v>
      </c>
      <c r="AC2539">
        <v>-9.2122264242219511</v>
      </c>
    </row>
    <row r="2540" spans="1:29">
      <c r="A2540">
        <v>11</v>
      </c>
      <c r="B2540">
        <v>483</v>
      </c>
      <c r="C2540">
        <v>1998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99</v>
      </c>
      <c r="N2540">
        <v>200</v>
      </c>
      <c r="O2540">
        <v>99</v>
      </c>
      <c r="P2540">
        <v>9999</v>
      </c>
      <c r="Q2540">
        <v>542</v>
      </c>
      <c r="R2540">
        <v>764.5</v>
      </c>
      <c r="S2540">
        <v>704.5</v>
      </c>
      <c r="T2540">
        <v>2.3373665262819978</v>
      </c>
      <c r="U2540">
        <v>3.3424682409228761</v>
      </c>
      <c r="V2540">
        <v>9.8207979071288456</v>
      </c>
      <c r="W2540">
        <v>49.32292405961676</v>
      </c>
      <c r="X2540">
        <v>221.79757622051699</v>
      </c>
      <c r="Y2540">
        <v>188.66814911707027</v>
      </c>
      <c r="Z2540">
        <v>204.73640880056803</v>
      </c>
      <c r="AA2540">
        <v>2.8883385894411528</v>
      </c>
      <c r="AB2540">
        <v>5.3932685189842644</v>
      </c>
      <c r="AC2540">
        <v>-10.313384505911378</v>
      </c>
    </row>
    <row r="2541" spans="1:29">
      <c r="A2541">
        <v>11</v>
      </c>
      <c r="B2541">
        <v>484</v>
      </c>
      <c r="C2541">
        <v>1998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99</v>
      </c>
      <c r="N2541">
        <v>210</v>
      </c>
      <c r="O2541">
        <v>99</v>
      </c>
      <c r="P2541">
        <v>9999</v>
      </c>
      <c r="Q2541">
        <v>338</v>
      </c>
      <c r="R2541">
        <v>443.5</v>
      </c>
      <c r="S2541">
        <v>421.5</v>
      </c>
      <c r="T2541">
        <v>1.3559477493866137</v>
      </c>
      <c r="U2541">
        <v>2.0974384014786889</v>
      </c>
      <c r="V2541">
        <v>9.7677564825253675</v>
      </c>
      <c r="W2541">
        <v>48.120996441281129</v>
      </c>
      <c r="X2541">
        <v>232.57477394066944</v>
      </c>
      <c r="Y2541">
        <v>204.08184892897401</v>
      </c>
      <c r="Z2541">
        <v>214.73380782918139</v>
      </c>
      <c r="AA2541">
        <v>2.7708545981208843</v>
      </c>
      <c r="AB2541">
        <v>5.9579047607016298</v>
      </c>
      <c r="AC2541">
        <v>0.93091047682292016</v>
      </c>
    </row>
    <row r="2542" spans="1:29">
      <c r="A2542">
        <v>11</v>
      </c>
      <c r="B2542">
        <v>485</v>
      </c>
      <c r="C2542">
        <v>1998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99</v>
      </c>
      <c r="N2542">
        <v>220</v>
      </c>
      <c r="O2542">
        <v>99</v>
      </c>
      <c r="P2542">
        <v>9999</v>
      </c>
      <c r="Q2542">
        <v>212</v>
      </c>
      <c r="R2542">
        <v>258</v>
      </c>
      <c r="S2542">
        <v>242</v>
      </c>
      <c r="T2542">
        <v>0.78880387675703756</v>
      </c>
      <c r="U2542">
        <v>1.2597032854035519</v>
      </c>
      <c r="V2542">
        <v>8.4728682170542626</v>
      </c>
      <c r="W2542">
        <v>46.669421487603294</v>
      </c>
      <c r="X2542">
        <v>243.2920120604366</v>
      </c>
      <c r="Y2542">
        <v>210.69651162790689</v>
      </c>
      <c r="Z2542">
        <v>224.62685950413211</v>
      </c>
      <c r="AA2542">
        <v>2.9616525800808962</v>
      </c>
      <c r="AB2542">
        <v>5.3092596949384996</v>
      </c>
      <c r="AC2542">
        <v>-11.732500643189782</v>
      </c>
    </row>
    <row r="2543" spans="1:29">
      <c r="A2543">
        <v>11</v>
      </c>
      <c r="B2543">
        <v>486</v>
      </c>
      <c r="C2543">
        <v>1998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99</v>
      </c>
      <c r="N2543">
        <v>230</v>
      </c>
      <c r="O2543">
        <v>99</v>
      </c>
      <c r="P2543">
        <v>9999</v>
      </c>
      <c r="Q2543">
        <v>152</v>
      </c>
      <c r="R2543">
        <v>196</v>
      </c>
      <c r="S2543">
        <v>190</v>
      </c>
      <c r="T2543">
        <v>0.59924635598596687</v>
      </c>
      <c r="U2543">
        <v>1.0609096085835112</v>
      </c>
      <c r="V2543">
        <v>10.948979591836736</v>
      </c>
      <c r="W2543">
        <v>45.831578947368442</v>
      </c>
      <c r="X2543">
        <v>261.20072080836661</v>
      </c>
      <c r="Y2543">
        <v>233.57755102040824</v>
      </c>
      <c r="Z2543">
        <v>240.9536842105264</v>
      </c>
      <c r="AA2543">
        <v>10.03980300211744</v>
      </c>
      <c r="AB2543">
        <v>5.8357385886746478</v>
      </c>
      <c r="AC2543">
        <v>-4.6521775701272885</v>
      </c>
    </row>
    <row r="2544" spans="1:29">
      <c r="A2544">
        <v>11</v>
      </c>
      <c r="B2544">
        <v>487</v>
      </c>
      <c r="C2544">
        <v>1997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99</v>
      </c>
      <c r="N2544">
        <v>60</v>
      </c>
      <c r="O2544">
        <v>99</v>
      </c>
      <c r="P2544">
        <v>9999</v>
      </c>
      <c r="Q2544">
        <v>81</v>
      </c>
      <c r="R2544">
        <v>61.5</v>
      </c>
      <c r="S2544">
        <v>27</v>
      </c>
      <c r="T2544">
        <v>0.18472628970488844</v>
      </c>
      <c r="U2544">
        <v>3.961192668490101E-2</v>
      </c>
      <c r="V2544">
        <v>131.39837398373984</v>
      </c>
      <c r="W2544">
        <v>58.851851851851855</v>
      </c>
      <c r="X2544">
        <v>52.462366443816094</v>
      </c>
      <c r="Y2544">
        <v>28.252032520325201</v>
      </c>
      <c r="Z2544">
        <v>64.351851851851862</v>
      </c>
      <c r="AA2544">
        <v>5.3355808021780691</v>
      </c>
      <c r="AB2544">
        <v>2.8114014391626778</v>
      </c>
      <c r="AC2544">
        <v>16.347007188363943</v>
      </c>
    </row>
    <row r="2545" spans="1:29">
      <c r="A2545">
        <v>11</v>
      </c>
      <c r="B2545">
        <v>488</v>
      </c>
      <c r="C2545">
        <v>1997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99</v>
      </c>
      <c r="N2545">
        <v>70</v>
      </c>
      <c r="O2545">
        <v>99</v>
      </c>
      <c r="P2545">
        <v>9999</v>
      </c>
      <c r="Q2545">
        <v>109</v>
      </c>
      <c r="R2545">
        <v>124</v>
      </c>
      <c r="S2545">
        <v>88</v>
      </c>
      <c r="T2545">
        <v>0.37245625891717343</v>
      </c>
      <c r="U2545">
        <v>0.15319499427445227</v>
      </c>
      <c r="V2545">
        <v>28.596774193548391</v>
      </c>
      <c r="W2545">
        <v>58.625</v>
      </c>
      <c r="X2545">
        <v>82.493097543074811</v>
      </c>
      <c r="Y2545">
        <v>54.190322580645137</v>
      </c>
      <c r="Z2545">
        <v>76.359090909090881</v>
      </c>
      <c r="AA2545">
        <v>2.7068782910673832</v>
      </c>
      <c r="AB2545">
        <v>3.3449843728402442</v>
      </c>
      <c r="AC2545">
        <v>2.2653312278872075</v>
      </c>
    </row>
    <row r="2546" spans="1:29">
      <c r="A2546">
        <v>11</v>
      </c>
      <c r="B2546">
        <v>489</v>
      </c>
      <c r="C2546">
        <v>1997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99</v>
      </c>
      <c r="N2546">
        <v>80</v>
      </c>
      <c r="O2546">
        <v>99</v>
      </c>
      <c r="P2546">
        <v>9999</v>
      </c>
      <c r="Q2546">
        <v>285</v>
      </c>
      <c r="R2546">
        <v>384</v>
      </c>
      <c r="S2546">
        <v>308</v>
      </c>
      <c r="T2546">
        <v>1.153412930840279</v>
      </c>
      <c r="U2546">
        <v>0.60153588947709358</v>
      </c>
      <c r="V2546">
        <v>25.177083333333329</v>
      </c>
      <c r="W2546">
        <v>59.051948051948045</v>
      </c>
      <c r="X2546">
        <v>92.834168472372667</v>
      </c>
      <c r="Y2546">
        <v>68.711458333333312</v>
      </c>
      <c r="Z2546">
        <v>85.666233766233745</v>
      </c>
      <c r="AA2546">
        <v>2.8036784923048339</v>
      </c>
      <c r="AB2546">
        <v>3.1608239263529914</v>
      </c>
      <c r="AC2546">
        <v>-7.0328430080331419</v>
      </c>
    </row>
    <row r="2547" spans="1:29">
      <c r="A2547">
        <v>11</v>
      </c>
      <c r="B2547">
        <v>490</v>
      </c>
      <c r="C2547">
        <v>1997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99</v>
      </c>
      <c r="N2547">
        <v>90</v>
      </c>
      <c r="O2547">
        <v>99</v>
      </c>
      <c r="P2547">
        <v>9999</v>
      </c>
      <c r="Q2547">
        <v>643</v>
      </c>
      <c r="R2547">
        <v>1041</v>
      </c>
      <c r="S2547">
        <v>842</v>
      </c>
      <c r="T2547">
        <v>3.1268303671998194</v>
      </c>
      <c r="U2547">
        <v>1.8406516719356421</v>
      </c>
      <c r="V2547">
        <v>22.055715658021125</v>
      </c>
      <c r="W2547">
        <v>58.900237529691218</v>
      </c>
      <c r="X2547">
        <v>103.89928427432962</v>
      </c>
      <c r="Y2547">
        <v>77.556772334293925</v>
      </c>
      <c r="Z2547">
        <v>95.886698337292131</v>
      </c>
      <c r="AA2547">
        <v>2.8158591887312849</v>
      </c>
      <c r="AB2547">
        <v>2.9371120206699897</v>
      </c>
      <c r="AC2547">
        <v>-7.9140818881526638</v>
      </c>
    </row>
    <row r="2548" spans="1:29">
      <c r="A2548">
        <v>11</v>
      </c>
      <c r="B2548">
        <v>491</v>
      </c>
      <c r="C2548">
        <v>1997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99</v>
      </c>
      <c r="N2548">
        <v>100</v>
      </c>
      <c r="O2548">
        <v>99</v>
      </c>
      <c r="P2548">
        <v>9999</v>
      </c>
      <c r="Q2548">
        <v>1190</v>
      </c>
      <c r="R2548">
        <v>2311.5</v>
      </c>
      <c r="S2548">
        <v>2018.5</v>
      </c>
      <c r="T2548">
        <v>6.9430051813471492</v>
      </c>
      <c r="U2548">
        <v>4.8720458394003243</v>
      </c>
      <c r="V2548">
        <v>18.664503569110963</v>
      </c>
      <c r="W2548">
        <v>58.199653207827602</v>
      </c>
      <c r="X2548">
        <v>114.6108451571338</v>
      </c>
      <c r="Y2548">
        <v>92.452000865239029</v>
      </c>
      <c r="Z2548">
        <v>105.87208323012138</v>
      </c>
      <c r="AA2548">
        <v>2.8478024233715824</v>
      </c>
      <c r="AB2548">
        <v>3.4314504940421018</v>
      </c>
      <c r="AC2548">
        <v>-10.74602174144286</v>
      </c>
    </row>
    <row r="2549" spans="1:29">
      <c r="A2549">
        <v>11</v>
      </c>
      <c r="B2549">
        <v>492</v>
      </c>
      <c r="C2549">
        <v>1997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99</v>
      </c>
      <c r="N2549">
        <v>110</v>
      </c>
      <c r="O2549">
        <v>99</v>
      </c>
      <c r="P2549">
        <v>9999</v>
      </c>
      <c r="Q2549">
        <v>1821</v>
      </c>
      <c r="R2549">
        <v>4173</v>
      </c>
      <c r="S2549">
        <v>3709</v>
      </c>
      <c r="T2549">
        <v>12.534354584365849</v>
      </c>
      <c r="U2549">
        <v>9.7344845041790364</v>
      </c>
      <c r="V2549">
        <v>17.007907979870595</v>
      </c>
      <c r="W2549">
        <v>57.331625775141553</v>
      </c>
      <c r="X2549">
        <v>124.72376332503242</v>
      </c>
      <c r="Y2549">
        <v>102.3206805655401</v>
      </c>
      <c r="Z2549">
        <v>115.12111081153915</v>
      </c>
      <c r="AA2549">
        <v>2.8902988985100122</v>
      </c>
      <c r="AB2549">
        <v>3.8518010163358785</v>
      </c>
      <c r="AC2549">
        <v>-2.8951688880593434</v>
      </c>
    </row>
    <row r="2550" spans="1:29">
      <c r="A2550">
        <v>11</v>
      </c>
      <c r="B2550">
        <v>493</v>
      </c>
      <c r="C2550">
        <v>1997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99</v>
      </c>
      <c r="N2550">
        <v>120</v>
      </c>
      <c r="O2550">
        <v>99</v>
      </c>
      <c r="P2550">
        <v>9999</v>
      </c>
      <c r="Q2550">
        <v>1888</v>
      </c>
      <c r="R2550">
        <v>4338</v>
      </c>
      <c r="S2550">
        <v>3903</v>
      </c>
      <c r="T2550">
        <v>13.029961703086281</v>
      </c>
      <c r="U2550">
        <v>11.127319640229357</v>
      </c>
      <c r="V2550">
        <v>16.84508990318119</v>
      </c>
      <c r="W2550">
        <v>56.98565206251601</v>
      </c>
      <c r="X2550">
        <v>135.44838203245078</v>
      </c>
      <c r="Y2550">
        <v>112.51226371599844</v>
      </c>
      <c r="Z2550">
        <v>125.05206251601363</v>
      </c>
      <c r="AA2550">
        <v>2.8975565919522803</v>
      </c>
      <c r="AB2550">
        <v>4.0958662136160848</v>
      </c>
      <c r="AC2550">
        <v>-2.5035923253429795</v>
      </c>
    </row>
    <row r="2551" spans="1:29">
      <c r="A2551">
        <v>11</v>
      </c>
      <c r="B2551">
        <v>494</v>
      </c>
      <c r="C2551">
        <v>1997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99</v>
      </c>
      <c r="N2551">
        <v>130</v>
      </c>
      <c r="O2551">
        <v>99</v>
      </c>
      <c r="P2551">
        <v>9999</v>
      </c>
      <c r="Q2551">
        <v>1889</v>
      </c>
      <c r="R2551">
        <v>4088</v>
      </c>
      <c r="S2551">
        <v>3711</v>
      </c>
      <c r="T2551">
        <v>12.27904182623714</v>
      </c>
      <c r="U2551">
        <v>11.426252327357423</v>
      </c>
      <c r="V2551">
        <v>16.62255381604697</v>
      </c>
      <c r="W2551">
        <v>56.630557801131758</v>
      </c>
      <c r="X2551">
        <v>146.3384893131182</v>
      </c>
      <c r="Y2551">
        <v>122.6003669275928</v>
      </c>
      <c r="Z2551">
        <v>135.05532201562903</v>
      </c>
      <c r="AA2551">
        <v>2.8500758706451674</v>
      </c>
      <c r="AB2551">
        <v>4.0398678360737215</v>
      </c>
      <c r="AC2551">
        <v>-5.9463162381349264</v>
      </c>
    </row>
    <row r="2552" spans="1:29">
      <c r="A2552">
        <v>11</v>
      </c>
      <c r="B2552">
        <v>495</v>
      </c>
      <c r="C2552">
        <v>1997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99</v>
      </c>
      <c r="N2552">
        <v>140</v>
      </c>
      <c r="O2552">
        <v>99</v>
      </c>
      <c r="P2552">
        <v>9999</v>
      </c>
      <c r="Q2552">
        <v>1827</v>
      </c>
      <c r="R2552">
        <v>3838</v>
      </c>
      <c r="S2552">
        <v>3497</v>
      </c>
      <c r="T2552">
        <v>11.528121949388002</v>
      </c>
      <c r="U2552">
        <v>11.56009846282468</v>
      </c>
      <c r="V2552">
        <v>15.728504429390309</v>
      </c>
      <c r="W2552">
        <v>56.167286245353139</v>
      </c>
      <c r="X2552">
        <v>157.0967069906506</v>
      </c>
      <c r="Y2552">
        <v>132.11599791558075</v>
      </c>
      <c r="Z2552">
        <v>144.99891335430337</v>
      </c>
      <c r="AA2552">
        <v>2.8952152326356351</v>
      </c>
      <c r="AB2552">
        <v>4.0687590929681452</v>
      </c>
      <c r="AC2552">
        <v>-5.0442850538026498</v>
      </c>
    </row>
    <row r="2553" spans="1:29">
      <c r="A2553">
        <v>11</v>
      </c>
      <c r="B2553">
        <v>496</v>
      </c>
      <c r="C2553">
        <v>1997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99</v>
      </c>
      <c r="N2553">
        <v>150</v>
      </c>
      <c r="O2553">
        <v>99</v>
      </c>
      <c r="P2553">
        <v>9999</v>
      </c>
      <c r="Q2553">
        <v>1701</v>
      </c>
      <c r="R2553">
        <v>3391</v>
      </c>
      <c r="S2553">
        <v>3153</v>
      </c>
      <c r="T2553">
        <v>10.185477209581736</v>
      </c>
      <c r="U2553">
        <v>11.139958979598612</v>
      </c>
      <c r="V2553">
        <v>14.514007667354763</v>
      </c>
      <c r="W2553">
        <v>55.292419917538837</v>
      </c>
      <c r="X2553">
        <v>167.89471716764828</v>
      </c>
      <c r="Y2553">
        <v>144.09690356826903</v>
      </c>
      <c r="Z2553">
        <v>154.9738661592136</v>
      </c>
      <c r="AA2553">
        <v>2.8991384358126777</v>
      </c>
      <c r="AB2553">
        <v>4.1665070252714704</v>
      </c>
      <c r="AC2553">
        <v>-5.3311087950430638</v>
      </c>
    </row>
    <row r="2554" spans="1:29">
      <c r="A2554">
        <v>11</v>
      </c>
      <c r="B2554">
        <v>497</v>
      </c>
      <c r="C2554">
        <v>1997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99</v>
      </c>
      <c r="N2554">
        <v>160</v>
      </c>
      <c r="O2554">
        <v>99</v>
      </c>
      <c r="P2554">
        <v>9999</v>
      </c>
      <c r="Q2554">
        <v>1527</v>
      </c>
      <c r="R2554">
        <v>2910</v>
      </c>
      <c r="S2554">
        <v>2705</v>
      </c>
      <c r="T2554">
        <v>8.7407073665239885</v>
      </c>
      <c r="U2554">
        <v>10.166795963035124</v>
      </c>
      <c r="V2554">
        <v>14.228522336769762</v>
      </c>
      <c r="W2554">
        <v>54.435120147874301</v>
      </c>
      <c r="X2554">
        <v>178.61969597122788</v>
      </c>
      <c r="Y2554">
        <v>153.24628865979369</v>
      </c>
      <c r="Z2554">
        <v>164.86014787430662</v>
      </c>
      <c r="AA2554">
        <v>2.891642872042818</v>
      </c>
      <c r="AB2554">
        <v>4.2030208125161916</v>
      </c>
      <c r="AC2554">
        <v>-7.2643397306151982</v>
      </c>
    </row>
    <row r="2555" spans="1:29">
      <c r="A2555">
        <v>11</v>
      </c>
      <c r="B2555">
        <v>498</v>
      </c>
      <c r="C2555">
        <v>1997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99</v>
      </c>
      <c r="N2555">
        <v>170</v>
      </c>
      <c r="O2555">
        <v>99</v>
      </c>
      <c r="P2555">
        <v>9999</v>
      </c>
      <c r="Q2555">
        <v>1318</v>
      </c>
      <c r="R2555">
        <v>2371.25</v>
      </c>
      <c r="S2555">
        <v>2249.25</v>
      </c>
      <c r="T2555">
        <v>7.1224750319140977</v>
      </c>
      <c r="U2555">
        <v>8.9613736864457252</v>
      </c>
      <c r="V2555">
        <v>13.232683183974698</v>
      </c>
      <c r="W2555">
        <v>53.420028898521721</v>
      </c>
      <c r="X2555">
        <v>189.34320084572153</v>
      </c>
      <c r="Y2555">
        <v>165.76624143384305</v>
      </c>
      <c r="Z2555">
        <v>174.75745248416149</v>
      </c>
      <c r="AA2555">
        <v>2.9085923642550178</v>
      </c>
      <c r="AB2555">
        <v>4.2771476230100998</v>
      </c>
      <c r="AC2555">
        <v>-8.4967409304673431</v>
      </c>
    </row>
    <row r="2556" spans="1:29">
      <c r="A2556">
        <v>11</v>
      </c>
      <c r="B2556">
        <v>499</v>
      </c>
      <c r="C2556">
        <v>1997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99</v>
      </c>
      <c r="N2556">
        <v>180</v>
      </c>
      <c r="O2556">
        <v>99</v>
      </c>
      <c r="P2556">
        <v>9999</v>
      </c>
      <c r="Q2556">
        <v>1052</v>
      </c>
      <c r="R2556">
        <v>1765</v>
      </c>
      <c r="S2556">
        <v>1666</v>
      </c>
      <c r="T2556">
        <v>5.3014943305549309</v>
      </c>
      <c r="U2556">
        <v>7.0140262925616721</v>
      </c>
      <c r="V2556">
        <v>12.250991501416429</v>
      </c>
      <c r="W2556">
        <v>52.196278511404572</v>
      </c>
      <c r="X2556">
        <v>200.06789045451595</v>
      </c>
      <c r="Y2556">
        <v>174.30968838526897</v>
      </c>
      <c r="Z2556">
        <v>184.66782713085203</v>
      </c>
      <c r="AA2556">
        <v>2.8745202151225224</v>
      </c>
      <c r="AB2556">
        <v>4.6342076462179884</v>
      </c>
      <c r="AC2556">
        <v>-5.3651147162910391</v>
      </c>
    </row>
    <row r="2557" spans="1:29">
      <c r="A2557">
        <v>11</v>
      </c>
      <c r="B2557">
        <v>500</v>
      </c>
      <c r="C2557">
        <v>1997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99</v>
      </c>
      <c r="N2557">
        <v>190</v>
      </c>
      <c r="O2557">
        <v>99</v>
      </c>
      <c r="P2557">
        <v>9999</v>
      </c>
      <c r="Q2557">
        <v>714</v>
      </c>
      <c r="R2557">
        <v>1054</v>
      </c>
      <c r="S2557">
        <v>1007</v>
      </c>
      <c r="T2557">
        <v>3.1658782007959756</v>
      </c>
      <c r="U2557">
        <v>4.4686767350343057</v>
      </c>
      <c r="V2557">
        <v>11.546489563567359</v>
      </c>
      <c r="W2557">
        <v>51.024826216484605</v>
      </c>
      <c r="X2557">
        <v>210.81922861060596</v>
      </c>
      <c r="Y2557">
        <v>185.96755218216305</v>
      </c>
      <c r="Z2557">
        <v>194.64726911618664</v>
      </c>
      <c r="AA2557">
        <v>2.9095705498549345</v>
      </c>
      <c r="AB2557">
        <v>6.1591261958264303</v>
      </c>
      <c r="AC2557">
        <v>-5.8289381322051161</v>
      </c>
    </row>
    <row r="2558" spans="1:29">
      <c r="A2558">
        <v>11</v>
      </c>
      <c r="B2558">
        <v>501</v>
      </c>
      <c r="C2558">
        <v>1997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99</v>
      </c>
      <c r="N2558">
        <v>200</v>
      </c>
      <c r="O2558">
        <v>99</v>
      </c>
      <c r="P2558">
        <v>9999</v>
      </c>
      <c r="Q2558">
        <v>506</v>
      </c>
      <c r="R2558">
        <v>681</v>
      </c>
      <c r="S2558">
        <v>662</v>
      </c>
      <c r="T2558">
        <v>2.0455057445370581</v>
      </c>
      <c r="U2558">
        <v>3.088455860299006</v>
      </c>
      <c r="V2558">
        <v>11.057268722466961</v>
      </c>
      <c r="W2558">
        <v>50.170694864048322</v>
      </c>
      <c r="X2558">
        <v>221.71683665758255</v>
      </c>
      <c r="Y2558">
        <v>198.92672540381787</v>
      </c>
      <c r="Z2558">
        <v>204.6361027190332</v>
      </c>
      <c r="AA2558">
        <v>2.8480122779043393</v>
      </c>
      <c r="AB2558">
        <v>7.7307124266075347</v>
      </c>
      <c r="AC2558">
        <v>-9.0466333623405149</v>
      </c>
    </row>
    <row r="2559" spans="1:29">
      <c r="A2559">
        <v>11</v>
      </c>
      <c r="B2559">
        <v>502</v>
      </c>
      <c r="C2559">
        <v>1997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99</v>
      </c>
      <c r="N2559">
        <v>210</v>
      </c>
      <c r="O2559">
        <v>99</v>
      </c>
      <c r="P2559">
        <v>9999</v>
      </c>
      <c r="Q2559">
        <v>308</v>
      </c>
      <c r="R2559">
        <v>399.25</v>
      </c>
      <c r="S2559">
        <v>388.25</v>
      </c>
      <c r="T2559">
        <v>1.1992190433280769</v>
      </c>
      <c r="U2559">
        <v>1.8981898478017452</v>
      </c>
      <c r="V2559">
        <v>10.176581089542887</v>
      </c>
      <c r="W2559">
        <v>48.986477784932411</v>
      </c>
      <c r="X2559">
        <v>232.3389399544516</v>
      </c>
      <c r="Y2559">
        <v>208.54201628052587</v>
      </c>
      <c r="Z2559">
        <v>214.45048293625231</v>
      </c>
      <c r="AA2559">
        <v>2.7752627566462342</v>
      </c>
      <c r="AB2559">
        <v>7.4962986946229924</v>
      </c>
      <c r="AC2559">
        <v>1.0807958630055687</v>
      </c>
    </row>
    <row r="2560" spans="1:29">
      <c r="A2560">
        <v>11</v>
      </c>
      <c r="B2560">
        <v>503</v>
      </c>
      <c r="C2560">
        <v>1997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99</v>
      </c>
      <c r="N2560">
        <v>220</v>
      </c>
      <c r="O2560">
        <v>99</v>
      </c>
      <c r="P2560">
        <v>9999</v>
      </c>
      <c r="Q2560">
        <v>148</v>
      </c>
      <c r="R2560">
        <v>174</v>
      </c>
      <c r="S2560">
        <v>172</v>
      </c>
      <c r="T2560">
        <v>0.52264023428700157</v>
      </c>
      <c r="U2560">
        <v>0.87995700800756016</v>
      </c>
      <c r="V2560">
        <v>9.9942528735632177</v>
      </c>
      <c r="W2560">
        <v>47.476744186046496</v>
      </c>
      <c r="X2560">
        <v>243.12835456594561</v>
      </c>
      <c r="Y2560">
        <v>221.82528735632189</v>
      </c>
      <c r="Z2560">
        <v>224.4046511627908</v>
      </c>
      <c r="AA2560">
        <v>2.6776272460870705</v>
      </c>
      <c r="AB2560">
        <v>8.3943180453320601</v>
      </c>
      <c r="AC2560">
        <v>-3.5716688144634872</v>
      </c>
    </row>
    <row r="2561" spans="1:29">
      <c r="A2561">
        <v>11</v>
      </c>
      <c r="B2561">
        <v>504</v>
      </c>
      <c r="C2561">
        <v>1997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99</v>
      </c>
      <c r="N2561">
        <v>230</v>
      </c>
      <c r="O2561">
        <v>99</v>
      </c>
      <c r="P2561">
        <v>9999</v>
      </c>
      <c r="Q2561">
        <v>142</v>
      </c>
      <c r="R2561">
        <v>188</v>
      </c>
      <c r="S2561">
        <v>187</v>
      </c>
      <c r="T2561">
        <v>0.56469174739055317</v>
      </c>
      <c r="U2561">
        <v>1.0273703708533557</v>
      </c>
      <c r="V2561">
        <v>8.0265957446808489</v>
      </c>
      <c r="W2561">
        <v>45.983957219251344</v>
      </c>
      <c r="X2561">
        <v>261.03593739194565</v>
      </c>
      <c r="Y2561">
        <v>239.70000000000005</v>
      </c>
      <c r="Z2561">
        <v>240.98181818181831</v>
      </c>
      <c r="AA2561">
        <v>11.192971482047364</v>
      </c>
      <c r="AB2561">
        <v>7.6873922310285279</v>
      </c>
      <c r="AC2561">
        <v>-5.0878539163150416</v>
      </c>
    </row>
    <row r="2562" spans="1:29">
      <c r="A2562">
        <v>11</v>
      </c>
      <c r="B2562">
        <v>505</v>
      </c>
      <c r="C2562">
        <v>1996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99</v>
      </c>
      <c r="N2562">
        <v>60</v>
      </c>
      <c r="O2562">
        <v>99</v>
      </c>
      <c r="P2562">
        <v>9999</v>
      </c>
      <c r="Q2562">
        <v>115</v>
      </c>
      <c r="R2562">
        <v>63</v>
      </c>
      <c r="S2562">
        <v>24</v>
      </c>
      <c r="T2562">
        <v>0.21188043889519487</v>
      </c>
      <c r="U2562">
        <v>3.9535590206367752E-2</v>
      </c>
      <c r="V2562">
        <v>163.17460317460316</v>
      </c>
      <c r="W2562">
        <v>109.625</v>
      </c>
      <c r="X2562">
        <v>106.33200914891052</v>
      </c>
      <c r="Y2562">
        <v>24.48730158730158</v>
      </c>
      <c r="Z2562">
        <v>64.279166666666669</v>
      </c>
      <c r="AA2562">
        <v>4.621145165312103</v>
      </c>
    </row>
    <row r="2563" spans="1:29" s="299" customFormat="1">
      <c r="A2563" s="299">
        <v>11</v>
      </c>
      <c r="B2563" s="299">
        <v>506</v>
      </c>
      <c r="C2563" s="299">
        <v>1996</v>
      </c>
      <c r="D2563" s="299">
        <v>99</v>
      </c>
      <c r="E2563" s="299">
        <v>99</v>
      </c>
      <c r="F2563" s="299">
        <v>99</v>
      </c>
      <c r="G2563" s="299">
        <v>99</v>
      </c>
      <c r="H2563" s="299">
        <v>99</v>
      </c>
      <c r="I2563" s="299">
        <v>99</v>
      </c>
      <c r="J2563" s="299">
        <v>999</v>
      </c>
      <c r="K2563" s="299">
        <v>99</v>
      </c>
      <c r="L2563" s="299">
        <v>99</v>
      </c>
      <c r="M2563" s="299">
        <v>99</v>
      </c>
      <c r="N2563" s="299">
        <v>70</v>
      </c>
      <c r="O2563" s="299">
        <v>99</v>
      </c>
      <c r="P2563" s="299">
        <v>9999</v>
      </c>
      <c r="Q2563" s="299">
        <v>114</v>
      </c>
      <c r="R2563" s="299">
        <v>127</v>
      </c>
      <c r="S2563" s="299">
        <v>89</v>
      </c>
      <c r="T2563" s="299">
        <v>0.42712405936015474</v>
      </c>
      <c r="U2563" s="299">
        <v>0.1742569515571519</v>
      </c>
      <c r="V2563" s="299">
        <v>32.362204724409445</v>
      </c>
      <c r="W2563" s="299">
        <v>58.460674157303373</v>
      </c>
      <c r="X2563" s="299">
        <v>82.735175437848198</v>
      </c>
      <c r="Y2563" s="299">
        <v>53.540157480314967</v>
      </c>
      <c r="Z2563" s="299">
        <v>76.400000000000006</v>
      </c>
      <c r="AA2563" s="299">
        <v>2.4639422144099097</v>
      </c>
      <c r="AB2563" s="299">
        <v>4.3422569075458632</v>
      </c>
      <c r="AC2563" s="299">
        <v>-3.171545185863609</v>
      </c>
    </row>
    <row r="2564" spans="1:29" s="299" customFormat="1">
      <c r="A2564" s="299">
        <v>11</v>
      </c>
      <c r="B2564" s="299">
        <v>507</v>
      </c>
      <c r="C2564" s="299">
        <v>1996</v>
      </c>
      <c r="D2564" s="299">
        <v>99</v>
      </c>
      <c r="E2564" s="299">
        <v>99</v>
      </c>
      <c r="F2564" s="299">
        <v>99</v>
      </c>
      <c r="G2564" s="299">
        <v>99</v>
      </c>
      <c r="H2564" s="299">
        <v>99</v>
      </c>
      <c r="I2564" s="299">
        <v>99</v>
      </c>
      <c r="J2564" s="299">
        <v>999</v>
      </c>
      <c r="K2564" s="299">
        <v>99</v>
      </c>
      <c r="L2564" s="299">
        <v>99</v>
      </c>
      <c r="M2564" s="299">
        <v>99</v>
      </c>
      <c r="N2564" s="299">
        <v>80</v>
      </c>
      <c r="O2564" s="299">
        <v>99</v>
      </c>
      <c r="P2564" s="299">
        <v>9999</v>
      </c>
      <c r="Q2564" s="299">
        <v>312</v>
      </c>
      <c r="R2564" s="299">
        <v>405</v>
      </c>
      <c r="S2564" s="299">
        <v>303</v>
      </c>
      <c r="T2564" s="299">
        <v>1.362088535754824</v>
      </c>
      <c r="U2564" s="299">
        <v>0.66809945060214149</v>
      </c>
      <c r="V2564" s="299">
        <v>25.987654320987655</v>
      </c>
      <c r="W2564" s="299">
        <v>58.980198019801982</v>
      </c>
      <c r="X2564" s="299">
        <v>93.093642577210645</v>
      </c>
      <c r="Y2564" s="299">
        <v>64.369382716049302</v>
      </c>
      <c r="Z2564" s="299">
        <v>86.038283828382745</v>
      </c>
      <c r="AA2564" s="299">
        <v>2.6557714147197831</v>
      </c>
      <c r="AB2564" s="299">
        <v>2.7789170838310424</v>
      </c>
      <c r="AC2564" s="299">
        <v>0.25175411179172547</v>
      </c>
    </row>
    <row r="2565" spans="1:29" s="299" customFormat="1">
      <c r="A2565" s="299">
        <v>11</v>
      </c>
      <c r="B2565" s="299">
        <v>508</v>
      </c>
      <c r="C2565" s="299">
        <v>1996</v>
      </c>
      <c r="D2565" s="299">
        <v>99</v>
      </c>
      <c r="E2565" s="299">
        <v>99</v>
      </c>
      <c r="F2565" s="299">
        <v>99</v>
      </c>
      <c r="G2565" s="299">
        <v>99</v>
      </c>
      <c r="H2565" s="299">
        <v>99</v>
      </c>
      <c r="I2565" s="299">
        <v>99</v>
      </c>
      <c r="J2565" s="299">
        <v>999</v>
      </c>
      <c r="K2565" s="299">
        <v>99</v>
      </c>
      <c r="L2565" s="299">
        <v>99</v>
      </c>
      <c r="M2565" s="299">
        <v>99</v>
      </c>
      <c r="N2565" s="299">
        <v>90</v>
      </c>
      <c r="O2565" s="299">
        <v>99</v>
      </c>
      <c r="P2565" s="299">
        <v>9999</v>
      </c>
      <c r="Q2565" s="299">
        <v>637</v>
      </c>
      <c r="R2565" s="299">
        <v>996</v>
      </c>
      <c r="S2565" s="299">
        <v>801</v>
      </c>
      <c r="T2565" s="299">
        <v>3.3497288434859369</v>
      </c>
      <c r="U2565" s="299">
        <v>1.9684223728540065</v>
      </c>
      <c r="V2565" s="299">
        <v>24.14859437751004</v>
      </c>
      <c r="W2565" s="299">
        <v>58.626716604244713</v>
      </c>
      <c r="X2565" s="299">
        <v>103.8340795467891</v>
      </c>
      <c r="Y2565" s="299">
        <v>77.117369477911552</v>
      </c>
      <c r="Z2565" s="299">
        <v>95.891260923845081</v>
      </c>
      <c r="AA2565" s="299">
        <v>2.7401255761177303</v>
      </c>
      <c r="AB2565" s="299">
        <v>3.1300142323108204</v>
      </c>
      <c r="AC2565" s="299">
        <v>-5.732456075583614</v>
      </c>
    </row>
    <row r="2566" spans="1:29" s="299" customFormat="1">
      <c r="A2566" s="299">
        <v>11</v>
      </c>
      <c r="B2566" s="299">
        <v>509</v>
      </c>
      <c r="C2566" s="299">
        <v>1996</v>
      </c>
      <c r="D2566" s="299">
        <v>99</v>
      </c>
      <c r="E2566" s="299">
        <v>99</v>
      </c>
      <c r="F2566" s="299">
        <v>99</v>
      </c>
      <c r="G2566" s="299">
        <v>99</v>
      </c>
      <c r="H2566" s="299">
        <v>99</v>
      </c>
      <c r="I2566" s="299">
        <v>99</v>
      </c>
      <c r="J2566" s="299">
        <v>999</v>
      </c>
      <c r="K2566" s="299">
        <v>99</v>
      </c>
      <c r="L2566" s="299">
        <v>99</v>
      </c>
      <c r="M2566" s="299">
        <v>99</v>
      </c>
      <c r="N2566" s="299">
        <v>100</v>
      </c>
      <c r="O2566" s="299">
        <v>99</v>
      </c>
      <c r="P2566" s="299">
        <v>9999</v>
      </c>
      <c r="Q2566" s="299">
        <v>1176</v>
      </c>
      <c r="R2566" s="299">
        <v>2100.5</v>
      </c>
      <c r="S2566" s="299">
        <v>1825.5</v>
      </c>
      <c r="T2566" s="299">
        <v>7.0643628872913773</v>
      </c>
      <c r="U2566" s="299">
        <v>4.9562104961238509</v>
      </c>
      <c r="V2566" s="299">
        <v>19.356819804808374</v>
      </c>
      <c r="W2566" s="299">
        <v>57.769378252533549</v>
      </c>
      <c r="X2566" s="299">
        <v>114.7430460115902</v>
      </c>
      <c r="Y2566" s="299">
        <v>92.070459414424974</v>
      </c>
      <c r="Z2566" s="299">
        <v>105.94029033141584</v>
      </c>
      <c r="AA2566" s="299">
        <v>2.8409786145772991</v>
      </c>
      <c r="AB2566" s="299">
        <v>3.3007646038938505</v>
      </c>
      <c r="AC2566" s="299">
        <v>-11.61809715342064</v>
      </c>
    </row>
    <row r="2567" spans="1:29" s="299" customFormat="1">
      <c r="A2567" s="299">
        <v>11</v>
      </c>
      <c r="B2567" s="299">
        <v>510</v>
      </c>
      <c r="C2567" s="299">
        <v>1996</v>
      </c>
      <c r="D2567" s="299">
        <v>99</v>
      </c>
      <c r="E2567" s="299">
        <v>99</v>
      </c>
      <c r="F2567" s="299">
        <v>99</v>
      </c>
      <c r="G2567" s="299">
        <v>99</v>
      </c>
      <c r="H2567" s="299">
        <v>99</v>
      </c>
      <c r="I2567" s="299">
        <v>99</v>
      </c>
      <c r="J2567" s="299">
        <v>999</v>
      </c>
      <c r="K2567" s="299">
        <v>99</v>
      </c>
      <c r="L2567" s="299">
        <v>99</v>
      </c>
      <c r="M2567" s="299">
        <v>99</v>
      </c>
      <c r="N2567" s="299">
        <v>110</v>
      </c>
      <c r="O2567" s="299">
        <v>99</v>
      </c>
      <c r="P2567" s="299">
        <v>9999</v>
      </c>
      <c r="Q2567" s="299">
        <v>1879</v>
      </c>
      <c r="R2567" s="299">
        <v>3915.75</v>
      </c>
      <c r="S2567" s="299">
        <v>3466.25</v>
      </c>
      <c r="T2567" s="299">
        <v>13.16937823180729</v>
      </c>
      <c r="U2567" s="299">
        <v>10.229889705774937</v>
      </c>
      <c r="V2567" s="299">
        <v>17.244716848624144</v>
      </c>
      <c r="W2567" s="299">
        <v>56.940209159754787</v>
      </c>
      <c r="X2567" s="299">
        <v>124.78270484318622</v>
      </c>
      <c r="Y2567" s="299">
        <v>101.94108408350878</v>
      </c>
      <c r="Z2567" s="299">
        <v>115.16070681572296</v>
      </c>
      <c r="AA2567" s="299">
        <v>2.8919382131534093</v>
      </c>
      <c r="AB2567" s="299">
        <v>3.8550435464218142</v>
      </c>
      <c r="AC2567" s="299">
        <v>-3.8339460865521944</v>
      </c>
    </row>
    <row r="2568" spans="1:29" s="299" customFormat="1">
      <c r="A2568" s="299">
        <v>11</v>
      </c>
      <c r="B2568" s="299">
        <v>511</v>
      </c>
      <c r="C2568" s="299">
        <v>1996</v>
      </c>
      <c r="D2568" s="299">
        <v>99</v>
      </c>
      <c r="E2568" s="299">
        <v>99</v>
      </c>
      <c r="F2568" s="299">
        <v>99</v>
      </c>
      <c r="G2568" s="299">
        <v>99</v>
      </c>
      <c r="H2568" s="299">
        <v>99</v>
      </c>
      <c r="I2568" s="299">
        <v>99</v>
      </c>
      <c r="J2568" s="299">
        <v>999</v>
      </c>
      <c r="K2568" s="299">
        <v>99</v>
      </c>
      <c r="L2568" s="299">
        <v>99</v>
      </c>
      <c r="M2568" s="299">
        <v>99</v>
      </c>
      <c r="N2568" s="299">
        <v>120</v>
      </c>
      <c r="O2568" s="299">
        <v>99</v>
      </c>
      <c r="P2568" s="299">
        <v>9999</v>
      </c>
      <c r="Q2568" s="299">
        <v>1903</v>
      </c>
      <c r="R2568" s="299">
        <v>4005.5</v>
      </c>
      <c r="S2568" s="299">
        <v>3591.5</v>
      </c>
      <c r="T2568" s="299">
        <v>13.471223777693696</v>
      </c>
      <c r="U2568" s="299">
        <v>11.50374964076611</v>
      </c>
      <c r="V2568" s="299">
        <v>16.798651853701159</v>
      </c>
      <c r="W2568" s="299">
        <v>56.623973270221342</v>
      </c>
      <c r="X2568" s="299">
        <v>135.41648380822002</v>
      </c>
      <c r="Y2568" s="299">
        <v>112.06653351641494</v>
      </c>
      <c r="Z2568" s="299">
        <v>124.98468606431857</v>
      </c>
      <c r="AA2568" s="299">
        <v>2.883804707858765</v>
      </c>
      <c r="AB2568" s="299">
        <v>3.700152041359301</v>
      </c>
      <c r="AC2568" s="299">
        <v>-4.2099387523734224</v>
      </c>
    </row>
    <row r="2569" spans="1:29" s="299" customFormat="1">
      <c r="A2569" s="299">
        <v>11</v>
      </c>
      <c r="B2569" s="299">
        <v>512</v>
      </c>
      <c r="C2569" s="299">
        <v>1996</v>
      </c>
      <c r="D2569" s="299">
        <v>99</v>
      </c>
      <c r="E2569" s="299">
        <v>99</v>
      </c>
      <c r="F2569" s="299">
        <v>99</v>
      </c>
      <c r="G2569" s="299">
        <v>99</v>
      </c>
      <c r="H2569" s="299">
        <v>99</v>
      </c>
      <c r="I2569" s="299">
        <v>99</v>
      </c>
      <c r="J2569" s="299">
        <v>999</v>
      </c>
      <c r="K2569" s="299">
        <v>99</v>
      </c>
      <c r="L2569" s="299">
        <v>99</v>
      </c>
      <c r="M2569" s="299">
        <v>99</v>
      </c>
      <c r="N2569" s="299">
        <v>130</v>
      </c>
      <c r="O2569" s="299">
        <v>99</v>
      </c>
      <c r="P2569" s="299">
        <v>9999</v>
      </c>
      <c r="Q2569" s="299">
        <v>1878</v>
      </c>
      <c r="R2569" s="299">
        <v>3818</v>
      </c>
      <c r="S2569" s="299">
        <v>3482</v>
      </c>
      <c r="T2569" s="299">
        <v>12.840627233362758</v>
      </c>
      <c r="U2569" s="299">
        <v>12.05493630046824</v>
      </c>
      <c r="V2569" s="299">
        <v>15.522786799371397</v>
      </c>
      <c r="W2569" s="299">
        <v>56.080126364158552</v>
      </c>
      <c r="X2569" s="299">
        <v>146.33017916500901</v>
      </c>
      <c r="Y2569" s="299">
        <v>123.20327396542696</v>
      </c>
      <c r="Z2569" s="299">
        <v>135.09192992533031</v>
      </c>
      <c r="AA2569" s="299">
        <v>2.9219216033424256</v>
      </c>
      <c r="AB2569" s="299">
        <v>3.9836197040032464</v>
      </c>
      <c r="AC2569" s="299">
        <v>-3.1619851893852191</v>
      </c>
    </row>
    <row r="2570" spans="1:29" s="299" customFormat="1">
      <c r="A2570" s="299">
        <v>11</v>
      </c>
      <c r="B2570" s="299">
        <v>513</v>
      </c>
      <c r="C2570" s="299">
        <v>1996</v>
      </c>
      <c r="D2570" s="299">
        <v>99</v>
      </c>
      <c r="E2570" s="299">
        <v>99</v>
      </c>
      <c r="F2570" s="299">
        <v>99</v>
      </c>
      <c r="G2570" s="299">
        <v>99</v>
      </c>
      <c r="H2570" s="299">
        <v>99</v>
      </c>
      <c r="I2570" s="299">
        <v>99</v>
      </c>
      <c r="J2570" s="299">
        <v>999</v>
      </c>
      <c r="K2570" s="299">
        <v>99</v>
      </c>
      <c r="L2570" s="299">
        <v>99</v>
      </c>
      <c r="M2570" s="299">
        <v>99</v>
      </c>
      <c r="N2570" s="299">
        <v>140</v>
      </c>
      <c r="O2570" s="299">
        <v>99</v>
      </c>
      <c r="P2570" s="299">
        <v>9999</v>
      </c>
      <c r="Q2570" s="299">
        <v>1770</v>
      </c>
      <c r="R2570" s="299">
        <v>3509</v>
      </c>
      <c r="S2570" s="299">
        <v>3236.5</v>
      </c>
      <c r="T2570" s="299">
        <v>11.801404128305377</v>
      </c>
      <c r="U2570" s="299">
        <v>12.022048491489288</v>
      </c>
      <c r="V2570" s="299">
        <v>15.182958107722998</v>
      </c>
      <c r="W2570" s="299">
        <v>55.338791904835475</v>
      </c>
      <c r="X2570" s="299">
        <v>157.03850213983068</v>
      </c>
      <c r="Y2570" s="299">
        <v>133.68674836135656</v>
      </c>
      <c r="Z2570" s="299">
        <v>144.9426232040785</v>
      </c>
      <c r="AA2570" s="299">
        <v>2.8745157978069966</v>
      </c>
      <c r="AB2570" s="299">
        <v>3.969294111586593</v>
      </c>
      <c r="AC2570" s="299">
        <v>-5.701627464760624</v>
      </c>
    </row>
    <row r="2571" spans="1:29" s="299" customFormat="1">
      <c r="A2571" s="299">
        <v>11</v>
      </c>
      <c r="B2571" s="299">
        <v>514</v>
      </c>
      <c r="C2571" s="299">
        <v>1996</v>
      </c>
      <c r="D2571" s="299">
        <v>99</v>
      </c>
      <c r="E2571" s="299">
        <v>99</v>
      </c>
      <c r="F2571" s="299">
        <v>99</v>
      </c>
      <c r="G2571" s="299">
        <v>99</v>
      </c>
      <c r="H2571" s="299">
        <v>99</v>
      </c>
      <c r="I2571" s="299">
        <v>99</v>
      </c>
      <c r="J2571" s="299">
        <v>999</v>
      </c>
      <c r="K2571" s="299">
        <v>99</v>
      </c>
      <c r="L2571" s="299">
        <v>99</v>
      </c>
      <c r="M2571" s="299">
        <v>99</v>
      </c>
      <c r="N2571" s="299">
        <v>150</v>
      </c>
      <c r="O2571" s="299">
        <v>99</v>
      </c>
      <c r="P2571" s="299">
        <v>9999</v>
      </c>
      <c r="Q2571" s="299">
        <v>1601</v>
      </c>
      <c r="R2571" s="299">
        <v>2996</v>
      </c>
      <c r="S2571" s="299">
        <v>2845.5</v>
      </c>
      <c r="T2571" s="299">
        <v>10.076091983015932</v>
      </c>
      <c r="U2571" s="299">
        <v>11.299951835620517</v>
      </c>
      <c r="V2571" s="299">
        <v>14.322429906542061</v>
      </c>
      <c r="W2571" s="299">
        <v>54.638200667720952</v>
      </c>
      <c r="X2571" s="299">
        <v>167.86791923359013</v>
      </c>
      <c r="Y2571" s="299">
        <v>147.17296395193577</v>
      </c>
      <c r="Z2571" s="299">
        <v>154.95701985591276</v>
      </c>
      <c r="AA2571" s="299">
        <v>2.916134235317601</v>
      </c>
      <c r="AB2571" s="299">
        <v>4.1717657467296636</v>
      </c>
      <c r="AC2571" s="299">
        <v>-8.65086977627392</v>
      </c>
    </row>
    <row r="2572" spans="1:29" s="299" customFormat="1">
      <c r="A2572" s="299">
        <v>11</v>
      </c>
      <c r="B2572" s="299">
        <v>515</v>
      </c>
      <c r="C2572" s="299">
        <v>1996</v>
      </c>
      <c r="D2572" s="299">
        <v>99</v>
      </c>
      <c r="E2572" s="299">
        <v>99</v>
      </c>
      <c r="F2572" s="299">
        <v>99</v>
      </c>
      <c r="G2572" s="299">
        <v>99</v>
      </c>
      <c r="H2572" s="299">
        <v>99</v>
      </c>
      <c r="I2572" s="299">
        <v>99</v>
      </c>
      <c r="J2572" s="299">
        <v>999</v>
      </c>
      <c r="K2572" s="299">
        <v>99</v>
      </c>
      <c r="L2572" s="299">
        <v>99</v>
      </c>
      <c r="M2572" s="299">
        <v>99</v>
      </c>
      <c r="N2572" s="299">
        <v>160</v>
      </c>
      <c r="O2572" s="299">
        <v>99</v>
      </c>
      <c r="P2572" s="299">
        <v>9999</v>
      </c>
      <c r="Q2572" s="299">
        <v>1407</v>
      </c>
      <c r="R2572" s="299">
        <v>2533.75</v>
      </c>
      <c r="S2572" s="299">
        <v>2427.75</v>
      </c>
      <c r="T2572" s="299">
        <v>8.521461302392062</v>
      </c>
      <c r="U2572" s="299">
        <v>10.267682623955606</v>
      </c>
      <c r="V2572" s="299">
        <v>13.492649235323141</v>
      </c>
      <c r="W2572" s="299">
        <v>53.653794665842867</v>
      </c>
      <c r="X2572" s="299">
        <v>178.75841898188108</v>
      </c>
      <c r="Y2572" s="299">
        <v>158.1255056734087</v>
      </c>
      <c r="Z2572" s="299">
        <v>165.02955411389115</v>
      </c>
      <c r="AA2572" s="299">
        <v>2.8956728678578121</v>
      </c>
      <c r="AB2572" s="299">
        <v>4.3475017416045398</v>
      </c>
      <c r="AC2572" s="299">
        <v>-11.261050781352729</v>
      </c>
    </row>
    <row r="2573" spans="1:29" s="299" customFormat="1">
      <c r="A2573" s="299">
        <v>11</v>
      </c>
      <c r="B2573" s="299">
        <v>516</v>
      </c>
      <c r="C2573" s="299">
        <v>1996</v>
      </c>
      <c r="D2573" s="299">
        <v>99</v>
      </c>
      <c r="E2573" s="299">
        <v>99</v>
      </c>
      <c r="F2573" s="299">
        <v>99</v>
      </c>
      <c r="G2573" s="299">
        <v>99</v>
      </c>
      <c r="H2573" s="299">
        <v>99</v>
      </c>
      <c r="I2573" s="299">
        <v>99</v>
      </c>
      <c r="J2573" s="299">
        <v>999</v>
      </c>
      <c r="K2573" s="299">
        <v>99</v>
      </c>
      <c r="L2573" s="299">
        <v>99</v>
      </c>
      <c r="M2573" s="299">
        <v>99</v>
      </c>
      <c r="N2573" s="299">
        <v>170</v>
      </c>
      <c r="O2573" s="299">
        <v>99</v>
      </c>
      <c r="P2573" s="299">
        <v>9999</v>
      </c>
      <c r="Q2573" s="299">
        <v>1131</v>
      </c>
      <c r="R2573" s="299">
        <v>1907.5</v>
      </c>
      <c r="S2573" s="299">
        <v>1840.5</v>
      </c>
      <c r="T2573" s="299">
        <v>6.4152688443267341</v>
      </c>
      <c r="U2573" s="299">
        <v>8.2493173210477</v>
      </c>
      <c r="V2573" s="299">
        <v>12.683093053735252</v>
      </c>
      <c r="W2573" s="299">
        <v>52.443901113827749</v>
      </c>
      <c r="X2573" s="299">
        <v>189.45179900858972</v>
      </c>
      <c r="Y2573" s="299">
        <v>168.75114023591092</v>
      </c>
      <c r="Z2573" s="299">
        <v>174.89421352893228</v>
      </c>
      <c r="AA2573" s="299">
        <v>2.8531507316661289</v>
      </c>
      <c r="AB2573" s="299">
        <v>4.4932460281629778</v>
      </c>
      <c r="AC2573" s="299">
        <v>-7.2598833417283188</v>
      </c>
    </row>
    <row r="2574" spans="1:29" s="299" customFormat="1">
      <c r="A2574" s="299">
        <v>11</v>
      </c>
      <c r="B2574" s="299">
        <v>517</v>
      </c>
      <c r="C2574" s="299">
        <v>1996</v>
      </c>
      <c r="D2574" s="299">
        <v>99</v>
      </c>
      <c r="E2574" s="299">
        <v>99</v>
      </c>
      <c r="F2574" s="299">
        <v>99</v>
      </c>
      <c r="G2574" s="299">
        <v>99</v>
      </c>
      <c r="H2574" s="299">
        <v>99</v>
      </c>
      <c r="I2574" s="299">
        <v>99</v>
      </c>
      <c r="J2574" s="299">
        <v>999</v>
      </c>
      <c r="K2574" s="299">
        <v>99</v>
      </c>
      <c r="L2574" s="299">
        <v>99</v>
      </c>
      <c r="M2574" s="299">
        <v>99</v>
      </c>
      <c r="N2574" s="299">
        <v>180</v>
      </c>
      <c r="O2574" s="299">
        <v>99</v>
      </c>
      <c r="P2574" s="299">
        <v>9999</v>
      </c>
      <c r="Q2574" s="299">
        <v>891</v>
      </c>
      <c r="R2574" s="299">
        <v>1366.5</v>
      </c>
      <c r="S2574" s="299">
        <v>1333.5</v>
      </c>
      <c r="T2574" s="299">
        <v>4.5957876150838688</v>
      </c>
      <c r="U2574" s="299">
        <v>6.3183213926983743</v>
      </c>
      <c r="V2574" s="299">
        <v>12.020490303695576</v>
      </c>
      <c r="W2574" s="299">
        <v>51.463067116610411</v>
      </c>
      <c r="X2574" s="299">
        <v>200.31277761986965</v>
      </c>
      <c r="Y2574" s="299">
        <v>180.42027076472715</v>
      </c>
      <c r="Z2574" s="299">
        <v>184.88511436070473</v>
      </c>
      <c r="AA2574" s="299">
        <v>2.8321245601049001</v>
      </c>
      <c r="AB2574" s="299">
        <v>4.7762501474416119</v>
      </c>
      <c r="AC2574" s="299">
        <v>-8.5311218594262481</v>
      </c>
    </row>
    <row r="2575" spans="1:29" s="299" customFormat="1">
      <c r="A2575" s="299">
        <v>11</v>
      </c>
      <c r="B2575" s="299">
        <v>518</v>
      </c>
      <c r="C2575" s="299">
        <v>1996</v>
      </c>
      <c r="D2575" s="299">
        <v>99</v>
      </c>
      <c r="E2575" s="299">
        <v>99</v>
      </c>
      <c r="F2575" s="299">
        <v>99</v>
      </c>
      <c r="G2575" s="299">
        <v>99</v>
      </c>
      <c r="H2575" s="299">
        <v>99</v>
      </c>
      <c r="I2575" s="299">
        <v>99</v>
      </c>
      <c r="J2575" s="299">
        <v>999</v>
      </c>
      <c r="K2575" s="299">
        <v>99</v>
      </c>
      <c r="L2575" s="299">
        <v>99</v>
      </c>
      <c r="M2575" s="299">
        <v>99</v>
      </c>
      <c r="N2575" s="299">
        <v>190</v>
      </c>
      <c r="O2575" s="299">
        <v>99</v>
      </c>
      <c r="P2575" s="299">
        <v>9999</v>
      </c>
      <c r="Q2575" s="299">
        <v>641</v>
      </c>
      <c r="R2575" s="299">
        <v>902</v>
      </c>
      <c r="S2575" s="299">
        <v>876</v>
      </c>
      <c r="T2575" s="299">
        <v>3.0335897759280277</v>
      </c>
      <c r="U2575" s="299">
        <v>4.3661776267667118</v>
      </c>
      <c r="V2575" s="299">
        <v>11.247228381374722</v>
      </c>
      <c r="W2575" s="299">
        <v>50.37899543378996</v>
      </c>
      <c r="X2575" s="299">
        <v>210.70631532672013</v>
      </c>
      <c r="Y2575" s="299">
        <v>188.88093126385837</v>
      </c>
      <c r="Z2575" s="299">
        <v>194.48698630137017</v>
      </c>
      <c r="AA2575" s="299">
        <v>2.8767334745683049</v>
      </c>
      <c r="AB2575" s="299">
        <v>6.3057715749328063</v>
      </c>
      <c r="AC2575" s="299">
        <v>-4.4112667455661212</v>
      </c>
    </row>
    <row r="2576" spans="1:29" s="299" customFormat="1">
      <c r="A2576" s="299">
        <v>11</v>
      </c>
      <c r="B2576" s="299">
        <v>519</v>
      </c>
      <c r="C2576" s="299">
        <v>1996</v>
      </c>
      <c r="D2576" s="299">
        <v>99</v>
      </c>
      <c r="E2576" s="299">
        <v>99</v>
      </c>
      <c r="F2576" s="299">
        <v>99</v>
      </c>
      <c r="G2576" s="299">
        <v>99</v>
      </c>
      <c r="H2576" s="299">
        <v>99</v>
      </c>
      <c r="I2576" s="299">
        <v>99</v>
      </c>
      <c r="J2576" s="299">
        <v>999</v>
      </c>
      <c r="K2576" s="299">
        <v>99</v>
      </c>
      <c r="L2576" s="299">
        <v>99</v>
      </c>
      <c r="M2576" s="299">
        <v>99</v>
      </c>
      <c r="N2576" s="299">
        <v>200</v>
      </c>
      <c r="O2576" s="299">
        <v>99</v>
      </c>
      <c r="P2576" s="299">
        <v>9999</v>
      </c>
      <c r="Q2576" s="299">
        <v>398</v>
      </c>
      <c r="R2576" s="299">
        <v>524.25</v>
      </c>
      <c r="S2576" s="299">
        <v>511.25</v>
      </c>
      <c r="T2576" s="299">
        <v>1.7631479379492998</v>
      </c>
      <c r="U2576" s="299">
        <v>2.6792916079219622</v>
      </c>
      <c r="V2576" s="299">
        <v>10.475917978063903</v>
      </c>
      <c r="W2576" s="299">
        <v>49.852322738386313</v>
      </c>
      <c r="X2576" s="299">
        <v>221.53796555053879</v>
      </c>
      <c r="Y2576" s="299">
        <v>199.42279446828809</v>
      </c>
      <c r="Z2576" s="299">
        <v>204.49369193154033</v>
      </c>
      <c r="AA2576" s="299">
        <v>2.77124793892248</v>
      </c>
      <c r="AB2576" s="299">
        <v>8.0143128321340455</v>
      </c>
      <c r="AC2576" s="299">
        <v>-3.5955174666647922</v>
      </c>
    </row>
    <row r="2577" spans="1:39" s="299" customFormat="1">
      <c r="A2577" s="299">
        <v>11</v>
      </c>
      <c r="B2577" s="299">
        <v>520</v>
      </c>
      <c r="C2577" s="299">
        <v>1996</v>
      </c>
      <c r="D2577" s="299">
        <v>99</v>
      </c>
      <c r="E2577" s="299">
        <v>99</v>
      </c>
      <c r="F2577" s="299">
        <v>99</v>
      </c>
      <c r="G2577" s="299">
        <v>99</v>
      </c>
      <c r="H2577" s="299">
        <v>99</v>
      </c>
      <c r="I2577" s="299">
        <v>99</v>
      </c>
      <c r="J2577" s="299">
        <v>999</v>
      </c>
      <c r="K2577" s="299">
        <v>99</v>
      </c>
      <c r="L2577" s="299">
        <v>99</v>
      </c>
      <c r="M2577" s="299">
        <v>99</v>
      </c>
      <c r="N2577" s="299">
        <v>210</v>
      </c>
      <c r="O2577" s="299">
        <v>99</v>
      </c>
      <c r="P2577" s="299">
        <v>9999</v>
      </c>
      <c r="Q2577" s="299">
        <v>236</v>
      </c>
      <c r="R2577" s="299">
        <v>275</v>
      </c>
      <c r="S2577" s="299">
        <v>271</v>
      </c>
      <c r="T2577" s="299">
        <v>0.92487493168537471</v>
      </c>
      <c r="U2577" s="299">
        <v>1.4906611487519739</v>
      </c>
      <c r="V2577" s="299">
        <v>11.578181818181816</v>
      </c>
      <c r="W2577" s="299">
        <v>48.38007380073801</v>
      </c>
      <c r="X2577" s="299">
        <v>232.52083128139461</v>
      </c>
      <c r="Y2577" s="299">
        <v>211.51418181818184</v>
      </c>
      <c r="Z2577" s="299">
        <v>214.63616236162369</v>
      </c>
      <c r="AA2577" s="299">
        <v>2.8459951850955196</v>
      </c>
      <c r="AB2577" s="299">
        <v>7.5624954389358781</v>
      </c>
      <c r="AC2577" s="299">
        <v>0.14873554208500211</v>
      </c>
    </row>
    <row r="2578" spans="1:39" s="299" customFormat="1">
      <c r="A2578" s="299">
        <v>11</v>
      </c>
      <c r="B2578" s="299">
        <v>521</v>
      </c>
      <c r="C2578" s="299">
        <v>1996</v>
      </c>
      <c r="D2578" s="299">
        <v>99</v>
      </c>
      <c r="E2578" s="299">
        <v>99</v>
      </c>
      <c r="F2578" s="299">
        <v>99</v>
      </c>
      <c r="G2578" s="299">
        <v>99</v>
      </c>
      <c r="H2578" s="299">
        <v>99</v>
      </c>
      <c r="I2578" s="299">
        <v>99</v>
      </c>
      <c r="J2578" s="299">
        <v>999</v>
      </c>
      <c r="K2578" s="299">
        <v>99</v>
      </c>
      <c r="L2578" s="299">
        <v>99</v>
      </c>
      <c r="M2578" s="299">
        <v>99</v>
      </c>
      <c r="N2578" s="299">
        <v>220</v>
      </c>
      <c r="O2578" s="299">
        <v>99</v>
      </c>
      <c r="P2578" s="299">
        <v>9999</v>
      </c>
      <c r="Q2578" s="299">
        <v>136</v>
      </c>
      <c r="R2578" s="299">
        <v>160</v>
      </c>
      <c r="S2578" s="299">
        <v>160</v>
      </c>
      <c r="T2578" s="299">
        <v>0.53810905116239938</v>
      </c>
      <c r="U2578" s="299">
        <v>0.92042554615725758</v>
      </c>
      <c r="V2578" s="299">
        <v>8.9437499999999996</v>
      </c>
      <c r="W2578" s="299">
        <v>49.075000000000003</v>
      </c>
      <c r="X2578" s="299">
        <v>243.19813109425783</v>
      </c>
      <c r="Y2578" s="299">
        <v>224.47187499999995</v>
      </c>
      <c r="Z2578" s="299">
        <v>224.47187499999995</v>
      </c>
      <c r="AA2578" s="299">
        <v>2.7809659265078359</v>
      </c>
      <c r="AB2578" s="299">
        <v>10.999744315210233</v>
      </c>
      <c r="AC2578" s="299">
        <v>8.416530243091394</v>
      </c>
    </row>
    <row r="2579" spans="1:39" s="299" customFormat="1">
      <c r="A2579" s="299">
        <v>11</v>
      </c>
      <c r="B2579" s="299">
        <v>522</v>
      </c>
      <c r="C2579" s="299">
        <v>1996</v>
      </c>
      <c r="D2579" s="299">
        <v>99</v>
      </c>
      <c r="E2579" s="299">
        <v>99</v>
      </c>
      <c r="F2579" s="299">
        <v>99</v>
      </c>
      <c r="G2579" s="299">
        <v>99</v>
      </c>
      <c r="H2579" s="299">
        <v>99</v>
      </c>
      <c r="I2579" s="299">
        <v>99</v>
      </c>
      <c r="J2579" s="299">
        <v>999</v>
      </c>
      <c r="K2579" s="299">
        <v>99</v>
      </c>
      <c r="L2579" s="299">
        <v>99</v>
      </c>
      <c r="M2579" s="299">
        <v>99</v>
      </c>
      <c r="N2579" s="299">
        <v>230</v>
      </c>
      <c r="O2579" s="299">
        <v>99</v>
      </c>
      <c r="P2579" s="299">
        <v>9999</v>
      </c>
      <c r="Q2579" s="299">
        <v>106</v>
      </c>
      <c r="R2579" s="299">
        <v>129</v>
      </c>
      <c r="S2579" s="299">
        <v>126</v>
      </c>
      <c r="T2579" s="299">
        <v>0.4338504224996847</v>
      </c>
      <c r="U2579" s="299">
        <v>0.7910218972378088</v>
      </c>
      <c r="V2579" s="299">
        <v>9.1317829457364343</v>
      </c>
      <c r="W2579" s="299">
        <v>48.984126984126966</v>
      </c>
      <c r="X2579" s="299">
        <v>265.17842895176682</v>
      </c>
      <c r="Y2579" s="299">
        <v>239.27209302325579</v>
      </c>
      <c r="Z2579" s="299">
        <v>244.96904761904756</v>
      </c>
      <c r="AA2579" s="299">
        <v>16.111732707532859</v>
      </c>
      <c r="AB2579" s="299">
        <v>15.171236426673795</v>
      </c>
      <c r="AC2579" s="299">
        <v>23.164988629559421</v>
      </c>
    </row>
    <row r="2580" spans="1:39" s="299" customFormat="1">
      <c r="A2580" s="299">
        <v>12</v>
      </c>
      <c r="B2580" s="299">
        <v>1</v>
      </c>
      <c r="C2580" s="299">
        <v>2024</v>
      </c>
      <c r="D2580" s="299">
        <v>99</v>
      </c>
      <c r="E2580" s="299">
        <v>99</v>
      </c>
      <c r="F2580" s="299">
        <v>99</v>
      </c>
      <c r="G2580" s="299">
        <v>99</v>
      </c>
      <c r="H2580" s="299">
        <v>99</v>
      </c>
      <c r="I2580" s="299">
        <v>99</v>
      </c>
      <c r="J2580" s="299">
        <v>999</v>
      </c>
      <c r="K2580" s="299">
        <v>0</v>
      </c>
      <c r="L2580" s="299">
        <v>99</v>
      </c>
      <c r="M2580" s="299">
        <v>99</v>
      </c>
      <c r="N2580" s="299">
        <v>99</v>
      </c>
      <c r="O2580" s="299">
        <v>99</v>
      </c>
      <c r="P2580" s="299">
        <v>9999</v>
      </c>
      <c r="Q2580" s="299">
        <v>522</v>
      </c>
      <c r="R2580" s="299">
        <v>16319</v>
      </c>
      <c r="S2580" s="299">
        <v>16287</v>
      </c>
      <c r="T2580" s="299">
        <v>63.582170965479598</v>
      </c>
      <c r="U2580" s="299">
        <v>62.578544114247912</v>
      </c>
      <c r="V2580" s="299">
        <v>5.7809914823212196</v>
      </c>
      <c r="W2580" s="299">
        <v>59.186406336341875</v>
      </c>
      <c r="X2580" s="299">
        <v>163.25818458195101</v>
      </c>
      <c r="Y2580" s="299">
        <v>150.40564985599596</v>
      </c>
      <c r="Z2580" s="299">
        <v>150.70116043470236</v>
      </c>
      <c r="AA2580" s="299">
        <v>29.957813677906273</v>
      </c>
      <c r="AB2580" s="299">
        <v>4.2892162987512306</v>
      </c>
      <c r="AC2580" s="299">
        <v>-35.93482617271075</v>
      </c>
      <c r="AD2580" s="299">
        <v>422</v>
      </c>
      <c r="AE2580" s="299">
        <v>0</v>
      </c>
      <c r="AF2580" s="299">
        <v>0</v>
      </c>
      <c r="AG2580" s="299">
        <v>43</v>
      </c>
      <c r="AH2580" s="299">
        <v>1316</v>
      </c>
      <c r="AI2580" s="299">
        <v>350</v>
      </c>
      <c r="AJ2580" s="299">
        <v>456</v>
      </c>
      <c r="AK2580" s="299">
        <v>78</v>
      </c>
      <c r="AL2580" s="299">
        <v>190</v>
      </c>
      <c r="AM2580" s="299">
        <v>44</v>
      </c>
    </row>
    <row r="2581" spans="1:39">
      <c r="A2581">
        <v>12</v>
      </c>
      <c r="B2581">
        <v>2</v>
      </c>
      <c r="C2581">
        <v>2024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2</v>
      </c>
      <c r="L2581">
        <v>99</v>
      </c>
      <c r="M2581">
        <v>99</v>
      </c>
      <c r="N2581">
        <v>99</v>
      </c>
      <c r="O2581">
        <v>99</v>
      </c>
      <c r="P2581">
        <v>9999</v>
      </c>
      <c r="Q2581">
        <v>213</v>
      </c>
      <c r="R2581">
        <v>9187</v>
      </c>
      <c r="S2581">
        <v>9187</v>
      </c>
      <c r="T2581">
        <v>35.794436219122566</v>
      </c>
      <c r="U2581">
        <v>36.846784269714782</v>
      </c>
      <c r="V2581">
        <v>6.5240013061935311</v>
      </c>
      <c r="W2581">
        <v>58.406661587025155</v>
      </c>
      <c r="X2581">
        <v>170.43406877281063</v>
      </c>
      <c r="Y2581">
        <v>157.31064547730443</v>
      </c>
      <c r="Z2581">
        <v>157.31064547730443</v>
      </c>
      <c r="AA2581">
        <v>31.455490675562189</v>
      </c>
      <c r="AB2581">
        <v>5.2169511319325901</v>
      </c>
      <c r="AC2581">
        <v>-39.315710523237115</v>
      </c>
      <c r="AD2581">
        <v>324</v>
      </c>
      <c r="AE2581">
        <v>0</v>
      </c>
      <c r="AF2581">
        <v>0</v>
      </c>
      <c r="AG2581">
        <v>43</v>
      </c>
      <c r="AH2581">
        <v>379</v>
      </c>
      <c r="AI2581">
        <v>91</v>
      </c>
      <c r="AJ2581">
        <v>80</v>
      </c>
      <c r="AK2581">
        <v>85</v>
      </c>
      <c r="AL2581">
        <v>55</v>
      </c>
      <c r="AM2581">
        <v>20</v>
      </c>
    </row>
    <row r="2582" spans="1:39">
      <c r="A2582">
        <v>12</v>
      </c>
      <c r="B2582">
        <v>3</v>
      </c>
      <c r="C2582">
        <v>2024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4</v>
      </c>
      <c r="L2582">
        <v>99</v>
      </c>
      <c r="M2582">
        <v>99</v>
      </c>
      <c r="N2582">
        <v>99</v>
      </c>
      <c r="O2582">
        <v>99</v>
      </c>
      <c r="P2582">
        <v>9999</v>
      </c>
      <c r="Q2582">
        <v>72</v>
      </c>
      <c r="R2582">
        <v>160</v>
      </c>
      <c r="S2582">
        <v>150</v>
      </c>
      <c r="T2582">
        <v>0.62339281539780267</v>
      </c>
      <c r="U2582">
        <v>0.57467161603729611</v>
      </c>
      <c r="V2582">
        <v>3.5</v>
      </c>
      <c r="W2582">
        <v>58.873333333333349</v>
      </c>
      <c r="X2582">
        <v>163.20557963163611</v>
      </c>
      <c r="Y2582">
        <v>140.87437500000001</v>
      </c>
      <c r="Z2582">
        <v>150.26600000000005</v>
      </c>
      <c r="AA2582">
        <v>39.546492183251686</v>
      </c>
      <c r="AD2582">
        <v>2</v>
      </c>
      <c r="AE2582">
        <v>0</v>
      </c>
      <c r="AF2582">
        <v>0</v>
      </c>
      <c r="AG2582">
        <v>3</v>
      </c>
      <c r="AH2582">
        <v>2</v>
      </c>
      <c r="AI2582">
        <v>0</v>
      </c>
      <c r="AJ2582">
        <v>3</v>
      </c>
      <c r="AK2582">
        <v>0</v>
      </c>
      <c r="AL2582">
        <v>0</v>
      </c>
      <c r="AM2582">
        <v>2</v>
      </c>
    </row>
    <row r="2583" spans="1:39">
      <c r="A2583">
        <v>12</v>
      </c>
      <c r="B2583">
        <v>4</v>
      </c>
      <c r="C2583">
        <v>2023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0</v>
      </c>
      <c r="L2583">
        <v>99</v>
      </c>
      <c r="M2583">
        <v>99</v>
      </c>
      <c r="N2583">
        <v>99</v>
      </c>
      <c r="O2583">
        <v>99</v>
      </c>
      <c r="P2583">
        <v>9999</v>
      </c>
      <c r="Q2583">
        <v>597</v>
      </c>
      <c r="R2583">
        <v>17055</v>
      </c>
      <c r="S2583">
        <v>17015</v>
      </c>
      <c r="T2583">
        <v>64.597378986440418</v>
      </c>
      <c r="U2583">
        <v>63.733616898921639</v>
      </c>
      <c r="V2583">
        <v>5.7493990032248607</v>
      </c>
      <c r="W2583">
        <v>59.290625918307391</v>
      </c>
      <c r="X2583">
        <v>165.80623583187773</v>
      </c>
      <c r="Y2583">
        <v>152.68340662562235</v>
      </c>
      <c r="Z2583">
        <v>153.04234498971437</v>
      </c>
      <c r="AA2583">
        <v>30.032892791947994</v>
      </c>
      <c r="AB2583">
        <v>4.3693147340306391</v>
      </c>
      <c r="AC2583">
        <v>-37.685846690351873</v>
      </c>
      <c r="AD2583">
        <v>469</v>
      </c>
      <c r="AE2583">
        <v>1</v>
      </c>
      <c r="AF2583">
        <v>0</v>
      </c>
      <c r="AG2583">
        <v>49</v>
      </c>
      <c r="AH2583">
        <v>1389</v>
      </c>
      <c r="AI2583">
        <v>181</v>
      </c>
      <c r="AJ2583">
        <v>392</v>
      </c>
      <c r="AK2583">
        <v>64</v>
      </c>
      <c r="AL2583">
        <v>233</v>
      </c>
      <c r="AM2583">
        <v>45</v>
      </c>
    </row>
    <row r="2584" spans="1:39">
      <c r="A2584">
        <v>12</v>
      </c>
      <c r="B2584">
        <v>5</v>
      </c>
      <c r="C2584">
        <v>2023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2</v>
      </c>
      <c r="L2584">
        <v>99</v>
      </c>
      <c r="M2584">
        <v>99</v>
      </c>
      <c r="N2584">
        <v>99</v>
      </c>
      <c r="O2584">
        <v>99</v>
      </c>
      <c r="P2584">
        <v>9999</v>
      </c>
      <c r="Q2584">
        <v>224</v>
      </c>
      <c r="R2584">
        <v>9225</v>
      </c>
      <c r="S2584">
        <v>9225</v>
      </c>
      <c r="T2584">
        <v>34.940534807969094</v>
      </c>
      <c r="U2584">
        <v>35.78474436779554</v>
      </c>
      <c r="V2584">
        <v>6.3399457994579924</v>
      </c>
      <c r="W2584">
        <v>58.488780487804888</v>
      </c>
      <c r="X2584">
        <v>171.71365906508422</v>
      </c>
      <c r="Y2584">
        <v>158.49170731707349</v>
      </c>
      <c r="Z2584">
        <v>158.49170731707349</v>
      </c>
      <c r="AA2584">
        <v>32.357862584984396</v>
      </c>
      <c r="AB2584">
        <v>5.2991494821014928</v>
      </c>
      <c r="AC2584">
        <v>-40.322337374712838</v>
      </c>
      <c r="AD2584">
        <v>343</v>
      </c>
      <c r="AE2584">
        <v>0</v>
      </c>
      <c r="AF2584">
        <v>0</v>
      </c>
      <c r="AG2584">
        <v>64</v>
      </c>
      <c r="AH2584">
        <v>492</v>
      </c>
      <c r="AI2584">
        <v>102</v>
      </c>
      <c r="AJ2584">
        <v>121</v>
      </c>
      <c r="AK2584">
        <v>155</v>
      </c>
      <c r="AL2584">
        <v>90</v>
      </c>
      <c r="AM2584">
        <v>16</v>
      </c>
    </row>
    <row r="2585" spans="1:39">
      <c r="A2585">
        <v>12</v>
      </c>
      <c r="B2585">
        <v>6</v>
      </c>
      <c r="C2585">
        <v>2023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4</v>
      </c>
      <c r="L2585">
        <v>99</v>
      </c>
      <c r="M2585">
        <v>99</v>
      </c>
      <c r="N2585">
        <v>99</v>
      </c>
      <c r="O2585">
        <v>99</v>
      </c>
      <c r="P2585">
        <v>9999</v>
      </c>
      <c r="Q2585">
        <v>60</v>
      </c>
      <c r="R2585">
        <v>122</v>
      </c>
      <c r="S2585">
        <v>114</v>
      </c>
      <c r="T2585">
        <v>0.46208620559048552</v>
      </c>
      <c r="U2585">
        <v>0.48163873328281398</v>
      </c>
      <c r="V2585">
        <v>4.5737704918032804</v>
      </c>
      <c r="W2585">
        <v>55.53508771929824</v>
      </c>
      <c r="X2585">
        <v>185.27875956876184</v>
      </c>
      <c r="Y2585">
        <v>161.30081967213101</v>
      </c>
      <c r="Z2585">
        <v>172.62017543859628</v>
      </c>
      <c r="AA2585">
        <v>47.082211003220152</v>
      </c>
      <c r="AB2585">
        <v>6.4293458570993138</v>
      </c>
      <c r="AC2585">
        <v>-27.092973841149327</v>
      </c>
      <c r="AD2585">
        <v>0</v>
      </c>
      <c r="AE2585">
        <v>0</v>
      </c>
      <c r="AF2585">
        <v>0</v>
      </c>
      <c r="AG2585">
        <v>0</v>
      </c>
      <c r="AH2585">
        <v>6</v>
      </c>
      <c r="AI2585">
        <v>0</v>
      </c>
      <c r="AJ2585">
        <v>3</v>
      </c>
      <c r="AK2585">
        <v>0</v>
      </c>
      <c r="AL2585">
        <v>0</v>
      </c>
      <c r="AM2585">
        <v>0</v>
      </c>
    </row>
    <row r="2586" spans="1:39">
      <c r="A2586">
        <v>12</v>
      </c>
      <c r="B2586">
        <v>7</v>
      </c>
      <c r="C2586">
        <v>2022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0</v>
      </c>
      <c r="L2586">
        <v>99</v>
      </c>
      <c r="M2586">
        <v>99</v>
      </c>
      <c r="N2586">
        <v>99</v>
      </c>
      <c r="O2586">
        <v>99</v>
      </c>
      <c r="P2586">
        <v>9999</v>
      </c>
      <c r="Q2586">
        <v>860</v>
      </c>
      <c r="R2586">
        <v>27190</v>
      </c>
      <c r="S2586">
        <v>27133</v>
      </c>
      <c r="T2586">
        <v>99.18289924855911</v>
      </c>
      <c r="U2586">
        <v>99.163848154923031</v>
      </c>
      <c r="V2586">
        <v>5.904229496138286</v>
      </c>
      <c r="W2586">
        <v>59.034017616924046</v>
      </c>
      <c r="X2586">
        <v>167.31546554342361</v>
      </c>
      <c r="Y2586">
        <v>154.12329532916527</v>
      </c>
      <c r="Z2586">
        <v>154.4470718313494</v>
      </c>
      <c r="AA2586">
        <v>30.705792266216204</v>
      </c>
      <c r="AB2586">
        <v>4.6530200171792417</v>
      </c>
      <c r="AC2586">
        <v>-41.694925481819773</v>
      </c>
      <c r="AD2586">
        <v>816</v>
      </c>
      <c r="AE2586">
        <v>0</v>
      </c>
      <c r="AF2586">
        <v>0</v>
      </c>
      <c r="AG2586">
        <v>90</v>
      </c>
      <c r="AH2586">
        <v>2002</v>
      </c>
      <c r="AI2586">
        <v>243</v>
      </c>
      <c r="AJ2586">
        <v>614</v>
      </c>
      <c r="AK2586">
        <v>170</v>
      </c>
      <c r="AL2586">
        <v>280</v>
      </c>
      <c r="AM2586">
        <v>102</v>
      </c>
    </row>
    <row r="2587" spans="1:39">
      <c r="A2587">
        <v>12</v>
      </c>
      <c r="B2587">
        <v>8</v>
      </c>
      <c r="C2587">
        <v>2022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2</v>
      </c>
      <c r="L2587">
        <v>99</v>
      </c>
      <c r="M2587">
        <v>99</v>
      </c>
      <c r="N2587">
        <v>99</v>
      </c>
      <c r="O2587">
        <v>99</v>
      </c>
      <c r="P2587">
        <v>9999</v>
      </c>
    </row>
    <row r="2588" spans="1:39">
      <c r="A2588">
        <v>12</v>
      </c>
      <c r="B2588">
        <v>9</v>
      </c>
      <c r="C2588">
        <v>2022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4</v>
      </c>
      <c r="L2588">
        <v>99</v>
      </c>
      <c r="M2588">
        <v>99</v>
      </c>
      <c r="N2588">
        <v>99</v>
      </c>
      <c r="O2588">
        <v>99</v>
      </c>
      <c r="P2588">
        <v>9999</v>
      </c>
      <c r="Q2588">
        <v>62</v>
      </c>
      <c r="R2588">
        <v>224</v>
      </c>
      <c r="S2588">
        <v>219</v>
      </c>
      <c r="T2588">
        <v>0.8171007514408698</v>
      </c>
      <c r="U2588">
        <v>0.83615184507700446</v>
      </c>
      <c r="V2588">
        <v>5.75</v>
      </c>
      <c r="W2588">
        <v>54.534246575342472</v>
      </c>
      <c r="X2588">
        <v>174.44638987772785</v>
      </c>
      <c r="Y2588">
        <v>157.74705357142852</v>
      </c>
      <c r="Z2588">
        <v>161.34858447488583</v>
      </c>
      <c r="AA2588">
        <v>43.822296250666895</v>
      </c>
      <c r="AB2588">
        <v>7.2912323499673217</v>
      </c>
      <c r="AC2588">
        <v>-57.617959612531294</v>
      </c>
      <c r="AD2588">
        <v>2</v>
      </c>
      <c r="AE2588">
        <v>0</v>
      </c>
      <c r="AF2588">
        <v>0</v>
      </c>
      <c r="AG2588">
        <v>1</v>
      </c>
      <c r="AH2588">
        <v>7</v>
      </c>
      <c r="AI2588">
        <v>0</v>
      </c>
      <c r="AJ2588">
        <v>8</v>
      </c>
      <c r="AK2588">
        <v>0</v>
      </c>
      <c r="AL2588">
        <v>0</v>
      </c>
      <c r="AM2588">
        <v>1</v>
      </c>
    </row>
    <row r="2589" spans="1:39">
      <c r="A2589">
        <v>12</v>
      </c>
      <c r="B2589">
        <v>10</v>
      </c>
      <c r="C2589">
        <v>2021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0</v>
      </c>
      <c r="L2589">
        <v>99</v>
      </c>
      <c r="M2589">
        <v>99</v>
      </c>
      <c r="N2589">
        <v>99</v>
      </c>
      <c r="O2589">
        <v>99</v>
      </c>
      <c r="P2589">
        <v>9999</v>
      </c>
      <c r="Q2589">
        <v>823</v>
      </c>
      <c r="R2589">
        <v>27757</v>
      </c>
      <c r="S2589">
        <v>27759</v>
      </c>
      <c r="T2589">
        <v>99.565965994691126</v>
      </c>
      <c r="U2589">
        <v>99.513073220777031</v>
      </c>
      <c r="V2589">
        <v>15.082213495694781</v>
      </c>
      <c r="W2589">
        <v>59.165423826506725</v>
      </c>
      <c r="X2589">
        <v>166.40067056181695</v>
      </c>
      <c r="Y2589">
        <v>153.59769463558737</v>
      </c>
      <c r="Z2589">
        <v>153.5866281206095</v>
      </c>
      <c r="AA2589">
        <v>30.168939671890552</v>
      </c>
      <c r="AB2589">
        <v>4.512888762635499</v>
      </c>
      <c r="AC2589">
        <v>-40.858018250196878</v>
      </c>
      <c r="AD2589">
        <v>929</v>
      </c>
      <c r="AE2589">
        <v>1</v>
      </c>
      <c r="AF2589">
        <v>0</v>
      </c>
      <c r="AG2589">
        <v>103</v>
      </c>
      <c r="AH2589">
        <v>2246</v>
      </c>
      <c r="AI2589">
        <v>279</v>
      </c>
      <c r="AJ2589">
        <v>335</v>
      </c>
      <c r="AK2589">
        <v>159</v>
      </c>
      <c r="AL2589">
        <v>248</v>
      </c>
      <c r="AM2589">
        <v>83</v>
      </c>
    </row>
    <row r="2590" spans="1:39">
      <c r="A2590">
        <v>12</v>
      </c>
      <c r="B2590">
        <v>11</v>
      </c>
      <c r="C2590">
        <v>2021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2</v>
      </c>
      <c r="L2590">
        <v>99</v>
      </c>
      <c r="M2590">
        <v>99</v>
      </c>
      <c r="N2590">
        <v>99</v>
      </c>
      <c r="O2590">
        <v>99</v>
      </c>
      <c r="P2590">
        <v>9999</v>
      </c>
    </row>
    <row r="2591" spans="1:39">
      <c r="A2591">
        <v>12</v>
      </c>
      <c r="B2591">
        <v>12</v>
      </c>
      <c r="C2591">
        <v>2021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4</v>
      </c>
      <c r="L2591">
        <v>99</v>
      </c>
      <c r="M2591">
        <v>99</v>
      </c>
      <c r="N2591">
        <v>99</v>
      </c>
      <c r="O2591">
        <v>99</v>
      </c>
      <c r="P2591">
        <v>9999</v>
      </c>
      <c r="Q2591">
        <v>16</v>
      </c>
      <c r="R2591">
        <v>121</v>
      </c>
      <c r="S2591">
        <v>121</v>
      </c>
      <c r="T2591">
        <v>0.43403400530884562</v>
      </c>
      <c r="U2591">
        <v>0.48692677922296873</v>
      </c>
      <c r="V2591">
        <v>11.471074380165289</v>
      </c>
      <c r="W2591">
        <v>53.049586776859485</v>
      </c>
      <c r="X2591">
        <v>186.79002175801153</v>
      </c>
      <c r="Y2591">
        <v>172.40719008264455</v>
      </c>
      <c r="Z2591">
        <v>172.40719008264455</v>
      </c>
      <c r="AA2591">
        <v>39.57915473611132</v>
      </c>
      <c r="AB2591">
        <v>6.379009016108486</v>
      </c>
      <c r="AC2591">
        <v>-51.748889276650544</v>
      </c>
      <c r="AD2591">
        <v>3</v>
      </c>
      <c r="AE2591">
        <v>0</v>
      </c>
      <c r="AF2591">
        <v>0</v>
      </c>
      <c r="AG2591">
        <v>4</v>
      </c>
      <c r="AH2591">
        <v>6</v>
      </c>
      <c r="AI2591">
        <v>0</v>
      </c>
      <c r="AJ2591">
        <v>5</v>
      </c>
      <c r="AK2591">
        <v>0</v>
      </c>
      <c r="AL2591">
        <v>0</v>
      </c>
      <c r="AM2591">
        <v>0</v>
      </c>
    </row>
    <row r="2592" spans="1:39">
      <c r="A2592">
        <v>12</v>
      </c>
      <c r="B2592">
        <v>13</v>
      </c>
      <c r="C2592">
        <v>2020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0</v>
      </c>
      <c r="L2592">
        <v>99</v>
      </c>
      <c r="M2592">
        <v>99</v>
      </c>
      <c r="N2592">
        <v>99</v>
      </c>
      <c r="O2592">
        <v>99</v>
      </c>
      <c r="P2592">
        <v>9999</v>
      </c>
      <c r="Q2592">
        <v>775</v>
      </c>
      <c r="R2592">
        <v>27113</v>
      </c>
      <c r="S2592">
        <v>27113</v>
      </c>
      <c r="T2592">
        <v>99.36961700568078</v>
      </c>
      <c r="U2592">
        <v>99.264427696703123</v>
      </c>
      <c r="V2592">
        <v>15.125954339246855</v>
      </c>
      <c r="W2592">
        <v>59.256150186257514</v>
      </c>
      <c r="X2592">
        <v>164.78433204734111</v>
      </c>
      <c r="Y2592">
        <v>152.09593847969691</v>
      </c>
      <c r="Z2592">
        <v>152.09593847969691</v>
      </c>
      <c r="AA2592">
        <v>30.387667239475711</v>
      </c>
      <c r="AB2592">
        <v>4.5177905865460284</v>
      </c>
      <c r="AC2592">
        <v>-43.09394551152355</v>
      </c>
      <c r="AD2592">
        <v>1059</v>
      </c>
      <c r="AE2592">
        <v>0</v>
      </c>
      <c r="AF2592">
        <v>0</v>
      </c>
      <c r="AG2592">
        <v>88</v>
      </c>
      <c r="AH2592">
        <v>2633</v>
      </c>
      <c r="AI2592">
        <v>381</v>
      </c>
      <c r="AJ2592">
        <v>399</v>
      </c>
      <c r="AK2592">
        <v>245</v>
      </c>
      <c r="AL2592">
        <v>308</v>
      </c>
      <c r="AM2592">
        <v>69</v>
      </c>
    </row>
    <row r="2593" spans="1:39">
      <c r="A2593">
        <v>12</v>
      </c>
      <c r="B2593">
        <v>14</v>
      </c>
      <c r="C2593">
        <v>2020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2</v>
      </c>
      <c r="L2593">
        <v>99</v>
      </c>
      <c r="M2593">
        <v>99</v>
      </c>
      <c r="N2593">
        <v>99</v>
      </c>
      <c r="O2593">
        <v>99</v>
      </c>
      <c r="P2593">
        <v>9999</v>
      </c>
    </row>
    <row r="2594" spans="1:39">
      <c r="A2594">
        <v>12</v>
      </c>
      <c r="B2594">
        <v>15</v>
      </c>
      <c r="C2594">
        <v>2020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4</v>
      </c>
      <c r="L2594">
        <v>99</v>
      </c>
      <c r="M2594">
        <v>99</v>
      </c>
      <c r="N2594">
        <v>99</v>
      </c>
      <c r="O2594">
        <v>99</v>
      </c>
      <c r="P2594">
        <v>9999</v>
      </c>
      <c r="Q2594">
        <v>13</v>
      </c>
      <c r="R2594">
        <v>172</v>
      </c>
      <c r="S2594">
        <v>172</v>
      </c>
      <c r="T2594">
        <v>0.63038299431922307</v>
      </c>
      <c r="U2594">
        <v>0.73557230329688095</v>
      </c>
      <c r="V2594">
        <v>11.209302325581397</v>
      </c>
      <c r="W2594">
        <v>52.017441860465119</v>
      </c>
      <c r="X2594">
        <v>192.48494545088059</v>
      </c>
      <c r="Y2594">
        <v>177.66360465116281</v>
      </c>
      <c r="Z2594">
        <v>177.66360465116281</v>
      </c>
      <c r="AA2594">
        <v>42.654969854467851</v>
      </c>
      <c r="AB2594">
        <v>6.2649577637445653</v>
      </c>
      <c r="AC2594">
        <v>-12.812292814029238</v>
      </c>
      <c r="AD2594">
        <v>2</v>
      </c>
      <c r="AE2594">
        <v>0</v>
      </c>
      <c r="AF2594">
        <v>0</v>
      </c>
      <c r="AG2594">
        <v>0</v>
      </c>
      <c r="AH2594">
        <v>6</v>
      </c>
      <c r="AI2594">
        <v>0</v>
      </c>
      <c r="AJ2594">
        <v>5</v>
      </c>
      <c r="AK2594">
        <v>0</v>
      </c>
      <c r="AL2594">
        <v>0</v>
      </c>
      <c r="AM2594">
        <v>0</v>
      </c>
    </row>
    <row r="2595" spans="1:39">
      <c r="A2595">
        <v>12</v>
      </c>
      <c r="B2595">
        <v>16</v>
      </c>
      <c r="C2595">
        <v>2019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0</v>
      </c>
      <c r="L2595">
        <v>99</v>
      </c>
      <c r="M2595">
        <v>99</v>
      </c>
      <c r="N2595">
        <v>99</v>
      </c>
      <c r="O2595">
        <v>99</v>
      </c>
      <c r="P2595">
        <v>9999</v>
      </c>
      <c r="Q2595">
        <v>798</v>
      </c>
      <c r="R2595">
        <v>27866</v>
      </c>
      <c r="S2595">
        <v>27831</v>
      </c>
      <c r="T2595">
        <v>99.468142066749991</v>
      </c>
      <c r="U2595">
        <v>99.338824336981602</v>
      </c>
      <c r="V2595">
        <v>15.104464221632099</v>
      </c>
      <c r="W2595">
        <v>59.232690165642637</v>
      </c>
      <c r="X2595">
        <v>164.69055437028362</v>
      </c>
      <c r="Y2595">
        <v>151.81850175841578</v>
      </c>
      <c r="Z2595">
        <v>152.00942725737539</v>
      </c>
      <c r="AA2595">
        <v>30.953398973710541</v>
      </c>
      <c r="AB2595">
        <v>4.625289825654316</v>
      </c>
      <c r="AC2595">
        <v>-44.569511855940092</v>
      </c>
      <c r="AD2595">
        <v>914</v>
      </c>
      <c r="AE2595">
        <v>2</v>
      </c>
      <c r="AF2595">
        <v>0</v>
      </c>
      <c r="AG2595">
        <v>80</v>
      </c>
      <c r="AH2595">
        <v>2313</v>
      </c>
      <c r="AI2595">
        <v>286</v>
      </c>
      <c r="AJ2595">
        <v>405</v>
      </c>
      <c r="AK2595">
        <v>207</v>
      </c>
      <c r="AL2595">
        <v>229</v>
      </c>
      <c r="AM2595">
        <v>97</v>
      </c>
    </row>
    <row r="2596" spans="1:39">
      <c r="A2596">
        <v>12</v>
      </c>
      <c r="B2596">
        <v>17</v>
      </c>
      <c r="C2596">
        <v>2019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2</v>
      </c>
      <c r="L2596">
        <v>99</v>
      </c>
      <c r="M2596">
        <v>99</v>
      </c>
      <c r="N2596">
        <v>99</v>
      </c>
      <c r="O2596">
        <v>99</v>
      </c>
      <c r="P2596">
        <v>9999</v>
      </c>
    </row>
    <row r="2597" spans="1:39">
      <c r="A2597">
        <v>12</v>
      </c>
      <c r="B2597">
        <v>18</v>
      </c>
      <c r="C2597">
        <v>2019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4</v>
      </c>
      <c r="L2597">
        <v>99</v>
      </c>
      <c r="M2597">
        <v>99</v>
      </c>
      <c r="N2597">
        <v>99</v>
      </c>
      <c r="O2597">
        <v>99</v>
      </c>
      <c r="P2597">
        <v>9999</v>
      </c>
      <c r="Q2597">
        <v>12</v>
      </c>
      <c r="R2597">
        <v>149</v>
      </c>
      <c r="S2597">
        <v>149</v>
      </c>
      <c r="T2597">
        <v>0.5318579332500446</v>
      </c>
      <c r="U2597">
        <v>0.66117566301840403</v>
      </c>
      <c r="V2597">
        <v>10.919463087248323</v>
      </c>
      <c r="W2597">
        <v>51.805369127516791</v>
      </c>
      <c r="X2597">
        <v>204.74306863379564</v>
      </c>
      <c r="Y2597">
        <v>188.97785234899328</v>
      </c>
      <c r="Z2597">
        <v>188.97785234899328</v>
      </c>
      <c r="AA2597">
        <v>35.476953187501024</v>
      </c>
      <c r="AB2597">
        <v>7.6190135283791331</v>
      </c>
      <c r="AC2597">
        <v>-51.539029244854603</v>
      </c>
      <c r="AD2597">
        <v>3</v>
      </c>
      <c r="AE2597">
        <v>0</v>
      </c>
      <c r="AF2597">
        <v>0</v>
      </c>
      <c r="AG2597">
        <v>2</v>
      </c>
      <c r="AH2597">
        <v>7</v>
      </c>
      <c r="AI2597">
        <v>0</v>
      </c>
      <c r="AJ2597">
        <v>1</v>
      </c>
      <c r="AK2597">
        <v>0</v>
      </c>
      <c r="AL2597">
        <v>1</v>
      </c>
      <c r="AM2597">
        <v>2</v>
      </c>
    </row>
    <row r="2598" spans="1:39">
      <c r="A2598">
        <v>12</v>
      </c>
      <c r="B2598">
        <v>19</v>
      </c>
      <c r="C2598">
        <v>2018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0</v>
      </c>
      <c r="L2598">
        <v>99</v>
      </c>
      <c r="M2598">
        <v>99</v>
      </c>
      <c r="N2598">
        <v>99</v>
      </c>
      <c r="O2598">
        <v>99</v>
      </c>
      <c r="P2598">
        <v>9999</v>
      </c>
      <c r="Q2598">
        <v>789</v>
      </c>
      <c r="R2598">
        <v>28724</v>
      </c>
      <c r="S2598">
        <v>28722</v>
      </c>
      <c r="T2598">
        <v>99.281072860500501</v>
      </c>
      <c r="U2598">
        <v>99.173444739232636</v>
      </c>
      <c r="V2598">
        <v>14.837313744603811</v>
      </c>
      <c r="W2598">
        <v>58.716349836362355</v>
      </c>
      <c r="X2598">
        <v>165.67470390670803</v>
      </c>
      <c r="Y2598">
        <v>152.90864782063721</v>
      </c>
      <c r="Z2598">
        <v>152.91929531369627</v>
      </c>
      <c r="AA2598">
        <v>30.693491426308871</v>
      </c>
      <c r="AB2598">
        <v>4.8121892432541484</v>
      </c>
      <c r="AC2598">
        <v>-45.350025907410625</v>
      </c>
      <c r="AD2598">
        <v>883</v>
      </c>
      <c r="AE2598">
        <v>0</v>
      </c>
      <c r="AF2598">
        <v>0</v>
      </c>
      <c r="AG2598">
        <v>84</v>
      </c>
      <c r="AH2598">
        <v>2186</v>
      </c>
      <c r="AI2598">
        <v>307</v>
      </c>
      <c r="AJ2598">
        <v>281</v>
      </c>
      <c r="AK2598">
        <v>226</v>
      </c>
      <c r="AL2598">
        <v>636</v>
      </c>
      <c r="AM2598">
        <v>100</v>
      </c>
    </row>
    <row r="2599" spans="1:39">
      <c r="A2599">
        <v>12</v>
      </c>
      <c r="B2599">
        <v>20</v>
      </c>
      <c r="C2599">
        <v>2018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2</v>
      </c>
      <c r="L2599">
        <v>99</v>
      </c>
      <c r="M2599">
        <v>99</v>
      </c>
      <c r="N2599">
        <v>99</v>
      </c>
      <c r="O2599">
        <v>99</v>
      </c>
      <c r="P2599">
        <v>9999</v>
      </c>
    </row>
    <row r="2600" spans="1:39">
      <c r="A2600">
        <v>12</v>
      </c>
      <c r="B2600">
        <v>21</v>
      </c>
      <c r="C2600">
        <v>2018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4</v>
      </c>
      <c r="L2600">
        <v>99</v>
      </c>
      <c r="M2600">
        <v>99</v>
      </c>
      <c r="N2600">
        <v>99</v>
      </c>
      <c r="O2600">
        <v>99</v>
      </c>
      <c r="P2600">
        <v>9999</v>
      </c>
      <c r="Q2600">
        <v>15</v>
      </c>
      <c r="R2600">
        <v>208</v>
      </c>
      <c r="S2600">
        <v>208</v>
      </c>
      <c r="T2600">
        <v>0.71892713949951603</v>
      </c>
      <c r="U2600">
        <v>0.82655526076735952</v>
      </c>
      <c r="V2600">
        <v>10.293269230769228</v>
      </c>
      <c r="W2600">
        <v>50.610576923076913</v>
      </c>
      <c r="X2600">
        <v>190.67266022168516</v>
      </c>
      <c r="Y2600">
        <v>175.99086538461529</v>
      </c>
      <c r="Z2600">
        <v>175.99086538461529</v>
      </c>
      <c r="AA2600">
        <v>46.907785593130811</v>
      </c>
      <c r="AB2600">
        <v>7.3594055240324847</v>
      </c>
      <c r="AC2600">
        <v>-45.437945541748952</v>
      </c>
      <c r="AD2600">
        <v>3</v>
      </c>
      <c r="AE2600">
        <v>0</v>
      </c>
      <c r="AF2600">
        <v>0</v>
      </c>
      <c r="AG2600">
        <v>1</v>
      </c>
      <c r="AH2600">
        <v>5</v>
      </c>
      <c r="AI2600">
        <v>0</v>
      </c>
      <c r="AJ2600">
        <v>4</v>
      </c>
      <c r="AK2600">
        <v>0</v>
      </c>
      <c r="AL2600">
        <v>1</v>
      </c>
      <c r="AM2600">
        <v>0</v>
      </c>
    </row>
    <row r="2601" spans="1:39">
      <c r="A2601">
        <v>12</v>
      </c>
      <c r="B2601">
        <v>22</v>
      </c>
      <c r="C2601">
        <v>2017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0</v>
      </c>
      <c r="L2601">
        <v>99</v>
      </c>
      <c r="M2601">
        <v>99</v>
      </c>
      <c r="N2601">
        <v>99</v>
      </c>
      <c r="O2601">
        <v>99</v>
      </c>
      <c r="P2601">
        <v>9999</v>
      </c>
      <c r="Q2601">
        <v>824</v>
      </c>
      <c r="R2601">
        <v>27322</v>
      </c>
      <c r="S2601">
        <v>27322</v>
      </c>
      <c r="T2601">
        <v>97.498483388645028</v>
      </c>
      <c r="U2601">
        <v>97.652978360606753</v>
      </c>
      <c r="V2601">
        <v>14.866664226630556</v>
      </c>
      <c r="W2601">
        <v>58.812751628724115</v>
      </c>
      <c r="X2601">
        <v>164.66037671355323</v>
      </c>
      <c r="Y2601">
        <v>151.98152770660951</v>
      </c>
      <c r="Z2601">
        <v>151.98152770660951</v>
      </c>
      <c r="AA2601">
        <v>30.012671180889036</v>
      </c>
      <c r="AB2601">
        <v>4.801452963930724</v>
      </c>
      <c r="AC2601">
        <v>-46.972440867643762</v>
      </c>
      <c r="AD2601">
        <v>890</v>
      </c>
      <c r="AE2601">
        <v>1</v>
      </c>
      <c r="AF2601">
        <v>0</v>
      </c>
      <c r="AG2601">
        <v>85</v>
      </c>
      <c r="AH2601">
        <v>1976</v>
      </c>
      <c r="AI2601">
        <v>270</v>
      </c>
      <c r="AJ2601">
        <v>313</v>
      </c>
      <c r="AK2601">
        <v>265</v>
      </c>
      <c r="AL2601">
        <v>987</v>
      </c>
      <c r="AM2601">
        <v>101</v>
      </c>
    </row>
    <row r="2602" spans="1:39">
      <c r="A2602">
        <v>12</v>
      </c>
      <c r="B2602">
        <v>23</v>
      </c>
      <c r="C2602">
        <v>2017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2</v>
      </c>
      <c r="L2602">
        <v>99</v>
      </c>
      <c r="M2602">
        <v>99</v>
      </c>
      <c r="N2602">
        <v>99</v>
      </c>
      <c r="O2602">
        <v>99</v>
      </c>
      <c r="P2602">
        <v>9999</v>
      </c>
      <c r="Q2602">
        <v>39</v>
      </c>
      <c r="R2602">
        <v>188</v>
      </c>
      <c r="S2602">
        <v>188</v>
      </c>
      <c r="T2602">
        <v>0.67087749348749237</v>
      </c>
      <c r="U2602">
        <v>0.62333730292712064</v>
      </c>
      <c r="V2602">
        <v>14.494680851063828</v>
      </c>
      <c r="W2602">
        <v>57.882978723404271</v>
      </c>
      <c r="X2602">
        <v>152.75005186602428</v>
      </c>
      <c r="Y2602">
        <v>140.98829787234044</v>
      </c>
      <c r="Z2602">
        <v>140.98829787234044</v>
      </c>
      <c r="AA2602">
        <v>10.635302078185155</v>
      </c>
      <c r="AB2602">
        <v>3.7170005723522039</v>
      </c>
      <c r="AC2602">
        <v>-26.167674929675123</v>
      </c>
      <c r="AD2602">
        <v>1</v>
      </c>
      <c r="AE2602">
        <v>0</v>
      </c>
      <c r="AF2602">
        <v>0</v>
      </c>
      <c r="AG2602">
        <v>0</v>
      </c>
      <c r="AH2602">
        <v>25</v>
      </c>
      <c r="AI2602">
        <v>32</v>
      </c>
      <c r="AJ2602">
        <v>6</v>
      </c>
      <c r="AK2602">
        <v>0</v>
      </c>
      <c r="AL2602">
        <v>1</v>
      </c>
      <c r="AM2602">
        <v>0</v>
      </c>
    </row>
    <row r="2603" spans="1:39">
      <c r="A2603">
        <v>12</v>
      </c>
      <c r="B2603">
        <v>24</v>
      </c>
      <c r="C2603">
        <v>2017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4</v>
      </c>
      <c r="L2603">
        <v>99</v>
      </c>
      <c r="M2603">
        <v>99</v>
      </c>
      <c r="N2603">
        <v>99</v>
      </c>
      <c r="O2603">
        <v>99</v>
      </c>
      <c r="P2603">
        <v>9999</v>
      </c>
      <c r="Q2603">
        <v>12</v>
      </c>
      <c r="R2603">
        <v>513</v>
      </c>
      <c r="S2603">
        <v>513</v>
      </c>
      <c r="T2603">
        <v>1.8306391178674657</v>
      </c>
      <c r="U2603">
        <v>1.7236843364661261</v>
      </c>
      <c r="V2603">
        <v>9.6725146198830387</v>
      </c>
      <c r="W2603">
        <v>49.927875243664701</v>
      </c>
      <c r="X2603">
        <v>154.79483589194496</v>
      </c>
      <c r="Y2603">
        <v>142.87563352826501</v>
      </c>
      <c r="Z2603">
        <v>142.87563352826501</v>
      </c>
      <c r="AA2603">
        <v>32.086950746750503</v>
      </c>
      <c r="AB2603">
        <v>5.5427333993340353</v>
      </c>
      <c r="AC2603">
        <v>-12.826631446107372</v>
      </c>
      <c r="AD2603">
        <v>2</v>
      </c>
      <c r="AE2603">
        <v>0</v>
      </c>
      <c r="AF2603">
        <v>0</v>
      </c>
      <c r="AG2603">
        <v>4</v>
      </c>
      <c r="AH2603">
        <v>30</v>
      </c>
      <c r="AI2603">
        <v>11</v>
      </c>
      <c r="AJ2603">
        <v>6</v>
      </c>
      <c r="AK2603">
        <v>0</v>
      </c>
      <c r="AL2603">
        <v>10</v>
      </c>
      <c r="AM2603">
        <v>0</v>
      </c>
    </row>
    <row r="2604" spans="1:39">
      <c r="A2604">
        <v>12</v>
      </c>
      <c r="B2604">
        <v>25</v>
      </c>
      <c r="C2604">
        <v>2016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0</v>
      </c>
      <c r="L2604">
        <v>99</v>
      </c>
      <c r="M2604">
        <v>99</v>
      </c>
      <c r="N2604">
        <v>99</v>
      </c>
      <c r="O2604">
        <v>99</v>
      </c>
      <c r="P2604">
        <v>9999</v>
      </c>
      <c r="Q2604">
        <v>823</v>
      </c>
      <c r="R2604">
        <v>28489</v>
      </c>
      <c r="S2604">
        <v>28481</v>
      </c>
      <c r="T2604">
        <v>98.923573735199142</v>
      </c>
      <c r="U2604">
        <v>98.961635506515648</v>
      </c>
      <c r="V2604">
        <v>14.9407490610411</v>
      </c>
      <c r="W2604">
        <v>58.976545767353663</v>
      </c>
      <c r="X2604">
        <v>163.23763287854817</v>
      </c>
      <c r="Y2604">
        <v>150.63850257994403</v>
      </c>
      <c r="Z2604">
        <v>150.68081528036325</v>
      </c>
      <c r="AA2604">
        <v>29.896571317830741</v>
      </c>
      <c r="AB2604">
        <v>4.7691055307445618</v>
      </c>
      <c r="AC2604">
        <v>-43.29575503317681</v>
      </c>
      <c r="AD2604">
        <v>940</v>
      </c>
      <c r="AE2604">
        <v>3</v>
      </c>
      <c r="AF2604">
        <v>0</v>
      </c>
      <c r="AG2604">
        <v>114</v>
      </c>
      <c r="AH2604">
        <v>2495</v>
      </c>
      <c r="AI2604">
        <v>318</v>
      </c>
      <c r="AJ2604">
        <v>373</v>
      </c>
      <c r="AK2604">
        <v>346</v>
      </c>
      <c r="AL2604">
        <v>582</v>
      </c>
      <c r="AM2604">
        <v>94</v>
      </c>
    </row>
    <row r="2605" spans="1:39">
      <c r="A2605">
        <v>12</v>
      </c>
      <c r="B2605">
        <v>26</v>
      </c>
      <c r="C2605">
        <v>2016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2</v>
      </c>
      <c r="L2605">
        <v>99</v>
      </c>
      <c r="M2605">
        <v>99</v>
      </c>
      <c r="N2605">
        <v>99</v>
      </c>
      <c r="O2605">
        <v>99</v>
      </c>
      <c r="P2605">
        <v>9999</v>
      </c>
      <c r="Q2605">
        <v>33</v>
      </c>
      <c r="R2605">
        <v>131</v>
      </c>
      <c r="S2605">
        <v>131</v>
      </c>
      <c r="T2605">
        <v>0.45487690544810577</v>
      </c>
      <c r="U2605">
        <v>0.41769650329844576</v>
      </c>
      <c r="V2605">
        <v>14.984732824427484</v>
      </c>
      <c r="W2605">
        <v>58.908396946564885</v>
      </c>
      <c r="X2605">
        <v>149.80771298371556</v>
      </c>
      <c r="Y2605">
        <v>138.27251908396951</v>
      </c>
      <c r="Z2605">
        <v>138.27251908396951</v>
      </c>
      <c r="AA2605">
        <v>9.4342647657075762</v>
      </c>
      <c r="AB2605">
        <v>3.5948444459426572</v>
      </c>
      <c r="AC2605">
        <v>-39.083888416167966</v>
      </c>
      <c r="AD2605">
        <v>0</v>
      </c>
      <c r="AE2605">
        <v>0</v>
      </c>
      <c r="AF2605">
        <v>0</v>
      </c>
      <c r="AG2605">
        <v>0</v>
      </c>
      <c r="AH2605">
        <v>6</v>
      </c>
      <c r="AI2605">
        <v>0</v>
      </c>
      <c r="AJ2605">
        <v>5</v>
      </c>
      <c r="AK2605">
        <v>0</v>
      </c>
      <c r="AL2605">
        <v>2</v>
      </c>
      <c r="AM2605">
        <v>0</v>
      </c>
    </row>
    <row r="2606" spans="1:39">
      <c r="A2606">
        <v>12</v>
      </c>
      <c r="B2606">
        <v>27</v>
      </c>
      <c r="C2606">
        <v>2016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4</v>
      </c>
      <c r="L2606">
        <v>99</v>
      </c>
      <c r="M2606">
        <v>99</v>
      </c>
      <c r="N2606">
        <v>99</v>
      </c>
      <c r="O2606">
        <v>99</v>
      </c>
      <c r="P2606">
        <v>9999</v>
      </c>
      <c r="Q2606">
        <v>9</v>
      </c>
      <c r="R2606">
        <v>179</v>
      </c>
      <c r="S2606">
        <v>154</v>
      </c>
      <c r="T2606">
        <v>0.62154935935275535</v>
      </c>
      <c r="U2606">
        <v>0.62066799018587981</v>
      </c>
      <c r="V2606">
        <v>10.765363128491618</v>
      </c>
      <c r="W2606">
        <v>51.402597402597408</v>
      </c>
      <c r="X2606">
        <v>184.47920008231597</v>
      </c>
      <c r="Y2606">
        <v>150.36703910614528</v>
      </c>
      <c r="Z2606">
        <v>174.7772727272727</v>
      </c>
      <c r="AA2606">
        <v>42.155162557204491</v>
      </c>
      <c r="AB2606">
        <v>7.1300712010065022</v>
      </c>
      <c r="AC2606">
        <v>-36.226255339831155</v>
      </c>
      <c r="AD2606">
        <v>3</v>
      </c>
      <c r="AE2606">
        <v>0</v>
      </c>
      <c r="AF2606">
        <v>0</v>
      </c>
      <c r="AG2606">
        <v>2</v>
      </c>
      <c r="AH2606">
        <v>8</v>
      </c>
      <c r="AI2606">
        <v>2</v>
      </c>
      <c r="AJ2606">
        <v>0</v>
      </c>
      <c r="AK2606">
        <v>0</v>
      </c>
      <c r="AL2606">
        <v>0</v>
      </c>
      <c r="AM2606">
        <v>0</v>
      </c>
    </row>
    <row r="2607" spans="1:39">
      <c r="A2607">
        <v>12</v>
      </c>
      <c r="B2607">
        <v>28</v>
      </c>
      <c r="C2607">
        <v>2015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0</v>
      </c>
      <c r="L2607">
        <v>99</v>
      </c>
      <c r="M2607">
        <v>99</v>
      </c>
      <c r="N2607">
        <v>99</v>
      </c>
      <c r="O2607">
        <v>99</v>
      </c>
      <c r="P2607">
        <v>9999</v>
      </c>
      <c r="Q2607">
        <v>773</v>
      </c>
      <c r="R2607">
        <v>30335</v>
      </c>
      <c r="S2607">
        <v>30333</v>
      </c>
      <c r="T2607">
        <v>73.41658801035841</v>
      </c>
      <c r="U2607">
        <v>77.996080382376945</v>
      </c>
      <c r="V2607">
        <v>15.201516400197798</v>
      </c>
      <c r="W2607">
        <v>59.476378861306159</v>
      </c>
      <c r="X2607">
        <v>159.95911669634981</v>
      </c>
      <c r="Y2607">
        <v>147.63691775177151</v>
      </c>
      <c r="Z2607">
        <v>147.64665216101244</v>
      </c>
      <c r="AA2607">
        <v>31.318835563703431</v>
      </c>
      <c r="AB2607">
        <v>4.6827775461685581</v>
      </c>
      <c r="AC2607">
        <v>-43.82919343553781</v>
      </c>
      <c r="AD2607">
        <v>3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843</v>
      </c>
      <c r="AM2607">
        <v>102</v>
      </c>
    </row>
    <row r="2608" spans="1:39">
      <c r="A2608">
        <v>12</v>
      </c>
      <c r="B2608">
        <v>29</v>
      </c>
      <c r="C2608">
        <v>2015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2</v>
      </c>
      <c r="L2608">
        <v>99</v>
      </c>
      <c r="M2608">
        <v>99</v>
      </c>
      <c r="N2608">
        <v>99</v>
      </c>
      <c r="O2608">
        <v>99</v>
      </c>
      <c r="P2608">
        <v>9999</v>
      </c>
      <c r="Q2608">
        <v>1138</v>
      </c>
      <c r="R2608">
        <v>10546</v>
      </c>
      <c r="S2608">
        <v>10545</v>
      </c>
      <c r="T2608">
        <v>25.52336697403133</v>
      </c>
      <c r="U2608">
        <v>21.066325960790657</v>
      </c>
      <c r="V2608">
        <v>15.014602692964161</v>
      </c>
      <c r="W2608">
        <v>58.842200094831682</v>
      </c>
      <c r="X2608">
        <v>124.2808115670919</v>
      </c>
      <c r="Y2608">
        <v>114.70100512042522</v>
      </c>
      <c r="Z2608">
        <v>114.7118824087249</v>
      </c>
      <c r="AA2608">
        <v>10.786107712951267</v>
      </c>
      <c r="AB2608">
        <v>3.295289120782757</v>
      </c>
      <c r="AC2608">
        <v>-7.0605138694261846</v>
      </c>
      <c r="AD2608">
        <v>1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196</v>
      </c>
      <c r="AM2608">
        <v>173</v>
      </c>
    </row>
    <row r="2609" spans="1:39">
      <c r="A2609">
        <v>12</v>
      </c>
      <c r="B2609">
        <v>30</v>
      </c>
      <c r="C2609">
        <v>2015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4</v>
      </c>
      <c r="L2609">
        <v>99</v>
      </c>
      <c r="M2609">
        <v>99</v>
      </c>
      <c r="N2609">
        <v>99</v>
      </c>
      <c r="O2609">
        <v>99</v>
      </c>
      <c r="P2609">
        <v>9999</v>
      </c>
      <c r="Q2609">
        <v>9</v>
      </c>
      <c r="R2609">
        <v>437</v>
      </c>
      <c r="S2609">
        <v>429</v>
      </c>
      <c r="T2609">
        <v>1.0576248215106852</v>
      </c>
      <c r="U2609">
        <v>0.93554212103409995</v>
      </c>
      <c r="V2609">
        <v>13.450800915331811</v>
      </c>
      <c r="W2609">
        <v>56.144522144522149</v>
      </c>
      <c r="X2609">
        <v>135.4130769478692</v>
      </c>
      <c r="Y2609">
        <v>122.92723112128152</v>
      </c>
      <c r="Z2609">
        <v>125.21958041958048</v>
      </c>
      <c r="AA2609">
        <v>34.3866502368179</v>
      </c>
      <c r="AB2609">
        <v>4.3056421018454012</v>
      </c>
      <c r="AC2609">
        <v>-43.457380847118152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1</v>
      </c>
      <c r="AM2609">
        <v>0</v>
      </c>
    </row>
    <row r="2610" spans="1:39">
      <c r="A2610">
        <v>12</v>
      </c>
      <c r="B2610">
        <v>31</v>
      </c>
      <c r="C2610">
        <v>2014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0</v>
      </c>
      <c r="L2610">
        <v>99</v>
      </c>
      <c r="M2610">
        <v>99</v>
      </c>
      <c r="N2610">
        <v>99</v>
      </c>
      <c r="O2610">
        <v>99</v>
      </c>
      <c r="P2610">
        <v>9999</v>
      </c>
      <c r="Q2610">
        <v>815</v>
      </c>
      <c r="R2610">
        <v>30162</v>
      </c>
      <c r="S2610">
        <v>30118</v>
      </c>
      <c r="T2610">
        <v>80.906652360515011</v>
      </c>
      <c r="U2610">
        <v>84.374789017132144</v>
      </c>
      <c r="V2610">
        <v>16.175684636297319</v>
      </c>
      <c r="W2610">
        <v>59.368019124775891</v>
      </c>
      <c r="X2610">
        <v>161.55525816064565</v>
      </c>
      <c r="Y2610">
        <v>148.9340100125967</v>
      </c>
      <c r="Z2610">
        <v>149.1515907430753</v>
      </c>
      <c r="AA2610">
        <v>31.879344689522824</v>
      </c>
      <c r="AB2610">
        <v>4.7120303299145512</v>
      </c>
      <c r="AC2610">
        <v>-45.986178480935457</v>
      </c>
    </row>
    <row r="2611" spans="1:39">
      <c r="A2611">
        <v>12</v>
      </c>
      <c r="B2611">
        <v>32</v>
      </c>
      <c r="C2611">
        <v>2014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2</v>
      </c>
      <c r="L2611">
        <v>99</v>
      </c>
      <c r="M2611">
        <v>99</v>
      </c>
      <c r="N2611">
        <v>99</v>
      </c>
      <c r="O2611">
        <v>99</v>
      </c>
      <c r="P2611">
        <v>9999</v>
      </c>
      <c r="Q2611">
        <v>815</v>
      </c>
      <c r="R2611">
        <v>6771</v>
      </c>
      <c r="S2611">
        <v>6771</v>
      </c>
      <c r="T2611">
        <v>18.162553648068673</v>
      </c>
      <c r="U2611">
        <v>14.84126309484186</v>
      </c>
      <c r="V2611">
        <v>15.192290651307045</v>
      </c>
      <c r="W2611">
        <v>59.120070890562701</v>
      </c>
      <c r="X2611">
        <v>126.43219209831962</v>
      </c>
      <c r="Y2611">
        <v>116.69691330674922</v>
      </c>
      <c r="Z2611">
        <v>116.69691330674922</v>
      </c>
      <c r="AA2611">
        <v>13.132453087715797</v>
      </c>
      <c r="AB2611">
        <v>3.2883251986410476</v>
      </c>
      <c r="AC2611">
        <v>-14.710184791125275</v>
      </c>
    </row>
    <row r="2612" spans="1:39">
      <c r="A2612">
        <v>12</v>
      </c>
      <c r="B2612">
        <v>33</v>
      </c>
      <c r="C2612">
        <v>2014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4</v>
      </c>
      <c r="L2612">
        <v>99</v>
      </c>
      <c r="M2612">
        <v>99</v>
      </c>
      <c r="N2612">
        <v>99</v>
      </c>
      <c r="O2612">
        <v>99</v>
      </c>
      <c r="P2612">
        <v>9999</v>
      </c>
      <c r="Q2612">
        <v>33</v>
      </c>
      <c r="R2612">
        <v>347</v>
      </c>
      <c r="S2612">
        <v>319</v>
      </c>
      <c r="T2612">
        <v>0.93079399141630881</v>
      </c>
      <c r="U2612">
        <v>0.78394788802596949</v>
      </c>
      <c r="V2612">
        <v>25.259365994236319</v>
      </c>
      <c r="W2612">
        <v>57.391849529780558</v>
      </c>
      <c r="X2612">
        <v>140.66397944305157</v>
      </c>
      <c r="Y2612">
        <v>120.28155619596551</v>
      </c>
      <c r="Z2612">
        <v>130.83918495297812</v>
      </c>
      <c r="AA2612">
        <v>35.667570871519473</v>
      </c>
      <c r="AB2612">
        <v>4.7017700958027593</v>
      </c>
      <c r="AC2612">
        <v>-54.351933891996758</v>
      </c>
    </row>
    <row r="2613" spans="1:39">
      <c r="A2613">
        <v>12</v>
      </c>
      <c r="B2613">
        <v>34</v>
      </c>
      <c r="C2613">
        <v>2013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0</v>
      </c>
      <c r="L2613">
        <v>99</v>
      </c>
      <c r="M2613">
        <v>99</v>
      </c>
      <c r="N2613">
        <v>99</v>
      </c>
      <c r="O2613">
        <v>99</v>
      </c>
      <c r="P2613">
        <v>9999</v>
      </c>
      <c r="Q2613">
        <v>807</v>
      </c>
      <c r="R2613">
        <v>30311</v>
      </c>
      <c r="S2613">
        <v>30247</v>
      </c>
      <c r="T2613">
        <v>82.474423160644349</v>
      </c>
      <c r="U2613">
        <v>85.613337950372994</v>
      </c>
      <c r="V2613">
        <v>16.354821681897661</v>
      </c>
      <c r="W2613">
        <v>59.237213607961138</v>
      </c>
      <c r="X2613">
        <v>161.70727131267225</v>
      </c>
      <c r="Y2613">
        <v>148.98926792253542</v>
      </c>
      <c r="Z2613">
        <v>149.30451615036108</v>
      </c>
      <c r="AA2613">
        <v>32.497580777792287</v>
      </c>
      <c r="AB2613">
        <v>4.590022226759876</v>
      </c>
      <c r="AC2613">
        <v>-45.333489322811594</v>
      </c>
    </row>
    <row r="2614" spans="1:39">
      <c r="A2614">
        <v>12</v>
      </c>
      <c r="B2614">
        <v>35</v>
      </c>
      <c r="C2614">
        <v>2013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2</v>
      </c>
      <c r="L2614">
        <v>99</v>
      </c>
      <c r="M2614">
        <v>99</v>
      </c>
      <c r="N2614">
        <v>99</v>
      </c>
      <c r="O2614">
        <v>99</v>
      </c>
      <c r="P2614">
        <v>9999</v>
      </c>
      <c r="Q2614">
        <v>693</v>
      </c>
      <c r="R2614">
        <v>6174</v>
      </c>
      <c r="S2614">
        <v>6173</v>
      </c>
      <c r="T2614">
        <v>16.799085764040051</v>
      </c>
      <c r="U2614">
        <v>13.775256137704227</v>
      </c>
      <c r="V2614">
        <v>15.37949465500486</v>
      </c>
      <c r="W2614">
        <v>59.483881419083112</v>
      </c>
      <c r="X2614">
        <v>127.5296642931018</v>
      </c>
      <c r="Y2614">
        <v>117.69198250728878</v>
      </c>
      <c r="Z2614">
        <v>117.71104811274922</v>
      </c>
      <c r="AA2614">
        <v>15.047849737209589</v>
      </c>
      <c r="AB2614">
        <v>3.3670544874028954</v>
      </c>
      <c r="AC2614">
        <v>-20.237815707281158</v>
      </c>
    </row>
    <row r="2615" spans="1:39">
      <c r="A2615">
        <v>12</v>
      </c>
      <c r="B2615">
        <v>36</v>
      </c>
      <c r="C2615">
        <v>2013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4</v>
      </c>
      <c r="L2615">
        <v>99</v>
      </c>
      <c r="M2615">
        <v>99</v>
      </c>
      <c r="N2615">
        <v>99</v>
      </c>
      <c r="O2615">
        <v>99</v>
      </c>
      <c r="P2615">
        <v>9999</v>
      </c>
      <c r="Q2615">
        <v>32</v>
      </c>
      <c r="R2615">
        <v>265</v>
      </c>
      <c r="S2615">
        <v>219</v>
      </c>
      <c r="T2615">
        <v>0.72104919460165429</v>
      </c>
      <c r="U2615">
        <v>0.6064219264784565</v>
      </c>
      <c r="V2615">
        <v>26.188679245283009</v>
      </c>
      <c r="W2615">
        <v>55.287671232876704</v>
      </c>
      <c r="X2615">
        <v>153.58825814100859</v>
      </c>
      <c r="Y2615">
        <v>120.70988679245282</v>
      </c>
      <c r="Z2615">
        <v>146.06447488584473</v>
      </c>
      <c r="AA2615">
        <v>45.907422426625843</v>
      </c>
      <c r="AB2615">
        <v>6.3723420324610736</v>
      </c>
      <c r="AC2615">
        <v>-54.520717915185742</v>
      </c>
    </row>
    <row r="2616" spans="1:39">
      <c r="A2616">
        <v>12</v>
      </c>
      <c r="B2616">
        <v>37</v>
      </c>
      <c r="C2616">
        <v>2012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0</v>
      </c>
      <c r="L2616">
        <v>99</v>
      </c>
      <c r="M2616">
        <v>99</v>
      </c>
      <c r="N2616">
        <v>99</v>
      </c>
      <c r="O2616">
        <v>99</v>
      </c>
      <c r="P2616">
        <v>9999</v>
      </c>
      <c r="Q2616">
        <v>865</v>
      </c>
      <c r="R2616">
        <v>31081.5</v>
      </c>
      <c r="S2616">
        <v>31015.5</v>
      </c>
      <c r="T2616">
        <v>82.606442353691605</v>
      </c>
      <c r="U2616">
        <v>85.823999475600573</v>
      </c>
      <c r="V2616">
        <v>16.460338143268505</v>
      </c>
      <c r="W2616">
        <v>59.127436281859055</v>
      </c>
      <c r="X2616">
        <v>162.2335986669386</v>
      </c>
      <c r="Y2616">
        <v>149.45768704856485</v>
      </c>
      <c r="Z2616">
        <v>149.77572826489879</v>
      </c>
      <c r="AA2616">
        <v>32.643653462374324</v>
      </c>
      <c r="AB2616">
        <v>4.6113646622412929</v>
      </c>
      <c r="AC2616">
        <v>-45.608602251087959</v>
      </c>
    </row>
    <row r="2617" spans="1:39">
      <c r="A2617">
        <v>12</v>
      </c>
      <c r="B2617">
        <v>38</v>
      </c>
      <c r="C2617">
        <v>2012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2</v>
      </c>
      <c r="L2617">
        <v>99</v>
      </c>
      <c r="M2617">
        <v>99</v>
      </c>
      <c r="N2617">
        <v>99</v>
      </c>
      <c r="O2617">
        <v>99</v>
      </c>
      <c r="P2617">
        <v>9999</v>
      </c>
      <c r="Q2617">
        <v>804</v>
      </c>
      <c r="R2617">
        <v>6390</v>
      </c>
      <c r="S2617">
        <v>6389</v>
      </c>
      <c r="T2617">
        <v>16.982937330569285</v>
      </c>
      <c r="U2617">
        <v>13.806291982637648</v>
      </c>
      <c r="V2617">
        <v>15.186384976525824</v>
      </c>
      <c r="W2617">
        <v>59.092972296133993</v>
      </c>
      <c r="X2617">
        <v>126.72182123679828</v>
      </c>
      <c r="Y2617">
        <v>116.94661971831007</v>
      </c>
      <c r="Z2617">
        <v>116.9649240882769</v>
      </c>
      <c r="AA2617">
        <v>13.770499393385229</v>
      </c>
      <c r="AB2617">
        <v>3.2866585859388713</v>
      </c>
      <c r="AC2617">
        <v>-17.576700515628811</v>
      </c>
    </row>
    <row r="2618" spans="1:39">
      <c r="A2618">
        <v>12</v>
      </c>
      <c r="B2618">
        <v>39</v>
      </c>
      <c r="C2618">
        <v>2012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4</v>
      </c>
      <c r="L2618">
        <v>99</v>
      </c>
      <c r="M2618">
        <v>99</v>
      </c>
      <c r="N2618">
        <v>99</v>
      </c>
      <c r="O2618">
        <v>99</v>
      </c>
      <c r="P2618">
        <v>9999</v>
      </c>
      <c r="Q2618">
        <v>31</v>
      </c>
      <c r="R2618">
        <v>154.5</v>
      </c>
      <c r="S2618">
        <v>126.5</v>
      </c>
      <c r="T2618">
        <v>0.41062031573911656</v>
      </c>
      <c r="U2618">
        <v>0.3697085417617737</v>
      </c>
      <c r="V2618">
        <v>27.456310679611661</v>
      </c>
      <c r="W2618">
        <v>55.810276679841913</v>
      </c>
      <c r="X2618">
        <v>164.37464718607879</v>
      </c>
      <c r="Y2618">
        <v>129.52168284789647</v>
      </c>
      <c r="Z2618">
        <v>158.19051383399216</v>
      </c>
      <c r="AA2618">
        <v>51.052800584904787</v>
      </c>
      <c r="AB2618">
        <v>7.9202779926439852</v>
      </c>
      <c r="AC2618">
        <v>-50.96741840753549</v>
      </c>
    </row>
    <row r="2619" spans="1:39">
      <c r="A2619">
        <v>12</v>
      </c>
      <c r="B2619">
        <v>40</v>
      </c>
      <c r="C2619">
        <v>2011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0</v>
      </c>
      <c r="L2619">
        <v>99</v>
      </c>
      <c r="M2619">
        <v>99</v>
      </c>
      <c r="N2619">
        <v>99</v>
      </c>
      <c r="O2619">
        <v>99</v>
      </c>
      <c r="P2619">
        <v>9999</v>
      </c>
      <c r="Q2619">
        <v>976</v>
      </c>
      <c r="R2619">
        <v>30574</v>
      </c>
      <c r="S2619">
        <v>30508</v>
      </c>
      <c r="T2619">
        <v>81.948055428984944</v>
      </c>
      <c r="U2619">
        <v>85.186929607214495</v>
      </c>
      <c r="V2619">
        <v>16.399129979721327</v>
      </c>
      <c r="W2619">
        <v>58.847974301822482</v>
      </c>
      <c r="X2619">
        <v>161.63036154541578</v>
      </c>
      <c r="Y2619">
        <v>148.89376594491929</v>
      </c>
      <c r="Z2619">
        <v>149.21587780254245</v>
      </c>
      <c r="AA2619">
        <v>32.470704640542223</v>
      </c>
      <c r="AB2619">
        <v>4.6225816317054509</v>
      </c>
      <c r="AC2619">
        <v>-43.523506155872525</v>
      </c>
    </row>
    <row r="2620" spans="1:39">
      <c r="A2620">
        <v>12</v>
      </c>
      <c r="B2620">
        <v>41</v>
      </c>
      <c r="C2620">
        <v>2011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2</v>
      </c>
      <c r="L2620">
        <v>99</v>
      </c>
      <c r="M2620">
        <v>99</v>
      </c>
      <c r="N2620">
        <v>99</v>
      </c>
      <c r="O2620">
        <v>99</v>
      </c>
      <c r="P2620">
        <v>9999</v>
      </c>
      <c r="Q2620">
        <v>963</v>
      </c>
      <c r="R2620">
        <v>6601</v>
      </c>
      <c r="S2620">
        <v>6600</v>
      </c>
      <c r="T2620">
        <v>17.692781902490015</v>
      </c>
      <c r="U2620">
        <v>14.471127323218276</v>
      </c>
      <c r="V2620">
        <v>14.928495682472349</v>
      </c>
      <c r="W2620">
        <v>58.652727272727269</v>
      </c>
      <c r="X2620">
        <v>126.94455336308523</v>
      </c>
      <c r="Y2620">
        <v>117.15165883956983</v>
      </c>
      <c r="Z2620">
        <v>117.1694090909092</v>
      </c>
      <c r="AA2620">
        <v>14.485024626787402</v>
      </c>
      <c r="AB2620">
        <v>3.4949758508961248</v>
      </c>
      <c r="AC2620">
        <v>-17.227124264126541</v>
      </c>
    </row>
    <row r="2621" spans="1:39">
      <c r="A2621">
        <v>12</v>
      </c>
      <c r="B2621">
        <v>42</v>
      </c>
      <c r="C2621">
        <v>2011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4</v>
      </c>
      <c r="L2621">
        <v>99</v>
      </c>
      <c r="M2621">
        <v>99</v>
      </c>
      <c r="N2621">
        <v>99</v>
      </c>
      <c r="O2621">
        <v>99</v>
      </c>
      <c r="P2621">
        <v>9999</v>
      </c>
      <c r="Q2621">
        <v>22</v>
      </c>
      <c r="R2621">
        <v>134</v>
      </c>
      <c r="S2621">
        <v>131</v>
      </c>
      <c r="T2621">
        <v>0.35916266852502071</v>
      </c>
      <c r="U2621">
        <v>0.34194306956722453</v>
      </c>
      <c r="V2621">
        <v>21.604477611940304</v>
      </c>
      <c r="W2621">
        <v>55.145038167938914</v>
      </c>
      <c r="X2621">
        <v>151.02189485939743</v>
      </c>
      <c r="Y2621">
        <v>136.36559701492536</v>
      </c>
      <c r="Z2621">
        <v>139.48847328244267</v>
      </c>
      <c r="AA2621">
        <v>46.451134029547539</v>
      </c>
      <c r="AB2621">
        <v>6.7531413526087638</v>
      </c>
      <c r="AC2621">
        <v>-67.868860410164402</v>
      </c>
    </row>
    <row r="2622" spans="1:39">
      <c r="A2622">
        <v>12</v>
      </c>
      <c r="B2622">
        <v>43</v>
      </c>
      <c r="C2622">
        <v>2010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0</v>
      </c>
      <c r="L2622">
        <v>99</v>
      </c>
      <c r="M2622">
        <v>99</v>
      </c>
      <c r="N2622">
        <v>99</v>
      </c>
      <c r="O2622">
        <v>99</v>
      </c>
      <c r="P2622">
        <v>9999</v>
      </c>
      <c r="Q2622">
        <v>1133</v>
      </c>
      <c r="R2622">
        <v>31258</v>
      </c>
      <c r="S2622">
        <v>31141</v>
      </c>
      <c r="T2622">
        <v>84.269269134338003</v>
      </c>
      <c r="U2622">
        <v>87.031034969871058</v>
      </c>
      <c r="V2622">
        <v>14.653176786742597</v>
      </c>
      <c r="W2622">
        <v>58.28448026717188</v>
      </c>
      <c r="X2622">
        <v>161.60884698674221</v>
      </c>
      <c r="Y2622">
        <v>148.72549107428588</v>
      </c>
      <c r="Z2622">
        <v>149.28426832792869</v>
      </c>
      <c r="AA2622">
        <v>32.470296145198219</v>
      </c>
      <c r="AB2622">
        <v>4.7669518538558897</v>
      </c>
      <c r="AC2622">
        <v>-43.684238093277216</v>
      </c>
    </row>
    <row r="2623" spans="1:39">
      <c r="A2623">
        <v>12</v>
      </c>
      <c r="B2623">
        <v>44</v>
      </c>
      <c r="C2623">
        <v>2010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2</v>
      </c>
      <c r="L2623">
        <v>99</v>
      </c>
      <c r="M2623">
        <v>99</v>
      </c>
      <c r="N2623">
        <v>99</v>
      </c>
      <c r="O2623">
        <v>99</v>
      </c>
      <c r="P2623">
        <v>9999</v>
      </c>
      <c r="Q2623">
        <v>972</v>
      </c>
      <c r="R2623">
        <v>5681</v>
      </c>
      <c r="S2623">
        <v>5676</v>
      </c>
      <c r="T2623">
        <v>15.315558191572528</v>
      </c>
      <c r="U2623">
        <v>12.575741699553109</v>
      </c>
      <c r="V2623">
        <v>14.797922900897731</v>
      </c>
      <c r="W2623">
        <v>58.437808315715309</v>
      </c>
      <c r="X2623">
        <v>128.22420556404103</v>
      </c>
      <c r="Y2623">
        <v>118.2445872205593</v>
      </c>
      <c r="Z2623">
        <v>118.3487491190975</v>
      </c>
      <c r="AA2623">
        <v>16.416144258148218</v>
      </c>
      <c r="AB2623">
        <v>3.7153626160136008</v>
      </c>
      <c r="AC2623">
        <v>-31.209995420698434</v>
      </c>
    </row>
    <row r="2624" spans="1:39">
      <c r="A2624">
        <v>12</v>
      </c>
      <c r="B2624">
        <v>45</v>
      </c>
      <c r="C2624">
        <v>2010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4</v>
      </c>
      <c r="L2624">
        <v>99</v>
      </c>
      <c r="M2624">
        <v>99</v>
      </c>
      <c r="N2624">
        <v>99</v>
      </c>
      <c r="O2624">
        <v>99</v>
      </c>
      <c r="P2624">
        <v>9999</v>
      </c>
      <c r="Q2624">
        <v>32</v>
      </c>
      <c r="R2624">
        <v>147</v>
      </c>
      <c r="S2624">
        <v>147</v>
      </c>
      <c r="T2624">
        <v>0.3963011889035668</v>
      </c>
      <c r="U2624">
        <v>0.37717761665704191</v>
      </c>
      <c r="V2624">
        <v>10.646258503401363</v>
      </c>
      <c r="W2624">
        <v>56.469387755102019</v>
      </c>
      <c r="X2624">
        <v>148.49072456718329</v>
      </c>
      <c r="Y2624">
        <v>137.05693877551019</v>
      </c>
      <c r="Z2624">
        <v>137.05693877551019</v>
      </c>
      <c r="AA2624">
        <v>35.904333803414247</v>
      </c>
      <c r="AB2624">
        <v>4.9063420327330594</v>
      </c>
      <c r="AC2624">
        <v>-37.707323177238763</v>
      </c>
    </row>
    <row r="2625" spans="1:29">
      <c r="A2625">
        <v>12</v>
      </c>
      <c r="B2625">
        <v>46</v>
      </c>
      <c r="C2625">
        <v>2009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0</v>
      </c>
      <c r="L2625">
        <v>99</v>
      </c>
      <c r="M2625">
        <v>99</v>
      </c>
      <c r="N2625">
        <v>99</v>
      </c>
      <c r="O2625">
        <v>99</v>
      </c>
      <c r="P2625">
        <v>9999</v>
      </c>
      <c r="Q2625">
        <v>1128</v>
      </c>
      <c r="R2625">
        <v>30810</v>
      </c>
      <c r="S2625">
        <v>30691</v>
      </c>
      <c r="T2625">
        <v>80.532176276857115</v>
      </c>
      <c r="U2625">
        <v>83.931284555529118</v>
      </c>
      <c r="V2625">
        <v>15.787439143135348</v>
      </c>
      <c r="W2625">
        <v>57.178260727900685</v>
      </c>
      <c r="X2625">
        <v>164.07803674216123</v>
      </c>
      <c r="Y2625">
        <v>150.96304446608204</v>
      </c>
      <c r="Z2625">
        <v>151.5483822619006</v>
      </c>
      <c r="AA2625">
        <v>32.831358257230761</v>
      </c>
      <c r="AB2625">
        <v>5.0841593863732655</v>
      </c>
      <c r="AC2625">
        <v>-50.712345514548801</v>
      </c>
    </row>
    <row r="2626" spans="1:29">
      <c r="A2626">
        <v>12</v>
      </c>
      <c r="B2626">
        <v>47</v>
      </c>
      <c r="C2626">
        <v>2009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2</v>
      </c>
      <c r="L2626">
        <v>99</v>
      </c>
      <c r="M2626">
        <v>99</v>
      </c>
      <c r="N2626">
        <v>99</v>
      </c>
      <c r="O2626">
        <v>99</v>
      </c>
      <c r="P2626">
        <v>9999</v>
      </c>
      <c r="Q2626">
        <v>947</v>
      </c>
      <c r="R2626">
        <v>7082</v>
      </c>
      <c r="S2626">
        <v>7082</v>
      </c>
      <c r="T2626">
        <v>18.511161064352542</v>
      </c>
      <c r="U2626">
        <v>15.257542525165965</v>
      </c>
      <c r="V2626">
        <v>14.067353854843264</v>
      </c>
      <c r="W2626">
        <v>57.143038689635695</v>
      </c>
      <c r="X2626">
        <v>129.3497041161221</v>
      </c>
      <c r="Y2626">
        <v>119.38977689918077</v>
      </c>
      <c r="Z2626">
        <v>119.38977689918077</v>
      </c>
      <c r="AA2626">
        <v>13.972188759067944</v>
      </c>
      <c r="AB2626">
        <v>3.6656757928479928</v>
      </c>
      <c r="AC2626">
        <v>-25.828218765299638</v>
      </c>
    </row>
    <row r="2627" spans="1:29">
      <c r="A2627">
        <v>12</v>
      </c>
      <c r="B2627">
        <v>48</v>
      </c>
      <c r="C2627">
        <v>2009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4</v>
      </c>
      <c r="L2627">
        <v>99</v>
      </c>
      <c r="M2627">
        <v>99</v>
      </c>
      <c r="N2627">
        <v>99</v>
      </c>
      <c r="O2627">
        <v>99</v>
      </c>
      <c r="P2627">
        <v>9999</v>
      </c>
      <c r="Q2627">
        <v>22</v>
      </c>
      <c r="R2627">
        <v>365</v>
      </c>
      <c r="S2627">
        <v>365</v>
      </c>
      <c r="T2627">
        <v>0.95404882638925181</v>
      </c>
      <c r="U2627">
        <v>0.80898403742096736</v>
      </c>
      <c r="V2627">
        <v>16.424657534246581</v>
      </c>
      <c r="W2627">
        <v>55.263013698630147</v>
      </c>
      <c r="X2627">
        <v>133.07113492334409</v>
      </c>
      <c r="Y2627">
        <v>122.82465753424653</v>
      </c>
      <c r="Z2627">
        <v>122.82465753424653</v>
      </c>
      <c r="AA2627">
        <v>26.283703898730622</v>
      </c>
      <c r="AB2627">
        <v>4.2878454163927806</v>
      </c>
      <c r="AC2627">
        <v>-36.601975820618513</v>
      </c>
    </row>
    <row r="2628" spans="1:29">
      <c r="A2628">
        <v>12</v>
      </c>
      <c r="B2628">
        <v>49</v>
      </c>
      <c r="C2628">
        <v>2008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0</v>
      </c>
      <c r="L2628">
        <v>99</v>
      </c>
      <c r="M2628">
        <v>99</v>
      </c>
      <c r="N2628">
        <v>99</v>
      </c>
      <c r="O2628">
        <v>99</v>
      </c>
      <c r="P2628">
        <v>9999</v>
      </c>
      <c r="Q2628">
        <v>1210</v>
      </c>
      <c r="R2628">
        <v>29567</v>
      </c>
      <c r="S2628">
        <v>29453</v>
      </c>
      <c r="T2628">
        <v>81.163358862444753</v>
      </c>
      <c r="U2628">
        <v>84.494609564423826</v>
      </c>
      <c r="V2628">
        <v>15.474075827780972</v>
      </c>
      <c r="W2628">
        <v>56.801310562591247</v>
      </c>
      <c r="X2628">
        <v>165.51361890274629</v>
      </c>
      <c r="Y2628">
        <v>152.32132783170491</v>
      </c>
      <c r="Z2628">
        <v>152.91089871999515</v>
      </c>
      <c r="AA2628">
        <v>33.081976601929178</v>
      </c>
      <c r="AB2628">
        <v>4.8252850555228228</v>
      </c>
      <c r="AC2628">
        <v>-52.432945360162734</v>
      </c>
    </row>
    <row r="2629" spans="1:29">
      <c r="A2629">
        <v>12</v>
      </c>
      <c r="B2629">
        <v>50</v>
      </c>
      <c r="C2629">
        <v>2008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2</v>
      </c>
      <c r="L2629">
        <v>99</v>
      </c>
      <c r="M2629">
        <v>99</v>
      </c>
      <c r="N2629">
        <v>99</v>
      </c>
      <c r="O2629">
        <v>99</v>
      </c>
      <c r="P2629">
        <v>9999</v>
      </c>
      <c r="Q2629">
        <v>1044</v>
      </c>
      <c r="R2629">
        <v>6734</v>
      </c>
      <c r="S2629">
        <v>6733</v>
      </c>
      <c r="T2629">
        <v>18.485272722281703</v>
      </c>
      <c r="U2629">
        <v>15.180134707044692</v>
      </c>
      <c r="V2629">
        <v>13.799970299970301</v>
      </c>
      <c r="W2629">
        <v>56.667755829496485</v>
      </c>
      <c r="X2629">
        <v>130.19651573281018</v>
      </c>
      <c r="Y2629">
        <v>120.15490050490078</v>
      </c>
      <c r="Z2629">
        <v>120.17274617555356</v>
      </c>
      <c r="AA2629">
        <v>15.522679033366964</v>
      </c>
      <c r="AB2629">
        <v>3.8368202501227473</v>
      </c>
      <c r="AC2629">
        <v>-31.502213610013843</v>
      </c>
    </row>
    <row r="2630" spans="1:29">
      <c r="A2630">
        <v>12</v>
      </c>
      <c r="B2630">
        <v>51</v>
      </c>
      <c r="C2630">
        <v>2008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4</v>
      </c>
      <c r="L2630">
        <v>99</v>
      </c>
      <c r="M2630">
        <v>99</v>
      </c>
      <c r="N2630">
        <v>99</v>
      </c>
      <c r="O2630">
        <v>99</v>
      </c>
      <c r="P2630">
        <v>9999</v>
      </c>
      <c r="Q2630">
        <v>11</v>
      </c>
      <c r="R2630">
        <v>127</v>
      </c>
      <c r="S2630">
        <v>127</v>
      </c>
      <c r="T2630">
        <v>0.34862334952922125</v>
      </c>
      <c r="U2630">
        <v>0.32314884377241138</v>
      </c>
      <c r="V2630">
        <v>18.417322834645677</v>
      </c>
      <c r="W2630">
        <v>54.464566929133838</v>
      </c>
      <c r="X2630">
        <v>146.93868846025882</v>
      </c>
      <c r="Y2630">
        <v>135.62440944881882</v>
      </c>
      <c r="Z2630">
        <v>135.62440944881882</v>
      </c>
      <c r="AA2630">
        <v>43.48810990824299</v>
      </c>
      <c r="AB2630">
        <v>6.8249141502956956</v>
      </c>
      <c r="AC2630">
        <v>-64.505979243352726</v>
      </c>
    </row>
    <row r="2631" spans="1:29">
      <c r="A2631">
        <v>12</v>
      </c>
      <c r="B2631">
        <v>52</v>
      </c>
      <c r="C2631">
        <v>2007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0</v>
      </c>
      <c r="L2631">
        <v>99</v>
      </c>
      <c r="M2631">
        <v>99</v>
      </c>
      <c r="N2631">
        <v>99</v>
      </c>
      <c r="O2631">
        <v>99</v>
      </c>
      <c r="P2631">
        <v>9999</v>
      </c>
      <c r="Q2631">
        <v>1282</v>
      </c>
      <c r="R2631">
        <v>32581</v>
      </c>
      <c r="S2631">
        <v>32445</v>
      </c>
      <c r="T2631">
        <v>84.868455326908062</v>
      </c>
      <c r="U2631">
        <v>87.630749963687549</v>
      </c>
      <c r="V2631">
        <v>15.428593351953589</v>
      </c>
      <c r="W2631">
        <v>56.800893820311288</v>
      </c>
      <c r="X2631">
        <v>165.65839424854747</v>
      </c>
      <c r="Y2631">
        <v>152.39700438906132</v>
      </c>
      <c r="Z2631">
        <v>153.03580829095412</v>
      </c>
      <c r="AA2631">
        <v>32.427051171016267</v>
      </c>
      <c r="AB2631">
        <v>4.7349107373999759</v>
      </c>
      <c r="AC2631">
        <v>-53.548313091379811</v>
      </c>
    </row>
    <row r="2632" spans="1:29">
      <c r="A2632">
        <v>12</v>
      </c>
      <c r="B2632">
        <v>53</v>
      </c>
      <c r="C2632">
        <v>2007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2</v>
      </c>
      <c r="L2632">
        <v>99</v>
      </c>
      <c r="M2632">
        <v>99</v>
      </c>
      <c r="N2632">
        <v>99</v>
      </c>
      <c r="O2632">
        <v>99</v>
      </c>
      <c r="P2632">
        <v>9999</v>
      </c>
      <c r="Q2632">
        <v>966</v>
      </c>
      <c r="R2632">
        <v>5337</v>
      </c>
      <c r="S2632">
        <v>5337</v>
      </c>
      <c r="T2632">
        <v>13.902057827559258</v>
      </c>
      <c r="U2632">
        <v>11.360796427737521</v>
      </c>
      <c r="V2632">
        <v>13.748173130972461</v>
      </c>
      <c r="W2632">
        <v>56.533820498407351</v>
      </c>
      <c r="X2632">
        <v>130.67854961306747</v>
      </c>
      <c r="Y2632">
        <v>120.6134907251266</v>
      </c>
      <c r="Z2632">
        <v>120.6134907251266</v>
      </c>
      <c r="AA2632">
        <v>15.675254536111488</v>
      </c>
      <c r="AB2632">
        <v>3.8671043490544097</v>
      </c>
      <c r="AC2632">
        <v>-29.984051389515304</v>
      </c>
    </row>
    <row r="2633" spans="1:29">
      <c r="A2633">
        <v>12</v>
      </c>
      <c r="B2633">
        <v>54</v>
      </c>
      <c r="C2633">
        <v>2007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4</v>
      </c>
      <c r="L2633">
        <v>99</v>
      </c>
      <c r="M2633">
        <v>99</v>
      </c>
      <c r="N2633">
        <v>99</v>
      </c>
      <c r="O2633">
        <v>99</v>
      </c>
      <c r="P2633">
        <v>9999</v>
      </c>
      <c r="Q2633">
        <v>9</v>
      </c>
      <c r="R2633">
        <v>472</v>
      </c>
      <c r="S2633">
        <v>471</v>
      </c>
      <c r="T2633">
        <v>1.2294868455326904</v>
      </c>
      <c r="U2633">
        <v>1.0084536085749247</v>
      </c>
      <c r="V2633">
        <v>13.542372881355936</v>
      </c>
      <c r="W2633">
        <v>55.290870488322717</v>
      </c>
      <c r="X2633">
        <v>131.52579099105719</v>
      </c>
      <c r="Y2633">
        <v>121.05932203389824</v>
      </c>
      <c r="Z2633">
        <v>121.3163481953291</v>
      </c>
      <c r="AA2633">
        <v>16.140933453072581</v>
      </c>
      <c r="AB2633">
        <v>4.020951166930061</v>
      </c>
      <c r="AC2633">
        <v>-46.808644574859557</v>
      </c>
    </row>
    <row r="2634" spans="1:29">
      <c r="A2634">
        <v>12</v>
      </c>
      <c r="B2634">
        <v>55</v>
      </c>
      <c r="C2634">
        <v>2006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0</v>
      </c>
      <c r="L2634">
        <v>99</v>
      </c>
      <c r="M2634">
        <v>99</v>
      </c>
      <c r="N2634">
        <v>99</v>
      </c>
      <c r="O2634">
        <v>99</v>
      </c>
      <c r="P2634">
        <v>9999</v>
      </c>
      <c r="Q2634">
        <v>1415</v>
      </c>
      <c r="R2634">
        <v>32478</v>
      </c>
      <c r="S2634">
        <v>32269</v>
      </c>
      <c r="T2634">
        <v>84.756909105143649</v>
      </c>
      <c r="U2634">
        <v>87.38505636088928</v>
      </c>
      <c r="V2634">
        <v>15.790227230740809</v>
      </c>
      <c r="W2634">
        <v>56.976169078682318</v>
      </c>
      <c r="X2634">
        <v>162.91399054894762</v>
      </c>
      <c r="Y2634">
        <v>149.56611860336196</v>
      </c>
      <c r="Z2634">
        <v>150.53482909293723</v>
      </c>
      <c r="AA2634">
        <v>32.207532109678283</v>
      </c>
      <c r="AB2634">
        <v>4.6681192820246036</v>
      </c>
      <c r="AC2634">
        <v>-52.762505764975351</v>
      </c>
    </row>
    <row r="2635" spans="1:29">
      <c r="A2635">
        <v>12</v>
      </c>
      <c r="B2635">
        <v>56</v>
      </c>
      <c r="C2635">
        <v>2006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2</v>
      </c>
      <c r="L2635">
        <v>99</v>
      </c>
      <c r="M2635">
        <v>99</v>
      </c>
      <c r="N2635">
        <v>99</v>
      </c>
      <c r="O2635">
        <v>99</v>
      </c>
      <c r="P2635">
        <v>9999</v>
      </c>
      <c r="Q2635">
        <v>891</v>
      </c>
      <c r="R2635">
        <v>5827</v>
      </c>
      <c r="S2635">
        <v>5805</v>
      </c>
      <c r="T2635">
        <v>15.206555494663222</v>
      </c>
      <c r="U2635">
        <v>12.580326796807141</v>
      </c>
      <c r="V2635">
        <v>13.674618156856019</v>
      </c>
      <c r="W2635">
        <v>56.44444444444445</v>
      </c>
      <c r="X2635">
        <v>130.51082298732271</v>
      </c>
      <c r="Y2635">
        <v>120.0140895829756</v>
      </c>
      <c r="Z2635">
        <v>120.46892334194639</v>
      </c>
      <c r="AA2635">
        <v>14.534112617914724</v>
      </c>
      <c r="AB2635">
        <v>3.8570345442017393</v>
      </c>
      <c r="AC2635">
        <v>-32.737973746855161</v>
      </c>
    </row>
    <row r="2636" spans="1:29">
      <c r="A2636">
        <v>12</v>
      </c>
      <c r="B2636">
        <v>57</v>
      </c>
      <c r="C2636">
        <v>2006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4</v>
      </c>
      <c r="L2636">
        <v>99</v>
      </c>
      <c r="M2636">
        <v>99</v>
      </c>
      <c r="N2636">
        <v>99</v>
      </c>
      <c r="O2636">
        <v>99</v>
      </c>
      <c r="P2636">
        <v>9999</v>
      </c>
      <c r="Q2636">
        <v>6</v>
      </c>
      <c r="R2636">
        <v>10</v>
      </c>
      <c r="S2636">
        <v>10</v>
      </c>
      <c r="T2636">
        <v>2.609671442365406E-2</v>
      </c>
      <c r="U2636">
        <v>2.6016149945129033E-2</v>
      </c>
      <c r="V2636">
        <v>45</v>
      </c>
      <c r="W2636">
        <v>53.1</v>
      </c>
      <c r="X2636">
        <v>156.68472372697724</v>
      </c>
      <c r="Y2636">
        <v>144.61999999999995</v>
      </c>
      <c r="Z2636">
        <v>144.61999999999995</v>
      </c>
      <c r="AA2636">
        <v>51.850839916051569</v>
      </c>
      <c r="AB2636">
        <v>6.2040309476984214</v>
      </c>
      <c r="AC2636">
        <v>-81.011746128803338</v>
      </c>
    </row>
    <row r="2637" spans="1:29">
      <c r="A2637">
        <v>12</v>
      </c>
      <c r="B2637">
        <v>58</v>
      </c>
      <c r="C2637">
        <v>2005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0</v>
      </c>
      <c r="L2637">
        <v>99</v>
      </c>
      <c r="M2637">
        <v>99</v>
      </c>
      <c r="N2637">
        <v>99</v>
      </c>
      <c r="O2637">
        <v>99</v>
      </c>
      <c r="P2637">
        <v>9999</v>
      </c>
      <c r="Q2637">
        <v>1522</v>
      </c>
      <c r="R2637">
        <v>28123.25</v>
      </c>
      <c r="S2637">
        <v>27623</v>
      </c>
      <c r="T2637">
        <v>82.64920027331037</v>
      </c>
      <c r="U2637">
        <v>85.481495331523178</v>
      </c>
      <c r="V2637">
        <v>15.799880881477062</v>
      </c>
      <c r="W2637">
        <v>56.793541613872513</v>
      </c>
      <c r="X2637">
        <v>162.81228198053466</v>
      </c>
      <c r="Y2637">
        <v>148.0623967713546</v>
      </c>
      <c r="Z2637">
        <v>150.74379321579835</v>
      </c>
      <c r="AA2637">
        <v>31.9882159667224</v>
      </c>
      <c r="AB2637">
        <v>4.7993349277386628</v>
      </c>
      <c r="AC2637">
        <v>-53.004122484983633</v>
      </c>
    </row>
    <row r="2638" spans="1:29">
      <c r="A2638">
        <v>12</v>
      </c>
      <c r="B2638">
        <v>59</v>
      </c>
      <c r="C2638">
        <v>2005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2</v>
      </c>
      <c r="L2638">
        <v>99</v>
      </c>
      <c r="M2638">
        <v>99</v>
      </c>
      <c r="N2638">
        <v>99</v>
      </c>
      <c r="O2638">
        <v>99</v>
      </c>
      <c r="P2638">
        <v>9999</v>
      </c>
      <c r="Q2638">
        <v>1000</v>
      </c>
      <c r="R2638">
        <v>5890</v>
      </c>
      <c r="S2638">
        <v>5882</v>
      </c>
      <c r="T2638">
        <v>17.309656231402773</v>
      </c>
      <c r="U2638">
        <v>14.47989220288089</v>
      </c>
      <c r="V2638">
        <v>13.855857385398981</v>
      </c>
      <c r="W2638">
        <v>56.765045902754174</v>
      </c>
      <c r="X2638">
        <v>129.97191192078628</v>
      </c>
      <c r="Y2638">
        <v>119.7534974533107</v>
      </c>
      <c r="Z2638">
        <v>119.91637198231891</v>
      </c>
      <c r="AA2638">
        <v>14.23029494957542</v>
      </c>
      <c r="AB2638">
        <v>3.7906202675174474</v>
      </c>
      <c r="AC2638">
        <v>-33.828216775342554</v>
      </c>
    </row>
    <row r="2639" spans="1:29">
      <c r="A2639">
        <v>12</v>
      </c>
      <c r="B2639">
        <v>60</v>
      </c>
      <c r="C2639">
        <v>2005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4</v>
      </c>
      <c r="L2639">
        <v>99</v>
      </c>
      <c r="M2639">
        <v>99</v>
      </c>
      <c r="N2639">
        <v>99</v>
      </c>
      <c r="O2639">
        <v>99</v>
      </c>
      <c r="P2639">
        <v>9999</v>
      </c>
      <c r="Q2639">
        <v>7</v>
      </c>
      <c r="R2639">
        <v>12</v>
      </c>
      <c r="S2639">
        <v>10</v>
      </c>
      <c r="T2639">
        <v>3.5265853103027718E-2</v>
      </c>
      <c r="U2639">
        <v>3.6128490723729277E-2</v>
      </c>
      <c r="V2639">
        <v>61.83333333333335</v>
      </c>
      <c r="W2639">
        <v>52.9</v>
      </c>
      <c r="X2639">
        <v>187.206572769953</v>
      </c>
      <c r="Y2639">
        <v>146.65833333333333</v>
      </c>
      <c r="Z2639">
        <v>175.99</v>
      </c>
      <c r="AA2639">
        <v>30.660869198377409</v>
      </c>
      <c r="AB2639">
        <v>4.2059481689626343</v>
      </c>
      <c r="AC2639">
        <v>-78.390622604370492</v>
      </c>
    </row>
    <row r="2640" spans="1:29">
      <c r="A2640">
        <v>12</v>
      </c>
      <c r="B2640">
        <v>61</v>
      </c>
      <c r="C2640">
        <v>2004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0</v>
      </c>
      <c r="L2640">
        <v>99</v>
      </c>
      <c r="M2640">
        <v>99</v>
      </c>
      <c r="N2640">
        <v>99</v>
      </c>
      <c r="O2640">
        <v>99</v>
      </c>
      <c r="P2640">
        <v>9999</v>
      </c>
      <c r="Q2640">
        <v>1537</v>
      </c>
      <c r="R2640">
        <v>25024</v>
      </c>
      <c r="S2640">
        <v>24600</v>
      </c>
      <c r="T2640">
        <v>76.62910338069571</v>
      </c>
      <c r="U2640">
        <v>80.108588563041508</v>
      </c>
      <c r="V2640">
        <v>15.106417838874682</v>
      </c>
      <c r="W2640">
        <v>56.347886178861799</v>
      </c>
      <c r="X2640">
        <v>163.29921108888243</v>
      </c>
      <c r="Y2640">
        <v>148.59350223785259</v>
      </c>
      <c r="Z2640">
        <v>151.15462601626112</v>
      </c>
      <c r="AA2640">
        <v>31.898302331125119</v>
      </c>
      <c r="AB2640">
        <v>4.7108022812877488</v>
      </c>
      <c r="AC2640">
        <v>-55.224702365287584</v>
      </c>
    </row>
    <row r="2641" spans="1:29">
      <c r="A2641">
        <v>12</v>
      </c>
      <c r="B2641">
        <v>62</v>
      </c>
      <c r="C2641">
        <v>2004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2</v>
      </c>
      <c r="L2641">
        <v>99</v>
      </c>
      <c r="M2641">
        <v>99</v>
      </c>
      <c r="N2641">
        <v>99</v>
      </c>
      <c r="O2641">
        <v>99</v>
      </c>
      <c r="P2641">
        <v>9999</v>
      </c>
      <c r="Q2641">
        <v>1221</v>
      </c>
      <c r="R2641">
        <v>7631</v>
      </c>
      <c r="S2641">
        <v>7630</v>
      </c>
      <c r="T2641">
        <v>23.36783439490446</v>
      </c>
      <c r="U2641">
        <v>19.888138932072735</v>
      </c>
      <c r="V2641">
        <v>13.685755471104704</v>
      </c>
      <c r="W2641">
        <v>56.454521625163849</v>
      </c>
      <c r="X2641">
        <v>131.08417751450881</v>
      </c>
      <c r="Y2641">
        <v>120.97347660857019</v>
      </c>
      <c r="Z2641">
        <v>120.98933158584522</v>
      </c>
      <c r="AA2641">
        <v>15.266735661918261</v>
      </c>
      <c r="AB2641">
        <v>3.8319844361287174</v>
      </c>
      <c r="AC2641">
        <v>-35.70107743947969</v>
      </c>
    </row>
    <row r="2642" spans="1:29">
      <c r="A2642">
        <v>12</v>
      </c>
      <c r="B2642">
        <v>63</v>
      </c>
      <c r="C2642">
        <v>2004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4</v>
      </c>
      <c r="L2642">
        <v>99</v>
      </c>
      <c r="M2642">
        <v>99</v>
      </c>
      <c r="N2642">
        <v>99</v>
      </c>
      <c r="O2642">
        <v>99</v>
      </c>
      <c r="P2642">
        <v>9999</v>
      </c>
      <c r="Q2642">
        <v>1</v>
      </c>
      <c r="R2642">
        <v>1</v>
      </c>
      <c r="S2642">
        <v>1</v>
      </c>
      <c r="T2642">
        <v>3.0622243998040181E-3</v>
      </c>
      <c r="U2642">
        <v>3.2725048857592926E-3</v>
      </c>
      <c r="V2642">
        <v>99</v>
      </c>
      <c r="W2642">
        <v>59</v>
      </c>
      <c r="X2642">
        <v>164.57204767063925</v>
      </c>
      <c r="Y2642">
        <v>151.9</v>
      </c>
      <c r="Z2642">
        <v>151.9</v>
      </c>
      <c r="AA2642">
        <v>0</v>
      </c>
      <c r="AB2642">
        <v>0</v>
      </c>
    </row>
    <row r="2643" spans="1:29">
      <c r="A2643">
        <v>12</v>
      </c>
      <c r="B2643">
        <v>64</v>
      </c>
      <c r="C2643">
        <v>2003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0</v>
      </c>
      <c r="L2643">
        <v>99</v>
      </c>
      <c r="M2643">
        <v>99</v>
      </c>
      <c r="N2643">
        <v>99</v>
      </c>
      <c r="O2643">
        <v>99</v>
      </c>
      <c r="P2643">
        <v>9999</v>
      </c>
      <c r="Q2643">
        <v>1540</v>
      </c>
      <c r="R2643">
        <v>23429</v>
      </c>
      <c r="S2643">
        <v>23121</v>
      </c>
      <c r="T2643">
        <v>82.522630411045753</v>
      </c>
      <c r="U2643">
        <v>85.075241021827523</v>
      </c>
      <c r="V2643">
        <v>13.708224849545431</v>
      </c>
      <c r="W2643">
        <v>55.985770511656078</v>
      </c>
      <c r="X2643">
        <v>161.63810099687075</v>
      </c>
      <c r="Y2643">
        <v>147.54758205642537</v>
      </c>
      <c r="Z2643">
        <v>149.51309631936292</v>
      </c>
      <c r="AA2643">
        <v>32.327466039369327</v>
      </c>
      <c r="AB2643">
        <v>4.709851891021489</v>
      </c>
      <c r="AC2643">
        <v>-51.782002283060947</v>
      </c>
    </row>
    <row r="2644" spans="1:29">
      <c r="A2644">
        <v>12</v>
      </c>
      <c r="B2644">
        <v>65</v>
      </c>
      <c r="C2644">
        <v>2003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2</v>
      </c>
      <c r="L2644">
        <v>99</v>
      </c>
      <c r="M2644">
        <v>99</v>
      </c>
      <c r="N2644">
        <v>99</v>
      </c>
      <c r="O2644">
        <v>99</v>
      </c>
      <c r="P2644">
        <v>9999</v>
      </c>
      <c r="Q2644">
        <v>1090</v>
      </c>
      <c r="R2644">
        <v>4951</v>
      </c>
      <c r="S2644">
        <v>4940</v>
      </c>
      <c r="T2644">
        <v>17.438624916346726</v>
      </c>
      <c r="U2644">
        <v>14.894837745730729</v>
      </c>
      <c r="V2644">
        <v>13.433447788325596</v>
      </c>
      <c r="W2644">
        <v>56.014777327935214</v>
      </c>
      <c r="X2644">
        <v>132.74998561197657</v>
      </c>
      <c r="Y2644">
        <v>122.24342557059173</v>
      </c>
      <c r="Z2644">
        <v>122.5156275303643</v>
      </c>
      <c r="AA2644">
        <v>15.261055285001341</v>
      </c>
      <c r="AB2644">
        <v>3.9468103571050994</v>
      </c>
      <c r="AC2644">
        <v>-37.850044144805025</v>
      </c>
    </row>
    <row r="2645" spans="1:29">
      <c r="A2645">
        <v>12</v>
      </c>
      <c r="B2645">
        <v>66</v>
      </c>
      <c r="C2645">
        <v>2003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4</v>
      </c>
      <c r="L2645">
        <v>99</v>
      </c>
      <c r="M2645">
        <v>99</v>
      </c>
      <c r="N2645">
        <v>99</v>
      </c>
      <c r="O2645">
        <v>99</v>
      </c>
      <c r="P2645">
        <v>9999</v>
      </c>
      <c r="Q2645">
        <v>3</v>
      </c>
      <c r="R2645">
        <v>8</v>
      </c>
      <c r="S2645">
        <v>8</v>
      </c>
      <c r="T2645">
        <v>2.8177943714557445E-2</v>
      </c>
      <c r="U2645">
        <v>2.9921232441733357E-2</v>
      </c>
      <c r="V2645">
        <v>9.875</v>
      </c>
      <c r="W2645">
        <v>50.5</v>
      </c>
      <c r="X2645">
        <v>164.65330444203687</v>
      </c>
      <c r="Y2645">
        <v>151.97500000000005</v>
      </c>
      <c r="Z2645">
        <v>151.97500000000005</v>
      </c>
      <c r="AA2645">
        <v>47.006030198262785</v>
      </c>
      <c r="AB2645">
        <v>7.6648548583779492</v>
      </c>
      <c r="AC2645">
        <v>-84.940954092512015</v>
      </c>
    </row>
    <row r="2646" spans="1:29">
      <c r="A2646">
        <v>12</v>
      </c>
      <c r="B2646">
        <v>67</v>
      </c>
      <c r="C2646">
        <v>2002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0</v>
      </c>
      <c r="L2646">
        <v>99</v>
      </c>
      <c r="M2646">
        <v>99</v>
      </c>
      <c r="N2646">
        <v>99</v>
      </c>
      <c r="O2646">
        <v>99</v>
      </c>
      <c r="P2646">
        <v>9999</v>
      </c>
      <c r="Q2646">
        <v>1675</v>
      </c>
      <c r="R2646">
        <v>25083</v>
      </c>
      <c r="S2646">
        <v>24710</v>
      </c>
      <c r="T2646">
        <v>90.926556949177126</v>
      </c>
      <c r="U2646">
        <v>92.036189069158723</v>
      </c>
      <c r="V2646">
        <v>13.470956424670096</v>
      </c>
      <c r="W2646">
        <v>55.721610683933633</v>
      </c>
      <c r="X2646">
        <v>156.94473762061213</v>
      </c>
      <c r="Y2646">
        <v>143.04684048957435</v>
      </c>
      <c r="Z2646">
        <v>145.20614730878165</v>
      </c>
      <c r="AA2646">
        <v>31.369975506252199</v>
      </c>
      <c r="AB2646">
        <v>4.4403595796821236</v>
      </c>
      <c r="AC2646">
        <v>-52.749740322157031</v>
      </c>
    </row>
    <row r="2647" spans="1:29" ht="18" customHeight="1">
      <c r="A2647">
        <v>12</v>
      </c>
      <c r="B2647">
        <v>68</v>
      </c>
      <c r="C2647">
        <v>2002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2</v>
      </c>
      <c r="L2647">
        <v>99</v>
      </c>
      <c r="M2647">
        <v>99</v>
      </c>
      <c r="N2647">
        <v>99</v>
      </c>
      <c r="O2647">
        <v>99</v>
      </c>
      <c r="P2647">
        <v>9999</v>
      </c>
      <c r="Q2647">
        <v>750</v>
      </c>
      <c r="R2647">
        <v>2501</v>
      </c>
      <c r="S2647">
        <v>2501</v>
      </c>
      <c r="T2647">
        <v>9.0661929964474712</v>
      </c>
      <c r="U2647">
        <v>7.961753736846731</v>
      </c>
      <c r="V2647">
        <v>13.666533386645343</v>
      </c>
      <c r="W2647">
        <v>56.457816873250721</v>
      </c>
      <c r="X2647">
        <v>134.46435077106781</v>
      </c>
      <c r="Y2647">
        <v>124.10639744102356</v>
      </c>
      <c r="Z2647">
        <v>124.10639744102356</v>
      </c>
      <c r="AA2647">
        <v>19.435195196638464</v>
      </c>
      <c r="AB2647">
        <v>3.9620752965824826</v>
      </c>
      <c r="AC2647">
        <v>-43.701466771608331</v>
      </c>
    </row>
    <row r="2648" spans="1:29" ht="18" customHeight="1">
      <c r="A2648">
        <v>12</v>
      </c>
      <c r="B2648">
        <v>69</v>
      </c>
      <c r="C2648">
        <v>2002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4</v>
      </c>
      <c r="L2648">
        <v>99</v>
      </c>
      <c r="M2648">
        <v>99</v>
      </c>
      <c r="N2648">
        <v>99</v>
      </c>
      <c r="O2648">
        <v>99</v>
      </c>
      <c r="P2648">
        <v>9999</v>
      </c>
      <c r="Q2648">
        <v>1</v>
      </c>
      <c r="R2648">
        <v>2</v>
      </c>
      <c r="S2648">
        <v>1</v>
      </c>
      <c r="T2648">
        <v>7.2500543754078148E-3</v>
      </c>
      <c r="U2648">
        <v>2.0571939945736284E-3</v>
      </c>
      <c r="V2648">
        <v>5</v>
      </c>
      <c r="W2648">
        <v>42</v>
      </c>
      <c r="X2648">
        <v>97.778981581798433</v>
      </c>
      <c r="Y2648">
        <v>40.1</v>
      </c>
      <c r="Z2648">
        <v>80.2</v>
      </c>
      <c r="AA2648">
        <v>0</v>
      </c>
      <c r="AB2648">
        <v>0</v>
      </c>
    </row>
    <row r="2649" spans="1:29" ht="18" customHeight="1">
      <c r="A2649">
        <v>12</v>
      </c>
      <c r="B2649">
        <v>70</v>
      </c>
      <c r="C2649">
        <v>2001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0</v>
      </c>
      <c r="L2649">
        <v>99</v>
      </c>
      <c r="M2649">
        <v>99</v>
      </c>
      <c r="N2649">
        <v>99</v>
      </c>
      <c r="O2649">
        <v>99</v>
      </c>
      <c r="P2649">
        <v>9999</v>
      </c>
      <c r="Q2649">
        <v>2079</v>
      </c>
      <c r="R2649">
        <v>24184.5</v>
      </c>
      <c r="S2649">
        <v>23821.5</v>
      </c>
      <c r="T2649">
        <v>92.926168565445408</v>
      </c>
      <c r="U2649">
        <v>93.27949602380157</v>
      </c>
      <c r="V2649">
        <v>13.798838098782277</v>
      </c>
      <c r="W2649">
        <v>56.070314631740239</v>
      </c>
      <c r="X2649">
        <v>153.36111408086211</v>
      </c>
      <c r="Y2649">
        <v>139.78532531166709</v>
      </c>
      <c r="Z2649">
        <v>141.91542094326613</v>
      </c>
      <c r="AA2649">
        <v>30.654456961294823</v>
      </c>
      <c r="AB2649">
        <v>4.6976561363248113</v>
      </c>
      <c r="AC2649">
        <v>-50.446966830242928</v>
      </c>
    </row>
    <row r="2650" spans="1:29" ht="18" customHeight="1">
      <c r="A2650">
        <v>12</v>
      </c>
      <c r="B2650">
        <v>71</v>
      </c>
      <c r="C2650">
        <v>2001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2</v>
      </c>
      <c r="L2650">
        <v>99</v>
      </c>
      <c r="M2650">
        <v>99</v>
      </c>
      <c r="N2650">
        <v>99</v>
      </c>
      <c r="O2650">
        <v>99</v>
      </c>
      <c r="P2650">
        <v>9999</v>
      </c>
      <c r="Q2650">
        <v>334</v>
      </c>
      <c r="R2650">
        <v>1827</v>
      </c>
      <c r="S2650">
        <v>1819</v>
      </c>
      <c r="T2650">
        <v>7.0200380396149908</v>
      </c>
      <c r="U2650">
        <v>6.6772751602841938</v>
      </c>
      <c r="V2650">
        <v>13.775588396278048</v>
      </c>
      <c r="W2650">
        <v>56.710830126443113</v>
      </c>
      <c r="X2650">
        <v>143.94673374760771</v>
      </c>
      <c r="Y2650">
        <v>132.45648604269317</v>
      </c>
      <c r="Z2650">
        <v>133.03903243540424</v>
      </c>
      <c r="AA2650">
        <v>27.188063390528672</v>
      </c>
      <c r="AB2650">
        <v>4.1850999244892408</v>
      </c>
      <c r="AC2650">
        <v>-45.356639118622702</v>
      </c>
    </row>
    <row r="2651" spans="1:29" ht="18" customHeight="1">
      <c r="A2651">
        <v>12</v>
      </c>
      <c r="B2651">
        <v>72</v>
      </c>
      <c r="C2651">
        <v>2001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4</v>
      </c>
      <c r="L2651">
        <v>99</v>
      </c>
      <c r="M2651">
        <v>99</v>
      </c>
      <c r="N2651">
        <v>99</v>
      </c>
      <c r="O2651">
        <v>99</v>
      </c>
      <c r="P2651">
        <v>9999</v>
      </c>
      <c r="Q2651">
        <v>4</v>
      </c>
      <c r="R2651">
        <v>11</v>
      </c>
      <c r="S2651">
        <v>11</v>
      </c>
      <c r="T2651">
        <v>4.2266238881097373E-2</v>
      </c>
      <c r="U2651">
        <v>3.3938497207206451E-2</v>
      </c>
      <c r="V2651">
        <v>12.363636363636362</v>
      </c>
      <c r="W2651">
        <v>54.454545454545446</v>
      </c>
      <c r="X2651">
        <v>121.14645917462816</v>
      </c>
      <c r="Y2651">
        <v>111.8181818181818</v>
      </c>
      <c r="Z2651">
        <v>111.8181818181818</v>
      </c>
      <c r="AA2651">
        <v>13.73090860939922</v>
      </c>
      <c r="AB2651">
        <v>3.7986513483229776</v>
      </c>
      <c r="AC2651">
        <v>-55.632569277936334</v>
      </c>
    </row>
    <row r="2652" spans="1:29" ht="15" customHeight="1">
      <c r="A2652">
        <v>12</v>
      </c>
      <c r="B2652">
        <v>73</v>
      </c>
      <c r="C2652">
        <v>2000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0</v>
      </c>
      <c r="L2652">
        <v>99</v>
      </c>
      <c r="M2652">
        <v>99</v>
      </c>
      <c r="N2652">
        <v>99</v>
      </c>
      <c r="O2652">
        <v>99</v>
      </c>
      <c r="P2652">
        <v>9999</v>
      </c>
      <c r="Q2652">
        <v>2726</v>
      </c>
      <c r="R2652">
        <v>31161.25</v>
      </c>
      <c r="S2652">
        <v>30661.25</v>
      </c>
      <c r="T2652">
        <v>97.047579747269054</v>
      </c>
      <c r="U2652">
        <v>97.305729830596988</v>
      </c>
      <c r="V2652">
        <v>13.489413935577041</v>
      </c>
      <c r="W2652">
        <v>55.705067471156589</v>
      </c>
      <c r="X2652">
        <v>155.99961181195525</v>
      </c>
      <c r="Y2652">
        <v>141.88478960246999</v>
      </c>
      <c r="Z2652">
        <v>144.1985372416313</v>
      </c>
      <c r="AA2652">
        <v>30.860527023291699</v>
      </c>
      <c r="AB2652">
        <v>4.937104270494828</v>
      </c>
      <c r="AC2652">
        <v>-52.056220537555667</v>
      </c>
    </row>
    <row r="2653" spans="1:29" ht="15" customHeight="1">
      <c r="A2653">
        <v>12</v>
      </c>
      <c r="B2653">
        <v>74</v>
      </c>
      <c r="C2653">
        <v>2000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2</v>
      </c>
      <c r="L2653">
        <v>99</v>
      </c>
      <c r="M2653">
        <v>99</v>
      </c>
      <c r="N2653">
        <v>99</v>
      </c>
      <c r="O2653">
        <v>99</v>
      </c>
      <c r="P2653">
        <v>9999</v>
      </c>
      <c r="Q2653">
        <v>313</v>
      </c>
      <c r="R2653">
        <v>938</v>
      </c>
      <c r="S2653">
        <v>938</v>
      </c>
      <c r="T2653">
        <v>2.9212765791788979</v>
      </c>
      <c r="U2653">
        <v>2.6724114651501032</v>
      </c>
      <c r="V2653">
        <v>14.009594882729202</v>
      </c>
      <c r="W2653">
        <v>57.025586353944576</v>
      </c>
      <c r="X2653">
        <v>140.25265253980817</v>
      </c>
      <c r="Y2653">
        <v>129.45319829424335</v>
      </c>
      <c r="Z2653">
        <v>129.45319829424335</v>
      </c>
      <c r="AA2653">
        <v>22.505244956197139</v>
      </c>
      <c r="AB2653">
        <v>4.0910982890368253</v>
      </c>
      <c r="AC2653">
        <v>-42.815767113192237</v>
      </c>
    </row>
    <row r="2654" spans="1:29" ht="15" customHeight="1">
      <c r="A2654">
        <v>12</v>
      </c>
      <c r="B2654">
        <v>75</v>
      </c>
      <c r="C2654">
        <v>2000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4</v>
      </c>
      <c r="L2654">
        <v>99</v>
      </c>
      <c r="M2654">
        <v>99</v>
      </c>
      <c r="N2654">
        <v>99</v>
      </c>
      <c r="O2654">
        <v>99</v>
      </c>
      <c r="P2654">
        <v>9999</v>
      </c>
      <c r="Q2654">
        <v>3</v>
      </c>
      <c r="R2654">
        <v>10</v>
      </c>
      <c r="S2654">
        <v>9</v>
      </c>
      <c r="T2654">
        <v>3.1143673552013817E-2</v>
      </c>
      <c r="U2654">
        <v>2.1858704252898063E-2</v>
      </c>
      <c r="V2654">
        <v>13.4</v>
      </c>
      <c r="W2654">
        <v>55.222222222222221</v>
      </c>
      <c r="X2654">
        <v>120.24918743228598</v>
      </c>
      <c r="Y2654">
        <v>99.32</v>
      </c>
      <c r="Z2654">
        <v>110.35555555555555</v>
      </c>
      <c r="AA2654">
        <v>14.639756457530396</v>
      </c>
      <c r="AB2654">
        <v>4.7557632353405905</v>
      </c>
      <c r="AC2654">
        <v>-45.867700386736807</v>
      </c>
    </row>
    <row r="2655" spans="1:29" ht="15" customHeight="1">
      <c r="A2655">
        <v>12</v>
      </c>
      <c r="B2655">
        <v>76</v>
      </c>
      <c r="C2655">
        <v>1999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0</v>
      </c>
      <c r="L2655">
        <v>99</v>
      </c>
      <c r="M2655">
        <v>99</v>
      </c>
      <c r="N2655">
        <v>99</v>
      </c>
      <c r="O2655">
        <v>99</v>
      </c>
      <c r="P2655">
        <v>9999</v>
      </c>
      <c r="Q2655">
        <v>3248</v>
      </c>
      <c r="R2655">
        <v>32563.75</v>
      </c>
      <c r="S2655">
        <v>29979.5</v>
      </c>
      <c r="T2655">
        <v>93.079841931127163</v>
      </c>
      <c r="U2655">
        <v>93.258506425495597</v>
      </c>
      <c r="V2655">
        <v>15.208475682315456</v>
      </c>
      <c r="W2655">
        <v>55.323070765022749</v>
      </c>
      <c r="X2655">
        <v>157.54500724535097</v>
      </c>
      <c r="Y2655">
        <v>134.73258147479902</v>
      </c>
      <c r="Z2655">
        <v>146.34660684801241</v>
      </c>
      <c r="AA2655">
        <v>31.072325586163487</v>
      </c>
      <c r="AB2655">
        <v>5.0999692701027826</v>
      </c>
      <c r="AC2655">
        <v>-48.427416275622754</v>
      </c>
    </row>
    <row r="2656" spans="1:29" ht="15" customHeight="1">
      <c r="A2656">
        <v>12</v>
      </c>
      <c r="B2656">
        <v>77</v>
      </c>
      <c r="C2656">
        <v>1999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2</v>
      </c>
      <c r="L2656">
        <v>99</v>
      </c>
      <c r="M2656">
        <v>99</v>
      </c>
      <c r="N2656">
        <v>99</v>
      </c>
      <c r="O2656">
        <v>99</v>
      </c>
      <c r="P2656">
        <v>9999</v>
      </c>
      <c r="Q2656">
        <v>490</v>
      </c>
      <c r="R2656">
        <v>2419</v>
      </c>
      <c r="S2656">
        <v>2268</v>
      </c>
      <c r="T2656">
        <v>6.9144412922773508</v>
      </c>
      <c r="U2656">
        <v>6.7365706863607508</v>
      </c>
      <c r="V2656">
        <v>14.623398098387764</v>
      </c>
      <c r="W2656">
        <v>56.196649029982382</v>
      </c>
      <c r="X2656">
        <v>150.47186480091523</v>
      </c>
      <c r="Y2656">
        <v>131.01517155849561</v>
      </c>
      <c r="Z2656">
        <v>139.73796296296331</v>
      </c>
      <c r="AA2656">
        <v>29.723509105715944</v>
      </c>
      <c r="AB2656">
        <v>4.5418053487213692</v>
      </c>
      <c r="AC2656">
        <v>-52.003601564422929</v>
      </c>
    </row>
    <row r="2657" spans="1:39" ht="15" customHeight="1">
      <c r="A2657">
        <v>12</v>
      </c>
      <c r="B2657">
        <v>78</v>
      </c>
      <c r="C2657">
        <v>1999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4</v>
      </c>
      <c r="L2657">
        <v>99</v>
      </c>
      <c r="M2657">
        <v>99</v>
      </c>
      <c r="N2657">
        <v>99</v>
      </c>
      <c r="O2657">
        <v>99</v>
      </c>
      <c r="P2657">
        <v>9999</v>
      </c>
      <c r="Q2657">
        <v>1</v>
      </c>
      <c r="R2657">
        <v>2</v>
      </c>
      <c r="S2657">
        <v>2</v>
      </c>
      <c r="T2657">
        <v>5.7167765955166159E-3</v>
      </c>
      <c r="U2657">
        <v>4.9228881436915511E-3</v>
      </c>
      <c r="V2657">
        <v>14</v>
      </c>
      <c r="W2657">
        <v>55</v>
      </c>
      <c r="X2657">
        <v>125.4604550379198</v>
      </c>
      <c r="Y2657">
        <v>115.8</v>
      </c>
      <c r="Z2657">
        <v>115.8</v>
      </c>
      <c r="AA2657">
        <v>6.2999999999998977</v>
      </c>
      <c r="AB2657">
        <v>0</v>
      </c>
    </row>
    <row r="2658" spans="1:39" ht="15" customHeight="1">
      <c r="A2658">
        <v>12</v>
      </c>
      <c r="B2658">
        <v>79</v>
      </c>
      <c r="C2658">
        <v>1998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0</v>
      </c>
      <c r="L2658">
        <v>99</v>
      </c>
      <c r="M2658">
        <v>99</v>
      </c>
      <c r="N2658">
        <v>99</v>
      </c>
      <c r="O2658">
        <v>99</v>
      </c>
      <c r="P2658">
        <v>9999</v>
      </c>
      <c r="Q2658">
        <v>3221</v>
      </c>
      <c r="R2658">
        <v>30326.75</v>
      </c>
      <c r="S2658">
        <v>27214.5</v>
      </c>
      <c r="T2658">
        <v>92.720379726517422</v>
      </c>
      <c r="U2658">
        <v>92.790895678310974</v>
      </c>
      <c r="V2658">
        <v>15.48481126398312</v>
      </c>
      <c r="W2658">
        <v>55.376986532914437</v>
      </c>
      <c r="X2658">
        <v>158.43316726172711</v>
      </c>
      <c r="Y2658">
        <v>132.03476139052148</v>
      </c>
      <c r="Z2658">
        <v>147.13425563578235</v>
      </c>
      <c r="AA2658">
        <v>30.756378155847624</v>
      </c>
      <c r="AB2658">
        <v>5.1947649307413988</v>
      </c>
      <c r="AC2658">
        <v>-45.901910462703562</v>
      </c>
    </row>
    <row r="2659" spans="1:39" ht="15" customHeight="1">
      <c r="A2659">
        <v>12</v>
      </c>
      <c r="B2659">
        <v>80</v>
      </c>
      <c r="C2659">
        <v>1998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2</v>
      </c>
      <c r="L2659">
        <v>99</v>
      </c>
      <c r="M2659">
        <v>99</v>
      </c>
      <c r="N2659">
        <v>99</v>
      </c>
      <c r="O2659">
        <v>99</v>
      </c>
      <c r="P2659">
        <v>9999</v>
      </c>
      <c r="Q2659">
        <v>551</v>
      </c>
      <c r="R2659">
        <v>2347</v>
      </c>
      <c r="S2659">
        <v>2200</v>
      </c>
      <c r="T2659">
        <v>7.1756693749952234</v>
      </c>
      <c r="U2659">
        <v>7.1291720457135757</v>
      </c>
      <c r="V2659">
        <v>14.774179804005104</v>
      </c>
      <c r="W2659">
        <v>56.091818181818191</v>
      </c>
      <c r="X2659">
        <v>150.82757038445163</v>
      </c>
      <c r="Y2659">
        <v>131.07950575202378</v>
      </c>
      <c r="Z2659">
        <v>139.83799999999991</v>
      </c>
      <c r="AA2659">
        <v>29.570522970135201</v>
      </c>
      <c r="AB2659">
        <v>4.6452053838179204</v>
      </c>
      <c r="AC2659">
        <v>-52.077571732381678</v>
      </c>
    </row>
    <row r="2660" spans="1:39" ht="15" customHeight="1">
      <c r="A2660">
        <v>12</v>
      </c>
      <c r="B2660">
        <v>81</v>
      </c>
      <c r="C2660">
        <v>1998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4</v>
      </c>
      <c r="L2660">
        <v>99</v>
      </c>
      <c r="M2660">
        <v>99</v>
      </c>
      <c r="N2660">
        <v>99</v>
      </c>
      <c r="O2660">
        <v>99</v>
      </c>
      <c r="P2660">
        <v>9999</v>
      </c>
      <c r="Q2660">
        <v>1</v>
      </c>
      <c r="R2660">
        <v>29</v>
      </c>
      <c r="S2660">
        <v>29</v>
      </c>
      <c r="T2660">
        <v>8.8664001650984883E-2</v>
      </c>
      <c r="U2660">
        <v>7.9932275975446401E-2</v>
      </c>
      <c r="V2660">
        <v>12.655172413793101</v>
      </c>
      <c r="W2660">
        <v>54.724137931034491</v>
      </c>
      <c r="X2660">
        <v>128.86389957783837</v>
      </c>
      <c r="Y2660">
        <v>118.94137931034479</v>
      </c>
      <c r="Z2660">
        <v>118.94137931034479</v>
      </c>
      <c r="AA2660">
        <v>8.8885636418238487</v>
      </c>
      <c r="AB2660">
        <v>2.2267426608224703</v>
      </c>
      <c r="AC2660">
        <v>3.2807607825296885</v>
      </c>
    </row>
    <row r="2661" spans="1:39" ht="15" customHeight="1">
      <c r="A2661">
        <v>12</v>
      </c>
      <c r="B2661">
        <v>82</v>
      </c>
      <c r="C2661">
        <v>1997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0</v>
      </c>
      <c r="L2661">
        <v>99</v>
      </c>
      <c r="M2661">
        <v>99</v>
      </c>
      <c r="N2661">
        <v>99</v>
      </c>
      <c r="O2661">
        <v>99</v>
      </c>
      <c r="P2661">
        <v>9999</v>
      </c>
      <c r="Q2661">
        <v>3506</v>
      </c>
      <c r="R2661">
        <v>31277.5</v>
      </c>
      <c r="S2661">
        <v>28479</v>
      </c>
      <c r="T2661">
        <v>93.947585792595916</v>
      </c>
      <c r="U2661">
        <v>94.241609088213892</v>
      </c>
      <c r="V2661">
        <v>16.05633442570538</v>
      </c>
      <c r="W2661">
        <v>55.52119105305664</v>
      </c>
      <c r="X2661">
        <v>155.99108494167604</v>
      </c>
      <c r="Y2661">
        <v>132.16288386220111</v>
      </c>
      <c r="Z2661">
        <v>145.1499209944167</v>
      </c>
      <c r="AA2661">
        <v>30.354295611589567</v>
      </c>
      <c r="AB2661">
        <v>4.9829007375261796</v>
      </c>
      <c r="AC2661">
        <v>-46.829251531146944</v>
      </c>
    </row>
    <row r="2662" spans="1:39" ht="15" customHeight="1">
      <c r="A2662">
        <v>12</v>
      </c>
      <c r="B2662">
        <v>83</v>
      </c>
      <c r="C2662">
        <v>1997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2</v>
      </c>
      <c r="L2662">
        <v>99</v>
      </c>
      <c r="M2662">
        <v>99</v>
      </c>
      <c r="N2662">
        <v>99</v>
      </c>
      <c r="O2662">
        <v>99</v>
      </c>
      <c r="P2662">
        <v>9999</v>
      </c>
      <c r="Q2662">
        <v>518</v>
      </c>
      <c r="R2662">
        <v>1993</v>
      </c>
      <c r="S2662">
        <v>1802</v>
      </c>
      <c r="T2662">
        <v>5.9863332582413484</v>
      </c>
      <c r="U2662">
        <v>5.7259923454482919</v>
      </c>
      <c r="V2662">
        <v>14.010035122930253</v>
      </c>
      <c r="W2662">
        <v>55.988346281908989</v>
      </c>
      <c r="X2662">
        <v>149.60944019126535</v>
      </c>
      <c r="Y2662">
        <v>126.02082288008025</v>
      </c>
      <c r="Z2662">
        <v>139.37819089900111</v>
      </c>
      <c r="AA2662">
        <v>28.894128311634763</v>
      </c>
      <c r="AB2662">
        <v>4.7178290352372336</v>
      </c>
      <c r="AC2662">
        <v>-47.389899576100866</v>
      </c>
    </row>
    <row r="2663" spans="1:39" ht="15" customHeight="1">
      <c r="A2663">
        <v>12</v>
      </c>
      <c r="B2663">
        <v>84</v>
      </c>
      <c r="C2663">
        <v>1997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4</v>
      </c>
      <c r="L2663">
        <v>99</v>
      </c>
      <c r="M2663">
        <v>99</v>
      </c>
      <c r="N2663">
        <v>99</v>
      </c>
      <c r="O2663">
        <v>99</v>
      </c>
      <c r="P2663">
        <v>9999</v>
      </c>
      <c r="Q2663">
        <v>2</v>
      </c>
      <c r="R2663">
        <v>12</v>
      </c>
      <c r="S2663">
        <v>12</v>
      </c>
      <c r="T2663">
        <v>3.6044154088758718E-2</v>
      </c>
      <c r="U2663">
        <v>3.2398566337791597E-2</v>
      </c>
      <c r="V2663">
        <v>11.75</v>
      </c>
      <c r="W2663">
        <v>52.91666666666665</v>
      </c>
      <c r="X2663">
        <v>128.30444203683641</v>
      </c>
      <c r="Y2663">
        <v>118.425</v>
      </c>
      <c r="Z2663">
        <v>118.425</v>
      </c>
      <c r="AA2663">
        <v>5.0385389747427132</v>
      </c>
      <c r="AB2663">
        <v>3.4268141991587404</v>
      </c>
      <c r="AC2663">
        <v>-35.027619096922074</v>
      </c>
    </row>
    <row r="2664" spans="1:39" ht="15" customHeight="1">
      <c r="A2664">
        <v>12</v>
      </c>
      <c r="B2664">
        <v>85</v>
      </c>
      <c r="C2664">
        <v>1996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0</v>
      </c>
      <c r="L2664">
        <v>99</v>
      </c>
      <c r="M2664">
        <v>99</v>
      </c>
      <c r="N2664">
        <v>99</v>
      </c>
      <c r="O2664">
        <v>99</v>
      </c>
      <c r="P2664">
        <v>9999</v>
      </c>
      <c r="Q2664">
        <v>3854</v>
      </c>
      <c r="R2664">
        <v>29591.75</v>
      </c>
      <c r="S2664">
        <v>27087.25</v>
      </c>
      <c r="T2664">
        <v>99.522428217093363</v>
      </c>
      <c r="U2664">
        <v>99.572092009597625</v>
      </c>
      <c r="V2664">
        <v>15.984759265673707</v>
      </c>
      <c r="W2664">
        <v>55.150227505560736</v>
      </c>
      <c r="X2664">
        <v>153.87254769196133</v>
      </c>
      <c r="Y2664">
        <v>131.29864235808955</v>
      </c>
      <c r="Z2664">
        <v>143.43857719037544</v>
      </c>
      <c r="AA2664">
        <v>29.684067211703873</v>
      </c>
      <c r="AB2664">
        <v>4.4452465573148494</v>
      </c>
      <c r="AC2664">
        <v>-56.34493123398429</v>
      </c>
    </row>
    <row r="2665" spans="1:39" s="299" customFormat="1" ht="15" customHeight="1">
      <c r="A2665" s="299">
        <v>12</v>
      </c>
      <c r="B2665" s="299">
        <v>86</v>
      </c>
      <c r="C2665" s="299">
        <v>1996</v>
      </c>
      <c r="D2665" s="299">
        <v>99</v>
      </c>
      <c r="E2665" s="299">
        <v>99</v>
      </c>
      <c r="F2665" s="299">
        <v>99</v>
      </c>
      <c r="G2665" s="299">
        <v>99</v>
      </c>
      <c r="H2665" s="299">
        <v>99</v>
      </c>
      <c r="I2665" s="299">
        <v>99</v>
      </c>
      <c r="J2665" s="299">
        <v>999</v>
      </c>
      <c r="K2665" s="299">
        <v>2</v>
      </c>
      <c r="L2665" s="299">
        <v>99</v>
      </c>
      <c r="M2665" s="299">
        <v>99</v>
      </c>
      <c r="N2665" s="299">
        <v>99</v>
      </c>
      <c r="O2665" s="299">
        <v>99</v>
      </c>
      <c r="P2665" s="299">
        <v>9999</v>
      </c>
      <c r="Q2665" s="299">
        <v>88</v>
      </c>
      <c r="R2665" s="299">
        <v>122</v>
      </c>
      <c r="S2665" s="299">
        <v>122</v>
      </c>
      <c r="T2665" s="299">
        <v>0.41030815151132966</v>
      </c>
      <c r="U2665" s="299">
        <v>0.42449696618739619</v>
      </c>
      <c r="V2665" s="299">
        <v>23.401639344262296</v>
      </c>
      <c r="W2665" s="299">
        <v>56.885245901639358</v>
      </c>
      <c r="X2665" s="299">
        <v>147.80828730263045</v>
      </c>
      <c r="Y2665" s="299">
        <v>135.77131147540979</v>
      </c>
      <c r="Z2665" s="299">
        <v>135.77131147540979</v>
      </c>
      <c r="AA2665" s="299">
        <v>26.519916671197631</v>
      </c>
      <c r="AB2665" s="299">
        <v>6.1018630873081561</v>
      </c>
      <c r="AC2665" s="299">
        <v>-3.096935456452655</v>
      </c>
    </row>
    <row r="2666" spans="1:39" s="299" customFormat="1" ht="15" customHeight="1">
      <c r="A2666" s="299">
        <v>12</v>
      </c>
      <c r="B2666" s="299">
        <v>87</v>
      </c>
      <c r="C2666" s="299">
        <v>1996</v>
      </c>
      <c r="D2666" s="299">
        <v>99</v>
      </c>
      <c r="E2666" s="299">
        <v>99</v>
      </c>
      <c r="F2666" s="299">
        <v>99</v>
      </c>
      <c r="G2666" s="299">
        <v>99</v>
      </c>
      <c r="H2666" s="299">
        <v>99</v>
      </c>
      <c r="I2666" s="299">
        <v>99</v>
      </c>
      <c r="J2666" s="299">
        <v>999</v>
      </c>
      <c r="K2666" s="299">
        <v>4</v>
      </c>
      <c r="L2666" s="299">
        <v>99</v>
      </c>
      <c r="M2666" s="299">
        <v>99</v>
      </c>
      <c r="N2666" s="299">
        <v>99</v>
      </c>
      <c r="O2666" s="299">
        <v>99</v>
      </c>
      <c r="P2666" s="299">
        <v>9999</v>
      </c>
    </row>
    <row r="2667" spans="1:39" s="299" customFormat="1" ht="15" customHeight="1">
      <c r="A2667" s="299">
        <v>13</v>
      </c>
      <c r="B2667" s="299">
        <v>1</v>
      </c>
      <c r="C2667" s="299">
        <v>2024</v>
      </c>
      <c r="D2667" s="299">
        <v>99</v>
      </c>
      <c r="E2667" s="299">
        <v>99</v>
      </c>
      <c r="F2667" s="299">
        <v>99</v>
      </c>
      <c r="G2667" s="299">
        <v>99</v>
      </c>
      <c r="H2667" s="299">
        <v>99</v>
      </c>
      <c r="I2667" s="299">
        <v>99</v>
      </c>
      <c r="J2667" s="299">
        <v>999</v>
      </c>
      <c r="K2667" s="299">
        <v>99</v>
      </c>
      <c r="L2667" s="299">
        <v>99</v>
      </c>
      <c r="M2667" s="299">
        <v>99</v>
      </c>
      <c r="N2667" s="299">
        <v>99</v>
      </c>
      <c r="O2667" s="299">
        <v>1</v>
      </c>
      <c r="P2667" s="299">
        <v>9999</v>
      </c>
      <c r="Q2667" s="299">
        <v>42</v>
      </c>
      <c r="R2667" s="299">
        <v>1264</v>
      </c>
      <c r="S2667" s="299">
        <v>1264</v>
      </c>
      <c r="T2667" s="299">
        <v>4.9248032416426391</v>
      </c>
      <c r="U2667" s="299">
        <v>4.7820641286397159</v>
      </c>
      <c r="V2667" s="299">
        <v>5.2824367088607591</v>
      </c>
      <c r="W2667" s="299">
        <v>59.529272151898738</v>
      </c>
      <c r="X2667" s="299">
        <v>160.76772220469869</v>
      </c>
      <c r="Y2667" s="299">
        <v>148.38860759493676</v>
      </c>
      <c r="Z2667" s="299">
        <v>148.38860759493676</v>
      </c>
      <c r="AA2667" s="299">
        <v>30.897211120475554</v>
      </c>
      <c r="AB2667" s="299">
        <v>5.144964735395706</v>
      </c>
      <c r="AC2667" s="299">
        <v>-36.902105337121085</v>
      </c>
      <c r="AD2667" s="299">
        <v>37</v>
      </c>
      <c r="AE2667" s="299">
        <v>0</v>
      </c>
      <c r="AF2667" s="299">
        <v>0</v>
      </c>
      <c r="AG2667" s="299">
        <v>10</v>
      </c>
      <c r="AH2667" s="299">
        <v>64</v>
      </c>
      <c r="AI2667" s="299">
        <v>15</v>
      </c>
      <c r="AJ2667" s="299">
        <v>25</v>
      </c>
      <c r="AK2667" s="299">
        <v>9</v>
      </c>
      <c r="AL2667" s="299">
        <v>5</v>
      </c>
      <c r="AM2667" s="299">
        <v>3</v>
      </c>
    </row>
    <row r="2668" spans="1:39" ht="15" customHeight="1">
      <c r="A2668">
        <v>13</v>
      </c>
      <c r="B2668">
        <v>2</v>
      </c>
      <c r="C2668">
        <v>2024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99</v>
      </c>
      <c r="N2668">
        <v>99</v>
      </c>
      <c r="O2668">
        <v>2</v>
      </c>
      <c r="P2668">
        <v>9999</v>
      </c>
      <c r="Q2668">
        <v>21</v>
      </c>
      <c r="R2668">
        <v>1598</v>
      </c>
      <c r="S2668">
        <v>1597</v>
      </c>
      <c r="T2668">
        <v>6.2261357437855516</v>
      </c>
      <c r="U2668">
        <v>6.5068234526005746</v>
      </c>
      <c r="V2668">
        <v>6.2058823529411757</v>
      </c>
      <c r="W2668">
        <v>58.996869129618048</v>
      </c>
      <c r="X2668">
        <v>173.149196517315</v>
      </c>
      <c r="Y2668">
        <v>159.70719649561957</v>
      </c>
      <c r="Z2668">
        <v>159.80720100187861</v>
      </c>
      <c r="AA2668">
        <v>28.816313814986351</v>
      </c>
      <c r="AB2668">
        <v>4.7894284771947202</v>
      </c>
      <c r="AC2668">
        <v>-31.94925590493694</v>
      </c>
      <c r="AD2668">
        <v>80</v>
      </c>
      <c r="AE2668">
        <v>0</v>
      </c>
      <c r="AF2668">
        <v>0</v>
      </c>
      <c r="AG2668">
        <v>4</v>
      </c>
      <c r="AH2668">
        <v>59</v>
      </c>
      <c r="AI2668">
        <v>13</v>
      </c>
      <c r="AJ2668">
        <v>13</v>
      </c>
      <c r="AK2668">
        <v>15</v>
      </c>
      <c r="AL2668">
        <v>8</v>
      </c>
      <c r="AM2668">
        <v>1</v>
      </c>
    </row>
    <row r="2669" spans="1:39" ht="15" customHeight="1">
      <c r="A2669">
        <v>13</v>
      </c>
      <c r="B2669">
        <v>3</v>
      </c>
      <c r="C2669">
        <v>2024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99</v>
      </c>
      <c r="N2669">
        <v>99</v>
      </c>
      <c r="O2669">
        <v>3</v>
      </c>
      <c r="P2669">
        <v>9999</v>
      </c>
      <c r="Q2669">
        <v>16</v>
      </c>
      <c r="R2669">
        <v>256</v>
      </c>
      <c r="S2669">
        <v>256</v>
      </c>
      <c r="T2669">
        <v>0.99742850463648447</v>
      </c>
      <c r="U2669">
        <v>0.99998403966159444</v>
      </c>
      <c r="V2669">
        <v>7.17578125</v>
      </c>
      <c r="W2669">
        <v>57.00390625</v>
      </c>
      <c r="X2669">
        <v>165.99065547128922</v>
      </c>
      <c r="Y2669">
        <v>153.20937500000016</v>
      </c>
      <c r="Z2669">
        <v>153.20937500000016</v>
      </c>
      <c r="AA2669">
        <v>29.381141479005429</v>
      </c>
      <c r="AB2669">
        <v>5.8972305780943399</v>
      </c>
      <c r="AC2669">
        <v>-33.871761237066551</v>
      </c>
      <c r="AD2669">
        <v>9</v>
      </c>
      <c r="AE2669">
        <v>0</v>
      </c>
      <c r="AF2669">
        <v>0</v>
      </c>
      <c r="AG2669">
        <v>0</v>
      </c>
      <c r="AH2669">
        <v>10</v>
      </c>
      <c r="AI2669">
        <v>2</v>
      </c>
      <c r="AJ2669">
        <v>5</v>
      </c>
      <c r="AK2669">
        <v>1</v>
      </c>
      <c r="AL2669">
        <v>0</v>
      </c>
      <c r="AM2669">
        <v>0</v>
      </c>
    </row>
    <row r="2670" spans="1:39" ht="15" customHeight="1">
      <c r="A2670">
        <v>13</v>
      </c>
      <c r="B2670">
        <v>4</v>
      </c>
      <c r="C2670">
        <v>2024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99</v>
      </c>
      <c r="N2670">
        <v>99</v>
      </c>
      <c r="O2670">
        <v>4</v>
      </c>
      <c r="P2670">
        <v>9999</v>
      </c>
      <c r="Q2670">
        <v>134</v>
      </c>
      <c r="R2670">
        <v>4335</v>
      </c>
      <c r="S2670">
        <v>4328</v>
      </c>
      <c r="T2670">
        <v>16.890049092184217</v>
      </c>
      <c r="U2670">
        <v>17.315090683532325</v>
      </c>
      <c r="V2670">
        <v>6.0419838523644751</v>
      </c>
      <c r="W2670">
        <v>58.925369685767102</v>
      </c>
      <c r="X2670">
        <v>169.9661476980057</v>
      </c>
      <c r="Y2670">
        <v>156.66352941176464</v>
      </c>
      <c r="Z2670">
        <v>156.91691312384469</v>
      </c>
      <c r="AA2670">
        <v>31.111116973577271</v>
      </c>
      <c r="AB2670">
        <v>4.9278738298130449</v>
      </c>
      <c r="AC2670">
        <v>-32.18932319383039</v>
      </c>
      <c r="AD2670">
        <v>152</v>
      </c>
      <c r="AE2670">
        <v>0</v>
      </c>
      <c r="AF2670">
        <v>0</v>
      </c>
      <c r="AG2670">
        <v>17</v>
      </c>
      <c r="AH2670">
        <v>198</v>
      </c>
      <c r="AI2670">
        <v>51</v>
      </c>
      <c r="AJ2670">
        <v>70</v>
      </c>
      <c r="AK2670">
        <v>29</v>
      </c>
      <c r="AL2670">
        <v>42</v>
      </c>
      <c r="AM2670">
        <v>15</v>
      </c>
    </row>
    <row r="2671" spans="1:39" ht="15" customHeight="1">
      <c r="A2671">
        <v>13</v>
      </c>
      <c r="B2671">
        <v>5</v>
      </c>
      <c r="C2671">
        <v>2024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99</v>
      </c>
      <c r="N2671">
        <v>99</v>
      </c>
      <c r="O2671">
        <v>7</v>
      </c>
      <c r="P2671">
        <v>9999</v>
      </c>
      <c r="Q2671">
        <v>58</v>
      </c>
      <c r="R2671">
        <v>2011</v>
      </c>
      <c r="S2671">
        <v>2011</v>
      </c>
      <c r="T2671">
        <v>7.8352684485311324</v>
      </c>
      <c r="U2671">
        <v>8.3299351750204149</v>
      </c>
      <c r="V2671">
        <v>7.9910492292391853</v>
      </c>
      <c r="W2671">
        <v>56.560417702635512</v>
      </c>
      <c r="X2671">
        <v>176.01921824332359</v>
      </c>
      <c r="Y2671">
        <v>162.46573843858801</v>
      </c>
      <c r="Z2671">
        <v>162.46573843858801</v>
      </c>
      <c r="AA2671">
        <v>33.586161411777397</v>
      </c>
      <c r="AB2671">
        <v>5.2230892189512392</v>
      </c>
      <c r="AC2671">
        <v>-44.277722974793875</v>
      </c>
      <c r="AD2671">
        <v>59</v>
      </c>
      <c r="AE2671">
        <v>0</v>
      </c>
      <c r="AF2671">
        <v>0</v>
      </c>
      <c r="AG2671">
        <v>18</v>
      </c>
      <c r="AH2671">
        <v>89</v>
      </c>
      <c r="AI2671">
        <v>18</v>
      </c>
      <c r="AJ2671">
        <v>24</v>
      </c>
      <c r="AK2671">
        <v>26</v>
      </c>
      <c r="AL2671">
        <v>16</v>
      </c>
      <c r="AM2671">
        <v>10</v>
      </c>
    </row>
    <row r="2672" spans="1:39" ht="15" customHeight="1">
      <c r="A2672">
        <v>13</v>
      </c>
      <c r="B2672">
        <v>6</v>
      </c>
      <c r="C2672">
        <v>2024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99</v>
      </c>
      <c r="N2672">
        <v>99</v>
      </c>
      <c r="O2672">
        <v>8</v>
      </c>
      <c r="P2672">
        <v>9999</v>
      </c>
      <c r="Q2672">
        <v>14</v>
      </c>
      <c r="R2672">
        <v>724</v>
      </c>
      <c r="S2672">
        <v>723</v>
      </c>
      <c r="T2672">
        <v>2.8208524896750569</v>
      </c>
      <c r="U2672">
        <v>2.8453662981800156</v>
      </c>
      <c r="V2672">
        <v>8.251381215469614</v>
      </c>
      <c r="W2672">
        <v>57.110650069156257</v>
      </c>
      <c r="X2672">
        <v>167.16687716609889</v>
      </c>
      <c r="Y2672">
        <v>154.1458563535912</v>
      </c>
      <c r="Z2672">
        <v>154.35905947441222</v>
      </c>
      <c r="AA2672">
        <v>28.455517885766739</v>
      </c>
      <c r="AB2672">
        <v>4.7395729617306017</v>
      </c>
      <c r="AC2672">
        <v>-37.005079268905845</v>
      </c>
      <c r="AD2672">
        <v>30</v>
      </c>
      <c r="AE2672">
        <v>0</v>
      </c>
      <c r="AF2672">
        <v>0</v>
      </c>
      <c r="AG2672">
        <v>2</v>
      </c>
      <c r="AH2672">
        <v>20</v>
      </c>
      <c r="AI2672">
        <v>8</v>
      </c>
      <c r="AJ2672">
        <v>8</v>
      </c>
      <c r="AK2672">
        <v>5</v>
      </c>
      <c r="AL2672">
        <v>2</v>
      </c>
      <c r="AM2672">
        <v>2</v>
      </c>
    </row>
    <row r="2673" spans="1:39" ht="15" customHeight="1">
      <c r="A2673">
        <v>13</v>
      </c>
      <c r="B2673">
        <v>7</v>
      </c>
      <c r="C2673">
        <v>2024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99</v>
      </c>
      <c r="N2673">
        <v>99</v>
      </c>
      <c r="O2673">
        <v>9</v>
      </c>
      <c r="P2673">
        <v>9999</v>
      </c>
      <c r="Q2673">
        <v>26</v>
      </c>
      <c r="R2673">
        <v>492</v>
      </c>
      <c r="S2673">
        <v>491</v>
      </c>
      <c r="T2673">
        <v>1.9169329073482424</v>
      </c>
      <c r="U2673">
        <v>2.0972420076310816</v>
      </c>
      <c r="V2673">
        <v>6.3048780487804885</v>
      </c>
      <c r="W2673">
        <v>58.39918533604888</v>
      </c>
      <c r="X2673">
        <v>181.39616309489196</v>
      </c>
      <c r="Y2673">
        <v>167.19207317073179</v>
      </c>
      <c r="Z2673">
        <v>167.5325865580449</v>
      </c>
      <c r="AA2673">
        <v>32.724831239657377</v>
      </c>
      <c r="AB2673">
        <v>4.6907977847811342</v>
      </c>
      <c r="AC2673">
        <v>-29.580631923184921</v>
      </c>
      <c r="AD2673">
        <v>13</v>
      </c>
      <c r="AE2673">
        <v>0</v>
      </c>
      <c r="AF2673">
        <v>0</v>
      </c>
      <c r="AG2673">
        <v>1</v>
      </c>
      <c r="AH2673">
        <v>12</v>
      </c>
      <c r="AI2673">
        <v>1</v>
      </c>
      <c r="AJ2673">
        <v>11</v>
      </c>
      <c r="AK2673">
        <v>4</v>
      </c>
      <c r="AL2673">
        <v>15</v>
      </c>
      <c r="AM2673">
        <v>1</v>
      </c>
    </row>
    <row r="2674" spans="1:39" ht="15" customHeight="1">
      <c r="A2674">
        <v>13</v>
      </c>
      <c r="B2674">
        <v>8</v>
      </c>
      <c r="C2674">
        <v>2024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99</v>
      </c>
      <c r="N2674">
        <v>99</v>
      </c>
      <c r="O2674">
        <v>11</v>
      </c>
      <c r="P2674">
        <v>9999</v>
      </c>
      <c r="Q2674">
        <v>209</v>
      </c>
      <c r="R2674">
        <v>11121</v>
      </c>
      <c r="S2674">
        <v>11101</v>
      </c>
      <c r="T2674">
        <v>43.329696875243528</v>
      </c>
      <c r="U2674">
        <v>42.624913741509729</v>
      </c>
      <c r="V2674">
        <v>5.3722686808740221</v>
      </c>
      <c r="W2674">
        <v>59.515719304567149</v>
      </c>
      <c r="X2674">
        <v>163.17605716610956</v>
      </c>
      <c r="Y2674">
        <v>150.33216437370751</v>
      </c>
      <c r="Z2674">
        <v>150.60300873795163</v>
      </c>
      <c r="AA2674">
        <v>29.542161686888139</v>
      </c>
      <c r="AB2674">
        <v>4.1408246616587219</v>
      </c>
      <c r="AC2674">
        <v>-40.17041025219487</v>
      </c>
      <c r="AD2674">
        <v>255</v>
      </c>
      <c r="AE2674">
        <v>0</v>
      </c>
      <c r="AF2674">
        <v>0</v>
      </c>
      <c r="AG2674">
        <v>27</v>
      </c>
      <c r="AH2674">
        <v>1038</v>
      </c>
      <c r="AI2674">
        <v>291</v>
      </c>
      <c r="AJ2674">
        <v>337</v>
      </c>
      <c r="AK2674">
        <v>59</v>
      </c>
      <c r="AL2674">
        <v>80</v>
      </c>
      <c r="AM2674">
        <v>23</v>
      </c>
    </row>
    <row r="2675" spans="1:39">
      <c r="A2675">
        <v>13</v>
      </c>
      <c r="B2675">
        <v>9</v>
      </c>
      <c r="C2675">
        <v>2024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99</v>
      </c>
      <c r="N2675">
        <v>99</v>
      </c>
      <c r="O2675">
        <v>14</v>
      </c>
      <c r="P2675">
        <v>9999</v>
      </c>
      <c r="Q2675">
        <v>45</v>
      </c>
      <c r="R2675">
        <v>991</v>
      </c>
      <c r="S2675">
        <v>986</v>
      </c>
      <c r="T2675">
        <v>3.8611392503701394</v>
      </c>
      <c r="U2675">
        <v>3.6848138093947025</v>
      </c>
      <c r="V2675">
        <v>5.4419778002018164</v>
      </c>
      <c r="W2675">
        <v>59.489858012170394</v>
      </c>
      <c r="X2675">
        <v>158.66418568853146</v>
      </c>
      <c r="Y2675">
        <v>145.83915237134204</v>
      </c>
      <c r="Z2675">
        <v>146.57870182555777</v>
      </c>
      <c r="AA2675">
        <v>33.329653979905608</v>
      </c>
      <c r="AB2675">
        <v>4.1459673434682625</v>
      </c>
      <c r="AC2675">
        <v>-45.089192807095934</v>
      </c>
      <c r="AD2675">
        <v>25</v>
      </c>
      <c r="AE2675">
        <v>0</v>
      </c>
      <c r="AF2675">
        <v>0</v>
      </c>
      <c r="AG2675">
        <v>4</v>
      </c>
      <c r="AH2675">
        <v>55</v>
      </c>
      <c r="AI2675">
        <v>15</v>
      </c>
      <c r="AJ2675">
        <v>16</v>
      </c>
      <c r="AK2675">
        <v>9</v>
      </c>
      <c r="AL2675">
        <v>14</v>
      </c>
      <c r="AM2675">
        <v>0</v>
      </c>
    </row>
    <row r="2676" spans="1:39">
      <c r="A2676">
        <v>13</v>
      </c>
      <c r="B2676">
        <v>10</v>
      </c>
      <c r="C2676">
        <v>2024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99</v>
      </c>
      <c r="N2676">
        <v>99</v>
      </c>
      <c r="O2676">
        <v>15</v>
      </c>
      <c r="P2676">
        <v>9999</v>
      </c>
      <c r="Q2676">
        <v>10</v>
      </c>
      <c r="R2676">
        <v>156</v>
      </c>
      <c r="S2676">
        <v>155</v>
      </c>
      <c r="T2676">
        <v>0.60780799501285743</v>
      </c>
      <c r="U2676">
        <v>0.55154952194707108</v>
      </c>
      <c r="V2676">
        <v>7.9935897435897454</v>
      </c>
      <c r="W2676">
        <v>57.72258064516128</v>
      </c>
      <c r="X2676">
        <v>151.119537739256</v>
      </c>
      <c r="Y2676">
        <v>138.67307692307679</v>
      </c>
      <c r="Z2676">
        <v>139.56774193548378</v>
      </c>
      <c r="AA2676">
        <v>28.337650631064449</v>
      </c>
      <c r="AB2676">
        <v>4.004087401757837</v>
      </c>
      <c r="AC2676">
        <v>-40.679288274142898</v>
      </c>
      <c r="AD2676">
        <v>3</v>
      </c>
      <c r="AE2676">
        <v>0</v>
      </c>
      <c r="AF2676">
        <v>0</v>
      </c>
      <c r="AG2676">
        <v>0</v>
      </c>
      <c r="AH2676">
        <v>2</v>
      </c>
      <c r="AI2676">
        <v>4</v>
      </c>
      <c r="AJ2676">
        <v>1</v>
      </c>
      <c r="AK2676">
        <v>0</v>
      </c>
      <c r="AL2676">
        <v>1</v>
      </c>
      <c r="AM2676">
        <v>0</v>
      </c>
    </row>
    <row r="2677" spans="1:39">
      <c r="A2677">
        <v>13</v>
      </c>
      <c r="B2677">
        <v>11</v>
      </c>
      <c r="C2677">
        <v>2024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99</v>
      </c>
      <c r="N2677">
        <v>99</v>
      </c>
      <c r="O2677">
        <v>16</v>
      </c>
      <c r="P2677">
        <v>9999</v>
      </c>
      <c r="Q2677">
        <v>82</v>
      </c>
      <c r="R2677">
        <v>419</v>
      </c>
      <c r="S2677">
        <v>417</v>
      </c>
      <c r="T2677">
        <v>1.6325099353229957</v>
      </c>
      <c r="U2677">
        <v>1.4463304555942329</v>
      </c>
      <c r="V2677">
        <v>8.2267303102625302</v>
      </c>
      <c r="W2677">
        <v>57.496402877697847</v>
      </c>
      <c r="X2677">
        <v>147.33320059885651</v>
      </c>
      <c r="Y2677">
        <v>135.38973747016709</v>
      </c>
      <c r="Z2677">
        <v>136.03908872901681</v>
      </c>
      <c r="AA2677">
        <v>19.793951359962865</v>
      </c>
      <c r="AB2677">
        <v>4.2052395673141989</v>
      </c>
      <c r="AC2677">
        <v>-40.410083979486174</v>
      </c>
      <c r="AD2677">
        <v>11</v>
      </c>
      <c r="AE2677">
        <v>0</v>
      </c>
      <c r="AF2677">
        <v>0</v>
      </c>
      <c r="AG2677">
        <v>2</v>
      </c>
      <c r="AH2677">
        <v>7</v>
      </c>
      <c r="AI2677">
        <v>0</v>
      </c>
      <c r="AJ2677">
        <v>11</v>
      </c>
      <c r="AK2677">
        <v>0</v>
      </c>
      <c r="AL2677">
        <v>20</v>
      </c>
      <c r="AM2677">
        <v>6</v>
      </c>
    </row>
    <row r="2678" spans="1:39" s="301" customFormat="1">
      <c r="A2678" s="301">
        <v>13</v>
      </c>
      <c r="B2678" s="301">
        <v>12</v>
      </c>
      <c r="C2678" s="301">
        <v>2024</v>
      </c>
      <c r="D2678" s="301">
        <v>99</v>
      </c>
      <c r="E2678" s="301">
        <v>99</v>
      </c>
      <c r="F2678" s="301">
        <v>99</v>
      </c>
      <c r="G2678" s="301">
        <v>99</v>
      </c>
      <c r="H2678" s="301">
        <v>99</v>
      </c>
      <c r="I2678" s="301">
        <v>99</v>
      </c>
      <c r="J2678" s="301">
        <v>999</v>
      </c>
      <c r="K2678" s="301">
        <v>99</v>
      </c>
      <c r="L2678" s="301">
        <v>99</v>
      </c>
      <c r="M2678" s="301">
        <v>99</v>
      </c>
      <c r="N2678" s="301">
        <v>99</v>
      </c>
      <c r="O2678" s="301">
        <v>18</v>
      </c>
      <c r="P2678" s="301">
        <v>9999</v>
      </c>
      <c r="Q2678" s="301">
        <v>48</v>
      </c>
      <c r="R2678" s="301">
        <v>2209</v>
      </c>
      <c r="S2678" s="301">
        <v>2205</v>
      </c>
      <c r="T2678" s="301">
        <v>8.6067170575859109</v>
      </c>
      <c r="U2678" s="301">
        <v>8.4266354489926201</v>
      </c>
      <c r="V2678" s="301">
        <v>6.6120416478044364</v>
      </c>
      <c r="W2678" s="301">
        <v>58.57913832199548</v>
      </c>
      <c r="X2678" s="301">
        <v>162.46518355177531</v>
      </c>
      <c r="Y2678" s="301">
        <v>149.62037120869178</v>
      </c>
      <c r="Z2678" s="301">
        <v>149.89179138321995</v>
      </c>
      <c r="AA2678" s="301">
        <v>29.825779087082999</v>
      </c>
      <c r="AB2678" s="301">
        <v>4.4462749250083808</v>
      </c>
      <c r="AC2678" s="301">
        <v>-37.188637593537528</v>
      </c>
      <c r="AD2678" s="301">
        <v>69</v>
      </c>
      <c r="AE2678" s="301">
        <v>0</v>
      </c>
      <c r="AF2678" s="301">
        <v>0</v>
      </c>
      <c r="AG2678" s="301">
        <v>4</v>
      </c>
      <c r="AH2678" s="301">
        <v>131</v>
      </c>
      <c r="AI2678" s="301">
        <v>23</v>
      </c>
      <c r="AJ2678" s="301">
        <v>16</v>
      </c>
      <c r="AK2678" s="301">
        <v>6</v>
      </c>
      <c r="AL2678" s="301">
        <v>41</v>
      </c>
      <c r="AM2678" s="301">
        <v>4</v>
      </c>
    </row>
    <row r="2679" spans="1:39" s="301" customFormat="1">
      <c r="A2679" s="301">
        <v>13</v>
      </c>
      <c r="B2679" s="301">
        <v>13</v>
      </c>
      <c r="C2679" s="301">
        <v>2024</v>
      </c>
      <c r="D2679" s="301">
        <v>99</v>
      </c>
      <c r="E2679" s="301">
        <v>99</v>
      </c>
      <c r="F2679" s="301">
        <v>99</v>
      </c>
      <c r="G2679" s="301">
        <v>99</v>
      </c>
      <c r="H2679" s="301">
        <v>99</v>
      </c>
      <c r="I2679" s="301">
        <v>99</v>
      </c>
      <c r="J2679" s="301">
        <v>999</v>
      </c>
      <c r="K2679" s="301">
        <v>99</v>
      </c>
      <c r="L2679" s="301">
        <v>99</v>
      </c>
      <c r="M2679" s="301">
        <v>99</v>
      </c>
      <c r="N2679" s="301">
        <v>99</v>
      </c>
      <c r="O2679" s="301">
        <v>55</v>
      </c>
      <c r="P2679" s="301">
        <v>9999</v>
      </c>
      <c r="Q2679" s="301">
        <v>7</v>
      </c>
      <c r="R2679" s="301">
        <v>90</v>
      </c>
      <c r="S2679" s="301">
        <v>90</v>
      </c>
      <c r="T2679" s="301">
        <v>0.35065845866126394</v>
      </c>
      <c r="U2679" s="301">
        <v>0.38925123729591438</v>
      </c>
      <c r="V2679" s="301">
        <v>6.988888888888888</v>
      </c>
      <c r="W2679" s="301">
        <v>57.31111111111111</v>
      </c>
      <c r="X2679" s="301">
        <v>183.78837125316005</v>
      </c>
      <c r="Y2679" s="301">
        <v>169.63666666666657</v>
      </c>
      <c r="Z2679" s="301">
        <v>169.63666666666657</v>
      </c>
      <c r="AA2679" s="301">
        <v>32.153069492317719</v>
      </c>
      <c r="AB2679" s="301">
        <v>5.1481268318237188</v>
      </c>
      <c r="AC2679" s="301">
        <v>-48.369280213777458</v>
      </c>
      <c r="AD2679" s="301">
        <v>5</v>
      </c>
      <c r="AE2679" s="301">
        <v>0</v>
      </c>
      <c r="AF2679" s="301">
        <v>0</v>
      </c>
      <c r="AG2679" s="301">
        <v>0</v>
      </c>
      <c r="AH2679" s="301">
        <v>12</v>
      </c>
      <c r="AI2679" s="301">
        <v>0</v>
      </c>
      <c r="AJ2679" s="301">
        <v>2</v>
      </c>
      <c r="AK2679" s="301">
        <v>0</v>
      </c>
      <c r="AL2679" s="301">
        <v>1</v>
      </c>
      <c r="AM2679" s="301">
        <v>1</v>
      </c>
    </row>
    <row r="2680" spans="1:39" s="301" customFormat="1">
      <c r="A2680" s="301">
        <v>13</v>
      </c>
      <c r="B2680" s="301">
        <v>14</v>
      </c>
      <c r="C2680" s="301">
        <v>2024</v>
      </c>
      <c r="D2680" s="301">
        <v>99</v>
      </c>
      <c r="E2680" s="301">
        <v>99</v>
      </c>
      <c r="F2680" s="301">
        <v>99</v>
      </c>
      <c r="G2680" s="301">
        <v>99</v>
      </c>
      <c r="H2680" s="301">
        <v>99</v>
      </c>
      <c r="I2680" s="301">
        <v>99</v>
      </c>
      <c r="J2680" s="301">
        <v>999</v>
      </c>
      <c r="K2680" s="301">
        <v>99</v>
      </c>
      <c r="L2680" s="301">
        <v>99</v>
      </c>
      <c r="M2680" s="301">
        <v>99</v>
      </c>
      <c r="N2680" s="301">
        <v>99</v>
      </c>
      <c r="O2680" s="301">
        <v>56</v>
      </c>
      <c r="P2680" s="301">
        <v>9999</v>
      </c>
    </row>
    <row r="2681" spans="1:39">
      <c r="A2681">
        <v>13</v>
      </c>
      <c r="B2681">
        <v>15</v>
      </c>
      <c r="C2681">
        <v>2023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99</v>
      </c>
      <c r="N2681">
        <v>99</v>
      </c>
      <c r="O2681">
        <v>1</v>
      </c>
      <c r="P2681">
        <v>9999</v>
      </c>
      <c r="Q2681">
        <v>45</v>
      </c>
      <c r="R2681">
        <v>1459</v>
      </c>
      <c r="S2681">
        <v>1459</v>
      </c>
      <c r="T2681">
        <v>5.5260965078403128</v>
      </c>
      <c r="U2681">
        <v>5.4453002635824594</v>
      </c>
      <c r="V2681">
        <v>4.9348869088416736</v>
      </c>
      <c r="W2681">
        <v>59.891706648389309</v>
      </c>
      <c r="X2681">
        <v>165.21133443779661</v>
      </c>
      <c r="Y2681">
        <v>152.49006168608668</v>
      </c>
      <c r="Z2681">
        <v>152.49006168608668</v>
      </c>
      <c r="AA2681">
        <v>30.214207220339254</v>
      </c>
      <c r="AB2681">
        <v>5.1829377937996837</v>
      </c>
      <c r="AC2681">
        <v>-27.908441398176297</v>
      </c>
      <c r="AD2681">
        <v>35</v>
      </c>
      <c r="AE2681">
        <v>0</v>
      </c>
      <c r="AF2681">
        <v>0</v>
      </c>
      <c r="AG2681">
        <v>6</v>
      </c>
      <c r="AH2681">
        <v>67</v>
      </c>
      <c r="AI2681">
        <v>9</v>
      </c>
      <c r="AJ2681">
        <v>26</v>
      </c>
      <c r="AK2681">
        <v>22</v>
      </c>
      <c r="AL2681">
        <v>7</v>
      </c>
      <c r="AM2681">
        <v>3</v>
      </c>
    </row>
    <row r="2682" spans="1:39">
      <c r="A2682">
        <v>13</v>
      </c>
      <c r="B2682">
        <v>16</v>
      </c>
      <c r="C2682">
        <v>2023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99</v>
      </c>
      <c r="N2682">
        <v>99</v>
      </c>
      <c r="O2682">
        <v>2</v>
      </c>
      <c r="P2682">
        <v>9999</v>
      </c>
      <c r="Q2682">
        <v>24</v>
      </c>
      <c r="R2682">
        <v>1111</v>
      </c>
      <c r="S2682">
        <v>1111</v>
      </c>
      <c r="T2682">
        <v>4.2080145443526993</v>
      </c>
      <c r="U2682">
        <v>4.5101961187241439</v>
      </c>
      <c r="V2682">
        <v>6.9000900090008983</v>
      </c>
      <c r="W2682">
        <v>57.651665166516651</v>
      </c>
      <c r="X2682">
        <v>179.70272650233591</v>
      </c>
      <c r="Y2682">
        <v>165.86561656165611</v>
      </c>
      <c r="Z2682">
        <v>165.86561656165611</v>
      </c>
      <c r="AA2682">
        <v>32.295213236286237</v>
      </c>
      <c r="AB2682">
        <v>5.3122308832724601</v>
      </c>
      <c r="AC2682">
        <v>-34.797507956788451</v>
      </c>
      <c r="AD2682">
        <v>58</v>
      </c>
      <c r="AE2682">
        <v>0</v>
      </c>
      <c r="AF2682">
        <v>0</v>
      </c>
      <c r="AG2682">
        <v>7</v>
      </c>
      <c r="AH2682">
        <v>53</v>
      </c>
      <c r="AI2682">
        <v>8</v>
      </c>
      <c r="AJ2682">
        <v>14</v>
      </c>
      <c r="AK2682">
        <v>14</v>
      </c>
      <c r="AL2682">
        <v>20</v>
      </c>
      <c r="AM2682">
        <v>4</v>
      </c>
    </row>
    <row r="2683" spans="1:39">
      <c r="A2683">
        <v>13</v>
      </c>
      <c r="B2683">
        <v>17</v>
      </c>
      <c r="C2683">
        <v>2023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99</v>
      </c>
      <c r="N2683">
        <v>99</v>
      </c>
      <c r="O2683">
        <v>3</v>
      </c>
      <c r="P2683">
        <v>9999</v>
      </c>
      <c r="Q2683">
        <v>19</v>
      </c>
      <c r="R2683">
        <v>293</v>
      </c>
      <c r="S2683">
        <v>293</v>
      </c>
      <c r="T2683">
        <v>1.1097644117869856</v>
      </c>
      <c r="U2683">
        <v>1.2171335109999295</v>
      </c>
      <c r="V2683">
        <v>8.3686006825938559</v>
      </c>
      <c r="W2683">
        <v>55.409556313993185</v>
      </c>
      <c r="X2683">
        <v>183.8839812305178</v>
      </c>
      <c r="Y2683">
        <v>169.72491467576799</v>
      </c>
      <c r="Z2683">
        <v>169.72491467576799</v>
      </c>
      <c r="AA2683">
        <v>32.3103607746582</v>
      </c>
      <c r="AB2683">
        <v>5.6389834130662226</v>
      </c>
      <c r="AC2683">
        <v>-18.534597472073752</v>
      </c>
      <c r="AD2683">
        <v>13</v>
      </c>
      <c r="AE2683">
        <v>0</v>
      </c>
      <c r="AF2683">
        <v>0</v>
      </c>
      <c r="AG2683">
        <v>4</v>
      </c>
      <c r="AH2683">
        <v>9</v>
      </c>
      <c r="AI2683">
        <v>2</v>
      </c>
      <c r="AJ2683">
        <v>0</v>
      </c>
      <c r="AK2683">
        <v>3</v>
      </c>
      <c r="AL2683">
        <v>1</v>
      </c>
      <c r="AM2683">
        <v>0</v>
      </c>
    </row>
    <row r="2684" spans="1:39">
      <c r="A2684">
        <v>13</v>
      </c>
      <c r="B2684">
        <v>18</v>
      </c>
      <c r="C2684">
        <v>2023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99</v>
      </c>
      <c r="N2684">
        <v>99</v>
      </c>
      <c r="O2684">
        <v>4</v>
      </c>
      <c r="P2684">
        <v>9999</v>
      </c>
      <c r="Q2684">
        <v>138</v>
      </c>
      <c r="R2684">
        <v>4668</v>
      </c>
      <c r="S2684">
        <v>4662</v>
      </c>
      <c r="T2684">
        <v>17.680478751609733</v>
      </c>
      <c r="U2684">
        <v>17.848965541514012</v>
      </c>
      <c r="V2684">
        <v>5.953727506426735</v>
      </c>
      <c r="W2684">
        <v>59.043543543543549</v>
      </c>
      <c r="X2684">
        <v>169.5119301929833</v>
      </c>
      <c r="Y2684">
        <v>156.22739931448231</v>
      </c>
      <c r="Z2684">
        <v>156.42846417846496</v>
      </c>
      <c r="AA2684">
        <v>31.699185811697355</v>
      </c>
      <c r="AB2684">
        <v>5.0932143487727215</v>
      </c>
      <c r="AC2684">
        <v>-33.22047257278907</v>
      </c>
      <c r="AD2684">
        <v>166</v>
      </c>
      <c r="AE2684">
        <v>1</v>
      </c>
      <c r="AF2684">
        <v>0</v>
      </c>
      <c r="AG2684">
        <v>32</v>
      </c>
      <c r="AH2684">
        <v>277</v>
      </c>
      <c r="AI2684">
        <v>63</v>
      </c>
      <c r="AJ2684">
        <v>120</v>
      </c>
      <c r="AK2684">
        <v>64</v>
      </c>
      <c r="AL2684">
        <v>68</v>
      </c>
      <c r="AM2684">
        <v>11</v>
      </c>
    </row>
    <row r="2685" spans="1:39">
      <c r="A2685">
        <v>13</v>
      </c>
      <c r="B2685">
        <v>19</v>
      </c>
      <c r="C2685">
        <v>2023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99</v>
      </c>
      <c r="N2685">
        <v>99</v>
      </c>
      <c r="O2685">
        <v>7</v>
      </c>
      <c r="P2685">
        <v>9999</v>
      </c>
      <c r="Q2685">
        <v>51</v>
      </c>
      <c r="R2685">
        <v>1880</v>
      </c>
      <c r="S2685">
        <v>1879</v>
      </c>
      <c r="T2685">
        <v>7.1206726763123989</v>
      </c>
      <c r="U2685">
        <v>7.4664687052915903</v>
      </c>
      <c r="V2685">
        <v>7.6292553191489363</v>
      </c>
      <c r="W2685">
        <v>56.721660457690248</v>
      </c>
      <c r="X2685">
        <v>175.91831677462523</v>
      </c>
      <c r="Y2685">
        <v>162.26781914893652</v>
      </c>
      <c r="Z2685">
        <v>162.35417775412481</v>
      </c>
      <c r="AA2685">
        <v>35.484440778497451</v>
      </c>
      <c r="AB2685">
        <v>5.3212612607038947</v>
      </c>
      <c r="AC2685">
        <v>-46.937347119727278</v>
      </c>
      <c r="AD2685">
        <v>76</v>
      </c>
      <c r="AE2685">
        <v>0</v>
      </c>
      <c r="AF2685">
        <v>0</v>
      </c>
      <c r="AG2685">
        <v>21</v>
      </c>
      <c r="AH2685">
        <v>115</v>
      </c>
      <c r="AI2685">
        <v>31</v>
      </c>
      <c r="AJ2685">
        <v>32</v>
      </c>
      <c r="AK2685">
        <v>40</v>
      </c>
      <c r="AL2685">
        <v>16</v>
      </c>
      <c r="AM2685">
        <v>3</v>
      </c>
    </row>
    <row r="2686" spans="1:39">
      <c r="A2686">
        <v>13</v>
      </c>
      <c r="B2686">
        <v>20</v>
      </c>
      <c r="C2686">
        <v>2023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99</v>
      </c>
      <c r="N2686">
        <v>99</v>
      </c>
      <c r="O2686">
        <v>8</v>
      </c>
      <c r="P2686">
        <v>9999</v>
      </c>
      <c r="Q2686">
        <v>23</v>
      </c>
      <c r="R2686">
        <v>760</v>
      </c>
      <c r="S2686">
        <v>760</v>
      </c>
      <c r="T2686">
        <v>2.8785698053177793</v>
      </c>
      <c r="U2686">
        <v>2.9181501246689625</v>
      </c>
      <c r="V2686">
        <v>7.5039473684210547</v>
      </c>
      <c r="W2686">
        <v>57.689473684210512</v>
      </c>
      <c r="X2686">
        <v>169.96806751439811</v>
      </c>
      <c r="Y2686">
        <v>156.88052631578944</v>
      </c>
      <c r="Z2686">
        <v>156.88052631578944</v>
      </c>
      <c r="AA2686">
        <v>26.798457138166544</v>
      </c>
      <c r="AB2686">
        <v>4.9210498170551933</v>
      </c>
      <c r="AC2686">
        <v>-36.81313464895527</v>
      </c>
      <c r="AD2686">
        <v>30</v>
      </c>
      <c r="AE2686">
        <v>0</v>
      </c>
      <c r="AF2686">
        <v>0</v>
      </c>
      <c r="AG2686">
        <v>2</v>
      </c>
      <c r="AH2686">
        <v>28</v>
      </c>
      <c r="AI2686">
        <v>10</v>
      </c>
      <c r="AJ2686">
        <v>9</v>
      </c>
      <c r="AK2686">
        <v>14</v>
      </c>
      <c r="AL2686">
        <v>5</v>
      </c>
      <c r="AM2686">
        <v>2</v>
      </c>
    </row>
    <row r="2687" spans="1:39">
      <c r="A2687">
        <v>13</v>
      </c>
      <c r="B2687">
        <v>21</v>
      </c>
      <c r="C2687">
        <v>2023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99</v>
      </c>
      <c r="N2687">
        <v>99</v>
      </c>
      <c r="O2687">
        <v>9</v>
      </c>
      <c r="P2687">
        <v>9999</v>
      </c>
      <c r="Q2687">
        <v>25</v>
      </c>
      <c r="R2687">
        <v>633</v>
      </c>
      <c r="S2687">
        <v>633</v>
      </c>
      <c r="T2687">
        <v>2.397545640481781</v>
      </c>
      <c r="U2687">
        <v>2.611816954813178</v>
      </c>
      <c r="V2687">
        <v>6.0521327014218009</v>
      </c>
      <c r="W2687">
        <v>59.015797788309648</v>
      </c>
      <c r="X2687">
        <v>182.6469083060768</v>
      </c>
      <c r="Y2687">
        <v>168.5830963665087</v>
      </c>
      <c r="Z2687">
        <v>168.5830963665087</v>
      </c>
      <c r="AA2687">
        <v>32.895630568142778</v>
      </c>
      <c r="AB2687">
        <v>4.5397736792308283</v>
      </c>
      <c r="AC2687">
        <v>-38.65332336739197</v>
      </c>
      <c r="AD2687">
        <v>20</v>
      </c>
      <c r="AE2687">
        <v>0</v>
      </c>
      <c r="AF2687">
        <v>0</v>
      </c>
      <c r="AG2687">
        <v>1</v>
      </c>
      <c r="AH2687">
        <v>17</v>
      </c>
      <c r="AI2687">
        <v>2</v>
      </c>
      <c r="AJ2687">
        <v>9</v>
      </c>
      <c r="AK2687">
        <v>0</v>
      </c>
      <c r="AL2687">
        <v>9</v>
      </c>
      <c r="AM2687">
        <v>3</v>
      </c>
    </row>
    <row r="2688" spans="1:39">
      <c r="A2688">
        <v>13</v>
      </c>
      <c r="B2688">
        <v>22</v>
      </c>
      <c r="C2688">
        <v>2023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99</v>
      </c>
      <c r="N2688">
        <v>99</v>
      </c>
      <c r="O2688">
        <v>11</v>
      </c>
      <c r="P2688">
        <v>9999</v>
      </c>
      <c r="Q2688">
        <v>238</v>
      </c>
      <c r="R2688">
        <v>11629</v>
      </c>
      <c r="S2688">
        <v>11599</v>
      </c>
      <c r="T2688">
        <v>44.045905613211112</v>
      </c>
      <c r="U2688">
        <v>43.672689490247159</v>
      </c>
      <c r="V2688">
        <v>5.3928970676756398</v>
      </c>
      <c r="W2688">
        <v>59.541770842314001</v>
      </c>
      <c r="X2688">
        <v>166.66204254373244</v>
      </c>
      <c r="Y2688">
        <v>153.44140510792013</v>
      </c>
      <c r="Z2688">
        <v>153.83827054056411</v>
      </c>
      <c r="AA2688">
        <v>29.599783271684725</v>
      </c>
      <c r="AB2688">
        <v>4.2615934490073126</v>
      </c>
      <c r="AC2688">
        <v>-43.100574378410151</v>
      </c>
      <c r="AD2688">
        <v>257</v>
      </c>
      <c r="AE2688">
        <v>0</v>
      </c>
      <c r="AF2688">
        <v>0</v>
      </c>
      <c r="AG2688">
        <v>26</v>
      </c>
      <c r="AH2688">
        <v>1119</v>
      </c>
      <c r="AI2688">
        <v>131</v>
      </c>
      <c r="AJ2688">
        <v>268</v>
      </c>
      <c r="AK2688">
        <v>42</v>
      </c>
      <c r="AL2688">
        <v>109</v>
      </c>
      <c r="AM2688">
        <v>19</v>
      </c>
    </row>
    <row r="2689" spans="1:39">
      <c r="A2689">
        <v>13</v>
      </c>
      <c r="B2689">
        <v>23</v>
      </c>
      <c r="C2689">
        <v>2023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99</v>
      </c>
      <c r="N2689">
        <v>99</v>
      </c>
      <c r="O2689">
        <v>14</v>
      </c>
      <c r="P2689">
        <v>9999</v>
      </c>
      <c r="Q2689">
        <v>41</v>
      </c>
      <c r="R2689">
        <v>783</v>
      </c>
      <c r="S2689">
        <v>781</v>
      </c>
      <c r="T2689">
        <v>2.9656844178471329</v>
      </c>
      <c r="U2689">
        <v>2.8395017431432032</v>
      </c>
      <c r="V2689">
        <v>4.9297573435504463</v>
      </c>
      <c r="W2689">
        <v>59.839948783610765</v>
      </c>
      <c r="X2689">
        <v>160.90390461444363</v>
      </c>
      <c r="Y2689">
        <v>148.16832694763733</v>
      </c>
      <c r="Z2689">
        <v>148.54775928297059</v>
      </c>
      <c r="AA2689">
        <v>30.928778384655423</v>
      </c>
      <c r="AB2689">
        <v>4.5082075667305199</v>
      </c>
      <c r="AC2689">
        <v>-42.71122118419963</v>
      </c>
      <c r="AD2689">
        <v>32</v>
      </c>
      <c r="AE2689">
        <v>0</v>
      </c>
      <c r="AF2689">
        <v>0</v>
      </c>
      <c r="AG2689">
        <v>3</v>
      </c>
      <c r="AH2689">
        <v>40</v>
      </c>
      <c r="AI2689">
        <v>5</v>
      </c>
      <c r="AJ2689">
        <v>16</v>
      </c>
      <c r="AK2689">
        <v>4</v>
      </c>
      <c r="AL2689">
        <v>8</v>
      </c>
      <c r="AM2689">
        <v>2</v>
      </c>
    </row>
    <row r="2690" spans="1:39">
      <c r="A2690">
        <v>13</v>
      </c>
      <c r="B2690">
        <v>24</v>
      </c>
      <c r="C2690">
        <v>2023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99</v>
      </c>
      <c r="N2690">
        <v>99</v>
      </c>
      <c r="O2690">
        <v>15</v>
      </c>
      <c r="P2690">
        <v>9999</v>
      </c>
      <c r="Q2690">
        <v>6</v>
      </c>
      <c r="R2690">
        <v>157</v>
      </c>
      <c r="S2690">
        <v>156</v>
      </c>
      <c r="T2690">
        <v>0.59465192030906755</v>
      </c>
      <c r="U2690">
        <v>0.56797475302268918</v>
      </c>
      <c r="V2690">
        <v>9.7579617834394892</v>
      </c>
      <c r="W2690">
        <v>56.538461538461519</v>
      </c>
      <c r="X2690">
        <v>161.2451780748184</v>
      </c>
      <c r="Y2690">
        <v>147.81019108280245</v>
      </c>
      <c r="Z2690">
        <v>148.7576923076922</v>
      </c>
      <c r="AA2690">
        <v>29.751227163791206</v>
      </c>
      <c r="AB2690">
        <v>4.430929484281406</v>
      </c>
      <c r="AC2690">
        <v>-56.810427081360608</v>
      </c>
      <c r="AD2690">
        <v>1</v>
      </c>
      <c r="AE2690">
        <v>0</v>
      </c>
      <c r="AF2690">
        <v>0</v>
      </c>
      <c r="AG2690">
        <v>0</v>
      </c>
      <c r="AH2690">
        <v>5</v>
      </c>
      <c r="AI2690">
        <v>2</v>
      </c>
      <c r="AJ2690">
        <v>2</v>
      </c>
      <c r="AK2690">
        <v>0</v>
      </c>
      <c r="AL2690">
        <v>2</v>
      </c>
      <c r="AM2690">
        <v>0</v>
      </c>
    </row>
    <row r="2691" spans="1:39" s="303" customFormat="1">
      <c r="A2691" s="303">
        <v>13</v>
      </c>
      <c r="B2691" s="303">
        <v>25</v>
      </c>
      <c r="C2691" s="303">
        <v>2023</v>
      </c>
      <c r="D2691" s="303">
        <v>99</v>
      </c>
      <c r="E2691" s="303">
        <v>99</v>
      </c>
      <c r="F2691" s="303">
        <v>99</v>
      </c>
      <c r="G2691" s="303">
        <v>99</v>
      </c>
      <c r="H2691" s="303">
        <v>99</v>
      </c>
      <c r="I2691" s="303">
        <v>99</v>
      </c>
      <c r="J2691" s="303">
        <v>999</v>
      </c>
      <c r="K2691" s="303">
        <v>99</v>
      </c>
      <c r="L2691" s="303">
        <v>99</v>
      </c>
      <c r="M2691" s="303">
        <v>99</v>
      </c>
      <c r="N2691" s="303">
        <v>99</v>
      </c>
      <c r="O2691" s="303">
        <v>16</v>
      </c>
      <c r="P2691" s="303">
        <v>9999</v>
      </c>
      <c r="Q2691" s="303">
        <v>121</v>
      </c>
      <c r="R2691" s="303">
        <v>705</v>
      </c>
      <c r="S2691" s="303">
        <v>700</v>
      </c>
      <c r="T2691" s="303">
        <v>2.6702522536171496</v>
      </c>
      <c r="U2691" s="303">
        <v>2.3655090403541461</v>
      </c>
      <c r="V2691" s="303">
        <v>7.9134751773049619</v>
      </c>
      <c r="W2691" s="303">
        <v>57.854285714285744</v>
      </c>
      <c r="X2691" s="303">
        <v>149.63785989257971</v>
      </c>
      <c r="Y2691" s="303">
        <v>137.09148936170195</v>
      </c>
      <c r="Z2691" s="303">
        <v>138.07071428571416</v>
      </c>
      <c r="AA2691" s="303">
        <v>21.222748901082522</v>
      </c>
      <c r="AB2691" s="303">
        <v>4.3113036051187699</v>
      </c>
      <c r="AC2691" s="303">
        <v>-28.072968612668515</v>
      </c>
      <c r="AD2691" s="303">
        <v>18</v>
      </c>
      <c r="AE2691" s="303">
        <v>0</v>
      </c>
      <c r="AF2691" s="303">
        <v>0</v>
      </c>
      <c r="AG2691" s="303">
        <v>6</v>
      </c>
      <c r="AH2691" s="303">
        <v>14</v>
      </c>
      <c r="AI2691" s="303">
        <v>1</v>
      </c>
      <c r="AJ2691" s="303">
        <v>6</v>
      </c>
      <c r="AK2691" s="303">
        <v>4</v>
      </c>
      <c r="AL2691" s="303">
        <v>12</v>
      </c>
      <c r="AM2691" s="303">
        <v>9</v>
      </c>
    </row>
    <row r="2692" spans="1:39" s="303" customFormat="1">
      <c r="A2692" s="303">
        <v>13</v>
      </c>
      <c r="B2692" s="303">
        <v>26</v>
      </c>
      <c r="C2692" s="303">
        <v>2023</v>
      </c>
      <c r="D2692" s="303">
        <v>99</v>
      </c>
      <c r="E2692" s="303">
        <v>99</v>
      </c>
      <c r="F2692" s="303">
        <v>99</v>
      </c>
      <c r="G2692" s="303">
        <v>99</v>
      </c>
      <c r="H2692" s="303">
        <v>99</v>
      </c>
      <c r="I2692" s="303">
        <v>99</v>
      </c>
      <c r="J2692" s="303">
        <v>999</v>
      </c>
      <c r="K2692" s="303">
        <v>99</v>
      </c>
      <c r="L2692" s="303">
        <v>99</v>
      </c>
      <c r="M2692" s="303">
        <v>99</v>
      </c>
      <c r="N2692" s="303">
        <v>99</v>
      </c>
      <c r="O2692" s="303">
        <v>18</v>
      </c>
      <c r="P2692" s="303">
        <v>9999</v>
      </c>
      <c r="Q2692" s="303">
        <v>46</v>
      </c>
      <c r="R2692" s="303">
        <v>2210</v>
      </c>
      <c r="S2692" s="303">
        <v>2208</v>
      </c>
      <c r="T2692" s="303">
        <v>8.3705779865161745</v>
      </c>
      <c r="U2692" s="303">
        <v>8.0395979206125503</v>
      </c>
      <c r="V2692" s="303">
        <v>6.099095022624434</v>
      </c>
      <c r="W2692" s="303">
        <v>59.326539855072461</v>
      </c>
      <c r="X2692" s="303">
        <v>161.12171112298586</v>
      </c>
      <c r="Y2692" s="303">
        <v>148.63361990950219</v>
      </c>
      <c r="Z2692" s="303">
        <v>148.76825181159413</v>
      </c>
      <c r="AA2692" s="303">
        <v>30.165255024813177</v>
      </c>
      <c r="AB2692" s="303">
        <v>4.1327367478944588</v>
      </c>
      <c r="AC2692" s="303">
        <v>-35.211382629139443</v>
      </c>
      <c r="AD2692" s="303">
        <v>94</v>
      </c>
      <c r="AE2692" s="303">
        <v>0</v>
      </c>
      <c r="AF2692" s="303">
        <v>0</v>
      </c>
      <c r="AG2692" s="303">
        <v>5</v>
      </c>
      <c r="AH2692" s="303">
        <v>131</v>
      </c>
      <c r="AI2692" s="303">
        <v>18</v>
      </c>
      <c r="AJ2692" s="303">
        <v>13</v>
      </c>
      <c r="AK2692" s="303">
        <v>11</v>
      </c>
      <c r="AL2692" s="303">
        <v>65</v>
      </c>
      <c r="AM2692" s="303">
        <v>4</v>
      </c>
    </row>
    <row r="2693" spans="1:39" s="303" customFormat="1">
      <c r="A2693" s="303">
        <v>13</v>
      </c>
      <c r="B2693" s="303">
        <v>27</v>
      </c>
      <c r="C2693" s="303">
        <v>2023</v>
      </c>
      <c r="D2693" s="303">
        <v>99</v>
      </c>
      <c r="E2693" s="303">
        <v>99</v>
      </c>
      <c r="F2693" s="303">
        <v>99</v>
      </c>
      <c r="G2693" s="303">
        <v>99</v>
      </c>
      <c r="H2693" s="303">
        <v>99</v>
      </c>
      <c r="I2693" s="303">
        <v>99</v>
      </c>
      <c r="J2693" s="303">
        <v>999</v>
      </c>
      <c r="K2693" s="303">
        <v>99</v>
      </c>
      <c r="L2693" s="303">
        <v>99</v>
      </c>
      <c r="M2693" s="303">
        <v>99</v>
      </c>
      <c r="N2693" s="303">
        <v>99</v>
      </c>
      <c r="O2693" s="303">
        <v>55</v>
      </c>
      <c r="P2693" s="303">
        <v>9999</v>
      </c>
      <c r="Q2693" s="303">
        <v>7</v>
      </c>
      <c r="R2693" s="303">
        <v>112</v>
      </c>
      <c r="S2693" s="303">
        <v>111</v>
      </c>
      <c r="T2693" s="303">
        <v>0.42421028709946201</v>
      </c>
      <c r="U2693" s="303">
        <v>0.49017565849479522</v>
      </c>
      <c r="V2693" s="303">
        <v>8.25</v>
      </c>
      <c r="W2693" s="303">
        <v>56.135135135135137</v>
      </c>
      <c r="X2693" s="303">
        <v>194.99110044884705</v>
      </c>
      <c r="Y2693" s="303">
        <v>178.81696428571425</v>
      </c>
      <c r="Z2693" s="303">
        <v>180.42792792792795</v>
      </c>
      <c r="AA2693" s="303">
        <v>39.588944610157903</v>
      </c>
      <c r="AB2693" s="303">
        <v>5.1995954216944567</v>
      </c>
      <c r="AC2693" s="303">
        <v>-53.094838490004626</v>
      </c>
      <c r="AD2693" s="303">
        <v>12</v>
      </c>
      <c r="AE2693" s="303">
        <v>0</v>
      </c>
      <c r="AF2693" s="303">
        <v>0</v>
      </c>
      <c r="AG2693" s="303">
        <v>0</v>
      </c>
      <c r="AH2693" s="303">
        <v>12</v>
      </c>
      <c r="AI2693" s="303">
        <v>1</v>
      </c>
      <c r="AJ2693" s="303">
        <v>1</v>
      </c>
      <c r="AK2693" s="303">
        <v>1</v>
      </c>
      <c r="AL2693" s="303">
        <v>1</v>
      </c>
      <c r="AM2693" s="303">
        <v>1</v>
      </c>
    </row>
    <row r="2694" spans="1:39" s="303" customFormat="1">
      <c r="A2694" s="303">
        <v>13</v>
      </c>
      <c r="B2694" s="303">
        <v>28</v>
      </c>
      <c r="C2694" s="303">
        <v>2023</v>
      </c>
      <c r="D2694" s="303">
        <v>99</v>
      </c>
      <c r="E2694" s="303">
        <v>99</v>
      </c>
      <c r="F2694" s="303">
        <v>99</v>
      </c>
      <c r="G2694" s="303">
        <v>99</v>
      </c>
      <c r="H2694" s="303">
        <v>99</v>
      </c>
      <c r="I2694" s="303">
        <v>99</v>
      </c>
      <c r="J2694" s="303">
        <v>999</v>
      </c>
      <c r="K2694" s="303">
        <v>99</v>
      </c>
      <c r="L2694" s="303">
        <v>99</v>
      </c>
      <c r="M2694" s="303">
        <v>99</v>
      </c>
      <c r="N2694" s="303">
        <v>99</v>
      </c>
      <c r="O2694" s="303">
        <v>56</v>
      </c>
      <c r="P2694" s="303">
        <v>9999</v>
      </c>
    </row>
    <row r="2695" spans="1:39">
      <c r="A2695">
        <v>13</v>
      </c>
      <c r="B2695">
        <v>29</v>
      </c>
      <c r="C2695">
        <v>2022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99</v>
      </c>
      <c r="N2695">
        <v>99</v>
      </c>
      <c r="O2695">
        <v>1</v>
      </c>
      <c r="P2695">
        <v>9999</v>
      </c>
      <c r="Q2695">
        <v>48</v>
      </c>
      <c r="R2695">
        <v>1259</v>
      </c>
      <c r="S2695">
        <v>1256</v>
      </c>
      <c r="T2695">
        <v>4.5925439556431034</v>
      </c>
      <c r="U2695">
        <v>4.483420564022393</v>
      </c>
      <c r="V2695">
        <v>4.2851469420174739</v>
      </c>
      <c r="W2695">
        <v>60.526273885350314</v>
      </c>
      <c r="X2695">
        <v>163.47090547193483</v>
      </c>
      <c r="Y2695">
        <v>150.49007942811738</v>
      </c>
      <c r="Z2695">
        <v>150.84953025477685</v>
      </c>
      <c r="AA2695">
        <v>30.26796019472544</v>
      </c>
      <c r="AB2695">
        <v>4.2971932924297036</v>
      </c>
      <c r="AC2695">
        <v>-35.120469979863991</v>
      </c>
      <c r="AD2695">
        <v>38</v>
      </c>
      <c r="AE2695">
        <v>0</v>
      </c>
      <c r="AF2695">
        <v>0</v>
      </c>
      <c r="AG2695">
        <v>2</v>
      </c>
      <c r="AH2695">
        <v>53</v>
      </c>
      <c r="AI2695">
        <v>5</v>
      </c>
      <c r="AJ2695">
        <v>17</v>
      </c>
      <c r="AK2695">
        <v>12</v>
      </c>
      <c r="AL2695">
        <v>5</v>
      </c>
      <c r="AM2695">
        <v>7</v>
      </c>
    </row>
    <row r="2696" spans="1:39">
      <c r="A2696">
        <v>13</v>
      </c>
      <c r="B2696">
        <v>30</v>
      </c>
      <c r="C2696">
        <v>2022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99</v>
      </c>
      <c r="N2696">
        <v>99</v>
      </c>
      <c r="O2696">
        <v>2</v>
      </c>
      <c r="P2696">
        <v>9999</v>
      </c>
      <c r="Q2696">
        <v>28</v>
      </c>
      <c r="R2696">
        <v>1102</v>
      </c>
      <c r="S2696">
        <v>1099</v>
      </c>
      <c r="T2696">
        <v>4.0198438753921364</v>
      </c>
      <c r="U2696">
        <v>4.2841788668214749</v>
      </c>
      <c r="V2696">
        <v>6.2477313974591642</v>
      </c>
      <c r="W2696">
        <v>58.755232029117394</v>
      </c>
      <c r="X2696">
        <v>178.47787829869077</v>
      </c>
      <c r="Y2696">
        <v>164.28961887477317</v>
      </c>
      <c r="Z2696">
        <v>164.73808917197456</v>
      </c>
      <c r="AA2696">
        <v>30.434421896975714</v>
      </c>
      <c r="AB2696">
        <v>4.6771235235779844</v>
      </c>
      <c r="AC2696">
        <v>-35.422332805997428</v>
      </c>
      <c r="AD2696">
        <v>51</v>
      </c>
      <c r="AE2696">
        <v>0</v>
      </c>
      <c r="AF2696">
        <v>0</v>
      </c>
      <c r="AG2696">
        <v>5</v>
      </c>
      <c r="AH2696">
        <v>38</v>
      </c>
      <c r="AI2696">
        <v>8</v>
      </c>
      <c r="AJ2696">
        <v>4</v>
      </c>
      <c r="AK2696">
        <v>8</v>
      </c>
      <c r="AL2696">
        <v>14</v>
      </c>
      <c r="AM2696">
        <v>4</v>
      </c>
    </row>
    <row r="2697" spans="1:39">
      <c r="A2697">
        <v>13</v>
      </c>
      <c r="B2697">
        <v>31</v>
      </c>
      <c r="C2697">
        <v>2022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99</v>
      </c>
      <c r="N2697">
        <v>99</v>
      </c>
      <c r="O2697">
        <v>3</v>
      </c>
      <c r="P2697">
        <v>9999</v>
      </c>
      <c r="Q2697">
        <v>20</v>
      </c>
      <c r="R2697">
        <v>366</v>
      </c>
      <c r="S2697">
        <v>363</v>
      </c>
      <c r="T2697">
        <v>1.3350842635149922</v>
      </c>
      <c r="U2697">
        <v>1.4323248588019664</v>
      </c>
      <c r="V2697">
        <v>7.7295081967213104</v>
      </c>
      <c r="W2697">
        <v>56.630853994490352</v>
      </c>
      <c r="X2697">
        <v>180.25445654168797</v>
      </c>
      <c r="Y2697">
        <v>165.38060109289609</v>
      </c>
      <c r="Z2697">
        <v>166.74738292011011</v>
      </c>
      <c r="AA2697">
        <v>31.284242885684954</v>
      </c>
      <c r="AB2697">
        <v>5.3103502126400608</v>
      </c>
      <c r="AC2697">
        <v>-28.218104291762575</v>
      </c>
      <c r="AD2697">
        <v>13</v>
      </c>
      <c r="AE2697">
        <v>0</v>
      </c>
      <c r="AF2697">
        <v>0</v>
      </c>
      <c r="AG2697">
        <v>2</v>
      </c>
      <c r="AH2697">
        <v>19</v>
      </c>
      <c r="AI2697">
        <v>2</v>
      </c>
      <c r="AJ2697">
        <v>5</v>
      </c>
      <c r="AK2697">
        <v>3</v>
      </c>
      <c r="AL2697">
        <v>1</v>
      </c>
      <c r="AM2697">
        <v>2</v>
      </c>
    </row>
    <row r="2698" spans="1:39">
      <c r="A2698">
        <v>13</v>
      </c>
      <c r="B2698">
        <v>32</v>
      </c>
      <c r="C2698">
        <v>2022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99</v>
      </c>
      <c r="N2698">
        <v>99</v>
      </c>
      <c r="O2698">
        <v>4</v>
      </c>
      <c r="P2698">
        <v>9999</v>
      </c>
      <c r="Q2698">
        <v>162</v>
      </c>
      <c r="R2698">
        <v>5028</v>
      </c>
      <c r="S2698">
        <v>5020</v>
      </c>
      <c r="T2698">
        <v>18.340993652878097</v>
      </c>
      <c r="U2698">
        <v>18.636364869008005</v>
      </c>
      <c r="V2698">
        <v>5.7468178202068412</v>
      </c>
      <c r="W2698">
        <v>59.153187250996005</v>
      </c>
      <c r="X2698">
        <v>169.99130761559681</v>
      </c>
      <c r="Y2698">
        <v>156.63544948289547</v>
      </c>
      <c r="Z2698">
        <v>156.88506772908346</v>
      </c>
      <c r="AA2698">
        <v>31.812742628094924</v>
      </c>
      <c r="AB2698">
        <v>4.8775279277573036</v>
      </c>
      <c r="AC2698">
        <v>-37.748228263649608</v>
      </c>
      <c r="AD2698">
        <v>118</v>
      </c>
      <c r="AE2698">
        <v>0</v>
      </c>
      <c r="AF2698">
        <v>0</v>
      </c>
      <c r="AG2698">
        <v>25</v>
      </c>
      <c r="AH2698">
        <v>227</v>
      </c>
      <c r="AI2698">
        <v>35</v>
      </c>
      <c r="AJ2698">
        <v>147</v>
      </c>
      <c r="AK2698">
        <v>40</v>
      </c>
      <c r="AL2698">
        <v>57</v>
      </c>
      <c r="AM2698">
        <v>22</v>
      </c>
    </row>
    <row r="2699" spans="1:39">
      <c r="A2699">
        <v>13</v>
      </c>
      <c r="B2699">
        <v>33</v>
      </c>
      <c r="C2699">
        <v>2022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99</v>
      </c>
      <c r="N2699">
        <v>99</v>
      </c>
      <c r="O2699">
        <v>7</v>
      </c>
      <c r="P2699">
        <v>9999</v>
      </c>
      <c r="Q2699">
        <v>63</v>
      </c>
      <c r="R2699">
        <v>2107</v>
      </c>
      <c r="S2699">
        <v>2098</v>
      </c>
      <c r="T2699">
        <v>7.6858539432406801</v>
      </c>
      <c r="U2699">
        <v>8.0041261939505191</v>
      </c>
      <c r="V2699">
        <v>7.5605125771238724</v>
      </c>
      <c r="W2699">
        <v>56.658722592945665</v>
      </c>
      <c r="X2699">
        <v>174.64783076172358</v>
      </c>
      <c r="Y2699">
        <v>160.53639772187961</v>
      </c>
      <c r="Z2699">
        <v>161.2250667302194</v>
      </c>
      <c r="AA2699">
        <v>35.676963861194821</v>
      </c>
      <c r="AB2699">
        <v>5.6752622166819133</v>
      </c>
      <c r="AC2699">
        <v>-49.38126544173636</v>
      </c>
      <c r="AD2699">
        <v>96</v>
      </c>
      <c r="AE2699">
        <v>0</v>
      </c>
      <c r="AF2699">
        <v>0</v>
      </c>
      <c r="AG2699">
        <v>10</v>
      </c>
      <c r="AH2699">
        <v>113</v>
      </c>
      <c r="AI2699">
        <v>22</v>
      </c>
      <c r="AJ2699">
        <v>44</v>
      </c>
      <c r="AK2699">
        <v>17</v>
      </c>
      <c r="AL2699">
        <v>10</v>
      </c>
      <c r="AM2699">
        <v>5</v>
      </c>
    </row>
    <row r="2700" spans="1:39">
      <c r="A2700">
        <v>13</v>
      </c>
      <c r="B2700">
        <v>34</v>
      </c>
      <c r="C2700">
        <v>2022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99</v>
      </c>
      <c r="N2700">
        <v>99</v>
      </c>
      <c r="O2700">
        <v>8</v>
      </c>
      <c r="P2700">
        <v>9999</v>
      </c>
      <c r="Q2700">
        <v>18</v>
      </c>
      <c r="R2700">
        <v>842</v>
      </c>
      <c r="S2700">
        <v>842</v>
      </c>
      <c r="T2700">
        <v>3.0714233603268406</v>
      </c>
      <c r="U2700">
        <v>3.0216249195736578</v>
      </c>
      <c r="V2700">
        <v>7.0047505938242303</v>
      </c>
      <c r="W2700">
        <v>58.584323040380056</v>
      </c>
      <c r="X2700">
        <v>164.30503907788025</v>
      </c>
      <c r="Y2700">
        <v>151.65355106888356</v>
      </c>
      <c r="Z2700">
        <v>151.65355106888356</v>
      </c>
      <c r="AA2700">
        <v>24.94909041802574</v>
      </c>
      <c r="AB2700">
        <v>4.092823373180603</v>
      </c>
      <c r="AC2700">
        <v>-24.338258590469241</v>
      </c>
      <c r="AD2700">
        <v>55</v>
      </c>
      <c r="AE2700">
        <v>0</v>
      </c>
      <c r="AF2700">
        <v>0</v>
      </c>
      <c r="AG2700">
        <v>3</v>
      </c>
      <c r="AH2700">
        <v>21</v>
      </c>
      <c r="AI2700">
        <v>2</v>
      </c>
      <c r="AJ2700">
        <v>12</v>
      </c>
      <c r="AK2700">
        <v>4</v>
      </c>
      <c r="AL2700">
        <v>7</v>
      </c>
      <c r="AM2700">
        <v>2</v>
      </c>
    </row>
    <row r="2701" spans="1:39">
      <c r="A2701">
        <v>13</v>
      </c>
      <c r="B2701">
        <v>35</v>
      </c>
      <c r="C2701">
        <v>2022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99</v>
      </c>
      <c r="M2701">
        <v>99</v>
      </c>
      <c r="N2701">
        <v>99</v>
      </c>
      <c r="O2701">
        <v>9</v>
      </c>
      <c r="P2701">
        <v>9999</v>
      </c>
      <c r="Q2701">
        <v>28</v>
      </c>
      <c r="R2701">
        <v>558</v>
      </c>
      <c r="S2701">
        <v>558</v>
      </c>
      <c r="T2701">
        <v>2.0354563361785942</v>
      </c>
      <c r="U2701">
        <v>2.1231270597775982</v>
      </c>
      <c r="V2701">
        <v>6.4910394265233</v>
      </c>
      <c r="W2701">
        <v>58.236559139784944</v>
      </c>
      <c r="X2701">
        <v>174.20644073983456</v>
      </c>
      <c r="Y2701">
        <v>160.7925448028673</v>
      </c>
      <c r="Z2701">
        <v>160.7925448028673</v>
      </c>
      <c r="AA2701">
        <v>29.550862809860138</v>
      </c>
      <c r="AB2701">
        <v>4.634832702696694</v>
      </c>
      <c r="AC2701">
        <v>-37.12997214405555</v>
      </c>
      <c r="AD2701">
        <v>14</v>
      </c>
      <c r="AE2701">
        <v>0</v>
      </c>
      <c r="AF2701">
        <v>0</v>
      </c>
      <c r="AG2701">
        <v>1</v>
      </c>
      <c r="AH2701">
        <v>5</v>
      </c>
      <c r="AI2701">
        <v>4</v>
      </c>
      <c r="AJ2701">
        <v>9</v>
      </c>
      <c r="AK2701">
        <v>7</v>
      </c>
      <c r="AL2701">
        <v>8</v>
      </c>
      <c r="AM2701">
        <v>1</v>
      </c>
    </row>
    <row r="2702" spans="1:39">
      <c r="A2702">
        <v>13</v>
      </c>
      <c r="B2702">
        <v>36</v>
      </c>
      <c r="C2702">
        <v>2022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99</v>
      </c>
      <c r="M2702">
        <v>99</v>
      </c>
      <c r="N2702">
        <v>99</v>
      </c>
      <c r="O2702">
        <v>11</v>
      </c>
      <c r="P2702">
        <v>9999</v>
      </c>
      <c r="Q2702">
        <v>236</v>
      </c>
      <c r="R2702">
        <v>11460</v>
      </c>
      <c r="S2702">
        <v>11439</v>
      </c>
      <c r="T2702">
        <v>41.803458087108787</v>
      </c>
      <c r="U2702">
        <v>41.927630652621446</v>
      </c>
      <c r="V2702">
        <v>5.5709424083769612</v>
      </c>
      <c r="W2702">
        <v>59.308068887140493</v>
      </c>
      <c r="X2702">
        <v>167.79310485006982</v>
      </c>
      <c r="Y2702">
        <v>154.6107993019202</v>
      </c>
      <c r="Z2702">
        <v>154.8946376431511</v>
      </c>
      <c r="AA2702">
        <v>29.712461104375819</v>
      </c>
      <c r="AB2702">
        <v>4.4153643527448132</v>
      </c>
      <c r="AC2702">
        <v>-45.388169610719643</v>
      </c>
      <c r="AD2702">
        <v>260</v>
      </c>
      <c r="AE2702">
        <v>0</v>
      </c>
      <c r="AF2702">
        <v>0</v>
      </c>
      <c r="AG2702">
        <v>29</v>
      </c>
      <c r="AH2702">
        <v>1294</v>
      </c>
      <c r="AI2702">
        <v>120</v>
      </c>
      <c r="AJ2702">
        <v>301</v>
      </c>
      <c r="AK2702">
        <v>54</v>
      </c>
      <c r="AL2702">
        <v>100</v>
      </c>
      <c r="AM2702">
        <v>26</v>
      </c>
    </row>
    <row r="2703" spans="1:39">
      <c r="A2703">
        <v>13</v>
      </c>
      <c r="B2703">
        <v>37</v>
      </c>
      <c r="C2703">
        <v>2022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99</v>
      </c>
      <c r="M2703">
        <v>99</v>
      </c>
      <c r="N2703">
        <v>99</v>
      </c>
      <c r="O2703">
        <v>14</v>
      </c>
      <c r="P2703">
        <v>9999</v>
      </c>
      <c r="Q2703">
        <v>47</v>
      </c>
      <c r="R2703">
        <v>895</v>
      </c>
      <c r="S2703">
        <v>891</v>
      </c>
      <c r="T2703">
        <v>3.2647552345516875</v>
      </c>
      <c r="U2703">
        <v>3.198076935991641</v>
      </c>
      <c r="V2703">
        <v>5.7139664804469286</v>
      </c>
      <c r="W2703">
        <v>59.317620650953998</v>
      </c>
      <c r="X2703">
        <v>164.31573022146628</v>
      </c>
      <c r="Y2703">
        <v>151.00453631284935</v>
      </c>
      <c r="Z2703">
        <v>151.68244668911356</v>
      </c>
      <c r="AA2703">
        <v>29.540922956852839</v>
      </c>
      <c r="AB2703">
        <v>4.5580325066813749</v>
      </c>
      <c r="AC2703">
        <v>-41.958169808078395</v>
      </c>
      <c r="AD2703">
        <v>26</v>
      </c>
      <c r="AE2703">
        <v>0</v>
      </c>
      <c r="AF2703">
        <v>0</v>
      </c>
      <c r="AG2703">
        <v>1</v>
      </c>
      <c r="AH2703">
        <v>76</v>
      </c>
      <c r="AI2703">
        <v>14</v>
      </c>
      <c r="AJ2703">
        <v>43</v>
      </c>
      <c r="AK2703">
        <v>5</v>
      </c>
      <c r="AL2703">
        <v>9</v>
      </c>
      <c r="AM2703">
        <v>2</v>
      </c>
    </row>
    <row r="2704" spans="1:39">
      <c r="A2704">
        <v>13</v>
      </c>
      <c r="B2704">
        <v>38</v>
      </c>
      <c r="C2704">
        <v>2022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99</v>
      </c>
      <c r="M2704">
        <v>99</v>
      </c>
      <c r="N2704">
        <v>99</v>
      </c>
      <c r="O2704">
        <v>15</v>
      </c>
      <c r="P2704">
        <v>9999</v>
      </c>
      <c r="Q2704">
        <v>12</v>
      </c>
      <c r="R2704">
        <v>177</v>
      </c>
      <c r="S2704">
        <v>177</v>
      </c>
      <c r="T2704">
        <v>0.64565550448675857</v>
      </c>
      <c r="U2704">
        <v>0.61355751644955181</v>
      </c>
      <c r="V2704">
        <v>6.3615819209039532</v>
      </c>
      <c r="W2704">
        <v>58.322033898305072</v>
      </c>
      <c r="X2704">
        <v>158.7100525797112</v>
      </c>
      <c r="Y2704">
        <v>146.48937853107344</v>
      </c>
      <c r="Z2704">
        <v>146.48937853107344</v>
      </c>
      <c r="AA2704">
        <v>31.922402953854323</v>
      </c>
      <c r="AB2704">
        <v>4.5601095659082276</v>
      </c>
      <c r="AC2704">
        <v>-48.469135618340509</v>
      </c>
      <c r="AD2704">
        <v>8</v>
      </c>
      <c r="AE2704">
        <v>0</v>
      </c>
      <c r="AF2704">
        <v>0</v>
      </c>
      <c r="AG2704">
        <v>0</v>
      </c>
      <c r="AH2704">
        <v>10</v>
      </c>
      <c r="AI2704">
        <v>7</v>
      </c>
      <c r="AJ2704">
        <v>9</v>
      </c>
      <c r="AK2704">
        <v>0</v>
      </c>
      <c r="AL2704">
        <v>2</v>
      </c>
      <c r="AM2704">
        <v>0</v>
      </c>
    </row>
    <row r="2705" spans="1:39" s="304" customFormat="1">
      <c r="A2705" s="304">
        <v>13</v>
      </c>
      <c r="B2705" s="304">
        <v>39</v>
      </c>
      <c r="C2705" s="304">
        <v>2022</v>
      </c>
      <c r="D2705" s="304">
        <v>99</v>
      </c>
      <c r="E2705" s="304">
        <v>99</v>
      </c>
      <c r="F2705" s="304">
        <v>99</v>
      </c>
      <c r="G2705" s="304">
        <v>99</v>
      </c>
      <c r="H2705" s="304">
        <v>99</v>
      </c>
      <c r="I2705" s="304">
        <v>99</v>
      </c>
      <c r="J2705" s="304">
        <v>999</v>
      </c>
      <c r="K2705" s="304">
        <v>99</v>
      </c>
      <c r="L2705" s="304">
        <v>99</v>
      </c>
      <c r="M2705" s="304">
        <v>99</v>
      </c>
      <c r="N2705" s="304">
        <v>99</v>
      </c>
      <c r="O2705" s="304">
        <v>16</v>
      </c>
      <c r="P2705" s="304">
        <v>9999</v>
      </c>
      <c r="Q2705" s="304">
        <v>145</v>
      </c>
      <c r="R2705" s="304">
        <v>1296</v>
      </c>
      <c r="S2705" s="304">
        <v>1288</v>
      </c>
      <c r="T2705" s="304">
        <v>4.7275114904793156</v>
      </c>
      <c r="U2705" s="304">
        <v>4.1207714982296464</v>
      </c>
      <c r="V2705" s="304">
        <v>7.0023148148148158</v>
      </c>
      <c r="W2705" s="304">
        <v>58.533385093167723</v>
      </c>
      <c r="X2705" s="304">
        <v>146.48326210826229</v>
      </c>
      <c r="Y2705" s="304">
        <v>134.36855709876548</v>
      </c>
      <c r="Z2705" s="304">
        <v>135.20314440993798</v>
      </c>
      <c r="AA2705" s="304">
        <v>21.000699074528367</v>
      </c>
      <c r="AB2705" s="304">
        <v>4.2195717859365827</v>
      </c>
      <c r="AC2705" s="304">
        <v>-34.99814102135047</v>
      </c>
      <c r="AD2705" s="304">
        <v>48</v>
      </c>
      <c r="AE2705" s="304">
        <v>0</v>
      </c>
      <c r="AF2705" s="304">
        <v>0</v>
      </c>
      <c r="AG2705" s="304">
        <v>6</v>
      </c>
      <c r="AH2705" s="304">
        <v>29</v>
      </c>
      <c r="AI2705" s="304">
        <v>3</v>
      </c>
      <c r="AJ2705" s="304">
        <v>15</v>
      </c>
      <c r="AK2705" s="304">
        <v>6</v>
      </c>
      <c r="AL2705" s="304">
        <v>13</v>
      </c>
      <c r="AM2705" s="304">
        <v>24</v>
      </c>
    </row>
    <row r="2706" spans="1:39" s="304" customFormat="1">
      <c r="A2706" s="304">
        <v>13</v>
      </c>
      <c r="B2706" s="304">
        <v>40</v>
      </c>
      <c r="C2706" s="304">
        <v>2022</v>
      </c>
      <c r="D2706" s="304">
        <v>99</v>
      </c>
      <c r="E2706" s="304">
        <v>99</v>
      </c>
      <c r="F2706" s="304">
        <v>99</v>
      </c>
      <c r="G2706" s="304">
        <v>99</v>
      </c>
      <c r="H2706" s="304">
        <v>99</v>
      </c>
      <c r="I2706" s="304">
        <v>99</v>
      </c>
      <c r="J2706" s="304">
        <v>999</v>
      </c>
      <c r="K2706" s="304">
        <v>99</v>
      </c>
      <c r="L2706" s="304">
        <v>99</v>
      </c>
      <c r="M2706" s="304">
        <v>99</v>
      </c>
      <c r="N2706" s="304">
        <v>99</v>
      </c>
      <c r="O2706" s="304">
        <v>18</v>
      </c>
      <c r="P2706" s="304">
        <v>9999</v>
      </c>
      <c r="Q2706" s="304">
        <v>53</v>
      </c>
      <c r="R2706" s="304">
        <v>2207</v>
      </c>
      <c r="S2706" s="304">
        <v>2206</v>
      </c>
      <c r="T2706" s="304">
        <v>8.0506310644196404</v>
      </c>
      <c r="U2706" s="304">
        <v>7.687838089545334</v>
      </c>
      <c r="V2706" s="304">
        <v>5.5360217489805157</v>
      </c>
      <c r="W2706" s="304">
        <v>59.594741613780592</v>
      </c>
      <c r="X2706" s="304">
        <v>159.54653297078465</v>
      </c>
      <c r="Y2706" s="304">
        <v>147.2061712732218</v>
      </c>
      <c r="Z2706" s="304">
        <v>147.27290117860409</v>
      </c>
      <c r="AA2706" s="304">
        <v>30.049937927749568</v>
      </c>
      <c r="AB2706" s="304">
        <v>4.2539352482645629</v>
      </c>
      <c r="AC2706" s="304">
        <v>-46.530170084358971</v>
      </c>
      <c r="AD2706" s="304">
        <v>89</v>
      </c>
      <c r="AE2706" s="304">
        <v>0</v>
      </c>
      <c r="AF2706" s="304">
        <v>0</v>
      </c>
      <c r="AG2706" s="304">
        <v>7</v>
      </c>
      <c r="AH2706" s="304">
        <v>114</v>
      </c>
      <c r="AI2706" s="304">
        <v>21</v>
      </c>
      <c r="AJ2706" s="304">
        <v>5</v>
      </c>
      <c r="AK2706" s="304">
        <v>14</v>
      </c>
      <c r="AL2706" s="304">
        <v>53</v>
      </c>
      <c r="AM2706" s="304">
        <v>8</v>
      </c>
    </row>
    <row r="2707" spans="1:39" s="304" customFormat="1">
      <c r="A2707" s="304">
        <v>13</v>
      </c>
      <c r="B2707" s="304">
        <v>41</v>
      </c>
      <c r="C2707" s="304">
        <v>2022</v>
      </c>
      <c r="D2707" s="304">
        <v>99</v>
      </c>
      <c r="E2707" s="304">
        <v>99</v>
      </c>
      <c r="F2707" s="304">
        <v>99</v>
      </c>
      <c r="G2707" s="304">
        <v>99</v>
      </c>
      <c r="H2707" s="304">
        <v>99</v>
      </c>
      <c r="I2707" s="304">
        <v>99</v>
      </c>
      <c r="J2707" s="304">
        <v>999</v>
      </c>
      <c r="K2707" s="304">
        <v>99</v>
      </c>
      <c r="L2707" s="304">
        <v>99</v>
      </c>
      <c r="M2707" s="304">
        <v>99</v>
      </c>
      <c r="N2707" s="304">
        <v>99</v>
      </c>
      <c r="O2707" s="304">
        <v>55</v>
      </c>
      <c r="P2707" s="304">
        <v>9999</v>
      </c>
      <c r="Q2707" s="304">
        <v>7</v>
      </c>
      <c r="R2707" s="304">
        <v>84</v>
      </c>
      <c r="S2707" s="304">
        <v>84</v>
      </c>
      <c r="T2707" s="304">
        <v>0.30641278179032611</v>
      </c>
      <c r="U2707" s="304">
        <v>0.3515353457731113</v>
      </c>
      <c r="V2707" s="304">
        <v>9.059523809523812</v>
      </c>
      <c r="W2707" s="304">
        <v>55.714285714285694</v>
      </c>
      <c r="X2707" s="304">
        <v>191.6073363256462</v>
      </c>
      <c r="Y2707" s="304">
        <v>176.85357142857148</v>
      </c>
      <c r="Z2707" s="304">
        <v>176.85357142857148</v>
      </c>
      <c r="AA2707" s="304">
        <v>31.923090040299705</v>
      </c>
      <c r="AB2707" s="304">
        <v>6.2136014948993212</v>
      </c>
      <c r="AC2707" s="304">
        <v>-28.6148665613593</v>
      </c>
      <c r="AD2707" s="304">
        <v>0</v>
      </c>
      <c r="AE2707" s="304">
        <v>0</v>
      </c>
      <c r="AF2707" s="304">
        <v>0</v>
      </c>
      <c r="AG2707" s="304">
        <v>0</v>
      </c>
      <c r="AH2707" s="304">
        <v>6</v>
      </c>
      <c r="AI2707" s="304">
        <v>0</v>
      </c>
      <c r="AJ2707" s="304">
        <v>2</v>
      </c>
      <c r="AK2707" s="304">
        <v>0</v>
      </c>
      <c r="AL2707" s="304">
        <v>1</v>
      </c>
      <c r="AM2707" s="304">
        <v>0</v>
      </c>
    </row>
    <row r="2708" spans="1:39" s="304" customFormat="1">
      <c r="A2708" s="304">
        <v>13</v>
      </c>
      <c r="B2708" s="304">
        <v>42</v>
      </c>
      <c r="C2708" s="304">
        <v>2022</v>
      </c>
      <c r="D2708" s="304">
        <v>99</v>
      </c>
      <c r="E2708" s="304">
        <v>99</v>
      </c>
      <c r="F2708" s="304">
        <v>99</v>
      </c>
      <c r="G2708" s="304">
        <v>99</v>
      </c>
      <c r="H2708" s="304">
        <v>99</v>
      </c>
      <c r="I2708" s="304">
        <v>99</v>
      </c>
      <c r="J2708" s="304">
        <v>999</v>
      </c>
      <c r="K2708" s="304">
        <v>99</v>
      </c>
      <c r="L2708" s="304">
        <v>99</v>
      </c>
      <c r="M2708" s="304">
        <v>99</v>
      </c>
      <c r="N2708" s="304">
        <v>99</v>
      </c>
      <c r="O2708" s="304">
        <v>56</v>
      </c>
      <c r="P2708" s="304">
        <v>9999</v>
      </c>
    </row>
    <row r="2709" spans="1:39">
      <c r="A2709">
        <v>13</v>
      </c>
      <c r="B2709">
        <v>43</v>
      </c>
      <c r="C2709">
        <v>2021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99</v>
      </c>
      <c r="M2709">
        <v>99</v>
      </c>
      <c r="N2709">
        <v>99</v>
      </c>
      <c r="O2709">
        <v>1</v>
      </c>
      <c r="P2709">
        <v>9999</v>
      </c>
      <c r="Q2709">
        <v>103</v>
      </c>
      <c r="R2709">
        <v>3121</v>
      </c>
      <c r="S2709">
        <v>3121</v>
      </c>
      <c r="T2709">
        <v>11.195207690652127</v>
      </c>
      <c r="U2709">
        <v>11.506055282459556</v>
      </c>
      <c r="V2709">
        <v>15.270746555591153</v>
      </c>
      <c r="W2709">
        <v>59.602371034924694</v>
      </c>
      <c r="X2709">
        <v>171.12287606793279</v>
      </c>
      <c r="Y2709">
        <v>157.94641461070179</v>
      </c>
      <c r="Z2709">
        <v>157.94641461070179</v>
      </c>
      <c r="AA2709">
        <v>30.260125016760075</v>
      </c>
      <c r="AB2709">
        <v>4.3835475829328461</v>
      </c>
      <c r="AC2709">
        <v>-31.645358724905645</v>
      </c>
      <c r="AD2709">
        <v>136</v>
      </c>
      <c r="AE2709">
        <v>0</v>
      </c>
      <c r="AF2709">
        <v>0</v>
      </c>
      <c r="AG2709">
        <v>15</v>
      </c>
      <c r="AH2709">
        <v>112</v>
      </c>
      <c r="AI2709">
        <v>12</v>
      </c>
      <c r="AJ2709">
        <v>17</v>
      </c>
      <c r="AK2709">
        <v>12</v>
      </c>
      <c r="AL2709">
        <v>26</v>
      </c>
      <c r="AM2709">
        <v>6</v>
      </c>
    </row>
    <row r="2710" spans="1:39">
      <c r="A2710">
        <v>13</v>
      </c>
      <c r="B2710">
        <v>44</v>
      </c>
      <c r="C2710">
        <v>2021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99</v>
      </c>
      <c r="M2710">
        <v>99</v>
      </c>
      <c r="N2710">
        <v>99</v>
      </c>
      <c r="O2710">
        <v>4</v>
      </c>
      <c r="P2710">
        <v>9999</v>
      </c>
      <c r="Q2710">
        <v>156</v>
      </c>
      <c r="R2710">
        <v>4921</v>
      </c>
      <c r="S2710">
        <v>4921</v>
      </c>
      <c r="T2710">
        <v>17.651911901858096</v>
      </c>
      <c r="U2710">
        <v>17.954001609160059</v>
      </c>
      <c r="V2710">
        <v>15.275960170697012</v>
      </c>
      <c r="W2710">
        <v>59.631985368827493</v>
      </c>
      <c r="X2710">
        <v>169.34925011277878</v>
      </c>
      <c r="Y2710">
        <v>156.30935785409471</v>
      </c>
      <c r="Z2710">
        <v>156.30935785409471</v>
      </c>
      <c r="AA2710">
        <v>29.932180817309749</v>
      </c>
      <c r="AB2710">
        <v>4.5271545285051209</v>
      </c>
      <c r="AC2710">
        <v>-30.175143017668265</v>
      </c>
      <c r="AD2710">
        <v>151</v>
      </c>
      <c r="AE2710">
        <v>0</v>
      </c>
      <c r="AF2710">
        <v>0</v>
      </c>
      <c r="AG2710">
        <v>21</v>
      </c>
      <c r="AH2710">
        <v>212</v>
      </c>
      <c r="AI2710">
        <v>48</v>
      </c>
      <c r="AJ2710">
        <v>33</v>
      </c>
      <c r="AK2710">
        <v>19</v>
      </c>
      <c r="AL2710">
        <v>34</v>
      </c>
      <c r="AM2710">
        <v>12</v>
      </c>
    </row>
    <row r="2711" spans="1:39">
      <c r="A2711">
        <v>13</v>
      </c>
      <c r="B2711">
        <v>45</v>
      </c>
      <c r="C2711">
        <v>2021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99</v>
      </c>
      <c r="M2711">
        <v>99</v>
      </c>
      <c r="N2711">
        <v>99</v>
      </c>
      <c r="O2711">
        <v>8</v>
      </c>
      <c r="P2711">
        <v>9999</v>
      </c>
      <c r="Q2711">
        <v>66</v>
      </c>
      <c r="R2711">
        <v>2743</v>
      </c>
      <c r="S2711">
        <v>2744</v>
      </c>
      <c r="T2711">
        <v>9.839299806298877</v>
      </c>
      <c r="U2711">
        <v>10.13783838510666</v>
      </c>
      <c r="V2711">
        <v>14.21108275610645</v>
      </c>
      <c r="W2711">
        <v>57.565962099125393</v>
      </c>
      <c r="X2711">
        <v>171.49294431723973</v>
      </c>
      <c r="Y2711">
        <v>158.34218738607379</v>
      </c>
      <c r="Z2711">
        <v>158.28448250728877</v>
      </c>
      <c r="AA2711">
        <v>33.010914924888283</v>
      </c>
      <c r="AB2711">
        <v>5.2482143589746011</v>
      </c>
      <c r="AC2711">
        <v>-49.141327026582282</v>
      </c>
      <c r="AD2711">
        <v>125</v>
      </c>
      <c r="AE2711">
        <v>0</v>
      </c>
      <c r="AF2711">
        <v>0</v>
      </c>
      <c r="AG2711">
        <v>11</v>
      </c>
      <c r="AH2711">
        <v>102</v>
      </c>
      <c r="AI2711">
        <v>14</v>
      </c>
      <c r="AJ2711">
        <v>25</v>
      </c>
      <c r="AK2711">
        <v>10</v>
      </c>
      <c r="AL2711">
        <v>11</v>
      </c>
      <c r="AM2711">
        <v>6</v>
      </c>
    </row>
    <row r="2712" spans="1:39">
      <c r="A2712">
        <v>13</v>
      </c>
      <c r="B2712">
        <v>46</v>
      </c>
      <c r="C2712">
        <v>2021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99</v>
      </c>
      <c r="M2712">
        <v>99</v>
      </c>
      <c r="N2712">
        <v>99</v>
      </c>
      <c r="O2712">
        <v>9</v>
      </c>
      <c r="P2712">
        <v>9999</v>
      </c>
      <c r="Q2712">
        <v>24</v>
      </c>
      <c r="R2712">
        <v>994</v>
      </c>
      <c r="S2712">
        <v>994</v>
      </c>
      <c r="T2712">
        <v>3.5655355477437398</v>
      </c>
      <c r="U2712">
        <v>3.6141888902453849</v>
      </c>
      <c r="V2712">
        <v>14.718309859154939</v>
      </c>
      <c r="W2712">
        <v>58.334004024144875</v>
      </c>
      <c r="X2712">
        <v>168.77178564343811</v>
      </c>
      <c r="Y2712">
        <v>155.77635814889348</v>
      </c>
      <c r="Z2712">
        <v>155.77635814889348</v>
      </c>
      <c r="AA2712">
        <v>31.818056763948405</v>
      </c>
      <c r="AB2712">
        <v>4.0573244824291237</v>
      </c>
      <c r="AC2712">
        <v>-35.132728736249909</v>
      </c>
      <c r="AD2712">
        <v>22</v>
      </c>
      <c r="AE2712">
        <v>0</v>
      </c>
      <c r="AF2712">
        <v>0</v>
      </c>
      <c r="AG2712">
        <v>1</v>
      </c>
      <c r="AH2712">
        <v>149</v>
      </c>
      <c r="AI2712">
        <v>7</v>
      </c>
      <c r="AJ2712">
        <v>11</v>
      </c>
      <c r="AK2712">
        <v>6</v>
      </c>
      <c r="AL2712">
        <v>8</v>
      </c>
      <c r="AM2712">
        <v>1</v>
      </c>
    </row>
    <row r="2713" spans="1:39">
      <c r="A2713">
        <v>13</v>
      </c>
      <c r="B2713">
        <v>47</v>
      </c>
      <c r="C2713">
        <v>2021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99</v>
      </c>
      <c r="M2713">
        <v>99</v>
      </c>
      <c r="N2713">
        <v>99</v>
      </c>
      <c r="O2713">
        <v>11</v>
      </c>
      <c r="P2713">
        <v>9999</v>
      </c>
      <c r="Q2713">
        <v>240</v>
      </c>
      <c r="R2713">
        <v>11879</v>
      </c>
      <c r="S2713">
        <v>11880</v>
      </c>
      <c r="T2713">
        <v>42.610660736064283</v>
      </c>
      <c r="U2713">
        <v>42.361632890352368</v>
      </c>
      <c r="V2713">
        <v>15.193029716306089</v>
      </c>
      <c r="W2713">
        <v>59.306818181818173</v>
      </c>
      <c r="X2713">
        <v>165.51531025598828</v>
      </c>
      <c r="Y2713">
        <v>152.78119201952961</v>
      </c>
      <c r="Z2713">
        <v>152.76833164983097</v>
      </c>
      <c r="AA2713">
        <v>29.394740693115917</v>
      </c>
      <c r="AB2713">
        <v>4.3394347849849613</v>
      </c>
      <c r="AC2713">
        <v>-46.775088153599661</v>
      </c>
      <c r="AD2713">
        <v>342</v>
      </c>
      <c r="AE2713">
        <v>1</v>
      </c>
      <c r="AF2713">
        <v>0</v>
      </c>
      <c r="AG2713">
        <v>45</v>
      </c>
      <c r="AH2713">
        <v>1369</v>
      </c>
      <c r="AI2713">
        <v>161</v>
      </c>
      <c r="AJ2713">
        <v>227</v>
      </c>
      <c r="AK2713">
        <v>90</v>
      </c>
      <c r="AL2713">
        <v>93</v>
      </c>
      <c r="AM2713">
        <v>42</v>
      </c>
    </row>
    <row r="2714" spans="1:39">
      <c r="A2714">
        <v>13</v>
      </c>
      <c r="B2714">
        <v>48</v>
      </c>
      <c r="C2714">
        <v>2021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99</v>
      </c>
      <c r="M2714">
        <v>99</v>
      </c>
      <c r="N2714">
        <v>99</v>
      </c>
      <c r="O2714">
        <v>14</v>
      </c>
      <c r="P2714">
        <v>9999</v>
      </c>
      <c r="Q2714">
        <v>60</v>
      </c>
      <c r="R2714">
        <v>1008</v>
      </c>
      <c r="S2714">
        <v>1008</v>
      </c>
      <c r="T2714">
        <v>3.6157543582753422</v>
      </c>
      <c r="U2714">
        <v>3.4884205124133545</v>
      </c>
      <c r="V2714">
        <v>15.2172619047619</v>
      </c>
      <c r="W2714">
        <v>59.499007936507951</v>
      </c>
      <c r="X2714">
        <v>160.63629641094428</v>
      </c>
      <c r="Y2714">
        <v>148.26730158730163</v>
      </c>
      <c r="Z2714">
        <v>148.26730158730163</v>
      </c>
      <c r="AA2714">
        <v>30.522479369887883</v>
      </c>
      <c r="AB2714">
        <v>4.874007734581725</v>
      </c>
      <c r="AC2714">
        <v>-45.165375465481183</v>
      </c>
      <c r="AD2714">
        <v>37</v>
      </c>
      <c r="AE2714">
        <v>0</v>
      </c>
      <c r="AF2714">
        <v>0</v>
      </c>
      <c r="AG2714">
        <v>2</v>
      </c>
      <c r="AH2714">
        <v>67</v>
      </c>
      <c r="AI2714">
        <v>10</v>
      </c>
      <c r="AJ2714">
        <v>6</v>
      </c>
      <c r="AK2714">
        <v>11</v>
      </c>
      <c r="AL2714">
        <v>15</v>
      </c>
      <c r="AM2714">
        <v>0</v>
      </c>
    </row>
    <row r="2715" spans="1:39">
      <c r="A2715">
        <v>13</v>
      </c>
      <c r="B2715">
        <v>49</v>
      </c>
      <c r="C2715">
        <v>2021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99</v>
      </c>
      <c r="M2715">
        <v>99</v>
      </c>
      <c r="N2715">
        <v>99</v>
      </c>
      <c r="O2715">
        <v>15</v>
      </c>
      <c r="P2715">
        <v>9999</v>
      </c>
      <c r="Q2715">
        <v>13</v>
      </c>
      <c r="R2715">
        <v>139</v>
      </c>
      <c r="S2715">
        <v>139</v>
      </c>
      <c r="T2715">
        <v>0.49860104742090527</v>
      </c>
      <c r="U2715">
        <v>0.46989168158604222</v>
      </c>
      <c r="V2715">
        <v>15.31654676258993</v>
      </c>
      <c r="W2715">
        <v>59.748201438848909</v>
      </c>
      <c r="X2715">
        <v>156.91278829590721</v>
      </c>
      <c r="Y2715">
        <v>144.83050359712229</v>
      </c>
      <c r="Z2715">
        <v>144.83050359712229</v>
      </c>
      <c r="AA2715">
        <v>25.824930967160832</v>
      </c>
      <c r="AB2715">
        <v>4.1640695458221746</v>
      </c>
      <c r="AC2715">
        <v>-56.563816954700116</v>
      </c>
      <c r="AD2715">
        <v>6</v>
      </c>
      <c r="AE2715">
        <v>0</v>
      </c>
      <c r="AF2715">
        <v>0</v>
      </c>
      <c r="AG2715">
        <v>0</v>
      </c>
      <c r="AH2715">
        <v>14</v>
      </c>
      <c r="AI2715">
        <v>4</v>
      </c>
      <c r="AJ2715">
        <v>1</v>
      </c>
      <c r="AK2715">
        <v>0</v>
      </c>
      <c r="AL2715">
        <v>3</v>
      </c>
      <c r="AM2715">
        <v>1</v>
      </c>
    </row>
    <row r="2716" spans="1:39">
      <c r="A2716">
        <v>13</v>
      </c>
      <c r="B2716">
        <v>50</v>
      </c>
      <c r="C2716">
        <v>2021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99</v>
      </c>
      <c r="M2716">
        <v>99</v>
      </c>
      <c r="N2716">
        <v>99</v>
      </c>
      <c r="O2716">
        <v>16</v>
      </c>
      <c r="P2716">
        <v>9999</v>
      </c>
      <c r="Q2716">
        <v>110</v>
      </c>
      <c r="R2716">
        <v>589</v>
      </c>
      <c r="S2716">
        <v>589</v>
      </c>
      <c r="T2716">
        <v>2.1127771002223974</v>
      </c>
      <c r="U2716">
        <v>1.8731455661288865</v>
      </c>
      <c r="V2716">
        <v>14.585738539898133</v>
      </c>
      <c r="W2716">
        <v>58.186757215619693</v>
      </c>
      <c r="X2716">
        <v>147.61538277595571</v>
      </c>
      <c r="Y2716">
        <v>136.24899830220701</v>
      </c>
      <c r="Z2716">
        <v>136.24899830220701</v>
      </c>
      <c r="AA2716">
        <v>19.4711245049943</v>
      </c>
      <c r="AB2716">
        <v>4.4369678511178732</v>
      </c>
      <c r="AC2716">
        <v>-28.368567732708676</v>
      </c>
      <c r="AD2716">
        <v>19</v>
      </c>
      <c r="AE2716">
        <v>0</v>
      </c>
      <c r="AF2716">
        <v>0</v>
      </c>
      <c r="AG2716">
        <v>4</v>
      </c>
      <c r="AH2716">
        <v>29</v>
      </c>
      <c r="AI2716">
        <v>6</v>
      </c>
      <c r="AJ2716">
        <v>3</v>
      </c>
      <c r="AK2716">
        <v>0</v>
      </c>
      <c r="AL2716">
        <v>10</v>
      </c>
      <c r="AM2716">
        <v>10</v>
      </c>
    </row>
    <row r="2717" spans="1:39">
      <c r="A2717">
        <v>13</v>
      </c>
      <c r="B2717">
        <v>51</v>
      </c>
      <c r="C2717">
        <v>2021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99</v>
      </c>
      <c r="M2717">
        <v>99</v>
      </c>
      <c r="N2717">
        <v>99</v>
      </c>
      <c r="O2717">
        <v>18</v>
      </c>
      <c r="P2717">
        <v>9999</v>
      </c>
      <c r="Q2717">
        <v>48</v>
      </c>
      <c r="R2717">
        <v>2370</v>
      </c>
      <c r="S2717">
        <v>2370</v>
      </c>
      <c r="T2717">
        <v>8.5013272114211897</v>
      </c>
      <c r="U2717">
        <v>8.1454093227982511</v>
      </c>
      <c r="V2717">
        <v>14.973417721518988</v>
      </c>
      <c r="W2717">
        <v>59.001265822784795</v>
      </c>
      <c r="X2717">
        <v>159.52911300976908</v>
      </c>
      <c r="Y2717">
        <v>147.24537130801659</v>
      </c>
      <c r="Z2717">
        <v>147.24537130801659</v>
      </c>
      <c r="AA2717">
        <v>29.84267788633603</v>
      </c>
      <c r="AB2717">
        <v>4.4083252750932811</v>
      </c>
      <c r="AC2717">
        <v>-48.613797148341582</v>
      </c>
      <c r="AD2717">
        <v>91</v>
      </c>
      <c r="AE2717">
        <v>0</v>
      </c>
      <c r="AF2717">
        <v>0</v>
      </c>
      <c r="AG2717">
        <v>8</v>
      </c>
      <c r="AH2717">
        <v>187</v>
      </c>
      <c r="AI2717">
        <v>17</v>
      </c>
      <c r="AJ2717">
        <v>17</v>
      </c>
      <c r="AK2717">
        <v>11</v>
      </c>
      <c r="AL2717">
        <v>46</v>
      </c>
      <c r="AM2717">
        <v>3</v>
      </c>
    </row>
    <row r="2718" spans="1:39">
      <c r="A2718">
        <v>13</v>
      </c>
      <c r="B2718">
        <v>52</v>
      </c>
      <c r="C2718">
        <v>2021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99</v>
      </c>
      <c r="M2718">
        <v>99</v>
      </c>
      <c r="N2718">
        <v>99</v>
      </c>
      <c r="O2718">
        <v>54</v>
      </c>
      <c r="P2718">
        <v>9999</v>
      </c>
      <c r="Q2718">
        <v>11</v>
      </c>
      <c r="R2718">
        <v>114</v>
      </c>
      <c r="S2718">
        <v>114</v>
      </c>
      <c r="T2718">
        <v>0.40892460004304471</v>
      </c>
      <c r="U2718">
        <v>0.44941585974942566</v>
      </c>
      <c r="V2718">
        <v>13.657894736842103</v>
      </c>
      <c r="W2718">
        <v>56.394736842105246</v>
      </c>
      <c r="X2718">
        <v>182.98644770105113</v>
      </c>
      <c r="Y2718">
        <v>168.8964912280702</v>
      </c>
      <c r="Z2718">
        <v>168.8964912280702</v>
      </c>
      <c r="AA2718">
        <v>29.08246381797106</v>
      </c>
      <c r="AB2718">
        <v>5.1565295364783035</v>
      </c>
      <c r="AC2718">
        <v>-32.163688314621098</v>
      </c>
      <c r="AD2718">
        <v>3</v>
      </c>
      <c r="AE2718">
        <v>0</v>
      </c>
      <c r="AF2718">
        <v>0</v>
      </c>
      <c r="AG2718">
        <v>0</v>
      </c>
      <c r="AH2718">
        <v>11</v>
      </c>
      <c r="AI2718">
        <v>0</v>
      </c>
      <c r="AJ2718">
        <v>0</v>
      </c>
      <c r="AK2718">
        <v>0</v>
      </c>
      <c r="AL2718">
        <v>2</v>
      </c>
      <c r="AM2718">
        <v>2</v>
      </c>
    </row>
    <row r="2719" spans="1:39">
      <c r="A2719">
        <v>13</v>
      </c>
      <c r="B2719">
        <v>53</v>
      </c>
      <c r="C2719">
        <v>2020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99</v>
      </c>
      <c r="M2719">
        <v>99</v>
      </c>
      <c r="N2719">
        <v>99</v>
      </c>
      <c r="O2719">
        <v>1</v>
      </c>
      <c r="P2719">
        <v>9999</v>
      </c>
      <c r="Q2719">
        <v>99</v>
      </c>
      <c r="R2719">
        <v>2665</v>
      </c>
      <c r="S2719">
        <v>2665</v>
      </c>
      <c r="T2719">
        <v>9.7672713945391241</v>
      </c>
      <c r="U2719">
        <v>10.100674540638648</v>
      </c>
      <c r="V2719">
        <v>15.115572232645402</v>
      </c>
      <c r="W2719">
        <v>59.338086303939953</v>
      </c>
      <c r="X2719">
        <v>170.58978085572147</v>
      </c>
      <c r="Y2719">
        <v>157.45436772983078</v>
      </c>
      <c r="Z2719">
        <v>157.45436772983078</v>
      </c>
      <c r="AA2719">
        <v>31.443545219486328</v>
      </c>
      <c r="AB2719">
        <v>4.8298005599053182</v>
      </c>
      <c r="AC2719">
        <v>-34.517676331077929</v>
      </c>
      <c r="AD2719">
        <v>123</v>
      </c>
      <c r="AE2719">
        <v>0</v>
      </c>
      <c r="AF2719">
        <v>0</v>
      </c>
      <c r="AG2719">
        <v>12</v>
      </c>
      <c r="AH2719">
        <v>125</v>
      </c>
      <c r="AI2719">
        <v>21</v>
      </c>
      <c r="AJ2719">
        <v>22</v>
      </c>
      <c r="AK2719">
        <v>8</v>
      </c>
      <c r="AL2719">
        <v>33</v>
      </c>
      <c r="AM2719">
        <v>16</v>
      </c>
    </row>
    <row r="2720" spans="1:39">
      <c r="A2720">
        <v>13</v>
      </c>
      <c r="B2720">
        <v>54</v>
      </c>
      <c r="C2720">
        <v>2020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99</v>
      </c>
      <c r="M2720">
        <v>99</v>
      </c>
      <c r="N2720">
        <v>99</v>
      </c>
      <c r="O2720">
        <v>4</v>
      </c>
      <c r="P2720">
        <v>9999</v>
      </c>
      <c r="Q2720">
        <v>143</v>
      </c>
      <c r="R2720">
        <v>4356</v>
      </c>
      <c r="S2720">
        <v>4356</v>
      </c>
      <c r="T2720">
        <v>15.964815832875203</v>
      </c>
      <c r="U2720">
        <v>15.986423792097744</v>
      </c>
      <c r="V2720">
        <v>15.618457300275479</v>
      </c>
      <c r="W2720">
        <v>60.289026629935741</v>
      </c>
      <c r="X2720">
        <v>165.18221961563825</v>
      </c>
      <c r="Y2720">
        <v>152.46318870523413</v>
      </c>
      <c r="Z2720">
        <v>152.46318870523413</v>
      </c>
      <c r="AA2720">
        <v>29.349115527278041</v>
      </c>
      <c r="AB2720">
        <v>4.2222767119151952</v>
      </c>
      <c r="AC2720">
        <v>-33.957515223786743</v>
      </c>
      <c r="AD2720">
        <v>119</v>
      </c>
      <c r="AE2720">
        <v>0</v>
      </c>
      <c r="AF2720">
        <v>0</v>
      </c>
      <c r="AG2720">
        <v>4</v>
      </c>
      <c r="AH2720">
        <v>233</v>
      </c>
      <c r="AI2720">
        <v>42</v>
      </c>
      <c r="AJ2720">
        <v>43</v>
      </c>
      <c r="AK2720">
        <v>27</v>
      </c>
      <c r="AL2720">
        <v>51</v>
      </c>
      <c r="AM2720">
        <v>11</v>
      </c>
    </row>
    <row r="2721" spans="1:39">
      <c r="A2721">
        <v>13</v>
      </c>
      <c r="B2721">
        <v>55</v>
      </c>
      <c r="C2721">
        <v>2020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99</v>
      </c>
      <c r="M2721">
        <v>99</v>
      </c>
      <c r="N2721">
        <v>99</v>
      </c>
      <c r="O2721">
        <v>8</v>
      </c>
      <c r="P2721">
        <v>9999</v>
      </c>
      <c r="Q2721">
        <v>67</v>
      </c>
      <c r="R2721">
        <v>2397</v>
      </c>
      <c r="S2721">
        <v>2397</v>
      </c>
      <c r="T2721">
        <v>8.7850467289719614</v>
      </c>
      <c r="U2721">
        <v>9.0103932679175305</v>
      </c>
      <c r="V2721">
        <v>14.370463078848562</v>
      </c>
      <c r="W2721">
        <v>57.919482686691687</v>
      </c>
      <c r="X2721">
        <v>169.19033859135047</v>
      </c>
      <c r="Y2721">
        <v>156.1626825198166</v>
      </c>
      <c r="Z2721">
        <v>156.1626825198166</v>
      </c>
      <c r="AA2721">
        <v>33.182854534612346</v>
      </c>
      <c r="AB2721">
        <v>5.3215135565507508</v>
      </c>
      <c r="AC2721">
        <v>-51.952466446275402</v>
      </c>
      <c r="AD2721">
        <v>93</v>
      </c>
      <c r="AE2721">
        <v>0</v>
      </c>
      <c r="AF2721">
        <v>0</v>
      </c>
      <c r="AG2721">
        <v>7</v>
      </c>
      <c r="AH2721">
        <v>148</v>
      </c>
      <c r="AI2721">
        <v>10</v>
      </c>
      <c r="AJ2721">
        <v>21</v>
      </c>
      <c r="AK2721">
        <v>6</v>
      </c>
      <c r="AL2721">
        <v>7</v>
      </c>
      <c r="AM2721">
        <v>3</v>
      </c>
    </row>
    <row r="2722" spans="1:39">
      <c r="A2722">
        <v>13</v>
      </c>
      <c r="B2722">
        <v>56</v>
      </c>
      <c r="C2722">
        <v>2020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99</v>
      </c>
      <c r="O2722">
        <v>9</v>
      </c>
      <c r="P2722">
        <v>9999</v>
      </c>
      <c r="Q2722">
        <v>19</v>
      </c>
      <c r="R2722">
        <v>694</v>
      </c>
      <c r="S2722">
        <v>694</v>
      </c>
      <c r="T2722">
        <v>2.5435220817298889</v>
      </c>
      <c r="U2722">
        <v>2.7000420370496232</v>
      </c>
      <c r="V2722">
        <v>14.73487031700288</v>
      </c>
      <c r="W2722">
        <v>58.31556195965419</v>
      </c>
      <c r="X2722">
        <v>175.10998154745363</v>
      </c>
      <c r="Y2722">
        <v>161.62651296829972</v>
      </c>
      <c r="Z2722">
        <v>161.62651296829972</v>
      </c>
      <c r="AA2722">
        <v>32.203475946809959</v>
      </c>
      <c r="AB2722">
        <v>4.1290235692243362</v>
      </c>
      <c r="AC2722">
        <v>-43.62000566756975</v>
      </c>
      <c r="AD2722">
        <v>23</v>
      </c>
      <c r="AE2722">
        <v>0</v>
      </c>
      <c r="AF2722">
        <v>0</v>
      </c>
      <c r="AG2722">
        <v>2</v>
      </c>
      <c r="AH2722">
        <v>104</v>
      </c>
      <c r="AI2722">
        <v>13</v>
      </c>
      <c r="AJ2722">
        <v>7</v>
      </c>
      <c r="AK2722">
        <v>4</v>
      </c>
      <c r="AL2722">
        <v>13</v>
      </c>
      <c r="AM2722">
        <v>0</v>
      </c>
    </row>
    <row r="2723" spans="1:39">
      <c r="A2723">
        <v>13</v>
      </c>
      <c r="B2723">
        <v>57</v>
      </c>
      <c r="C2723">
        <v>2020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99</v>
      </c>
      <c r="O2723">
        <v>11</v>
      </c>
      <c r="P2723">
        <v>9999</v>
      </c>
      <c r="Q2723">
        <v>231</v>
      </c>
      <c r="R2723">
        <v>11948</v>
      </c>
      <c r="S2723">
        <v>11948</v>
      </c>
      <c r="T2723">
        <v>43.789628000733003</v>
      </c>
      <c r="U2723">
        <v>43.708514603005149</v>
      </c>
      <c r="V2723">
        <v>15.095497154335449</v>
      </c>
      <c r="W2723">
        <v>59.137177770338155</v>
      </c>
      <c r="X2723">
        <v>164.65339149314789</v>
      </c>
      <c r="Y2723">
        <v>151.97508034817557</v>
      </c>
      <c r="Z2723">
        <v>151.97508034817557</v>
      </c>
      <c r="AA2723">
        <v>29.831164518843789</v>
      </c>
      <c r="AB2723">
        <v>4.3905062919934643</v>
      </c>
      <c r="AC2723">
        <v>-46.295225825058061</v>
      </c>
      <c r="AD2723">
        <v>444</v>
      </c>
      <c r="AE2723">
        <v>0</v>
      </c>
      <c r="AF2723">
        <v>0</v>
      </c>
      <c r="AG2723">
        <v>26</v>
      </c>
      <c r="AH2723">
        <v>1485</v>
      </c>
      <c r="AI2723">
        <v>211</v>
      </c>
      <c r="AJ2723">
        <v>285</v>
      </c>
      <c r="AK2723">
        <v>164</v>
      </c>
      <c r="AL2723">
        <v>119</v>
      </c>
      <c r="AM2723">
        <v>23</v>
      </c>
    </row>
    <row r="2724" spans="1:39">
      <c r="A2724">
        <v>13</v>
      </c>
      <c r="B2724">
        <v>58</v>
      </c>
      <c r="C2724">
        <v>2020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99</v>
      </c>
      <c r="O2724">
        <v>14</v>
      </c>
      <c r="P2724">
        <v>9999</v>
      </c>
      <c r="Q2724">
        <v>59</v>
      </c>
      <c r="R2724">
        <v>1045</v>
      </c>
      <c r="S2724">
        <v>1045</v>
      </c>
      <c r="T2724">
        <v>3.829943192230163</v>
      </c>
      <c r="U2724">
        <v>3.8009750739138641</v>
      </c>
      <c r="V2724">
        <v>14.884210526315789</v>
      </c>
      <c r="W2724">
        <v>58.836363636363629</v>
      </c>
      <c r="X2724">
        <v>163.71127019755653</v>
      </c>
      <c r="Y2724">
        <v>151.10550239234428</v>
      </c>
      <c r="Z2724">
        <v>151.10550239234428</v>
      </c>
      <c r="AA2724">
        <v>31.490212682602305</v>
      </c>
      <c r="AB2724">
        <v>5.0398429934739992</v>
      </c>
      <c r="AC2724">
        <v>-50.943014804273822</v>
      </c>
      <c r="AD2724">
        <v>22</v>
      </c>
      <c r="AE2724">
        <v>0</v>
      </c>
      <c r="AF2724">
        <v>0</v>
      </c>
      <c r="AG2724">
        <v>0</v>
      </c>
      <c r="AH2724">
        <v>58</v>
      </c>
      <c r="AI2724">
        <v>9</v>
      </c>
      <c r="AJ2724">
        <v>3</v>
      </c>
      <c r="AK2724">
        <v>4</v>
      </c>
      <c r="AL2724">
        <v>11</v>
      </c>
      <c r="AM2724">
        <v>0</v>
      </c>
    </row>
    <row r="2725" spans="1:39">
      <c r="A2725">
        <v>13</v>
      </c>
      <c r="B2725">
        <v>59</v>
      </c>
      <c r="C2725">
        <v>2020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99</v>
      </c>
      <c r="O2725">
        <v>15</v>
      </c>
      <c r="P2725">
        <v>9999</v>
      </c>
      <c r="Q2725">
        <v>11</v>
      </c>
      <c r="R2725">
        <v>652</v>
      </c>
      <c r="S2725">
        <v>652</v>
      </c>
      <c r="T2725">
        <v>2.389591350558915</v>
      </c>
      <c r="U2725">
        <v>2.2522040902562495</v>
      </c>
      <c r="V2725">
        <v>15.927914110429445</v>
      </c>
      <c r="W2725">
        <v>60.774539877300633</v>
      </c>
      <c r="X2725">
        <v>155.47479544563276</v>
      </c>
      <c r="Y2725">
        <v>143.50323619631911</v>
      </c>
      <c r="Z2725">
        <v>143.50323619631911</v>
      </c>
      <c r="AA2725">
        <v>26.027217339568143</v>
      </c>
      <c r="AB2725">
        <v>3.4839371463648088</v>
      </c>
      <c r="AC2725">
        <v>-32.084648527451513</v>
      </c>
      <c r="AD2725">
        <v>35</v>
      </c>
      <c r="AE2725">
        <v>0</v>
      </c>
      <c r="AF2725">
        <v>0</v>
      </c>
      <c r="AG2725">
        <v>4</v>
      </c>
      <c r="AH2725">
        <v>127</v>
      </c>
      <c r="AI2725">
        <v>40</v>
      </c>
      <c r="AJ2725">
        <v>0</v>
      </c>
      <c r="AK2725">
        <v>11</v>
      </c>
      <c r="AL2725">
        <v>11</v>
      </c>
      <c r="AM2725">
        <v>0</v>
      </c>
    </row>
    <row r="2726" spans="1:39">
      <c r="A2726">
        <v>13</v>
      </c>
      <c r="B2726">
        <v>60</v>
      </c>
      <c r="C2726">
        <v>2020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99</v>
      </c>
      <c r="O2726">
        <v>16</v>
      </c>
      <c r="P2726">
        <v>9999</v>
      </c>
      <c r="Q2726">
        <v>98</v>
      </c>
      <c r="R2726">
        <v>717</v>
      </c>
      <c r="S2726">
        <v>717</v>
      </c>
      <c r="T2726">
        <v>2.62781748213304</v>
      </c>
      <c r="U2726">
        <v>2.4188136551288326</v>
      </c>
      <c r="V2726">
        <v>15.03347280334728</v>
      </c>
      <c r="W2726">
        <v>59.015341701534183</v>
      </c>
      <c r="X2726">
        <v>151.8389189336209</v>
      </c>
      <c r="Y2726">
        <v>140.14732217573237</v>
      </c>
      <c r="Z2726">
        <v>140.14732217573237</v>
      </c>
      <c r="AA2726">
        <v>23.906461480112579</v>
      </c>
      <c r="AB2726">
        <v>3.9896713303184863</v>
      </c>
      <c r="AC2726">
        <v>-26.057498816052505</v>
      </c>
      <c r="AD2726">
        <v>37</v>
      </c>
      <c r="AE2726">
        <v>0</v>
      </c>
      <c r="AF2726">
        <v>0</v>
      </c>
      <c r="AG2726">
        <v>6</v>
      </c>
      <c r="AH2726">
        <v>33</v>
      </c>
      <c r="AI2726">
        <v>4</v>
      </c>
      <c r="AJ2726">
        <v>14</v>
      </c>
      <c r="AK2726">
        <v>3</v>
      </c>
      <c r="AL2726">
        <v>21</v>
      </c>
      <c r="AM2726">
        <v>5</v>
      </c>
    </row>
    <row r="2727" spans="1:39">
      <c r="A2727">
        <v>13</v>
      </c>
      <c r="B2727">
        <v>61</v>
      </c>
      <c r="C2727">
        <v>2020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99</v>
      </c>
      <c r="O2727">
        <v>18</v>
      </c>
      <c r="P2727">
        <v>9999</v>
      </c>
      <c r="Q2727">
        <v>48</v>
      </c>
      <c r="R2727">
        <v>2681</v>
      </c>
      <c r="S2727">
        <v>2681</v>
      </c>
      <c r="T2727">
        <v>9.8259116730804443</v>
      </c>
      <c r="U2727">
        <v>9.4853643157529355</v>
      </c>
      <c r="V2727">
        <v>14.95337560611712</v>
      </c>
      <c r="W2727">
        <v>58.917941066766161</v>
      </c>
      <c r="X2727">
        <v>159.24178935836321</v>
      </c>
      <c r="Y2727">
        <v>146.98017157776971</v>
      </c>
      <c r="Z2727">
        <v>146.98017157776971</v>
      </c>
      <c r="AA2727">
        <v>31.244003395831943</v>
      </c>
      <c r="AB2727">
        <v>4.6475939411975444</v>
      </c>
      <c r="AC2727">
        <v>-47.519231511563184</v>
      </c>
      <c r="AD2727">
        <v>159</v>
      </c>
      <c r="AE2727">
        <v>0</v>
      </c>
      <c r="AF2727">
        <v>0</v>
      </c>
      <c r="AG2727">
        <v>26</v>
      </c>
      <c r="AH2727">
        <v>317</v>
      </c>
      <c r="AI2727">
        <v>29</v>
      </c>
      <c r="AJ2727">
        <v>9</v>
      </c>
      <c r="AK2727">
        <v>17</v>
      </c>
      <c r="AL2727">
        <v>41</v>
      </c>
      <c r="AM2727">
        <v>11</v>
      </c>
    </row>
    <row r="2728" spans="1:39">
      <c r="A2728">
        <v>13</v>
      </c>
      <c r="B2728">
        <v>62</v>
      </c>
      <c r="C2728">
        <v>2020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99</v>
      </c>
      <c r="O2728">
        <v>54</v>
      </c>
      <c r="P2728">
        <v>9999</v>
      </c>
      <c r="Q2728">
        <v>8</v>
      </c>
      <c r="R2728">
        <v>88</v>
      </c>
      <c r="S2728">
        <v>88</v>
      </c>
      <c r="T2728">
        <v>0.3225215319772769</v>
      </c>
      <c r="U2728">
        <v>0.37087160311363593</v>
      </c>
      <c r="V2728">
        <v>14</v>
      </c>
      <c r="W2728">
        <v>57.079545454545446</v>
      </c>
      <c r="X2728">
        <v>189.68839259332225</v>
      </c>
      <c r="Y2728">
        <v>175.08238636363637</v>
      </c>
      <c r="Z2728">
        <v>175.08238636363637</v>
      </c>
      <c r="AA2728">
        <v>31.095222740154281</v>
      </c>
      <c r="AB2728">
        <v>5.6653283442298807</v>
      </c>
      <c r="AC2728">
        <v>-31.865571597379681</v>
      </c>
      <c r="AD2728">
        <v>4</v>
      </c>
      <c r="AE2728">
        <v>0</v>
      </c>
      <c r="AF2728">
        <v>0</v>
      </c>
      <c r="AG2728">
        <v>1</v>
      </c>
      <c r="AH2728">
        <v>6</v>
      </c>
      <c r="AI2728">
        <v>1</v>
      </c>
      <c r="AJ2728">
        <v>0</v>
      </c>
      <c r="AK2728">
        <v>1</v>
      </c>
      <c r="AL2728">
        <v>1</v>
      </c>
      <c r="AM2728">
        <v>0</v>
      </c>
    </row>
    <row r="2729" spans="1:39">
      <c r="A2729">
        <v>13</v>
      </c>
      <c r="B2729">
        <v>63</v>
      </c>
      <c r="C2729">
        <v>2019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99</v>
      </c>
      <c r="O2729">
        <v>1</v>
      </c>
      <c r="P2729">
        <v>9999</v>
      </c>
      <c r="Q2729">
        <v>108</v>
      </c>
      <c r="R2729">
        <v>3080</v>
      </c>
      <c r="S2729">
        <v>3080</v>
      </c>
      <c r="T2729">
        <v>10.994110298054611</v>
      </c>
      <c r="U2729">
        <v>11.238582097511518</v>
      </c>
      <c r="V2729">
        <v>15.083116883116883</v>
      </c>
      <c r="W2729">
        <v>59.181818181818173</v>
      </c>
      <c r="X2729">
        <v>168.36019614188589</v>
      </c>
      <c r="Y2729">
        <v>155.39646103896121</v>
      </c>
      <c r="Z2729">
        <v>155.39646103896121</v>
      </c>
      <c r="AA2729">
        <v>30.7209228558002</v>
      </c>
      <c r="AB2729">
        <v>4.5002951497067993</v>
      </c>
      <c r="AC2729">
        <v>-40.84926769233531</v>
      </c>
      <c r="AD2729">
        <v>104</v>
      </c>
      <c r="AE2729">
        <v>0</v>
      </c>
      <c r="AF2729">
        <v>0</v>
      </c>
      <c r="AG2729">
        <v>12</v>
      </c>
      <c r="AH2729">
        <v>154</v>
      </c>
      <c r="AI2729">
        <v>26</v>
      </c>
      <c r="AJ2729">
        <v>39</v>
      </c>
      <c r="AK2729">
        <v>18</v>
      </c>
      <c r="AL2729">
        <v>35</v>
      </c>
      <c r="AM2729">
        <v>26</v>
      </c>
    </row>
    <row r="2730" spans="1:39">
      <c r="A2730">
        <v>13</v>
      </c>
      <c r="B2730">
        <v>64</v>
      </c>
      <c r="C2730">
        <v>2019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99</v>
      </c>
      <c r="O2730">
        <v>4</v>
      </c>
      <c r="P2730">
        <v>9999</v>
      </c>
      <c r="Q2730">
        <v>151</v>
      </c>
      <c r="R2730">
        <v>5016</v>
      </c>
      <c r="S2730">
        <v>5016</v>
      </c>
      <c r="T2730">
        <v>17.904693913974658</v>
      </c>
      <c r="U2730">
        <v>18.152163303384377</v>
      </c>
      <c r="V2730">
        <v>15.455143540669861</v>
      </c>
      <c r="W2730">
        <v>59.969696969696976</v>
      </c>
      <c r="X2730">
        <v>166.97424147387119</v>
      </c>
      <c r="Y2730">
        <v>154.11722488038279</v>
      </c>
      <c r="Z2730">
        <v>154.11722488038279</v>
      </c>
      <c r="AA2730">
        <v>29.077106670550208</v>
      </c>
      <c r="AB2730">
        <v>4.35893082058013</v>
      </c>
      <c r="AC2730">
        <v>-41.198313729359505</v>
      </c>
      <c r="AD2730">
        <v>88</v>
      </c>
      <c r="AE2730">
        <v>0</v>
      </c>
      <c r="AF2730">
        <v>0</v>
      </c>
      <c r="AG2730">
        <v>6</v>
      </c>
      <c r="AH2730">
        <v>196</v>
      </c>
      <c r="AI2730">
        <v>34</v>
      </c>
      <c r="AJ2730">
        <v>50</v>
      </c>
      <c r="AK2730">
        <v>39</v>
      </c>
      <c r="AL2730">
        <v>28</v>
      </c>
      <c r="AM2730">
        <v>7</v>
      </c>
    </row>
    <row r="2731" spans="1:39">
      <c r="A2731">
        <v>13</v>
      </c>
      <c r="B2731">
        <v>65</v>
      </c>
      <c r="C2731">
        <v>2019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99</v>
      </c>
      <c r="O2731">
        <v>8</v>
      </c>
      <c r="P2731">
        <v>9999</v>
      </c>
      <c r="Q2731">
        <v>70</v>
      </c>
      <c r="R2731">
        <v>2482</v>
      </c>
      <c r="S2731">
        <v>2482</v>
      </c>
      <c r="T2731">
        <v>8.8595395323933612</v>
      </c>
      <c r="U2731">
        <v>8.9687750654856284</v>
      </c>
      <c r="V2731">
        <v>14.38678485092667</v>
      </c>
      <c r="W2731">
        <v>57.958501208702643</v>
      </c>
      <c r="X2731">
        <v>166.72854956553925</v>
      </c>
      <c r="Y2731">
        <v>153.89045124899235</v>
      </c>
      <c r="Z2731">
        <v>153.89045124899235</v>
      </c>
      <c r="AA2731">
        <v>36.501649337934637</v>
      </c>
      <c r="AB2731">
        <v>5.8264148013809152</v>
      </c>
      <c r="AC2731">
        <v>-56.158904049519151</v>
      </c>
      <c r="AD2731">
        <v>97</v>
      </c>
      <c r="AE2731">
        <v>0</v>
      </c>
      <c r="AF2731">
        <v>0</v>
      </c>
      <c r="AG2731">
        <v>10</v>
      </c>
      <c r="AH2731">
        <v>163</v>
      </c>
      <c r="AI2731">
        <v>23</v>
      </c>
      <c r="AJ2731">
        <v>14</v>
      </c>
      <c r="AK2731">
        <v>10</v>
      </c>
      <c r="AL2731">
        <v>11</v>
      </c>
      <c r="AM2731">
        <v>10</v>
      </c>
    </row>
    <row r="2732" spans="1:39">
      <c r="A2732">
        <v>13</v>
      </c>
      <c r="B2732">
        <v>66</v>
      </c>
      <c r="C2732">
        <v>2019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99</v>
      </c>
      <c r="O2732">
        <v>9</v>
      </c>
      <c r="P2732">
        <v>9999</v>
      </c>
      <c r="Q2732">
        <v>20</v>
      </c>
      <c r="R2732">
        <v>766</v>
      </c>
      <c r="S2732">
        <v>766</v>
      </c>
      <c r="T2732">
        <v>2.7342495091915042</v>
      </c>
      <c r="U2732">
        <v>2.8829308343880022</v>
      </c>
      <c r="V2732">
        <v>14.869451697127936</v>
      </c>
      <c r="W2732">
        <v>58.749347258485614</v>
      </c>
      <c r="X2732">
        <v>173.6537117866871</v>
      </c>
      <c r="Y2732">
        <v>160.28237597911243</v>
      </c>
      <c r="Z2732">
        <v>160.28237597911243</v>
      </c>
      <c r="AA2732">
        <v>34.190837336940774</v>
      </c>
      <c r="AB2732">
        <v>4.4791181692302384</v>
      </c>
      <c r="AC2732">
        <v>-46.954813878996283</v>
      </c>
      <c r="AD2732">
        <v>33</v>
      </c>
      <c r="AE2732">
        <v>0</v>
      </c>
      <c r="AF2732">
        <v>0</v>
      </c>
      <c r="AG2732">
        <v>1</v>
      </c>
      <c r="AH2732">
        <v>108</v>
      </c>
      <c r="AI2732">
        <v>6</v>
      </c>
      <c r="AJ2732">
        <v>7</v>
      </c>
      <c r="AK2732">
        <v>2</v>
      </c>
      <c r="AL2732">
        <v>5</v>
      </c>
      <c r="AM2732">
        <v>2</v>
      </c>
    </row>
    <row r="2733" spans="1:39">
      <c r="A2733">
        <v>13</v>
      </c>
      <c r="B2733">
        <v>67</v>
      </c>
      <c r="C2733">
        <v>2019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99</v>
      </c>
      <c r="O2733">
        <v>11</v>
      </c>
      <c r="P2733">
        <v>9999</v>
      </c>
      <c r="Q2733">
        <v>246</v>
      </c>
      <c r="R2733">
        <v>11212</v>
      </c>
      <c r="S2733">
        <v>11178</v>
      </c>
      <c r="T2733">
        <v>40.021417097983225</v>
      </c>
      <c r="U2733">
        <v>40.036721539986274</v>
      </c>
      <c r="V2733">
        <v>14.995362112022828</v>
      </c>
      <c r="W2733">
        <v>58.984433709071382</v>
      </c>
      <c r="X2733">
        <v>165.26042558487757</v>
      </c>
      <c r="Y2733">
        <v>152.07426864074117</v>
      </c>
      <c r="Z2733">
        <v>152.53683127571924</v>
      </c>
      <c r="AA2733">
        <v>30.489688620902825</v>
      </c>
      <c r="AB2733">
        <v>4.5859448614701011</v>
      </c>
      <c r="AC2733">
        <v>-44.735983985381687</v>
      </c>
      <c r="AD2733">
        <v>391</v>
      </c>
      <c r="AE2733">
        <v>0</v>
      </c>
      <c r="AF2733">
        <v>0</v>
      </c>
      <c r="AG2733">
        <v>22</v>
      </c>
      <c r="AH2733">
        <v>1156</v>
      </c>
      <c r="AI2733">
        <v>112</v>
      </c>
      <c r="AJ2733">
        <v>251</v>
      </c>
      <c r="AK2733">
        <v>101</v>
      </c>
      <c r="AL2733">
        <v>76</v>
      </c>
      <c r="AM2733">
        <v>28</v>
      </c>
    </row>
    <row r="2734" spans="1:39">
      <c r="A2734">
        <v>13</v>
      </c>
      <c r="B2734">
        <v>68</v>
      </c>
      <c r="C2734">
        <v>2019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99</v>
      </c>
      <c r="O2734">
        <v>14</v>
      </c>
      <c r="P2734">
        <v>9999</v>
      </c>
      <c r="Q2734">
        <v>60</v>
      </c>
      <c r="R2734">
        <v>1000</v>
      </c>
      <c r="S2734">
        <v>999</v>
      </c>
      <c r="T2734">
        <v>3.569516330537212</v>
      </c>
      <c r="U2734">
        <v>3.4725704169504201</v>
      </c>
      <c r="V2734">
        <v>15.329000000000001</v>
      </c>
      <c r="W2734">
        <v>59.790790790790787</v>
      </c>
      <c r="X2734">
        <v>160.38638136511369</v>
      </c>
      <c r="Y2734">
        <v>147.88746999999995</v>
      </c>
      <c r="Z2734">
        <v>148.03550550550543</v>
      </c>
      <c r="AA2734">
        <v>30.119111583882034</v>
      </c>
      <c r="AB2734">
        <v>5.0198081386666686</v>
      </c>
      <c r="AC2734">
        <v>-39.422475654522742</v>
      </c>
      <c r="AD2734">
        <v>40</v>
      </c>
      <c r="AE2734">
        <v>1</v>
      </c>
      <c r="AF2734">
        <v>0</v>
      </c>
      <c r="AG2734">
        <v>3</v>
      </c>
      <c r="AH2734">
        <v>58</v>
      </c>
      <c r="AI2734">
        <v>12</v>
      </c>
      <c r="AJ2734">
        <v>13</v>
      </c>
      <c r="AK2734">
        <v>2</v>
      </c>
      <c r="AL2734">
        <v>8</v>
      </c>
      <c r="AM2734">
        <v>1</v>
      </c>
    </row>
    <row r="2735" spans="1:39">
      <c r="A2735">
        <v>13</v>
      </c>
      <c r="B2735">
        <v>69</v>
      </c>
      <c r="C2735">
        <v>2019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99</v>
      </c>
      <c r="O2735">
        <v>15</v>
      </c>
      <c r="P2735">
        <v>9999</v>
      </c>
      <c r="Q2735">
        <v>11</v>
      </c>
      <c r="R2735">
        <v>633</v>
      </c>
      <c r="S2735">
        <v>633</v>
      </c>
      <c r="T2735">
        <v>2.2595038372300564</v>
      </c>
      <c r="U2735">
        <v>2.2841915950819671</v>
      </c>
      <c r="V2735">
        <v>15.33649289099526</v>
      </c>
      <c r="W2735">
        <v>59.671406003159575</v>
      </c>
      <c r="X2735">
        <v>166.49739242356549</v>
      </c>
      <c r="Y2735">
        <v>153.6770932069511</v>
      </c>
      <c r="Z2735">
        <v>153.6770932069511</v>
      </c>
      <c r="AA2735">
        <v>28.247232744877241</v>
      </c>
      <c r="AB2735">
        <v>4.2485296125055365</v>
      </c>
      <c r="AC2735">
        <v>-30.572647785215882</v>
      </c>
      <c r="AD2735">
        <v>41</v>
      </c>
      <c r="AE2735">
        <v>0</v>
      </c>
      <c r="AF2735">
        <v>0</v>
      </c>
      <c r="AG2735">
        <v>4</v>
      </c>
      <c r="AH2735">
        <v>113</v>
      </c>
      <c r="AI2735">
        <v>24</v>
      </c>
      <c r="AJ2735">
        <v>2</v>
      </c>
      <c r="AK2735">
        <v>5</v>
      </c>
      <c r="AL2735">
        <v>7</v>
      </c>
      <c r="AM2735">
        <v>0</v>
      </c>
    </row>
    <row r="2736" spans="1:39">
      <c r="A2736">
        <v>13</v>
      </c>
      <c r="B2736">
        <v>70</v>
      </c>
      <c r="C2736">
        <v>2019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99</v>
      </c>
      <c r="O2736">
        <v>16</v>
      </c>
      <c r="P2736">
        <v>9999</v>
      </c>
      <c r="Q2736">
        <v>83</v>
      </c>
      <c r="R2736">
        <v>366</v>
      </c>
      <c r="S2736">
        <v>366</v>
      </c>
      <c r="T2736">
        <v>1.3064429769766197</v>
      </c>
      <c r="U2736">
        <v>1.1804875059914297</v>
      </c>
      <c r="V2736">
        <v>14.852459016393439</v>
      </c>
      <c r="W2736">
        <v>58.595628415300546</v>
      </c>
      <c r="X2736">
        <v>148.81918666264085</v>
      </c>
      <c r="Y2736">
        <v>137.36010928961753</v>
      </c>
      <c r="Z2736">
        <v>137.36010928961753</v>
      </c>
      <c r="AA2736">
        <v>15.958737572441857</v>
      </c>
      <c r="AB2736">
        <v>3.8226221243593073</v>
      </c>
      <c r="AC2736">
        <v>-25.973315176761243</v>
      </c>
      <c r="AD2736">
        <v>10</v>
      </c>
      <c r="AE2736">
        <v>0</v>
      </c>
      <c r="AF2736">
        <v>0</v>
      </c>
      <c r="AG2736">
        <v>4</v>
      </c>
      <c r="AH2736">
        <v>10</v>
      </c>
      <c r="AI2736">
        <v>3</v>
      </c>
      <c r="AJ2736">
        <v>10</v>
      </c>
      <c r="AK2736">
        <v>2</v>
      </c>
      <c r="AL2736">
        <v>13</v>
      </c>
      <c r="AM2736">
        <v>6</v>
      </c>
    </row>
    <row r="2737" spans="1:39">
      <c r="A2737">
        <v>13</v>
      </c>
      <c r="B2737">
        <v>71</v>
      </c>
      <c r="C2737">
        <v>2019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99</v>
      </c>
      <c r="O2737">
        <v>18</v>
      </c>
      <c r="P2737">
        <v>9999</v>
      </c>
      <c r="Q2737">
        <v>48</v>
      </c>
      <c r="R2737">
        <v>3352</v>
      </c>
      <c r="S2737">
        <v>3352</v>
      </c>
      <c r="T2737">
        <v>11.965018739960739</v>
      </c>
      <c r="U2737">
        <v>11.336045378407698</v>
      </c>
      <c r="V2737">
        <v>15.297732696897375</v>
      </c>
      <c r="W2737">
        <v>59.576372315035776</v>
      </c>
      <c r="X2737">
        <v>156.04008667388933</v>
      </c>
      <c r="Y2737">
        <v>144.02500000000009</v>
      </c>
      <c r="Z2737">
        <v>144.02500000000009</v>
      </c>
      <c r="AA2737">
        <v>30.720749350112339</v>
      </c>
      <c r="AB2737">
        <v>4.4326856278899074</v>
      </c>
      <c r="AC2737">
        <v>-51.916178582149719</v>
      </c>
      <c r="AD2737">
        <v>107</v>
      </c>
      <c r="AE2737">
        <v>0</v>
      </c>
      <c r="AF2737">
        <v>0</v>
      </c>
      <c r="AG2737">
        <v>19</v>
      </c>
      <c r="AH2737">
        <v>355</v>
      </c>
      <c r="AI2737">
        <v>43</v>
      </c>
      <c r="AJ2737">
        <v>20</v>
      </c>
      <c r="AK2737">
        <v>24</v>
      </c>
      <c r="AL2737">
        <v>45</v>
      </c>
      <c r="AM2737">
        <v>17</v>
      </c>
    </row>
    <row r="2738" spans="1:39">
      <c r="A2738">
        <v>13</v>
      </c>
      <c r="B2738">
        <v>72</v>
      </c>
      <c r="C2738">
        <v>2019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99</v>
      </c>
      <c r="O2738">
        <v>54</v>
      </c>
      <c r="P2738">
        <v>9999</v>
      </c>
      <c r="Q2738">
        <v>9</v>
      </c>
      <c r="R2738">
        <v>108</v>
      </c>
      <c r="S2738">
        <v>108</v>
      </c>
      <c r="T2738">
        <v>0.38550776369801903</v>
      </c>
      <c r="U2738">
        <v>0.44753226281267405</v>
      </c>
      <c r="V2738">
        <v>14.555555555555555</v>
      </c>
      <c r="W2738">
        <v>58.370370370370381</v>
      </c>
      <c r="X2738">
        <v>191.19617992857425</v>
      </c>
      <c r="Y2738">
        <v>176.47407407407403</v>
      </c>
      <c r="Z2738">
        <v>176.47407407407403</v>
      </c>
      <c r="AA2738">
        <v>37.336994786648653</v>
      </c>
      <c r="AB2738">
        <v>5.5919793629946843</v>
      </c>
      <c r="AC2738">
        <v>-54.954203553018303</v>
      </c>
      <c r="AD2738">
        <v>6</v>
      </c>
      <c r="AE2738">
        <v>1</v>
      </c>
      <c r="AF2738">
        <v>0</v>
      </c>
      <c r="AG2738">
        <v>1</v>
      </c>
      <c r="AH2738">
        <v>7</v>
      </c>
      <c r="AI2738">
        <v>3</v>
      </c>
      <c r="AJ2738">
        <v>0</v>
      </c>
      <c r="AK2738">
        <v>4</v>
      </c>
      <c r="AL2738">
        <v>2</v>
      </c>
      <c r="AM2738">
        <v>2</v>
      </c>
    </row>
    <row r="2739" spans="1:39">
      <c r="A2739">
        <v>13</v>
      </c>
      <c r="B2739">
        <v>73</v>
      </c>
      <c r="C2739">
        <v>2018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99</v>
      </c>
      <c r="O2739">
        <v>1</v>
      </c>
      <c r="P2739">
        <v>9999</v>
      </c>
      <c r="Q2739">
        <v>105</v>
      </c>
      <c r="R2739">
        <v>3381</v>
      </c>
      <c r="S2739">
        <v>3381</v>
      </c>
      <c r="T2739">
        <v>11.686022397345502</v>
      </c>
      <c r="U2739">
        <v>11.910092276290522</v>
      </c>
      <c r="V2739">
        <v>14.87488908606921</v>
      </c>
      <c r="W2739">
        <v>58.826382727003853</v>
      </c>
      <c r="X2739">
        <v>169.02456304958272</v>
      </c>
      <c r="Y2739">
        <v>156.00967169476476</v>
      </c>
      <c r="Z2739">
        <v>156.00967169476476</v>
      </c>
      <c r="AA2739">
        <v>29.983765861591412</v>
      </c>
      <c r="AB2739">
        <v>4.7603647611499804</v>
      </c>
      <c r="AC2739">
        <v>-44.164286342886726</v>
      </c>
      <c r="AD2739">
        <v>97</v>
      </c>
      <c r="AE2739">
        <v>0</v>
      </c>
      <c r="AF2739">
        <v>0</v>
      </c>
      <c r="AG2739">
        <v>6</v>
      </c>
      <c r="AH2739">
        <v>198</v>
      </c>
      <c r="AI2739">
        <v>29</v>
      </c>
      <c r="AJ2739">
        <v>27</v>
      </c>
      <c r="AK2739">
        <v>21</v>
      </c>
      <c r="AL2739">
        <v>39</v>
      </c>
      <c r="AM2739">
        <v>18</v>
      </c>
    </row>
    <row r="2740" spans="1:39">
      <c r="A2740">
        <v>13</v>
      </c>
      <c r="B2740">
        <v>74</v>
      </c>
      <c r="C2740">
        <v>2018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99</v>
      </c>
      <c r="O2740">
        <v>4</v>
      </c>
      <c r="P2740">
        <v>9999</v>
      </c>
      <c r="Q2740">
        <v>163</v>
      </c>
      <c r="R2740">
        <v>5557</v>
      </c>
      <c r="S2740">
        <v>5557</v>
      </c>
      <c r="T2740">
        <v>19.207106318263513</v>
      </c>
      <c r="U2740">
        <v>19.580134286525411</v>
      </c>
      <c r="V2740">
        <v>15.109411552996225</v>
      </c>
      <c r="W2740">
        <v>59.282886449523119</v>
      </c>
      <c r="X2740">
        <v>169.06555541496346</v>
      </c>
      <c r="Y2740">
        <v>156.04750764801148</v>
      </c>
      <c r="Z2740">
        <v>156.04750764801148</v>
      </c>
      <c r="AA2740">
        <v>30.579896438990456</v>
      </c>
      <c r="AB2740">
        <v>5.0963596322328124</v>
      </c>
      <c r="AC2740">
        <v>-48.92011028099212</v>
      </c>
      <c r="AD2740">
        <v>108</v>
      </c>
      <c r="AE2740">
        <v>0</v>
      </c>
      <c r="AF2740">
        <v>0</v>
      </c>
      <c r="AG2740">
        <v>11</v>
      </c>
      <c r="AH2740">
        <v>270</v>
      </c>
      <c r="AI2740">
        <v>63</v>
      </c>
      <c r="AJ2740">
        <v>55</v>
      </c>
      <c r="AK2740">
        <v>54</v>
      </c>
      <c r="AL2740">
        <v>117</v>
      </c>
      <c r="AM2740">
        <v>18</v>
      </c>
    </row>
    <row r="2741" spans="1:39">
      <c r="A2741">
        <v>13</v>
      </c>
      <c r="B2741">
        <v>75</v>
      </c>
      <c r="C2741">
        <v>2018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99</v>
      </c>
      <c r="O2741">
        <v>8</v>
      </c>
      <c r="P2741">
        <v>9999</v>
      </c>
      <c r="Q2741">
        <v>82</v>
      </c>
      <c r="R2741">
        <v>2941</v>
      </c>
      <c r="S2741">
        <v>2941</v>
      </c>
      <c r="T2741">
        <v>10.165214986865758</v>
      </c>
      <c r="U2741">
        <v>10.415398768696601</v>
      </c>
      <c r="V2741">
        <v>14.26623597415845</v>
      </c>
      <c r="W2741">
        <v>57.706902414144871</v>
      </c>
      <c r="X2741">
        <v>169.92635592805124</v>
      </c>
      <c r="Y2741">
        <v>156.84202652159141</v>
      </c>
      <c r="Z2741">
        <v>156.84202652159141</v>
      </c>
      <c r="AA2741">
        <v>32.795206842050931</v>
      </c>
      <c r="AB2741">
        <v>5.5315653166556995</v>
      </c>
      <c r="AC2741">
        <v>-50.872087486412383</v>
      </c>
      <c r="AD2741">
        <v>105</v>
      </c>
      <c r="AE2741">
        <v>0</v>
      </c>
      <c r="AF2741">
        <v>0</v>
      </c>
      <c r="AG2741">
        <v>11</v>
      </c>
      <c r="AH2741">
        <v>235</v>
      </c>
      <c r="AI2741">
        <v>23</v>
      </c>
      <c r="AJ2741">
        <v>23</v>
      </c>
      <c r="AK2741">
        <v>3</v>
      </c>
      <c r="AL2741">
        <v>6</v>
      </c>
      <c r="AM2741">
        <v>11</v>
      </c>
    </row>
    <row r="2742" spans="1:39">
      <c r="A2742">
        <v>13</v>
      </c>
      <c r="B2742">
        <v>76</v>
      </c>
      <c r="C2742">
        <v>2018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99</v>
      </c>
      <c r="O2742">
        <v>9</v>
      </c>
      <c r="P2742">
        <v>9999</v>
      </c>
      <c r="Q2742">
        <v>19</v>
      </c>
      <c r="R2742">
        <v>900</v>
      </c>
      <c r="S2742">
        <v>900</v>
      </c>
      <c r="T2742">
        <v>3.1107424305267526</v>
      </c>
      <c r="U2742">
        <v>3.1615663646803074</v>
      </c>
      <c r="V2742">
        <v>14.703333333333331</v>
      </c>
      <c r="W2742">
        <v>58.46</v>
      </c>
      <c r="X2742">
        <v>168.55423137113269</v>
      </c>
      <c r="Y2742">
        <v>155.57555555555555</v>
      </c>
      <c r="Z2742">
        <v>155.57555555555555</v>
      </c>
      <c r="AA2742">
        <v>30.977935198069748</v>
      </c>
      <c r="AB2742">
        <v>4.3723322024851257</v>
      </c>
      <c r="AC2742">
        <v>-41.39349154645484</v>
      </c>
      <c r="AD2742">
        <v>38</v>
      </c>
      <c r="AE2742">
        <v>0</v>
      </c>
      <c r="AF2742">
        <v>0</v>
      </c>
      <c r="AG2742">
        <v>3</v>
      </c>
      <c r="AH2742">
        <v>113</v>
      </c>
      <c r="AI2742">
        <v>12</v>
      </c>
      <c r="AJ2742">
        <v>2</v>
      </c>
      <c r="AK2742">
        <v>4</v>
      </c>
      <c r="AL2742">
        <v>9</v>
      </c>
      <c r="AM2742">
        <v>0</v>
      </c>
    </row>
    <row r="2743" spans="1:39">
      <c r="A2743">
        <v>13</v>
      </c>
      <c r="B2743">
        <v>77</v>
      </c>
      <c r="C2743">
        <v>2018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99</v>
      </c>
      <c r="O2743">
        <v>11</v>
      </c>
      <c r="P2743">
        <v>9999</v>
      </c>
      <c r="Q2743">
        <v>226</v>
      </c>
      <c r="R2743">
        <v>10478</v>
      </c>
      <c r="S2743">
        <v>10477</v>
      </c>
      <c r="T2743">
        <v>36.215954652288126</v>
      </c>
      <c r="U2743">
        <v>36.033332715401826</v>
      </c>
      <c r="V2743">
        <v>14.744989501813327</v>
      </c>
      <c r="W2743">
        <v>58.491743819795751</v>
      </c>
      <c r="X2743">
        <v>165.02147511465515</v>
      </c>
      <c r="Y2743">
        <v>152.30270089711763</v>
      </c>
      <c r="Z2743">
        <v>152.31723775890029</v>
      </c>
      <c r="AA2743">
        <v>30.158077253673248</v>
      </c>
      <c r="AB2743">
        <v>4.6480249873819268</v>
      </c>
      <c r="AC2743">
        <v>-44.715671849203041</v>
      </c>
      <c r="AD2743">
        <v>346</v>
      </c>
      <c r="AE2743">
        <v>0</v>
      </c>
      <c r="AF2743">
        <v>0</v>
      </c>
      <c r="AG2743">
        <v>26</v>
      </c>
      <c r="AH2743">
        <v>829</v>
      </c>
      <c r="AI2743">
        <v>103</v>
      </c>
      <c r="AJ2743">
        <v>108</v>
      </c>
      <c r="AK2743">
        <v>86</v>
      </c>
      <c r="AL2743">
        <v>125</v>
      </c>
      <c r="AM2743">
        <v>20</v>
      </c>
    </row>
    <row r="2744" spans="1:39">
      <c r="A2744">
        <v>13</v>
      </c>
      <c r="B2744">
        <v>78</v>
      </c>
      <c r="C2744">
        <v>2018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99</v>
      </c>
      <c r="O2744">
        <v>14</v>
      </c>
      <c r="P2744">
        <v>9999</v>
      </c>
      <c r="Q2744">
        <v>57</v>
      </c>
      <c r="R2744">
        <v>961</v>
      </c>
      <c r="S2744">
        <v>961</v>
      </c>
      <c r="T2744">
        <v>3.3215816397068991</v>
      </c>
      <c r="U2744">
        <v>3.3048888399561398</v>
      </c>
      <c r="V2744">
        <v>14.895941727367324</v>
      </c>
      <c r="W2744">
        <v>58.79500520291365</v>
      </c>
      <c r="X2744">
        <v>165.01116681679775</v>
      </c>
      <c r="Y2744">
        <v>152.30530697190429</v>
      </c>
      <c r="Z2744">
        <v>152.30530697190429</v>
      </c>
      <c r="AA2744">
        <v>30.266709730888127</v>
      </c>
      <c r="AB2744">
        <v>4.8170068150855778</v>
      </c>
      <c r="AC2744">
        <v>-39.738615461366322</v>
      </c>
      <c r="AD2744">
        <v>25</v>
      </c>
      <c r="AE2744">
        <v>0</v>
      </c>
      <c r="AF2744">
        <v>0</v>
      </c>
      <c r="AG2744">
        <v>0</v>
      </c>
      <c r="AH2744">
        <v>57</v>
      </c>
      <c r="AI2744">
        <v>18</v>
      </c>
      <c r="AJ2744">
        <v>3</v>
      </c>
      <c r="AK2744">
        <v>7</v>
      </c>
      <c r="AL2744">
        <v>37</v>
      </c>
      <c r="AM2744">
        <v>0</v>
      </c>
    </row>
    <row r="2745" spans="1:39">
      <c r="A2745">
        <v>13</v>
      </c>
      <c r="B2745">
        <v>79</v>
      </c>
      <c r="C2745">
        <v>2018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99</v>
      </c>
      <c r="O2745">
        <v>15</v>
      </c>
      <c r="P2745">
        <v>9999</v>
      </c>
      <c r="Q2745">
        <v>9</v>
      </c>
      <c r="R2745">
        <v>646</v>
      </c>
      <c r="S2745">
        <v>646</v>
      </c>
      <c r="T2745">
        <v>2.2328217890225353</v>
      </c>
      <c r="U2745">
        <v>2.1971416295160764</v>
      </c>
      <c r="V2745">
        <v>15.31888544891641</v>
      </c>
      <c r="W2745">
        <v>59.63312693498451</v>
      </c>
      <c r="X2745">
        <v>163.19445609115525</v>
      </c>
      <c r="Y2745">
        <v>150.62848297213623</v>
      </c>
      <c r="Z2745">
        <v>150.62848297213623</v>
      </c>
      <c r="AA2745">
        <v>30.616693374342137</v>
      </c>
      <c r="AB2745">
        <v>4.8784055475814876</v>
      </c>
      <c r="AC2745">
        <v>-48.071616062139341</v>
      </c>
      <c r="AD2745">
        <v>38</v>
      </c>
      <c r="AE2745">
        <v>0</v>
      </c>
      <c r="AF2745">
        <v>0</v>
      </c>
      <c r="AG2745">
        <v>0</v>
      </c>
      <c r="AH2745">
        <v>119</v>
      </c>
      <c r="AI2745">
        <v>27</v>
      </c>
      <c r="AJ2745">
        <v>4</v>
      </c>
      <c r="AK2745">
        <v>12</v>
      </c>
      <c r="AL2745">
        <v>32</v>
      </c>
      <c r="AM2745">
        <v>1</v>
      </c>
    </row>
    <row r="2746" spans="1:39">
      <c r="A2746">
        <v>13</v>
      </c>
      <c r="B2746">
        <v>80</v>
      </c>
      <c r="C2746">
        <v>2018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99</v>
      </c>
      <c r="O2746">
        <v>16</v>
      </c>
      <c r="P2746">
        <v>9999</v>
      </c>
      <c r="Q2746">
        <v>79</v>
      </c>
      <c r="R2746">
        <v>311</v>
      </c>
      <c r="S2746">
        <v>310</v>
      </c>
      <c r="T2746">
        <v>1.074934328770911</v>
      </c>
      <c r="U2746">
        <v>0.96359380169696018</v>
      </c>
      <c r="V2746">
        <v>13.932475884244372</v>
      </c>
      <c r="W2746">
        <v>56.925806451612893</v>
      </c>
      <c r="X2746">
        <v>149.13517712756877</v>
      </c>
      <c r="Y2746">
        <v>137.21929260450156</v>
      </c>
      <c r="Z2746">
        <v>137.66193548387091</v>
      </c>
      <c r="AA2746">
        <v>17.691668427193882</v>
      </c>
      <c r="AB2746">
        <v>4.6076001549987851</v>
      </c>
      <c r="AC2746">
        <v>-34.469232026233158</v>
      </c>
      <c r="AD2746">
        <v>10</v>
      </c>
      <c r="AE2746">
        <v>0</v>
      </c>
      <c r="AF2746">
        <v>0</v>
      </c>
      <c r="AG2746">
        <v>2</v>
      </c>
      <c r="AH2746">
        <v>5</v>
      </c>
      <c r="AI2746">
        <v>0</v>
      </c>
      <c r="AJ2746">
        <v>13</v>
      </c>
      <c r="AK2746">
        <v>0</v>
      </c>
      <c r="AL2746">
        <v>20</v>
      </c>
      <c r="AM2746">
        <v>9</v>
      </c>
    </row>
    <row r="2747" spans="1:39">
      <c r="A2747">
        <v>13</v>
      </c>
      <c r="B2747">
        <v>81</v>
      </c>
      <c r="C2747">
        <v>2018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99</v>
      </c>
      <c r="O2747">
        <v>18</v>
      </c>
      <c r="P2747">
        <v>9999</v>
      </c>
      <c r="Q2747">
        <v>46</v>
      </c>
      <c r="R2747">
        <v>3583</v>
      </c>
      <c r="S2747">
        <v>3583</v>
      </c>
      <c r="T2747">
        <v>12.38421125397484</v>
      </c>
      <c r="U2747">
        <v>11.743302704478456</v>
      </c>
      <c r="V2747">
        <v>14.907619313424503</v>
      </c>
      <c r="W2747">
        <v>58.857661177783982</v>
      </c>
      <c r="X2747">
        <v>157.26182596340175</v>
      </c>
      <c r="Y2747">
        <v>145.15266536422004</v>
      </c>
      <c r="Z2747">
        <v>145.15266536422004</v>
      </c>
      <c r="AA2747">
        <v>31.184579334836403</v>
      </c>
      <c r="AB2747">
        <v>4.6921234110547676</v>
      </c>
      <c r="AC2747">
        <v>-47.316039904039961</v>
      </c>
      <c r="AD2747">
        <v>112</v>
      </c>
      <c r="AE2747">
        <v>0</v>
      </c>
      <c r="AF2747">
        <v>0</v>
      </c>
      <c r="AG2747">
        <v>26</v>
      </c>
      <c r="AH2747">
        <v>344</v>
      </c>
      <c r="AI2747">
        <v>31</v>
      </c>
      <c r="AJ2747">
        <v>49</v>
      </c>
      <c r="AK2747">
        <v>38</v>
      </c>
      <c r="AL2747">
        <v>246</v>
      </c>
      <c r="AM2747">
        <v>23</v>
      </c>
    </row>
    <row r="2748" spans="1:39">
      <c r="A2748">
        <v>13</v>
      </c>
      <c r="B2748">
        <v>82</v>
      </c>
      <c r="C2748">
        <v>2018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99</v>
      </c>
      <c r="O2748">
        <v>54</v>
      </c>
      <c r="P2748">
        <v>9999</v>
      </c>
      <c r="Q2748">
        <v>10</v>
      </c>
      <c r="R2748">
        <v>174</v>
      </c>
      <c r="S2748">
        <v>174</v>
      </c>
      <c r="T2748">
        <v>0.60141020323517203</v>
      </c>
      <c r="U2748">
        <v>0.6905486127577054</v>
      </c>
      <c r="V2748">
        <v>13.948275862068964</v>
      </c>
      <c r="W2748">
        <v>57.149425287356323</v>
      </c>
      <c r="X2748">
        <v>190.42539943462728</v>
      </c>
      <c r="Y2748">
        <v>175.76264367816091</v>
      </c>
      <c r="Z2748">
        <v>175.76264367816091</v>
      </c>
      <c r="AA2748">
        <v>37.37318228262761</v>
      </c>
      <c r="AB2748">
        <v>5.3466688214061744</v>
      </c>
      <c r="AC2748">
        <v>-52.558633886010867</v>
      </c>
      <c r="AD2748">
        <v>7</v>
      </c>
      <c r="AE2748">
        <v>0</v>
      </c>
      <c r="AF2748">
        <v>0</v>
      </c>
      <c r="AG2748">
        <v>0</v>
      </c>
      <c r="AH2748">
        <v>21</v>
      </c>
      <c r="AI2748">
        <v>1</v>
      </c>
      <c r="AJ2748">
        <v>1</v>
      </c>
      <c r="AK2748">
        <v>1</v>
      </c>
      <c r="AL2748">
        <v>6</v>
      </c>
      <c r="AM2748">
        <v>0</v>
      </c>
    </row>
    <row r="2749" spans="1:39">
      <c r="A2749">
        <v>13</v>
      </c>
      <c r="B2749">
        <v>83</v>
      </c>
      <c r="C2749">
        <v>2017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99</v>
      </c>
      <c r="O2749">
        <v>1</v>
      </c>
      <c r="P2749">
        <v>9999</v>
      </c>
      <c r="Q2749">
        <v>115</v>
      </c>
      <c r="R2749">
        <v>3259</v>
      </c>
      <c r="S2749">
        <v>3259</v>
      </c>
      <c r="T2749">
        <v>11.629732719551797</v>
      </c>
      <c r="U2749">
        <v>11.919561554411665</v>
      </c>
      <c r="V2749">
        <v>14.889229825099724</v>
      </c>
      <c r="W2749">
        <v>58.866830316047889</v>
      </c>
      <c r="X2749">
        <v>168.49694005133478</v>
      </c>
      <c r="Y2749">
        <v>155.52267566738237</v>
      </c>
      <c r="Z2749">
        <v>155.52267566738237</v>
      </c>
      <c r="AA2749">
        <v>29.971080027388236</v>
      </c>
      <c r="AB2749">
        <v>4.9423247470432896</v>
      </c>
      <c r="AC2749">
        <v>-44.963517985711185</v>
      </c>
      <c r="AD2749">
        <v>102</v>
      </c>
      <c r="AE2749">
        <v>0</v>
      </c>
      <c r="AF2749">
        <v>0</v>
      </c>
      <c r="AG2749">
        <v>10</v>
      </c>
      <c r="AH2749">
        <v>198</v>
      </c>
      <c r="AI2749">
        <v>20</v>
      </c>
      <c r="AJ2749">
        <v>29</v>
      </c>
      <c r="AK2749">
        <v>19</v>
      </c>
      <c r="AL2749">
        <v>38</v>
      </c>
      <c r="AM2749">
        <v>9</v>
      </c>
    </row>
    <row r="2750" spans="1:39">
      <c r="A2750">
        <v>13</v>
      </c>
      <c r="B2750">
        <v>84</v>
      </c>
      <c r="C2750">
        <v>2017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99</v>
      </c>
      <c r="O2750">
        <v>4</v>
      </c>
      <c r="P2750">
        <v>9999</v>
      </c>
      <c r="Q2750">
        <v>163</v>
      </c>
      <c r="R2750">
        <v>5455</v>
      </c>
      <c r="S2750">
        <v>5455</v>
      </c>
      <c r="T2750">
        <v>19.466152803054634</v>
      </c>
      <c r="U2750">
        <v>19.396083988950505</v>
      </c>
      <c r="V2750">
        <v>14.805132905591201</v>
      </c>
      <c r="W2750">
        <v>58.804766269477554</v>
      </c>
      <c r="X2750">
        <v>163.80810988755653</v>
      </c>
      <c r="Y2750">
        <v>151.19488542621465</v>
      </c>
      <c r="Z2750">
        <v>151.19488542621465</v>
      </c>
      <c r="AA2750">
        <v>27.227918650582975</v>
      </c>
      <c r="AB2750">
        <v>5.3043585156463511</v>
      </c>
      <c r="AC2750">
        <v>-25.935309858948305</v>
      </c>
      <c r="AD2750">
        <v>57</v>
      </c>
      <c r="AE2750">
        <v>1</v>
      </c>
      <c r="AF2750">
        <v>0</v>
      </c>
      <c r="AG2750">
        <v>8</v>
      </c>
      <c r="AH2750">
        <v>258</v>
      </c>
      <c r="AI2750">
        <v>46</v>
      </c>
      <c r="AJ2750">
        <v>52</v>
      </c>
      <c r="AK2750">
        <v>44</v>
      </c>
      <c r="AL2750">
        <v>59</v>
      </c>
      <c r="AM2750">
        <v>9</v>
      </c>
    </row>
    <row r="2751" spans="1:39">
      <c r="A2751">
        <v>13</v>
      </c>
      <c r="B2751">
        <v>85</v>
      </c>
      <c r="C2751">
        <v>2017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99</v>
      </c>
      <c r="O2751">
        <v>8</v>
      </c>
      <c r="P2751">
        <v>9999</v>
      </c>
      <c r="Q2751">
        <v>99</v>
      </c>
      <c r="R2751">
        <v>3097</v>
      </c>
      <c r="S2751">
        <v>3097</v>
      </c>
      <c r="T2751">
        <v>11.051636156014702</v>
      </c>
      <c r="U2751">
        <v>11.463811205589698</v>
      </c>
      <c r="V2751">
        <v>14.144333225702288</v>
      </c>
      <c r="W2751">
        <v>57.494026477236019</v>
      </c>
      <c r="X2751">
        <v>170.53122740316627</v>
      </c>
      <c r="Y2751">
        <v>157.40032289312268</v>
      </c>
      <c r="Z2751">
        <v>157.40032289312268</v>
      </c>
      <c r="AA2751">
        <v>33.055441826060999</v>
      </c>
      <c r="AB2751">
        <v>5.7151221970683324</v>
      </c>
      <c r="AC2751">
        <v>-52.229662002313191</v>
      </c>
      <c r="AD2751">
        <v>107</v>
      </c>
      <c r="AE2751">
        <v>0</v>
      </c>
      <c r="AF2751">
        <v>0</v>
      </c>
      <c r="AG2751">
        <v>11</v>
      </c>
      <c r="AH2751">
        <v>294</v>
      </c>
      <c r="AI2751">
        <v>16</v>
      </c>
      <c r="AJ2751">
        <v>16</v>
      </c>
      <c r="AK2751">
        <v>7</v>
      </c>
      <c r="AL2751">
        <v>6</v>
      </c>
      <c r="AM2751">
        <v>8</v>
      </c>
    </row>
    <row r="2752" spans="1:39">
      <c r="A2752">
        <v>13</v>
      </c>
      <c r="B2752">
        <v>86</v>
      </c>
      <c r="C2752">
        <v>2017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99</v>
      </c>
      <c r="O2752">
        <v>9</v>
      </c>
      <c r="P2752">
        <v>9999</v>
      </c>
      <c r="Q2752">
        <v>22</v>
      </c>
      <c r="R2752">
        <v>801</v>
      </c>
      <c r="S2752">
        <v>801</v>
      </c>
      <c r="T2752">
        <v>2.8583663419334111</v>
      </c>
      <c r="U2752">
        <v>3.0213532381977557</v>
      </c>
      <c r="V2752">
        <v>14.565543071161043</v>
      </c>
      <c r="W2752">
        <v>58.283395755305854</v>
      </c>
      <c r="X2752">
        <v>173.77411496734169</v>
      </c>
      <c r="Y2752">
        <v>160.39350811485639</v>
      </c>
      <c r="Z2752">
        <v>160.39350811485639</v>
      </c>
      <c r="AA2752">
        <v>32.124967950886003</v>
      </c>
      <c r="AB2752">
        <v>4.7397526186314964</v>
      </c>
      <c r="AC2752">
        <v>-47.289960916584384</v>
      </c>
      <c r="AD2752">
        <v>30</v>
      </c>
      <c r="AE2752">
        <v>0</v>
      </c>
      <c r="AF2752">
        <v>0</v>
      </c>
      <c r="AG2752">
        <v>4</v>
      </c>
      <c r="AH2752">
        <v>112</v>
      </c>
      <c r="AI2752">
        <v>8</v>
      </c>
      <c r="AJ2752">
        <v>8</v>
      </c>
      <c r="AK2752">
        <v>0</v>
      </c>
      <c r="AL2752">
        <v>33</v>
      </c>
      <c r="AM2752">
        <v>2</v>
      </c>
    </row>
    <row r="2753" spans="1:39">
      <c r="A2753">
        <v>13</v>
      </c>
      <c r="B2753">
        <v>87</v>
      </c>
      <c r="C2753">
        <v>2017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99</v>
      </c>
      <c r="O2753">
        <v>11</v>
      </c>
      <c r="P2753">
        <v>9999</v>
      </c>
      <c r="Q2753">
        <v>235</v>
      </c>
      <c r="R2753">
        <v>9611</v>
      </c>
      <c r="S2753">
        <v>9611</v>
      </c>
      <c r="T2753">
        <v>34.29682760589516</v>
      </c>
      <c r="U2753">
        <v>34.497796373361112</v>
      </c>
      <c r="V2753">
        <v>14.762875871397361</v>
      </c>
      <c r="W2753">
        <v>58.579336177296874</v>
      </c>
      <c r="X2753">
        <v>165.36320280357745</v>
      </c>
      <c r="Y2753">
        <v>152.63023618770148</v>
      </c>
      <c r="Z2753">
        <v>152.63023618770148</v>
      </c>
      <c r="AA2753">
        <v>29.752685956875681</v>
      </c>
      <c r="AB2753">
        <v>4.6416957371060468</v>
      </c>
      <c r="AC2753">
        <v>-46.848099055942839</v>
      </c>
      <c r="AD2753">
        <v>380</v>
      </c>
      <c r="AE2753">
        <v>0</v>
      </c>
      <c r="AF2753">
        <v>0</v>
      </c>
      <c r="AG2753">
        <v>21</v>
      </c>
      <c r="AH2753">
        <v>633</v>
      </c>
      <c r="AI2753">
        <v>123</v>
      </c>
      <c r="AJ2753">
        <v>131</v>
      </c>
      <c r="AK2753">
        <v>78</v>
      </c>
      <c r="AL2753">
        <v>421</v>
      </c>
      <c r="AM2753">
        <v>20</v>
      </c>
    </row>
    <row r="2754" spans="1:39">
      <c r="A2754">
        <v>13</v>
      </c>
      <c r="B2754">
        <v>88</v>
      </c>
      <c r="C2754">
        <v>2017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99</v>
      </c>
      <c r="O2754">
        <v>14</v>
      </c>
      <c r="P2754">
        <v>9999</v>
      </c>
      <c r="Q2754">
        <v>53</v>
      </c>
      <c r="R2754">
        <v>959</v>
      </c>
      <c r="S2754">
        <v>959</v>
      </c>
      <c r="T2754">
        <v>3.4221889162473675</v>
      </c>
      <c r="U2754">
        <v>3.418877808951668</v>
      </c>
      <c r="V2754">
        <v>14.816475495307616</v>
      </c>
      <c r="W2754">
        <v>58.833159541188735</v>
      </c>
      <c r="X2754">
        <v>164.24080699808059</v>
      </c>
      <c r="Y2754">
        <v>151.59426485922816</v>
      </c>
      <c r="Z2754">
        <v>151.59426485922816</v>
      </c>
      <c r="AA2754">
        <v>30.492443523778935</v>
      </c>
      <c r="AB2754">
        <v>5.0075340033986144</v>
      </c>
      <c r="AC2754">
        <v>-50.230092894566717</v>
      </c>
      <c r="AD2754">
        <v>26</v>
      </c>
      <c r="AE2754">
        <v>0</v>
      </c>
      <c r="AF2754">
        <v>0</v>
      </c>
      <c r="AG2754">
        <v>1</v>
      </c>
      <c r="AH2754">
        <v>58</v>
      </c>
      <c r="AI2754">
        <v>15</v>
      </c>
      <c r="AJ2754">
        <v>11</v>
      </c>
      <c r="AK2754">
        <v>15</v>
      </c>
      <c r="AL2754">
        <v>27</v>
      </c>
      <c r="AM2754">
        <v>1</v>
      </c>
    </row>
    <row r="2755" spans="1:39">
      <c r="A2755">
        <v>13</v>
      </c>
      <c r="B2755">
        <v>89</v>
      </c>
      <c r="C2755">
        <v>2017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99</v>
      </c>
      <c r="O2755">
        <v>15</v>
      </c>
      <c r="P2755">
        <v>9999</v>
      </c>
      <c r="Q2755">
        <v>11</v>
      </c>
      <c r="R2755">
        <v>610</v>
      </c>
      <c r="S2755">
        <v>610</v>
      </c>
      <c r="T2755">
        <v>2.1767833565285648</v>
      </c>
      <c r="U2755">
        <v>2.0605256010578703</v>
      </c>
      <c r="V2755">
        <v>15.868852459016397</v>
      </c>
      <c r="W2755">
        <v>60.798360655737703</v>
      </c>
      <c r="X2755">
        <v>155.61959398255871</v>
      </c>
      <c r="Y2755">
        <v>143.63688524590162</v>
      </c>
      <c r="Z2755">
        <v>143.63688524590162</v>
      </c>
      <c r="AA2755">
        <v>24.756740432772496</v>
      </c>
      <c r="AB2755">
        <v>3.8326035239204006</v>
      </c>
      <c r="AC2755">
        <v>-36.714957638448332</v>
      </c>
      <c r="AD2755">
        <v>41</v>
      </c>
      <c r="AE2755">
        <v>0</v>
      </c>
      <c r="AF2755">
        <v>0</v>
      </c>
      <c r="AG2755">
        <v>0</v>
      </c>
      <c r="AH2755">
        <v>103</v>
      </c>
      <c r="AI2755">
        <v>24</v>
      </c>
      <c r="AJ2755">
        <v>13</v>
      </c>
      <c r="AK2755">
        <v>10</v>
      </c>
      <c r="AL2755">
        <v>31</v>
      </c>
      <c r="AM2755">
        <v>2</v>
      </c>
    </row>
    <row r="2756" spans="1:39">
      <c r="A2756">
        <v>13</v>
      </c>
      <c r="B2756">
        <v>90</v>
      </c>
      <c r="C2756">
        <v>2017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99</v>
      </c>
      <c r="O2756">
        <v>16</v>
      </c>
      <c r="P2756">
        <v>9999</v>
      </c>
      <c r="Q2756">
        <v>85</v>
      </c>
      <c r="R2756">
        <v>377</v>
      </c>
      <c r="S2756">
        <v>377</v>
      </c>
      <c r="T2756">
        <v>1.3453234842807695</v>
      </c>
      <c r="U2756">
        <v>1.188634612206652</v>
      </c>
      <c r="V2756">
        <v>14.445623342175063</v>
      </c>
      <c r="W2756">
        <v>57.944297082228111</v>
      </c>
      <c r="X2756">
        <v>145.25233424624452</v>
      </c>
      <c r="Y2756">
        <v>134.06790450928375</v>
      </c>
      <c r="Z2756">
        <v>134.06790450928375</v>
      </c>
      <c r="AA2756">
        <v>13.399451832147779</v>
      </c>
      <c r="AB2756">
        <v>4.2344520528167449</v>
      </c>
      <c r="AC2756">
        <v>-39.325324976065033</v>
      </c>
      <c r="AD2756">
        <v>15</v>
      </c>
      <c r="AE2756">
        <v>0</v>
      </c>
      <c r="AF2756">
        <v>0</v>
      </c>
      <c r="AG2756">
        <v>1</v>
      </c>
      <c r="AH2756">
        <v>8</v>
      </c>
      <c r="AI2756">
        <v>2</v>
      </c>
      <c r="AJ2756">
        <v>2</v>
      </c>
      <c r="AK2756">
        <v>1</v>
      </c>
      <c r="AL2756">
        <v>10</v>
      </c>
      <c r="AM2756">
        <v>4</v>
      </c>
    </row>
    <row r="2757" spans="1:39">
      <c r="A2757">
        <v>13</v>
      </c>
      <c r="B2757">
        <v>91</v>
      </c>
      <c r="C2757">
        <v>2017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99</v>
      </c>
      <c r="O2757">
        <v>18</v>
      </c>
      <c r="P2757">
        <v>9999</v>
      </c>
      <c r="Q2757">
        <v>50</v>
      </c>
      <c r="R2757">
        <v>3688</v>
      </c>
      <c r="S2757">
        <v>3688</v>
      </c>
      <c r="T2757">
        <v>13.160618063733361</v>
      </c>
      <c r="U2757">
        <v>12.375577645506061</v>
      </c>
      <c r="V2757">
        <v>15.105477223427332</v>
      </c>
      <c r="W2757">
        <v>59.208785249457691</v>
      </c>
      <c r="X2757">
        <v>154.59329898966624</v>
      </c>
      <c r="Y2757">
        <v>142.68961496746195</v>
      </c>
      <c r="Z2757">
        <v>142.68961496746195</v>
      </c>
      <c r="AA2757">
        <v>29.865791959244056</v>
      </c>
      <c r="AB2757">
        <v>4.4394954911966806</v>
      </c>
      <c r="AC2757">
        <v>-48.386484798156005</v>
      </c>
      <c r="AD2757">
        <v>130</v>
      </c>
      <c r="AE2757">
        <v>0</v>
      </c>
      <c r="AF2757">
        <v>0</v>
      </c>
      <c r="AG2757">
        <v>33</v>
      </c>
      <c r="AH2757">
        <v>343</v>
      </c>
      <c r="AI2757">
        <v>57</v>
      </c>
      <c r="AJ2757">
        <v>63</v>
      </c>
      <c r="AK2757">
        <v>88</v>
      </c>
      <c r="AL2757">
        <v>366</v>
      </c>
      <c r="AM2757">
        <v>45</v>
      </c>
    </row>
    <row r="2758" spans="1:39">
      <c r="A2758">
        <v>13</v>
      </c>
      <c r="B2758">
        <v>92</v>
      </c>
      <c r="C2758">
        <v>2017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99</v>
      </c>
      <c r="O2758">
        <v>54</v>
      </c>
      <c r="P2758">
        <v>9999</v>
      </c>
      <c r="Q2758">
        <v>13</v>
      </c>
      <c r="R2758">
        <v>166</v>
      </c>
      <c r="S2758">
        <v>166</v>
      </c>
      <c r="T2758">
        <v>0.59237055276023243</v>
      </c>
      <c r="U2758">
        <v>0.65777797176702357</v>
      </c>
      <c r="V2758">
        <v>13.168674698795179</v>
      </c>
      <c r="W2758">
        <v>55.933734939759027</v>
      </c>
      <c r="X2758">
        <v>182.55231108616479</v>
      </c>
      <c r="Y2758">
        <v>168.49578313253005</v>
      </c>
      <c r="Z2758">
        <v>168.49578313253005</v>
      </c>
      <c r="AA2758">
        <v>33.762714432232599</v>
      </c>
      <c r="AB2758">
        <v>6.181136814153672</v>
      </c>
      <c r="AC2758">
        <v>-61.014429543578416</v>
      </c>
      <c r="AD2758">
        <v>5</v>
      </c>
      <c r="AE2758">
        <v>0</v>
      </c>
      <c r="AF2758">
        <v>0</v>
      </c>
      <c r="AG2758">
        <v>0</v>
      </c>
      <c r="AH2758">
        <v>24</v>
      </c>
      <c r="AI2758">
        <v>2</v>
      </c>
      <c r="AJ2758">
        <v>0</v>
      </c>
      <c r="AK2758">
        <v>3</v>
      </c>
      <c r="AL2758">
        <v>7</v>
      </c>
      <c r="AM2758">
        <v>1</v>
      </c>
    </row>
    <row r="2759" spans="1:39">
      <c r="A2759">
        <v>13</v>
      </c>
      <c r="B2759">
        <v>93</v>
      </c>
      <c r="C2759">
        <v>2016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99</v>
      </c>
      <c r="O2759">
        <v>1</v>
      </c>
      <c r="P2759">
        <v>9999</v>
      </c>
      <c r="Q2759">
        <v>112</v>
      </c>
      <c r="R2759">
        <v>3853</v>
      </c>
      <c r="S2759">
        <v>3853</v>
      </c>
      <c r="T2759">
        <v>13.378936768637798</v>
      </c>
      <c r="U2759">
        <v>13.610543374870696</v>
      </c>
      <c r="V2759">
        <v>14.815208928107973</v>
      </c>
      <c r="W2759">
        <v>58.739683363612755</v>
      </c>
      <c r="X2759">
        <v>165.96674820228415</v>
      </c>
      <c r="Y2759">
        <v>153.18730859070837</v>
      </c>
      <c r="Z2759">
        <v>153.18730859070837</v>
      </c>
      <c r="AA2759">
        <v>31.123031352329654</v>
      </c>
      <c r="AB2759">
        <v>5.0020473984568472</v>
      </c>
      <c r="AC2759">
        <v>-36.729701106042874</v>
      </c>
      <c r="AD2759">
        <v>109</v>
      </c>
      <c r="AE2759">
        <v>0</v>
      </c>
      <c r="AF2759">
        <v>0</v>
      </c>
      <c r="AG2759">
        <v>9</v>
      </c>
      <c r="AH2759">
        <v>237</v>
      </c>
      <c r="AI2759">
        <v>54</v>
      </c>
      <c r="AJ2759">
        <v>15</v>
      </c>
      <c r="AK2759">
        <v>24</v>
      </c>
      <c r="AL2759">
        <v>49</v>
      </c>
      <c r="AM2759">
        <v>10</v>
      </c>
    </row>
    <row r="2760" spans="1:39">
      <c r="A2760">
        <v>13</v>
      </c>
      <c r="B2760">
        <v>94</v>
      </c>
      <c r="C2760">
        <v>2016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99</v>
      </c>
      <c r="O2760">
        <v>4</v>
      </c>
      <c r="P2760">
        <v>9999</v>
      </c>
      <c r="Q2760">
        <v>162</v>
      </c>
      <c r="R2760">
        <v>5517</v>
      </c>
      <c r="S2760">
        <v>5517</v>
      </c>
      <c r="T2760">
        <v>19.156915170665648</v>
      </c>
      <c r="U2760">
        <v>18.963682285563127</v>
      </c>
      <c r="V2760">
        <v>15.252311038607941</v>
      </c>
      <c r="W2760">
        <v>59.598876200833779</v>
      </c>
      <c r="X2760">
        <v>161.49694699197275</v>
      </c>
      <c r="Y2760">
        <v>149.0616820735903</v>
      </c>
      <c r="Z2760">
        <v>149.0616820735903</v>
      </c>
      <c r="AA2760">
        <v>27.705604456924263</v>
      </c>
      <c r="AB2760">
        <v>4.5881555636097007</v>
      </c>
      <c r="AC2760">
        <v>-36.213564350048493</v>
      </c>
      <c r="AD2760">
        <v>56</v>
      </c>
      <c r="AE2760">
        <v>0</v>
      </c>
      <c r="AF2760">
        <v>0</v>
      </c>
      <c r="AG2760">
        <v>9</v>
      </c>
      <c r="AH2760">
        <v>216</v>
      </c>
      <c r="AI2760">
        <v>54</v>
      </c>
      <c r="AJ2760">
        <v>58</v>
      </c>
      <c r="AK2760">
        <v>66</v>
      </c>
      <c r="AL2760">
        <v>56</v>
      </c>
      <c r="AM2760">
        <v>8</v>
      </c>
    </row>
    <row r="2761" spans="1:39">
      <c r="A2761">
        <v>13</v>
      </c>
      <c r="B2761">
        <v>95</v>
      </c>
      <c r="C2761">
        <v>2016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99</v>
      </c>
      <c r="O2761">
        <v>8</v>
      </c>
      <c r="P2761">
        <v>9999</v>
      </c>
      <c r="Q2761">
        <v>89</v>
      </c>
      <c r="R2761">
        <v>3263</v>
      </c>
      <c r="S2761">
        <v>3263</v>
      </c>
      <c r="T2761">
        <v>11.330254522726484</v>
      </c>
      <c r="U2761">
        <v>11.55373566346695</v>
      </c>
      <c r="V2761">
        <v>14.36132393502912</v>
      </c>
      <c r="W2761">
        <v>57.893349678210242</v>
      </c>
      <c r="X2761">
        <v>166.36041051229691</v>
      </c>
      <c r="Y2761">
        <v>153.5506589028505</v>
      </c>
      <c r="Z2761">
        <v>153.5506589028505</v>
      </c>
      <c r="AA2761">
        <v>32.415818963230805</v>
      </c>
      <c r="AB2761">
        <v>5.5087172354502387</v>
      </c>
      <c r="AC2761">
        <v>-51.77598894326816</v>
      </c>
      <c r="AD2761">
        <v>101</v>
      </c>
      <c r="AE2761">
        <v>0</v>
      </c>
      <c r="AF2761">
        <v>0</v>
      </c>
      <c r="AG2761">
        <v>15</v>
      </c>
      <c r="AH2761">
        <v>359</v>
      </c>
      <c r="AI2761">
        <v>20</v>
      </c>
      <c r="AJ2761">
        <v>18</v>
      </c>
      <c r="AK2761">
        <v>10</v>
      </c>
      <c r="AL2761">
        <v>8</v>
      </c>
      <c r="AM2761">
        <v>6</v>
      </c>
    </row>
    <row r="2762" spans="1:39">
      <c r="A2762">
        <v>13</v>
      </c>
      <c r="B2762">
        <v>96</v>
      </c>
      <c r="C2762">
        <v>2016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99</v>
      </c>
      <c r="O2762">
        <v>9</v>
      </c>
      <c r="P2762">
        <v>9999</v>
      </c>
      <c r="Q2762">
        <v>22</v>
      </c>
      <c r="R2762">
        <v>782</v>
      </c>
      <c r="S2762">
        <v>782</v>
      </c>
      <c r="T2762">
        <v>2.7153720615299139</v>
      </c>
      <c r="U2762">
        <v>2.8785516810671847</v>
      </c>
      <c r="V2762">
        <v>14.656010230179024</v>
      </c>
      <c r="W2762">
        <v>58.479539641943745</v>
      </c>
      <c r="X2762">
        <v>172.94655202511549</v>
      </c>
      <c r="Y2762">
        <v>159.62966751918171</v>
      </c>
      <c r="Z2762">
        <v>159.62966751918171</v>
      </c>
      <c r="AA2762">
        <v>31.649455289057546</v>
      </c>
      <c r="AB2762">
        <v>4.71206383319688</v>
      </c>
      <c r="AC2762">
        <v>-40.187039277601059</v>
      </c>
      <c r="AD2762">
        <v>38</v>
      </c>
      <c r="AE2762">
        <v>0</v>
      </c>
      <c r="AF2762">
        <v>0</v>
      </c>
      <c r="AG2762">
        <v>6</v>
      </c>
      <c r="AH2762">
        <v>153</v>
      </c>
      <c r="AI2762">
        <v>3</v>
      </c>
      <c r="AJ2762">
        <v>13</v>
      </c>
      <c r="AK2762">
        <v>5</v>
      </c>
      <c r="AL2762">
        <v>23</v>
      </c>
      <c r="AM2762">
        <v>3</v>
      </c>
    </row>
    <row r="2763" spans="1:39">
      <c r="A2763">
        <v>13</v>
      </c>
      <c r="B2763">
        <v>97</v>
      </c>
      <c r="C2763">
        <v>2016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99</v>
      </c>
      <c r="O2763">
        <v>11</v>
      </c>
      <c r="P2763">
        <v>9999</v>
      </c>
      <c r="Q2763">
        <v>224</v>
      </c>
      <c r="R2763">
        <v>10046</v>
      </c>
      <c r="S2763">
        <v>10046</v>
      </c>
      <c r="T2763">
        <v>34.883155665127255</v>
      </c>
      <c r="U2763">
        <v>34.992618705056159</v>
      </c>
      <c r="V2763">
        <v>15.028170416086004</v>
      </c>
      <c r="W2763">
        <v>59.055942663746769</v>
      </c>
      <c r="X2763">
        <v>163.65448082913878</v>
      </c>
      <c r="Y2763">
        <v>151.0530858052953</v>
      </c>
      <c r="Z2763">
        <v>151.0530858052953</v>
      </c>
      <c r="AA2763">
        <v>29.363728180933389</v>
      </c>
      <c r="AB2763">
        <v>4.4467625320027926</v>
      </c>
      <c r="AC2763">
        <v>-41.005470573394149</v>
      </c>
      <c r="AD2763">
        <v>448</v>
      </c>
      <c r="AE2763">
        <v>1</v>
      </c>
      <c r="AF2763">
        <v>0</v>
      </c>
      <c r="AG2763">
        <v>45</v>
      </c>
      <c r="AH2763">
        <v>1041</v>
      </c>
      <c r="AI2763">
        <v>85</v>
      </c>
      <c r="AJ2763">
        <v>202</v>
      </c>
      <c r="AK2763">
        <v>108</v>
      </c>
      <c r="AL2763">
        <v>240</v>
      </c>
      <c r="AM2763">
        <v>29</v>
      </c>
    </row>
    <row r="2764" spans="1:39">
      <c r="A2764">
        <v>13</v>
      </c>
      <c r="B2764">
        <v>98</v>
      </c>
      <c r="C2764">
        <v>2016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99</v>
      </c>
      <c r="O2764">
        <v>14</v>
      </c>
      <c r="P2764">
        <v>9999</v>
      </c>
      <c r="Q2764">
        <v>65</v>
      </c>
      <c r="R2764">
        <v>968</v>
      </c>
      <c r="S2764">
        <v>968</v>
      </c>
      <c r="T2764">
        <v>3.3612278204104307</v>
      </c>
      <c r="U2764">
        <v>3.3385442876659002</v>
      </c>
      <c r="V2764">
        <v>14.731404958677684</v>
      </c>
      <c r="W2764">
        <v>58.763429752066131</v>
      </c>
      <c r="X2764">
        <v>162.04155959277611</v>
      </c>
      <c r="Y2764">
        <v>149.56435950413243</v>
      </c>
      <c r="Z2764">
        <v>149.56435950413243</v>
      </c>
      <c r="AA2764">
        <v>30.23790176079472</v>
      </c>
      <c r="AB2764">
        <v>5.5617147429033604</v>
      </c>
      <c r="AC2764">
        <v>-46.689576898688159</v>
      </c>
      <c r="AD2764">
        <v>18</v>
      </c>
      <c r="AE2764">
        <v>0</v>
      </c>
      <c r="AF2764">
        <v>0</v>
      </c>
      <c r="AG2764">
        <v>2</v>
      </c>
      <c r="AH2764">
        <v>44</v>
      </c>
      <c r="AI2764">
        <v>12</v>
      </c>
      <c r="AJ2764">
        <v>13</v>
      </c>
      <c r="AK2764">
        <v>15</v>
      </c>
      <c r="AL2764">
        <v>19</v>
      </c>
      <c r="AM2764">
        <v>0</v>
      </c>
    </row>
    <row r="2765" spans="1:39">
      <c r="A2765">
        <v>13</v>
      </c>
      <c r="B2765">
        <v>99</v>
      </c>
      <c r="C2765">
        <v>2016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99</v>
      </c>
      <c r="O2765">
        <v>15</v>
      </c>
      <c r="P2765">
        <v>9999</v>
      </c>
      <c r="Q2765">
        <v>13</v>
      </c>
      <c r="R2765">
        <v>636</v>
      </c>
      <c r="S2765">
        <v>636</v>
      </c>
      <c r="T2765">
        <v>2.2084100142366059</v>
      </c>
      <c r="U2765">
        <v>2.1215409036317374</v>
      </c>
      <c r="V2765">
        <v>15.698113207547172</v>
      </c>
      <c r="W2765">
        <v>60.547169811320785</v>
      </c>
      <c r="X2765">
        <v>156.72523286793825</v>
      </c>
      <c r="Y2765">
        <v>144.65738993710693</v>
      </c>
      <c r="Z2765">
        <v>144.65738993710693</v>
      </c>
      <c r="AA2765">
        <v>25.364330029426061</v>
      </c>
      <c r="AB2765">
        <v>4.1854767064782576</v>
      </c>
      <c r="AC2765">
        <v>-39.492892596532826</v>
      </c>
      <c r="AD2765">
        <v>25</v>
      </c>
      <c r="AE2765">
        <v>0</v>
      </c>
      <c r="AF2765">
        <v>0</v>
      </c>
      <c r="AG2765">
        <v>2</v>
      </c>
      <c r="AH2765">
        <v>102</v>
      </c>
      <c r="AI2765">
        <v>32</v>
      </c>
      <c r="AJ2765">
        <v>8</v>
      </c>
      <c r="AK2765">
        <v>6</v>
      </c>
      <c r="AL2765">
        <v>36</v>
      </c>
      <c r="AM2765">
        <v>2</v>
      </c>
    </row>
    <row r="2766" spans="1:39">
      <c r="A2766">
        <v>13</v>
      </c>
      <c r="B2766">
        <v>100</v>
      </c>
      <c r="C2766">
        <v>2016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99</v>
      </c>
      <c r="O2766">
        <v>16</v>
      </c>
      <c r="P2766">
        <v>9999</v>
      </c>
      <c r="Q2766">
        <v>100</v>
      </c>
      <c r="R2766">
        <v>360</v>
      </c>
      <c r="S2766">
        <v>334</v>
      </c>
      <c r="T2766">
        <v>1.2500434042848709</v>
      </c>
      <c r="U2766">
        <v>1.0460618216282802</v>
      </c>
      <c r="V2766">
        <v>14.047222222222222</v>
      </c>
      <c r="W2766">
        <v>57.73353293413173</v>
      </c>
      <c r="X2766">
        <v>147.46629348742027</v>
      </c>
      <c r="Y2766">
        <v>126.0088888888889</v>
      </c>
      <c r="Z2766">
        <v>135.81796407185627</v>
      </c>
      <c r="AA2766">
        <v>14.437446343895099</v>
      </c>
      <c r="AB2766">
        <v>4.7724522723678202</v>
      </c>
      <c r="AC2766">
        <v>-32.094523327133174</v>
      </c>
      <c r="AD2766">
        <v>11</v>
      </c>
      <c r="AE2766">
        <v>0</v>
      </c>
      <c r="AF2766">
        <v>0</v>
      </c>
      <c r="AG2766">
        <v>5</v>
      </c>
      <c r="AH2766">
        <v>7</v>
      </c>
      <c r="AI2766">
        <v>4</v>
      </c>
      <c r="AJ2766">
        <v>1</v>
      </c>
      <c r="AK2766">
        <v>1</v>
      </c>
      <c r="AL2766">
        <v>3</v>
      </c>
      <c r="AM2766">
        <v>6</v>
      </c>
    </row>
    <row r="2767" spans="1:39">
      <c r="A2767">
        <v>13</v>
      </c>
      <c r="B2767">
        <v>101</v>
      </c>
      <c r="C2767">
        <v>2016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99</v>
      </c>
      <c r="O2767">
        <v>18</v>
      </c>
      <c r="P2767">
        <v>9999</v>
      </c>
      <c r="Q2767">
        <v>52</v>
      </c>
      <c r="R2767">
        <v>3195</v>
      </c>
      <c r="S2767">
        <v>3188</v>
      </c>
      <c r="T2767">
        <v>11.094135213028231</v>
      </c>
      <c r="U2767">
        <v>10.801373721722976</v>
      </c>
      <c r="V2767">
        <v>14.786854460093901</v>
      </c>
      <c r="W2767">
        <v>58.798933500627349</v>
      </c>
      <c r="X2767">
        <v>159.10067362160217</v>
      </c>
      <c r="Y2767">
        <v>146.6069170579031</v>
      </c>
      <c r="Z2767">
        <v>146.92882685069023</v>
      </c>
      <c r="AA2767">
        <v>31.069575971846071</v>
      </c>
      <c r="AB2767">
        <v>4.8106595740720488</v>
      </c>
      <c r="AC2767">
        <v>-58.650788754923354</v>
      </c>
      <c r="AD2767">
        <v>129</v>
      </c>
      <c r="AE2767">
        <v>2</v>
      </c>
      <c r="AF2767">
        <v>0</v>
      </c>
      <c r="AG2767">
        <v>22</v>
      </c>
      <c r="AH2767">
        <v>326</v>
      </c>
      <c r="AI2767">
        <v>53</v>
      </c>
      <c r="AJ2767">
        <v>43</v>
      </c>
      <c r="AK2767">
        <v>109</v>
      </c>
      <c r="AL2767">
        <v>146</v>
      </c>
      <c r="AM2767">
        <v>27</v>
      </c>
    </row>
    <row r="2768" spans="1:39">
      <c r="A2768">
        <v>13</v>
      </c>
      <c r="B2768">
        <v>102</v>
      </c>
      <c r="C2768">
        <v>2016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99</v>
      </c>
      <c r="O2768">
        <v>54</v>
      </c>
      <c r="P2768">
        <v>9999</v>
      </c>
      <c r="Q2768">
        <v>12</v>
      </c>
      <c r="R2768">
        <v>179</v>
      </c>
      <c r="S2768">
        <v>179</v>
      </c>
      <c r="T2768">
        <v>0.62154935935275535</v>
      </c>
      <c r="U2768">
        <v>0.69334755532696779</v>
      </c>
      <c r="V2768">
        <v>13.782122905027929</v>
      </c>
      <c r="W2768">
        <v>56.843575418994405</v>
      </c>
      <c r="X2768">
        <v>181.98793102404721</v>
      </c>
      <c r="Y2768">
        <v>167.97486033519547</v>
      </c>
      <c r="Z2768">
        <v>167.97486033519547</v>
      </c>
      <c r="AA2768">
        <v>36.846681958478143</v>
      </c>
      <c r="AB2768">
        <v>6.0793726299612016</v>
      </c>
      <c r="AC2768">
        <v>-72.692266248468684</v>
      </c>
      <c r="AD2768">
        <v>8</v>
      </c>
      <c r="AE2768">
        <v>0</v>
      </c>
      <c r="AF2768">
        <v>0</v>
      </c>
      <c r="AG2768">
        <v>1</v>
      </c>
      <c r="AH2768">
        <v>24</v>
      </c>
      <c r="AI2768">
        <v>3</v>
      </c>
      <c r="AJ2768">
        <v>7</v>
      </c>
      <c r="AK2768">
        <v>2</v>
      </c>
      <c r="AL2768">
        <v>4</v>
      </c>
      <c r="AM2768">
        <v>3</v>
      </c>
    </row>
    <row r="2769" spans="1:39">
      <c r="A2769">
        <v>13</v>
      </c>
      <c r="B2769">
        <v>103</v>
      </c>
      <c r="C2769">
        <v>2015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99</v>
      </c>
      <c r="O2769">
        <v>1</v>
      </c>
      <c r="P2769">
        <v>9999</v>
      </c>
      <c r="Q2769">
        <v>189</v>
      </c>
      <c r="R2769">
        <v>4001</v>
      </c>
      <c r="S2769">
        <v>4001</v>
      </c>
      <c r="T2769">
        <v>9.6831965923667109</v>
      </c>
      <c r="U2769">
        <v>10.15758563982064</v>
      </c>
      <c r="V2769">
        <v>15.032491877030745</v>
      </c>
      <c r="W2769">
        <v>59.096725818545359</v>
      </c>
      <c r="X2769">
        <v>157.93792613601781</v>
      </c>
      <c r="Y2769">
        <v>145.77670582354423</v>
      </c>
      <c r="Z2769">
        <v>145.77670582354423</v>
      </c>
      <c r="AA2769">
        <v>32.224253429961678</v>
      </c>
      <c r="AB2769">
        <v>4.5491447655060337</v>
      </c>
      <c r="AC2769">
        <v>-30.452203647387702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61</v>
      </c>
      <c r="AM2769">
        <v>36</v>
      </c>
    </row>
    <row r="2770" spans="1:39">
      <c r="A2770">
        <v>13</v>
      </c>
      <c r="B2770">
        <v>104</v>
      </c>
      <c r="C2770">
        <v>2015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99</v>
      </c>
      <c r="O2770">
        <v>4</v>
      </c>
      <c r="P2770">
        <v>9999</v>
      </c>
      <c r="Q2770">
        <v>298</v>
      </c>
      <c r="R2770">
        <v>10271</v>
      </c>
      <c r="S2770">
        <v>10271</v>
      </c>
      <c r="T2770">
        <v>24.857813596650448</v>
      </c>
      <c r="U2770">
        <v>23.786293222598239</v>
      </c>
      <c r="V2770">
        <v>15.105247785025801</v>
      </c>
      <c r="W2770">
        <v>59.182552818615527</v>
      </c>
      <c r="X2770">
        <v>144.07164962770071</v>
      </c>
      <c r="Y2770">
        <v>132.97813260636747</v>
      </c>
      <c r="Z2770">
        <v>132.97813260636747</v>
      </c>
      <c r="AA2770">
        <v>28.310345088682482</v>
      </c>
      <c r="AB2770">
        <v>4.0636632868914404</v>
      </c>
      <c r="AC2770">
        <v>-6.8255963775086999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82</v>
      </c>
      <c r="AM2770">
        <v>197</v>
      </c>
    </row>
    <row r="2771" spans="1:39">
      <c r="A2771">
        <v>13</v>
      </c>
      <c r="B2771">
        <v>105</v>
      </c>
      <c r="C2771">
        <v>2015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99</v>
      </c>
      <c r="O2771">
        <v>8</v>
      </c>
      <c r="P2771">
        <v>9999</v>
      </c>
      <c r="Q2771">
        <v>121</v>
      </c>
      <c r="R2771">
        <v>4977</v>
      </c>
      <c r="S2771">
        <v>4977</v>
      </c>
      <c r="T2771">
        <v>12.04530603354389</v>
      </c>
      <c r="U2771">
        <v>12.476040526156565</v>
      </c>
      <c r="V2771">
        <v>14.795057263411696</v>
      </c>
      <c r="W2771">
        <v>58.654209363070102</v>
      </c>
      <c r="X2771">
        <v>155.94577962201424</v>
      </c>
      <c r="Y2771">
        <v>143.93795459111897</v>
      </c>
      <c r="Z2771">
        <v>143.93795459111897</v>
      </c>
      <c r="AA2771">
        <v>32.607175042483391</v>
      </c>
      <c r="AB2771">
        <v>4.9195230168839759</v>
      </c>
      <c r="AC2771">
        <v>-40.604303313755409</v>
      </c>
      <c r="AD2771">
        <v>2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96</v>
      </c>
      <c r="AM2771">
        <v>8</v>
      </c>
    </row>
    <row r="2772" spans="1:39">
      <c r="A2772">
        <v>13</v>
      </c>
      <c r="B2772">
        <v>106</v>
      </c>
      <c r="C2772">
        <v>2015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99</v>
      </c>
      <c r="O2772">
        <v>9</v>
      </c>
      <c r="P2772">
        <v>9999</v>
      </c>
      <c r="Q2772">
        <v>25</v>
      </c>
      <c r="R2772">
        <v>872</v>
      </c>
      <c r="S2772">
        <v>872</v>
      </c>
      <c r="T2772">
        <v>2.1104092548222368</v>
      </c>
      <c r="U2772">
        <v>2.2360869431118688</v>
      </c>
      <c r="V2772">
        <v>15.24197247706422</v>
      </c>
      <c r="W2772">
        <v>59.506880733944946</v>
      </c>
      <c r="X2772">
        <v>159.5279155525958</v>
      </c>
      <c r="Y2772">
        <v>147.24426605504587</v>
      </c>
      <c r="Z2772">
        <v>147.24426605504587</v>
      </c>
      <c r="AA2772">
        <v>31.955065055765591</v>
      </c>
      <c r="AB2772">
        <v>3.9590737025351999</v>
      </c>
      <c r="AC2772">
        <v>-34.437597085642189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45</v>
      </c>
      <c r="AM2772">
        <v>0</v>
      </c>
    </row>
    <row r="2773" spans="1:39">
      <c r="A2773">
        <v>13</v>
      </c>
      <c r="B2773">
        <v>107</v>
      </c>
      <c r="C2773">
        <v>2015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99</v>
      </c>
      <c r="O2773">
        <v>11</v>
      </c>
      <c r="P2773">
        <v>9999</v>
      </c>
      <c r="Q2773">
        <v>432</v>
      </c>
      <c r="R2773">
        <v>13146</v>
      </c>
      <c r="S2773">
        <v>13146</v>
      </c>
      <c r="T2773">
        <v>31.815871632904958</v>
      </c>
      <c r="U2773">
        <v>32.0220443616926</v>
      </c>
      <c r="V2773">
        <v>15.3927430397079</v>
      </c>
      <c r="W2773">
        <v>59.756579948273242</v>
      </c>
      <c r="X2773">
        <v>151.53742970644427</v>
      </c>
      <c r="Y2773">
        <v>139.86904761904765</v>
      </c>
      <c r="Z2773">
        <v>139.86904761904765</v>
      </c>
      <c r="AA2773">
        <v>30.634478799279464</v>
      </c>
      <c r="AB2773">
        <v>4.0768617155759426</v>
      </c>
      <c r="AC2773">
        <v>-37.070839262409514</v>
      </c>
      <c r="AD2773">
        <v>2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604</v>
      </c>
      <c r="AM2773">
        <v>0</v>
      </c>
    </row>
    <row r="2774" spans="1:39">
      <c r="A2774">
        <v>13</v>
      </c>
      <c r="B2774">
        <v>108</v>
      </c>
      <c r="C2774">
        <v>2015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99</v>
      </c>
      <c r="O2774">
        <v>14</v>
      </c>
      <c r="P2774">
        <v>9999</v>
      </c>
      <c r="Q2774">
        <v>82</v>
      </c>
      <c r="R2774">
        <v>1250</v>
      </c>
      <c r="S2774">
        <v>1250</v>
      </c>
      <c r="T2774">
        <v>3.0252426244584809</v>
      </c>
      <c r="U2774">
        <v>3.1842709133480902</v>
      </c>
      <c r="V2774">
        <v>14.803999999999997</v>
      </c>
      <c r="W2774">
        <v>58.768799999999999</v>
      </c>
      <c r="X2774">
        <v>158.47635969664159</v>
      </c>
      <c r="Y2774">
        <v>146.27367999999996</v>
      </c>
      <c r="Z2774">
        <v>146.27367999999996</v>
      </c>
      <c r="AA2774">
        <v>31.711714732218176</v>
      </c>
      <c r="AB2774">
        <v>5.0303227093298757</v>
      </c>
      <c r="AC2774">
        <v>-36.83507190397733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22</v>
      </c>
      <c r="AM2774">
        <v>6</v>
      </c>
    </row>
    <row r="2775" spans="1:39">
      <c r="A2775">
        <v>13</v>
      </c>
      <c r="B2775">
        <v>109</v>
      </c>
      <c r="C2775">
        <v>2015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99</v>
      </c>
      <c r="O2775">
        <v>15</v>
      </c>
      <c r="P2775">
        <v>9999</v>
      </c>
      <c r="Q2775">
        <v>27</v>
      </c>
      <c r="R2775">
        <v>863</v>
      </c>
      <c r="S2775">
        <v>863</v>
      </c>
      <c r="T2775">
        <v>2.0886275079261356</v>
      </c>
      <c r="U2775">
        <v>2.1527106474028748</v>
      </c>
      <c r="V2775">
        <v>15.289687137891075</v>
      </c>
      <c r="W2775">
        <v>59.712630359212049</v>
      </c>
      <c r="X2775">
        <v>155.18128828232801</v>
      </c>
      <c r="Y2775">
        <v>143.23232908458877</v>
      </c>
      <c r="Z2775">
        <v>143.23232908458877</v>
      </c>
      <c r="AA2775">
        <v>31.868295887230424</v>
      </c>
      <c r="AB2775">
        <v>4.4566578014335212</v>
      </c>
      <c r="AC2775">
        <v>-39.835174879495504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26</v>
      </c>
      <c r="AM2775">
        <v>13</v>
      </c>
    </row>
    <row r="2776" spans="1:39">
      <c r="A2776">
        <v>13</v>
      </c>
      <c r="B2776">
        <v>110</v>
      </c>
      <c r="C2776">
        <v>2015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99</v>
      </c>
      <c r="O2776">
        <v>16</v>
      </c>
      <c r="P2776">
        <v>9999</v>
      </c>
      <c r="Q2776">
        <v>224</v>
      </c>
      <c r="R2776">
        <v>1969</v>
      </c>
      <c r="S2776">
        <v>1958</v>
      </c>
      <c r="T2776">
        <v>4.7653621820470011</v>
      </c>
      <c r="U2776">
        <v>4.0721958087471961</v>
      </c>
      <c r="V2776">
        <v>15.167089893346876</v>
      </c>
      <c r="W2776">
        <v>59.314606741573037</v>
      </c>
      <c r="X2776">
        <v>129.30460050611143</v>
      </c>
      <c r="Y2776">
        <v>118.75424073133576</v>
      </c>
      <c r="Z2776">
        <v>119.42139938712978</v>
      </c>
      <c r="AA2776">
        <v>17.979860958433576</v>
      </c>
      <c r="AB2776">
        <v>3.6379990239777218</v>
      </c>
      <c r="AC2776">
        <v>-23.851240955826196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32</v>
      </c>
      <c r="AM2776">
        <v>4</v>
      </c>
    </row>
    <row r="2777" spans="1:39">
      <c r="A2777">
        <v>13</v>
      </c>
      <c r="B2777">
        <v>111</v>
      </c>
      <c r="C2777">
        <v>2015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99</v>
      </c>
      <c r="O2777">
        <v>18</v>
      </c>
      <c r="P2777">
        <v>9999</v>
      </c>
      <c r="Q2777">
        <v>84</v>
      </c>
      <c r="R2777">
        <v>3591</v>
      </c>
      <c r="S2777">
        <v>3591</v>
      </c>
      <c r="T2777">
        <v>8.6909170115443288</v>
      </c>
      <c r="U2777">
        <v>8.7687481505918488</v>
      </c>
      <c r="V2777">
        <v>15.144527986633248</v>
      </c>
      <c r="W2777">
        <v>59.326371484266225</v>
      </c>
      <c r="X2777">
        <v>151.91011113916935</v>
      </c>
      <c r="Y2777">
        <v>140.21303258145352</v>
      </c>
      <c r="Z2777">
        <v>140.21303258145352</v>
      </c>
      <c r="AA2777">
        <v>31.062429076945257</v>
      </c>
      <c r="AB2777">
        <v>4.6766063325148277</v>
      </c>
      <c r="AC2777">
        <v>-49.210283330798141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59</v>
      </c>
      <c r="AM2777">
        <v>11</v>
      </c>
    </row>
    <row r="2778" spans="1:39">
      <c r="A2778">
        <v>13</v>
      </c>
      <c r="B2778">
        <v>112</v>
      </c>
      <c r="C2778">
        <v>2015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99</v>
      </c>
      <c r="O2778">
        <v>54</v>
      </c>
      <c r="P2778">
        <v>9999</v>
      </c>
      <c r="Q2778">
        <v>21</v>
      </c>
      <c r="R2778">
        <v>379</v>
      </c>
      <c r="S2778">
        <v>379</v>
      </c>
      <c r="T2778">
        <v>0.91725356373581179</v>
      </c>
      <c r="U2778">
        <v>1.1440237865300722</v>
      </c>
      <c r="V2778">
        <v>12.812664907651715</v>
      </c>
      <c r="W2778">
        <v>55.08707124010553</v>
      </c>
      <c r="X2778">
        <v>187.78475602958105</v>
      </c>
      <c r="Y2778">
        <v>173.32532981530349</v>
      </c>
      <c r="Z2778">
        <v>173.32532981530349</v>
      </c>
      <c r="AA2778">
        <v>48.439041931096639</v>
      </c>
      <c r="AB2778">
        <v>8.0243900382327862</v>
      </c>
      <c r="AC2778">
        <v>-78.795903619618628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13</v>
      </c>
      <c r="AM2778">
        <v>0</v>
      </c>
    </row>
    <row r="2779" spans="1:39">
      <c r="A2779">
        <v>13</v>
      </c>
      <c r="B2779">
        <v>113</v>
      </c>
      <c r="C2779">
        <v>2014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99</v>
      </c>
      <c r="O2779">
        <v>1</v>
      </c>
      <c r="P2779">
        <v>9999</v>
      </c>
      <c r="Q2779">
        <v>171</v>
      </c>
      <c r="R2779">
        <v>4705</v>
      </c>
      <c r="S2779">
        <v>4704</v>
      </c>
      <c r="T2779">
        <v>12.620708154506438</v>
      </c>
      <c r="U2779">
        <v>13.183332309643344</v>
      </c>
      <c r="V2779">
        <v>15.673538788522848</v>
      </c>
      <c r="W2779">
        <v>59.324192176870739</v>
      </c>
      <c r="X2779">
        <v>161.67116653982555</v>
      </c>
      <c r="Y2779">
        <v>149.17872476089286</v>
      </c>
      <c r="Z2779">
        <v>149.21043792517031</v>
      </c>
      <c r="AA2779">
        <v>33.303275236450503</v>
      </c>
      <c r="AB2779">
        <v>4.340243548270843</v>
      </c>
      <c r="AC2779">
        <v>-36.922626631703054</v>
      </c>
    </row>
    <row r="2780" spans="1:39">
      <c r="A2780">
        <v>13</v>
      </c>
      <c r="B2780">
        <v>114</v>
      </c>
      <c r="C2780">
        <v>2014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99</v>
      </c>
      <c r="O2780">
        <v>4</v>
      </c>
      <c r="P2780">
        <v>9999</v>
      </c>
      <c r="Q2780">
        <v>235</v>
      </c>
      <c r="R2780">
        <v>8866</v>
      </c>
      <c r="S2780">
        <v>8861</v>
      </c>
      <c r="T2780">
        <v>23.782188841201716</v>
      </c>
      <c r="U2780">
        <v>22.771524536842737</v>
      </c>
      <c r="V2780">
        <v>16.26212497180239</v>
      </c>
      <c r="W2780">
        <v>59.660647782417357</v>
      </c>
      <c r="X2780">
        <v>148.22411887207605</v>
      </c>
      <c r="Y2780">
        <v>136.7431874577035</v>
      </c>
      <c r="Z2780">
        <v>136.82034759056523</v>
      </c>
      <c r="AA2780">
        <v>30.82144309403791</v>
      </c>
      <c r="AB2780">
        <v>4.0954993021050718</v>
      </c>
      <c r="AC2780">
        <v>-23.827830206400382</v>
      </c>
    </row>
    <row r="2781" spans="1:39">
      <c r="A2781">
        <v>13</v>
      </c>
      <c r="B2781">
        <v>115</v>
      </c>
      <c r="C2781">
        <v>2014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99</v>
      </c>
      <c r="O2781">
        <v>8</v>
      </c>
      <c r="P2781">
        <v>9999</v>
      </c>
      <c r="Q2781">
        <v>117</v>
      </c>
      <c r="R2781">
        <v>4431</v>
      </c>
      <c r="S2781">
        <v>4424</v>
      </c>
      <c r="T2781">
        <v>11.885729613733904</v>
      </c>
      <c r="U2781">
        <v>12.414108202501884</v>
      </c>
      <c r="V2781">
        <v>14.616565109456108</v>
      </c>
      <c r="W2781">
        <v>57.971971066907798</v>
      </c>
      <c r="X2781">
        <v>161.8316289766791</v>
      </c>
      <c r="Y2781">
        <v>149.16093432633727</v>
      </c>
      <c r="Z2781">
        <v>149.39694846292957</v>
      </c>
      <c r="AA2781">
        <v>34.442027217916632</v>
      </c>
      <c r="AB2781">
        <v>5.4255299574543692</v>
      </c>
      <c r="AC2781">
        <v>-45.36854489267364</v>
      </c>
    </row>
    <row r="2782" spans="1:39">
      <c r="A2782">
        <v>13</v>
      </c>
      <c r="B2782">
        <v>116</v>
      </c>
      <c r="C2782">
        <v>2014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99</v>
      </c>
      <c r="O2782">
        <v>9</v>
      </c>
      <c r="P2782">
        <v>9999</v>
      </c>
      <c r="Q2782">
        <v>20</v>
      </c>
      <c r="R2782">
        <v>745</v>
      </c>
      <c r="S2782">
        <v>744</v>
      </c>
      <c r="T2782">
        <v>1.9983905579399139</v>
      </c>
      <c r="U2782">
        <v>2.0828937744422786</v>
      </c>
      <c r="V2782">
        <v>17.444295302013419</v>
      </c>
      <c r="W2782">
        <v>59.665322580645146</v>
      </c>
      <c r="X2782">
        <v>161.41601285565761</v>
      </c>
      <c r="Y2782">
        <v>148.85114093959717</v>
      </c>
      <c r="Z2782">
        <v>149.05120967741914</v>
      </c>
      <c r="AA2782">
        <v>33.047713529145582</v>
      </c>
      <c r="AB2782">
        <v>4.3443303372024644</v>
      </c>
      <c r="AC2782">
        <v>-48.191229872478814</v>
      </c>
    </row>
    <row r="2783" spans="1:39">
      <c r="A2783">
        <v>13</v>
      </c>
      <c r="B2783">
        <v>117</v>
      </c>
      <c r="C2783">
        <v>2014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99</v>
      </c>
      <c r="O2783">
        <v>11</v>
      </c>
      <c r="P2783">
        <v>9999</v>
      </c>
      <c r="Q2783">
        <v>361</v>
      </c>
      <c r="R2783">
        <v>11957</v>
      </c>
      <c r="S2783">
        <v>11947</v>
      </c>
      <c r="T2783">
        <v>32.073497854077253</v>
      </c>
      <c r="U2783">
        <v>32.352780490228163</v>
      </c>
      <c r="V2783">
        <v>16.220456636280005</v>
      </c>
      <c r="W2783">
        <v>59.498284088055591</v>
      </c>
      <c r="X2783">
        <v>156.16809910485446</v>
      </c>
      <c r="Y2783">
        <v>144.05578405954688</v>
      </c>
      <c r="Z2783">
        <v>144.17636310370821</v>
      </c>
      <c r="AA2783">
        <v>30.560298341307423</v>
      </c>
      <c r="AB2783">
        <v>4.1359737629031423</v>
      </c>
      <c r="AC2783">
        <v>-42.864754555228558</v>
      </c>
    </row>
    <row r="2784" spans="1:39">
      <c r="A2784">
        <v>13</v>
      </c>
      <c r="B2784">
        <v>118</v>
      </c>
      <c r="C2784">
        <v>2014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99</v>
      </c>
      <c r="O2784">
        <v>14</v>
      </c>
      <c r="P2784">
        <v>9999</v>
      </c>
      <c r="Q2784">
        <v>78</v>
      </c>
      <c r="R2784">
        <v>1212</v>
      </c>
      <c r="S2784">
        <v>1210</v>
      </c>
      <c r="T2784">
        <v>3.2510729613733886</v>
      </c>
      <c r="U2784">
        <v>3.3065847807821998</v>
      </c>
      <c r="V2784">
        <v>15.119636963696363</v>
      </c>
      <c r="W2784">
        <v>58.623140495867773</v>
      </c>
      <c r="X2784">
        <v>157.55392982418522</v>
      </c>
      <c r="Y2784">
        <v>145.25074257425737</v>
      </c>
      <c r="Z2784">
        <v>145.49082644628101</v>
      </c>
      <c r="AA2784">
        <v>30.551506275152139</v>
      </c>
      <c r="AB2784">
        <v>6.2375927801520321</v>
      </c>
      <c r="AC2784">
        <v>-43.734094912200653</v>
      </c>
    </row>
    <row r="2785" spans="1:29">
      <c r="A2785">
        <v>13</v>
      </c>
      <c r="B2785">
        <v>119</v>
      </c>
      <c r="C2785">
        <v>2014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99</v>
      </c>
      <c r="O2785">
        <v>15</v>
      </c>
      <c r="P2785">
        <v>9999</v>
      </c>
      <c r="Q2785">
        <v>22</v>
      </c>
      <c r="R2785">
        <v>752</v>
      </c>
      <c r="S2785">
        <v>745</v>
      </c>
      <c r="T2785">
        <v>2.0171673819742497</v>
      </c>
      <c r="U2785">
        <v>2.0465811254002735</v>
      </c>
      <c r="V2785">
        <v>16.243351063829788</v>
      </c>
      <c r="W2785">
        <v>59.994630872483214</v>
      </c>
      <c r="X2785">
        <v>158.2756563933518</v>
      </c>
      <c r="Y2785">
        <v>144.89468085106384</v>
      </c>
      <c r="Z2785">
        <v>146.25610738255037</v>
      </c>
      <c r="AA2785">
        <v>29.964656915141685</v>
      </c>
      <c r="AB2785">
        <v>4.4174727087104193</v>
      </c>
      <c r="AC2785">
        <v>-38.805948269395458</v>
      </c>
    </row>
    <row r="2786" spans="1:29">
      <c r="A2786">
        <v>13</v>
      </c>
      <c r="B2786">
        <v>120</v>
      </c>
      <c r="C2786">
        <v>2014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99</v>
      </c>
      <c r="O2786">
        <v>16</v>
      </c>
      <c r="P2786">
        <v>9999</v>
      </c>
      <c r="Q2786">
        <v>179</v>
      </c>
      <c r="R2786">
        <v>906</v>
      </c>
      <c r="S2786">
        <v>875</v>
      </c>
      <c r="T2786">
        <v>2.4302575107296138</v>
      </c>
      <c r="U2786">
        <v>1.9549458277841567</v>
      </c>
      <c r="V2786">
        <v>15.452538631346579</v>
      </c>
      <c r="W2786">
        <v>59.370285714285721</v>
      </c>
      <c r="X2786">
        <v>128.82552574745472</v>
      </c>
      <c r="Y2786">
        <v>114.88090507726272</v>
      </c>
      <c r="Z2786">
        <v>118.95097142857148</v>
      </c>
      <c r="AA2786">
        <v>16.477644307164724</v>
      </c>
      <c r="AB2786">
        <v>3.900773172966991</v>
      </c>
      <c r="AC2786">
        <v>-28.900238813921675</v>
      </c>
    </row>
    <row r="2787" spans="1:29">
      <c r="A2787">
        <v>13</v>
      </c>
      <c r="B2787">
        <v>121</v>
      </c>
      <c r="C2787">
        <v>2014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99</v>
      </c>
      <c r="O2787">
        <v>18</v>
      </c>
      <c r="P2787">
        <v>9999</v>
      </c>
      <c r="Q2787">
        <v>73</v>
      </c>
      <c r="R2787">
        <v>3416</v>
      </c>
      <c r="S2787">
        <v>3412</v>
      </c>
      <c r="T2787">
        <v>9.1630901287553623</v>
      </c>
      <c r="U2787">
        <v>9.0444679238150556</v>
      </c>
      <c r="V2787">
        <v>17.792447306791566</v>
      </c>
      <c r="W2787">
        <v>59.599648300117245</v>
      </c>
      <c r="X2787">
        <v>152.89698468236924</v>
      </c>
      <c r="Y2787">
        <v>140.96343676814922</v>
      </c>
      <c r="Z2787">
        <v>141.12869284876845</v>
      </c>
      <c r="AA2787">
        <v>31.925167671954252</v>
      </c>
      <c r="AB2787">
        <v>4.5110623301405353</v>
      </c>
      <c r="AC2787">
        <v>-53.02986869633412</v>
      </c>
    </row>
    <row r="2788" spans="1:29">
      <c r="A2788">
        <v>13</v>
      </c>
      <c r="B2788">
        <v>122</v>
      </c>
      <c r="C2788">
        <v>2014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99</v>
      </c>
      <c r="O2788">
        <v>54</v>
      </c>
      <c r="P2788">
        <v>9999</v>
      </c>
      <c r="Q2788">
        <v>14</v>
      </c>
      <c r="R2788">
        <v>290</v>
      </c>
      <c r="S2788">
        <v>286</v>
      </c>
      <c r="T2788">
        <v>0.7778969957081544</v>
      </c>
      <c r="U2788">
        <v>0.84278102855990733</v>
      </c>
      <c r="V2788">
        <v>15.758620689655173</v>
      </c>
      <c r="W2788">
        <v>57.076923076923087</v>
      </c>
      <c r="X2788">
        <v>169.90025030821531</v>
      </c>
      <c r="Y2788">
        <v>154.72413793103456</v>
      </c>
      <c r="Z2788">
        <v>156.88811188811195</v>
      </c>
      <c r="AA2788">
        <v>35.178970970352779</v>
      </c>
      <c r="AB2788">
        <v>5.321912641983837</v>
      </c>
      <c r="AC2788">
        <v>-53.128901975617083</v>
      </c>
    </row>
    <row r="2789" spans="1:29">
      <c r="A2789">
        <v>13</v>
      </c>
      <c r="B2789">
        <v>123</v>
      </c>
      <c r="C2789">
        <v>2013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99</v>
      </c>
      <c r="O2789">
        <v>1</v>
      </c>
      <c r="P2789">
        <v>9999</v>
      </c>
      <c r="Q2789">
        <v>159</v>
      </c>
      <c r="R2789">
        <v>4014</v>
      </c>
      <c r="S2789">
        <v>4004</v>
      </c>
      <c r="T2789">
        <v>10.921854592947327</v>
      </c>
      <c r="U2789">
        <v>11.738497119891456</v>
      </c>
      <c r="V2789">
        <v>15.887144992526149</v>
      </c>
      <c r="W2789">
        <v>59.374625374625388</v>
      </c>
      <c r="X2789">
        <v>167.5010162157262</v>
      </c>
      <c r="Y2789">
        <v>154.25844544095628</v>
      </c>
      <c r="Z2789">
        <v>154.64370629370595</v>
      </c>
      <c r="AA2789">
        <v>34.126745348797364</v>
      </c>
      <c r="AB2789">
        <v>4.1170457149631554</v>
      </c>
      <c r="AC2789">
        <v>-37.717156404165614</v>
      </c>
    </row>
    <row r="2790" spans="1:29">
      <c r="A2790">
        <v>13</v>
      </c>
      <c r="B2790">
        <v>124</v>
      </c>
      <c r="C2790">
        <v>2013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99</v>
      </c>
      <c r="O2790">
        <v>4</v>
      </c>
      <c r="P2790">
        <v>9999</v>
      </c>
      <c r="Q2790">
        <v>237</v>
      </c>
      <c r="R2790">
        <v>8664</v>
      </c>
      <c r="S2790">
        <v>8662</v>
      </c>
      <c r="T2790">
        <v>23.574227252938609</v>
      </c>
      <c r="U2790">
        <v>22.654519103585848</v>
      </c>
      <c r="V2790">
        <v>16.268351800554012</v>
      </c>
      <c r="W2790">
        <v>59.649157238513041</v>
      </c>
      <c r="X2790">
        <v>149.46983020360912</v>
      </c>
      <c r="Y2790">
        <v>137.92729686057251</v>
      </c>
      <c r="Z2790">
        <v>137.95914338489959</v>
      </c>
      <c r="AA2790">
        <v>31.284049694351605</v>
      </c>
      <c r="AB2790">
        <v>4.1763646081355805</v>
      </c>
      <c r="AC2790">
        <v>-29.047435549286647</v>
      </c>
    </row>
    <row r="2791" spans="1:29">
      <c r="A2791">
        <v>13</v>
      </c>
      <c r="B2791">
        <v>125</v>
      </c>
      <c r="C2791">
        <v>2013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99</v>
      </c>
      <c r="O2791">
        <v>8</v>
      </c>
      <c r="P2791">
        <v>9999</v>
      </c>
      <c r="Q2791">
        <v>104</v>
      </c>
      <c r="R2791">
        <v>4262</v>
      </c>
      <c r="S2791">
        <v>4250</v>
      </c>
      <c r="T2791">
        <v>11.59664780148019</v>
      </c>
      <c r="U2791">
        <v>12.171199570148012</v>
      </c>
      <c r="V2791">
        <v>14.769122477709995</v>
      </c>
      <c r="W2791">
        <v>57.871529411764719</v>
      </c>
      <c r="X2791">
        <v>163.60233014881643</v>
      </c>
      <c r="Y2791">
        <v>150.63772876583761</v>
      </c>
      <c r="Z2791">
        <v>151.06305882352933</v>
      </c>
      <c r="AA2791">
        <v>34.524271360835208</v>
      </c>
      <c r="AB2791">
        <v>5.0469292949236708</v>
      </c>
      <c r="AC2791">
        <v>-43.869087648650634</v>
      </c>
    </row>
    <row r="2792" spans="1:29">
      <c r="A2792">
        <v>13</v>
      </c>
      <c r="B2792">
        <v>126</v>
      </c>
      <c r="C2792">
        <v>2013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99</v>
      </c>
      <c r="O2792">
        <v>9</v>
      </c>
      <c r="P2792">
        <v>9999</v>
      </c>
      <c r="Q2792">
        <v>21</v>
      </c>
      <c r="R2792">
        <v>712</v>
      </c>
      <c r="S2792">
        <v>711</v>
      </c>
      <c r="T2792">
        <v>1.9373095341750113</v>
      </c>
      <c r="U2792">
        <v>2.0395268454081923</v>
      </c>
      <c r="V2792">
        <v>17.363764044943821</v>
      </c>
      <c r="W2792">
        <v>59.303797468354446</v>
      </c>
      <c r="X2792">
        <v>163.89506007523099</v>
      </c>
      <c r="Y2792">
        <v>151.09957865168531</v>
      </c>
      <c r="Z2792">
        <v>151.31209563994372</v>
      </c>
      <c r="AA2792">
        <v>35.737493774612311</v>
      </c>
      <c r="AB2792">
        <v>4.5714179211591244</v>
      </c>
      <c r="AC2792">
        <v>-47.936423111250576</v>
      </c>
    </row>
    <row r="2793" spans="1:29">
      <c r="A2793">
        <v>13</v>
      </c>
      <c r="B2793">
        <v>127</v>
      </c>
      <c r="C2793">
        <v>2013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99</v>
      </c>
      <c r="O2793">
        <v>11</v>
      </c>
      <c r="P2793">
        <v>9999</v>
      </c>
      <c r="Q2793">
        <v>339</v>
      </c>
      <c r="R2793">
        <v>12946</v>
      </c>
      <c r="S2793">
        <v>12936</v>
      </c>
      <c r="T2793">
        <v>35.225293861558555</v>
      </c>
      <c r="U2793">
        <v>34.595645848512177</v>
      </c>
      <c r="V2793">
        <v>16.647922138112161</v>
      </c>
      <c r="W2793">
        <v>59.546536796536785</v>
      </c>
      <c r="X2793">
        <v>152.81261658771243</v>
      </c>
      <c r="Y2793">
        <v>140.96122354395237</v>
      </c>
      <c r="Z2793">
        <v>141.07019171304944</v>
      </c>
      <c r="AA2793">
        <v>30.204117605210762</v>
      </c>
      <c r="AB2793">
        <v>4.0154885740835971</v>
      </c>
      <c r="AC2793">
        <v>-41.323174555592118</v>
      </c>
    </row>
    <row r="2794" spans="1:29">
      <c r="A2794">
        <v>13</v>
      </c>
      <c r="B2794">
        <v>128</v>
      </c>
      <c r="C2794">
        <v>2013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99</v>
      </c>
      <c r="O2794">
        <v>14</v>
      </c>
      <c r="P2794">
        <v>9999</v>
      </c>
      <c r="Q2794">
        <v>82</v>
      </c>
      <c r="R2794">
        <v>1167</v>
      </c>
      <c r="S2794">
        <v>1162</v>
      </c>
      <c r="T2794">
        <v>3.1753373966042666</v>
      </c>
      <c r="U2794">
        <v>3.2844009092715489</v>
      </c>
      <c r="V2794">
        <v>15.51842330762639</v>
      </c>
      <c r="W2794">
        <v>59.065404475043046</v>
      </c>
      <c r="X2794">
        <v>161.39716156009285</v>
      </c>
      <c r="Y2794">
        <v>148.45646958011989</v>
      </c>
      <c r="Z2794">
        <v>149.0952667814112</v>
      </c>
      <c r="AA2794">
        <v>32.295267020367383</v>
      </c>
      <c r="AB2794">
        <v>5.752574014892212</v>
      </c>
      <c r="AC2794">
        <v>-42.585852407042957</v>
      </c>
    </row>
    <row r="2795" spans="1:29">
      <c r="A2795">
        <v>13</v>
      </c>
      <c r="B2795">
        <v>129</v>
      </c>
      <c r="C2795">
        <v>2013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99</v>
      </c>
      <c r="O2795">
        <v>15</v>
      </c>
      <c r="P2795">
        <v>9999</v>
      </c>
      <c r="Q2795">
        <v>19</v>
      </c>
      <c r="R2795">
        <v>702</v>
      </c>
      <c r="S2795">
        <v>684</v>
      </c>
      <c r="T2795">
        <v>1.9101001306051373</v>
      </c>
      <c r="U2795">
        <v>1.8684239141502377</v>
      </c>
      <c r="V2795">
        <v>18.039886039886035</v>
      </c>
      <c r="W2795">
        <v>60.589181286549696</v>
      </c>
      <c r="X2795">
        <v>155.73766949714943</v>
      </c>
      <c r="Y2795">
        <v>140.39515669515683</v>
      </c>
      <c r="Z2795">
        <v>144.08976608187149</v>
      </c>
      <c r="AA2795">
        <v>28.249155355653048</v>
      </c>
      <c r="AB2795">
        <v>4.0312304111714914</v>
      </c>
      <c r="AC2795">
        <v>-47.595304949989441</v>
      </c>
    </row>
    <row r="2796" spans="1:29">
      <c r="A2796">
        <v>13</v>
      </c>
      <c r="B2796">
        <v>130</v>
      </c>
      <c r="C2796">
        <v>2013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99</v>
      </c>
      <c r="O2796">
        <v>16</v>
      </c>
      <c r="P2796">
        <v>9999</v>
      </c>
      <c r="Q2796">
        <v>125</v>
      </c>
      <c r="R2796">
        <v>502</v>
      </c>
      <c r="S2796">
        <v>454</v>
      </c>
      <c r="T2796">
        <v>1.3659120592076621</v>
      </c>
      <c r="U2796">
        <v>1.0102551766044416</v>
      </c>
      <c r="V2796">
        <v>15.693227091633467</v>
      </c>
      <c r="W2796">
        <v>59.962555066079283</v>
      </c>
      <c r="X2796">
        <v>127.40068976531563</v>
      </c>
      <c r="Y2796">
        <v>106.15517928286842</v>
      </c>
      <c r="Z2796">
        <v>117.37863436123337</v>
      </c>
      <c r="AA2796">
        <v>13.269856101497041</v>
      </c>
      <c r="AB2796">
        <v>3.8007544567887872</v>
      </c>
      <c r="AC2796">
        <v>-26.546609288652192</v>
      </c>
    </row>
    <row r="2797" spans="1:29">
      <c r="A2797">
        <v>13</v>
      </c>
      <c r="B2797">
        <v>131</v>
      </c>
      <c r="C2797">
        <v>2013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99</v>
      </c>
      <c r="O2797">
        <v>18</v>
      </c>
      <c r="P2797">
        <v>9999</v>
      </c>
      <c r="Q2797">
        <v>74</v>
      </c>
      <c r="R2797">
        <v>3328</v>
      </c>
      <c r="S2797">
        <v>3323</v>
      </c>
      <c r="T2797">
        <v>9.055289508053983</v>
      </c>
      <c r="U2797">
        <v>9.1811044231928349</v>
      </c>
      <c r="V2797">
        <v>17.24429086538462</v>
      </c>
      <c r="W2797">
        <v>58.970207643695467</v>
      </c>
      <c r="X2797">
        <v>157.86094804775402</v>
      </c>
      <c r="Y2797">
        <v>145.52091947115363</v>
      </c>
      <c r="Z2797">
        <v>145.73987962684299</v>
      </c>
      <c r="AA2797">
        <v>33.046595750346086</v>
      </c>
      <c r="AB2797">
        <v>4.6402331443887936</v>
      </c>
      <c r="AC2797">
        <v>-51.788004339531696</v>
      </c>
    </row>
    <row r="2798" spans="1:29">
      <c r="A2798">
        <v>13</v>
      </c>
      <c r="B2798">
        <v>132</v>
      </c>
      <c r="C2798">
        <v>2013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99</v>
      </c>
      <c r="O2798">
        <v>54</v>
      </c>
      <c r="P2798">
        <v>9999</v>
      </c>
      <c r="Q2798">
        <v>16</v>
      </c>
      <c r="R2798">
        <v>455</v>
      </c>
      <c r="S2798">
        <v>455</v>
      </c>
      <c r="T2798">
        <v>1.238027862429256</v>
      </c>
      <c r="U2798">
        <v>1.4564270892352256</v>
      </c>
      <c r="V2798">
        <v>13.314285714285711</v>
      </c>
      <c r="W2798">
        <v>55.112087912087929</v>
      </c>
      <c r="X2798">
        <v>182.93191099258257</v>
      </c>
      <c r="Y2798">
        <v>168.84615384615375</v>
      </c>
      <c r="Z2798">
        <v>168.84615384615375</v>
      </c>
      <c r="AA2798">
        <v>41.018559475813603</v>
      </c>
      <c r="AB2798">
        <v>6.8582642081152807</v>
      </c>
      <c r="AC2798">
        <v>-70.765764914729132</v>
      </c>
    </row>
    <row r="2799" spans="1:29">
      <c r="A2799">
        <v>13</v>
      </c>
      <c r="B2799">
        <v>133</v>
      </c>
      <c r="C2799">
        <v>2012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99</v>
      </c>
      <c r="O2799">
        <v>1</v>
      </c>
      <c r="P2799">
        <v>9999</v>
      </c>
      <c r="Q2799">
        <v>167</v>
      </c>
      <c r="R2799">
        <v>4165</v>
      </c>
      <c r="S2799">
        <v>4158</v>
      </c>
      <c r="T2799">
        <v>11.069473236591717</v>
      </c>
      <c r="U2799">
        <v>11.638965699935397</v>
      </c>
      <c r="V2799">
        <v>16.208403361344541</v>
      </c>
      <c r="W2799">
        <v>59.533429533429519</v>
      </c>
      <c r="X2799">
        <v>164.0897485754862</v>
      </c>
      <c r="Y2799">
        <v>151.2553901560631</v>
      </c>
      <c r="Z2799">
        <v>151.51002886002951</v>
      </c>
      <c r="AA2799">
        <v>33.546117853469653</v>
      </c>
      <c r="AB2799">
        <v>4.0786181302664302</v>
      </c>
      <c r="AC2799">
        <v>-39.942612359090205</v>
      </c>
    </row>
    <row r="2800" spans="1:29">
      <c r="A2800">
        <v>13</v>
      </c>
      <c r="B2800">
        <v>134</v>
      </c>
      <c r="C2800">
        <v>2012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99</v>
      </c>
      <c r="O2800">
        <v>4</v>
      </c>
      <c r="P2800">
        <v>9999</v>
      </c>
      <c r="Q2800">
        <v>243</v>
      </c>
      <c r="R2800">
        <v>9057</v>
      </c>
      <c r="S2800">
        <v>9047</v>
      </c>
      <c r="T2800">
        <v>24.071121033328016</v>
      </c>
      <c r="U2800">
        <v>23.057746131201753</v>
      </c>
      <c r="V2800">
        <v>16.337528983106996</v>
      </c>
      <c r="W2800">
        <v>59.522383110423341</v>
      </c>
      <c r="X2800">
        <v>149.45961002252412</v>
      </c>
      <c r="Y2800">
        <v>137.79833278127461</v>
      </c>
      <c r="Z2800">
        <v>137.95064662319044</v>
      </c>
      <c r="AA2800">
        <v>31.948889964941511</v>
      </c>
      <c r="AB2800">
        <v>4.1686192790834928</v>
      </c>
      <c r="AC2800">
        <v>-31.21011513185076</v>
      </c>
    </row>
    <row r="2801" spans="1:29">
      <c r="A2801">
        <v>13</v>
      </c>
      <c r="B2801">
        <v>135</v>
      </c>
      <c r="C2801">
        <v>2012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99</v>
      </c>
      <c r="O2801">
        <v>8</v>
      </c>
      <c r="P2801">
        <v>9999</v>
      </c>
      <c r="Q2801">
        <v>127</v>
      </c>
      <c r="R2801">
        <v>4304</v>
      </c>
      <c r="S2801">
        <v>4293</v>
      </c>
      <c r="T2801">
        <v>11.438898633923356</v>
      </c>
      <c r="U2801">
        <v>12.030286499501671</v>
      </c>
      <c r="V2801">
        <v>14.94795539033457</v>
      </c>
      <c r="W2801">
        <v>57.598183088749117</v>
      </c>
      <c r="X2801">
        <v>164.28991449411421</v>
      </c>
      <c r="Y2801">
        <v>151.29172862453515</v>
      </c>
      <c r="Z2801">
        <v>151.67938504542255</v>
      </c>
      <c r="AA2801">
        <v>34.633720723147256</v>
      </c>
      <c r="AB2801">
        <v>5.0966860936973637</v>
      </c>
      <c r="AC2801">
        <v>-46.578185066648658</v>
      </c>
    </row>
    <row r="2802" spans="1:29">
      <c r="A2802">
        <v>13</v>
      </c>
      <c r="B2802">
        <v>136</v>
      </c>
      <c r="C2802">
        <v>2012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99</v>
      </c>
      <c r="O2802">
        <v>9</v>
      </c>
      <c r="P2802">
        <v>9999</v>
      </c>
      <c r="Q2802">
        <v>19</v>
      </c>
      <c r="R2802">
        <v>669</v>
      </c>
      <c r="S2802">
        <v>666</v>
      </c>
      <c r="T2802">
        <v>1.7780258332004459</v>
      </c>
      <c r="U2802">
        <v>2.010231883563693</v>
      </c>
      <c r="V2802">
        <v>16.847533632286996</v>
      </c>
      <c r="W2802">
        <v>58.147147147147152</v>
      </c>
      <c r="X2802">
        <v>176.91012118473745</v>
      </c>
      <c r="Y2802">
        <v>162.64155455904347</v>
      </c>
      <c r="Z2802">
        <v>163.37417417417441</v>
      </c>
      <c r="AA2802">
        <v>37.020935473823691</v>
      </c>
      <c r="AB2802">
        <v>4.8694024735915278</v>
      </c>
      <c r="AC2802">
        <v>-56.250151772836567</v>
      </c>
    </row>
    <row r="2803" spans="1:29">
      <c r="A2803">
        <v>13</v>
      </c>
      <c r="B2803">
        <v>137</v>
      </c>
      <c r="C2803">
        <v>2012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99</v>
      </c>
      <c r="O2803">
        <v>11</v>
      </c>
      <c r="P2803">
        <v>9999</v>
      </c>
      <c r="Q2803">
        <v>399</v>
      </c>
      <c r="R2803">
        <v>13107</v>
      </c>
      <c r="S2803">
        <v>13093</v>
      </c>
      <c r="T2803">
        <v>34.834954552702911</v>
      </c>
      <c r="U2803">
        <v>34.639743634060252</v>
      </c>
      <c r="V2803">
        <v>16.773022049286642</v>
      </c>
      <c r="W2803">
        <v>59.402657908806248</v>
      </c>
      <c r="X2803">
        <v>155.13016003539843</v>
      </c>
      <c r="Y2803">
        <v>143.04834821087951</v>
      </c>
      <c r="Z2803">
        <v>143.20130604139601</v>
      </c>
      <c r="AA2803">
        <v>31.081793218470644</v>
      </c>
      <c r="AB2803">
        <v>4.0674935455169443</v>
      </c>
      <c r="AC2803">
        <v>-38.00739204901685</v>
      </c>
    </row>
    <row r="2804" spans="1:29">
      <c r="A2804">
        <v>13</v>
      </c>
      <c r="B2804">
        <v>138</v>
      </c>
      <c r="C2804">
        <v>2012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99</v>
      </c>
      <c r="O2804">
        <v>14</v>
      </c>
      <c r="P2804">
        <v>9999</v>
      </c>
      <c r="Q2804">
        <v>88</v>
      </c>
      <c r="R2804">
        <v>1404</v>
      </c>
      <c r="S2804">
        <v>1393</v>
      </c>
      <c r="T2804">
        <v>3.7314622867166318</v>
      </c>
      <c r="U2804">
        <v>3.7275528260170159</v>
      </c>
      <c r="V2804">
        <v>15.952279202279204</v>
      </c>
      <c r="W2804">
        <v>59.051687006460867</v>
      </c>
      <c r="X2804">
        <v>156.96778743907677</v>
      </c>
      <c r="Y2804">
        <v>143.70377492877503</v>
      </c>
      <c r="Z2804">
        <v>144.83854989231878</v>
      </c>
      <c r="AA2804">
        <v>30.618555900780301</v>
      </c>
      <c r="AB2804">
        <v>5.2425915003262098</v>
      </c>
      <c r="AC2804">
        <v>-46.421590321520192</v>
      </c>
    </row>
    <row r="2805" spans="1:29">
      <c r="A2805">
        <v>13</v>
      </c>
      <c r="B2805">
        <v>139</v>
      </c>
      <c r="C2805">
        <v>2012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99</v>
      </c>
      <c r="O2805">
        <v>15</v>
      </c>
      <c r="P2805">
        <v>9999</v>
      </c>
      <c r="Q2805">
        <v>23</v>
      </c>
      <c r="R2805">
        <v>756</v>
      </c>
      <c r="S2805">
        <v>745</v>
      </c>
      <c r="T2805">
        <v>2.009248923616648</v>
      </c>
      <c r="U2805">
        <v>1.8867567574008923</v>
      </c>
      <c r="V2805">
        <v>17.883597883597876</v>
      </c>
      <c r="W2805">
        <v>61.182550335570454</v>
      </c>
      <c r="X2805">
        <v>148.26924510023093</v>
      </c>
      <c r="Y2805">
        <v>135.084523809524</v>
      </c>
      <c r="Z2805">
        <v>137.07906040268477</v>
      </c>
      <c r="AA2805">
        <v>30.374844178178542</v>
      </c>
      <c r="AB2805">
        <v>4.2244372413205156</v>
      </c>
      <c r="AC2805">
        <v>-40.845850827829842</v>
      </c>
    </row>
    <row r="2806" spans="1:29">
      <c r="A2806">
        <v>13</v>
      </c>
      <c r="B2806">
        <v>140</v>
      </c>
      <c r="C2806">
        <v>2012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99</v>
      </c>
      <c r="O2806">
        <v>16</v>
      </c>
      <c r="P2806">
        <v>9999</v>
      </c>
      <c r="Q2806">
        <v>145</v>
      </c>
      <c r="R2806">
        <v>534</v>
      </c>
      <c r="S2806">
        <v>510</v>
      </c>
      <c r="T2806">
        <v>1.419231382554617</v>
      </c>
      <c r="U2806">
        <v>1.0773889724757038</v>
      </c>
      <c r="V2806">
        <v>15.271535580524349</v>
      </c>
      <c r="W2806">
        <v>59.084313725490198</v>
      </c>
      <c r="X2806">
        <v>124.14614451329132</v>
      </c>
      <c r="Y2806">
        <v>109.20505617977524</v>
      </c>
      <c r="Z2806">
        <v>114.34411764705878</v>
      </c>
      <c r="AA2806">
        <v>9.5171689390071972</v>
      </c>
      <c r="AB2806">
        <v>3.5306430314181951</v>
      </c>
      <c r="AC2806">
        <v>-27.042827876745271</v>
      </c>
    </row>
    <row r="2807" spans="1:29">
      <c r="A2807">
        <v>13</v>
      </c>
      <c r="B2807">
        <v>141</v>
      </c>
      <c r="C2807">
        <v>2012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99</v>
      </c>
      <c r="O2807">
        <v>18</v>
      </c>
      <c r="P2807">
        <v>9999</v>
      </c>
      <c r="Q2807">
        <v>86</v>
      </c>
      <c r="R2807">
        <v>3193</v>
      </c>
      <c r="S2807">
        <v>3190</v>
      </c>
      <c r="T2807">
        <v>8.4861531919417406</v>
      </c>
      <c r="U2807">
        <v>8.6612425651514648</v>
      </c>
      <c r="V2807">
        <v>15.989038521766362</v>
      </c>
      <c r="W2807">
        <v>58.304388714733555</v>
      </c>
      <c r="X2807">
        <v>159.214512786808</v>
      </c>
      <c r="Y2807">
        <v>146.82254932665251</v>
      </c>
      <c r="Z2807">
        <v>146.96062695924803</v>
      </c>
      <c r="AA2807">
        <v>32.622711451197304</v>
      </c>
      <c r="AB2807">
        <v>4.7526082117525803</v>
      </c>
      <c r="AC2807">
        <v>-47.866611700779472</v>
      </c>
    </row>
    <row r="2808" spans="1:29">
      <c r="A2808">
        <v>13</v>
      </c>
      <c r="B2808">
        <v>142</v>
      </c>
      <c r="C2808">
        <v>2012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99</v>
      </c>
      <c r="O2808">
        <v>54</v>
      </c>
      <c r="P2808">
        <v>9999</v>
      </c>
      <c r="Q2808">
        <v>18</v>
      </c>
      <c r="R2808">
        <v>437</v>
      </c>
      <c r="S2808">
        <v>436</v>
      </c>
      <c r="T2808">
        <v>1.161430925423909</v>
      </c>
      <c r="U2808">
        <v>1.2700850306921581</v>
      </c>
      <c r="V2808">
        <v>15.65675057208238</v>
      </c>
      <c r="W2808">
        <v>56.685779816513758</v>
      </c>
      <c r="X2808">
        <v>170.78822167293501</v>
      </c>
      <c r="Y2808">
        <v>157.31235697940511</v>
      </c>
      <c r="Z2808">
        <v>157.67316513761472</v>
      </c>
      <c r="AA2808">
        <v>36.79927315397385</v>
      </c>
      <c r="AB2808">
        <v>6.0392355968054012</v>
      </c>
      <c r="AC2808">
        <v>-63.881081020792962</v>
      </c>
    </row>
    <row r="2809" spans="1:29">
      <c r="A2809">
        <v>13</v>
      </c>
      <c r="B2809">
        <v>143</v>
      </c>
      <c r="C2809">
        <v>2011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99</v>
      </c>
      <c r="O2809">
        <v>1</v>
      </c>
      <c r="P2809">
        <v>9999</v>
      </c>
      <c r="Q2809">
        <v>192</v>
      </c>
      <c r="R2809">
        <v>4592</v>
      </c>
      <c r="S2809">
        <v>4590</v>
      </c>
      <c r="T2809">
        <v>12.308022193036528</v>
      </c>
      <c r="U2809">
        <v>12.941898245490137</v>
      </c>
      <c r="V2809">
        <v>15.73758710801394</v>
      </c>
      <c r="W2809">
        <v>59.214814814814822</v>
      </c>
      <c r="X2809">
        <v>163.24237639722023</v>
      </c>
      <c r="Y2809">
        <v>150.60934233449478</v>
      </c>
      <c r="Z2809">
        <v>150.67496732026149</v>
      </c>
      <c r="AA2809">
        <v>32.651512403774802</v>
      </c>
      <c r="AB2809">
        <v>4.3216078816202321</v>
      </c>
      <c r="AC2809">
        <v>-38.584968302456325</v>
      </c>
    </row>
    <row r="2810" spans="1:29">
      <c r="A2810">
        <v>13</v>
      </c>
      <c r="B2810">
        <v>144</v>
      </c>
      <c r="C2810">
        <v>2011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99</v>
      </c>
      <c r="O2810">
        <v>4</v>
      </c>
      <c r="P2810">
        <v>9999</v>
      </c>
      <c r="Q2810">
        <v>264</v>
      </c>
      <c r="R2810">
        <v>8735</v>
      </c>
      <c r="S2810">
        <v>8718</v>
      </c>
      <c r="T2810">
        <v>23.412581414672061</v>
      </c>
      <c r="U2810">
        <v>22.537951055982955</v>
      </c>
      <c r="V2810">
        <v>16.020377790497996</v>
      </c>
      <c r="W2810">
        <v>59.284583620096363</v>
      </c>
      <c r="X2810">
        <v>149.67210156274714</v>
      </c>
      <c r="Y2810">
        <v>137.88192329708096</v>
      </c>
      <c r="Z2810">
        <v>138.1507914659328</v>
      </c>
      <c r="AA2810">
        <v>31.348148772583318</v>
      </c>
      <c r="AB2810">
        <v>4.2643083036279226</v>
      </c>
      <c r="AC2810">
        <v>-25.698506582038139</v>
      </c>
    </row>
    <row r="2811" spans="1:29">
      <c r="A2811">
        <v>13</v>
      </c>
      <c r="B2811">
        <v>145</v>
      </c>
      <c r="C2811">
        <v>2011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99</v>
      </c>
      <c r="O2811">
        <v>8</v>
      </c>
      <c r="P2811">
        <v>9999</v>
      </c>
      <c r="Q2811">
        <v>136</v>
      </c>
      <c r="R2811">
        <v>4800</v>
      </c>
      <c r="S2811">
        <v>4799</v>
      </c>
      <c r="T2811">
        <v>12.865528424776858</v>
      </c>
      <c r="U2811">
        <v>13.365944935600981</v>
      </c>
      <c r="V2811">
        <v>15.322083333333332</v>
      </c>
      <c r="W2811">
        <v>57.989372785997077</v>
      </c>
      <c r="X2811">
        <v>161.24943571686524</v>
      </c>
      <c r="Y2811">
        <v>148.80387500000037</v>
      </c>
      <c r="Z2811">
        <v>148.83488226713939</v>
      </c>
      <c r="AA2811">
        <v>33.660594500871625</v>
      </c>
      <c r="AB2811">
        <v>5.0326390001376486</v>
      </c>
      <c r="AC2811">
        <v>-49.540460144638487</v>
      </c>
    </row>
    <row r="2812" spans="1:29">
      <c r="A2812">
        <v>13</v>
      </c>
      <c r="B2812">
        <v>146</v>
      </c>
      <c r="C2812">
        <v>2011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99</v>
      </c>
      <c r="O2812">
        <v>9</v>
      </c>
      <c r="P2812">
        <v>9999</v>
      </c>
      <c r="Q2812">
        <v>33</v>
      </c>
      <c r="R2812">
        <v>556</v>
      </c>
      <c r="S2812">
        <v>554</v>
      </c>
      <c r="T2812">
        <v>1.4902570425366524</v>
      </c>
      <c r="U2812">
        <v>1.626854972227622</v>
      </c>
      <c r="V2812">
        <v>17.014388489208635</v>
      </c>
      <c r="W2812">
        <v>58.442238267148014</v>
      </c>
      <c r="X2812">
        <v>169.85529669438873</v>
      </c>
      <c r="Y2812">
        <v>156.36151079136701</v>
      </c>
      <c r="Z2812">
        <v>156.92599277978357</v>
      </c>
      <c r="AA2812">
        <v>37.299044366537913</v>
      </c>
      <c r="AB2812">
        <v>4.8587729328034301</v>
      </c>
      <c r="AC2812">
        <v>-43.283398580828496</v>
      </c>
    </row>
    <row r="2813" spans="1:29">
      <c r="A2813">
        <v>13</v>
      </c>
      <c r="B2813">
        <v>147</v>
      </c>
      <c r="C2813">
        <v>2011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99</v>
      </c>
      <c r="O2813">
        <v>11</v>
      </c>
      <c r="P2813">
        <v>9999</v>
      </c>
      <c r="Q2813">
        <v>451</v>
      </c>
      <c r="R2813">
        <v>12101</v>
      </c>
      <c r="S2813">
        <v>12071</v>
      </c>
      <c r="T2813">
        <v>32.43453322254684</v>
      </c>
      <c r="U2813">
        <v>32.209432360926321</v>
      </c>
      <c r="V2813">
        <v>16.701099082720429</v>
      </c>
      <c r="W2813">
        <v>58.725623394913427</v>
      </c>
      <c r="X2813">
        <v>154.42594350564923</v>
      </c>
      <c r="Y2813">
        <v>142.23864969837203</v>
      </c>
      <c r="Z2813">
        <v>142.59215475105623</v>
      </c>
      <c r="AA2813">
        <v>31.719125329896961</v>
      </c>
      <c r="AB2813">
        <v>4.1472090148920708</v>
      </c>
      <c r="AC2813">
        <v>-34.857901399529005</v>
      </c>
    </row>
    <row r="2814" spans="1:29">
      <c r="A2814">
        <v>13</v>
      </c>
      <c r="B2814">
        <v>148</v>
      </c>
      <c r="C2814">
        <v>2011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99</v>
      </c>
      <c r="O2814">
        <v>14</v>
      </c>
      <c r="P2814">
        <v>9999</v>
      </c>
      <c r="Q2814">
        <v>91</v>
      </c>
      <c r="R2814">
        <v>1335</v>
      </c>
      <c r="S2814">
        <v>1331</v>
      </c>
      <c r="T2814">
        <v>3.5782250931410657</v>
      </c>
      <c r="U2814">
        <v>3.6690064202152866</v>
      </c>
      <c r="V2814">
        <v>16.179026217228465</v>
      </c>
      <c r="W2814">
        <v>58.740045078888045</v>
      </c>
      <c r="X2814">
        <v>159.63139250368252</v>
      </c>
      <c r="Y2814">
        <v>146.86659176029983</v>
      </c>
      <c r="Z2814">
        <v>147.30796393688976</v>
      </c>
      <c r="AA2814">
        <v>31.224343885436841</v>
      </c>
      <c r="AB2814">
        <v>5.1955057441853114</v>
      </c>
      <c r="AC2814">
        <v>-44.892335416098007</v>
      </c>
    </row>
    <row r="2815" spans="1:29">
      <c r="A2815">
        <v>13</v>
      </c>
      <c r="B2815">
        <v>149</v>
      </c>
      <c r="C2815">
        <v>2011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99</v>
      </c>
      <c r="O2815">
        <v>15</v>
      </c>
      <c r="P2815">
        <v>9999</v>
      </c>
      <c r="Q2815">
        <v>29</v>
      </c>
      <c r="R2815">
        <v>716</v>
      </c>
      <c r="S2815">
        <v>714</v>
      </c>
      <c r="T2815">
        <v>1.9191079900292156</v>
      </c>
      <c r="U2815">
        <v>1.8417535748429064</v>
      </c>
      <c r="V2815">
        <v>18.52793296089386</v>
      </c>
      <c r="W2815">
        <v>61.063025210084014</v>
      </c>
      <c r="X2815">
        <v>149.42560390274588</v>
      </c>
      <c r="Y2815">
        <v>137.45935754189964</v>
      </c>
      <c r="Z2815">
        <v>137.84439775910377</v>
      </c>
      <c r="AA2815">
        <v>33.287591639081718</v>
      </c>
      <c r="AB2815">
        <v>4.4233534602264948</v>
      </c>
      <c r="AC2815">
        <v>-56.12312529407297</v>
      </c>
    </row>
    <row r="2816" spans="1:29">
      <c r="A2816">
        <v>13</v>
      </c>
      <c r="B2816">
        <v>150</v>
      </c>
      <c r="C2816">
        <v>2011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99</v>
      </c>
      <c r="O2816">
        <v>16</v>
      </c>
      <c r="P2816">
        <v>9999</v>
      </c>
      <c r="Q2816">
        <v>194</v>
      </c>
      <c r="R2816">
        <v>860</v>
      </c>
      <c r="S2816">
        <v>859</v>
      </c>
      <c r="T2816">
        <v>2.3050738427725217</v>
      </c>
      <c r="U2816">
        <v>1.8575735731580201</v>
      </c>
      <c r="V2816">
        <v>15.803488372093019</v>
      </c>
      <c r="W2816">
        <v>58.672875436554129</v>
      </c>
      <c r="X2816">
        <v>125.20912595429456</v>
      </c>
      <c r="Y2816">
        <v>115.42593023255812</v>
      </c>
      <c r="Z2816">
        <v>115.56030267753202</v>
      </c>
      <c r="AA2816">
        <v>10.458081763917752</v>
      </c>
      <c r="AB2816">
        <v>3.6252057061255374</v>
      </c>
      <c r="AC2816">
        <v>-24.650883241127961</v>
      </c>
    </row>
    <row r="2817" spans="1:29">
      <c r="A2817">
        <v>13</v>
      </c>
      <c r="B2817">
        <v>151</v>
      </c>
      <c r="C2817">
        <v>2011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99</v>
      </c>
      <c r="O2817">
        <v>18</v>
      </c>
      <c r="P2817">
        <v>9999</v>
      </c>
      <c r="Q2817">
        <v>92</v>
      </c>
      <c r="R2817">
        <v>3227</v>
      </c>
      <c r="S2817">
        <v>3218</v>
      </c>
      <c r="T2817">
        <v>8.6493875472406145</v>
      </c>
      <c r="U2817">
        <v>8.7906474146057096</v>
      </c>
      <c r="V2817">
        <v>15.801363495506662</v>
      </c>
      <c r="W2817">
        <v>58.168427594779367</v>
      </c>
      <c r="X2817">
        <v>158.18672757385323</v>
      </c>
      <c r="Y2817">
        <v>145.57195227765695</v>
      </c>
      <c r="Z2817">
        <v>145.97908328154099</v>
      </c>
      <c r="AA2817">
        <v>32.126303472821803</v>
      </c>
      <c r="AB2817">
        <v>4.6527227018804194</v>
      </c>
      <c r="AC2817">
        <v>-47.432326932902818</v>
      </c>
    </row>
    <row r="2818" spans="1:29">
      <c r="A2818">
        <v>13</v>
      </c>
      <c r="B2818">
        <v>152</v>
      </c>
      <c r="C2818">
        <v>2011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99</v>
      </c>
      <c r="O2818">
        <v>54</v>
      </c>
      <c r="P2818">
        <v>9999</v>
      </c>
      <c r="Q2818">
        <v>27</v>
      </c>
      <c r="R2818">
        <v>387</v>
      </c>
      <c r="S2818">
        <v>385</v>
      </c>
      <c r="T2818">
        <v>1.0372832292476344</v>
      </c>
      <c r="U2818">
        <v>1.1589374469500704</v>
      </c>
      <c r="V2818">
        <v>15.677002583979332</v>
      </c>
      <c r="W2818">
        <v>57.438961038961047</v>
      </c>
      <c r="X2818">
        <v>174.41748483346902</v>
      </c>
      <c r="Y2818">
        <v>160.03126614987079</v>
      </c>
      <c r="Z2818">
        <v>160.86259740259743</v>
      </c>
      <c r="AA2818">
        <v>36.387029278947871</v>
      </c>
      <c r="AB2818">
        <v>5.4211743550721918</v>
      </c>
      <c r="AC2818">
        <v>-64.932130538804358</v>
      </c>
    </row>
    <row r="2819" spans="1:29">
      <c r="A2819">
        <v>13</v>
      </c>
      <c r="B2819">
        <v>153</v>
      </c>
      <c r="C2819">
        <v>2010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99</v>
      </c>
      <c r="O2819">
        <v>1</v>
      </c>
      <c r="P2819">
        <v>9999</v>
      </c>
      <c r="Q2819">
        <v>210</v>
      </c>
      <c r="R2819">
        <v>5405</v>
      </c>
      <c r="S2819">
        <v>5391</v>
      </c>
      <c r="T2819">
        <v>14.571482489957676</v>
      </c>
      <c r="U2819">
        <v>14.817152518846537</v>
      </c>
      <c r="V2819">
        <v>15.140795559666977</v>
      </c>
      <c r="W2819">
        <v>59.114450009274705</v>
      </c>
      <c r="X2819">
        <v>158.97580888447462</v>
      </c>
      <c r="Y2819">
        <v>146.43385753931494</v>
      </c>
      <c r="Z2819">
        <v>146.81413466889205</v>
      </c>
      <c r="AA2819">
        <v>33.041976537318007</v>
      </c>
      <c r="AB2819">
        <v>4.1558487133157405</v>
      </c>
      <c r="AC2819">
        <v>-34.341663875084514</v>
      </c>
    </row>
    <row r="2820" spans="1:29">
      <c r="A2820">
        <v>13</v>
      </c>
      <c r="B2820">
        <v>154</v>
      </c>
      <c r="C2820">
        <v>2010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99</v>
      </c>
      <c r="O2820">
        <v>4</v>
      </c>
      <c r="P2820">
        <v>9999</v>
      </c>
      <c r="Q2820">
        <v>266</v>
      </c>
      <c r="R2820">
        <v>7212</v>
      </c>
      <c r="S2820">
        <v>7194</v>
      </c>
      <c r="T2820">
        <v>19.443021594370904</v>
      </c>
      <c r="U2820">
        <v>19.388758194605163</v>
      </c>
      <c r="V2820">
        <v>14.940931780366061</v>
      </c>
      <c r="W2820">
        <v>59.305532388101206</v>
      </c>
      <c r="X2820">
        <v>155.94358205206331</v>
      </c>
      <c r="Y2820">
        <v>143.60406267332203</v>
      </c>
      <c r="Z2820">
        <v>143.96337225465643</v>
      </c>
      <c r="AA2820">
        <v>31.847328320957494</v>
      </c>
      <c r="AB2820">
        <v>4.3917878954878224</v>
      </c>
      <c r="AC2820">
        <v>-38.520638156391854</v>
      </c>
    </row>
    <row r="2821" spans="1:29">
      <c r="A2821">
        <v>13</v>
      </c>
      <c r="B2821">
        <v>155</v>
      </c>
      <c r="C2821">
        <v>2010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99</v>
      </c>
      <c r="O2821">
        <v>8</v>
      </c>
      <c r="P2821">
        <v>9999</v>
      </c>
      <c r="Q2821">
        <v>137</v>
      </c>
      <c r="R2821">
        <v>4414</v>
      </c>
      <c r="S2821">
        <v>4412</v>
      </c>
      <c r="T2821">
        <v>11.89981937292751</v>
      </c>
      <c r="U2821">
        <v>12.149692518835396</v>
      </c>
      <c r="V2821">
        <v>14.290439510647937</v>
      </c>
      <c r="W2821">
        <v>57.917951042611087</v>
      </c>
      <c r="X2821">
        <v>159.35030909727271</v>
      </c>
      <c r="Y2821">
        <v>147.02981422745813</v>
      </c>
      <c r="Z2821">
        <v>147.0964641885767</v>
      </c>
      <c r="AA2821">
        <v>32.870415733174632</v>
      </c>
      <c r="AB2821">
        <v>5.0617738452027679</v>
      </c>
      <c r="AC2821">
        <v>-45.357855345635471</v>
      </c>
    </row>
    <row r="2822" spans="1:29">
      <c r="A2822">
        <v>13</v>
      </c>
      <c r="B2822">
        <v>156</v>
      </c>
      <c r="C2822">
        <v>2010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99</v>
      </c>
      <c r="O2822">
        <v>9</v>
      </c>
      <c r="P2822">
        <v>9999</v>
      </c>
      <c r="Q2822">
        <v>28</v>
      </c>
      <c r="R2822">
        <v>554</v>
      </c>
      <c r="S2822">
        <v>549</v>
      </c>
      <c r="T2822">
        <v>1.4935432561399722</v>
      </c>
      <c r="U2822">
        <v>1.5641360430397473</v>
      </c>
      <c r="V2822">
        <v>14.265342960288811</v>
      </c>
      <c r="W2822">
        <v>57.652094717668483</v>
      </c>
      <c r="X2822">
        <v>164.57556781958053</v>
      </c>
      <c r="Y2822">
        <v>150.8124548736462</v>
      </c>
      <c r="Z2822">
        <v>152.18597449908924</v>
      </c>
      <c r="AA2822">
        <v>34.046905981723121</v>
      </c>
      <c r="AB2822">
        <v>5.096259225097266</v>
      </c>
      <c r="AC2822">
        <v>-50.575252051088469</v>
      </c>
    </row>
    <row r="2823" spans="1:29">
      <c r="A2823">
        <v>13</v>
      </c>
      <c r="B2823">
        <v>157</v>
      </c>
      <c r="C2823">
        <v>2010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99</v>
      </c>
      <c r="O2823">
        <v>11</v>
      </c>
      <c r="P2823">
        <v>9999</v>
      </c>
      <c r="Q2823">
        <v>447</v>
      </c>
      <c r="R2823">
        <v>11692</v>
      </c>
      <c r="S2823">
        <v>11622</v>
      </c>
      <c r="T2823">
        <v>31.520772113336758</v>
      </c>
      <c r="U2823">
        <v>31.069845101874137</v>
      </c>
      <c r="V2823">
        <v>14.35845022237427</v>
      </c>
      <c r="W2823">
        <v>57.589571502323153</v>
      </c>
      <c r="X2823">
        <v>154.50815236427616</v>
      </c>
      <c r="Y2823">
        <v>141.94586041737912</v>
      </c>
      <c r="Z2823">
        <v>142.80080881087571</v>
      </c>
      <c r="AA2823">
        <v>31.03359958580787</v>
      </c>
      <c r="AB2823">
        <v>4.4159316402573872</v>
      </c>
      <c r="AC2823">
        <v>-39.500912628364226</v>
      </c>
    </row>
    <row r="2824" spans="1:29">
      <c r="A2824">
        <v>13</v>
      </c>
      <c r="B2824">
        <v>158</v>
      </c>
      <c r="C2824">
        <v>2010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99</v>
      </c>
      <c r="O2824">
        <v>14</v>
      </c>
      <c r="P2824">
        <v>9999</v>
      </c>
      <c r="Q2824">
        <v>95</v>
      </c>
      <c r="R2824">
        <v>1240</v>
      </c>
      <c r="S2824">
        <v>1237</v>
      </c>
      <c r="T2824">
        <v>3.3429488043566176</v>
      </c>
      <c r="U2824">
        <v>3.434035511259776</v>
      </c>
      <c r="V2824">
        <v>14.285483870967743</v>
      </c>
      <c r="W2824">
        <v>58.013742926434922</v>
      </c>
      <c r="X2824">
        <v>160.55551672316756</v>
      </c>
      <c r="Y2824">
        <v>147.92975806451599</v>
      </c>
      <c r="Z2824">
        <v>148.28852061438951</v>
      </c>
      <c r="AA2824">
        <v>31.989531394349225</v>
      </c>
      <c r="AB2824">
        <v>5.2479942944897191</v>
      </c>
      <c r="AC2824">
        <v>-40.739325037052303</v>
      </c>
    </row>
    <row r="2825" spans="1:29">
      <c r="A2825">
        <v>13</v>
      </c>
      <c r="B2825">
        <v>159</v>
      </c>
      <c r="C2825">
        <v>2010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99</v>
      </c>
      <c r="O2825">
        <v>15</v>
      </c>
      <c r="P2825">
        <v>9999</v>
      </c>
      <c r="Q2825">
        <v>32</v>
      </c>
      <c r="R2825">
        <v>832</v>
      </c>
      <c r="S2825">
        <v>830</v>
      </c>
      <c r="T2825">
        <v>2.2430108106650848</v>
      </c>
      <c r="U2825">
        <v>2.215997149190903</v>
      </c>
      <c r="V2825">
        <v>14.63581730769231</v>
      </c>
      <c r="W2825">
        <v>59.489156626506009</v>
      </c>
      <c r="X2825">
        <v>154.44581319276611</v>
      </c>
      <c r="Y2825">
        <v>142.27163461538453</v>
      </c>
      <c r="Z2825">
        <v>142.61445783132521</v>
      </c>
      <c r="AA2825">
        <v>34.87944377710253</v>
      </c>
      <c r="AB2825">
        <v>5.115933344710089</v>
      </c>
      <c r="AC2825">
        <v>-57.531089794978683</v>
      </c>
    </row>
    <row r="2826" spans="1:29">
      <c r="A2826">
        <v>13</v>
      </c>
      <c r="B2826">
        <v>160</v>
      </c>
      <c r="C2826">
        <v>2010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99</v>
      </c>
      <c r="O2826">
        <v>16</v>
      </c>
      <c r="P2826">
        <v>9999</v>
      </c>
      <c r="Q2826">
        <v>248</v>
      </c>
      <c r="R2826">
        <v>2289</v>
      </c>
      <c r="S2826">
        <v>2288</v>
      </c>
      <c r="T2826">
        <v>6.17097565578411</v>
      </c>
      <c r="U2826">
        <v>5.9596245169649897</v>
      </c>
      <c r="V2826">
        <v>15.451725644386196</v>
      </c>
      <c r="W2826">
        <v>57.644667832167826</v>
      </c>
      <c r="X2826">
        <v>150.72348937189338</v>
      </c>
      <c r="Y2826">
        <v>139.07387505460869</v>
      </c>
      <c r="Z2826">
        <v>139.13465909090877</v>
      </c>
      <c r="AA2826">
        <v>32.830797023344971</v>
      </c>
      <c r="AB2826">
        <v>4.9822286867291723</v>
      </c>
      <c r="AC2826">
        <v>-54.198357072110923</v>
      </c>
    </row>
    <row r="2827" spans="1:29">
      <c r="A2827">
        <v>13</v>
      </c>
      <c r="B2827">
        <v>161</v>
      </c>
      <c r="C2827">
        <v>2010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99</v>
      </c>
      <c r="O2827">
        <v>18</v>
      </c>
      <c r="P2827">
        <v>9999</v>
      </c>
      <c r="Q2827">
        <v>89</v>
      </c>
      <c r="R2827">
        <v>3063</v>
      </c>
      <c r="S2827">
        <v>3056</v>
      </c>
      <c r="T2827">
        <v>8.2576227320518711</v>
      </c>
      <c r="U2827">
        <v>8.2501360445711374</v>
      </c>
      <c r="V2827">
        <v>14.616715638263139</v>
      </c>
      <c r="W2827">
        <v>58.343913612565437</v>
      </c>
      <c r="X2827">
        <v>156.25171152988401</v>
      </c>
      <c r="Y2827">
        <v>143.87540646425089</v>
      </c>
      <c r="Z2827">
        <v>144.20496400523572</v>
      </c>
      <c r="AA2827">
        <v>36.001813634126073</v>
      </c>
      <c r="AB2827">
        <v>4.4279258227767651</v>
      </c>
      <c r="AC2827">
        <v>-40.807851053418943</v>
      </c>
    </row>
    <row r="2828" spans="1:29">
      <c r="A2828">
        <v>13</v>
      </c>
      <c r="B2828">
        <v>162</v>
      </c>
      <c r="C2828">
        <v>2010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99</v>
      </c>
      <c r="O2828">
        <v>54</v>
      </c>
      <c r="P2828">
        <v>9999</v>
      </c>
      <c r="Q2828">
        <v>25</v>
      </c>
      <c r="R2828">
        <v>392</v>
      </c>
      <c r="S2828">
        <v>392</v>
      </c>
      <c r="T2828">
        <v>1.0568031704095115</v>
      </c>
      <c r="U2828">
        <v>1.1506224008122121</v>
      </c>
      <c r="V2828">
        <v>13.471938775510203</v>
      </c>
      <c r="W2828">
        <v>56.846938775510203</v>
      </c>
      <c r="X2828">
        <v>169.87032082605521</v>
      </c>
      <c r="Y2828">
        <v>156.79030612244901</v>
      </c>
      <c r="Z2828">
        <v>156.79030612244901</v>
      </c>
      <c r="AA2828">
        <v>32.130151582627221</v>
      </c>
      <c r="AB2828">
        <v>5.3392119742950594</v>
      </c>
      <c r="AC2828">
        <v>-46.93957652244076</v>
      </c>
    </row>
    <row r="2829" spans="1:29">
      <c r="A2829">
        <v>13</v>
      </c>
      <c r="B2829">
        <v>163</v>
      </c>
      <c r="C2829">
        <v>2009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99</v>
      </c>
      <c r="O2829">
        <v>1</v>
      </c>
      <c r="P2829">
        <v>9999</v>
      </c>
      <c r="Q2829">
        <v>210</v>
      </c>
      <c r="R2829">
        <v>5134</v>
      </c>
      <c r="S2829">
        <v>5117</v>
      </c>
      <c r="T2829">
        <v>13.419415547075122</v>
      </c>
      <c r="U2829">
        <v>13.635245408576624</v>
      </c>
      <c r="V2829">
        <v>15.497857421114141</v>
      </c>
      <c r="W2829">
        <v>57.64432284541725</v>
      </c>
      <c r="X2829">
        <v>159.91419132999397</v>
      </c>
      <c r="Y2829">
        <v>147.17890533696922</v>
      </c>
      <c r="Z2829">
        <v>147.66787179988268</v>
      </c>
      <c r="AA2829">
        <v>33.154885213913431</v>
      </c>
      <c r="AB2829">
        <v>4.2556717624172116</v>
      </c>
      <c r="AC2829">
        <v>-43.520499606123622</v>
      </c>
    </row>
    <row r="2830" spans="1:29">
      <c r="A2830">
        <v>13</v>
      </c>
      <c r="B2830">
        <v>164</v>
      </c>
      <c r="C2830">
        <v>2009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99</v>
      </c>
      <c r="O2830">
        <v>4</v>
      </c>
      <c r="P2830">
        <v>9999</v>
      </c>
      <c r="Q2830">
        <v>291</v>
      </c>
      <c r="R2830">
        <v>9411</v>
      </c>
      <c r="S2830">
        <v>9386</v>
      </c>
      <c r="T2830">
        <v>24.598776726436306</v>
      </c>
      <c r="U2830">
        <v>23.664124754646274</v>
      </c>
      <c r="V2830">
        <v>15.337583678673893</v>
      </c>
      <c r="W2830">
        <v>57.747496271041982</v>
      </c>
      <c r="X2830">
        <v>151.34868453999024</v>
      </c>
      <c r="Y2830">
        <v>139.34556370205087</v>
      </c>
      <c r="Z2830">
        <v>139.71671638610704</v>
      </c>
      <c r="AA2830">
        <v>30.707104894249305</v>
      </c>
      <c r="AB2830">
        <v>4.5047689549118513</v>
      </c>
      <c r="AC2830">
        <v>-27.154931341555095</v>
      </c>
    </row>
    <row r="2831" spans="1:29">
      <c r="A2831">
        <v>13</v>
      </c>
      <c r="B2831">
        <v>165</v>
      </c>
      <c r="C2831">
        <v>2009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99</v>
      </c>
      <c r="O2831">
        <v>8</v>
      </c>
      <c r="P2831">
        <v>9999</v>
      </c>
      <c r="Q2831">
        <v>141</v>
      </c>
      <c r="R2831">
        <v>4498</v>
      </c>
      <c r="S2831">
        <v>4496</v>
      </c>
      <c r="T2831">
        <v>11.757018139996864</v>
      </c>
      <c r="U2831">
        <v>12.055257050974109</v>
      </c>
      <c r="V2831">
        <v>14.488661627389956</v>
      </c>
      <c r="W2831">
        <v>56.1821619217082</v>
      </c>
      <c r="X2831">
        <v>160.98872882952213</v>
      </c>
      <c r="Y2831">
        <v>148.52361049355275</v>
      </c>
      <c r="Z2831">
        <v>148.58967971530251</v>
      </c>
      <c r="AA2831">
        <v>33.195328856699945</v>
      </c>
      <c r="AB2831">
        <v>5.3379518399539263</v>
      </c>
      <c r="AC2831">
        <v>-43.257945143021054</v>
      </c>
    </row>
    <row r="2832" spans="1:29">
      <c r="A2832">
        <v>13</v>
      </c>
      <c r="B2832">
        <v>166</v>
      </c>
      <c r="C2832">
        <v>2009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99</v>
      </c>
      <c r="O2832">
        <v>9</v>
      </c>
      <c r="P2832">
        <v>9999</v>
      </c>
      <c r="Q2832">
        <v>31</v>
      </c>
      <c r="R2832">
        <v>647</v>
      </c>
      <c r="S2832">
        <v>647</v>
      </c>
      <c r="T2832">
        <v>1.6911495634899891</v>
      </c>
      <c r="U2832">
        <v>1.7790791650005675</v>
      </c>
      <c r="V2832">
        <v>15.363214837712523</v>
      </c>
      <c r="W2832">
        <v>57.510046367851643</v>
      </c>
      <c r="X2832">
        <v>165.09266034920731</v>
      </c>
      <c r="Y2832">
        <v>152.38052550231845</v>
      </c>
      <c r="Z2832">
        <v>152.38052550231845</v>
      </c>
      <c r="AA2832">
        <v>34.460661769844776</v>
      </c>
      <c r="AB2832">
        <v>5.2703839503341676</v>
      </c>
      <c r="AC2832">
        <v>-52.696996294979471</v>
      </c>
    </row>
    <row r="2833" spans="1:29">
      <c r="A2833">
        <v>13</v>
      </c>
      <c r="B2833">
        <v>167</v>
      </c>
      <c r="C2833">
        <v>2009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99</v>
      </c>
      <c r="O2833">
        <v>11</v>
      </c>
      <c r="P2833">
        <v>9999</v>
      </c>
      <c r="Q2833">
        <v>439</v>
      </c>
      <c r="R2833">
        <v>11198</v>
      </c>
      <c r="S2833">
        <v>11158</v>
      </c>
      <c r="T2833">
        <v>29.269695227142041</v>
      </c>
      <c r="U2833">
        <v>29.388844869646185</v>
      </c>
      <c r="V2833">
        <v>15.57885336667262</v>
      </c>
      <c r="W2833">
        <v>56.826581824699772</v>
      </c>
      <c r="X2833">
        <v>158.05823164908853</v>
      </c>
      <c r="Y2833">
        <v>145.43888194320451</v>
      </c>
      <c r="Z2833">
        <v>145.96026169564479</v>
      </c>
      <c r="AA2833">
        <v>32.478720983537478</v>
      </c>
      <c r="AB2833">
        <v>4.928666960343965</v>
      </c>
      <c r="AC2833">
        <v>-50.137432456695826</v>
      </c>
    </row>
    <row r="2834" spans="1:29">
      <c r="A2834">
        <v>13</v>
      </c>
      <c r="B2834">
        <v>168</v>
      </c>
      <c r="C2834">
        <v>2009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99</v>
      </c>
      <c r="O2834">
        <v>14</v>
      </c>
      <c r="P2834">
        <v>9999</v>
      </c>
      <c r="Q2834">
        <v>103</v>
      </c>
      <c r="R2834">
        <v>1303</v>
      </c>
      <c r="S2834">
        <v>1295</v>
      </c>
      <c r="T2834">
        <v>3.4058236185895754</v>
      </c>
      <c r="U2834">
        <v>3.4929520258986071</v>
      </c>
      <c r="V2834">
        <v>15.590176515732932</v>
      </c>
      <c r="W2834">
        <v>57.377606177606189</v>
      </c>
      <c r="X2834">
        <v>161.98787862662132</v>
      </c>
      <c r="Y2834">
        <v>148.55479662317751</v>
      </c>
      <c r="Z2834">
        <v>149.47250965250981</v>
      </c>
      <c r="AA2834">
        <v>32.981510689620301</v>
      </c>
      <c r="AB2834">
        <v>5.4179987884763525</v>
      </c>
      <c r="AC2834">
        <v>-49.224717797150653</v>
      </c>
    </row>
    <row r="2835" spans="1:29">
      <c r="A2835">
        <v>13</v>
      </c>
      <c r="B2835">
        <v>169</v>
      </c>
      <c r="C2835">
        <v>2009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99</v>
      </c>
      <c r="O2835">
        <v>15</v>
      </c>
      <c r="P2835">
        <v>9999</v>
      </c>
      <c r="Q2835">
        <v>33</v>
      </c>
      <c r="R2835">
        <v>683</v>
      </c>
      <c r="S2835">
        <v>678</v>
      </c>
      <c r="T2835">
        <v>1.7852475299283812</v>
      </c>
      <c r="U2835">
        <v>1.8043749162364684</v>
      </c>
      <c r="V2835">
        <v>17.383601756954612</v>
      </c>
      <c r="W2835">
        <v>58.492625368731581</v>
      </c>
      <c r="X2835">
        <v>159.51326837021676</v>
      </c>
      <c r="Y2835">
        <v>146.40117130307462</v>
      </c>
      <c r="Z2835">
        <v>147.48082595870201</v>
      </c>
      <c r="AA2835">
        <v>36.006997245608403</v>
      </c>
      <c r="AB2835">
        <v>5.1872692935645537</v>
      </c>
      <c r="AC2835">
        <v>-64.08496034864568</v>
      </c>
    </row>
    <row r="2836" spans="1:29">
      <c r="A2836">
        <v>13</v>
      </c>
      <c r="B2836">
        <v>170</v>
      </c>
      <c r="C2836">
        <v>2009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99</v>
      </c>
      <c r="O2836">
        <v>16</v>
      </c>
      <c r="P2836">
        <v>9999</v>
      </c>
      <c r="Q2836">
        <v>207</v>
      </c>
      <c r="R2836">
        <v>2725</v>
      </c>
      <c r="S2836">
        <v>2703</v>
      </c>
      <c r="T2836">
        <v>7.1226932929060593</v>
      </c>
      <c r="U2836">
        <v>6.8669158551397489</v>
      </c>
      <c r="V2836">
        <v>16.743853211009178</v>
      </c>
      <c r="W2836">
        <v>57.332593414724393</v>
      </c>
      <c r="X2836">
        <v>152.17700557615277</v>
      </c>
      <c r="Y2836">
        <v>139.64766972477051</v>
      </c>
      <c r="Z2836">
        <v>140.78427672955965</v>
      </c>
      <c r="AA2836">
        <v>32.04319920862951</v>
      </c>
      <c r="AB2836">
        <v>4.6737433205120551</v>
      </c>
      <c r="AC2836">
        <v>-51.618045586799425</v>
      </c>
    </row>
    <row r="2837" spans="1:29">
      <c r="A2837">
        <v>13</v>
      </c>
      <c r="B2837">
        <v>171</v>
      </c>
      <c r="C2837">
        <v>2009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99</v>
      </c>
      <c r="O2837">
        <v>18</v>
      </c>
      <c r="P2837">
        <v>9999</v>
      </c>
      <c r="Q2837">
        <v>89</v>
      </c>
      <c r="R2837">
        <v>2245</v>
      </c>
      <c r="S2837">
        <v>2245</v>
      </c>
      <c r="T2837">
        <v>5.8680537403941644</v>
      </c>
      <c r="U2837">
        <v>6.1507201989821647</v>
      </c>
      <c r="V2837">
        <v>15.450334075723829</v>
      </c>
      <c r="W2837">
        <v>56.423608017817394</v>
      </c>
      <c r="X2837">
        <v>164.49261269174073</v>
      </c>
      <c r="Y2837">
        <v>151.82668151447643</v>
      </c>
      <c r="Z2837">
        <v>151.82668151447643</v>
      </c>
      <c r="AA2837">
        <v>34.363650525030366</v>
      </c>
      <c r="AB2837">
        <v>4.9864917203465469</v>
      </c>
      <c r="AC2837">
        <v>-55.315357930374518</v>
      </c>
    </row>
    <row r="2838" spans="1:29">
      <c r="A2838">
        <v>13</v>
      </c>
      <c r="B2838">
        <v>172</v>
      </c>
      <c r="C2838">
        <v>2009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99</v>
      </c>
      <c r="O2838">
        <v>54</v>
      </c>
      <c r="P2838">
        <v>9999</v>
      </c>
      <c r="Q2838">
        <v>35</v>
      </c>
      <c r="R2838">
        <v>414</v>
      </c>
      <c r="S2838">
        <v>414</v>
      </c>
      <c r="T2838">
        <v>1.0821266140415078</v>
      </c>
      <c r="U2838">
        <v>1.162485754899254</v>
      </c>
      <c r="V2838">
        <v>14.673913043478262</v>
      </c>
      <c r="W2838">
        <v>56.30193236714976</v>
      </c>
      <c r="X2838">
        <v>168.58699577621817</v>
      </c>
      <c r="Y2838">
        <v>155.60579710144921</v>
      </c>
      <c r="Z2838">
        <v>155.60579710144921</v>
      </c>
      <c r="AA2838">
        <v>36.260113900999343</v>
      </c>
      <c r="AB2838">
        <v>5.4296685546894388</v>
      </c>
      <c r="AC2838">
        <v>-55.417327718261085</v>
      </c>
    </row>
    <row r="2839" spans="1:29">
      <c r="A2839">
        <v>13</v>
      </c>
      <c r="B2839">
        <v>173</v>
      </c>
      <c r="C2839">
        <v>2008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99</v>
      </c>
      <c r="O2839">
        <v>1</v>
      </c>
      <c r="P2839">
        <v>9999</v>
      </c>
      <c r="Q2839">
        <v>242</v>
      </c>
      <c r="R2839">
        <v>6207</v>
      </c>
      <c r="S2839">
        <v>6183</v>
      </c>
      <c r="T2839">
        <v>17.038623075022645</v>
      </c>
      <c r="U2839">
        <v>17.158043598218477</v>
      </c>
      <c r="V2839">
        <v>15.032382793620101</v>
      </c>
      <c r="W2839">
        <v>56.743005013747357</v>
      </c>
      <c r="X2839">
        <v>160.10697040928676</v>
      </c>
      <c r="Y2839">
        <v>147.34146930884484</v>
      </c>
      <c r="Z2839">
        <v>147.91339155749637</v>
      </c>
      <c r="AA2839">
        <v>33.177066683304076</v>
      </c>
      <c r="AB2839">
        <v>4.1249024800757752</v>
      </c>
      <c r="AC2839">
        <v>-41.730334720469827</v>
      </c>
    </row>
    <row r="2840" spans="1:29">
      <c r="A2840">
        <v>13</v>
      </c>
      <c r="B2840">
        <v>174</v>
      </c>
      <c r="C2840">
        <v>2008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99</v>
      </c>
      <c r="O2840">
        <v>4</v>
      </c>
      <c r="P2840">
        <v>9999</v>
      </c>
      <c r="Q2840">
        <v>312</v>
      </c>
      <c r="R2840">
        <v>8780</v>
      </c>
      <c r="S2840">
        <v>8739</v>
      </c>
      <c r="T2840">
        <v>24.101677235169785</v>
      </c>
      <c r="U2840">
        <v>23.618694082659317</v>
      </c>
      <c r="V2840">
        <v>15.295102505694762</v>
      </c>
      <c r="W2840">
        <v>57.190067513445491</v>
      </c>
      <c r="X2840">
        <v>155.93898770227813</v>
      </c>
      <c r="Y2840">
        <v>143.3838838268789</v>
      </c>
      <c r="Z2840">
        <v>144.05658542167257</v>
      </c>
      <c r="AA2840">
        <v>30.896987204971605</v>
      </c>
      <c r="AB2840">
        <v>4.6261704476446548</v>
      </c>
      <c r="AC2840">
        <v>-35.534700492851563</v>
      </c>
    </row>
    <row r="2841" spans="1:29">
      <c r="A2841">
        <v>13</v>
      </c>
      <c r="B2841">
        <v>175</v>
      </c>
      <c r="C2841">
        <v>2008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99</v>
      </c>
      <c r="O2841">
        <v>8</v>
      </c>
      <c r="P2841">
        <v>9999</v>
      </c>
      <c r="Q2841">
        <v>162</v>
      </c>
      <c r="R2841">
        <v>4506</v>
      </c>
      <c r="S2841">
        <v>4505</v>
      </c>
      <c r="T2841">
        <v>12.369266243926544</v>
      </c>
      <c r="U2841">
        <v>12.675896735555638</v>
      </c>
      <c r="V2841">
        <v>13.913892587660897</v>
      </c>
      <c r="W2841">
        <v>55.451720310765801</v>
      </c>
      <c r="X2841">
        <v>162.51212419795152</v>
      </c>
      <c r="Y2841">
        <v>149.94309809143397</v>
      </c>
      <c r="Z2841">
        <v>149.97638179800251</v>
      </c>
      <c r="AA2841">
        <v>35.361994331037891</v>
      </c>
      <c r="AB2841">
        <v>5.383242572292291</v>
      </c>
      <c r="AC2841">
        <v>-53.117720106590411</v>
      </c>
    </row>
    <row r="2842" spans="1:29">
      <c r="A2842">
        <v>13</v>
      </c>
      <c r="B2842">
        <v>176</v>
      </c>
      <c r="C2842">
        <v>2008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99</v>
      </c>
      <c r="O2842">
        <v>9</v>
      </c>
      <c r="P2842">
        <v>9999</v>
      </c>
      <c r="Q2842">
        <v>28</v>
      </c>
      <c r="R2842">
        <v>459</v>
      </c>
      <c r="S2842">
        <v>456</v>
      </c>
      <c r="T2842">
        <v>1.2599851766449803</v>
      </c>
      <c r="U2842">
        <v>1.3519314786293601</v>
      </c>
      <c r="V2842">
        <v>14.721132897603487</v>
      </c>
      <c r="W2842">
        <v>55.96710526315789</v>
      </c>
      <c r="X2842">
        <v>170.63969201500271</v>
      </c>
      <c r="Y2842">
        <v>156.99324618736387</v>
      </c>
      <c r="Z2842">
        <v>158.02609649122809</v>
      </c>
      <c r="AA2842">
        <v>36.583818067715697</v>
      </c>
      <c r="AB2842">
        <v>3.9365879837533857</v>
      </c>
      <c r="AC2842">
        <v>-84.021687812585824</v>
      </c>
    </row>
    <row r="2843" spans="1:29">
      <c r="A2843">
        <v>13</v>
      </c>
      <c r="B2843">
        <v>177</v>
      </c>
      <c r="C2843">
        <v>2008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99</v>
      </c>
      <c r="O2843">
        <v>11</v>
      </c>
      <c r="P2843">
        <v>9999</v>
      </c>
      <c r="Q2843">
        <v>458</v>
      </c>
      <c r="R2843">
        <v>8869</v>
      </c>
      <c r="S2843">
        <v>8843</v>
      </c>
      <c r="T2843">
        <v>24.345988086414671</v>
      </c>
      <c r="U2843">
        <v>24.375542246097499</v>
      </c>
      <c r="V2843">
        <v>15.323260796031116</v>
      </c>
      <c r="W2843">
        <v>57.053488635078601</v>
      </c>
      <c r="X2843">
        <v>159.07954557531539</v>
      </c>
      <c r="Y2843">
        <v>146.49358439508396</v>
      </c>
      <c r="Z2843">
        <v>146.92430170756529</v>
      </c>
      <c r="AA2843">
        <v>33.743138249049196</v>
      </c>
      <c r="AB2843">
        <v>4.6446945882497488</v>
      </c>
      <c r="AC2843">
        <v>-48.145383626623008</v>
      </c>
    </row>
    <row r="2844" spans="1:29">
      <c r="A2844">
        <v>13</v>
      </c>
      <c r="B2844">
        <v>178</v>
      </c>
      <c r="C2844">
        <v>2008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99</v>
      </c>
      <c r="O2844">
        <v>14</v>
      </c>
      <c r="P2844">
        <v>9999</v>
      </c>
      <c r="Q2844">
        <v>97</v>
      </c>
      <c r="R2844">
        <v>1237</v>
      </c>
      <c r="S2844">
        <v>1235</v>
      </c>
      <c r="T2844">
        <v>3.3956463257295009</v>
      </c>
      <c r="U2844">
        <v>3.4616473054651178</v>
      </c>
      <c r="V2844">
        <v>15.920776071139857</v>
      </c>
      <c r="W2844">
        <v>57.654251012145771</v>
      </c>
      <c r="X2844">
        <v>161.82232378163005</v>
      </c>
      <c r="Y2844">
        <v>149.15990299110746</v>
      </c>
      <c r="Z2844">
        <v>149.4014574898784</v>
      </c>
      <c r="AA2844">
        <v>32.205426371254632</v>
      </c>
      <c r="AB2844">
        <v>4.7134371774811568</v>
      </c>
      <c r="AC2844">
        <v>-53.590988172302687</v>
      </c>
    </row>
    <row r="2845" spans="1:29">
      <c r="A2845">
        <v>13</v>
      </c>
      <c r="B2845">
        <v>179</v>
      </c>
      <c r="C2845">
        <v>2008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99</v>
      </c>
      <c r="O2845">
        <v>15</v>
      </c>
      <c r="P2845">
        <v>9999</v>
      </c>
      <c r="Q2845">
        <v>35</v>
      </c>
      <c r="R2845">
        <v>719</v>
      </c>
      <c r="S2845">
        <v>711</v>
      </c>
      <c r="T2845">
        <v>1.9737022701693705</v>
      </c>
      <c r="U2845">
        <v>1.9865315468751663</v>
      </c>
      <c r="V2845">
        <v>17.478442280945753</v>
      </c>
      <c r="W2845">
        <v>57.517580872011237</v>
      </c>
      <c r="X2845">
        <v>161.14125643989101</v>
      </c>
      <c r="Y2845">
        <v>147.26703755215581</v>
      </c>
      <c r="Z2845">
        <v>148.92405063291142</v>
      </c>
      <c r="AA2845">
        <v>34.605551019599822</v>
      </c>
      <c r="AB2845">
        <v>4.3431453727330052</v>
      </c>
      <c r="AC2845">
        <v>-49.411468751663513</v>
      </c>
    </row>
    <row r="2846" spans="1:29">
      <c r="A2846">
        <v>13</v>
      </c>
      <c r="B2846">
        <v>180</v>
      </c>
      <c r="C2846">
        <v>2008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99</v>
      </c>
      <c r="O2846">
        <v>16</v>
      </c>
      <c r="P2846">
        <v>9999</v>
      </c>
      <c r="Q2846">
        <v>239</v>
      </c>
      <c r="R2846">
        <v>2904</v>
      </c>
      <c r="S2846">
        <v>2895</v>
      </c>
      <c r="T2846">
        <v>7.9716709215185695</v>
      </c>
      <c r="U2846">
        <v>7.6230824065479377</v>
      </c>
      <c r="V2846">
        <v>15.873278236914597</v>
      </c>
      <c r="W2846">
        <v>56.969257340241803</v>
      </c>
      <c r="X2846">
        <v>151.91464532053516</v>
      </c>
      <c r="Y2846">
        <v>139.91780303030311</v>
      </c>
      <c r="Z2846">
        <v>140.35278065630399</v>
      </c>
      <c r="AA2846">
        <v>32.332537684682848</v>
      </c>
      <c r="AB2846">
        <v>4.4998662004012804</v>
      </c>
      <c r="AC2846">
        <v>-47.791735181031136</v>
      </c>
    </row>
    <row r="2847" spans="1:29">
      <c r="A2847">
        <v>13</v>
      </c>
      <c r="B2847">
        <v>181</v>
      </c>
      <c r="C2847">
        <v>2008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99</v>
      </c>
      <c r="O2847">
        <v>18</v>
      </c>
      <c r="P2847">
        <v>9999</v>
      </c>
      <c r="Q2847">
        <v>95</v>
      </c>
      <c r="R2847">
        <v>2285</v>
      </c>
      <c r="S2847">
        <v>2284</v>
      </c>
      <c r="T2847">
        <v>6.2724752257816574</v>
      </c>
      <c r="U2847">
        <v>6.4052636172483508</v>
      </c>
      <c r="V2847">
        <v>14.842888402625825</v>
      </c>
      <c r="W2847">
        <v>56.108581436077046</v>
      </c>
      <c r="X2847">
        <v>161.96396016225228</v>
      </c>
      <c r="Y2847">
        <v>149.41347921225395</v>
      </c>
      <c r="Z2847">
        <v>149.47889667250453</v>
      </c>
      <c r="AA2847">
        <v>33.116971768232183</v>
      </c>
      <c r="AB2847">
        <v>4.5270674469171919</v>
      </c>
      <c r="AC2847">
        <v>-51.524301775419744</v>
      </c>
    </row>
    <row r="2848" spans="1:29">
      <c r="A2848">
        <v>13</v>
      </c>
      <c r="B2848">
        <v>182</v>
      </c>
      <c r="C2848">
        <v>2008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99</v>
      </c>
      <c r="O2848">
        <v>54</v>
      </c>
      <c r="P2848">
        <v>9999</v>
      </c>
      <c r="Q2848">
        <v>32</v>
      </c>
      <c r="R2848">
        <v>461</v>
      </c>
      <c r="S2848">
        <v>461</v>
      </c>
      <c r="T2848">
        <v>1.2654753081336299</v>
      </c>
      <c r="U2848">
        <v>1.3391288236018533</v>
      </c>
      <c r="V2848">
        <v>16.386117136659436</v>
      </c>
      <c r="W2848">
        <v>55.79392624728851</v>
      </c>
      <c r="X2848">
        <v>167.74852351217277</v>
      </c>
      <c r="Y2848">
        <v>154.83188720173541</v>
      </c>
      <c r="Z2848">
        <v>154.83188720173541</v>
      </c>
      <c r="AA2848">
        <v>33.130585028555203</v>
      </c>
      <c r="AB2848">
        <v>4.9630790844896637</v>
      </c>
      <c r="AC2848">
        <v>-56.021102120067262</v>
      </c>
    </row>
    <row r="2849" spans="1:29">
      <c r="A2849">
        <v>13</v>
      </c>
      <c r="B2849">
        <v>183</v>
      </c>
      <c r="C2849">
        <v>2007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99</v>
      </c>
      <c r="O2849">
        <v>1</v>
      </c>
      <c r="P2849">
        <v>9999</v>
      </c>
      <c r="Q2849">
        <v>254</v>
      </c>
      <c r="R2849">
        <v>7384</v>
      </c>
      <c r="S2849">
        <v>7352</v>
      </c>
      <c r="T2849">
        <v>19.234175566553784</v>
      </c>
      <c r="U2849">
        <v>19.374169292075734</v>
      </c>
      <c r="V2849">
        <v>14.853737811484288</v>
      </c>
      <c r="W2849">
        <v>56.476468988030462</v>
      </c>
      <c r="X2849">
        <v>161.62193387007716</v>
      </c>
      <c r="Y2849">
        <v>148.66738894907849</v>
      </c>
      <c r="Z2849">
        <v>149.31447225244773</v>
      </c>
      <c r="AA2849">
        <v>32.434690553051624</v>
      </c>
      <c r="AB2849">
        <v>4.163058579651814</v>
      </c>
      <c r="AC2849">
        <v>-47.428117076150414</v>
      </c>
    </row>
    <row r="2850" spans="1:29">
      <c r="A2850">
        <v>13</v>
      </c>
      <c r="B2850">
        <v>184</v>
      </c>
      <c r="C2850">
        <v>2007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99</v>
      </c>
      <c r="O2850">
        <v>4</v>
      </c>
      <c r="P2850">
        <v>9999</v>
      </c>
      <c r="Q2850">
        <v>311</v>
      </c>
      <c r="R2850">
        <v>9095</v>
      </c>
      <c r="S2850">
        <v>9050</v>
      </c>
      <c r="T2850">
        <v>23.691065381609796</v>
      </c>
      <c r="U2850">
        <v>23.176175292321872</v>
      </c>
      <c r="V2850">
        <v>15.44255085211655</v>
      </c>
      <c r="W2850">
        <v>57.415469613259646</v>
      </c>
      <c r="X2850">
        <v>157.1195822118398</v>
      </c>
      <c r="Y2850">
        <v>144.3854315558001</v>
      </c>
      <c r="Z2850">
        <v>145.10337016574613</v>
      </c>
      <c r="AA2850">
        <v>30.116429772352461</v>
      </c>
      <c r="AB2850">
        <v>4.3320447273539431</v>
      </c>
      <c r="AC2850">
        <v>-37.742872530808498</v>
      </c>
    </row>
    <row r="2851" spans="1:29">
      <c r="A2851">
        <v>13</v>
      </c>
      <c r="B2851">
        <v>185</v>
      </c>
      <c r="C2851">
        <v>2007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99</v>
      </c>
      <c r="O2851">
        <v>8</v>
      </c>
      <c r="P2851">
        <v>9999</v>
      </c>
      <c r="Q2851">
        <v>158</v>
      </c>
      <c r="R2851">
        <v>4953</v>
      </c>
      <c r="S2851">
        <v>4948</v>
      </c>
      <c r="T2851">
        <v>12.901797343058091</v>
      </c>
      <c r="U2851">
        <v>13.185149717592402</v>
      </c>
      <c r="V2851">
        <v>14.303452453058751</v>
      </c>
      <c r="W2851">
        <v>55.848221503637838</v>
      </c>
      <c r="X2851">
        <v>163.5618585013319</v>
      </c>
      <c r="Y2851">
        <v>150.83462547950731</v>
      </c>
      <c r="Z2851">
        <v>150.98704527081637</v>
      </c>
      <c r="AA2851">
        <v>34.219605705392041</v>
      </c>
      <c r="AB2851">
        <v>5.0964626713194177</v>
      </c>
      <c r="AC2851">
        <v>-50.213986346848792</v>
      </c>
    </row>
    <row r="2852" spans="1:29">
      <c r="A2852">
        <v>13</v>
      </c>
      <c r="B2852">
        <v>186</v>
      </c>
      <c r="C2852">
        <v>2007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99</v>
      </c>
      <c r="O2852">
        <v>9</v>
      </c>
      <c r="P2852">
        <v>9999</v>
      </c>
      <c r="Q2852">
        <v>27</v>
      </c>
      <c r="R2852">
        <v>711</v>
      </c>
      <c r="S2852">
        <v>707</v>
      </c>
      <c r="T2852">
        <v>1.8520448033342016</v>
      </c>
      <c r="U2852">
        <v>1.9190321527978424</v>
      </c>
      <c r="V2852">
        <v>15.019690576652602</v>
      </c>
      <c r="W2852">
        <v>56.926449787835921</v>
      </c>
      <c r="X2852">
        <v>166.29363980050371</v>
      </c>
      <c r="Y2852">
        <v>152.93150492264422</v>
      </c>
      <c r="Z2852">
        <v>153.796746817539</v>
      </c>
      <c r="AA2852">
        <v>31.099175267007897</v>
      </c>
      <c r="AB2852">
        <v>4.6027750360500308</v>
      </c>
      <c r="AC2852">
        <v>-51.027840638649664</v>
      </c>
    </row>
    <row r="2853" spans="1:29">
      <c r="A2853">
        <v>13</v>
      </c>
      <c r="B2853">
        <v>187</v>
      </c>
      <c r="C2853">
        <v>2007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99</v>
      </c>
      <c r="O2853">
        <v>11</v>
      </c>
      <c r="P2853">
        <v>9999</v>
      </c>
      <c r="Q2853">
        <v>404</v>
      </c>
      <c r="R2853">
        <v>8644</v>
      </c>
      <c r="S2853">
        <v>8610</v>
      </c>
      <c r="T2853">
        <v>22.516280281323265</v>
      </c>
      <c r="U2853">
        <v>22.556676981225756</v>
      </c>
      <c r="V2853">
        <v>15.448519204072188</v>
      </c>
      <c r="W2853">
        <v>56.829384436701517</v>
      </c>
      <c r="X2853">
        <v>160.68730218494571</v>
      </c>
      <c r="Y2853">
        <v>147.85794770939398</v>
      </c>
      <c r="Z2853">
        <v>148.4418234610919</v>
      </c>
      <c r="AA2853">
        <v>33.546697720008055</v>
      </c>
      <c r="AB2853">
        <v>4.8470732543749691</v>
      </c>
      <c r="AC2853">
        <v>-51.481509684452334</v>
      </c>
    </row>
    <row r="2854" spans="1:29">
      <c r="A2854">
        <v>13</v>
      </c>
      <c r="B2854">
        <v>188</v>
      </c>
      <c r="C2854">
        <v>2007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99</v>
      </c>
      <c r="O2854">
        <v>14</v>
      </c>
      <c r="P2854">
        <v>9999</v>
      </c>
      <c r="Q2854">
        <v>117</v>
      </c>
      <c r="R2854">
        <v>1237</v>
      </c>
      <c r="S2854">
        <v>1231</v>
      </c>
      <c r="T2854">
        <v>3.2221932794998698</v>
      </c>
      <c r="U2854">
        <v>3.2731679156442839</v>
      </c>
      <c r="V2854">
        <v>14.854486661277283</v>
      </c>
      <c r="W2854">
        <v>57.056864337936638</v>
      </c>
      <c r="X2854">
        <v>163.15168543754297</v>
      </c>
      <c r="Y2854">
        <v>149.92805173807596</v>
      </c>
      <c r="Z2854">
        <v>150.65881397238013</v>
      </c>
      <c r="AA2854">
        <v>32.775841862624972</v>
      </c>
      <c r="AB2854">
        <v>4.7634558221838956</v>
      </c>
      <c r="AC2854">
        <v>-44.084749622693664</v>
      </c>
    </row>
    <row r="2855" spans="1:29">
      <c r="A2855">
        <v>13</v>
      </c>
      <c r="B2855">
        <v>189</v>
      </c>
      <c r="C2855">
        <v>2007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99</v>
      </c>
      <c r="O2855">
        <v>15</v>
      </c>
      <c r="P2855">
        <v>9999</v>
      </c>
      <c r="Q2855">
        <v>39</v>
      </c>
      <c r="R2855">
        <v>835</v>
      </c>
      <c r="S2855">
        <v>829</v>
      </c>
      <c r="T2855">
        <v>2.1750455847877048</v>
      </c>
      <c r="U2855">
        <v>2.1137339415587535</v>
      </c>
      <c r="V2855">
        <v>16.177245508982036</v>
      </c>
      <c r="W2855">
        <v>57.197828709288302</v>
      </c>
      <c r="X2855">
        <v>156.47569433181309</v>
      </c>
      <c r="Y2855">
        <v>143.4326946107783</v>
      </c>
      <c r="Z2855">
        <v>144.4708082026537</v>
      </c>
      <c r="AA2855">
        <v>34.987817172451123</v>
      </c>
      <c r="AB2855">
        <v>5.205262727503376</v>
      </c>
      <c r="AC2855">
        <v>-60.740329923111119</v>
      </c>
    </row>
    <row r="2856" spans="1:29">
      <c r="A2856">
        <v>13</v>
      </c>
      <c r="B2856">
        <v>190</v>
      </c>
      <c r="C2856">
        <v>2007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99</v>
      </c>
      <c r="O2856">
        <v>16</v>
      </c>
      <c r="P2856">
        <v>9999</v>
      </c>
      <c r="Q2856">
        <v>242</v>
      </c>
      <c r="R2856">
        <v>2935</v>
      </c>
      <c r="S2856">
        <v>2930</v>
      </c>
      <c r="T2856">
        <v>7.6452201094034899</v>
      </c>
      <c r="U2856">
        <v>7.4942539852360497</v>
      </c>
      <c r="V2856">
        <v>15.441567291311751</v>
      </c>
      <c r="W2856">
        <v>56.798634812286679</v>
      </c>
      <c r="X2856">
        <v>156.91646933099059</v>
      </c>
      <c r="Y2856">
        <v>144.67870528109012</v>
      </c>
      <c r="Z2856">
        <v>144.92559726962443</v>
      </c>
      <c r="AA2856">
        <v>33.962725503401394</v>
      </c>
      <c r="AB2856">
        <v>4.4713038213953764</v>
      </c>
      <c r="AC2856">
        <v>-44.006629334926529</v>
      </c>
    </row>
    <row r="2857" spans="1:29">
      <c r="A2857">
        <v>13</v>
      </c>
      <c r="B2857">
        <v>191</v>
      </c>
      <c r="C2857">
        <v>2007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99</v>
      </c>
      <c r="O2857">
        <v>18</v>
      </c>
      <c r="P2857">
        <v>9999</v>
      </c>
      <c r="Q2857">
        <v>96</v>
      </c>
      <c r="R2857">
        <v>2154</v>
      </c>
      <c r="S2857">
        <v>2154</v>
      </c>
      <c r="T2857">
        <v>5.6108361552487613</v>
      </c>
      <c r="U2857">
        <v>5.7087722227330548</v>
      </c>
      <c r="V2857">
        <v>15.156453110492109</v>
      </c>
      <c r="W2857">
        <v>56.26787372330547</v>
      </c>
      <c r="X2857">
        <v>162.69703069499027</v>
      </c>
      <c r="Y2857">
        <v>150.16935933147619</v>
      </c>
      <c r="Z2857">
        <v>150.16935933147619</v>
      </c>
      <c r="AA2857">
        <v>32.257986118042425</v>
      </c>
      <c r="AB2857">
        <v>4.4980361371194375</v>
      </c>
      <c r="AC2857">
        <v>-47.986633049058064</v>
      </c>
    </row>
    <row r="2858" spans="1:29">
      <c r="A2858">
        <v>13</v>
      </c>
      <c r="B2858">
        <v>192</v>
      </c>
      <c r="C2858">
        <v>2007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99</v>
      </c>
      <c r="O2858">
        <v>54</v>
      </c>
      <c r="P2858">
        <v>9999</v>
      </c>
      <c r="Q2858">
        <v>31</v>
      </c>
      <c r="R2858">
        <v>442</v>
      </c>
      <c r="S2858">
        <v>442</v>
      </c>
      <c r="T2858">
        <v>1.1513414951810372</v>
      </c>
      <c r="U2858">
        <v>1.1988684988142628</v>
      </c>
      <c r="V2858">
        <v>16.748868778280546</v>
      </c>
      <c r="W2858">
        <v>55.843891402714931</v>
      </c>
      <c r="X2858">
        <v>166.50676772083955</v>
      </c>
      <c r="Y2858">
        <v>153.68574660633459</v>
      </c>
      <c r="Z2858">
        <v>153.68574660633459</v>
      </c>
      <c r="AA2858">
        <v>30.595451123002174</v>
      </c>
      <c r="AB2858">
        <v>4.9340053087118196</v>
      </c>
      <c r="AC2858">
        <v>-57.805406286161563</v>
      </c>
    </row>
    <row r="2859" spans="1:29">
      <c r="A2859">
        <v>13</v>
      </c>
      <c r="B2859">
        <v>193</v>
      </c>
      <c r="C2859">
        <v>2006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99</v>
      </c>
      <c r="O2859">
        <v>1</v>
      </c>
      <c r="P2859">
        <v>9999</v>
      </c>
      <c r="Q2859">
        <v>254</v>
      </c>
      <c r="R2859">
        <v>7180</v>
      </c>
      <c r="S2859">
        <v>7145</v>
      </c>
      <c r="T2859">
        <v>18.737440956183619</v>
      </c>
      <c r="U2859">
        <v>18.610739751648143</v>
      </c>
      <c r="V2859">
        <v>15.372423398328689</v>
      </c>
      <c r="W2859">
        <v>56.643107067879647</v>
      </c>
      <c r="X2859">
        <v>156.74002661781716</v>
      </c>
      <c r="Y2859">
        <v>144.08690807799496</v>
      </c>
      <c r="Z2859">
        <v>144.79272218334549</v>
      </c>
      <c r="AA2859">
        <v>31.386228770122049</v>
      </c>
      <c r="AB2859">
        <v>4.088214179159551</v>
      </c>
      <c r="AC2859">
        <v>-48.486741306768032</v>
      </c>
    </row>
    <row r="2860" spans="1:29">
      <c r="A2860">
        <v>13</v>
      </c>
      <c r="B2860">
        <v>194</v>
      </c>
      <c r="C2860">
        <v>2006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99</v>
      </c>
      <c r="O2860">
        <v>4</v>
      </c>
      <c r="P2860">
        <v>9999</v>
      </c>
      <c r="Q2860">
        <v>344</v>
      </c>
      <c r="R2860">
        <v>8833</v>
      </c>
      <c r="S2860">
        <v>8755</v>
      </c>
      <c r="T2860">
        <v>23.051227850413632</v>
      </c>
      <c r="U2860">
        <v>22.781361369611641</v>
      </c>
      <c r="V2860">
        <v>15.459639986414579</v>
      </c>
      <c r="W2860">
        <v>57.118103940605359</v>
      </c>
      <c r="X2860">
        <v>156.54813851190119</v>
      </c>
      <c r="Y2860">
        <v>143.36950073587749</v>
      </c>
      <c r="Z2860">
        <v>144.64680753855004</v>
      </c>
      <c r="AA2860">
        <v>30.108518630919928</v>
      </c>
      <c r="AB2860">
        <v>4.4484724311105239</v>
      </c>
      <c r="AC2860">
        <v>-39.939607120921693</v>
      </c>
    </row>
    <row r="2861" spans="1:29">
      <c r="A2861">
        <v>13</v>
      </c>
      <c r="B2861">
        <v>195</v>
      </c>
      <c r="C2861">
        <v>2006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99</v>
      </c>
      <c r="O2861">
        <v>8</v>
      </c>
      <c r="P2861">
        <v>9999</v>
      </c>
      <c r="Q2861">
        <v>167</v>
      </c>
      <c r="R2861">
        <v>4741</v>
      </c>
      <c r="S2861">
        <v>4739</v>
      </c>
      <c r="T2861">
        <v>12.372452308254392</v>
      </c>
      <c r="U2861">
        <v>12.78958392653105</v>
      </c>
      <c r="V2861">
        <v>14.604513815650703</v>
      </c>
      <c r="W2861">
        <v>55.944292044735185</v>
      </c>
      <c r="X2861">
        <v>162.52311787425049</v>
      </c>
      <c r="Y2861">
        <v>149.95874288124901</v>
      </c>
      <c r="Z2861">
        <v>150.0220299641278</v>
      </c>
      <c r="AA2861">
        <v>33.905729942151993</v>
      </c>
      <c r="AB2861">
        <v>5.1567800906286392</v>
      </c>
      <c r="AC2861">
        <v>-48.498902743342782</v>
      </c>
    </row>
    <row r="2862" spans="1:29">
      <c r="A2862">
        <v>13</v>
      </c>
      <c r="B2862">
        <v>196</v>
      </c>
      <c r="C2862">
        <v>2006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99</v>
      </c>
      <c r="O2862">
        <v>9</v>
      </c>
      <c r="P2862">
        <v>9999</v>
      </c>
      <c r="Q2862">
        <v>26</v>
      </c>
      <c r="R2862">
        <v>544</v>
      </c>
      <c r="S2862">
        <v>543</v>
      </c>
      <c r="T2862">
        <v>1.419661264646781</v>
      </c>
      <c r="U2862">
        <v>1.5168250122309306</v>
      </c>
      <c r="V2862">
        <v>15.411764705882351</v>
      </c>
      <c r="W2862">
        <v>57.147329650092082</v>
      </c>
      <c r="X2862">
        <v>168.20111847555935</v>
      </c>
      <c r="Y2862">
        <v>154.99650735294099</v>
      </c>
      <c r="Z2862">
        <v>155.28195211786357</v>
      </c>
      <c r="AA2862">
        <v>35.513516300415283</v>
      </c>
      <c r="AB2862">
        <v>5.0660851224350436</v>
      </c>
      <c r="AC2862">
        <v>-53.621292875208511</v>
      </c>
    </row>
    <row r="2863" spans="1:29">
      <c r="A2863">
        <v>13</v>
      </c>
      <c r="B2863">
        <v>197</v>
      </c>
      <c r="C2863">
        <v>2006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99</v>
      </c>
      <c r="O2863">
        <v>11</v>
      </c>
      <c r="P2863">
        <v>9999</v>
      </c>
      <c r="Q2863">
        <v>389</v>
      </c>
      <c r="R2863">
        <v>9379</v>
      </c>
      <c r="S2863">
        <v>9340</v>
      </c>
      <c r="T2863">
        <v>24.476108457945152</v>
      </c>
      <c r="U2863">
        <v>24.255754980324362</v>
      </c>
      <c r="V2863">
        <v>15.860752745495258</v>
      </c>
      <c r="W2863">
        <v>57.448929336188449</v>
      </c>
      <c r="X2863">
        <v>156.26416730306343</v>
      </c>
      <c r="Y2863">
        <v>143.76182961936277</v>
      </c>
      <c r="Z2863">
        <v>144.36211991434723</v>
      </c>
      <c r="AA2863">
        <v>32.333585567906859</v>
      </c>
      <c r="AB2863">
        <v>4.3146907965142969</v>
      </c>
      <c r="AC2863">
        <v>-45.156003939332919</v>
      </c>
    </row>
    <row r="2864" spans="1:29">
      <c r="A2864">
        <v>13</v>
      </c>
      <c r="B2864">
        <v>198</v>
      </c>
      <c r="C2864">
        <v>2006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99</v>
      </c>
      <c r="O2864">
        <v>14</v>
      </c>
      <c r="P2864">
        <v>9999</v>
      </c>
      <c r="Q2864">
        <v>117</v>
      </c>
      <c r="R2864">
        <v>1296</v>
      </c>
      <c r="S2864">
        <v>1240</v>
      </c>
      <c r="T2864">
        <v>3.3821341893055674</v>
      </c>
      <c r="U2864">
        <v>3.4095134127266546</v>
      </c>
      <c r="V2864">
        <v>15.417438271604944</v>
      </c>
      <c r="W2864">
        <v>57.125806451612895</v>
      </c>
      <c r="X2864">
        <v>164.71750732314132</v>
      </c>
      <c r="Y2864">
        <v>146.24220679012339</v>
      </c>
      <c r="Z2864">
        <v>152.84669354838701</v>
      </c>
      <c r="AA2864">
        <v>31.600708781909127</v>
      </c>
      <c r="AB2864">
        <v>4.834550900978515</v>
      </c>
      <c r="AC2864">
        <v>-47.832646967706161</v>
      </c>
    </row>
    <row r="2865" spans="1:39">
      <c r="A2865">
        <v>13</v>
      </c>
      <c r="B2865">
        <v>199</v>
      </c>
      <c r="C2865">
        <v>2006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99</v>
      </c>
      <c r="O2865">
        <v>15</v>
      </c>
      <c r="P2865">
        <v>9999</v>
      </c>
      <c r="Q2865">
        <v>45</v>
      </c>
      <c r="R2865">
        <v>811</v>
      </c>
      <c r="S2865">
        <v>796</v>
      </c>
      <c r="T2865">
        <v>2.1164435397583437</v>
      </c>
      <c r="U2865">
        <v>2.0070842649100982</v>
      </c>
      <c r="V2865">
        <v>17.325524044389645</v>
      </c>
      <c r="W2865">
        <v>57.753768844221106</v>
      </c>
      <c r="X2865">
        <v>151.40317385676099</v>
      </c>
      <c r="Y2865">
        <v>137.57200986436499</v>
      </c>
      <c r="Z2865">
        <v>140.16444723618088</v>
      </c>
      <c r="AA2865">
        <v>35.99476936904351</v>
      </c>
      <c r="AB2865">
        <v>4.8734923829701957</v>
      </c>
      <c r="AC2865">
        <v>-65.472547300100715</v>
      </c>
    </row>
    <row r="2866" spans="1:39">
      <c r="A2866">
        <v>13</v>
      </c>
      <c r="B2866">
        <v>200</v>
      </c>
      <c r="C2866">
        <v>2006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99</v>
      </c>
      <c r="O2866">
        <v>16</v>
      </c>
      <c r="P2866">
        <v>9999</v>
      </c>
      <c r="Q2866">
        <v>293</v>
      </c>
      <c r="R2866">
        <v>3379</v>
      </c>
      <c r="S2866">
        <v>3375</v>
      </c>
      <c r="T2866">
        <v>8.8180798037527097</v>
      </c>
      <c r="U2866">
        <v>8.852738877079469</v>
      </c>
      <c r="V2866">
        <v>15.437703462562887</v>
      </c>
      <c r="W2866">
        <v>56.488592592592603</v>
      </c>
      <c r="X2866">
        <v>157.92468746963937</v>
      </c>
      <c r="Y2866">
        <v>145.6380290026633</v>
      </c>
      <c r="Z2866">
        <v>145.81063703703691</v>
      </c>
      <c r="AA2866">
        <v>32.919433900584693</v>
      </c>
      <c r="AB2866">
        <v>4.8772582101866844</v>
      </c>
      <c r="AC2866">
        <v>-48.005551440969107</v>
      </c>
    </row>
    <row r="2867" spans="1:39">
      <c r="A2867">
        <v>13</v>
      </c>
      <c r="B2867">
        <v>201</v>
      </c>
      <c r="C2867">
        <v>2006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99</v>
      </c>
      <c r="O2867">
        <v>18</v>
      </c>
      <c r="P2867">
        <v>9999</v>
      </c>
      <c r="Q2867">
        <v>99</v>
      </c>
      <c r="R2867">
        <v>1738</v>
      </c>
      <c r="S2867">
        <v>1737</v>
      </c>
      <c r="T2867">
        <v>4.5356089668310764</v>
      </c>
      <c r="U2867">
        <v>4.6356688431581121</v>
      </c>
      <c r="V2867">
        <v>15.458573072497124</v>
      </c>
      <c r="W2867">
        <v>56.647092688543481</v>
      </c>
      <c r="X2867">
        <v>160.69784200467075</v>
      </c>
      <c r="Y2867">
        <v>148.2681818181818</v>
      </c>
      <c r="Z2867">
        <v>148.35354058721924</v>
      </c>
      <c r="AA2867">
        <v>31.570054428674538</v>
      </c>
      <c r="AB2867">
        <v>4.6643633483107241</v>
      </c>
      <c r="AC2867">
        <v>-50.96340504850707</v>
      </c>
    </row>
    <row r="2868" spans="1:39">
      <c r="A2868">
        <v>13</v>
      </c>
      <c r="B2868">
        <v>202</v>
      </c>
      <c r="C2868">
        <v>2006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99</v>
      </c>
      <c r="O2868">
        <v>54</v>
      </c>
      <c r="P2868">
        <v>9999</v>
      </c>
      <c r="Q2868">
        <v>33</v>
      </c>
      <c r="R2868">
        <v>418</v>
      </c>
      <c r="S2868">
        <v>418</v>
      </c>
      <c r="T2868">
        <v>1.09084266290874</v>
      </c>
      <c r="U2868">
        <v>1.1407295617795199</v>
      </c>
      <c r="V2868">
        <v>15.899521531100476</v>
      </c>
      <c r="W2868">
        <v>56.502392344497601</v>
      </c>
      <c r="X2868">
        <v>164.35769567719149</v>
      </c>
      <c r="Y2868">
        <v>151.70215311004779</v>
      </c>
      <c r="Z2868">
        <v>151.70215311004779</v>
      </c>
      <c r="AA2868">
        <v>29.533981241880245</v>
      </c>
      <c r="AB2868">
        <v>4.7819681258944247</v>
      </c>
      <c r="AC2868">
        <v>-55.214531143524553</v>
      </c>
    </row>
    <row r="2869" spans="1:39" s="299" customFormat="1">
      <c r="A2869" s="299">
        <v>13</v>
      </c>
      <c r="B2869" s="299">
        <v>203</v>
      </c>
      <c r="C2869" s="299">
        <v>2005</v>
      </c>
      <c r="D2869" s="299">
        <v>99</v>
      </c>
      <c r="E2869" s="299">
        <v>99</v>
      </c>
      <c r="F2869" s="299">
        <v>99</v>
      </c>
      <c r="G2869" s="299">
        <v>99</v>
      </c>
      <c r="H2869" s="299">
        <v>99</v>
      </c>
      <c r="I2869" s="299">
        <v>99</v>
      </c>
      <c r="J2869" s="299">
        <v>999</v>
      </c>
      <c r="K2869" s="299">
        <v>99</v>
      </c>
      <c r="L2869" s="299">
        <v>99</v>
      </c>
      <c r="M2869" s="299">
        <v>99</v>
      </c>
      <c r="N2869" s="299">
        <v>99</v>
      </c>
      <c r="O2869" s="299">
        <v>1</v>
      </c>
      <c r="P2869" s="299">
        <v>9999</v>
      </c>
      <c r="Q2869" s="299">
        <v>270</v>
      </c>
      <c r="R2869" s="299">
        <v>7257.25</v>
      </c>
      <c r="S2869" s="299">
        <v>7225</v>
      </c>
      <c r="T2869" s="299">
        <v>21.327759369328994</v>
      </c>
      <c r="U2869" s="299">
        <v>21.469688691024952</v>
      </c>
      <c r="V2869" s="299">
        <v>15.360639360639359</v>
      </c>
      <c r="W2869" s="299">
        <v>56.622283737024198</v>
      </c>
      <c r="X2869" s="299">
        <v>156.66810866870603</v>
      </c>
      <c r="Y2869" s="299">
        <v>144.10924248165662</v>
      </c>
      <c r="Z2869" s="299">
        <v>144.75249826989651</v>
      </c>
      <c r="AA2869" s="299">
        <v>30.762689434323406</v>
      </c>
      <c r="AB2869" s="299">
        <v>4.2020626393098324</v>
      </c>
      <c r="AC2869" s="299">
        <v>-49.225935293697439</v>
      </c>
    </row>
    <row r="2870" spans="1:39" s="299" customFormat="1">
      <c r="A2870" s="299">
        <v>13</v>
      </c>
      <c r="B2870" s="299">
        <v>204</v>
      </c>
      <c r="C2870" s="299">
        <v>2005</v>
      </c>
      <c r="D2870" s="299">
        <v>99</v>
      </c>
      <c r="E2870" s="299">
        <v>99</v>
      </c>
      <c r="F2870" s="299">
        <v>99</v>
      </c>
      <c r="G2870" s="299">
        <v>99</v>
      </c>
      <c r="H2870" s="299">
        <v>99</v>
      </c>
      <c r="I2870" s="299">
        <v>99</v>
      </c>
      <c r="J2870" s="299">
        <v>999</v>
      </c>
      <c r="K2870" s="299">
        <v>99</v>
      </c>
      <c r="L2870" s="299">
        <v>99</v>
      </c>
      <c r="M2870" s="299">
        <v>99</v>
      </c>
      <c r="N2870" s="299">
        <v>99</v>
      </c>
      <c r="O2870" s="299">
        <v>4</v>
      </c>
      <c r="P2870" s="299">
        <v>9999</v>
      </c>
      <c r="Q2870" s="299">
        <v>344</v>
      </c>
      <c r="R2870" s="299">
        <v>4500</v>
      </c>
      <c r="S2870" s="299">
        <v>4422</v>
      </c>
      <c r="T2870" s="299">
        <v>13.224694913635396</v>
      </c>
      <c r="U2870" s="299">
        <v>12.35330383438678</v>
      </c>
      <c r="V2870" s="299">
        <v>15.997999999999999</v>
      </c>
      <c r="W2870" s="299">
        <v>57.105156037991854</v>
      </c>
      <c r="X2870" s="299">
        <v>147.25393042012749</v>
      </c>
      <c r="Y2870" s="299">
        <v>133.72382222222222</v>
      </c>
      <c r="Z2870" s="299">
        <v>136.08258706467657</v>
      </c>
      <c r="AA2870" s="299">
        <v>26.753278833801598</v>
      </c>
      <c r="AB2870" s="299">
        <v>4.2635397021752155</v>
      </c>
      <c r="AC2870" s="299">
        <v>-31.688544762474489</v>
      </c>
    </row>
    <row r="2871" spans="1:39" s="299" customFormat="1">
      <c r="A2871" s="299">
        <v>13</v>
      </c>
      <c r="B2871" s="299">
        <v>205</v>
      </c>
      <c r="C2871" s="299">
        <v>2005</v>
      </c>
      <c r="D2871" s="299">
        <v>99</v>
      </c>
      <c r="E2871" s="299">
        <v>99</v>
      </c>
      <c r="F2871" s="299">
        <v>99</v>
      </c>
      <c r="G2871" s="299">
        <v>99</v>
      </c>
      <c r="H2871" s="299">
        <v>99</v>
      </c>
      <c r="I2871" s="299">
        <v>99</v>
      </c>
      <c r="J2871" s="299">
        <v>999</v>
      </c>
      <c r="K2871" s="299">
        <v>99</v>
      </c>
      <c r="L2871" s="299">
        <v>99</v>
      </c>
      <c r="M2871" s="299">
        <v>99</v>
      </c>
      <c r="N2871" s="299">
        <v>99</v>
      </c>
      <c r="O2871" s="299">
        <v>8</v>
      </c>
      <c r="P2871" s="299">
        <v>9999</v>
      </c>
      <c r="Q2871" s="299">
        <v>175</v>
      </c>
      <c r="R2871" s="299">
        <v>4818</v>
      </c>
      <c r="S2871" s="299">
        <v>4815</v>
      </c>
      <c r="T2871" s="299">
        <v>14.159240020865628</v>
      </c>
      <c r="U2871" s="299">
        <v>14.883414947304404</v>
      </c>
      <c r="V2871" s="299">
        <v>14.280821917808224</v>
      </c>
      <c r="W2871" s="299">
        <v>55.947248182762195</v>
      </c>
      <c r="X2871" s="299">
        <v>163.12554896386692</v>
      </c>
      <c r="Y2871" s="299">
        <v>150.47833125778317</v>
      </c>
      <c r="Z2871" s="299">
        <v>150.57208722741413</v>
      </c>
      <c r="AA2871" s="299">
        <v>33.036940111741401</v>
      </c>
      <c r="AB2871" s="299">
        <v>5.3819165894878047</v>
      </c>
      <c r="AC2871" s="299">
        <v>-52.058800602815055</v>
      </c>
    </row>
    <row r="2872" spans="1:39" s="299" customFormat="1">
      <c r="A2872" s="299">
        <v>13</v>
      </c>
      <c r="B2872" s="299">
        <v>206</v>
      </c>
      <c r="C2872" s="299">
        <v>2005</v>
      </c>
      <c r="D2872" s="299">
        <v>99</v>
      </c>
      <c r="E2872" s="299">
        <v>99</v>
      </c>
      <c r="F2872" s="299">
        <v>99</v>
      </c>
      <c r="G2872" s="299">
        <v>99</v>
      </c>
      <c r="H2872" s="299">
        <v>99</v>
      </c>
      <c r="I2872" s="299">
        <v>99</v>
      </c>
      <c r="J2872" s="299">
        <v>999</v>
      </c>
      <c r="K2872" s="299">
        <v>99</v>
      </c>
      <c r="L2872" s="299">
        <v>99</v>
      </c>
      <c r="M2872" s="299">
        <v>99</v>
      </c>
      <c r="N2872" s="299">
        <v>99</v>
      </c>
      <c r="O2872" s="299">
        <v>9</v>
      </c>
      <c r="P2872" s="299">
        <v>9999</v>
      </c>
      <c r="Q2872" s="299">
        <v>29</v>
      </c>
      <c r="R2872" s="299">
        <v>594</v>
      </c>
      <c r="S2872" s="299">
        <v>582</v>
      </c>
      <c r="T2872" s="299">
        <v>1.7456597285998725</v>
      </c>
      <c r="U2872" s="299">
        <v>1.8245226539329495</v>
      </c>
      <c r="V2872" s="299">
        <v>15.17676767676768</v>
      </c>
      <c r="W2872" s="299">
        <v>56.778350515463913</v>
      </c>
      <c r="X2872" s="299">
        <v>164.53064410810907</v>
      </c>
      <c r="Y2872" s="299">
        <v>149.62390572390575</v>
      </c>
      <c r="Z2872" s="299">
        <v>152.70893470790381</v>
      </c>
      <c r="AA2872" s="299">
        <v>33.681746653462085</v>
      </c>
      <c r="AB2872" s="299">
        <v>4.976647738061609</v>
      </c>
      <c r="AC2872" s="299">
        <v>-47.624126990662624</v>
      </c>
    </row>
    <row r="2873" spans="1:39" s="299" customFormat="1">
      <c r="A2873" s="299">
        <v>13</v>
      </c>
      <c r="B2873" s="299">
        <v>207</v>
      </c>
      <c r="C2873" s="299">
        <v>2005</v>
      </c>
      <c r="D2873" s="299">
        <v>99</v>
      </c>
      <c r="E2873" s="299">
        <v>99</v>
      </c>
      <c r="F2873" s="299">
        <v>99</v>
      </c>
      <c r="G2873" s="299">
        <v>99</v>
      </c>
      <c r="H2873" s="299">
        <v>99</v>
      </c>
      <c r="I2873" s="299">
        <v>99</v>
      </c>
      <c r="J2873" s="299">
        <v>999</v>
      </c>
      <c r="K2873" s="299">
        <v>99</v>
      </c>
      <c r="L2873" s="299">
        <v>99</v>
      </c>
      <c r="M2873" s="299">
        <v>99</v>
      </c>
      <c r="N2873" s="299">
        <v>99</v>
      </c>
      <c r="O2873" s="299">
        <v>11</v>
      </c>
      <c r="P2873" s="299">
        <v>9999</v>
      </c>
      <c r="Q2873" s="299">
        <v>424</v>
      </c>
      <c r="R2873" s="299">
        <v>9557</v>
      </c>
      <c r="S2873" s="299">
        <v>9373</v>
      </c>
      <c r="T2873" s="299">
        <v>28.086313175469655</v>
      </c>
      <c r="U2873" s="299">
        <v>28.143570791477295</v>
      </c>
      <c r="V2873" s="299">
        <v>15.533954169718532</v>
      </c>
      <c r="W2873" s="299">
        <v>57.197908887229282</v>
      </c>
      <c r="X2873" s="299">
        <v>157.86915049589587</v>
      </c>
      <c r="Y2873" s="299">
        <v>143.44842523804522</v>
      </c>
      <c r="Z2873" s="299">
        <v>146.26444041395479</v>
      </c>
      <c r="AA2873" s="299">
        <v>33.075095552404903</v>
      </c>
      <c r="AB2873" s="299">
        <v>4.4264787081585633</v>
      </c>
      <c r="AC2873" s="299">
        <v>-45.605022919253919</v>
      </c>
    </row>
    <row r="2874" spans="1:39" s="299" customFormat="1">
      <c r="A2874" s="299">
        <v>13</v>
      </c>
      <c r="B2874" s="299">
        <v>208</v>
      </c>
      <c r="C2874" s="299">
        <v>2005</v>
      </c>
      <c r="D2874" s="299">
        <v>99</v>
      </c>
      <c r="E2874" s="299">
        <v>99</v>
      </c>
      <c r="F2874" s="299">
        <v>99</v>
      </c>
      <c r="G2874" s="299">
        <v>99</v>
      </c>
      <c r="H2874" s="299">
        <v>99</v>
      </c>
      <c r="I2874" s="299">
        <v>99</v>
      </c>
      <c r="J2874" s="299">
        <v>999</v>
      </c>
      <c r="K2874" s="299">
        <v>99</v>
      </c>
      <c r="L2874" s="299">
        <v>99</v>
      </c>
      <c r="M2874" s="299">
        <v>99</v>
      </c>
      <c r="N2874" s="299">
        <v>99</v>
      </c>
      <c r="O2874" s="299">
        <v>14</v>
      </c>
      <c r="P2874" s="299">
        <v>9999</v>
      </c>
      <c r="Q2874" s="299">
        <v>134</v>
      </c>
      <c r="R2874" s="299">
        <v>1256</v>
      </c>
      <c r="S2874" s="299">
        <v>1240</v>
      </c>
      <c r="T2874" s="299">
        <v>3.6911592914502354</v>
      </c>
      <c r="U2874" s="299">
        <v>3.8914299335969842</v>
      </c>
      <c r="V2874" s="299">
        <v>15.464171974522298</v>
      </c>
      <c r="W2874" s="299">
        <v>57.203225806451606</v>
      </c>
      <c r="X2874" s="299">
        <v>165.39617420347645</v>
      </c>
      <c r="Y2874" s="299">
        <v>150.92380573248388</v>
      </c>
      <c r="Z2874" s="299">
        <v>152.87120967741919</v>
      </c>
      <c r="AA2874" s="299">
        <v>32.762963725601878</v>
      </c>
      <c r="AB2874" s="299">
        <v>4.9897303483265585</v>
      </c>
      <c r="AC2874" s="299">
        <v>-50.081526581416909</v>
      </c>
    </row>
    <row r="2875" spans="1:39" s="299" customFormat="1">
      <c r="A2875" s="299">
        <v>13</v>
      </c>
      <c r="B2875" s="299">
        <v>209</v>
      </c>
      <c r="C2875" s="299">
        <v>2005</v>
      </c>
      <c r="D2875" s="299">
        <v>99</v>
      </c>
      <c r="E2875" s="299">
        <v>99</v>
      </c>
      <c r="F2875" s="299">
        <v>99</v>
      </c>
      <c r="G2875" s="299">
        <v>99</v>
      </c>
      <c r="H2875" s="299">
        <v>99</v>
      </c>
      <c r="I2875" s="299">
        <v>99</v>
      </c>
      <c r="J2875" s="299">
        <v>999</v>
      </c>
      <c r="K2875" s="299">
        <v>99</v>
      </c>
      <c r="L2875" s="299">
        <v>99</v>
      </c>
      <c r="M2875" s="299">
        <v>99</v>
      </c>
      <c r="N2875" s="299">
        <v>99</v>
      </c>
      <c r="O2875" s="299">
        <v>15</v>
      </c>
      <c r="P2875" s="299">
        <v>9999</v>
      </c>
      <c r="Q2875" s="299">
        <v>54</v>
      </c>
      <c r="R2875" s="299">
        <v>749</v>
      </c>
      <c r="S2875" s="299">
        <v>748</v>
      </c>
      <c r="T2875" s="299">
        <v>2.201176997847313</v>
      </c>
      <c r="U2875" s="299">
        <v>2.3713953829435264</v>
      </c>
      <c r="V2875" s="299">
        <v>17.237650200267026</v>
      </c>
      <c r="W2875" s="299">
        <v>57.537433155080222</v>
      </c>
      <c r="X2875" s="299">
        <v>167.48181396068711</v>
      </c>
      <c r="Y2875" s="299">
        <v>154.22696929238987</v>
      </c>
      <c r="Z2875" s="299">
        <v>154.43315508021399</v>
      </c>
      <c r="AA2875" s="299">
        <v>32.161094295781048</v>
      </c>
      <c r="AB2875" s="299">
        <v>5.0953412547361561</v>
      </c>
      <c r="AC2875" s="299">
        <v>-57.558158517848099</v>
      </c>
    </row>
    <row r="2876" spans="1:39" s="299" customFormat="1">
      <c r="A2876" s="299">
        <v>13</v>
      </c>
      <c r="B2876" s="299">
        <v>210</v>
      </c>
      <c r="C2876" s="299">
        <v>2005</v>
      </c>
      <c r="D2876" s="299">
        <v>99</v>
      </c>
      <c r="E2876" s="299">
        <v>99</v>
      </c>
      <c r="F2876" s="299">
        <v>99</v>
      </c>
      <c r="G2876" s="299">
        <v>99</v>
      </c>
      <c r="H2876" s="299">
        <v>99</v>
      </c>
      <c r="I2876" s="299">
        <v>99</v>
      </c>
      <c r="J2876" s="299">
        <v>999</v>
      </c>
      <c r="K2876" s="299">
        <v>99</v>
      </c>
      <c r="L2876" s="299">
        <v>99</v>
      </c>
      <c r="M2876" s="299">
        <v>99</v>
      </c>
      <c r="N2876" s="299">
        <v>99</v>
      </c>
      <c r="O2876" s="299">
        <v>16</v>
      </c>
      <c r="P2876" s="299">
        <v>9999</v>
      </c>
      <c r="Q2876" s="299">
        <v>330</v>
      </c>
      <c r="R2876" s="299">
        <v>3240</v>
      </c>
      <c r="S2876" s="299">
        <v>3056</v>
      </c>
      <c r="T2876" s="299">
        <v>9.5217803378174821</v>
      </c>
      <c r="U2876" s="299">
        <v>8.8649696478799456</v>
      </c>
      <c r="V2876" s="299">
        <v>15.717592592592595</v>
      </c>
      <c r="W2876" s="299">
        <v>56.753599476439774</v>
      </c>
      <c r="X2876" s="299">
        <v>152.59576929764737</v>
      </c>
      <c r="Y2876" s="299">
        <v>133.28166666666684</v>
      </c>
      <c r="Z2876" s="299">
        <v>141.30647905759179</v>
      </c>
      <c r="AA2876" s="299">
        <v>32.340457333421327</v>
      </c>
      <c r="AB2876" s="299">
        <v>4.8532610482985321</v>
      </c>
      <c r="AC2876" s="299">
        <v>-52.012867247739571</v>
      </c>
    </row>
    <row r="2877" spans="1:39" s="299" customFormat="1">
      <c r="A2877" s="299">
        <v>13</v>
      </c>
      <c r="B2877" s="299">
        <v>211</v>
      </c>
      <c r="C2877" s="299">
        <v>2005</v>
      </c>
      <c r="D2877" s="299">
        <v>99</v>
      </c>
      <c r="E2877" s="299">
        <v>99</v>
      </c>
      <c r="F2877" s="299">
        <v>99</v>
      </c>
      <c r="G2877" s="299">
        <v>99</v>
      </c>
      <c r="H2877" s="299">
        <v>99</v>
      </c>
      <c r="I2877" s="299">
        <v>99</v>
      </c>
      <c r="J2877" s="299">
        <v>999</v>
      </c>
      <c r="K2877" s="299">
        <v>99</v>
      </c>
      <c r="L2877" s="299">
        <v>99</v>
      </c>
      <c r="M2877" s="299">
        <v>99</v>
      </c>
      <c r="N2877" s="299">
        <v>99</v>
      </c>
      <c r="O2877" s="299">
        <v>18</v>
      </c>
      <c r="P2877" s="299">
        <v>9999</v>
      </c>
      <c r="Q2877" s="299">
        <v>101</v>
      </c>
      <c r="R2877" s="299">
        <v>1695</v>
      </c>
      <c r="S2877" s="299">
        <v>1695</v>
      </c>
      <c r="T2877" s="299">
        <v>4.9813017508026682</v>
      </c>
      <c r="U2877" s="299">
        <v>5.0789259407613443</v>
      </c>
      <c r="V2877" s="299">
        <v>16.670796460176987</v>
      </c>
      <c r="W2877" s="299">
        <v>56.422418879056046</v>
      </c>
      <c r="X2877" s="299">
        <v>158.13887637145763</v>
      </c>
      <c r="Y2877" s="299">
        <v>145.96218289085536</v>
      </c>
      <c r="Z2877" s="299">
        <v>145.96218289085536</v>
      </c>
      <c r="AA2877" s="299">
        <v>30.198758750042764</v>
      </c>
      <c r="AB2877" s="299">
        <v>4.6251555396055313</v>
      </c>
      <c r="AC2877" s="299">
        <v>-58.204038810791275</v>
      </c>
    </row>
    <row r="2878" spans="1:39" s="299" customFormat="1">
      <c r="A2878" s="299">
        <v>13</v>
      </c>
      <c r="B2878" s="299">
        <v>212</v>
      </c>
      <c r="C2878" s="299">
        <v>2005</v>
      </c>
      <c r="D2878" s="299">
        <v>99</v>
      </c>
      <c r="E2878" s="299">
        <v>99</v>
      </c>
      <c r="F2878" s="299">
        <v>99</v>
      </c>
      <c r="G2878" s="299">
        <v>99</v>
      </c>
      <c r="H2878" s="299">
        <v>99</v>
      </c>
      <c r="I2878" s="299">
        <v>99</v>
      </c>
      <c r="J2878" s="299">
        <v>999</v>
      </c>
      <c r="K2878" s="299">
        <v>99</v>
      </c>
      <c r="L2878" s="299">
        <v>99</v>
      </c>
      <c r="M2878" s="299">
        <v>99</v>
      </c>
      <c r="N2878" s="299">
        <v>99</v>
      </c>
      <c r="O2878" s="299">
        <v>54</v>
      </c>
      <c r="P2878" s="299">
        <v>9999</v>
      </c>
      <c r="Q2878" s="299">
        <v>34</v>
      </c>
      <c r="R2878" s="299">
        <v>361</v>
      </c>
      <c r="S2878" s="299">
        <v>360</v>
      </c>
      <c r="T2878" s="299">
        <v>1.0609144141827509</v>
      </c>
      <c r="U2878" s="299">
        <v>1.1187781766918241</v>
      </c>
      <c r="V2878" s="299">
        <v>15.144044321329638</v>
      </c>
      <c r="W2878" s="299">
        <v>55.777777777777779</v>
      </c>
      <c r="X2878" s="299">
        <v>163.9126898617358</v>
      </c>
      <c r="Y2878" s="299">
        <v>150.96454293628787</v>
      </c>
      <c r="Z2878" s="299">
        <v>151.38388888888875</v>
      </c>
      <c r="AA2878" s="299">
        <v>29.683785629886007</v>
      </c>
      <c r="AB2878" s="299">
        <v>5.3313074856148468</v>
      </c>
      <c r="AC2878" s="299">
        <v>-57.986451692287318</v>
      </c>
    </row>
    <row r="2879" spans="1:39">
      <c r="A2879">
        <v>15</v>
      </c>
      <c r="B2879">
        <v>1</v>
      </c>
      <c r="C2879">
        <v>2024</v>
      </c>
      <c r="D2879">
        <v>1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0</v>
      </c>
      <c r="M2879">
        <v>99</v>
      </c>
      <c r="N2879">
        <v>99</v>
      </c>
      <c r="O2879">
        <v>99</v>
      </c>
      <c r="P2879">
        <v>99</v>
      </c>
      <c r="Q2879">
        <v>206</v>
      </c>
      <c r="R2879">
        <v>1863</v>
      </c>
      <c r="S2879">
        <v>1854</v>
      </c>
      <c r="T2879">
        <v>68.770764119601367</v>
      </c>
      <c r="U2879">
        <v>67.318722967522646</v>
      </c>
      <c r="V2879">
        <v>6.3499731615673642</v>
      </c>
      <c r="W2879">
        <v>58.995145631067984</v>
      </c>
      <c r="X2879">
        <v>165.47902967580441</v>
      </c>
      <c r="Y2879">
        <v>151.99227053140103</v>
      </c>
      <c r="Z2879">
        <v>152.73009708737877</v>
      </c>
      <c r="AA2879">
        <v>29.398842529285162</v>
      </c>
      <c r="AB2879">
        <v>4.2585630664431129</v>
      </c>
      <c r="AC2879">
        <v>-33.575494111799628</v>
      </c>
      <c r="AD2879">
        <v>53</v>
      </c>
      <c r="AE2879">
        <v>0</v>
      </c>
      <c r="AF2879">
        <v>0</v>
      </c>
      <c r="AG2879">
        <v>9</v>
      </c>
      <c r="AH2879">
        <v>222</v>
      </c>
      <c r="AI2879">
        <v>194</v>
      </c>
      <c r="AJ2879">
        <v>28</v>
      </c>
      <c r="AK2879">
        <v>4</v>
      </c>
      <c r="AL2879">
        <v>23</v>
      </c>
      <c r="AM2879">
        <v>7</v>
      </c>
    </row>
    <row r="2880" spans="1:39">
      <c r="A2880">
        <v>15</v>
      </c>
      <c r="B2880">
        <v>2</v>
      </c>
      <c r="C2880">
        <v>2024</v>
      </c>
      <c r="D2880">
        <v>1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2</v>
      </c>
      <c r="M2880">
        <v>99</v>
      </c>
      <c r="N2880">
        <v>99</v>
      </c>
      <c r="O2880">
        <v>99</v>
      </c>
      <c r="P2880">
        <v>99</v>
      </c>
      <c r="Q2880">
        <v>99</v>
      </c>
      <c r="R2880">
        <v>832</v>
      </c>
      <c r="S2880">
        <v>832</v>
      </c>
      <c r="T2880">
        <v>30.71244001476559</v>
      </c>
      <c r="U2880">
        <v>32.157750679162568</v>
      </c>
      <c r="V2880">
        <v>6.5120192307692308</v>
      </c>
      <c r="W2880">
        <v>58.513221153846168</v>
      </c>
      <c r="X2880">
        <v>176.14045962163519</v>
      </c>
      <c r="Y2880">
        <v>162.57764423076924</v>
      </c>
      <c r="Z2880">
        <v>162.57764423076924</v>
      </c>
      <c r="AA2880">
        <v>31.530894194124748</v>
      </c>
      <c r="AB2880">
        <v>5.1114801229433162</v>
      </c>
      <c r="AC2880">
        <v>-28.422839416308793</v>
      </c>
      <c r="AD2880">
        <v>30</v>
      </c>
      <c r="AE2880">
        <v>0</v>
      </c>
      <c r="AF2880">
        <v>0</v>
      </c>
      <c r="AG2880">
        <v>4</v>
      </c>
      <c r="AH2880">
        <v>50</v>
      </c>
      <c r="AI2880">
        <v>10</v>
      </c>
      <c r="AJ2880">
        <v>10</v>
      </c>
      <c r="AK2880">
        <v>15</v>
      </c>
      <c r="AL2880">
        <v>4</v>
      </c>
      <c r="AM2880">
        <v>0</v>
      </c>
    </row>
    <row r="2881" spans="1:39">
      <c r="A2881">
        <v>15</v>
      </c>
      <c r="B2881">
        <v>3</v>
      </c>
      <c r="C2881">
        <v>2024</v>
      </c>
      <c r="D2881">
        <v>1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4</v>
      </c>
      <c r="M2881">
        <v>99</v>
      </c>
      <c r="N2881">
        <v>99</v>
      </c>
      <c r="O2881">
        <v>99</v>
      </c>
      <c r="P2881">
        <v>99</v>
      </c>
      <c r="Q2881">
        <v>12</v>
      </c>
      <c r="R2881">
        <v>14</v>
      </c>
      <c r="S2881">
        <v>14</v>
      </c>
      <c r="T2881">
        <v>0.51679586563307489</v>
      </c>
      <c r="U2881">
        <v>0.52352635331479103</v>
      </c>
      <c r="V2881">
        <v>1.3571428571428577</v>
      </c>
      <c r="W2881">
        <v>59.357142857142847</v>
      </c>
      <c r="X2881">
        <v>170.41479647113445</v>
      </c>
      <c r="Y2881">
        <v>157.29285714285723</v>
      </c>
      <c r="Z2881">
        <v>157.29285714285723</v>
      </c>
      <c r="AA2881">
        <v>35.614753449452643</v>
      </c>
      <c r="AB2881">
        <v>4.4014144294297184</v>
      </c>
      <c r="AC2881">
        <v>-48.864347168162752</v>
      </c>
      <c r="AD2881">
        <v>1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1</v>
      </c>
    </row>
    <row r="2882" spans="1:39">
      <c r="A2882">
        <v>15</v>
      </c>
      <c r="B2882">
        <v>4</v>
      </c>
      <c r="C2882">
        <v>2024</v>
      </c>
      <c r="D2882">
        <v>2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0</v>
      </c>
      <c r="M2882">
        <v>99</v>
      </c>
      <c r="N2882">
        <v>99</v>
      </c>
      <c r="O2882">
        <v>99</v>
      </c>
      <c r="P2882">
        <v>99</v>
      </c>
      <c r="Q2882">
        <v>206</v>
      </c>
      <c r="R2882">
        <v>1496</v>
      </c>
      <c r="S2882">
        <v>1490</v>
      </c>
      <c r="T2882">
        <v>55.904334828101661</v>
      </c>
      <c r="U2882">
        <v>54.733855848119958</v>
      </c>
      <c r="V2882">
        <v>5.6544117647058814</v>
      </c>
      <c r="W2882">
        <v>59.459731543624173</v>
      </c>
      <c r="X2882">
        <v>162.64295977427719</v>
      </c>
      <c r="Y2882">
        <v>149.63870320855619</v>
      </c>
      <c r="Z2882">
        <v>150.24127516778529</v>
      </c>
      <c r="AA2882">
        <v>30.131705208577845</v>
      </c>
      <c r="AB2882">
        <v>4.193481990315318</v>
      </c>
      <c r="AC2882">
        <v>-32.158849697004321</v>
      </c>
      <c r="AD2882">
        <v>37</v>
      </c>
      <c r="AE2882">
        <v>0</v>
      </c>
      <c r="AF2882">
        <v>0</v>
      </c>
      <c r="AG2882">
        <v>7</v>
      </c>
      <c r="AH2882">
        <v>101</v>
      </c>
      <c r="AI2882">
        <v>20</v>
      </c>
      <c r="AJ2882">
        <v>59</v>
      </c>
      <c r="AK2882">
        <v>7</v>
      </c>
      <c r="AL2882">
        <v>20</v>
      </c>
      <c r="AM2882">
        <v>3</v>
      </c>
    </row>
    <row r="2883" spans="1:39">
      <c r="A2883">
        <v>15</v>
      </c>
      <c r="B2883">
        <v>5</v>
      </c>
      <c r="C2883">
        <v>2024</v>
      </c>
      <c r="D2883">
        <v>2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2</v>
      </c>
      <c r="M2883">
        <v>99</v>
      </c>
      <c r="N2883">
        <v>99</v>
      </c>
      <c r="O2883">
        <v>99</v>
      </c>
      <c r="P2883">
        <v>99</v>
      </c>
      <c r="Q2883">
        <v>105</v>
      </c>
      <c r="R2883">
        <v>1157</v>
      </c>
      <c r="S2883">
        <v>1157</v>
      </c>
      <c r="T2883">
        <v>43.236173393124055</v>
      </c>
      <c r="U2883">
        <v>44.549096275664027</v>
      </c>
      <c r="V2883">
        <v>6.178046672428696</v>
      </c>
      <c r="W2883">
        <v>58.572169403630078</v>
      </c>
      <c r="X2883">
        <v>170.61740163740237</v>
      </c>
      <c r="Y2883">
        <v>157.47986171132223</v>
      </c>
      <c r="Z2883">
        <v>157.47986171132223</v>
      </c>
      <c r="AA2883">
        <v>31.135066963073751</v>
      </c>
      <c r="AB2883">
        <v>5.2019895016335251</v>
      </c>
      <c r="AC2883">
        <v>-37.531277362443042</v>
      </c>
      <c r="AD2883">
        <v>43</v>
      </c>
      <c r="AE2883">
        <v>0</v>
      </c>
      <c r="AF2883">
        <v>0</v>
      </c>
      <c r="AG2883">
        <v>4</v>
      </c>
      <c r="AH2883">
        <v>46</v>
      </c>
      <c r="AI2883">
        <v>12</v>
      </c>
      <c r="AJ2883">
        <v>12</v>
      </c>
      <c r="AK2883">
        <v>6</v>
      </c>
      <c r="AL2883">
        <v>8</v>
      </c>
      <c r="AM2883">
        <v>3</v>
      </c>
    </row>
    <row r="2884" spans="1:39">
      <c r="A2884">
        <v>15</v>
      </c>
      <c r="B2884">
        <v>6</v>
      </c>
      <c r="C2884">
        <v>2024</v>
      </c>
      <c r="D2884">
        <v>2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4</v>
      </c>
      <c r="M2884">
        <v>99</v>
      </c>
      <c r="N2884">
        <v>99</v>
      </c>
      <c r="O2884">
        <v>99</v>
      </c>
      <c r="P2884">
        <v>99</v>
      </c>
      <c r="Q2884">
        <v>15</v>
      </c>
      <c r="R2884">
        <v>23</v>
      </c>
      <c r="S2884">
        <v>19</v>
      </c>
      <c r="T2884">
        <v>0.85949177877428995</v>
      </c>
      <c r="U2884">
        <v>0.71704787621602517</v>
      </c>
      <c r="V2884">
        <v>2.4782608695652169</v>
      </c>
      <c r="W2884">
        <v>60.894736842105239</v>
      </c>
      <c r="X2884">
        <v>160.09703707192989</v>
      </c>
      <c r="Y2884">
        <v>127.50869565217388</v>
      </c>
      <c r="Z2884">
        <v>154.3526315789473</v>
      </c>
      <c r="AA2884">
        <v>57.297509529978399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1</v>
      </c>
    </row>
    <row r="2885" spans="1:39">
      <c r="A2885">
        <v>15</v>
      </c>
      <c r="B2885">
        <v>7</v>
      </c>
      <c r="C2885">
        <v>2024</v>
      </c>
      <c r="D2885">
        <v>3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0</v>
      </c>
      <c r="M2885">
        <v>99</v>
      </c>
      <c r="N2885">
        <v>99</v>
      </c>
      <c r="O2885">
        <v>99</v>
      </c>
      <c r="P2885">
        <v>99</v>
      </c>
      <c r="Q2885">
        <v>187</v>
      </c>
      <c r="R2885">
        <v>1389</v>
      </c>
      <c r="S2885">
        <v>1386</v>
      </c>
      <c r="T2885">
        <v>65.549787635677205</v>
      </c>
      <c r="U2885">
        <v>64.412162825699298</v>
      </c>
      <c r="V2885">
        <v>5.4967602591792657</v>
      </c>
      <c r="W2885">
        <v>59.526695526695555</v>
      </c>
      <c r="X2885">
        <v>163.56935432164357</v>
      </c>
      <c r="Y2885">
        <v>150.63621310295184</v>
      </c>
      <c r="Z2885">
        <v>150.96226551226559</v>
      </c>
      <c r="AA2885">
        <v>30.178447347958752</v>
      </c>
      <c r="AB2885">
        <v>4.1039445588273216</v>
      </c>
      <c r="AC2885">
        <v>-39.134751292878001</v>
      </c>
      <c r="AD2885">
        <v>33</v>
      </c>
      <c r="AE2885">
        <v>0</v>
      </c>
      <c r="AF2885">
        <v>0</v>
      </c>
      <c r="AG2885">
        <v>4</v>
      </c>
      <c r="AH2885">
        <v>107</v>
      </c>
      <c r="AI2885">
        <v>20</v>
      </c>
      <c r="AJ2885">
        <v>24</v>
      </c>
      <c r="AK2885">
        <v>7</v>
      </c>
      <c r="AL2885">
        <v>13</v>
      </c>
      <c r="AM2885">
        <v>4</v>
      </c>
    </row>
    <row r="2886" spans="1:39">
      <c r="A2886">
        <v>15</v>
      </c>
      <c r="B2886">
        <v>8</v>
      </c>
      <c r="C2886">
        <v>2024</v>
      </c>
      <c r="D2886">
        <v>3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2</v>
      </c>
      <c r="M2886">
        <v>99</v>
      </c>
      <c r="N2886">
        <v>99</v>
      </c>
      <c r="O2886">
        <v>99</v>
      </c>
      <c r="P2886">
        <v>99</v>
      </c>
      <c r="Q2886">
        <v>90</v>
      </c>
      <c r="R2886">
        <v>713</v>
      </c>
      <c r="S2886">
        <v>713</v>
      </c>
      <c r="T2886">
        <v>33.647947144879659</v>
      </c>
      <c r="U2886">
        <v>34.85124941624332</v>
      </c>
      <c r="V2886">
        <v>6.3155680224403916</v>
      </c>
      <c r="W2886">
        <v>58.496493688639539</v>
      </c>
      <c r="X2886">
        <v>172.02472576314503</v>
      </c>
      <c r="Y2886">
        <v>158.77882187938278</v>
      </c>
      <c r="Z2886">
        <v>158.77882187938278</v>
      </c>
      <c r="AA2886">
        <v>32.055404574376389</v>
      </c>
      <c r="AB2886">
        <v>5.5497547087325296</v>
      </c>
      <c r="AC2886">
        <v>-49.616361810297747</v>
      </c>
      <c r="AD2886">
        <v>31</v>
      </c>
      <c r="AE2886">
        <v>0</v>
      </c>
      <c r="AF2886">
        <v>0</v>
      </c>
      <c r="AG2886">
        <v>5</v>
      </c>
      <c r="AH2886">
        <v>27</v>
      </c>
      <c r="AI2886">
        <v>8</v>
      </c>
      <c r="AJ2886">
        <v>4</v>
      </c>
      <c r="AK2886">
        <v>3</v>
      </c>
      <c r="AL2886">
        <v>4</v>
      </c>
      <c r="AM2886">
        <v>3</v>
      </c>
    </row>
    <row r="2887" spans="1:39">
      <c r="A2887">
        <v>15</v>
      </c>
      <c r="B2887">
        <v>9</v>
      </c>
      <c r="C2887">
        <v>2024</v>
      </c>
      <c r="D2887">
        <v>3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4</v>
      </c>
      <c r="M2887">
        <v>99</v>
      </c>
      <c r="N2887">
        <v>99</v>
      </c>
      <c r="O2887">
        <v>99</v>
      </c>
      <c r="P2887">
        <v>99</v>
      </c>
      <c r="Q2887">
        <v>15</v>
      </c>
      <c r="R2887">
        <v>17</v>
      </c>
      <c r="S2887">
        <v>16</v>
      </c>
      <c r="T2887">
        <v>0.80226521944313356</v>
      </c>
      <c r="U2887">
        <v>0.73658775805738097</v>
      </c>
      <c r="V2887">
        <v>2.2941176470588238</v>
      </c>
      <c r="W2887">
        <v>60.1875</v>
      </c>
      <c r="X2887">
        <v>164.3362437065833</v>
      </c>
      <c r="Y2887">
        <v>140.74705882352939</v>
      </c>
      <c r="Z2887">
        <v>149.54375000000005</v>
      </c>
      <c r="AA2887">
        <v>32.329977744154121</v>
      </c>
      <c r="AB2887">
        <v>3.2252664618601656</v>
      </c>
      <c r="AC2887">
        <v>-54.845997232372149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</row>
    <row r="2888" spans="1:39" s="305" customFormat="1">
      <c r="A2888" s="305">
        <v>15</v>
      </c>
      <c r="B2888" s="305">
        <v>10</v>
      </c>
      <c r="C2888" s="305">
        <v>2024</v>
      </c>
      <c r="D2888" s="305">
        <v>4</v>
      </c>
      <c r="E2888" s="305">
        <v>99</v>
      </c>
      <c r="F2888" s="305">
        <v>99</v>
      </c>
      <c r="G2888" s="305">
        <v>99</v>
      </c>
      <c r="H2888" s="305">
        <v>99</v>
      </c>
      <c r="I2888" s="305">
        <v>99</v>
      </c>
      <c r="J2888" s="305">
        <v>999</v>
      </c>
      <c r="K2888" s="305">
        <v>0</v>
      </c>
      <c r="M2888" s="305">
        <v>99</v>
      </c>
      <c r="N2888" s="305">
        <v>99</v>
      </c>
      <c r="O2888" s="305">
        <v>99</v>
      </c>
      <c r="P2888" s="305">
        <v>99</v>
      </c>
      <c r="Q2888" s="305">
        <v>207</v>
      </c>
      <c r="R2888" s="305">
        <v>1689</v>
      </c>
      <c r="S2888" s="305">
        <v>1686</v>
      </c>
      <c r="T2888" s="305">
        <v>56.926188068756318</v>
      </c>
      <c r="U2888" s="305">
        <v>55.559989728602162</v>
      </c>
      <c r="V2888" s="305">
        <v>5.3984606275902891</v>
      </c>
      <c r="W2888" s="305">
        <v>59.462633451957295</v>
      </c>
      <c r="X2888" s="305">
        <v>161.86438666612787</v>
      </c>
      <c r="Y2888" s="305">
        <v>149.11314387211397</v>
      </c>
      <c r="Z2888" s="305">
        <v>149.37846975088996</v>
      </c>
      <c r="AA2888" s="305">
        <v>28.592283511895619</v>
      </c>
      <c r="AB2888" s="305">
        <v>4.2046651142860405</v>
      </c>
      <c r="AC2888" s="305">
        <v>-33.517463084804106</v>
      </c>
      <c r="AD2888" s="305">
        <v>52</v>
      </c>
      <c r="AE2888" s="305">
        <v>0</v>
      </c>
      <c r="AF2888" s="305">
        <v>0</v>
      </c>
      <c r="AG2888" s="305">
        <v>5</v>
      </c>
      <c r="AH2888" s="305">
        <v>121</v>
      </c>
      <c r="AI2888" s="305">
        <v>13</v>
      </c>
      <c r="AJ2888" s="305">
        <v>37</v>
      </c>
      <c r="AK2888" s="305">
        <v>12</v>
      </c>
      <c r="AL2888" s="305">
        <v>31</v>
      </c>
      <c r="AM2888" s="305">
        <v>4</v>
      </c>
    </row>
    <row r="2889" spans="1:39" s="305" customFormat="1">
      <c r="A2889" s="305">
        <v>15</v>
      </c>
      <c r="B2889" s="305">
        <v>11</v>
      </c>
      <c r="C2889" s="305">
        <v>2024</v>
      </c>
      <c r="D2889" s="305">
        <v>4</v>
      </c>
      <c r="E2889" s="305">
        <v>99</v>
      </c>
      <c r="F2889" s="305">
        <v>99</v>
      </c>
      <c r="G2889" s="305">
        <v>99</v>
      </c>
      <c r="H2889" s="305">
        <v>99</v>
      </c>
      <c r="I2889" s="305">
        <v>99</v>
      </c>
      <c r="J2889" s="305">
        <v>999</v>
      </c>
      <c r="K2889" s="305">
        <v>2</v>
      </c>
      <c r="M2889" s="305">
        <v>99</v>
      </c>
      <c r="N2889" s="305">
        <v>99</v>
      </c>
      <c r="O2889" s="305">
        <v>99</v>
      </c>
      <c r="P2889" s="305">
        <v>99</v>
      </c>
      <c r="Q2889" s="305">
        <v>121</v>
      </c>
      <c r="R2889" s="305">
        <v>1262</v>
      </c>
      <c r="S2889" s="305">
        <v>1262</v>
      </c>
      <c r="T2889" s="305">
        <v>42.53454668014831</v>
      </c>
      <c r="U2889" s="305">
        <v>43.925182926183595</v>
      </c>
      <c r="V2889" s="305">
        <v>6.3716323296354993</v>
      </c>
      <c r="W2889" s="305">
        <v>58.683835182250391</v>
      </c>
      <c r="X2889" s="305">
        <v>170.93694680578918</v>
      </c>
      <c r="Y2889" s="305">
        <v>157.77480190174347</v>
      </c>
      <c r="Z2889" s="305">
        <v>157.77480190174347</v>
      </c>
      <c r="AA2889" s="305">
        <v>30.463340816086347</v>
      </c>
      <c r="AB2889" s="305">
        <v>5.0899087757306409</v>
      </c>
      <c r="AC2889" s="305">
        <v>-41.537393238124707</v>
      </c>
      <c r="AD2889" s="305">
        <v>44</v>
      </c>
      <c r="AE2889" s="305">
        <v>0</v>
      </c>
      <c r="AF2889" s="305">
        <v>0</v>
      </c>
      <c r="AG2889" s="305">
        <v>4</v>
      </c>
      <c r="AH2889" s="305">
        <v>45</v>
      </c>
      <c r="AI2889" s="305">
        <v>13</v>
      </c>
      <c r="AJ2889" s="305">
        <v>7</v>
      </c>
      <c r="AK2889" s="305">
        <v>17</v>
      </c>
      <c r="AL2889" s="305">
        <v>12</v>
      </c>
      <c r="AM2889" s="305">
        <v>2</v>
      </c>
    </row>
    <row r="2890" spans="1:39" s="306" customFormat="1">
      <c r="A2890" s="306">
        <v>15</v>
      </c>
      <c r="B2890" s="306">
        <v>12</v>
      </c>
      <c r="C2890" s="306">
        <v>2024</v>
      </c>
      <c r="D2890" s="306">
        <v>4</v>
      </c>
      <c r="E2890" s="306">
        <v>99</v>
      </c>
      <c r="F2890" s="306">
        <v>99</v>
      </c>
      <c r="G2890" s="306">
        <v>99</v>
      </c>
      <c r="H2890" s="306">
        <v>99</v>
      </c>
      <c r="I2890" s="306">
        <v>99</v>
      </c>
      <c r="J2890" s="306">
        <v>999</v>
      </c>
      <c r="K2890" s="306">
        <v>4</v>
      </c>
      <c r="M2890" s="306">
        <v>99</v>
      </c>
      <c r="N2890" s="306">
        <v>99</v>
      </c>
      <c r="O2890" s="306">
        <v>99</v>
      </c>
      <c r="P2890" s="306">
        <v>99</v>
      </c>
      <c r="Q2890" s="306">
        <v>13</v>
      </c>
      <c r="R2890" s="306">
        <v>16</v>
      </c>
      <c r="S2890" s="306">
        <v>15</v>
      </c>
      <c r="T2890" s="306">
        <v>0.53926525109538259</v>
      </c>
      <c r="U2890" s="306">
        <v>0.51482734521426909</v>
      </c>
      <c r="V2890" s="306">
        <v>3.4375</v>
      </c>
      <c r="W2890" s="306">
        <v>57.66666666666665</v>
      </c>
      <c r="X2890" s="306">
        <v>166.58315276273021</v>
      </c>
      <c r="Y2890" s="306">
        <v>145.85624999999999</v>
      </c>
      <c r="Z2890" s="306">
        <v>155.57999999999996</v>
      </c>
      <c r="AA2890" s="306">
        <v>32.766165475990775</v>
      </c>
      <c r="AB2890" s="306">
        <v>5.5577773335110363</v>
      </c>
      <c r="AC2890" s="306">
        <v>-25.878551216890191</v>
      </c>
      <c r="AD2890" s="306">
        <v>0</v>
      </c>
      <c r="AE2890" s="306">
        <v>0</v>
      </c>
      <c r="AF2890" s="306">
        <v>0</v>
      </c>
      <c r="AG2890" s="306">
        <v>0</v>
      </c>
      <c r="AH2890" s="306">
        <v>0</v>
      </c>
      <c r="AI2890" s="306">
        <v>0</v>
      </c>
      <c r="AJ2890" s="306">
        <v>0</v>
      </c>
      <c r="AK2890" s="306">
        <v>0</v>
      </c>
      <c r="AL2890" s="306">
        <v>0</v>
      </c>
      <c r="AM2890" s="306">
        <v>0</v>
      </c>
    </row>
    <row r="2891" spans="1:39" s="306" customFormat="1">
      <c r="A2891" s="306">
        <v>15</v>
      </c>
      <c r="B2891" s="306">
        <v>13</v>
      </c>
      <c r="C2891" s="306">
        <v>2024</v>
      </c>
      <c r="D2891" s="306">
        <v>5</v>
      </c>
      <c r="E2891" s="306">
        <v>99</v>
      </c>
      <c r="F2891" s="306">
        <v>99</v>
      </c>
      <c r="G2891" s="306">
        <v>99</v>
      </c>
      <c r="H2891" s="306">
        <v>99</v>
      </c>
      <c r="I2891" s="306">
        <v>99</v>
      </c>
      <c r="J2891" s="306">
        <v>999</v>
      </c>
      <c r="K2891" s="306">
        <v>0</v>
      </c>
      <c r="M2891" s="306">
        <v>99</v>
      </c>
      <c r="N2891" s="306">
        <v>99</v>
      </c>
      <c r="O2891" s="306">
        <v>99</v>
      </c>
      <c r="P2891" s="306">
        <v>99</v>
      </c>
      <c r="Q2891" s="306">
        <v>201</v>
      </c>
      <c r="R2891" s="306">
        <v>1648</v>
      </c>
      <c r="S2891" s="306">
        <v>1646</v>
      </c>
      <c r="T2891" s="306">
        <v>61.400894187779443</v>
      </c>
      <c r="U2891" s="306">
        <v>60.260851754322445</v>
      </c>
      <c r="V2891" s="306">
        <v>5.2809466019417455</v>
      </c>
      <c r="W2891" s="306">
        <v>59.455650060753321</v>
      </c>
      <c r="X2891" s="306">
        <v>161.6678544004881</v>
      </c>
      <c r="Y2891" s="306">
        <v>149.06680825242714</v>
      </c>
      <c r="Z2891" s="306">
        <v>149.24793438639119</v>
      </c>
      <c r="AA2891" s="306">
        <v>29.50072211131954</v>
      </c>
      <c r="AB2891" s="306">
        <v>4.1460475003443902</v>
      </c>
      <c r="AC2891" s="306">
        <v>-41.331098529898739</v>
      </c>
      <c r="AD2891" s="306">
        <v>51</v>
      </c>
      <c r="AE2891" s="306">
        <v>0</v>
      </c>
      <c r="AF2891" s="306">
        <v>0</v>
      </c>
      <c r="AG2891" s="306">
        <v>4</v>
      </c>
      <c r="AH2891" s="306">
        <v>127</v>
      </c>
      <c r="AI2891" s="306">
        <v>17</v>
      </c>
      <c r="AJ2891" s="306">
        <v>25</v>
      </c>
      <c r="AK2891" s="306">
        <v>8</v>
      </c>
      <c r="AL2891" s="306">
        <v>13</v>
      </c>
      <c r="AM2891" s="306">
        <v>6</v>
      </c>
    </row>
    <row r="2892" spans="1:39" s="306" customFormat="1">
      <c r="A2892" s="306">
        <v>15</v>
      </c>
      <c r="B2892" s="306">
        <v>14</v>
      </c>
      <c r="C2892" s="306">
        <v>2024</v>
      </c>
      <c r="D2892" s="306">
        <v>5</v>
      </c>
      <c r="E2892" s="306">
        <v>99</v>
      </c>
      <c r="F2892" s="306">
        <v>99</v>
      </c>
      <c r="G2892" s="306">
        <v>99</v>
      </c>
      <c r="H2892" s="306">
        <v>99</v>
      </c>
      <c r="I2892" s="306">
        <v>99</v>
      </c>
      <c r="J2892" s="306">
        <v>999</v>
      </c>
      <c r="K2892" s="306">
        <v>2</v>
      </c>
      <c r="M2892" s="306">
        <v>99</v>
      </c>
      <c r="N2892" s="306">
        <v>99</v>
      </c>
      <c r="O2892" s="306">
        <v>99</v>
      </c>
      <c r="P2892" s="306">
        <v>99</v>
      </c>
      <c r="Q2892" s="306">
        <v>92</v>
      </c>
      <c r="R2892" s="306">
        <v>1018</v>
      </c>
      <c r="S2892" s="306">
        <v>1018</v>
      </c>
      <c r="T2892" s="306">
        <v>37.928464977645312</v>
      </c>
      <c r="U2892" s="306">
        <v>38.997288211261967</v>
      </c>
      <c r="V2892" s="306">
        <v>5.9911591355599212</v>
      </c>
      <c r="W2892" s="306">
        <v>58.735756385068754</v>
      </c>
      <c r="X2892" s="306">
        <v>169.19511629243468</v>
      </c>
      <c r="Y2892" s="306">
        <v>156.1670923379175</v>
      </c>
      <c r="Z2892" s="306">
        <v>156.1670923379175</v>
      </c>
      <c r="AA2892" s="306">
        <v>32.496554564131785</v>
      </c>
      <c r="AB2892" s="306">
        <v>5.1416018147650142</v>
      </c>
      <c r="AC2892" s="306">
        <v>-46.266088914757901</v>
      </c>
      <c r="AD2892" s="306">
        <v>32</v>
      </c>
      <c r="AE2892" s="306">
        <v>0</v>
      </c>
      <c r="AF2892" s="306">
        <v>0</v>
      </c>
      <c r="AG2892" s="306">
        <v>4</v>
      </c>
      <c r="AH2892" s="306">
        <v>38</v>
      </c>
      <c r="AI2892" s="306">
        <v>11</v>
      </c>
      <c r="AJ2892" s="306">
        <v>6</v>
      </c>
      <c r="AK2892" s="306">
        <v>10</v>
      </c>
      <c r="AL2892" s="306">
        <v>2</v>
      </c>
      <c r="AM2892" s="306">
        <v>2</v>
      </c>
    </row>
    <row r="2893" spans="1:39" s="306" customFormat="1">
      <c r="A2893" s="306">
        <v>15</v>
      </c>
      <c r="B2893" s="306">
        <v>15</v>
      </c>
      <c r="C2893" s="306">
        <v>2024</v>
      </c>
      <c r="D2893" s="306">
        <v>5</v>
      </c>
      <c r="E2893" s="306">
        <v>99</v>
      </c>
      <c r="F2893" s="306">
        <v>99</v>
      </c>
      <c r="G2893" s="306">
        <v>99</v>
      </c>
      <c r="H2893" s="306">
        <v>99</v>
      </c>
      <c r="I2893" s="306">
        <v>99</v>
      </c>
      <c r="J2893" s="306">
        <v>999</v>
      </c>
      <c r="K2893" s="306">
        <v>4</v>
      </c>
      <c r="M2893" s="306">
        <v>99</v>
      </c>
      <c r="N2893" s="306">
        <v>99</v>
      </c>
      <c r="O2893" s="306">
        <v>99</v>
      </c>
      <c r="P2893" s="306">
        <v>99</v>
      </c>
      <c r="Q2893" s="306">
        <v>10</v>
      </c>
      <c r="R2893" s="306">
        <v>18</v>
      </c>
      <c r="S2893" s="306">
        <v>18</v>
      </c>
      <c r="T2893" s="306">
        <v>0.6706408345752608</v>
      </c>
      <c r="U2893" s="306">
        <v>0.74186003441555504</v>
      </c>
      <c r="V2893" s="306">
        <v>3.5555555555555558</v>
      </c>
      <c r="W2893" s="306">
        <v>58.277777777777779</v>
      </c>
      <c r="X2893" s="306">
        <v>182.03322499097143</v>
      </c>
      <c r="Y2893" s="306">
        <v>168.01666666666671</v>
      </c>
      <c r="Z2893" s="306">
        <v>168.01666666666671</v>
      </c>
      <c r="AA2893" s="306">
        <v>42.917728142212816</v>
      </c>
      <c r="AB2893" s="306">
        <v>3.6485241393009353</v>
      </c>
      <c r="AC2893" s="306">
        <v>-11.239212197428332</v>
      </c>
      <c r="AD2893" s="306">
        <v>0</v>
      </c>
      <c r="AE2893" s="306">
        <v>0</v>
      </c>
      <c r="AF2893" s="306">
        <v>0</v>
      </c>
      <c r="AG2893" s="306">
        <v>0</v>
      </c>
      <c r="AH2893" s="306">
        <v>1</v>
      </c>
      <c r="AI2893" s="306">
        <v>0</v>
      </c>
      <c r="AJ2893" s="306">
        <v>1</v>
      </c>
      <c r="AK2893" s="306">
        <v>0</v>
      </c>
      <c r="AL2893" s="306">
        <v>0</v>
      </c>
      <c r="AM2893" s="306">
        <v>0</v>
      </c>
    </row>
    <row r="2894" spans="1:39" s="306" customFormat="1">
      <c r="A2894" s="306">
        <v>15</v>
      </c>
      <c r="B2894" s="306">
        <v>16</v>
      </c>
      <c r="C2894" s="306">
        <v>2024</v>
      </c>
      <c r="D2894" s="306">
        <v>6</v>
      </c>
      <c r="E2894" s="306">
        <v>99</v>
      </c>
      <c r="F2894" s="306">
        <v>99</v>
      </c>
      <c r="G2894" s="306">
        <v>99</v>
      </c>
      <c r="H2894" s="306">
        <v>99</v>
      </c>
      <c r="I2894" s="306">
        <v>99</v>
      </c>
      <c r="J2894" s="306">
        <v>999</v>
      </c>
      <c r="K2894" s="306">
        <v>0</v>
      </c>
      <c r="M2894" s="306">
        <v>99</v>
      </c>
      <c r="N2894" s="306">
        <v>99</v>
      </c>
      <c r="O2894" s="306">
        <v>99</v>
      </c>
      <c r="P2894" s="306">
        <v>99</v>
      </c>
      <c r="Q2894" s="306">
        <v>188</v>
      </c>
      <c r="R2894" s="306">
        <v>1441</v>
      </c>
      <c r="S2894" s="306">
        <v>1439</v>
      </c>
      <c r="T2894" s="306">
        <v>65.979853479853503</v>
      </c>
      <c r="U2894" s="306">
        <v>64.532582888921709</v>
      </c>
      <c r="V2894" s="306">
        <v>5.3573907009021511</v>
      </c>
      <c r="W2894" s="306">
        <v>59.362056984016689</v>
      </c>
      <c r="X2894" s="306">
        <v>162.36647988072565</v>
      </c>
      <c r="Y2894" s="306">
        <v>149.63448993754349</v>
      </c>
      <c r="Z2894" s="306">
        <v>149.84246004169572</v>
      </c>
      <c r="AA2894" s="306">
        <v>31.706372801497075</v>
      </c>
      <c r="AB2894" s="306">
        <v>4.4525424576602814</v>
      </c>
      <c r="AC2894" s="306">
        <v>-39.660340488745859</v>
      </c>
      <c r="AD2894" s="306">
        <v>41</v>
      </c>
      <c r="AE2894" s="306">
        <v>0</v>
      </c>
      <c r="AF2894" s="306">
        <v>0</v>
      </c>
      <c r="AG2894" s="306">
        <v>3</v>
      </c>
      <c r="AH2894" s="306">
        <v>105</v>
      </c>
      <c r="AI2894" s="306">
        <v>18</v>
      </c>
      <c r="AJ2894" s="306">
        <v>24</v>
      </c>
      <c r="AK2894" s="306">
        <v>5</v>
      </c>
      <c r="AL2894" s="306">
        <v>16</v>
      </c>
      <c r="AM2894" s="306">
        <v>2</v>
      </c>
    </row>
    <row r="2895" spans="1:39" s="306" customFormat="1">
      <c r="A2895" s="306">
        <v>15</v>
      </c>
      <c r="B2895" s="306">
        <v>17</v>
      </c>
      <c r="C2895" s="306">
        <v>2024</v>
      </c>
      <c r="D2895" s="306">
        <v>6</v>
      </c>
      <c r="E2895" s="306">
        <v>99</v>
      </c>
      <c r="F2895" s="306">
        <v>99</v>
      </c>
      <c r="G2895" s="306">
        <v>99</v>
      </c>
      <c r="H2895" s="306">
        <v>99</v>
      </c>
      <c r="I2895" s="306">
        <v>99</v>
      </c>
      <c r="J2895" s="306">
        <v>999</v>
      </c>
      <c r="K2895" s="306">
        <v>2</v>
      </c>
      <c r="M2895" s="306">
        <v>99</v>
      </c>
      <c r="N2895" s="306">
        <v>99</v>
      </c>
      <c r="O2895" s="306">
        <v>99</v>
      </c>
      <c r="P2895" s="306">
        <v>99</v>
      </c>
      <c r="Q2895" s="306">
        <v>101</v>
      </c>
      <c r="R2895" s="306">
        <v>716</v>
      </c>
      <c r="S2895" s="306">
        <v>716</v>
      </c>
      <c r="T2895" s="306">
        <v>32.783882783882795</v>
      </c>
      <c r="U2895" s="306">
        <v>34.358660034136307</v>
      </c>
      <c r="V2895" s="306">
        <v>6.7234636871508373</v>
      </c>
      <c r="W2895" s="306">
        <v>58.220670391061454</v>
      </c>
      <c r="X2895" s="306">
        <v>173.71532590471924</v>
      </c>
      <c r="Y2895" s="306">
        <v>160.33924581005587</v>
      </c>
      <c r="Z2895" s="306">
        <v>160.33924581005587</v>
      </c>
      <c r="AA2895" s="306">
        <v>30.105886857117802</v>
      </c>
      <c r="AB2895" s="306">
        <v>5.2638662424811491</v>
      </c>
      <c r="AC2895" s="306">
        <v>-34.691078651345435</v>
      </c>
      <c r="AD2895" s="306">
        <v>19</v>
      </c>
      <c r="AE2895" s="306">
        <v>0</v>
      </c>
      <c r="AF2895" s="306">
        <v>0</v>
      </c>
      <c r="AG2895" s="306">
        <v>2</v>
      </c>
      <c r="AH2895" s="306">
        <v>34</v>
      </c>
      <c r="AI2895" s="306">
        <v>9</v>
      </c>
      <c r="AJ2895" s="306">
        <v>5</v>
      </c>
      <c r="AK2895" s="306">
        <v>3</v>
      </c>
      <c r="AL2895" s="306">
        <v>7</v>
      </c>
      <c r="AM2895" s="306">
        <v>2</v>
      </c>
    </row>
    <row r="2896" spans="1:39" s="306" customFormat="1">
      <c r="A2896" s="306">
        <v>15</v>
      </c>
      <c r="B2896" s="306">
        <v>18</v>
      </c>
      <c r="C2896" s="306">
        <v>2024</v>
      </c>
      <c r="D2896" s="306">
        <v>6</v>
      </c>
      <c r="E2896" s="306">
        <v>99</v>
      </c>
      <c r="F2896" s="306">
        <v>99</v>
      </c>
      <c r="G2896" s="306">
        <v>99</v>
      </c>
      <c r="H2896" s="306">
        <v>99</v>
      </c>
      <c r="I2896" s="306">
        <v>99</v>
      </c>
      <c r="J2896" s="306">
        <v>999</v>
      </c>
      <c r="K2896" s="306">
        <v>4</v>
      </c>
      <c r="M2896" s="306">
        <v>99</v>
      </c>
      <c r="N2896" s="306">
        <v>99</v>
      </c>
      <c r="O2896" s="306">
        <v>99</v>
      </c>
      <c r="P2896" s="306">
        <v>99</v>
      </c>
      <c r="Q2896" s="306">
        <v>12</v>
      </c>
      <c r="R2896" s="306">
        <v>27</v>
      </c>
      <c r="S2896" s="306">
        <v>27</v>
      </c>
      <c r="T2896" s="306">
        <v>1.2362637362637361</v>
      </c>
      <c r="U2896" s="306">
        <v>1.1087570769420001</v>
      </c>
      <c r="V2896" s="306">
        <v>3.592592592592593</v>
      </c>
      <c r="W2896" s="306">
        <v>59.703703703703702</v>
      </c>
      <c r="X2896" s="306">
        <v>148.65775851691345</v>
      </c>
      <c r="Y2896" s="306">
        <v>137.21111111111111</v>
      </c>
      <c r="Z2896" s="306">
        <v>137.21111111111111</v>
      </c>
      <c r="AA2896" s="306">
        <v>28.859818707027095</v>
      </c>
      <c r="AB2896" s="306">
        <v>4.1079400516273683</v>
      </c>
      <c r="AC2896" s="306">
        <v>-54.35888770722508</v>
      </c>
      <c r="AD2896" s="306">
        <v>1</v>
      </c>
      <c r="AE2896" s="306">
        <v>0</v>
      </c>
      <c r="AF2896" s="306">
        <v>0</v>
      </c>
      <c r="AG2896" s="306">
        <v>1</v>
      </c>
      <c r="AH2896" s="306">
        <v>0</v>
      </c>
      <c r="AI2896" s="306">
        <v>0</v>
      </c>
      <c r="AJ2896" s="306">
        <v>1</v>
      </c>
      <c r="AK2896" s="306">
        <v>0</v>
      </c>
      <c r="AL2896" s="306">
        <v>0</v>
      </c>
      <c r="AM2896" s="306">
        <v>0</v>
      </c>
    </row>
    <row r="2897" spans="1:39" s="306" customFormat="1">
      <c r="A2897" s="306">
        <v>15</v>
      </c>
      <c r="B2897" s="306">
        <v>19</v>
      </c>
      <c r="C2897" s="306">
        <v>2024</v>
      </c>
      <c r="D2897" s="306">
        <v>7</v>
      </c>
      <c r="E2897" s="306">
        <v>99</v>
      </c>
      <c r="F2897" s="306">
        <v>99</v>
      </c>
      <c r="G2897" s="306">
        <v>99</v>
      </c>
      <c r="H2897" s="306">
        <v>99</v>
      </c>
      <c r="I2897" s="306">
        <v>99</v>
      </c>
      <c r="J2897" s="306">
        <v>999</v>
      </c>
      <c r="K2897" s="306">
        <v>0</v>
      </c>
      <c r="M2897" s="306">
        <v>99</v>
      </c>
      <c r="N2897" s="306">
        <v>99</v>
      </c>
      <c r="O2897" s="306">
        <v>99</v>
      </c>
      <c r="P2897" s="306">
        <v>99</v>
      </c>
      <c r="Q2897" s="306">
        <v>208</v>
      </c>
      <c r="R2897" s="306">
        <v>1621</v>
      </c>
      <c r="S2897" s="306">
        <v>1620</v>
      </c>
      <c r="T2897" s="306">
        <v>66.055419722901391</v>
      </c>
      <c r="U2897" s="306">
        <v>65.546952382539089</v>
      </c>
      <c r="V2897" s="306">
        <v>5.4774830351634787</v>
      </c>
      <c r="W2897" s="306">
        <v>59.308024691358</v>
      </c>
      <c r="X2897" s="306">
        <v>163.11286787779321</v>
      </c>
      <c r="Y2897" s="306">
        <v>150.47760641579259</v>
      </c>
      <c r="Z2897" s="306">
        <v>150.57049382716039</v>
      </c>
      <c r="AA2897" s="306">
        <v>30.398519798323047</v>
      </c>
      <c r="AB2897" s="306">
        <v>4.2910541223424099</v>
      </c>
      <c r="AC2897" s="306">
        <v>-41.943661518071963</v>
      </c>
      <c r="AD2897" s="306">
        <v>36</v>
      </c>
      <c r="AE2897" s="306">
        <v>0</v>
      </c>
      <c r="AF2897" s="306">
        <v>0</v>
      </c>
      <c r="AG2897" s="306">
        <v>0</v>
      </c>
      <c r="AH2897" s="306">
        <v>127</v>
      </c>
      <c r="AI2897" s="306">
        <v>21</v>
      </c>
      <c r="AJ2897" s="306">
        <v>71</v>
      </c>
      <c r="AK2897" s="306">
        <v>8</v>
      </c>
      <c r="AL2897" s="306">
        <v>19</v>
      </c>
      <c r="AM2897" s="306">
        <v>7</v>
      </c>
    </row>
    <row r="2898" spans="1:39" s="306" customFormat="1">
      <c r="A2898" s="306">
        <v>15</v>
      </c>
      <c r="B2898" s="306">
        <v>20</v>
      </c>
      <c r="C2898" s="306">
        <v>2024</v>
      </c>
      <c r="D2898" s="306">
        <v>7</v>
      </c>
      <c r="E2898" s="306">
        <v>99</v>
      </c>
      <c r="F2898" s="306">
        <v>99</v>
      </c>
      <c r="G2898" s="306">
        <v>99</v>
      </c>
      <c r="H2898" s="306">
        <v>99</v>
      </c>
      <c r="I2898" s="306">
        <v>99</v>
      </c>
      <c r="J2898" s="306">
        <v>999</v>
      </c>
      <c r="K2898" s="306">
        <v>2</v>
      </c>
      <c r="M2898" s="306">
        <v>99</v>
      </c>
      <c r="N2898" s="306">
        <v>99</v>
      </c>
      <c r="O2898" s="306">
        <v>99</v>
      </c>
      <c r="P2898" s="306">
        <v>99</v>
      </c>
      <c r="Q2898" s="306">
        <v>96</v>
      </c>
      <c r="R2898" s="306">
        <v>817</v>
      </c>
      <c r="S2898" s="306">
        <v>817</v>
      </c>
      <c r="T2898" s="306">
        <v>33.292583537082322</v>
      </c>
      <c r="U2898" s="306">
        <v>33.948394218682076</v>
      </c>
      <c r="V2898" s="306">
        <v>6.8066095471236228</v>
      </c>
      <c r="W2898" s="306">
        <v>58.468788249693993</v>
      </c>
      <c r="X2898" s="306">
        <v>167.53203525834419</v>
      </c>
      <c r="Y2898" s="306">
        <v>154.63206854345157</v>
      </c>
      <c r="Z2898" s="306">
        <v>154.63206854345157</v>
      </c>
      <c r="AA2898" s="306">
        <v>30.466852581903861</v>
      </c>
      <c r="AB2898" s="306">
        <v>5.0727213563169693</v>
      </c>
      <c r="AC2898" s="306">
        <v>-35.936942678578326</v>
      </c>
      <c r="AD2898" s="306">
        <v>23</v>
      </c>
      <c r="AE2898" s="306">
        <v>0</v>
      </c>
      <c r="AF2898" s="306">
        <v>0</v>
      </c>
      <c r="AG2898" s="306">
        <v>8</v>
      </c>
      <c r="AH2898" s="306">
        <v>28</v>
      </c>
      <c r="AI2898" s="306">
        <v>4</v>
      </c>
      <c r="AJ2898" s="306">
        <v>2</v>
      </c>
      <c r="AK2898" s="306">
        <v>2</v>
      </c>
      <c r="AL2898" s="306">
        <v>4</v>
      </c>
      <c r="AM2898" s="306">
        <v>2</v>
      </c>
    </row>
    <row r="2899" spans="1:39" s="306" customFormat="1">
      <c r="A2899" s="306">
        <v>15</v>
      </c>
      <c r="B2899" s="306">
        <v>21</v>
      </c>
      <c r="C2899" s="306">
        <v>2024</v>
      </c>
      <c r="D2899" s="306">
        <v>7</v>
      </c>
      <c r="E2899" s="306">
        <v>99</v>
      </c>
      <c r="F2899" s="306">
        <v>99</v>
      </c>
      <c r="G2899" s="306">
        <v>99</v>
      </c>
      <c r="H2899" s="306">
        <v>99</v>
      </c>
      <c r="I2899" s="306">
        <v>99</v>
      </c>
      <c r="J2899" s="306">
        <v>999</v>
      </c>
      <c r="K2899" s="306">
        <v>4</v>
      </c>
      <c r="M2899" s="306">
        <v>99</v>
      </c>
      <c r="N2899" s="306">
        <v>99</v>
      </c>
      <c r="O2899" s="306">
        <v>99</v>
      </c>
      <c r="P2899" s="306">
        <v>99</v>
      </c>
      <c r="Q2899" s="306">
        <v>8</v>
      </c>
      <c r="R2899" s="306">
        <v>16</v>
      </c>
      <c r="S2899" s="306">
        <v>12</v>
      </c>
      <c r="T2899" s="306">
        <v>0.65199674001629992</v>
      </c>
      <c r="U2899" s="306">
        <v>0.50465339877883597</v>
      </c>
      <c r="V2899" s="306">
        <v>5.5</v>
      </c>
      <c r="W2899" s="306">
        <v>54.75</v>
      </c>
      <c r="X2899" s="306">
        <v>180.25460455037924</v>
      </c>
      <c r="Y2899" s="306">
        <v>117.37500000000001</v>
      </c>
      <c r="Z2899" s="306">
        <v>156.50000000000003</v>
      </c>
      <c r="AA2899" s="306">
        <v>21.090045044996675</v>
      </c>
      <c r="AB2899" s="306">
        <v>4.8669805834829436</v>
      </c>
      <c r="AC2899" s="306">
        <v>-49.003924725306398</v>
      </c>
      <c r="AD2899" s="306">
        <v>0</v>
      </c>
      <c r="AE2899" s="306">
        <v>0</v>
      </c>
      <c r="AF2899" s="306">
        <v>0</v>
      </c>
      <c r="AG2899" s="306">
        <v>0</v>
      </c>
      <c r="AH2899" s="306">
        <v>0</v>
      </c>
      <c r="AI2899" s="306">
        <v>0</v>
      </c>
      <c r="AJ2899" s="306">
        <v>1</v>
      </c>
      <c r="AK2899" s="306">
        <v>0</v>
      </c>
      <c r="AL2899" s="306">
        <v>0</v>
      </c>
      <c r="AM2899" s="306">
        <v>0</v>
      </c>
    </row>
    <row r="2900" spans="1:39" s="313" customFormat="1">
      <c r="A2900" s="313">
        <v>15</v>
      </c>
      <c r="B2900" s="313">
        <v>22</v>
      </c>
      <c r="C2900" s="313">
        <v>2024</v>
      </c>
      <c r="D2900" s="313">
        <v>8</v>
      </c>
      <c r="E2900" s="313">
        <v>99</v>
      </c>
      <c r="F2900" s="313">
        <v>99</v>
      </c>
      <c r="G2900" s="313">
        <v>99</v>
      </c>
      <c r="H2900" s="313">
        <v>99</v>
      </c>
      <c r="I2900" s="313">
        <v>99</v>
      </c>
      <c r="J2900" s="313">
        <v>999</v>
      </c>
      <c r="K2900" s="313">
        <v>0</v>
      </c>
      <c r="M2900" s="313">
        <v>99</v>
      </c>
      <c r="N2900" s="313">
        <v>99</v>
      </c>
      <c r="O2900" s="313">
        <v>99</v>
      </c>
      <c r="P2900" s="313">
        <v>99</v>
      </c>
      <c r="Q2900" s="313">
        <v>202</v>
      </c>
      <c r="R2900" s="313">
        <v>1655</v>
      </c>
      <c r="S2900" s="313">
        <v>1654</v>
      </c>
      <c r="T2900" s="313">
        <v>70.067739204064367</v>
      </c>
      <c r="U2900" s="313">
        <v>69.103604878746637</v>
      </c>
      <c r="V2900" s="313">
        <v>6.1546827794561905</v>
      </c>
      <c r="W2900" s="313">
        <v>58.856106408706175</v>
      </c>
      <c r="X2900" s="313">
        <v>163.6022035068882</v>
      </c>
      <c r="Y2900" s="313">
        <v>150.89208459214476</v>
      </c>
      <c r="Z2900" s="313">
        <v>150.98331318016901</v>
      </c>
      <c r="AA2900" s="313">
        <v>30.030398740527911</v>
      </c>
      <c r="AB2900" s="313">
        <v>4.2744250357797604</v>
      </c>
      <c r="AC2900" s="313">
        <v>-33.258416517955403</v>
      </c>
      <c r="AD2900" s="313">
        <v>42</v>
      </c>
      <c r="AE2900" s="313">
        <v>0</v>
      </c>
      <c r="AF2900" s="313">
        <v>0</v>
      </c>
      <c r="AG2900" s="313">
        <v>2</v>
      </c>
      <c r="AH2900" s="313">
        <v>146</v>
      </c>
      <c r="AI2900" s="313">
        <v>22</v>
      </c>
      <c r="AJ2900" s="313">
        <v>61</v>
      </c>
      <c r="AK2900" s="313">
        <v>8</v>
      </c>
      <c r="AL2900" s="313">
        <v>19</v>
      </c>
      <c r="AM2900" s="313">
        <v>4</v>
      </c>
    </row>
    <row r="2901" spans="1:39" s="313" customFormat="1">
      <c r="A2901" s="313">
        <v>15</v>
      </c>
      <c r="B2901" s="313">
        <v>23</v>
      </c>
      <c r="C2901" s="313">
        <v>2024</v>
      </c>
      <c r="D2901" s="313">
        <v>8</v>
      </c>
      <c r="E2901" s="313">
        <v>99</v>
      </c>
      <c r="F2901" s="313">
        <v>99</v>
      </c>
      <c r="G2901" s="313">
        <v>99</v>
      </c>
      <c r="H2901" s="313">
        <v>99</v>
      </c>
      <c r="I2901" s="313">
        <v>99</v>
      </c>
      <c r="J2901" s="313">
        <v>999</v>
      </c>
      <c r="K2901" s="313">
        <v>2</v>
      </c>
      <c r="M2901" s="313">
        <v>99</v>
      </c>
      <c r="N2901" s="313">
        <v>99</v>
      </c>
      <c r="O2901" s="313">
        <v>99</v>
      </c>
      <c r="P2901" s="313">
        <v>99</v>
      </c>
      <c r="Q2901" s="313">
        <v>95</v>
      </c>
      <c r="R2901" s="313">
        <v>701</v>
      </c>
      <c r="S2901" s="313">
        <v>701</v>
      </c>
      <c r="T2901" s="313">
        <v>29.678238780694326</v>
      </c>
      <c r="U2901" s="313">
        <v>30.635007998512396</v>
      </c>
      <c r="V2901" s="313">
        <v>6.5592011412268212</v>
      </c>
      <c r="W2901" s="313">
        <v>58.072753209700437</v>
      </c>
      <c r="X2901" s="313">
        <v>171.10473661678176</v>
      </c>
      <c r="Y2901" s="313">
        <v>157.9296718972895</v>
      </c>
      <c r="Z2901" s="313">
        <v>157.9296718972895</v>
      </c>
      <c r="AA2901" s="313">
        <v>33.323593549519494</v>
      </c>
      <c r="AB2901" s="313">
        <v>5.6388313337699989</v>
      </c>
      <c r="AC2901" s="313">
        <v>-44.57328877685304</v>
      </c>
      <c r="AD2901" s="313">
        <v>36</v>
      </c>
      <c r="AE2901" s="313">
        <v>0</v>
      </c>
      <c r="AF2901" s="313">
        <v>0</v>
      </c>
      <c r="AG2901" s="313">
        <v>1</v>
      </c>
      <c r="AH2901" s="313">
        <v>27</v>
      </c>
      <c r="AI2901" s="313">
        <v>12</v>
      </c>
      <c r="AJ2901" s="313">
        <v>11</v>
      </c>
      <c r="AK2901" s="313">
        <v>11</v>
      </c>
      <c r="AL2901" s="313">
        <v>3</v>
      </c>
      <c r="AM2901" s="313">
        <v>2</v>
      </c>
    </row>
    <row r="2902" spans="1:39" s="313" customFormat="1">
      <c r="A2902" s="313">
        <v>15</v>
      </c>
      <c r="B2902" s="313">
        <v>24</v>
      </c>
      <c r="C2902" s="313">
        <v>2024</v>
      </c>
      <c r="D2902" s="313">
        <v>8</v>
      </c>
      <c r="E2902" s="313">
        <v>99</v>
      </c>
      <c r="F2902" s="313">
        <v>99</v>
      </c>
      <c r="G2902" s="313">
        <v>99</v>
      </c>
      <c r="H2902" s="313">
        <v>99</v>
      </c>
      <c r="I2902" s="313">
        <v>99</v>
      </c>
      <c r="J2902" s="313">
        <v>999</v>
      </c>
      <c r="K2902" s="313">
        <v>4</v>
      </c>
      <c r="M2902" s="313">
        <v>99</v>
      </c>
      <c r="N2902" s="313">
        <v>99</v>
      </c>
      <c r="O2902" s="313">
        <v>99</v>
      </c>
      <c r="P2902" s="313">
        <v>99</v>
      </c>
      <c r="Q2902" s="313">
        <v>6</v>
      </c>
      <c r="R2902" s="313">
        <v>6</v>
      </c>
      <c r="S2902" s="313">
        <v>6</v>
      </c>
      <c r="T2902" s="313">
        <v>0.2540220152413209</v>
      </c>
      <c r="U2902" s="313">
        <v>0.26138712274098458</v>
      </c>
      <c r="V2902" s="313">
        <v>3.6666666666666656</v>
      </c>
      <c r="W2902" s="313">
        <v>58.16666666666665</v>
      </c>
      <c r="X2902" s="313">
        <v>170.56699169375227</v>
      </c>
      <c r="Y2902" s="313">
        <v>157.43333333333339</v>
      </c>
      <c r="Z2902" s="313">
        <v>157.43333333333339</v>
      </c>
      <c r="AA2902" s="313">
        <v>25.303271637390178</v>
      </c>
      <c r="AB2902" s="313">
        <v>5.5802230142611045</v>
      </c>
      <c r="AC2902" s="313">
        <v>53.679583851990735</v>
      </c>
      <c r="AD2902" s="313">
        <v>0</v>
      </c>
      <c r="AE2902" s="313">
        <v>0</v>
      </c>
      <c r="AF2902" s="313">
        <v>0</v>
      </c>
      <c r="AG2902" s="313">
        <v>0</v>
      </c>
      <c r="AH2902" s="313">
        <v>0</v>
      </c>
      <c r="AI2902" s="313">
        <v>0</v>
      </c>
      <c r="AJ2902" s="313">
        <v>0</v>
      </c>
      <c r="AK2902" s="313">
        <v>0</v>
      </c>
      <c r="AL2902" s="313">
        <v>0</v>
      </c>
      <c r="AM2902" s="313">
        <v>0</v>
      </c>
    </row>
    <row r="2903" spans="1:39" s="306" customFormat="1">
      <c r="A2903" s="306">
        <v>15</v>
      </c>
      <c r="B2903" s="306">
        <v>25</v>
      </c>
      <c r="C2903" s="306">
        <v>2024</v>
      </c>
      <c r="D2903" s="306">
        <v>9</v>
      </c>
      <c r="E2903" s="306">
        <v>99</v>
      </c>
      <c r="F2903" s="306">
        <v>99</v>
      </c>
      <c r="G2903" s="306">
        <v>99</v>
      </c>
      <c r="H2903" s="306">
        <v>99</v>
      </c>
      <c r="I2903" s="306">
        <v>99</v>
      </c>
      <c r="J2903" s="306">
        <v>999</v>
      </c>
      <c r="K2903" s="306">
        <v>0</v>
      </c>
      <c r="M2903" s="306">
        <v>99</v>
      </c>
      <c r="N2903" s="306">
        <v>99</v>
      </c>
      <c r="O2903" s="306">
        <v>99</v>
      </c>
      <c r="P2903" s="306">
        <v>99</v>
      </c>
      <c r="Q2903" s="306">
        <v>211</v>
      </c>
      <c r="R2903" s="306">
        <v>1503</v>
      </c>
      <c r="S2903" s="306">
        <v>1501</v>
      </c>
      <c r="T2903" s="306">
        <v>63.578680203045693</v>
      </c>
      <c r="U2903" s="306">
        <v>62.80001199798037</v>
      </c>
      <c r="V2903" s="306">
        <v>6.0958083832335319</v>
      </c>
      <c r="W2903" s="306">
        <v>58.664890073284482</v>
      </c>
      <c r="X2903" s="306">
        <v>163.18954723272839</v>
      </c>
      <c r="Y2903" s="306">
        <v>150.44451097804415</v>
      </c>
      <c r="Z2903" s="306">
        <v>150.64497001998691</v>
      </c>
      <c r="AA2903" s="306">
        <v>30.435009498058793</v>
      </c>
      <c r="AB2903" s="306">
        <v>4.4980149376129539</v>
      </c>
      <c r="AC2903" s="306">
        <v>-36.038469607838863</v>
      </c>
      <c r="AD2903" s="306">
        <v>37</v>
      </c>
      <c r="AE2903" s="306">
        <v>0</v>
      </c>
      <c r="AF2903" s="306">
        <v>0</v>
      </c>
      <c r="AG2903" s="306">
        <v>2</v>
      </c>
      <c r="AH2903" s="306">
        <v>110</v>
      </c>
      <c r="AI2903" s="306">
        <v>10</v>
      </c>
      <c r="AJ2903" s="306">
        <v>62</v>
      </c>
      <c r="AK2903" s="306">
        <v>6</v>
      </c>
      <c r="AL2903" s="306">
        <v>17</v>
      </c>
      <c r="AM2903" s="306">
        <v>2</v>
      </c>
    </row>
    <row r="2904" spans="1:39" s="306" customFormat="1">
      <c r="A2904" s="306">
        <v>15</v>
      </c>
      <c r="B2904" s="306">
        <v>26</v>
      </c>
      <c r="C2904" s="306">
        <v>2024</v>
      </c>
      <c r="D2904" s="306">
        <v>9</v>
      </c>
      <c r="E2904" s="306">
        <v>99</v>
      </c>
      <c r="F2904" s="306">
        <v>99</v>
      </c>
      <c r="G2904" s="306">
        <v>99</v>
      </c>
      <c r="H2904" s="306">
        <v>99</v>
      </c>
      <c r="I2904" s="306">
        <v>99</v>
      </c>
      <c r="J2904" s="306">
        <v>999</v>
      </c>
      <c r="K2904" s="306">
        <v>2</v>
      </c>
      <c r="M2904" s="306">
        <v>99</v>
      </c>
      <c r="N2904" s="306">
        <v>99</v>
      </c>
      <c r="O2904" s="306">
        <v>99</v>
      </c>
      <c r="P2904" s="306">
        <v>99</v>
      </c>
      <c r="Q2904" s="306">
        <v>98</v>
      </c>
      <c r="R2904" s="306">
        <v>857</v>
      </c>
      <c r="S2904" s="306">
        <v>857</v>
      </c>
      <c r="T2904" s="306">
        <v>36.252115059221659</v>
      </c>
      <c r="U2904" s="306">
        <v>36.98888464886187</v>
      </c>
      <c r="V2904" s="306">
        <v>7.1283547257876272</v>
      </c>
      <c r="W2904" s="306">
        <v>57.757292882147027</v>
      </c>
      <c r="X2904" s="306">
        <v>168.36984567850502</v>
      </c>
      <c r="Y2904" s="306">
        <v>155.40536756126022</v>
      </c>
      <c r="Z2904" s="306">
        <v>155.40536756126022</v>
      </c>
      <c r="AA2904" s="306">
        <v>31.916489545555638</v>
      </c>
      <c r="AB2904" s="306">
        <v>5.0082215858835593</v>
      </c>
      <c r="AC2904" s="306">
        <v>-43.423366463222258</v>
      </c>
      <c r="AD2904" s="306">
        <v>30</v>
      </c>
      <c r="AE2904" s="306">
        <v>0</v>
      </c>
      <c r="AF2904" s="306">
        <v>0</v>
      </c>
      <c r="AG2904" s="306">
        <v>6</v>
      </c>
      <c r="AH2904" s="306">
        <v>28</v>
      </c>
      <c r="AI2904" s="306">
        <v>4</v>
      </c>
      <c r="AJ2904" s="306">
        <v>8</v>
      </c>
      <c r="AK2904" s="306">
        <v>12</v>
      </c>
      <c r="AL2904" s="306">
        <v>4</v>
      </c>
      <c r="AM2904" s="306">
        <v>2</v>
      </c>
    </row>
    <row r="2905" spans="1:39" s="306" customFormat="1">
      <c r="A2905" s="306">
        <v>15</v>
      </c>
      <c r="B2905" s="306">
        <v>27</v>
      </c>
      <c r="C2905" s="306">
        <v>2024</v>
      </c>
      <c r="D2905" s="306">
        <v>9</v>
      </c>
      <c r="E2905" s="306">
        <v>99</v>
      </c>
      <c r="F2905" s="306">
        <v>99</v>
      </c>
      <c r="G2905" s="306">
        <v>99</v>
      </c>
      <c r="H2905" s="306">
        <v>99</v>
      </c>
      <c r="I2905" s="306">
        <v>99</v>
      </c>
      <c r="J2905" s="306">
        <v>999</v>
      </c>
      <c r="K2905" s="306">
        <v>4</v>
      </c>
      <c r="M2905" s="306">
        <v>99</v>
      </c>
      <c r="N2905" s="306">
        <v>99</v>
      </c>
      <c r="O2905" s="306">
        <v>99</v>
      </c>
      <c r="P2905" s="306">
        <v>99</v>
      </c>
      <c r="Q2905" s="306">
        <v>4</v>
      </c>
      <c r="R2905" s="306">
        <v>4</v>
      </c>
      <c r="S2905" s="306">
        <v>4</v>
      </c>
      <c r="T2905" s="306">
        <v>0.16920473773265651</v>
      </c>
      <c r="U2905" s="306">
        <v>0.21110335315777368</v>
      </c>
      <c r="V2905" s="306">
        <v>4</v>
      </c>
      <c r="W2905" s="306">
        <v>55</v>
      </c>
      <c r="X2905" s="306">
        <v>205.87757313109424</v>
      </c>
      <c r="Y2905" s="306">
        <v>190.02500000000001</v>
      </c>
      <c r="Z2905" s="306">
        <v>190.02500000000001</v>
      </c>
      <c r="AA2905" s="306">
        <v>27.229613934097539</v>
      </c>
      <c r="AB2905" s="306">
        <v>7</v>
      </c>
      <c r="AC2905" s="306">
        <v>-69.868783472454453</v>
      </c>
      <c r="AD2905" s="306">
        <v>0</v>
      </c>
      <c r="AE2905" s="306">
        <v>0</v>
      </c>
      <c r="AF2905" s="306">
        <v>0</v>
      </c>
      <c r="AG2905" s="306">
        <v>0</v>
      </c>
      <c r="AH2905" s="306">
        <v>0</v>
      </c>
      <c r="AI2905" s="306">
        <v>0</v>
      </c>
      <c r="AJ2905" s="306">
        <v>0</v>
      </c>
      <c r="AK2905" s="306">
        <v>0</v>
      </c>
      <c r="AL2905" s="306">
        <v>0</v>
      </c>
      <c r="AM2905" s="306">
        <v>0</v>
      </c>
    </row>
    <row r="2906" spans="1:39" s="307" customFormat="1">
      <c r="A2906" s="307">
        <v>15</v>
      </c>
      <c r="B2906" s="307">
        <v>28</v>
      </c>
      <c r="C2906" s="307">
        <v>2024</v>
      </c>
      <c r="D2906" s="307">
        <v>10</v>
      </c>
      <c r="E2906" s="307">
        <v>99</v>
      </c>
      <c r="F2906" s="307">
        <v>99</v>
      </c>
      <c r="G2906" s="307">
        <v>99</v>
      </c>
      <c r="H2906" s="307">
        <v>99</v>
      </c>
      <c r="I2906" s="307">
        <v>99</v>
      </c>
      <c r="J2906" s="307">
        <v>999</v>
      </c>
      <c r="K2906" s="307">
        <v>0</v>
      </c>
      <c r="M2906" s="307">
        <v>99</v>
      </c>
      <c r="N2906" s="307">
        <v>99</v>
      </c>
      <c r="O2906" s="307">
        <v>99</v>
      </c>
      <c r="P2906" s="307">
        <v>99</v>
      </c>
      <c r="Q2906" s="307">
        <v>232</v>
      </c>
      <c r="R2906" s="307">
        <v>1567</v>
      </c>
      <c r="S2906" s="307">
        <v>1565</v>
      </c>
      <c r="T2906" s="307">
        <v>62.281399046104923</v>
      </c>
      <c r="U2906" s="307">
        <v>62.114938206013889</v>
      </c>
      <c r="V2906" s="307">
        <v>6.1123165283982122</v>
      </c>
      <c r="W2906" s="307">
        <v>59.008306709265177</v>
      </c>
      <c r="X2906" s="307">
        <v>163.72625819222438</v>
      </c>
      <c r="Y2906" s="307">
        <v>150.93624760689204</v>
      </c>
      <c r="Z2906" s="307">
        <v>151.12913738019162</v>
      </c>
      <c r="AA2906" s="307">
        <v>29.380150341347974</v>
      </c>
      <c r="AB2906" s="307">
        <v>4.2840734857339999</v>
      </c>
      <c r="AC2906" s="307">
        <v>-27.902620628900596</v>
      </c>
      <c r="AD2906" s="307">
        <v>35</v>
      </c>
      <c r="AE2906" s="307">
        <v>0</v>
      </c>
      <c r="AF2906" s="307">
        <v>0</v>
      </c>
      <c r="AG2906" s="307">
        <v>6</v>
      </c>
      <c r="AH2906" s="307">
        <v>120</v>
      </c>
      <c r="AI2906" s="307">
        <v>12</v>
      </c>
      <c r="AJ2906" s="307">
        <v>53</v>
      </c>
      <c r="AK2906" s="307">
        <v>10</v>
      </c>
      <c r="AL2906" s="307">
        <v>14</v>
      </c>
      <c r="AM2906" s="307">
        <v>5</v>
      </c>
    </row>
    <row r="2907" spans="1:39" s="307" customFormat="1">
      <c r="A2907" s="307">
        <v>15</v>
      </c>
      <c r="B2907" s="307">
        <v>29</v>
      </c>
      <c r="C2907" s="307">
        <v>2024</v>
      </c>
      <c r="D2907" s="307">
        <v>10</v>
      </c>
      <c r="E2907" s="307">
        <v>99</v>
      </c>
      <c r="F2907" s="307">
        <v>99</v>
      </c>
      <c r="G2907" s="307">
        <v>99</v>
      </c>
      <c r="H2907" s="307">
        <v>99</v>
      </c>
      <c r="I2907" s="307">
        <v>99</v>
      </c>
      <c r="J2907" s="307">
        <v>999</v>
      </c>
      <c r="K2907" s="307">
        <v>2</v>
      </c>
      <c r="M2907" s="307">
        <v>99</v>
      </c>
      <c r="N2907" s="307">
        <v>99</v>
      </c>
      <c r="O2907" s="307">
        <v>99</v>
      </c>
      <c r="P2907" s="307">
        <v>99</v>
      </c>
      <c r="Q2907" s="307">
        <v>109</v>
      </c>
      <c r="R2907" s="307">
        <v>930</v>
      </c>
      <c r="S2907" s="307">
        <v>930</v>
      </c>
      <c r="T2907" s="307">
        <v>36.963434022257559</v>
      </c>
      <c r="U2907" s="307">
        <v>37.263432073624926</v>
      </c>
      <c r="V2907" s="307">
        <v>6.8032258064516116</v>
      </c>
      <c r="W2907" s="307">
        <v>58.405376344086015</v>
      </c>
      <c r="X2907" s="307">
        <v>165.29689302065501</v>
      </c>
      <c r="Y2907" s="307">
        <v>152.56903225806451</v>
      </c>
      <c r="Z2907" s="307">
        <v>152.56903225806451</v>
      </c>
      <c r="AA2907" s="307">
        <v>30.801566224125271</v>
      </c>
      <c r="AB2907" s="307">
        <v>5.151487218007059</v>
      </c>
      <c r="AC2907" s="307">
        <v>-33.711348150861241</v>
      </c>
      <c r="AD2907" s="307">
        <v>30</v>
      </c>
      <c r="AE2907" s="307">
        <v>0</v>
      </c>
      <c r="AF2907" s="307">
        <v>0</v>
      </c>
      <c r="AG2907" s="307">
        <v>5</v>
      </c>
      <c r="AH2907" s="307">
        <v>50</v>
      </c>
      <c r="AI2907" s="307">
        <v>7</v>
      </c>
      <c r="AJ2907" s="307">
        <v>12</v>
      </c>
      <c r="AK2907" s="307">
        <v>4</v>
      </c>
      <c r="AL2907" s="307">
        <v>5</v>
      </c>
      <c r="AM2907" s="307">
        <v>1</v>
      </c>
    </row>
    <row r="2908" spans="1:39" s="307" customFormat="1">
      <c r="A2908" s="307">
        <v>15</v>
      </c>
      <c r="B2908" s="307">
        <v>30</v>
      </c>
      <c r="C2908" s="307">
        <v>2024</v>
      </c>
      <c r="D2908" s="307">
        <v>10</v>
      </c>
      <c r="E2908" s="307">
        <v>99</v>
      </c>
      <c r="F2908" s="307">
        <v>99</v>
      </c>
      <c r="G2908" s="307">
        <v>99</v>
      </c>
      <c r="H2908" s="307">
        <v>99</v>
      </c>
      <c r="I2908" s="307">
        <v>99</v>
      </c>
      <c r="J2908" s="307">
        <v>999</v>
      </c>
      <c r="K2908" s="307">
        <v>4</v>
      </c>
      <c r="M2908" s="307">
        <v>99</v>
      </c>
      <c r="N2908" s="307">
        <v>99</v>
      </c>
      <c r="O2908" s="307">
        <v>99</v>
      </c>
      <c r="P2908" s="307">
        <v>99</v>
      </c>
      <c r="Q2908" s="307">
        <v>10</v>
      </c>
      <c r="R2908" s="307">
        <v>19</v>
      </c>
      <c r="S2908" s="307">
        <v>19</v>
      </c>
      <c r="T2908" s="307">
        <v>0.7551669316375198</v>
      </c>
      <c r="U2908" s="307">
        <v>0.62162972036117037</v>
      </c>
      <c r="V2908" s="307">
        <v>5.4210526315789487</v>
      </c>
      <c r="W2908" s="307">
        <v>59.368421052631597</v>
      </c>
      <c r="X2908" s="307">
        <v>134.97177396361971</v>
      </c>
      <c r="Y2908" s="307">
        <v>124.5789473684211</v>
      </c>
      <c r="Z2908" s="307">
        <v>124.5789473684211</v>
      </c>
      <c r="AA2908" s="307">
        <v>34.404965659768713</v>
      </c>
      <c r="AB2908" s="307">
        <v>4.7595944798047718</v>
      </c>
      <c r="AC2908" s="307">
        <v>-59.10843715350223</v>
      </c>
      <c r="AD2908" s="307">
        <v>0</v>
      </c>
      <c r="AE2908" s="307">
        <v>0</v>
      </c>
      <c r="AF2908" s="307">
        <v>0</v>
      </c>
      <c r="AG2908" s="307">
        <v>2</v>
      </c>
      <c r="AH2908" s="307">
        <v>1</v>
      </c>
      <c r="AI2908" s="307">
        <v>0</v>
      </c>
      <c r="AJ2908" s="307">
        <v>0</v>
      </c>
      <c r="AK2908" s="307">
        <v>0</v>
      </c>
      <c r="AL2908" s="307">
        <v>0</v>
      </c>
      <c r="AM2908" s="307">
        <v>0</v>
      </c>
    </row>
    <row r="2909" spans="1:39" s="307" customFormat="1">
      <c r="A2909" s="307">
        <v>15</v>
      </c>
      <c r="B2909" s="307">
        <v>31</v>
      </c>
      <c r="C2909" s="307">
        <v>2024</v>
      </c>
      <c r="D2909" s="307">
        <v>11</v>
      </c>
      <c r="E2909" s="307">
        <v>99</v>
      </c>
      <c r="F2909" s="307">
        <v>99</v>
      </c>
      <c r="G2909" s="307">
        <v>99</v>
      </c>
      <c r="H2909" s="307">
        <v>99</v>
      </c>
      <c r="I2909" s="307">
        <v>99</v>
      </c>
      <c r="J2909" s="307">
        <v>999</v>
      </c>
      <c r="K2909" s="307">
        <v>0</v>
      </c>
      <c r="M2909" s="307">
        <v>99</v>
      </c>
      <c r="N2909" s="307">
        <v>99</v>
      </c>
      <c r="O2909" s="307">
        <v>99</v>
      </c>
      <c r="P2909" s="307">
        <v>99</v>
      </c>
      <c r="Q2909" s="307">
        <v>81</v>
      </c>
      <c r="R2909" s="307">
        <v>447</v>
      </c>
      <c r="S2909" s="307">
        <v>446</v>
      </c>
      <c r="T2909" s="307">
        <v>70.839936608557849</v>
      </c>
      <c r="U2909" s="307">
        <v>69.967859721925549</v>
      </c>
      <c r="V2909" s="307">
        <v>6.8680089485458602</v>
      </c>
      <c r="W2909" s="307">
        <v>58.569506726457405</v>
      </c>
      <c r="X2909" s="307">
        <v>166.94176416267339</v>
      </c>
      <c r="Y2909" s="307">
        <v>153.89642058165549</v>
      </c>
      <c r="Z2909" s="307">
        <v>154.2414798206278</v>
      </c>
      <c r="AA2909" s="307">
        <v>29.5984494891186</v>
      </c>
      <c r="AB2909" s="307">
        <v>4.5505002167947683</v>
      </c>
      <c r="AC2909" s="307">
        <v>-38.157906945911513</v>
      </c>
      <c r="AD2909" s="307">
        <v>5</v>
      </c>
      <c r="AE2909" s="307">
        <v>0</v>
      </c>
      <c r="AF2909" s="307">
        <v>0</v>
      </c>
      <c r="AG2909" s="307">
        <v>1</v>
      </c>
      <c r="AH2909" s="307">
        <v>30</v>
      </c>
      <c r="AI2909" s="307">
        <v>3</v>
      </c>
      <c r="AJ2909" s="307">
        <v>12</v>
      </c>
      <c r="AK2909" s="307">
        <v>3</v>
      </c>
      <c r="AL2909" s="307">
        <v>5</v>
      </c>
      <c r="AM2909" s="307">
        <v>0</v>
      </c>
    </row>
    <row r="2910" spans="1:39" s="307" customFormat="1">
      <c r="A2910" s="307">
        <v>15</v>
      </c>
      <c r="B2910" s="307">
        <v>32</v>
      </c>
      <c r="C2910" s="307">
        <v>2024</v>
      </c>
      <c r="D2910" s="307">
        <v>11</v>
      </c>
      <c r="E2910" s="307">
        <v>99</v>
      </c>
      <c r="F2910" s="307">
        <v>99</v>
      </c>
      <c r="G2910" s="307">
        <v>99</v>
      </c>
      <c r="H2910" s="307">
        <v>99</v>
      </c>
      <c r="I2910" s="307">
        <v>99</v>
      </c>
      <c r="J2910" s="307">
        <v>999</v>
      </c>
      <c r="K2910" s="307">
        <v>2</v>
      </c>
      <c r="M2910" s="307">
        <v>99</v>
      </c>
      <c r="N2910" s="307">
        <v>99</v>
      </c>
      <c r="O2910" s="307">
        <v>99</v>
      </c>
      <c r="P2910" s="307">
        <v>99</v>
      </c>
      <c r="Q2910" s="307">
        <v>39</v>
      </c>
      <c r="R2910" s="307">
        <v>184</v>
      </c>
      <c r="S2910" s="307">
        <v>184</v>
      </c>
      <c r="T2910" s="307">
        <v>29.160063391442151</v>
      </c>
      <c r="U2910" s="307">
        <v>30.03214027807444</v>
      </c>
      <c r="V2910" s="307">
        <v>7.1630434782608692</v>
      </c>
      <c r="W2910" s="307">
        <v>57.565217391304351</v>
      </c>
      <c r="X2910" s="307">
        <v>173.86181638324939</v>
      </c>
      <c r="Y2910" s="307">
        <v>160.47445652173917</v>
      </c>
      <c r="Z2910" s="307">
        <v>160.47445652173917</v>
      </c>
      <c r="AA2910" s="307">
        <v>29.171584776975745</v>
      </c>
      <c r="AB2910" s="307">
        <v>5.3391587593073195</v>
      </c>
      <c r="AC2910" s="307">
        <v>-31.237157100403639</v>
      </c>
      <c r="AD2910" s="307">
        <v>6</v>
      </c>
      <c r="AE2910" s="307">
        <v>0</v>
      </c>
      <c r="AF2910" s="307">
        <v>0</v>
      </c>
      <c r="AG2910" s="307">
        <v>0</v>
      </c>
      <c r="AH2910" s="307">
        <v>6</v>
      </c>
      <c r="AI2910" s="307">
        <v>1</v>
      </c>
      <c r="AJ2910" s="307">
        <v>3</v>
      </c>
      <c r="AK2910" s="307">
        <v>2</v>
      </c>
      <c r="AL2910" s="307">
        <v>2</v>
      </c>
      <c r="AM2910" s="307">
        <v>1</v>
      </c>
    </row>
    <row r="2911" spans="1:39" s="307" customFormat="1">
      <c r="A2911" s="307">
        <v>15</v>
      </c>
      <c r="B2911" s="307">
        <v>33</v>
      </c>
      <c r="C2911" s="307">
        <v>2023</v>
      </c>
      <c r="D2911" s="307">
        <v>1</v>
      </c>
      <c r="E2911" s="307">
        <v>99</v>
      </c>
      <c r="F2911" s="307">
        <v>99</v>
      </c>
      <c r="G2911" s="307">
        <v>99</v>
      </c>
      <c r="H2911" s="307">
        <v>99</v>
      </c>
      <c r="I2911" s="307">
        <v>99</v>
      </c>
      <c r="J2911" s="307">
        <v>999</v>
      </c>
      <c r="K2911" s="307">
        <v>0</v>
      </c>
      <c r="M2911" s="307">
        <v>99</v>
      </c>
      <c r="N2911" s="307">
        <v>99</v>
      </c>
      <c r="O2911" s="307">
        <v>99</v>
      </c>
      <c r="P2911" s="307">
        <v>99</v>
      </c>
      <c r="Q2911" s="307">
        <v>234</v>
      </c>
      <c r="R2911" s="307">
        <v>1549</v>
      </c>
      <c r="S2911" s="307">
        <v>1546</v>
      </c>
      <c r="T2911" s="307">
        <v>62.839756592292098</v>
      </c>
      <c r="U2911" s="307">
        <v>62.181894773667217</v>
      </c>
      <c r="V2911" s="307">
        <v>6.0677856681730127</v>
      </c>
      <c r="W2911" s="307">
        <v>59.042690815006488</v>
      </c>
      <c r="X2911" s="307">
        <v>168.42117411226076</v>
      </c>
      <c r="Y2911" s="307">
        <v>155.13925112976133</v>
      </c>
      <c r="Z2911" s="307">
        <v>155.44029754204416</v>
      </c>
      <c r="AA2911" s="307">
        <v>30.739958440616459</v>
      </c>
      <c r="AB2911" s="307">
        <v>4.4697620270437151</v>
      </c>
      <c r="AC2911" s="307">
        <v>-42.656572762559058</v>
      </c>
      <c r="AD2911" s="307">
        <v>60</v>
      </c>
      <c r="AE2911" s="307">
        <v>0</v>
      </c>
      <c r="AF2911" s="307">
        <v>0</v>
      </c>
      <c r="AG2911" s="307">
        <v>7</v>
      </c>
      <c r="AH2911" s="307">
        <v>115</v>
      </c>
      <c r="AI2911" s="307">
        <v>13</v>
      </c>
      <c r="AJ2911" s="307">
        <v>15</v>
      </c>
      <c r="AK2911" s="307">
        <v>5</v>
      </c>
      <c r="AL2911" s="307">
        <v>22</v>
      </c>
      <c r="AM2911" s="307">
        <v>7</v>
      </c>
    </row>
    <row r="2912" spans="1:39" s="308" customFormat="1">
      <c r="A2912" s="308">
        <v>15</v>
      </c>
      <c r="B2912" s="308">
        <v>34</v>
      </c>
      <c r="C2912" s="308">
        <v>2023</v>
      </c>
      <c r="D2912" s="308">
        <v>1</v>
      </c>
      <c r="E2912" s="308">
        <v>99</v>
      </c>
      <c r="F2912" s="308">
        <v>99</v>
      </c>
      <c r="G2912" s="308">
        <v>99</v>
      </c>
      <c r="H2912" s="308">
        <v>99</v>
      </c>
      <c r="I2912" s="308">
        <v>99</v>
      </c>
      <c r="J2912" s="308">
        <v>999</v>
      </c>
      <c r="K2912" s="308">
        <v>2</v>
      </c>
      <c r="M2912" s="308">
        <v>99</v>
      </c>
      <c r="N2912" s="308">
        <v>99</v>
      </c>
      <c r="O2912" s="308">
        <v>99</v>
      </c>
      <c r="P2912" s="308">
        <v>99</v>
      </c>
      <c r="Q2912" s="308">
        <v>120</v>
      </c>
      <c r="R2912" s="308">
        <v>905</v>
      </c>
      <c r="S2912" s="308">
        <v>905</v>
      </c>
      <c r="T2912" s="308">
        <v>36.713995943204871</v>
      </c>
      <c r="U2912" s="308">
        <v>37.450102092277113</v>
      </c>
      <c r="V2912" s="308">
        <v>6.7756906077348047</v>
      </c>
      <c r="W2912" s="308">
        <v>58.145856353591149</v>
      </c>
      <c r="X2912" s="308">
        <v>173.26541484350221</v>
      </c>
      <c r="Y2912" s="308">
        <v>159.92397790055253</v>
      </c>
      <c r="Z2912" s="308">
        <v>159.92397790055253</v>
      </c>
      <c r="AA2912" s="308">
        <v>32.285787538697988</v>
      </c>
      <c r="AB2912" s="308">
        <v>5.2243318282042805</v>
      </c>
      <c r="AC2912" s="308">
        <v>-39.838007207621494</v>
      </c>
      <c r="AD2912" s="308">
        <v>44</v>
      </c>
      <c r="AE2912" s="308">
        <v>0</v>
      </c>
      <c r="AF2912" s="308">
        <v>0</v>
      </c>
      <c r="AG2912" s="308">
        <v>8</v>
      </c>
      <c r="AH2912" s="308">
        <v>61</v>
      </c>
      <c r="AI2912" s="308">
        <v>8</v>
      </c>
      <c r="AJ2912" s="308">
        <v>12</v>
      </c>
      <c r="AK2912" s="308">
        <v>20</v>
      </c>
      <c r="AL2912" s="308">
        <v>13</v>
      </c>
      <c r="AM2912" s="308">
        <v>2</v>
      </c>
    </row>
    <row r="2913" spans="1:39" s="308" customFormat="1">
      <c r="A2913" s="308">
        <v>15</v>
      </c>
      <c r="B2913" s="308">
        <v>35</v>
      </c>
      <c r="C2913" s="308">
        <v>2023</v>
      </c>
      <c r="D2913" s="308">
        <v>1</v>
      </c>
      <c r="E2913" s="308">
        <v>99</v>
      </c>
      <c r="F2913" s="308">
        <v>99</v>
      </c>
      <c r="G2913" s="308">
        <v>99</v>
      </c>
      <c r="H2913" s="308">
        <v>99</v>
      </c>
      <c r="I2913" s="308">
        <v>99</v>
      </c>
      <c r="J2913" s="308">
        <v>999</v>
      </c>
      <c r="K2913" s="308">
        <v>4</v>
      </c>
      <c r="M2913" s="308">
        <v>99</v>
      </c>
      <c r="N2913" s="308">
        <v>99</v>
      </c>
      <c r="O2913" s="308">
        <v>99</v>
      </c>
      <c r="P2913" s="308">
        <v>99</v>
      </c>
      <c r="Q2913" s="308">
        <v>8</v>
      </c>
      <c r="R2913" s="308">
        <v>11</v>
      </c>
      <c r="S2913" s="308">
        <v>9</v>
      </c>
      <c r="T2913" s="308">
        <v>0.44624746450304253</v>
      </c>
      <c r="U2913" s="308">
        <v>0.36800313405565976</v>
      </c>
      <c r="V2913" s="308">
        <v>5.1818181818181808</v>
      </c>
      <c r="W2913" s="308">
        <v>53.777777777777779</v>
      </c>
      <c r="X2913" s="308">
        <v>171.49610952427861</v>
      </c>
      <c r="Y2913" s="308">
        <v>129.29090909090908</v>
      </c>
      <c r="Z2913" s="308">
        <v>158.02222222222221</v>
      </c>
      <c r="AA2913" s="308">
        <v>25.88421989371454</v>
      </c>
      <c r="AB2913" s="308">
        <v>5.9773234028056654</v>
      </c>
      <c r="AC2913" s="308">
        <v>1.2240481621485373</v>
      </c>
      <c r="AD2913" s="308">
        <v>0</v>
      </c>
      <c r="AE2913" s="308">
        <v>0</v>
      </c>
      <c r="AF2913" s="308">
        <v>0</v>
      </c>
      <c r="AG2913" s="308">
        <v>0</v>
      </c>
      <c r="AH2913" s="308">
        <v>0</v>
      </c>
      <c r="AI2913" s="308">
        <v>0</v>
      </c>
      <c r="AJ2913" s="308">
        <v>0</v>
      </c>
      <c r="AK2913" s="308">
        <v>0</v>
      </c>
      <c r="AL2913" s="308">
        <v>0</v>
      </c>
      <c r="AM2913" s="308">
        <v>0</v>
      </c>
    </row>
    <row r="2914" spans="1:39" s="308" customFormat="1">
      <c r="A2914" s="308">
        <v>15</v>
      </c>
      <c r="B2914" s="308">
        <v>36</v>
      </c>
      <c r="C2914" s="308">
        <v>2023</v>
      </c>
      <c r="D2914" s="308">
        <v>2</v>
      </c>
      <c r="E2914" s="308">
        <v>99</v>
      </c>
      <c r="F2914" s="308">
        <v>99</v>
      </c>
      <c r="G2914" s="308">
        <v>99</v>
      </c>
      <c r="H2914" s="308">
        <v>99</v>
      </c>
      <c r="I2914" s="308">
        <v>99</v>
      </c>
      <c r="J2914" s="308">
        <v>999</v>
      </c>
      <c r="K2914" s="308">
        <v>0</v>
      </c>
      <c r="M2914" s="308">
        <v>99</v>
      </c>
      <c r="N2914" s="308">
        <v>99</v>
      </c>
      <c r="O2914" s="308">
        <v>99</v>
      </c>
      <c r="P2914" s="308">
        <v>99</v>
      </c>
      <c r="Q2914" s="308">
        <v>215</v>
      </c>
      <c r="R2914" s="308">
        <v>1726</v>
      </c>
      <c r="S2914" s="308">
        <v>1725</v>
      </c>
      <c r="T2914" s="308">
        <v>66.206367472190237</v>
      </c>
      <c r="U2914" s="308">
        <v>65.371873380799855</v>
      </c>
      <c r="V2914" s="308">
        <v>5.1129779837775216</v>
      </c>
      <c r="W2914" s="308">
        <v>59.809275362318829</v>
      </c>
      <c r="X2914" s="308">
        <v>164.21576073788316</v>
      </c>
      <c r="Y2914" s="308">
        <v>151.45701042873691</v>
      </c>
      <c r="Z2914" s="308">
        <v>151.54481159420288</v>
      </c>
      <c r="AA2914" s="308">
        <v>30.603381702536556</v>
      </c>
      <c r="AB2914" s="308">
        <v>4.2602477708582178</v>
      </c>
      <c r="AC2914" s="308">
        <v>-44.917227636348485</v>
      </c>
      <c r="AD2914" s="308">
        <v>39</v>
      </c>
      <c r="AE2914" s="308">
        <v>0</v>
      </c>
      <c r="AF2914" s="308">
        <v>0</v>
      </c>
      <c r="AG2914" s="308">
        <v>5</v>
      </c>
      <c r="AH2914" s="308">
        <v>150</v>
      </c>
      <c r="AI2914" s="308">
        <v>17</v>
      </c>
      <c r="AJ2914" s="308">
        <v>25</v>
      </c>
      <c r="AK2914" s="308">
        <v>5</v>
      </c>
      <c r="AL2914" s="308">
        <v>24</v>
      </c>
      <c r="AM2914" s="308">
        <v>2</v>
      </c>
    </row>
    <row r="2915" spans="1:39" s="310" customFormat="1">
      <c r="A2915" s="310">
        <v>15</v>
      </c>
      <c r="B2915" s="310">
        <v>37</v>
      </c>
      <c r="C2915" s="310">
        <v>2023</v>
      </c>
      <c r="D2915" s="310">
        <v>2</v>
      </c>
      <c r="E2915" s="310">
        <v>99</v>
      </c>
      <c r="F2915" s="310">
        <v>99</v>
      </c>
      <c r="G2915" s="310">
        <v>99</v>
      </c>
      <c r="H2915" s="310">
        <v>99</v>
      </c>
      <c r="I2915" s="310">
        <v>99</v>
      </c>
      <c r="J2915" s="310">
        <v>999</v>
      </c>
      <c r="K2915" s="310">
        <v>2</v>
      </c>
      <c r="M2915" s="310">
        <v>99</v>
      </c>
      <c r="N2915" s="310">
        <v>99</v>
      </c>
      <c r="O2915" s="310">
        <v>99</v>
      </c>
      <c r="P2915" s="310">
        <v>99</v>
      </c>
      <c r="Q2915" s="310">
        <v>107</v>
      </c>
      <c r="R2915" s="310">
        <v>874</v>
      </c>
      <c r="S2915" s="310">
        <v>874</v>
      </c>
      <c r="T2915" s="310">
        <v>33.525124664365158</v>
      </c>
      <c r="U2915" s="310">
        <v>34.388034873694885</v>
      </c>
      <c r="V2915" s="310">
        <v>6.6773455377574358</v>
      </c>
      <c r="W2915" s="310">
        <v>58.135011441647599</v>
      </c>
      <c r="X2915" s="310">
        <v>170.46431024095628</v>
      </c>
      <c r="Y2915" s="310">
        <v>157.33855835240277</v>
      </c>
      <c r="Z2915" s="310">
        <v>157.33855835240277</v>
      </c>
      <c r="AA2915" s="310">
        <v>31.167551750693558</v>
      </c>
      <c r="AB2915" s="310">
        <v>5.4004479695836256</v>
      </c>
      <c r="AC2915" s="310">
        <v>-44.590640474034259</v>
      </c>
      <c r="AD2915" s="310">
        <v>32</v>
      </c>
      <c r="AE2915" s="310">
        <v>0</v>
      </c>
      <c r="AF2915" s="310">
        <v>0</v>
      </c>
      <c r="AG2915" s="310">
        <v>3</v>
      </c>
      <c r="AH2915" s="310">
        <v>48</v>
      </c>
      <c r="AI2915" s="310">
        <v>14</v>
      </c>
      <c r="AJ2915" s="310">
        <v>11</v>
      </c>
      <c r="AK2915" s="310">
        <v>4</v>
      </c>
      <c r="AL2915" s="310">
        <v>15</v>
      </c>
      <c r="AM2915" s="310">
        <v>2</v>
      </c>
    </row>
    <row r="2916" spans="1:39" s="310" customFormat="1">
      <c r="A2916" s="310">
        <v>15</v>
      </c>
      <c r="B2916" s="310">
        <v>38</v>
      </c>
      <c r="C2916" s="310">
        <v>2023</v>
      </c>
      <c r="D2916" s="310">
        <v>2</v>
      </c>
      <c r="E2916" s="310">
        <v>99</v>
      </c>
      <c r="F2916" s="310">
        <v>99</v>
      </c>
      <c r="G2916" s="310">
        <v>99</v>
      </c>
      <c r="H2916" s="310">
        <v>99</v>
      </c>
      <c r="I2916" s="310">
        <v>99</v>
      </c>
      <c r="J2916" s="310">
        <v>999</v>
      </c>
      <c r="K2916" s="310">
        <v>4</v>
      </c>
      <c r="M2916" s="310">
        <v>99</v>
      </c>
      <c r="N2916" s="310">
        <v>99</v>
      </c>
      <c r="O2916" s="310">
        <v>99</v>
      </c>
      <c r="P2916" s="310">
        <v>99</v>
      </c>
      <c r="Q2916" s="310">
        <v>7</v>
      </c>
      <c r="R2916" s="310">
        <v>7</v>
      </c>
      <c r="S2916" s="310">
        <v>5</v>
      </c>
      <c r="T2916" s="310">
        <v>0.26850786344457234</v>
      </c>
      <c r="U2916" s="310">
        <v>0.24009174550525039</v>
      </c>
      <c r="V2916" s="310">
        <v>1.5714285714285712</v>
      </c>
      <c r="W2916" s="310">
        <v>60.8</v>
      </c>
      <c r="X2916" s="310">
        <v>186.45720476706393</v>
      </c>
      <c r="Y2916" s="310">
        <v>137.15714285714279</v>
      </c>
      <c r="Z2916" s="310">
        <v>192.02</v>
      </c>
      <c r="AA2916" s="310">
        <v>76.236117424748301</v>
      </c>
      <c r="AB2916" s="310">
        <v>5.4918120870983804</v>
      </c>
      <c r="AC2916" s="310">
        <v>-66.848123309909965</v>
      </c>
      <c r="AD2916" s="310">
        <v>0</v>
      </c>
      <c r="AE2916" s="310">
        <v>0</v>
      </c>
      <c r="AF2916" s="310">
        <v>0</v>
      </c>
      <c r="AG2916" s="310">
        <v>0</v>
      </c>
      <c r="AH2916" s="310">
        <v>0</v>
      </c>
      <c r="AI2916" s="310">
        <v>0</v>
      </c>
      <c r="AJ2916" s="310">
        <v>0</v>
      </c>
      <c r="AK2916" s="310">
        <v>0</v>
      </c>
      <c r="AL2916" s="310">
        <v>0</v>
      </c>
      <c r="AM2916" s="310">
        <v>0</v>
      </c>
    </row>
    <row r="2917" spans="1:39" s="310" customFormat="1">
      <c r="A2917" s="310">
        <v>15</v>
      </c>
      <c r="B2917" s="310">
        <v>39</v>
      </c>
      <c r="C2917" s="310">
        <v>2023</v>
      </c>
      <c r="D2917" s="310">
        <v>3</v>
      </c>
      <c r="E2917" s="310">
        <v>99</v>
      </c>
      <c r="F2917" s="310">
        <v>99</v>
      </c>
      <c r="G2917" s="310">
        <v>99</v>
      </c>
      <c r="H2917" s="310">
        <v>99</v>
      </c>
      <c r="I2917" s="310">
        <v>99</v>
      </c>
      <c r="J2917" s="310">
        <v>999</v>
      </c>
      <c r="K2917" s="310">
        <v>0</v>
      </c>
      <c r="M2917" s="310">
        <v>99</v>
      </c>
      <c r="N2917" s="310">
        <v>99</v>
      </c>
      <c r="O2917" s="310">
        <v>99</v>
      </c>
      <c r="P2917" s="310">
        <v>99</v>
      </c>
      <c r="Q2917" s="310">
        <v>228</v>
      </c>
      <c r="R2917" s="310">
        <v>2046</v>
      </c>
      <c r="S2917" s="310">
        <v>2043</v>
      </c>
      <c r="T2917" s="310">
        <v>70.11651816312542</v>
      </c>
      <c r="U2917" s="310">
        <v>69.064336495498893</v>
      </c>
      <c r="V2917" s="310">
        <v>5.8954056695992172</v>
      </c>
      <c r="W2917" s="310">
        <v>59.374449339207054</v>
      </c>
      <c r="X2917" s="310">
        <v>164.7271477575886</v>
      </c>
      <c r="Y2917" s="310">
        <v>151.8290322580647</v>
      </c>
      <c r="Z2917" s="310">
        <v>152.05198237885477</v>
      </c>
      <c r="AA2917" s="310">
        <v>29.456223685142689</v>
      </c>
      <c r="AB2917" s="310">
        <v>4.1001024458331825</v>
      </c>
      <c r="AC2917" s="310">
        <v>-31.668015532577012</v>
      </c>
      <c r="AD2917" s="310">
        <v>60</v>
      </c>
      <c r="AE2917" s="310">
        <v>0</v>
      </c>
      <c r="AF2917" s="310">
        <v>0</v>
      </c>
      <c r="AG2917" s="310">
        <v>3</v>
      </c>
      <c r="AH2917" s="310">
        <v>172</v>
      </c>
      <c r="AI2917" s="310">
        <v>23</v>
      </c>
      <c r="AJ2917" s="310">
        <v>40</v>
      </c>
      <c r="AK2917" s="310">
        <v>3</v>
      </c>
      <c r="AL2917" s="310">
        <v>26</v>
      </c>
      <c r="AM2917" s="310">
        <v>10</v>
      </c>
    </row>
    <row r="2918" spans="1:39" s="311" customFormat="1">
      <c r="A2918" s="311">
        <v>15</v>
      </c>
      <c r="B2918" s="311">
        <v>40</v>
      </c>
      <c r="C2918" s="311">
        <v>2023</v>
      </c>
      <c r="D2918" s="311">
        <v>3</v>
      </c>
      <c r="E2918" s="311">
        <v>99</v>
      </c>
      <c r="F2918" s="311">
        <v>99</v>
      </c>
      <c r="G2918" s="311">
        <v>99</v>
      </c>
      <c r="H2918" s="311">
        <v>99</v>
      </c>
      <c r="I2918" s="311">
        <v>99</v>
      </c>
      <c r="J2918" s="311">
        <v>999</v>
      </c>
      <c r="K2918" s="311">
        <v>2</v>
      </c>
      <c r="M2918" s="311">
        <v>99</v>
      </c>
      <c r="N2918" s="311">
        <v>99</v>
      </c>
      <c r="O2918" s="311">
        <v>99</v>
      </c>
      <c r="P2918" s="311">
        <v>99</v>
      </c>
      <c r="Q2918" s="311">
        <v>113</v>
      </c>
      <c r="R2918" s="311">
        <v>859</v>
      </c>
      <c r="S2918" s="311">
        <v>859</v>
      </c>
      <c r="T2918" s="311">
        <v>29.437971213159702</v>
      </c>
      <c r="U2918" s="311">
        <v>30.393095216021241</v>
      </c>
      <c r="V2918" s="311">
        <v>6.0686845168800918</v>
      </c>
      <c r="W2918" s="311">
        <v>58.842840512223511</v>
      </c>
      <c r="X2918" s="311">
        <v>172.41961665218321</v>
      </c>
      <c r="Y2918" s="311">
        <v>159.14330616996497</v>
      </c>
      <c r="Z2918" s="311">
        <v>159.14330616996497</v>
      </c>
      <c r="AA2918" s="311">
        <v>32.364811677755604</v>
      </c>
      <c r="AB2918" s="311">
        <v>5.4742261448467904</v>
      </c>
      <c r="AC2918" s="311">
        <v>-41.565172657581854</v>
      </c>
      <c r="AD2918" s="311">
        <v>43</v>
      </c>
      <c r="AE2918" s="311">
        <v>0</v>
      </c>
      <c r="AF2918" s="311">
        <v>0</v>
      </c>
      <c r="AG2918" s="311">
        <v>5</v>
      </c>
      <c r="AH2918" s="311">
        <v>44</v>
      </c>
      <c r="AI2918" s="311">
        <v>6</v>
      </c>
      <c r="AJ2918" s="311">
        <v>4</v>
      </c>
      <c r="AK2918" s="311">
        <v>11</v>
      </c>
      <c r="AL2918" s="311">
        <v>11</v>
      </c>
      <c r="AM2918" s="311">
        <v>3</v>
      </c>
    </row>
    <row r="2919" spans="1:39" s="312" customFormat="1">
      <c r="A2919" s="312">
        <v>15</v>
      </c>
      <c r="B2919" s="312">
        <v>41</v>
      </c>
      <c r="C2919" s="312">
        <v>2023</v>
      </c>
      <c r="D2919" s="312">
        <v>3</v>
      </c>
      <c r="E2919" s="312">
        <v>99</v>
      </c>
      <c r="F2919" s="312">
        <v>99</v>
      </c>
      <c r="G2919" s="312">
        <v>99</v>
      </c>
      <c r="H2919" s="312">
        <v>99</v>
      </c>
      <c r="I2919" s="312">
        <v>99</v>
      </c>
      <c r="J2919" s="312">
        <v>999</v>
      </c>
      <c r="K2919" s="312">
        <v>4</v>
      </c>
      <c r="M2919" s="312">
        <v>99</v>
      </c>
      <c r="N2919" s="312">
        <v>99</v>
      </c>
      <c r="O2919" s="312">
        <v>99</v>
      </c>
      <c r="P2919" s="312">
        <v>99</v>
      </c>
      <c r="Q2919" s="312">
        <v>7</v>
      </c>
      <c r="R2919" s="312">
        <v>13</v>
      </c>
      <c r="S2919" s="312">
        <v>13</v>
      </c>
      <c r="T2919" s="312">
        <v>0.4455106237148731</v>
      </c>
      <c r="U2919" s="312">
        <v>0.54256828847985006</v>
      </c>
      <c r="V2919" s="312">
        <v>6.7692307692307692</v>
      </c>
      <c r="W2919" s="312">
        <v>55.538461538461519</v>
      </c>
      <c r="X2919" s="312">
        <v>203.38361530127503</v>
      </c>
      <c r="Y2919" s="312">
        <v>187.72307692307689</v>
      </c>
      <c r="Z2919" s="312">
        <v>187.72307692307689</v>
      </c>
      <c r="AA2919" s="312">
        <v>35.059052465281113</v>
      </c>
      <c r="AB2919" s="312">
        <v>5.0017748329257774</v>
      </c>
      <c r="AC2919" s="312">
        <v>-33.161337337355718</v>
      </c>
      <c r="AD2919" s="312">
        <v>0</v>
      </c>
      <c r="AE2919" s="312">
        <v>0</v>
      </c>
      <c r="AF2919" s="312">
        <v>0</v>
      </c>
      <c r="AG2919" s="312">
        <v>0</v>
      </c>
      <c r="AH2919" s="312">
        <v>2</v>
      </c>
      <c r="AI2919" s="312">
        <v>0</v>
      </c>
      <c r="AJ2919" s="312">
        <v>0</v>
      </c>
      <c r="AK2919" s="312">
        <v>0</v>
      </c>
      <c r="AL2919" s="312">
        <v>0</v>
      </c>
      <c r="AM2919" s="312">
        <v>0</v>
      </c>
    </row>
    <row r="2920" spans="1:39" s="312" customFormat="1">
      <c r="A2920" s="312">
        <v>15</v>
      </c>
      <c r="B2920" s="312">
        <v>42</v>
      </c>
      <c r="C2920" s="312">
        <v>2023</v>
      </c>
      <c r="D2920" s="312">
        <v>4</v>
      </c>
      <c r="E2920" s="312">
        <v>99</v>
      </c>
      <c r="F2920" s="312">
        <v>99</v>
      </c>
      <c r="G2920" s="312">
        <v>99</v>
      </c>
      <c r="H2920" s="312">
        <v>99</v>
      </c>
      <c r="I2920" s="312">
        <v>99</v>
      </c>
      <c r="J2920" s="312">
        <v>999</v>
      </c>
      <c r="K2920" s="312">
        <v>0</v>
      </c>
      <c r="M2920" s="312">
        <v>99</v>
      </c>
      <c r="N2920" s="312">
        <v>99</v>
      </c>
      <c r="O2920" s="312">
        <v>99</v>
      </c>
      <c r="P2920" s="312">
        <v>99</v>
      </c>
      <c r="Q2920" s="312">
        <v>191</v>
      </c>
      <c r="R2920" s="312">
        <v>1434</v>
      </c>
      <c r="S2920" s="312">
        <v>1431</v>
      </c>
      <c r="T2920" s="312">
        <v>59.75</v>
      </c>
      <c r="U2920" s="312">
        <v>58.878151022125294</v>
      </c>
      <c r="V2920" s="312">
        <v>5.2015341701534172</v>
      </c>
      <c r="W2920" s="312">
        <v>59.546470999301185</v>
      </c>
      <c r="X2920" s="312">
        <v>166.49780670936912</v>
      </c>
      <c r="Y2920" s="312">
        <v>153.42496513249671</v>
      </c>
      <c r="Z2920" s="312">
        <v>153.74661076170528</v>
      </c>
      <c r="AA2920" s="312">
        <v>31.716442189261056</v>
      </c>
      <c r="AB2920" s="312">
        <v>4.7693597293761316</v>
      </c>
      <c r="AC2920" s="312">
        <v>-43.625765038756285</v>
      </c>
      <c r="AD2920" s="312">
        <v>47</v>
      </c>
      <c r="AE2920" s="312">
        <v>1</v>
      </c>
      <c r="AF2920" s="312">
        <v>0</v>
      </c>
      <c r="AG2920" s="312">
        <v>5</v>
      </c>
      <c r="AH2920" s="312">
        <v>104</v>
      </c>
      <c r="AI2920" s="312">
        <v>11</v>
      </c>
      <c r="AJ2920" s="312">
        <v>19</v>
      </c>
      <c r="AK2920" s="312">
        <v>5</v>
      </c>
      <c r="AL2920" s="312">
        <v>22</v>
      </c>
      <c r="AM2920" s="312">
        <v>4</v>
      </c>
    </row>
    <row r="2921" spans="1:39" s="312" customFormat="1">
      <c r="A2921" s="312">
        <v>15</v>
      </c>
      <c r="B2921" s="312">
        <v>43</v>
      </c>
      <c r="C2921" s="312">
        <v>2023</v>
      </c>
      <c r="D2921" s="312">
        <v>4</v>
      </c>
      <c r="E2921" s="312">
        <v>99</v>
      </c>
      <c r="F2921" s="312">
        <v>99</v>
      </c>
      <c r="G2921" s="312">
        <v>99</v>
      </c>
      <c r="H2921" s="312">
        <v>99</v>
      </c>
      <c r="I2921" s="312">
        <v>99</v>
      </c>
      <c r="J2921" s="312">
        <v>999</v>
      </c>
      <c r="K2921" s="312">
        <v>2</v>
      </c>
      <c r="M2921" s="312">
        <v>99</v>
      </c>
      <c r="N2921" s="312">
        <v>99</v>
      </c>
      <c r="O2921" s="312">
        <v>99</v>
      </c>
      <c r="P2921" s="312">
        <v>99</v>
      </c>
      <c r="Q2921" s="312">
        <v>102</v>
      </c>
      <c r="R2921" s="312">
        <v>960</v>
      </c>
      <c r="S2921" s="312">
        <v>960</v>
      </c>
      <c r="T2921" s="312">
        <v>40</v>
      </c>
      <c r="U2921" s="312">
        <v>40.876875038134962</v>
      </c>
      <c r="V2921" s="312">
        <v>6.2531249999999998</v>
      </c>
      <c r="W2921" s="312">
        <v>58.372916666666669</v>
      </c>
      <c r="X2921" s="312">
        <v>172.38353196099669</v>
      </c>
      <c r="Y2921" s="312">
        <v>159.10999999999987</v>
      </c>
      <c r="Z2921" s="312">
        <v>159.10999999999987</v>
      </c>
      <c r="AA2921" s="312">
        <v>32.388934002732277</v>
      </c>
      <c r="AB2921" s="312">
        <v>5.3877267772585373</v>
      </c>
      <c r="AC2921" s="312">
        <v>-44.562985536623671</v>
      </c>
      <c r="AD2921" s="312">
        <v>47</v>
      </c>
      <c r="AE2921" s="312">
        <v>0</v>
      </c>
      <c r="AF2921" s="312">
        <v>0</v>
      </c>
      <c r="AG2921" s="312">
        <v>7</v>
      </c>
      <c r="AH2921" s="312">
        <v>60</v>
      </c>
      <c r="AI2921" s="312">
        <v>7</v>
      </c>
      <c r="AJ2921" s="312">
        <v>3</v>
      </c>
      <c r="AK2921" s="312">
        <v>11</v>
      </c>
      <c r="AL2921" s="312">
        <v>8</v>
      </c>
      <c r="AM2921" s="312">
        <v>1</v>
      </c>
    </row>
    <row r="2922" spans="1:39" s="312" customFormat="1">
      <c r="A2922" s="312">
        <v>15</v>
      </c>
      <c r="B2922" s="312">
        <v>44</v>
      </c>
      <c r="C2922" s="312">
        <v>2023</v>
      </c>
      <c r="D2922" s="312">
        <v>4</v>
      </c>
      <c r="E2922" s="312">
        <v>99</v>
      </c>
      <c r="F2922" s="312">
        <v>99</v>
      </c>
      <c r="G2922" s="312">
        <v>99</v>
      </c>
      <c r="H2922" s="312">
        <v>99</v>
      </c>
      <c r="I2922" s="312">
        <v>99</v>
      </c>
      <c r="J2922" s="312">
        <v>999</v>
      </c>
      <c r="K2922" s="312">
        <v>4</v>
      </c>
      <c r="M2922" s="312">
        <v>99</v>
      </c>
      <c r="N2922" s="312">
        <v>99</v>
      </c>
      <c r="O2922" s="312">
        <v>99</v>
      </c>
      <c r="P2922" s="312">
        <v>99</v>
      </c>
      <c r="Q2922" s="312">
        <v>6</v>
      </c>
      <c r="R2922" s="312">
        <v>6</v>
      </c>
      <c r="S2922" s="312">
        <v>5</v>
      </c>
      <c r="T2922" s="312">
        <v>0.25</v>
      </c>
      <c r="U2922" s="312">
        <v>0.24497393973972925</v>
      </c>
      <c r="V2922" s="312">
        <v>0</v>
      </c>
      <c r="W2922" s="312">
        <v>61.4</v>
      </c>
      <c r="X2922" s="312">
        <v>188.08234019501623</v>
      </c>
      <c r="Y2922" s="312">
        <v>152.56666666666669</v>
      </c>
      <c r="Z2922" s="312">
        <v>183.08</v>
      </c>
      <c r="AA2922" s="312">
        <v>36.64081876814425</v>
      </c>
      <c r="AB2922" s="312">
        <v>0.48989794855678409</v>
      </c>
      <c r="AC2922" s="312">
        <v>73.358260944477053</v>
      </c>
      <c r="AD2922" s="312">
        <v>0</v>
      </c>
      <c r="AE2922" s="312">
        <v>0</v>
      </c>
      <c r="AF2922" s="312">
        <v>0</v>
      </c>
      <c r="AG2922" s="312">
        <v>0</v>
      </c>
      <c r="AH2922" s="312">
        <v>0</v>
      </c>
      <c r="AI2922" s="312">
        <v>0</v>
      </c>
      <c r="AJ2922" s="312">
        <v>0</v>
      </c>
      <c r="AK2922" s="312">
        <v>0</v>
      </c>
      <c r="AL2922" s="312">
        <v>0</v>
      </c>
      <c r="AM2922" s="312">
        <v>0</v>
      </c>
    </row>
    <row r="2923" spans="1:39" s="312" customFormat="1">
      <c r="A2923" s="312">
        <v>15</v>
      </c>
      <c r="B2923" s="312">
        <v>45</v>
      </c>
      <c r="C2923" s="312">
        <v>2023</v>
      </c>
      <c r="D2923" s="312">
        <v>5</v>
      </c>
      <c r="E2923" s="312">
        <v>99</v>
      </c>
      <c r="F2923" s="312">
        <v>99</v>
      </c>
      <c r="G2923" s="312">
        <v>99</v>
      </c>
      <c r="H2923" s="312">
        <v>99</v>
      </c>
      <c r="I2923" s="312">
        <v>99</v>
      </c>
      <c r="J2923" s="312">
        <v>999</v>
      </c>
      <c r="K2923" s="312">
        <v>0</v>
      </c>
      <c r="M2923" s="312">
        <v>99</v>
      </c>
      <c r="N2923" s="312">
        <v>99</v>
      </c>
      <c r="O2923" s="312">
        <v>99</v>
      </c>
      <c r="P2923" s="312">
        <v>99</v>
      </c>
      <c r="Q2923" s="312">
        <v>220</v>
      </c>
      <c r="R2923" s="312">
        <v>1718</v>
      </c>
      <c r="S2923" s="312">
        <v>1716</v>
      </c>
      <c r="T2923" s="312">
        <v>64.68373493975902</v>
      </c>
      <c r="U2923" s="312">
        <v>63.403025018725778</v>
      </c>
      <c r="V2923" s="312">
        <v>5.3894062863795087</v>
      </c>
      <c r="W2923" s="312">
        <v>59.576923076923087</v>
      </c>
      <c r="X2923" s="312">
        <v>163.70032679285157</v>
      </c>
      <c r="Y2923" s="312">
        <v>150.91606519208403</v>
      </c>
      <c r="Z2923" s="312">
        <v>151.09195804195824</v>
      </c>
      <c r="AA2923" s="312">
        <v>29.405170257812408</v>
      </c>
      <c r="AB2923" s="312">
        <v>4.3192018651202808</v>
      </c>
      <c r="AC2923" s="312">
        <v>-41.324252270326653</v>
      </c>
      <c r="AD2923" s="312">
        <v>46</v>
      </c>
      <c r="AE2923" s="312">
        <v>0</v>
      </c>
      <c r="AF2923" s="312">
        <v>0</v>
      </c>
      <c r="AG2923" s="312">
        <v>2</v>
      </c>
      <c r="AH2923" s="312">
        <v>150</v>
      </c>
      <c r="AI2923" s="312">
        <v>17</v>
      </c>
      <c r="AJ2923" s="312">
        <v>17</v>
      </c>
      <c r="AK2923" s="312">
        <v>10</v>
      </c>
      <c r="AL2923" s="312">
        <v>11</v>
      </c>
      <c r="AM2923" s="312">
        <v>2</v>
      </c>
    </row>
    <row r="2924" spans="1:39" s="313" customFormat="1">
      <c r="A2924" s="313">
        <v>15</v>
      </c>
      <c r="B2924" s="313">
        <v>46</v>
      </c>
      <c r="C2924" s="313">
        <v>2023</v>
      </c>
      <c r="D2924" s="313">
        <v>5</v>
      </c>
      <c r="E2924" s="313">
        <v>99</v>
      </c>
      <c r="F2924" s="313">
        <v>99</v>
      </c>
      <c r="G2924" s="313">
        <v>99</v>
      </c>
      <c r="H2924" s="313">
        <v>99</v>
      </c>
      <c r="I2924" s="313">
        <v>99</v>
      </c>
      <c r="J2924" s="313">
        <v>999</v>
      </c>
      <c r="K2924" s="313">
        <v>2</v>
      </c>
      <c r="M2924" s="313">
        <v>99</v>
      </c>
      <c r="N2924" s="313">
        <v>99</v>
      </c>
      <c r="O2924" s="313">
        <v>99</v>
      </c>
      <c r="P2924" s="313">
        <v>99</v>
      </c>
      <c r="Q2924" s="313">
        <v>98</v>
      </c>
      <c r="R2924" s="313">
        <v>926</v>
      </c>
      <c r="S2924" s="313">
        <v>926</v>
      </c>
      <c r="T2924" s="313">
        <v>34.864457831325304</v>
      </c>
      <c r="U2924" s="313">
        <v>36.203215369292025</v>
      </c>
      <c r="V2924" s="313">
        <v>6.2386609071274304</v>
      </c>
      <c r="W2924" s="313">
        <v>58.597192224622056</v>
      </c>
      <c r="X2924" s="313">
        <v>173.21404753491865</v>
      </c>
      <c r="Y2924" s="313">
        <v>159.87656587472975</v>
      </c>
      <c r="Z2924" s="313">
        <v>159.87656587472975</v>
      </c>
      <c r="AA2924" s="313">
        <v>33.669379373984839</v>
      </c>
      <c r="AB2924" s="313">
        <v>5.343973079264666</v>
      </c>
      <c r="AC2924" s="313">
        <v>-44.757784578686177</v>
      </c>
      <c r="AD2924" s="313">
        <v>26</v>
      </c>
      <c r="AE2924" s="313">
        <v>0</v>
      </c>
      <c r="AF2924" s="313">
        <v>0</v>
      </c>
      <c r="AG2924" s="313">
        <v>14</v>
      </c>
      <c r="AH2924" s="313">
        <v>43</v>
      </c>
      <c r="AI2924" s="313">
        <v>10</v>
      </c>
      <c r="AJ2924" s="313">
        <v>3</v>
      </c>
      <c r="AK2924" s="313">
        <v>6</v>
      </c>
      <c r="AL2924" s="313">
        <v>10</v>
      </c>
      <c r="AM2924" s="313">
        <v>1</v>
      </c>
    </row>
    <row r="2925" spans="1:39" s="313" customFormat="1">
      <c r="A2925" s="313">
        <v>15</v>
      </c>
      <c r="B2925" s="313">
        <v>47</v>
      </c>
      <c r="C2925" s="313">
        <v>2023</v>
      </c>
      <c r="D2925" s="313">
        <v>5</v>
      </c>
      <c r="E2925" s="313">
        <v>99</v>
      </c>
      <c r="F2925" s="313">
        <v>99</v>
      </c>
      <c r="G2925" s="313">
        <v>99</v>
      </c>
      <c r="H2925" s="313">
        <v>99</v>
      </c>
      <c r="I2925" s="313">
        <v>99</v>
      </c>
      <c r="J2925" s="313">
        <v>999</v>
      </c>
      <c r="K2925" s="313">
        <v>4</v>
      </c>
      <c r="M2925" s="313">
        <v>99</v>
      </c>
      <c r="N2925" s="313">
        <v>99</v>
      </c>
      <c r="O2925" s="313">
        <v>99</v>
      </c>
      <c r="P2925" s="313">
        <v>99</v>
      </c>
      <c r="Q2925" s="313">
        <v>8</v>
      </c>
      <c r="R2925" s="313">
        <v>12</v>
      </c>
      <c r="S2925" s="313">
        <v>11</v>
      </c>
      <c r="T2925" s="313">
        <v>0.45180722891566255</v>
      </c>
      <c r="U2925" s="313">
        <v>0.3937596119822061</v>
      </c>
      <c r="V2925" s="313">
        <v>4.8333333333333321</v>
      </c>
      <c r="W2925" s="313">
        <v>57</v>
      </c>
      <c r="X2925" s="313">
        <v>163.43445287107258</v>
      </c>
      <c r="Y2925" s="313">
        <v>134.18333333333339</v>
      </c>
      <c r="Z2925" s="313">
        <v>146.38181818181818</v>
      </c>
      <c r="AA2925" s="313">
        <v>30.789308007867124</v>
      </c>
      <c r="AB2925" s="313">
        <v>5.1698426211319752</v>
      </c>
      <c r="AC2925" s="313">
        <v>14.96914809213367</v>
      </c>
      <c r="AD2925" s="313">
        <v>0</v>
      </c>
      <c r="AE2925" s="313">
        <v>0</v>
      </c>
      <c r="AF2925" s="313">
        <v>0</v>
      </c>
      <c r="AG2925" s="313">
        <v>0</v>
      </c>
      <c r="AH2925" s="313">
        <v>1</v>
      </c>
      <c r="AI2925" s="313">
        <v>0</v>
      </c>
      <c r="AJ2925" s="313">
        <v>0</v>
      </c>
      <c r="AK2925" s="313">
        <v>0</v>
      </c>
      <c r="AL2925" s="313">
        <v>0</v>
      </c>
      <c r="AM2925" s="313">
        <v>0</v>
      </c>
    </row>
    <row r="2926" spans="1:39" s="313" customFormat="1">
      <c r="A2926" s="313">
        <v>15</v>
      </c>
      <c r="B2926" s="313">
        <v>48</v>
      </c>
      <c r="C2926" s="313">
        <v>2023</v>
      </c>
      <c r="D2926" s="313">
        <v>6</v>
      </c>
      <c r="E2926" s="313">
        <v>99</v>
      </c>
      <c r="F2926" s="313">
        <v>99</v>
      </c>
      <c r="G2926" s="313">
        <v>99</v>
      </c>
      <c r="H2926" s="313">
        <v>99</v>
      </c>
      <c r="I2926" s="313">
        <v>99</v>
      </c>
      <c r="J2926" s="313">
        <v>999</v>
      </c>
      <c r="K2926" s="313">
        <v>0</v>
      </c>
      <c r="M2926" s="313">
        <v>99</v>
      </c>
      <c r="N2926" s="313">
        <v>99</v>
      </c>
      <c r="O2926" s="313">
        <v>99</v>
      </c>
      <c r="P2926" s="313">
        <v>99</v>
      </c>
      <c r="Q2926" s="313">
        <v>225</v>
      </c>
      <c r="R2926" s="313">
        <v>1629</v>
      </c>
      <c r="S2926" s="313">
        <v>1626</v>
      </c>
      <c r="T2926" s="313">
        <v>63.583138173302096</v>
      </c>
      <c r="U2926" s="313">
        <v>62.897733816911845</v>
      </c>
      <c r="V2926" s="313">
        <v>5.6813996316758733</v>
      </c>
      <c r="W2926" s="313">
        <v>59.466789667896691</v>
      </c>
      <c r="X2926" s="313">
        <v>166.5333836137662</v>
      </c>
      <c r="Y2926" s="313">
        <v>153.53634131368943</v>
      </c>
      <c r="Z2926" s="313">
        <v>153.81961869618701</v>
      </c>
      <c r="AA2926" s="313">
        <v>29.614644578862197</v>
      </c>
      <c r="AB2926" s="313">
        <v>4.1543636302378451</v>
      </c>
      <c r="AC2926" s="313">
        <v>-37.993657849390551</v>
      </c>
      <c r="AD2926" s="313">
        <v>46</v>
      </c>
      <c r="AE2926" s="313">
        <v>0</v>
      </c>
      <c r="AF2926" s="313">
        <v>0</v>
      </c>
      <c r="AG2926" s="313">
        <v>3</v>
      </c>
      <c r="AH2926" s="313">
        <v>145</v>
      </c>
      <c r="AI2926" s="313">
        <v>27</v>
      </c>
      <c r="AJ2926" s="313">
        <v>26</v>
      </c>
      <c r="AK2926" s="313">
        <v>5</v>
      </c>
      <c r="AL2926" s="313">
        <v>33</v>
      </c>
      <c r="AM2926" s="313">
        <v>6</v>
      </c>
    </row>
    <row r="2927" spans="1:39" s="315" customFormat="1">
      <c r="A2927" s="315">
        <v>15</v>
      </c>
      <c r="B2927" s="315">
        <v>49</v>
      </c>
      <c r="C2927" s="315">
        <v>2023</v>
      </c>
      <c r="D2927" s="315">
        <v>6</v>
      </c>
      <c r="E2927" s="315">
        <v>99</v>
      </c>
      <c r="F2927" s="315">
        <v>99</v>
      </c>
      <c r="G2927" s="315">
        <v>99</v>
      </c>
      <c r="H2927" s="315">
        <v>99</v>
      </c>
      <c r="I2927" s="315">
        <v>99</v>
      </c>
      <c r="J2927" s="315">
        <v>999</v>
      </c>
      <c r="K2927" s="315">
        <v>2</v>
      </c>
      <c r="M2927" s="315">
        <v>99</v>
      </c>
      <c r="N2927" s="315">
        <v>99</v>
      </c>
      <c r="O2927" s="315">
        <v>99</v>
      </c>
      <c r="P2927" s="315">
        <v>99</v>
      </c>
      <c r="Q2927" s="315">
        <v>118</v>
      </c>
      <c r="R2927" s="315">
        <v>917</v>
      </c>
      <c r="S2927" s="315">
        <v>917</v>
      </c>
      <c r="T2927" s="315">
        <v>35.792349726775946</v>
      </c>
      <c r="U2927" s="315">
        <v>36.506335022102505</v>
      </c>
      <c r="V2927" s="315">
        <v>6.0479825517993451</v>
      </c>
      <c r="W2927" s="315">
        <v>58.753544165757901</v>
      </c>
      <c r="X2927" s="315">
        <v>171.511984413823</v>
      </c>
      <c r="Y2927" s="315">
        <v>158.30556161395845</v>
      </c>
      <c r="Z2927" s="315">
        <v>158.30556161395845</v>
      </c>
      <c r="AA2927" s="315">
        <v>29.731479148936621</v>
      </c>
      <c r="AB2927" s="315">
        <v>5.2445434053396793</v>
      </c>
      <c r="AC2927" s="315">
        <v>-34.658736475283384</v>
      </c>
      <c r="AD2927" s="315">
        <v>24</v>
      </c>
      <c r="AE2927" s="315">
        <v>0</v>
      </c>
      <c r="AF2927" s="315">
        <v>0</v>
      </c>
      <c r="AG2927" s="315">
        <v>6</v>
      </c>
      <c r="AH2927" s="315">
        <v>41</v>
      </c>
      <c r="AI2927" s="315">
        <v>12</v>
      </c>
      <c r="AJ2927" s="315">
        <v>11</v>
      </c>
      <c r="AK2927" s="315">
        <v>25</v>
      </c>
      <c r="AL2927" s="315">
        <v>5</v>
      </c>
      <c r="AM2927" s="315">
        <v>1</v>
      </c>
    </row>
    <row r="2928" spans="1:39" s="315" customFormat="1">
      <c r="A2928" s="315">
        <v>15</v>
      </c>
      <c r="B2928" s="315">
        <v>50</v>
      </c>
      <c r="C2928" s="315">
        <v>2023</v>
      </c>
      <c r="D2928" s="315">
        <v>6</v>
      </c>
      <c r="E2928" s="315">
        <v>99</v>
      </c>
      <c r="F2928" s="315">
        <v>99</v>
      </c>
      <c r="G2928" s="315">
        <v>99</v>
      </c>
      <c r="H2928" s="315">
        <v>99</v>
      </c>
      <c r="I2928" s="315">
        <v>99</v>
      </c>
      <c r="J2928" s="315">
        <v>999</v>
      </c>
      <c r="K2928" s="315">
        <v>4</v>
      </c>
      <c r="M2928" s="315">
        <v>99</v>
      </c>
      <c r="N2928" s="315">
        <v>99</v>
      </c>
      <c r="O2928" s="315">
        <v>99</v>
      </c>
      <c r="P2928" s="315">
        <v>99</v>
      </c>
      <c r="Q2928" s="315">
        <v>9</v>
      </c>
      <c r="R2928" s="315">
        <v>16</v>
      </c>
      <c r="S2928" s="315">
        <v>15</v>
      </c>
      <c r="T2928" s="315">
        <v>0.62451209992193601</v>
      </c>
      <c r="U2928" s="315">
        <v>0.59593116098565901</v>
      </c>
      <c r="V2928" s="315">
        <v>6.6875</v>
      </c>
      <c r="W2928" s="315">
        <v>55</v>
      </c>
      <c r="X2928" s="315">
        <v>169.60319609967499</v>
      </c>
      <c r="Y2928" s="315">
        <v>148.10625000000005</v>
      </c>
      <c r="Z2928" s="315">
        <v>157.98000000000005</v>
      </c>
      <c r="AA2928" s="315">
        <v>39.589513763116592</v>
      </c>
      <c r="AB2928" s="315">
        <v>5.9104427358137324</v>
      </c>
      <c r="AC2928" s="315">
        <v>-52.933534507468941</v>
      </c>
      <c r="AD2928" s="315">
        <v>0</v>
      </c>
      <c r="AE2928" s="315">
        <v>0</v>
      </c>
      <c r="AF2928" s="315">
        <v>0</v>
      </c>
      <c r="AG2928" s="315">
        <v>0</v>
      </c>
      <c r="AH2928" s="315">
        <v>2</v>
      </c>
      <c r="AI2928" s="315">
        <v>0</v>
      </c>
      <c r="AJ2928" s="315">
        <v>0</v>
      </c>
      <c r="AK2928" s="315">
        <v>0</v>
      </c>
      <c r="AL2928" s="315">
        <v>0</v>
      </c>
      <c r="AM2928" s="315">
        <v>0</v>
      </c>
    </row>
    <row r="2929" spans="1:39" s="316" customFormat="1">
      <c r="A2929" s="316">
        <v>15</v>
      </c>
      <c r="B2929" s="316">
        <v>51</v>
      </c>
      <c r="C2929" s="316">
        <v>2023</v>
      </c>
      <c r="D2929" s="316">
        <v>7</v>
      </c>
      <c r="E2929" s="316">
        <v>99</v>
      </c>
      <c r="F2929" s="316">
        <v>99</v>
      </c>
      <c r="G2929" s="316">
        <v>99</v>
      </c>
      <c r="H2929" s="316">
        <v>99</v>
      </c>
      <c r="I2929" s="316">
        <v>99</v>
      </c>
      <c r="J2929" s="316">
        <v>999</v>
      </c>
      <c r="K2929" s="316">
        <v>0</v>
      </c>
      <c r="M2929" s="316">
        <v>99</v>
      </c>
      <c r="N2929" s="316">
        <v>99</v>
      </c>
      <c r="O2929" s="316">
        <v>99</v>
      </c>
      <c r="P2929" s="316">
        <v>99</v>
      </c>
      <c r="Q2929" s="316">
        <v>204</v>
      </c>
      <c r="R2929" s="316">
        <v>1358</v>
      </c>
      <c r="S2929" s="316">
        <v>1355</v>
      </c>
      <c r="T2929" s="316">
        <v>60.275188637372402</v>
      </c>
      <c r="U2929" s="316">
        <v>59.706133767112014</v>
      </c>
      <c r="V2929" s="316">
        <v>5.8387334315169364</v>
      </c>
      <c r="W2929" s="316">
        <v>59.186715867158682</v>
      </c>
      <c r="X2929" s="316">
        <v>165.82396839402796</v>
      </c>
      <c r="Y2929" s="316">
        <v>152.65618556701023</v>
      </c>
      <c r="Z2929" s="316">
        <v>152.99416974169733</v>
      </c>
      <c r="AA2929" s="316">
        <v>30.43682567469854</v>
      </c>
      <c r="AB2929" s="316">
        <v>4.3116388341178746</v>
      </c>
      <c r="AC2929" s="316">
        <v>-42.492212171196947</v>
      </c>
      <c r="AD2929" s="316">
        <v>35</v>
      </c>
      <c r="AE2929" s="316">
        <v>0</v>
      </c>
      <c r="AF2929" s="316">
        <v>0</v>
      </c>
      <c r="AG2929" s="316">
        <v>4</v>
      </c>
      <c r="AH2929" s="316">
        <v>129</v>
      </c>
      <c r="AI2929" s="316">
        <v>8</v>
      </c>
      <c r="AJ2929" s="316">
        <v>32</v>
      </c>
      <c r="AK2929" s="316">
        <v>7</v>
      </c>
      <c r="AL2929" s="316">
        <v>20</v>
      </c>
      <c r="AM2929" s="316">
        <v>2</v>
      </c>
    </row>
    <row r="2930" spans="1:39" s="316" customFormat="1">
      <c r="A2930" s="316">
        <v>15</v>
      </c>
      <c r="B2930" s="316">
        <v>52</v>
      </c>
      <c r="C2930" s="316">
        <v>2023</v>
      </c>
      <c r="D2930" s="316">
        <v>7</v>
      </c>
      <c r="E2930" s="316">
        <v>99</v>
      </c>
      <c r="F2930" s="316">
        <v>99</v>
      </c>
      <c r="G2930" s="316">
        <v>99</v>
      </c>
      <c r="H2930" s="316">
        <v>99</v>
      </c>
      <c r="I2930" s="316">
        <v>99</v>
      </c>
      <c r="J2930" s="316">
        <v>999</v>
      </c>
      <c r="K2930" s="316">
        <v>2</v>
      </c>
      <c r="M2930" s="316">
        <v>99</v>
      </c>
      <c r="N2930" s="316">
        <v>99</v>
      </c>
      <c r="O2930" s="316">
        <v>99</v>
      </c>
      <c r="P2930" s="316">
        <v>99</v>
      </c>
      <c r="Q2930" s="316">
        <v>99</v>
      </c>
      <c r="R2930" s="316">
        <v>880</v>
      </c>
      <c r="S2930" s="316">
        <v>880</v>
      </c>
      <c r="T2930" s="316">
        <v>39.059032401242803</v>
      </c>
      <c r="U2930" s="316">
        <v>39.536548809892729</v>
      </c>
      <c r="V2930" s="316">
        <v>6.1181818181818173</v>
      </c>
      <c r="W2930" s="316">
        <v>58.81363636363637</v>
      </c>
      <c r="X2930" s="316">
        <v>169.00891362158956</v>
      </c>
      <c r="Y2930" s="316">
        <v>155.99522727272705</v>
      </c>
      <c r="Z2930" s="316">
        <v>155.99522727272705</v>
      </c>
      <c r="AA2930" s="316">
        <v>33.505713216259174</v>
      </c>
      <c r="AB2930" s="316">
        <v>5.1147554331068514</v>
      </c>
      <c r="AC2930" s="316">
        <v>-42.885046067189805</v>
      </c>
      <c r="AD2930" s="316">
        <v>27</v>
      </c>
      <c r="AE2930" s="316">
        <v>0</v>
      </c>
      <c r="AF2930" s="316">
        <v>0</v>
      </c>
      <c r="AG2930" s="316">
        <v>2</v>
      </c>
      <c r="AH2930" s="316">
        <v>43</v>
      </c>
      <c r="AI2930" s="316">
        <v>15</v>
      </c>
      <c r="AJ2930" s="316">
        <v>13</v>
      </c>
      <c r="AK2930" s="316">
        <v>30</v>
      </c>
      <c r="AL2930" s="316">
        <v>8</v>
      </c>
      <c r="AM2930" s="316">
        <v>1</v>
      </c>
    </row>
    <row r="2931" spans="1:39" s="316" customFormat="1">
      <c r="A2931" s="316">
        <v>15</v>
      </c>
      <c r="B2931" s="316">
        <v>53</v>
      </c>
      <c r="C2931" s="316">
        <v>2023</v>
      </c>
      <c r="D2931" s="316">
        <v>7</v>
      </c>
      <c r="E2931" s="316">
        <v>99</v>
      </c>
      <c r="F2931" s="316">
        <v>99</v>
      </c>
      <c r="G2931" s="316">
        <v>99</v>
      </c>
      <c r="H2931" s="316">
        <v>99</v>
      </c>
      <c r="I2931" s="316">
        <v>99</v>
      </c>
      <c r="J2931" s="316">
        <v>999</v>
      </c>
      <c r="K2931" s="316">
        <v>4</v>
      </c>
      <c r="M2931" s="316">
        <v>99</v>
      </c>
      <c r="N2931" s="316">
        <v>99</v>
      </c>
      <c r="O2931" s="316">
        <v>99</v>
      </c>
      <c r="P2931" s="316">
        <v>99</v>
      </c>
      <c r="Q2931" s="316">
        <v>7</v>
      </c>
      <c r="R2931" s="316">
        <v>15</v>
      </c>
      <c r="S2931" s="316">
        <v>15</v>
      </c>
      <c r="T2931" s="316">
        <v>0.66577896138482029</v>
      </c>
      <c r="U2931" s="316">
        <v>0.75731742299526195</v>
      </c>
      <c r="V2931" s="316">
        <v>7.2</v>
      </c>
      <c r="W2931" s="316">
        <v>50.733333333333341</v>
      </c>
      <c r="X2931" s="316">
        <v>189.92416034669557</v>
      </c>
      <c r="Y2931" s="316">
        <v>175.29999999999995</v>
      </c>
      <c r="Z2931" s="316">
        <v>175.29999999999995</v>
      </c>
      <c r="AA2931" s="316">
        <v>51.635285093302954</v>
      </c>
      <c r="AB2931" s="316">
        <v>7.0565965986129298</v>
      </c>
      <c r="AC2931" s="316">
        <v>-44.857410340462195</v>
      </c>
      <c r="AD2931" s="316">
        <v>0</v>
      </c>
      <c r="AE2931" s="316">
        <v>0</v>
      </c>
      <c r="AF2931" s="316">
        <v>0</v>
      </c>
      <c r="AG2931" s="316">
        <v>0</v>
      </c>
      <c r="AH2931" s="316">
        <v>0</v>
      </c>
      <c r="AI2931" s="316">
        <v>0</v>
      </c>
      <c r="AJ2931" s="316">
        <v>0</v>
      </c>
      <c r="AK2931" s="316">
        <v>0</v>
      </c>
      <c r="AL2931" s="316">
        <v>0</v>
      </c>
      <c r="AM2931" s="316">
        <v>0</v>
      </c>
    </row>
    <row r="2932" spans="1:39" s="316" customFormat="1">
      <c r="A2932" s="316">
        <v>15</v>
      </c>
      <c r="B2932" s="316">
        <v>54</v>
      </c>
      <c r="C2932" s="316">
        <v>2023</v>
      </c>
      <c r="D2932" s="316">
        <v>8</v>
      </c>
      <c r="E2932" s="316">
        <v>99</v>
      </c>
      <c r="F2932" s="316">
        <v>99</v>
      </c>
      <c r="G2932" s="316">
        <v>99</v>
      </c>
      <c r="H2932" s="316">
        <v>99</v>
      </c>
      <c r="I2932" s="316">
        <v>99</v>
      </c>
      <c r="J2932" s="316">
        <v>999</v>
      </c>
      <c r="K2932" s="316">
        <v>0</v>
      </c>
      <c r="M2932" s="316">
        <v>99</v>
      </c>
      <c r="N2932" s="316">
        <v>99</v>
      </c>
      <c r="O2932" s="316">
        <v>99</v>
      </c>
      <c r="P2932" s="316">
        <v>99</v>
      </c>
      <c r="Q2932" s="316">
        <v>223</v>
      </c>
      <c r="R2932" s="316">
        <v>1686</v>
      </c>
      <c r="S2932" s="316">
        <v>1673</v>
      </c>
      <c r="T2932" s="316">
        <v>67.493995196156916</v>
      </c>
      <c r="U2932" s="316">
        <v>66.795418590235826</v>
      </c>
      <c r="V2932" s="316">
        <v>5.9276393831553982</v>
      </c>
      <c r="W2932" s="316">
        <v>59.072325164375378</v>
      </c>
      <c r="X2932" s="316">
        <v>168.35998195579171</v>
      </c>
      <c r="Y2932" s="316">
        <v>154.16049822064045</v>
      </c>
      <c r="Z2932" s="316">
        <v>155.35839808726823</v>
      </c>
      <c r="AA2932" s="316">
        <v>30.478148370552205</v>
      </c>
      <c r="AB2932" s="316">
        <v>4.383461327179786</v>
      </c>
      <c r="AC2932" s="316">
        <v>-37.409759491785159</v>
      </c>
      <c r="AD2932" s="316">
        <v>38</v>
      </c>
      <c r="AE2932" s="316">
        <v>0</v>
      </c>
      <c r="AF2932" s="316">
        <v>0</v>
      </c>
      <c r="AG2932" s="316">
        <v>5</v>
      </c>
      <c r="AH2932" s="316">
        <v>134</v>
      </c>
      <c r="AI2932" s="316">
        <v>29</v>
      </c>
      <c r="AJ2932" s="316">
        <v>57</v>
      </c>
      <c r="AK2932" s="316">
        <v>7</v>
      </c>
      <c r="AL2932" s="316">
        <v>28</v>
      </c>
      <c r="AM2932" s="316">
        <v>3</v>
      </c>
    </row>
    <row r="2933" spans="1:39" s="317" customFormat="1">
      <c r="A2933" s="317">
        <v>15</v>
      </c>
      <c r="B2933" s="317">
        <v>55</v>
      </c>
      <c r="C2933" s="317">
        <v>2023</v>
      </c>
      <c r="D2933" s="317">
        <v>8</v>
      </c>
      <c r="E2933" s="317">
        <v>99</v>
      </c>
      <c r="F2933" s="317">
        <v>99</v>
      </c>
      <c r="G2933" s="317">
        <v>99</v>
      </c>
      <c r="H2933" s="317">
        <v>99</v>
      </c>
      <c r="I2933" s="317">
        <v>99</v>
      </c>
      <c r="J2933" s="317">
        <v>999</v>
      </c>
      <c r="K2933" s="317">
        <v>2</v>
      </c>
      <c r="M2933" s="317">
        <v>99</v>
      </c>
      <c r="N2933" s="317">
        <v>99</v>
      </c>
      <c r="O2933" s="317">
        <v>99</v>
      </c>
      <c r="P2933" s="317">
        <v>99</v>
      </c>
      <c r="Q2933" s="317">
        <v>99</v>
      </c>
      <c r="R2933" s="317">
        <v>805</v>
      </c>
      <c r="S2933" s="317">
        <v>805</v>
      </c>
      <c r="T2933" s="317">
        <v>32.225780624499606</v>
      </c>
      <c r="U2933" s="317">
        <v>32.879849013313141</v>
      </c>
      <c r="V2933" s="317">
        <v>6.3055900621117997</v>
      </c>
      <c r="W2933" s="317">
        <v>58.493167701863342</v>
      </c>
      <c r="X2933" s="317">
        <v>172.19329354050714</v>
      </c>
      <c r="Y2933" s="317">
        <v>158.93440993788829</v>
      </c>
      <c r="Z2933" s="317">
        <v>158.93440993788829</v>
      </c>
      <c r="AA2933" s="317">
        <v>32.549082227373482</v>
      </c>
      <c r="AB2933" s="317">
        <v>5.2485090958899923</v>
      </c>
      <c r="AC2933" s="317">
        <v>-41.864118137782242</v>
      </c>
      <c r="AD2933" s="317">
        <v>26</v>
      </c>
      <c r="AE2933" s="317">
        <v>0</v>
      </c>
      <c r="AF2933" s="317">
        <v>0</v>
      </c>
      <c r="AG2933" s="317">
        <v>5</v>
      </c>
      <c r="AH2933" s="317">
        <v>45</v>
      </c>
      <c r="AI2933" s="317">
        <v>6</v>
      </c>
      <c r="AJ2933" s="317">
        <v>15</v>
      </c>
      <c r="AK2933" s="317">
        <v>24</v>
      </c>
      <c r="AL2933" s="317">
        <v>5</v>
      </c>
      <c r="AM2933" s="317">
        <v>1</v>
      </c>
    </row>
    <row r="2934" spans="1:39" s="317" customFormat="1">
      <c r="A2934" s="317">
        <v>15</v>
      </c>
      <c r="B2934" s="317">
        <v>56</v>
      </c>
      <c r="C2934" s="317">
        <v>2023</v>
      </c>
      <c r="D2934" s="317">
        <v>8</v>
      </c>
      <c r="E2934" s="317">
        <v>99</v>
      </c>
      <c r="F2934" s="317">
        <v>99</v>
      </c>
      <c r="G2934" s="317">
        <v>99</v>
      </c>
      <c r="H2934" s="317">
        <v>99</v>
      </c>
      <c r="I2934" s="317">
        <v>99</v>
      </c>
      <c r="J2934" s="317">
        <v>999</v>
      </c>
      <c r="K2934" s="317">
        <v>4</v>
      </c>
      <c r="M2934" s="317">
        <v>99</v>
      </c>
      <c r="N2934" s="317">
        <v>99</v>
      </c>
      <c r="O2934" s="317">
        <v>99</v>
      </c>
      <c r="P2934" s="317">
        <v>99</v>
      </c>
      <c r="Q2934" s="317">
        <v>6</v>
      </c>
      <c r="R2934" s="317">
        <v>7</v>
      </c>
      <c r="S2934" s="317">
        <v>7</v>
      </c>
      <c r="T2934" s="317">
        <v>0.28022417934347482</v>
      </c>
      <c r="U2934" s="317">
        <v>0.32473239645107277</v>
      </c>
      <c r="V2934" s="317">
        <v>1.1428571428571423</v>
      </c>
      <c r="W2934" s="317">
        <v>58.714285714285694</v>
      </c>
      <c r="X2934" s="317">
        <v>195.57344064386325</v>
      </c>
      <c r="Y2934" s="317">
        <v>180.51428571428576</v>
      </c>
      <c r="Z2934" s="317">
        <v>180.51428571428576</v>
      </c>
      <c r="AA2934" s="317">
        <v>19.340736326020597</v>
      </c>
      <c r="AB2934" s="317">
        <v>5.0910084803444322</v>
      </c>
      <c r="AC2934" s="317">
        <v>37.189655249837877</v>
      </c>
      <c r="AD2934" s="317">
        <v>0</v>
      </c>
      <c r="AE2934" s="317">
        <v>0</v>
      </c>
      <c r="AF2934" s="317">
        <v>0</v>
      </c>
      <c r="AG2934" s="317">
        <v>0</v>
      </c>
      <c r="AH2934" s="317">
        <v>0</v>
      </c>
      <c r="AI2934" s="317">
        <v>0</v>
      </c>
      <c r="AJ2934" s="317">
        <v>0</v>
      </c>
      <c r="AK2934" s="317">
        <v>0</v>
      </c>
      <c r="AL2934" s="317">
        <v>0</v>
      </c>
      <c r="AM2934" s="317">
        <v>0</v>
      </c>
    </row>
    <row r="2935" spans="1:39" s="317" customFormat="1">
      <c r="A2935" s="317">
        <v>15</v>
      </c>
      <c r="B2935" s="317">
        <v>57</v>
      </c>
      <c r="C2935" s="317">
        <v>2023</v>
      </c>
      <c r="D2935" s="317">
        <v>9</v>
      </c>
      <c r="E2935" s="317">
        <v>99</v>
      </c>
      <c r="F2935" s="317">
        <v>99</v>
      </c>
      <c r="G2935" s="317">
        <v>99</v>
      </c>
      <c r="H2935" s="317">
        <v>99</v>
      </c>
      <c r="I2935" s="317">
        <v>99</v>
      </c>
      <c r="J2935" s="317">
        <v>999</v>
      </c>
      <c r="K2935" s="317">
        <v>0</v>
      </c>
      <c r="M2935" s="317">
        <v>99</v>
      </c>
      <c r="N2935" s="317">
        <v>99</v>
      </c>
      <c r="O2935" s="317">
        <v>99</v>
      </c>
      <c r="P2935" s="317">
        <v>99</v>
      </c>
      <c r="Q2935" s="317">
        <v>206</v>
      </c>
      <c r="R2935" s="317">
        <v>1783</v>
      </c>
      <c r="S2935" s="317">
        <v>1782</v>
      </c>
      <c r="T2935" s="317">
        <v>67.923809523809524</v>
      </c>
      <c r="U2935" s="317">
        <v>66.685227747160724</v>
      </c>
      <c r="V2935" s="317">
        <v>6.3079080201906894</v>
      </c>
      <c r="W2935" s="317">
        <v>58.941077441077439</v>
      </c>
      <c r="X2935" s="317">
        <v>164.98761324146611</v>
      </c>
      <c r="Y2935" s="317">
        <v>152.1996634885023</v>
      </c>
      <c r="Z2935" s="317">
        <v>152.28507295173949</v>
      </c>
      <c r="AA2935" s="317">
        <v>28.331444212527369</v>
      </c>
      <c r="AB2935" s="317">
        <v>4.2926615748039643</v>
      </c>
      <c r="AC2935" s="317">
        <v>-30.418858073556855</v>
      </c>
      <c r="AD2935" s="317">
        <v>43</v>
      </c>
      <c r="AE2935" s="317">
        <v>0</v>
      </c>
      <c r="AF2935" s="317">
        <v>0</v>
      </c>
      <c r="AG2935" s="317">
        <v>5</v>
      </c>
      <c r="AH2935" s="317">
        <v>138</v>
      </c>
      <c r="AI2935" s="317">
        <v>24</v>
      </c>
      <c r="AJ2935" s="317">
        <v>78</v>
      </c>
      <c r="AK2935" s="317">
        <v>9</v>
      </c>
      <c r="AL2935" s="317">
        <v>21</v>
      </c>
      <c r="AM2935" s="317">
        <v>5</v>
      </c>
    </row>
    <row r="2936" spans="1:39" s="317" customFormat="1">
      <c r="A2936" s="317">
        <v>15</v>
      </c>
      <c r="B2936" s="317">
        <v>58</v>
      </c>
      <c r="C2936" s="317">
        <v>2023</v>
      </c>
      <c r="D2936" s="317">
        <v>9</v>
      </c>
      <c r="E2936" s="317">
        <v>99</v>
      </c>
      <c r="F2936" s="317">
        <v>99</v>
      </c>
      <c r="G2936" s="317">
        <v>99</v>
      </c>
      <c r="H2936" s="317">
        <v>99</v>
      </c>
      <c r="I2936" s="317">
        <v>99</v>
      </c>
      <c r="J2936" s="317">
        <v>999</v>
      </c>
      <c r="K2936" s="317">
        <v>2</v>
      </c>
      <c r="M2936" s="317">
        <v>99</v>
      </c>
      <c r="N2936" s="317">
        <v>99</v>
      </c>
      <c r="O2936" s="317">
        <v>99</v>
      </c>
      <c r="P2936" s="317">
        <v>99</v>
      </c>
      <c r="Q2936" s="317">
        <v>99</v>
      </c>
      <c r="R2936" s="317">
        <v>833</v>
      </c>
      <c r="S2936" s="317">
        <v>833</v>
      </c>
      <c r="T2936" s="317">
        <v>31.733333333333334</v>
      </c>
      <c r="U2936" s="317">
        <v>32.878865359347337</v>
      </c>
      <c r="V2936" s="317">
        <v>6.7130852340936382</v>
      </c>
      <c r="W2936" s="317">
        <v>57.914765906362547</v>
      </c>
      <c r="X2936" s="317">
        <v>174.02254509604501</v>
      </c>
      <c r="Y2936" s="317">
        <v>160.62280912364923</v>
      </c>
      <c r="Z2936" s="317">
        <v>160.62280912364923</v>
      </c>
      <c r="AA2936" s="317">
        <v>33.501515735480822</v>
      </c>
      <c r="AB2936" s="317">
        <v>5.3822602636290542</v>
      </c>
      <c r="AC2936" s="317">
        <v>-33.943598638926488</v>
      </c>
      <c r="AD2936" s="317">
        <v>28</v>
      </c>
      <c r="AE2936" s="317">
        <v>0</v>
      </c>
      <c r="AF2936" s="317">
        <v>0</v>
      </c>
      <c r="AG2936" s="317">
        <v>5</v>
      </c>
      <c r="AH2936" s="317">
        <v>52</v>
      </c>
      <c r="AI2936" s="317">
        <v>4</v>
      </c>
      <c r="AJ2936" s="317">
        <v>14</v>
      </c>
      <c r="AK2936" s="317">
        <v>13</v>
      </c>
      <c r="AL2936" s="317">
        <v>9</v>
      </c>
      <c r="AM2936" s="317">
        <v>3</v>
      </c>
    </row>
    <row r="2937" spans="1:39" s="317" customFormat="1">
      <c r="A2937" s="317">
        <v>15</v>
      </c>
      <c r="B2937" s="317">
        <v>59</v>
      </c>
      <c r="C2937" s="317">
        <v>2023</v>
      </c>
      <c r="D2937" s="317">
        <v>9</v>
      </c>
      <c r="E2937" s="317">
        <v>99</v>
      </c>
      <c r="F2937" s="317">
        <v>99</v>
      </c>
      <c r="G2937" s="317">
        <v>99</v>
      </c>
      <c r="H2937" s="317">
        <v>99</v>
      </c>
      <c r="I2937" s="317">
        <v>99</v>
      </c>
      <c r="J2937" s="317">
        <v>999</v>
      </c>
      <c r="K2937" s="317">
        <v>4</v>
      </c>
      <c r="M2937" s="317">
        <v>99</v>
      </c>
      <c r="N2937" s="317">
        <v>99</v>
      </c>
      <c r="O2937" s="317">
        <v>99</v>
      </c>
      <c r="P2937" s="317">
        <v>99</v>
      </c>
      <c r="Q2937" s="317">
        <v>8</v>
      </c>
      <c r="R2937" s="317">
        <v>9</v>
      </c>
      <c r="S2937" s="317">
        <v>9</v>
      </c>
      <c r="T2937" s="317">
        <v>0.34285714285714297</v>
      </c>
      <c r="U2937" s="317">
        <v>0.43590689349191714</v>
      </c>
      <c r="V2937" s="317">
        <v>2.6666666666666661</v>
      </c>
      <c r="W2937" s="317">
        <v>55.555555555555557</v>
      </c>
      <c r="X2937" s="317">
        <v>213.54279523293607</v>
      </c>
      <c r="Y2937" s="317">
        <v>197.10000000000005</v>
      </c>
      <c r="Z2937" s="317">
        <v>197.10000000000005</v>
      </c>
      <c r="AA2937" s="317">
        <v>60.279091639546799</v>
      </c>
      <c r="AB2937" s="317">
        <v>6.7841500099883367</v>
      </c>
      <c r="AC2937" s="317">
        <v>-76.941017691042191</v>
      </c>
      <c r="AD2937" s="317">
        <v>0</v>
      </c>
      <c r="AE2937" s="317">
        <v>0</v>
      </c>
      <c r="AF2937" s="317">
        <v>0</v>
      </c>
      <c r="AG2937" s="317">
        <v>0</v>
      </c>
      <c r="AH2937" s="317">
        <v>0</v>
      </c>
      <c r="AI2937" s="317">
        <v>0</v>
      </c>
      <c r="AJ2937" s="317">
        <v>0</v>
      </c>
      <c r="AK2937" s="317">
        <v>0</v>
      </c>
      <c r="AL2937" s="317">
        <v>0</v>
      </c>
      <c r="AM2937" s="317">
        <v>0</v>
      </c>
    </row>
    <row r="2938" spans="1:39" s="317" customFormat="1">
      <c r="A2938" s="317">
        <v>15</v>
      </c>
      <c r="B2938" s="317">
        <v>60</v>
      </c>
      <c r="C2938" s="317">
        <v>2023</v>
      </c>
      <c r="D2938" s="317">
        <v>10</v>
      </c>
      <c r="E2938" s="317">
        <v>99</v>
      </c>
      <c r="F2938" s="317">
        <v>99</v>
      </c>
      <c r="G2938" s="317">
        <v>99</v>
      </c>
      <c r="H2938" s="317">
        <v>99</v>
      </c>
      <c r="I2938" s="317">
        <v>99</v>
      </c>
      <c r="J2938" s="317">
        <v>999</v>
      </c>
      <c r="K2938" s="317">
        <v>0</v>
      </c>
      <c r="M2938" s="317">
        <v>99</v>
      </c>
      <c r="N2938" s="317">
        <v>99</v>
      </c>
      <c r="O2938" s="317">
        <v>99</v>
      </c>
      <c r="P2938" s="317">
        <v>99</v>
      </c>
      <c r="Q2938" s="317">
        <v>239</v>
      </c>
      <c r="R2938" s="317">
        <v>1627</v>
      </c>
      <c r="S2938" s="317">
        <v>1623</v>
      </c>
      <c r="T2938" s="317">
        <v>60.686311077955985</v>
      </c>
      <c r="U2938" s="317">
        <v>59.997013299048398</v>
      </c>
      <c r="V2938" s="317">
        <v>6.0805162876459731</v>
      </c>
      <c r="W2938" s="317">
        <v>58.869993838570544</v>
      </c>
      <c r="X2938" s="317">
        <v>165.42480260980548</v>
      </c>
      <c r="Y2938" s="317">
        <v>152.35808236017201</v>
      </c>
      <c r="Z2938" s="317">
        <v>152.73357979051124</v>
      </c>
      <c r="AA2938" s="317">
        <v>29.800225159093024</v>
      </c>
      <c r="AB2938" s="317">
        <v>4.5800586206443548</v>
      </c>
      <c r="AC2938" s="317">
        <v>-30.354870594748263</v>
      </c>
      <c r="AD2938" s="317">
        <v>46</v>
      </c>
      <c r="AE2938" s="317">
        <v>0</v>
      </c>
      <c r="AF2938" s="317">
        <v>0</v>
      </c>
      <c r="AG2938" s="317">
        <v>5</v>
      </c>
      <c r="AH2938" s="317">
        <v>124</v>
      </c>
      <c r="AI2938" s="317">
        <v>10</v>
      </c>
      <c r="AJ2938" s="317">
        <v>59</v>
      </c>
      <c r="AK2938" s="317">
        <v>4</v>
      </c>
      <c r="AL2938" s="317">
        <v>21</v>
      </c>
      <c r="AM2938" s="317">
        <v>4</v>
      </c>
    </row>
    <row r="2939" spans="1:39" s="318" customFormat="1">
      <c r="A2939" s="318">
        <v>15</v>
      </c>
      <c r="B2939" s="318">
        <v>61</v>
      </c>
      <c r="C2939" s="318">
        <v>2023</v>
      </c>
      <c r="D2939" s="318">
        <v>10</v>
      </c>
      <c r="E2939" s="318">
        <v>99</v>
      </c>
      <c r="F2939" s="318">
        <v>99</v>
      </c>
      <c r="G2939" s="318">
        <v>99</v>
      </c>
      <c r="H2939" s="318">
        <v>99</v>
      </c>
      <c r="I2939" s="318">
        <v>99</v>
      </c>
      <c r="J2939" s="318">
        <v>999</v>
      </c>
      <c r="K2939" s="318">
        <v>2</v>
      </c>
      <c r="M2939" s="318">
        <v>99</v>
      </c>
      <c r="N2939" s="318">
        <v>99</v>
      </c>
      <c r="O2939" s="318">
        <v>99</v>
      </c>
      <c r="P2939" s="318">
        <v>99</v>
      </c>
      <c r="Q2939" s="318">
        <v>109</v>
      </c>
      <c r="R2939" s="318">
        <v>1033</v>
      </c>
      <c r="S2939" s="318">
        <v>1033</v>
      </c>
      <c r="T2939" s="318">
        <v>38.530399104811629</v>
      </c>
      <c r="U2939" s="318">
        <v>39.141442073128701</v>
      </c>
      <c r="V2939" s="318">
        <v>6.2352371732817025</v>
      </c>
      <c r="W2939" s="318">
        <v>58.675701839303017</v>
      </c>
      <c r="X2939" s="318">
        <v>169.61264196992201</v>
      </c>
      <c r="Y2939" s="318">
        <v>156.55246853823814</v>
      </c>
      <c r="Z2939" s="318">
        <v>156.55246853823814</v>
      </c>
      <c r="AA2939" s="318">
        <v>32.181471405831402</v>
      </c>
      <c r="AB2939" s="318">
        <v>5.1863959470727137</v>
      </c>
      <c r="AC2939" s="318">
        <v>-37.920713719718599</v>
      </c>
      <c r="AD2939" s="318">
        <v>34</v>
      </c>
      <c r="AE2939" s="318">
        <v>0</v>
      </c>
      <c r="AF2939" s="318">
        <v>0</v>
      </c>
      <c r="AG2939" s="318">
        <v>8</v>
      </c>
      <c r="AH2939" s="318">
        <v>46</v>
      </c>
      <c r="AI2939" s="318">
        <v>17</v>
      </c>
      <c r="AJ2939" s="318">
        <v>31</v>
      </c>
      <c r="AK2939" s="318">
        <v>6</v>
      </c>
      <c r="AL2939" s="318">
        <v>4</v>
      </c>
      <c r="AM2939" s="318">
        <v>1</v>
      </c>
    </row>
    <row r="2940" spans="1:39" s="318" customFormat="1">
      <c r="A2940" s="318">
        <v>15</v>
      </c>
      <c r="B2940" s="318">
        <v>62</v>
      </c>
      <c r="C2940" s="318">
        <v>2023</v>
      </c>
      <c r="D2940" s="318">
        <v>10</v>
      </c>
      <c r="E2940" s="318">
        <v>99</v>
      </c>
      <c r="F2940" s="318">
        <v>99</v>
      </c>
      <c r="G2940" s="318">
        <v>99</v>
      </c>
      <c r="H2940" s="318">
        <v>99</v>
      </c>
      <c r="I2940" s="318">
        <v>99</v>
      </c>
      <c r="J2940" s="318">
        <v>999</v>
      </c>
      <c r="K2940" s="318">
        <v>4</v>
      </c>
      <c r="M2940" s="318">
        <v>99</v>
      </c>
      <c r="N2940" s="318">
        <v>99</v>
      </c>
      <c r="O2940" s="318">
        <v>99</v>
      </c>
      <c r="P2940" s="318">
        <v>99</v>
      </c>
      <c r="Q2940" s="318">
        <v>13</v>
      </c>
      <c r="R2940" s="318">
        <v>21</v>
      </c>
      <c r="S2940" s="318">
        <v>21</v>
      </c>
      <c r="T2940" s="318">
        <v>0.78328981723237612</v>
      </c>
      <c r="U2940" s="318">
        <v>0.86154462782293573</v>
      </c>
      <c r="V2940" s="318">
        <v>4.0952380952380949</v>
      </c>
      <c r="W2940" s="318">
        <v>55.095238095238109</v>
      </c>
      <c r="X2940" s="318">
        <v>183.64546251870192</v>
      </c>
      <c r="Y2940" s="318">
        <v>169.50476190476186</v>
      </c>
      <c r="Z2940" s="318">
        <v>169.50476190476186</v>
      </c>
      <c r="AA2940" s="318">
        <v>50.752682089019011</v>
      </c>
      <c r="AB2940" s="318">
        <v>6.5748783215593267</v>
      </c>
      <c r="AC2940" s="318">
        <v>-22.25899515837428</v>
      </c>
      <c r="AD2940" s="318">
        <v>0</v>
      </c>
      <c r="AE2940" s="318">
        <v>0</v>
      </c>
      <c r="AF2940" s="318">
        <v>0</v>
      </c>
      <c r="AG2940" s="318">
        <v>0</v>
      </c>
      <c r="AH2940" s="318">
        <v>1</v>
      </c>
      <c r="AI2940" s="318">
        <v>0</v>
      </c>
      <c r="AJ2940" s="318">
        <v>3</v>
      </c>
      <c r="AK2940" s="318">
        <v>0</v>
      </c>
      <c r="AL2940" s="318">
        <v>0</v>
      </c>
      <c r="AM2940" s="318">
        <v>0</v>
      </c>
    </row>
    <row r="2941" spans="1:39" s="318" customFormat="1">
      <c r="A2941" s="318">
        <v>15</v>
      </c>
      <c r="B2941" s="318">
        <v>63</v>
      </c>
      <c r="C2941" s="318">
        <v>2023</v>
      </c>
      <c r="D2941" s="318">
        <v>11</v>
      </c>
      <c r="E2941" s="318">
        <v>99</v>
      </c>
      <c r="F2941" s="318">
        <v>99</v>
      </c>
      <c r="G2941" s="318">
        <v>99</v>
      </c>
      <c r="H2941" s="318">
        <v>99</v>
      </c>
      <c r="I2941" s="318">
        <v>99</v>
      </c>
      <c r="J2941" s="318">
        <v>999</v>
      </c>
      <c r="K2941" s="318">
        <v>0</v>
      </c>
      <c r="M2941" s="318">
        <v>99</v>
      </c>
      <c r="N2941" s="318">
        <v>99</v>
      </c>
      <c r="O2941" s="318">
        <v>99</v>
      </c>
      <c r="P2941" s="318">
        <v>99</v>
      </c>
      <c r="Q2941" s="318">
        <v>101</v>
      </c>
      <c r="R2941" s="318">
        <v>499</v>
      </c>
      <c r="S2941" s="318">
        <v>495</v>
      </c>
      <c r="T2941" s="318">
        <v>67.706919945725929</v>
      </c>
      <c r="U2941" s="318">
        <v>67.0844935125875</v>
      </c>
      <c r="V2941" s="318">
        <v>5.4789579158316624</v>
      </c>
      <c r="W2941" s="318">
        <v>59.260606060606065</v>
      </c>
      <c r="X2941" s="318">
        <v>165.99591382114181</v>
      </c>
      <c r="Y2941" s="318">
        <v>151.84689378757517</v>
      </c>
      <c r="Z2941" s="318">
        <v>153.07393939393936</v>
      </c>
      <c r="AA2941" s="318">
        <v>29.628353667506367</v>
      </c>
      <c r="AB2941" s="318">
        <v>4.4922788570680625</v>
      </c>
      <c r="AC2941" s="318">
        <v>-23.92000713265903</v>
      </c>
      <c r="AD2941" s="318">
        <v>9</v>
      </c>
      <c r="AE2941" s="318">
        <v>0</v>
      </c>
      <c r="AF2941" s="318">
        <v>0</v>
      </c>
      <c r="AG2941" s="318">
        <v>5</v>
      </c>
      <c r="AH2941" s="318">
        <v>28</v>
      </c>
      <c r="AI2941" s="318">
        <v>2</v>
      </c>
      <c r="AJ2941" s="318">
        <v>24</v>
      </c>
      <c r="AK2941" s="318">
        <v>4</v>
      </c>
      <c r="AL2941" s="318">
        <v>5</v>
      </c>
      <c r="AM2941" s="318">
        <v>0</v>
      </c>
    </row>
    <row r="2942" spans="1:39" s="318" customFormat="1">
      <c r="A2942" s="318">
        <v>15</v>
      </c>
      <c r="B2942" s="318">
        <v>64</v>
      </c>
      <c r="C2942" s="318">
        <v>2023</v>
      </c>
      <c r="D2942" s="318">
        <v>11</v>
      </c>
      <c r="E2942" s="318">
        <v>99</v>
      </c>
      <c r="F2942" s="318">
        <v>99</v>
      </c>
      <c r="G2942" s="318">
        <v>99</v>
      </c>
      <c r="H2942" s="318">
        <v>99</v>
      </c>
      <c r="I2942" s="318">
        <v>99</v>
      </c>
      <c r="J2942" s="318">
        <v>999</v>
      </c>
      <c r="K2942" s="318">
        <v>2</v>
      </c>
      <c r="M2942" s="318">
        <v>99</v>
      </c>
      <c r="N2942" s="318">
        <v>99</v>
      </c>
      <c r="O2942" s="318">
        <v>99</v>
      </c>
      <c r="P2942" s="318">
        <v>99</v>
      </c>
      <c r="Q2942" s="318">
        <v>53</v>
      </c>
      <c r="R2942" s="318">
        <v>233</v>
      </c>
      <c r="S2942" s="318">
        <v>233</v>
      </c>
      <c r="T2942" s="318">
        <v>31.614654002713703</v>
      </c>
      <c r="U2942" s="318">
        <v>32.265570011376759</v>
      </c>
      <c r="V2942" s="318">
        <v>6.377682403433476</v>
      </c>
      <c r="W2942" s="318">
        <v>58.828326180257513</v>
      </c>
      <c r="X2942" s="318">
        <v>169.4595436601119</v>
      </c>
      <c r="Y2942" s="318">
        <v>156.41115879828325</v>
      </c>
      <c r="Z2942" s="318">
        <v>156.41115879828325</v>
      </c>
      <c r="AA2942" s="318">
        <v>31.684678402002039</v>
      </c>
      <c r="AB2942" s="318">
        <v>4.9134714733431526</v>
      </c>
      <c r="AC2942" s="318">
        <v>-23.773471624392641</v>
      </c>
      <c r="AD2942" s="318">
        <v>12</v>
      </c>
      <c r="AE2942" s="318">
        <v>0</v>
      </c>
      <c r="AF2942" s="318">
        <v>0</v>
      </c>
      <c r="AG2942" s="318">
        <v>1</v>
      </c>
      <c r="AH2942" s="318">
        <v>9</v>
      </c>
      <c r="AI2942" s="318">
        <v>3</v>
      </c>
      <c r="AJ2942" s="318">
        <v>4</v>
      </c>
      <c r="AK2942" s="318">
        <v>5</v>
      </c>
      <c r="AL2942" s="318">
        <v>2</v>
      </c>
      <c r="AM2942" s="318">
        <v>0</v>
      </c>
    </row>
    <row r="2943" spans="1:39" s="319" customFormat="1">
      <c r="A2943" s="319">
        <v>15</v>
      </c>
      <c r="B2943" s="319">
        <v>65</v>
      </c>
      <c r="C2943" s="319">
        <v>2023</v>
      </c>
      <c r="D2943" s="319">
        <v>11</v>
      </c>
      <c r="E2943" s="319">
        <v>99</v>
      </c>
      <c r="F2943" s="319">
        <v>99</v>
      </c>
      <c r="G2943" s="319">
        <v>99</v>
      </c>
      <c r="H2943" s="319">
        <v>99</v>
      </c>
      <c r="I2943" s="319">
        <v>99</v>
      </c>
      <c r="J2943" s="319">
        <v>999</v>
      </c>
      <c r="K2943" s="319">
        <v>4</v>
      </c>
      <c r="M2943" s="319">
        <v>99</v>
      </c>
      <c r="N2943" s="319">
        <v>99</v>
      </c>
      <c r="O2943" s="319">
        <v>99</v>
      </c>
      <c r="P2943" s="319">
        <v>99</v>
      </c>
      <c r="Q2943" s="319">
        <v>5</v>
      </c>
      <c r="R2943" s="319">
        <v>5</v>
      </c>
      <c r="S2943" s="319">
        <v>4</v>
      </c>
      <c r="T2943" s="319">
        <v>0.67842605156037994</v>
      </c>
      <c r="U2943" s="319">
        <v>0.64993647603575055</v>
      </c>
      <c r="V2943" s="319">
        <v>2.2000000000000002</v>
      </c>
      <c r="W2943" s="319">
        <v>58.25</v>
      </c>
      <c r="X2943" s="319">
        <v>193.73781148429035</v>
      </c>
      <c r="Y2943" s="319">
        <v>146.81999999999996</v>
      </c>
      <c r="Z2943" s="319">
        <v>183.52500000000001</v>
      </c>
      <c r="AA2943" s="319">
        <v>41.430446232209448</v>
      </c>
      <c r="AB2943" s="319">
        <v>2.6809513236909033</v>
      </c>
      <c r="AC2943" s="319">
        <v>6.2515187270033028</v>
      </c>
      <c r="AD2943" s="319">
        <v>0</v>
      </c>
      <c r="AE2943" s="319">
        <v>0</v>
      </c>
      <c r="AF2943" s="319">
        <v>0</v>
      </c>
      <c r="AG2943" s="319">
        <v>0</v>
      </c>
      <c r="AH2943" s="319">
        <v>0</v>
      </c>
      <c r="AI2943" s="319">
        <v>0</v>
      </c>
      <c r="AJ2943" s="319">
        <v>0</v>
      </c>
      <c r="AK2943" s="319">
        <v>0</v>
      </c>
      <c r="AL2943" s="319">
        <v>0</v>
      </c>
      <c r="AM2943" s="319">
        <v>0</v>
      </c>
    </row>
    <row r="2944" spans="1:39">
      <c r="A2944">
        <v>16</v>
      </c>
      <c r="B2944">
        <v>1</v>
      </c>
      <c r="C2944">
        <v>2024</v>
      </c>
      <c r="D2944">
        <v>1</v>
      </c>
      <c r="E2944">
        <v>99</v>
      </c>
      <c r="F2944">
        <v>171</v>
      </c>
      <c r="G2944">
        <v>99</v>
      </c>
      <c r="H2944">
        <v>99</v>
      </c>
      <c r="I2944">
        <v>99</v>
      </c>
      <c r="J2944">
        <v>103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39">
      <c r="A2945">
        <v>16</v>
      </c>
      <c r="B2945">
        <v>2</v>
      </c>
      <c r="C2945">
        <v>2024</v>
      </c>
      <c r="D2945">
        <v>2</v>
      </c>
      <c r="E2945">
        <v>99</v>
      </c>
      <c r="F2945">
        <v>171</v>
      </c>
      <c r="G2945">
        <v>99</v>
      </c>
      <c r="H2945">
        <v>99</v>
      </c>
      <c r="I2945">
        <v>99</v>
      </c>
      <c r="J2945">
        <v>103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39">
      <c r="A2946">
        <v>16</v>
      </c>
      <c r="B2946">
        <v>3</v>
      </c>
      <c r="C2946">
        <v>2024</v>
      </c>
      <c r="D2946">
        <v>3</v>
      </c>
      <c r="E2946">
        <v>99</v>
      </c>
      <c r="F2946">
        <v>171</v>
      </c>
      <c r="G2946">
        <v>99</v>
      </c>
      <c r="H2946">
        <v>99</v>
      </c>
      <c r="I2946">
        <v>99</v>
      </c>
      <c r="J2946">
        <v>103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39">
      <c r="A2947">
        <v>16</v>
      </c>
      <c r="B2947">
        <v>4</v>
      </c>
      <c r="C2947">
        <v>2024</v>
      </c>
      <c r="D2947">
        <v>4</v>
      </c>
      <c r="E2947">
        <v>99</v>
      </c>
      <c r="F2947">
        <v>171</v>
      </c>
      <c r="G2947">
        <v>99</v>
      </c>
      <c r="H2947">
        <v>99</v>
      </c>
      <c r="I2947">
        <v>99</v>
      </c>
      <c r="J2947">
        <v>103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39">
      <c r="A2948">
        <v>16</v>
      </c>
      <c r="B2948">
        <v>5</v>
      </c>
      <c r="C2948">
        <v>2024</v>
      </c>
      <c r="D2948">
        <v>5</v>
      </c>
      <c r="E2948">
        <v>99</v>
      </c>
      <c r="F2948">
        <v>171</v>
      </c>
      <c r="G2948">
        <v>99</v>
      </c>
      <c r="H2948">
        <v>99</v>
      </c>
      <c r="I2948">
        <v>99</v>
      </c>
      <c r="J2948">
        <v>103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39">
      <c r="A2949">
        <v>16</v>
      </c>
      <c r="B2949">
        <v>6</v>
      </c>
      <c r="C2949">
        <v>2024</v>
      </c>
      <c r="D2949">
        <v>6</v>
      </c>
      <c r="E2949">
        <v>99</v>
      </c>
      <c r="F2949">
        <v>171</v>
      </c>
      <c r="G2949">
        <v>99</v>
      </c>
      <c r="H2949">
        <v>99</v>
      </c>
      <c r="I2949">
        <v>99</v>
      </c>
      <c r="J2949">
        <v>103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39">
      <c r="A2950">
        <v>16</v>
      </c>
      <c r="B2950">
        <v>7</v>
      </c>
      <c r="C2950">
        <v>2024</v>
      </c>
      <c r="D2950">
        <v>7</v>
      </c>
      <c r="E2950">
        <v>99</v>
      </c>
      <c r="F2950">
        <v>171</v>
      </c>
      <c r="G2950">
        <v>99</v>
      </c>
      <c r="H2950">
        <v>99</v>
      </c>
      <c r="I2950">
        <v>99</v>
      </c>
      <c r="J2950">
        <v>103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39">
      <c r="A2951">
        <v>16</v>
      </c>
      <c r="B2951">
        <v>8</v>
      </c>
      <c r="C2951">
        <v>2024</v>
      </c>
      <c r="D2951">
        <v>8</v>
      </c>
      <c r="E2951">
        <v>99</v>
      </c>
      <c r="F2951">
        <v>171</v>
      </c>
      <c r="G2951">
        <v>99</v>
      </c>
      <c r="H2951">
        <v>99</v>
      </c>
      <c r="I2951">
        <v>99</v>
      </c>
      <c r="J2951">
        <v>103</v>
      </c>
      <c r="M2951">
        <v>99</v>
      </c>
      <c r="N2951">
        <v>99</v>
      </c>
      <c r="O2951">
        <v>99</v>
      </c>
      <c r="P2951">
        <v>99</v>
      </c>
      <c r="R2951">
        <v>0</v>
      </c>
    </row>
    <row r="2952" spans="1:39">
      <c r="A2952">
        <v>16</v>
      </c>
      <c r="B2952">
        <v>9</v>
      </c>
      <c r="C2952">
        <v>2024</v>
      </c>
      <c r="D2952">
        <v>9</v>
      </c>
      <c r="E2952">
        <v>99</v>
      </c>
      <c r="F2952">
        <v>171</v>
      </c>
      <c r="G2952">
        <v>99</v>
      </c>
      <c r="H2952">
        <v>99</v>
      </c>
      <c r="I2952">
        <v>99</v>
      </c>
      <c r="J2952">
        <v>103</v>
      </c>
      <c r="M2952">
        <v>99</v>
      </c>
      <c r="N2952">
        <v>99</v>
      </c>
      <c r="O2952">
        <v>99</v>
      </c>
      <c r="P2952">
        <v>99</v>
      </c>
      <c r="R2952">
        <v>0</v>
      </c>
    </row>
    <row r="2953" spans="1:39">
      <c r="A2953">
        <v>16</v>
      </c>
      <c r="B2953">
        <v>10</v>
      </c>
      <c r="C2953">
        <v>2024</v>
      </c>
      <c r="D2953">
        <v>10</v>
      </c>
      <c r="E2953">
        <v>99</v>
      </c>
      <c r="F2953">
        <v>171</v>
      </c>
      <c r="G2953">
        <v>99</v>
      </c>
      <c r="H2953">
        <v>99</v>
      </c>
      <c r="I2953">
        <v>99</v>
      </c>
      <c r="J2953">
        <v>103</v>
      </c>
      <c r="M2953">
        <v>99</v>
      </c>
      <c r="N2953">
        <v>99</v>
      </c>
      <c r="O2953">
        <v>99</v>
      </c>
      <c r="P2953">
        <v>99</v>
      </c>
      <c r="R2953">
        <v>0</v>
      </c>
    </row>
    <row r="2954" spans="1:39">
      <c r="A2954">
        <v>16</v>
      </c>
      <c r="B2954">
        <v>11</v>
      </c>
      <c r="C2954">
        <v>2024</v>
      </c>
      <c r="D2954">
        <v>11</v>
      </c>
      <c r="E2954">
        <v>99</v>
      </c>
      <c r="F2954">
        <v>171</v>
      </c>
      <c r="G2954">
        <v>99</v>
      </c>
      <c r="H2954">
        <v>99</v>
      </c>
      <c r="I2954">
        <v>99</v>
      </c>
      <c r="J2954">
        <v>103</v>
      </c>
      <c r="M2954">
        <v>99</v>
      </c>
      <c r="N2954">
        <v>99</v>
      </c>
      <c r="O2954">
        <v>99</v>
      </c>
      <c r="P2954">
        <v>99</v>
      </c>
      <c r="R2954">
        <v>0</v>
      </c>
    </row>
    <row r="2955" spans="1:39">
      <c r="A2955">
        <v>16</v>
      </c>
      <c r="B2955">
        <v>12</v>
      </c>
      <c r="C2955">
        <v>2024</v>
      </c>
      <c r="D2955">
        <v>12</v>
      </c>
      <c r="E2955">
        <v>99</v>
      </c>
      <c r="F2955">
        <v>171</v>
      </c>
      <c r="G2955">
        <v>99</v>
      </c>
      <c r="H2955">
        <v>99</v>
      </c>
      <c r="I2955">
        <v>99</v>
      </c>
      <c r="J2955">
        <v>103</v>
      </c>
      <c r="M2955">
        <v>99</v>
      </c>
      <c r="N2955">
        <v>99</v>
      </c>
      <c r="O2955">
        <v>99</v>
      </c>
      <c r="P2955">
        <v>99</v>
      </c>
      <c r="R2955">
        <v>0</v>
      </c>
    </row>
    <row r="2956" spans="1:39">
      <c r="A2956">
        <v>16</v>
      </c>
      <c r="B2956">
        <v>13</v>
      </c>
      <c r="C2956">
        <v>2024</v>
      </c>
      <c r="D2956">
        <v>1</v>
      </c>
      <c r="E2956">
        <v>99</v>
      </c>
      <c r="F2956">
        <v>171</v>
      </c>
      <c r="G2956">
        <v>99</v>
      </c>
      <c r="H2956">
        <v>99</v>
      </c>
      <c r="I2956">
        <v>99</v>
      </c>
      <c r="J2956">
        <v>106</v>
      </c>
      <c r="M2956">
        <v>99</v>
      </c>
      <c r="N2956">
        <v>99</v>
      </c>
      <c r="O2956">
        <v>99</v>
      </c>
      <c r="P2956">
        <v>99</v>
      </c>
      <c r="Q2956">
        <v>1</v>
      </c>
      <c r="R2956">
        <v>1</v>
      </c>
      <c r="S2956">
        <v>1</v>
      </c>
      <c r="T2956">
        <v>3.6913990402362498E-2</v>
      </c>
      <c r="U2956">
        <v>3.7253793907827883E-2</v>
      </c>
      <c r="V2956">
        <v>14</v>
      </c>
      <c r="W2956">
        <v>59</v>
      </c>
      <c r="X2956">
        <v>169.77248104008669</v>
      </c>
      <c r="Y2956">
        <v>156.70000000000005</v>
      </c>
      <c r="Z2956">
        <v>156.70000000000005</v>
      </c>
      <c r="AA2956">
        <v>0</v>
      </c>
      <c r="AB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</row>
    <row r="2957" spans="1:39">
      <c r="A2957">
        <v>16</v>
      </c>
      <c r="B2957">
        <v>14</v>
      </c>
      <c r="C2957">
        <v>2024</v>
      </c>
      <c r="D2957">
        <v>2</v>
      </c>
      <c r="E2957">
        <v>99</v>
      </c>
      <c r="F2957">
        <v>171</v>
      </c>
      <c r="G2957">
        <v>99</v>
      </c>
      <c r="H2957">
        <v>99</v>
      </c>
      <c r="I2957">
        <v>99</v>
      </c>
      <c r="J2957">
        <v>106</v>
      </c>
      <c r="M2957">
        <v>99</v>
      </c>
      <c r="N2957">
        <v>99</v>
      </c>
      <c r="O2957">
        <v>99</v>
      </c>
      <c r="P2957">
        <v>99</v>
      </c>
      <c r="Q2957">
        <v>1</v>
      </c>
      <c r="R2957">
        <v>1</v>
      </c>
      <c r="S2957">
        <v>1</v>
      </c>
      <c r="T2957">
        <v>3.7369207772795225E-2</v>
      </c>
      <c r="U2957">
        <v>3.4107879678158551E-2</v>
      </c>
      <c r="V2957">
        <v>14</v>
      </c>
      <c r="W2957">
        <v>57</v>
      </c>
      <c r="X2957">
        <v>151.13759479956661</v>
      </c>
      <c r="Y2957">
        <v>139.5</v>
      </c>
      <c r="Z2957">
        <v>139.5</v>
      </c>
      <c r="AA2957">
        <v>0</v>
      </c>
      <c r="AB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</row>
    <row r="2958" spans="1:39">
      <c r="A2958">
        <v>16</v>
      </c>
      <c r="B2958">
        <v>15</v>
      </c>
      <c r="C2958">
        <v>2024</v>
      </c>
      <c r="D2958">
        <v>3</v>
      </c>
      <c r="E2958">
        <v>99</v>
      </c>
      <c r="F2958">
        <v>171</v>
      </c>
      <c r="G2958">
        <v>99</v>
      </c>
      <c r="H2958">
        <v>99</v>
      </c>
      <c r="I2958">
        <v>99</v>
      </c>
      <c r="J2958">
        <v>106</v>
      </c>
      <c r="M2958">
        <v>99</v>
      </c>
      <c r="N2958">
        <v>99</v>
      </c>
      <c r="O2958">
        <v>99</v>
      </c>
      <c r="P2958">
        <v>99</v>
      </c>
      <c r="Q2958">
        <v>1</v>
      </c>
      <c r="R2958">
        <v>1</v>
      </c>
      <c r="S2958">
        <v>1</v>
      </c>
      <c r="T2958">
        <v>4.7192071731949031E-2</v>
      </c>
      <c r="U2958">
        <v>4.2298306497715633E-2</v>
      </c>
      <c r="V2958">
        <v>0</v>
      </c>
      <c r="W2958">
        <v>60</v>
      </c>
      <c r="X2958">
        <v>148.86240520043339</v>
      </c>
      <c r="Y2958">
        <v>137.4</v>
      </c>
      <c r="Z2958">
        <v>137.4</v>
      </c>
      <c r="AA2958">
        <v>0</v>
      </c>
      <c r="AB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</row>
    <row r="2959" spans="1:39">
      <c r="A2959">
        <v>16</v>
      </c>
      <c r="B2959">
        <v>16</v>
      </c>
      <c r="C2959">
        <v>2024</v>
      </c>
      <c r="D2959">
        <v>4</v>
      </c>
      <c r="E2959">
        <v>99</v>
      </c>
      <c r="F2959">
        <v>171</v>
      </c>
      <c r="G2959">
        <v>99</v>
      </c>
      <c r="H2959">
        <v>99</v>
      </c>
      <c r="I2959">
        <v>99</v>
      </c>
      <c r="J2959">
        <v>106</v>
      </c>
      <c r="M2959">
        <v>99</v>
      </c>
      <c r="N2959">
        <v>99</v>
      </c>
      <c r="O2959">
        <v>99</v>
      </c>
      <c r="P2959">
        <v>99</v>
      </c>
      <c r="R2959">
        <v>0</v>
      </c>
    </row>
    <row r="2960" spans="1:39">
      <c r="A2960">
        <v>16</v>
      </c>
      <c r="B2960">
        <v>17</v>
      </c>
      <c r="C2960">
        <v>2024</v>
      </c>
      <c r="D2960">
        <v>5</v>
      </c>
      <c r="E2960">
        <v>99</v>
      </c>
      <c r="F2960">
        <v>171</v>
      </c>
      <c r="G2960">
        <v>99</v>
      </c>
      <c r="H2960">
        <v>99</v>
      </c>
      <c r="I2960">
        <v>99</v>
      </c>
      <c r="J2960">
        <v>106</v>
      </c>
      <c r="M2960">
        <v>99</v>
      </c>
      <c r="N2960">
        <v>99</v>
      </c>
      <c r="O2960">
        <v>99</v>
      </c>
      <c r="P2960">
        <v>99</v>
      </c>
      <c r="Q2960">
        <v>1</v>
      </c>
      <c r="R2960">
        <v>1</v>
      </c>
      <c r="S2960">
        <v>1</v>
      </c>
      <c r="T2960">
        <v>3.7257824143070037E-2</v>
      </c>
      <c r="U2960">
        <v>3.328717609701113E-2</v>
      </c>
      <c r="V2960">
        <v>14</v>
      </c>
      <c r="W2960">
        <v>58</v>
      </c>
      <c r="X2960">
        <v>147.02058504875401</v>
      </c>
      <c r="Y2960">
        <v>135.69999999999999</v>
      </c>
      <c r="Z2960">
        <v>135.69999999999999</v>
      </c>
      <c r="AA2960">
        <v>0</v>
      </c>
      <c r="AB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1</v>
      </c>
      <c r="AK2960">
        <v>0</v>
      </c>
      <c r="AL2960">
        <v>0</v>
      </c>
      <c r="AM2960">
        <v>0</v>
      </c>
    </row>
    <row r="2961" spans="1:39">
      <c r="A2961">
        <v>16</v>
      </c>
      <c r="B2961">
        <v>18</v>
      </c>
      <c r="C2961">
        <v>2024</v>
      </c>
      <c r="D2961">
        <v>6</v>
      </c>
      <c r="E2961">
        <v>99</v>
      </c>
      <c r="F2961">
        <v>171</v>
      </c>
      <c r="G2961">
        <v>99</v>
      </c>
      <c r="H2961">
        <v>99</v>
      </c>
      <c r="I2961">
        <v>99</v>
      </c>
      <c r="J2961">
        <v>106</v>
      </c>
      <c r="M2961">
        <v>99</v>
      </c>
      <c r="N2961">
        <v>99</v>
      </c>
      <c r="O2961">
        <v>99</v>
      </c>
      <c r="P2961">
        <v>99</v>
      </c>
      <c r="Q2961">
        <v>1</v>
      </c>
      <c r="R2961">
        <v>1</v>
      </c>
      <c r="S2961">
        <v>1</v>
      </c>
      <c r="T2961">
        <v>4.5787545787545778E-2</v>
      </c>
      <c r="U2961">
        <v>4.109167993741375E-2</v>
      </c>
      <c r="V2961">
        <v>0</v>
      </c>
      <c r="W2961">
        <v>61</v>
      </c>
      <c r="X2961">
        <v>148.75406283856989</v>
      </c>
      <c r="Y2961">
        <v>137.30000000000001</v>
      </c>
      <c r="Z2961">
        <v>137.30000000000001</v>
      </c>
      <c r="AA2961">
        <v>0</v>
      </c>
      <c r="AB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</row>
    <row r="2962" spans="1:39">
      <c r="A2962">
        <v>16</v>
      </c>
      <c r="B2962">
        <v>19</v>
      </c>
      <c r="C2962">
        <v>2024</v>
      </c>
      <c r="D2962">
        <v>7</v>
      </c>
      <c r="E2962">
        <v>99</v>
      </c>
      <c r="F2962">
        <v>171</v>
      </c>
      <c r="G2962">
        <v>99</v>
      </c>
      <c r="H2962">
        <v>99</v>
      </c>
      <c r="I2962">
        <v>99</v>
      </c>
      <c r="J2962">
        <v>106</v>
      </c>
      <c r="M2962">
        <v>99</v>
      </c>
      <c r="N2962">
        <v>99</v>
      </c>
      <c r="O2962">
        <v>99</v>
      </c>
      <c r="P2962">
        <v>99</v>
      </c>
      <c r="Q2962">
        <v>3</v>
      </c>
      <c r="R2962">
        <v>3</v>
      </c>
      <c r="S2962">
        <v>3</v>
      </c>
      <c r="T2962">
        <v>0.12224938875305624</v>
      </c>
      <c r="U2962">
        <v>0.1130230135923207</v>
      </c>
      <c r="V2962">
        <v>3.6666666666666656</v>
      </c>
      <c r="W2962">
        <v>58.66666666666665</v>
      </c>
      <c r="X2962">
        <v>151.89599133261109</v>
      </c>
      <c r="Y2962">
        <v>140.20000000000002</v>
      </c>
      <c r="Z2962">
        <v>140.20000000000002</v>
      </c>
      <c r="AA2962">
        <v>2.1118712081940814</v>
      </c>
      <c r="AB2962">
        <v>3.3993463423952499</v>
      </c>
      <c r="AC2962">
        <v>82.648676489223377</v>
      </c>
      <c r="AD2962">
        <v>1</v>
      </c>
      <c r="AE2962">
        <v>0</v>
      </c>
      <c r="AF2962">
        <v>0</v>
      </c>
      <c r="AG2962">
        <v>0</v>
      </c>
      <c r="AH2962">
        <v>1</v>
      </c>
      <c r="AI2962">
        <v>1</v>
      </c>
      <c r="AJ2962">
        <v>0</v>
      </c>
      <c r="AK2962">
        <v>0</v>
      </c>
      <c r="AL2962">
        <v>0</v>
      </c>
      <c r="AM2962">
        <v>0</v>
      </c>
    </row>
    <row r="2963" spans="1:39">
      <c r="A2963">
        <v>16</v>
      </c>
      <c r="B2963">
        <v>20</v>
      </c>
      <c r="C2963">
        <v>2024</v>
      </c>
      <c r="D2963">
        <v>8</v>
      </c>
      <c r="E2963">
        <v>99</v>
      </c>
      <c r="F2963">
        <v>171</v>
      </c>
      <c r="G2963">
        <v>99</v>
      </c>
      <c r="H2963">
        <v>99</v>
      </c>
      <c r="I2963">
        <v>99</v>
      </c>
      <c r="J2963">
        <v>106</v>
      </c>
      <c r="M2963">
        <v>99</v>
      </c>
      <c r="N2963">
        <v>99</v>
      </c>
      <c r="O2963">
        <v>99</v>
      </c>
      <c r="P2963">
        <v>99</v>
      </c>
      <c r="R2963">
        <v>0</v>
      </c>
    </row>
    <row r="2964" spans="1:39">
      <c r="A2964">
        <v>16</v>
      </c>
      <c r="B2964">
        <v>21</v>
      </c>
      <c r="C2964">
        <v>2024</v>
      </c>
      <c r="D2964">
        <v>9</v>
      </c>
      <c r="E2964">
        <v>99</v>
      </c>
      <c r="F2964">
        <v>171</v>
      </c>
      <c r="G2964">
        <v>99</v>
      </c>
      <c r="H2964">
        <v>99</v>
      </c>
      <c r="I2964">
        <v>99</v>
      </c>
      <c r="J2964">
        <v>106</v>
      </c>
      <c r="M2964">
        <v>99</v>
      </c>
      <c r="N2964">
        <v>99</v>
      </c>
      <c r="O2964">
        <v>99</v>
      </c>
      <c r="P2964">
        <v>99</v>
      </c>
      <c r="Q2964">
        <v>1</v>
      </c>
      <c r="R2964">
        <v>1</v>
      </c>
      <c r="S2964">
        <v>1</v>
      </c>
      <c r="T2964">
        <v>4.2301184433164128E-2</v>
      </c>
      <c r="U2964">
        <v>3.9576671260337842E-2</v>
      </c>
      <c r="V2964">
        <v>14</v>
      </c>
      <c r="W2964">
        <v>58</v>
      </c>
      <c r="X2964">
        <v>154.3878656554713</v>
      </c>
      <c r="Y2964">
        <v>142.5</v>
      </c>
      <c r="Z2964">
        <v>142.5</v>
      </c>
      <c r="AA2964">
        <v>0</v>
      </c>
      <c r="AB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</row>
    <row r="2965" spans="1:39">
      <c r="A2965">
        <v>16</v>
      </c>
      <c r="B2965">
        <v>22</v>
      </c>
      <c r="C2965">
        <v>2024</v>
      </c>
      <c r="D2965">
        <v>10</v>
      </c>
      <c r="E2965">
        <v>99</v>
      </c>
      <c r="F2965">
        <v>171</v>
      </c>
      <c r="G2965">
        <v>99</v>
      </c>
      <c r="H2965">
        <v>99</v>
      </c>
      <c r="I2965">
        <v>99</v>
      </c>
      <c r="J2965">
        <v>106</v>
      </c>
      <c r="M2965">
        <v>99</v>
      </c>
      <c r="N2965">
        <v>99</v>
      </c>
      <c r="O2965">
        <v>99</v>
      </c>
      <c r="P2965">
        <v>99</v>
      </c>
      <c r="Q2965">
        <v>2</v>
      </c>
      <c r="R2965">
        <v>2</v>
      </c>
      <c r="S2965">
        <v>2</v>
      </c>
      <c r="T2965">
        <v>7.9491255961844226E-2</v>
      </c>
      <c r="U2965">
        <v>7.1459842378654187E-2</v>
      </c>
      <c r="V2965">
        <v>12.5</v>
      </c>
      <c r="W2965">
        <v>55</v>
      </c>
      <c r="X2965">
        <v>147.39978331527621</v>
      </c>
      <c r="Y2965">
        <v>136.05000000000001</v>
      </c>
      <c r="Z2965">
        <v>136.05000000000001</v>
      </c>
      <c r="AA2965">
        <v>0.24999999999272404</v>
      </c>
      <c r="AB2965">
        <v>4</v>
      </c>
      <c r="AC2965">
        <v>100.00000000281943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</row>
    <row r="2966" spans="1:39">
      <c r="A2966">
        <v>16</v>
      </c>
      <c r="B2966">
        <v>23</v>
      </c>
      <c r="C2966">
        <v>2024</v>
      </c>
      <c r="D2966">
        <v>11</v>
      </c>
      <c r="E2966">
        <v>99</v>
      </c>
      <c r="F2966">
        <v>171</v>
      </c>
      <c r="G2966">
        <v>99</v>
      </c>
      <c r="H2966">
        <v>99</v>
      </c>
      <c r="I2966">
        <v>99</v>
      </c>
      <c r="J2966">
        <v>106</v>
      </c>
      <c r="M2966">
        <v>99</v>
      </c>
      <c r="N2966">
        <v>99</v>
      </c>
      <c r="O2966">
        <v>99</v>
      </c>
      <c r="P2966">
        <v>99</v>
      </c>
      <c r="R2966">
        <v>0</v>
      </c>
    </row>
    <row r="2967" spans="1:39">
      <c r="A2967">
        <v>16</v>
      </c>
      <c r="B2967">
        <v>24</v>
      </c>
      <c r="C2967">
        <v>2024</v>
      </c>
      <c r="D2967">
        <v>12</v>
      </c>
      <c r="E2967">
        <v>99</v>
      </c>
      <c r="F2967">
        <v>171</v>
      </c>
      <c r="G2967">
        <v>99</v>
      </c>
      <c r="H2967">
        <v>99</v>
      </c>
      <c r="I2967">
        <v>99</v>
      </c>
      <c r="J2967">
        <v>106</v>
      </c>
      <c r="M2967">
        <v>99</v>
      </c>
      <c r="N2967">
        <v>99</v>
      </c>
      <c r="O2967">
        <v>99</v>
      </c>
      <c r="P2967">
        <v>99</v>
      </c>
      <c r="R2967">
        <v>0</v>
      </c>
    </row>
    <row r="2968" spans="1:39">
      <c r="A2968">
        <v>16</v>
      </c>
      <c r="B2968">
        <v>25</v>
      </c>
      <c r="C2968">
        <v>2024</v>
      </c>
      <c r="D2968">
        <v>1</v>
      </c>
      <c r="E2968">
        <v>99</v>
      </c>
      <c r="F2968">
        <v>171</v>
      </c>
      <c r="G2968">
        <v>99</v>
      </c>
      <c r="H2968">
        <v>99</v>
      </c>
      <c r="I2968">
        <v>99</v>
      </c>
      <c r="J2968">
        <v>109</v>
      </c>
      <c r="M2968">
        <v>99</v>
      </c>
      <c r="N2968">
        <v>99</v>
      </c>
      <c r="O2968">
        <v>99</v>
      </c>
      <c r="P2968">
        <v>99</v>
      </c>
      <c r="Q2968">
        <v>100</v>
      </c>
      <c r="R2968">
        <v>841</v>
      </c>
      <c r="S2968">
        <v>841</v>
      </c>
      <c r="T2968">
        <v>31.044665928386856</v>
      </c>
      <c r="U2968">
        <v>32.524273806588845</v>
      </c>
      <c r="V2968">
        <v>6.4649227110582643</v>
      </c>
      <c r="W2968">
        <v>58.518430439952411</v>
      </c>
      <c r="X2968">
        <v>176.24158929613549</v>
      </c>
      <c r="Y2968">
        <v>162.67098692033301</v>
      </c>
      <c r="Z2968">
        <v>162.67098692033301</v>
      </c>
      <c r="AA2968">
        <v>31.547528495880361</v>
      </c>
      <c r="AB2968">
        <v>5.1171721726174013</v>
      </c>
      <c r="AC2968">
        <v>-28.780563148402024</v>
      </c>
      <c r="AD2968">
        <v>32</v>
      </c>
      <c r="AE2968">
        <v>0</v>
      </c>
      <c r="AF2968">
        <v>0</v>
      </c>
      <c r="AG2968">
        <v>4</v>
      </c>
      <c r="AH2968">
        <v>50</v>
      </c>
      <c r="AI2968">
        <v>10</v>
      </c>
      <c r="AJ2968">
        <v>10</v>
      </c>
      <c r="AK2968">
        <v>15</v>
      </c>
      <c r="AL2968">
        <v>4</v>
      </c>
      <c r="AM2968">
        <v>1</v>
      </c>
    </row>
    <row r="2969" spans="1:39">
      <c r="A2969">
        <v>16</v>
      </c>
      <c r="B2969">
        <v>26</v>
      </c>
      <c r="C2969">
        <v>2024</v>
      </c>
      <c r="D2969">
        <v>2</v>
      </c>
      <c r="E2969">
        <v>99</v>
      </c>
      <c r="F2969">
        <v>171</v>
      </c>
      <c r="G2969">
        <v>99</v>
      </c>
      <c r="H2969">
        <v>99</v>
      </c>
      <c r="I2969">
        <v>99</v>
      </c>
      <c r="J2969">
        <v>109</v>
      </c>
      <c r="M2969">
        <v>99</v>
      </c>
      <c r="N2969">
        <v>99</v>
      </c>
      <c r="O2969">
        <v>99</v>
      </c>
      <c r="P2969">
        <v>99</v>
      </c>
      <c r="Q2969">
        <v>106</v>
      </c>
      <c r="R2969">
        <v>1171</v>
      </c>
      <c r="S2969">
        <v>1170</v>
      </c>
      <c r="T2969">
        <v>43.759342301943192</v>
      </c>
      <c r="U2969">
        <v>45.017975708343627</v>
      </c>
      <c r="V2969">
        <v>6.1110162254483349</v>
      </c>
      <c r="W2969">
        <v>58.635042735042738</v>
      </c>
      <c r="X2969">
        <v>170.35184899054724</v>
      </c>
      <c r="Y2969">
        <v>157.23475661827484</v>
      </c>
      <c r="Z2969">
        <v>157.36914529914523</v>
      </c>
      <c r="AA2969">
        <v>31.814863431530721</v>
      </c>
      <c r="AB2969">
        <v>4.5864127881308967</v>
      </c>
      <c r="AC2969">
        <v>-44.708209642016847</v>
      </c>
      <c r="AD2969">
        <v>44</v>
      </c>
      <c r="AE2969">
        <v>0</v>
      </c>
      <c r="AF2969">
        <v>0</v>
      </c>
      <c r="AG2969">
        <v>4</v>
      </c>
      <c r="AH2969">
        <v>47</v>
      </c>
      <c r="AI2969">
        <v>12</v>
      </c>
      <c r="AJ2969">
        <v>12</v>
      </c>
      <c r="AK2969">
        <v>6</v>
      </c>
      <c r="AL2969">
        <v>8</v>
      </c>
      <c r="AM2969">
        <v>4</v>
      </c>
    </row>
    <row r="2970" spans="1:39">
      <c r="A2970">
        <v>16</v>
      </c>
      <c r="B2970">
        <v>27</v>
      </c>
      <c r="C2970">
        <v>2024</v>
      </c>
      <c r="D2970">
        <v>3</v>
      </c>
      <c r="E2970">
        <v>99</v>
      </c>
      <c r="F2970">
        <v>171</v>
      </c>
      <c r="G2970">
        <v>99</v>
      </c>
      <c r="H2970">
        <v>99</v>
      </c>
      <c r="I2970">
        <v>99</v>
      </c>
      <c r="J2970">
        <v>109</v>
      </c>
      <c r="M2970">
        <v>99</v>
      </c>
      <c r="N2970">
        <v>99</v>
      </c>
      <c r="O2970">
        <v>99</v>
      </c>
      <c r="P2970">
        <v>99</v>
      </c>
      <c r="Q2970">
        <v>90</v>
      </c>
      <c r="R2970">
        <v>714</v>
      </c>
      <c r="S2970">
        <v>714</v>
      </c>
      <c r="T2970">
        <v>33.695139216611594</v>
      </c>
      <c r="U2970">
        <v>34.907585588652957</v>
      </c>
      <c r="V2970">
        <v>6.3067226890756301</v>
      </c>
      <c r="W2970">
        <v>58.501400560224106</v>
      </c>
      <c r="X2970">
        <v>172.06147897945743</v>
      </c>
      <c r="Y2970">
        <v>158.81274509803916</v>
      </c>
      <c r="Z2970">
        <v>158.81274509803916</v>
      </c>
      <c r="AA2970">
        <v>32.045753661891077</v>
      </c>
      <c r="AB2970">
        <v>5.5474144934591552</v>
      </c>
      <c r="AC2970">
        <v>-49.515938522296011</v>
      </c>
      <c r="AD2970">
        <v>31</v>
      </c>
      <c r="AE2970">
        <v>0</v>
      </c>
      <c r="AF2970">
        <v>0</v>
      </c>
      <c r="AG2970">
        <v>5</v>
      </c>
      <c r="AH2970">
        <v>27</v>
      </c>
      <c r="AI2970">
        <v>8</v>
      </c>
      <c r="AJ2970">
        <v>4</v>
      </c>
      <c r="AK2970">
        <v>3</v>
      </c>
      <c r="AL2970">
        <v>4</v>
      </c>
      <c r="AM2970">
        <v>3</v>
      </c>
    </row>
    <row r="2971" spans="1:39">
      <c r="A2971">
        <v>16</v>
      </c>
      <c r="B2971">
        <v>28</v>
      </c>
      <c r="C2971">
        <v>2024</v>
      </c>
      <c r="D2971">
        <v>4</v>
      </c>
      <c r="E2971">
        <v>99</v>
      </c>
      <c r="F2971">
        <v>171</v>
      </c>
      <c r="G2971">
        <v>99</v>
      </c>
      <c r="H2971">
        <v>99</v>
      </c>
      <c r="I2971">
        <v>99</v>
      </c>
      <c r="J2971">
        <v>109</v>
      </c>
      <c r="M2971">
        <v>99</v>
      </c>
      <c r="N2971">
        <v>99</v>
      </c>
      <c r="O2971">
        <v>99</v>
      </c>
      <c r="P2971">
        <v>99</v>
      </c>
      <c r="Q2971">
        <v>122</v>
      </c>
      <c r="R2971">
        <v>1276</v>
      </c>
      <c r="S2971">
        <v>1274</v>
      </c>
      <c r="T2971">
        <v>43.00640377485675</v>
      </c>
      <c r="U2971">
        <v>44.363702785984344</v>
      </c>
      <c r="V2971">
        <v>6.3189655172413772</v>
      </c>
      <c r="W2971">
        <v>58.700941915227645</v>
      </c>
      <c r="X2971">
        <v>170.98954954710183</v>
      </c>
      <c r="Y2971">
        <v>157.60156739811936</v>
      </c>
      <c r="Z2971">
        <v>157.84897959183689</v>
      </c>
      <c r="AA2971">
        <v>30.686937526438005</v>
      </c>
      <c r="AB2971">
        <v>5.0984852361326549</v>
      </c>
      <c r="AC2971">
        <v>-41.514254168216127</v>
      </c>
      <c r="AD2971">
        <v>45</v>
      </c>
      <c r="AE2971">
        <v>0</v>
      </c>
      <c r="AF2971">
        <v>0</v>
      </c>
      <c r="AG2971">
        <v>4</v>
      </c>
      <c r="AH2971">
        <v>45</v>
      </c>
      <c r="AI2971">
        <v>13</v>
      </c>
      <c r="AJ2971">
        <v>7</v>
      </c>
      <c r="AK2971">
        <v>17</v>
      </c>
      <c r="AL2971">
        <v>12</v>
      </c>
      <c r="AM2971">
        <v>2</v>
      </c>
    </row>
    <row r="2972" spans="1:39">
      <c r="A2972">
        <v>16</v>
      </c>
      <c r="B2972">
        <v>29</v>
      </c>
      <c r="C2972">
        <v>2024</v>
      </c>
      <c r="D2972">
        <v>5</v>
      </c>
      <c r="E2972">
        <v>99</v>
      </c>
      <c r="F2972">
        <v>171</v>
      </c>
      <c r="G2972">
        <v>99</v>
      </c>
      <c r="H2972">
        <v>99</v>
      </c>
      <c r="I2972">
        <v>99</v>
      </c>
      <c r="J2972">
        <v>109</v>
      </c>
      <c r="M2972">
        <v>99</v>
      </c>
      <c r="N2972">
        <v>99</v>
      </c>
      <c r="O2972">
        <v>99</v>
      </c>
      <c r="P2972">
        <v>99</v>
      </c>
      <c r="Q2972">
        <v>94</v>
      </c>
      <c r="R2972">
        <v>1028</v>
      </c>
      <c r="S2972">
        <v>1028</v>
      </c>
      <c r="T2972">
        <v>38.301043219076007</v>
      </c>
      <c r="U2972">
        <v>39.422392678293043</v>
      </c>
      <c r="V2972">
        <v>5.9435797665369652</v>
      </c>
      <c r="W2972">
        <v>58.762645914396877</v>
      </c>
      <c r="X2972">
        <v>169.37568240933152</v>
      </c>
      <c r="Y2972">
        <v>156.33375486381323</v>
      </c>
      <c r="Z2972">
        <v>156.33375486381323</v>
      </c>
      <c r="AA2972">
        <v>32.635249835344958</v>
      </c>
      <c r="AB2972">
        <v>5.1383661806959164</v>
      </c>
      <c r="AC2972">
        <v>-46.17132076974319</v>
      </c>
      <c r="AD2972">
        <v>33</v>
      </c>
      <c r="AE2972">
        <v>0</v>
      </c>
      <c r="AF2972">
        <v>0</v>
      </c>
      <c r="AG2972">
        <v>5</v>
      </c>
      <c r="AH2972">
        <v>38</v>
      </c>
      <c r="AI2972">
        <v>11</v>
      </c>
      <c r="AJ2972">
        <v>6</v>
      </c>
      <c r="AK2972">
        <v>10</v>
      </c>
      <c r="AL2972">
        <v>2</v>
      </c>
      <c r="AM2972">
        <v>2</v>
      </c>
    </row>
    <row r="2973" spans="1:39">
      <c r="A2973">
        <v>16</v>
      </c>
      <c r="B2973">
        <v>30</v>
      </c>
      <c r="C2973">
        <v>2024</v>
      </c>
      <c r="D2973">
        <v>6</v>
      </c>
      <c r="E2973">
        <v>99</v>
      </c>
      <c r="F2973">
        <v>171</v>
      </c>
      <c r="G2973">
        <v>99</v>
      </c>
      <c r="H2973">
        <v>99</v>
      </c>
      <c r="I2973">
        <v>99</v>
      </c>
      <c r="J2973">
        <v>109</v>
      </c>
      <c r="M2973">
        <v>99</v>
      </c>
      <c r="N2973">
        <v>99</v>
      </c>
      <c r="O2973">
        <v>99</v>
      </c>
      <c r="P2973">
        <v>99</v>
      </c>
      <c r="Q2973">
        <v>101</v>
      </c>
      <c r="R2973">
        <v>722</v>
      </c>
      <c r="S2973">
        <v>722</v>
      </c>
      <c r="T2973">
        <v>33.058608058608058</v>
      </c>
      <c r="U2973">
        <v>34.618438462291287</v>
      </c>
      <c r="V2973">
        <v>6.6675900277008306</v>
      </c>
      <c r="W2973">
        <v>58.257617728531855</v>
      </c>
      <c r="X2973">
        <v>173.57421751904985</v>
      </c>
      <c r="Y2973">
        <v>160.20900277008315</v>
      </c>
      <c r="Z2973">
        <v>160.20900277008315</v>
      </c>
      <c r="AA2973">
        <v>30.099779853098553</v>
      </c>
      <c r="AB2973">
        <v>5.2600099931565492</v>
      </c>
      <c r="AC2973">
        <v>-34.697238391207577</v>
      </c>
      <c r="AD2973">
        <v>19</v>
      </c>
      <c r="AE2973">
        <v>0</v>
      </c>
      <c r="AF2973">
        <v>0</v>
      </c>
      <c r="AG2973">
        <v>3</v>
      </c>
      <c r="AH2973">
        <v>35</v>
      </c>
      <c r="AI2973">
        <v>9</v>
      </c>
      <c r="AJ2973">
        <v>5</v>
      </c>
      <c r="AK2973">
        <v>3</v>
      </c>
      <c r="AL2973">
        <v>7</v>
      </c>
      <c r="AM2973">
        <v>2</v>
      </c>
    </row>
    <row r="2974" spans="1:39">
      <c r="A2974">
        <v>16</v>
      </c>
      <c r="B2974">
        <v>31</v>
      </c>
      <c r="C2974">
        <v>2024</v>
      </c>
      <c r="D2974">
        <v>7</v>
      </c>
      <c r="E2974">
        <v>99</v>
      </c>
      <c r="F2974">
        <v>171</v>
      </c>
      <c r="G2974">
        <v>99</v>
      </c>
      <c r="H2974">
        <v>99</v>
      </c>
      <c r="I2974">
        <v>99</v>
      </c>
      <c r="J2974">
        <v>109</v>
      </c>
      <c r="M2974">
        <v>99</v>
      </c>
      <c r="N2974">
        <v>99</v>
      </c>
      <c r="O2974">
        <v>99</v>
      </c>
      <c r="P2974">
        <v>99</v>
      </c>
      <c r="Q2974">
        <v>96</v>
      </c>
      <c r="R2974">
        <v>821</v>
      </c>
      <c r="S2974">
        <v>821</v>
      </c>
      <c r="T2974">
        <v>33.45558272208639</v>
      </c>
      <c r="U2974">
        <v>34.087456057802434</v>
      </c>
      <c r="V2974">
        <v>6.7734470158343507</v>
      </c>
      <c r="W2974">
        <v>58.488428745432401</v>
      </c>
      <c r="X2974">
        <v>167.39871440768661</v>
      </c>
      <c r="Y2974">
        <v>154.50901339829468</v>
      </c>
      <c r="Z2974">
        <v>154.50901339829468</v>
      </c>
      <c r="AA2974">
        <v>30.47211127458845</v>
      </c>
      <c r="AB2974">
        <v>5.0704104575844564</v>
      </c>
      <c r="AC2974">
        <v>-36.026478624231942</v>
      </c>
      <c r="AD2974">
        <v>23</v>
      </c>
      <c r="AE2974">
        <v>0</v>
      </c>
      <c r="AF2974">
        <v>0</v>
      </c>
      <c r="AG2974">
        <v>8</v>
      </c>
      <c r="AH2974">
        <v>28</v>
      </c>
      <c r="AI2974">
        <v>4</v>
      </c>
      <c r="AJ2974">
        <v>2</v>
      </c>
      <c r="AK2974">
        <v>2</v>
      </c>
      <c r="AL2974">
        <v>4</v>
      </c>
      <c r="AM2974">
        <v>2</v>
      </c>
    </row>
    <row r="2975" spans="1:39">
      <c r="A2975">
        <v>16</v>
      </c>
      <c r="B2975">
        <v>32</v>
      </c>
      <c r="C2975">
        <v>2024</v>
      </c>
      <c r="D2975">
        <v>8</v>
      </c>
      <c r="E2975">
        <v>99</v>
      </c>
      <c r="F2975">
        <v>171</v>
      </c>
      <c r="G2975">
        <v>99</v>
      </c>
      <c r="H2975">
        <v>99</v>
      </c>
      <c r="I2975">
        <v>99</v>
      </c>
      <c r="J2975">
        <v>109</v>
      </c>
      <c r="M2975">
        <v>99</v>
      </c>
      <c r="N2975">
        <v>99</v>
      </c>
      <c r="O2975">
        <v>99</v>
      </c>
      <c r="P2975">
        <v>99</v>
      </c>
      <c r="Q2975">
        <v>95</v>
      </c>
      <c r="R2975">
        <v>704</v>
      </c>
      <c r="S2975">
        <v>704</v>
      </c>
      <c r="T2975">
        <v>29.805249788314995</v>
      </c>
      <c r="U2975">
        <v>30.782830358207701</v>
      </c>
      <c r="V2975">
        <v>6.53125</v>
      </c>
      <c r="W2975">
        <v>58.088068181818173</v>
      </c>
      <c r="X2975">
        <v>171.19770634295276</v>
      </c>
      <c r="Y2975">
        <v>158.01548295454535</v>
      </c>
      <c r="Z2975">
        <v>158.01548295454535</v>
      </c>
      <c r="AA2975">
        <v>33.293962760549782</v>
      </c>
      <c r="AB2975">
        <v>5.6317560150927539</v>
      </c>
      <c r="AC2975">
        <v>-44.330890468826055</v>
      </c>
      <c r="AD2975">
        <v>36</v>
      </c>
      <c r="AE2975">
        <v>0</v>
      </c>
      <c r="AF2975">
        <v>0</v>
      </c>
      <c r="AG2975">
        <v>1</v>
      </c>
      <c r="AH2975">
        <v>27</v>
      </c>
      <c r="AI2975">
        <v>12</v>
      </c>
      <c r="AJ2975">
        <v>11</v>
      </c>
      <c r="AK2975">
        <v>11</v>
      </c>
      <c r="AL2975">
        <v>3</v>
      </c>
      <c r="AM2975">
        <v>2</v>
      </c>
    </row>
    <row r="2976" spans="1:39">
      <c r="A2976">
        <v>16</v>
      </c>
      <c r="B2976">
        <v>33</v>
      </c>
      <c r="C2976">
        <v>2024</v>
      </c>
      <c r="D2976">
        <v>9</v>
      </c>
      <c r="E2976">
        <v>99</v>
      </c>
      <c r="F2976">
        <v>171</v>
      </c>
      <c r="G2976">
        <v>99</v>
      </c>
      <c r="H2976">
        <v>99</v>
      </c>
      <c r="I2976">
        <v>99</v>
      </c>
      <c r="J2976">
        <v>109</v>
      </c>
      <c r="M2976">
        <v>99</v>
      </c>
      <c r="N2976">
        <v>99</v>
      </c>
      <c r="O2976">
        <v>99</v>
      </c>
      <c r="P2976">
        <v>99</v>
      </c>
      <c r="Q2976">
        <v>99</v>
      </c>
      <c r="R2976">
        <v>866</v>
      </c>
      <c r="S2976">
        <v>866</v>
      </c>
      <c r="T2976">
        <v>36.632825719120149</v>
      </c>
      <c r="U2976">
        <v>37.404536902954696</v>
      </c>
      <c r="V2976">
        <v>7.0727482678983824</v>
      </c>
      <c r="W2976">
        <v>57.767898383371801</v>
      </c>
      <c r="X2976">
        <v>168.49238976227227</v>
      </c>
      <c r="Y2976">
        <v>155.51847575057744</v>
      </c>
      <c r="Z2976">
        <v>155.51847575057744</v>
      </c>
      <c r="AA2976">
        <v>31.950697520422743</v>
      </c>
      <c r="AB2976">
        <v>5.040522579017205</v>
      </c>
      <c r="AC2976">
        <v>-43.955312660257526</v>
      </c>
      <c r="AD2976">
        <v>31</v>
      </c>
      <c r="AE2976">
        <v>0</v>
      </c>
      <c r="AF2976">
        <v>0</v>
      </c>
      <c r="AG2976">
        <v>6</v>
      </c>
      <c r="AH2976">
        <v>28</v>
      </c>
      <c r="AI2976">
        <v>4</v>
      </c>
      <c r="AJ2976">
        <v>8</v>
      </c>
      <c r="AK2976">
        <v>12</v>
      </c>
      <c r="AL2976">
        <v>4</v>
      </c>
      <c r="AM2976">
        <v>2</v>
      </c>
    </row>
    <row r="2977" spans="1:39">
      <c r="A2977">
        <v>16</v>
      </c>
      <c r="B2977">
        <v>34</v>
      </c>
      <c r="C2977">
        <v>2024</v>
      </c>
      <c r="D2977">
        <v>10</v>
      </c>
      <c r="E2977">
        <v>99</v>
      </c>
      <c r="F2977">
        <v>171</v>
      </c>
      <c r="G2977">
        <v>99</v>
      </c>
      <c r="H2977">
        <v>99</v>
      </c>
      <c r="I2977">
        <v>99</v>
      </c>
      <c r="J2977">
        <v>109</v>
      </c>
      <c r="M2977">
        <v>99</v>
      </c>
      <c r="N2977">
        <v>99</v>
      </c>
      <c r="O2977">
        <v>99</v>
      </c>
      <c r="P2977">
        <v>99</v>
      </c>
      <c r="Q2977">
        <v>112</v>
      </c>
      <c r="R2977">
        <v>937</v>
      </c>
      <c r="S2977">
        <v>937</v>
      </c>
      <c r="T2977">
        <v>37.24165341812401</v>
      </c>
      <c r="U2977">
        <v>37.554944109789211</v>
      </c>
      <c r="V2977">
        <v>6.7940234791889003</v>
      </c>
      <c r="W2977">
        <v>58.389541088580557</v>
      </c>
      <c r="X2977">
        <v>165.34547569465732</v>
      </c>
      <c r="Y2977">
        <v>152.61387406616859</v>
      </c>
      <c r="Z2977">
        <v>152.61387406616859</v>
      </c>
      <c r="AA2977">
        <v>30.784581506399881</v>
      </c>
      <c r="AB2977">
        <v>5.1579965068257376</v>
      </c>
      <c r="AC2977">
        <v>-33.786721077605073</v>
      </c>
      <c r="AD2977">
        <v>31</v>
      </c>
      <c r="AE2977">
        <v>0</v>
      </c>
      <c r="AF2977">
        <v>0</v>
      </c>
      <c r="AG2977">
        <v>6</v>
      </c>
      <c r="AH2977">
        <v>50</v>
      </c>
      <c r="AI2977">
        <v>7</v>
      </c>
      <c r="AJ2977">
        <v>12</v>
      </c>
      <c r="AK2977">
        <v>4</v>
      </c>
      <c r="AL2977">
        <v>5</v>
      </c>
      <c r="AM2977">
        <v>1</v>
      </c>
    </row>
    <row r="2978" spans="1:39">
      <c r="A2978">
        <v>16</v>
      </c>
      <c r="B2978">
        <v>35</v>
      </c>
      <c r="C2978">
        <v>2024</v>
      </c>
      <c r="D2978">
        <v>11</v>
      </c>
      <c r="E2978">
        <v>99</v>
      </c>
      <c r="F2978">
        <v>171</v>
      </c>
      <c r="G2978">
        <v>99</v>
      </c>
      <c r="H2978">
        <v>99</v>
      </c>
      <c r="I2978">
        <v>99</v>
      </c>
      <c r="J2978">
        <v>109</v>
      </c>
      <c r="M2978">
        <v>99</v>
      </c>
      <c r="N2978">
        <v>99</v>
      </c>
      <c r="O2978">
        <v>99</v>
      </c>
      <c r="P2978">
        <v>99</v>
      </c>
      <c r="Q2978">
        <v>40</v>
      </c>
      <c r="R2978">
        <v>185</v>
      </c>
      <c r="S2978">
        <v>185</v>
      </c>
      <c r="T2978">
        <v>29.318541996830422</v>
      </c>
      <c r="U2978">
        <v>30.214709262706101</v>
      </c>
      <c r="V2978">
        <v>7.1243243243243244</v>
      </c>
      <c r="W2978">
        <v>57.583783783783801</v>
      </c>
      <c r="X2978">
        <v>173.9732365084478</v>
      </c>
      <c r="Y2978">
        <v>160.57729729729732</v>
      </c>
      <c r="Z2978">
        <v>160.57729729729732</v>
      </c>
      <c r="AA2978">
        <v>29.126061947803596</v>
      </c>
      <c r="AB2978">
        <v>5.3306616147104844</v>
      </c>
      <c r="AC2978">
        <v>-30.940185920225293</v>
      </c>
      <c r="AD2978">
        <v>6</v>
      </c>
      <c r="AE2978">
        <v>0</v>
      </c>
      <c r="AF2978">
        <v>0</v>
      </c>
      <c r="AG2978">
        <v>0</v>
      </c>
      <c r="AH2978">
        <v>6</v>
      </c>
      <c r="AI2978">
        <v>1</v>
      </c>
      <c r="AJ2978">
        <v>3</v>
      </c>
      <c r="AK2978">
        <v>2</v>
      </c>
      <c r="AL2978">
        <v>2</v>
      </c>
      <c r="AM2978">
        <v>1</v>
      </c>
    </row>
    <row r="2979" spans="1:39">
      <c r="A2979">
        <v>16</v>
      </c>
      <c r="B2979">
        <v>36</v>
      </c>
      <c r="C2979">
        <v>2024</v>
      </c>
      <c r="D2979">
        <v>12</v>
      </c>
      <c r="E2979">
        <v>99</v>
      </c>
      <c r="F2979">
        <v>171</v>
      </c>
      <c r="G2979">
        <v>99</v>
      </c>
      <c r="H2979">
        <v>99</v>
      </c>
      <c r="I2979">
        <v>99</v>
      </c>
      <c r="J2979">
        <v>109</v>
      </c>
      <c r="M2979">
        <v>99</v>
      </c>
      <c r="N2979">
        <v>99</v>
      </c>
      <c r="O2979">
        <v>99</v>
      </c>
      <c r="P2979">
        <v>99</v>
      </c>
      <c r="R2979">
        <v>0</v>
      </c>
    </row>
    <row r="2980" spans="1:39">
      <c r="A2980">
        <v>16</v>
      </c>
      <c r="B2980">
        <v>37</v>
      </c>
      <c r="C2980">
        <v>2024</v>
      </c>
      <c r="D2980">
        <v>1</v>
      </c>
      <c r="E2980">
        <v>99</v>
      </c>
      <c r="F2980">
        <v>171</v>
      </c>
      <c r="G2980">
        <v>99</v>
      </c>
      <c r="H2980">
        <v>99</v>
      </c>
      <c r="I2980">
        <v>99</v>
      </c>
      <c r="J2980">
        <v>111</v>
      </c>
      <c r="M2980">
        <v>99</v>
      </c>
      <c r="N2980">
        <v>99</v>
      </c>
      <c r="O2980">
        <v>99</v>
      </c>
      <c r="P2980">
        <v>99</v>
      </c>
      <c r="Q2980">
        <v>56</v>
      </c>
      <c r="R2980">
        <v>523</v>
      </c>
      <c r="S2980">
        <v>523</v>
      </c>
      <c r="T2980">
        <v>19.306016980435579</v>
      </c>
      <c r="U2980">
        <v>19.200491265090808</v>
      </c>
      <c r="V2980">
        <v>4.3690248565965595</v>
      </c>
      <c r="W2980">
        <v>60.231357552581265</v>
      </c>
      <c r="X2980">
        <v>167.30442960750224</v>
      </c>
      <c r="Y2980">
        <v>154.42198852772461</v>
      </c>
      <c r="Z2980">
        <v>154.42198852772461</v>
      </c>
      <c r="AA2980">
        <v>30.774929490530305</v>
      </c>
      <c r="AB2980">
        <v>3.9801144655602929</v>
      </c>
      <c r="AC2980">
        <v>-42.216829274863471</v>
      </c>
      <c r="AD2980">
        <v>8</v>
      </c>
      <c r="AE2980">
        <v>0</v>
      </c>
      <c r="AF2980">
        <v>0</v>
      </c>
      <c r="AG2980">
        <v>2</v>
      </c>
      <c r="AH2980">
        <v>48</v>
      </c>
      <c r="AI2980">
        <v>3</v>
      </c>
      <c r="AJ2980">
        <v>7</v>
      </c>
      <c r="AK2980">
        <v>1</v>
      </c>
      <c r="AL2980">
        <v>1</v>
      </c>
      <c r="AM2980">
        <v>0</v>
      </c>
    </row>
    <row r="2981" spans="1:39">
      <c r="A2981">
        <v>16</v>
      </c>
      <c r="B2981">
        <v>38</v>
      </c>
      <c r="C2981">
        <v>2024</v>
      </c>
      <c r="D2981">
        <v>2</v>
      </c>
      <c r="E2981">
        <v>99</v>
      </c>
      <c r="F2981">
        <v>171</v>
      </c>
      <c r="G2981">
        <v>99</v>
      </c>
      <c r="H2981">
        <v>99</v>
      </c>
      <c r="I2981">
        <v>99</v>
      </c>
      <c r="J2981">
        <v>111</v>
      </c>
      <c r="M2981">
        <v>99</v>
      </c>
      <c r="N2981">
        <v>99</v>
      </c>
      <c r="O2981">
        <v>99</v>
      </c>
      <c r="P2981">
        <v>99</v>
      </c>
      <c r="Q2981">
        <v>59</v>
      </c>
      <c r="R2981">
        <v>438</v>
      </c>
      <c r="S2981">
        <v>438</v>
      </c>
      <c r="T2981">
        <v>16.367713004484305</v>
      </c>
      <c r="U2981">
        <v>16.138895110079222</v>
      </c>
      <c r="V2981">
        <v>4.3835616438356162</v>
      </c>
      <c r="W2981">
        <v>60.331050228310509</v>
      </c>
      <c r="X2981">
        <v>163.27416554119247</v>
      </c>
      <c r="Y2981">
        <v>150.70205479452059</v>
      </c>
      <c r="Z2981">
        <v>150.70205479452059</v>
      </c>
      <c r="AA2981">
        <v>29.712562421319682</v>
      </c>
      <c r="AB2981">
        <v>3.4293248256813498</v>
      </c>
      <c r="AC2981">
        <v>-36.87239804112339</v>
      </c>
      <c r="AD2981">
        <v>11</v>
      </c>
      <c r="AE2981">
        <v>0</v>
      </c>
      <c r="AF2981">
        <v>0</v>
      </c>
      <c r="AG2981">
        <v>3</v>
      </c>
      <c r="AH2981">
        <v>28</v>
      </c>
      <c r="AI2981">
        <v>2</v>
      </c>
      <c r="AJ2981">
        <v>11</v>
      </c>
      <c r="AK2981">
        <v>0</v>
      </c>
      <c r="AL2981">
        <v>6</v>
      </c>
      <c r="AM2981">
        <v>1</v>
      </c>
    </row>
    <row r="2982" spans="1:39">
      <c r="A2982">
        <v>16</v>
      </c>
      <c r="B2982">
        <v>39</v>
      </c>
      <c r="C2982">
        <v>2024</v>
      </c>
      <c r="D2982">
        <v>3</v>
      </c>
      <c r="E2982">
        <v>99</v>
      </c>
      <c r="F2982">
        <v>171</v>
      </c>
      <c r="G2982">
        <v>99</v>
      </c>
      <c r="H2982">
        <v>99</v>
      </c>
      <c r="I2982">
        <v>99</v>
      </c>
      <c r="J2982">
        <v>111</v>
      </c>
      <c r="M2982">
        <v>99</v>
      </c>
      <c r="N2982">
        <v>99</v>
      </c>
      <c r="O2982">
        <v>99</v>
      </c>
      <c r="P2982">
        <v>99</v>
      </c>
      <c r="Q2982">
        <v>47</v>
      </c>
      <c r="R2982">
        <v>343</v>
      </c>
      <c r="S2982">
        <v>343</v>
      </c>
      <c r="T2982">
        <v>16.186880604058523</v>
      </c>
      <c r="U2982">
        <v>16.140221040975486</v>
      </c>
      <c r="V2982">
        <v>4.4169096209912544</v>
      </c>
      <c r="W2982">
        <v>60.195335276967953</v>
      </c>
      <c r="X2982">
        <v>165.60651191292169</v>
      </c>
      <c r="Y2982">
        <v>152.85481049562677</v>
      </c>
      <c r="Z2982">
        <v>152.85481049562677</v>
      </c>
      <c r="AA2982">
        <v>28.707856400874181</v>
      </c>
      <c r="AB2982">
        <v>3.877088466240151</v>
      </c>
      <c r="AC2982">
        <v>-41.086035350753264</v>
      </c>
      <c r="AD2982">
        <v>3</v>
      </c>
      <c r="AE2982">
        <v>0</v>
      </c>
      <c r="AF2982">
        <v>0</v>
      </c>
      <c r="AG2982">
        <v>0</v>
      </c>
      <c r="AH2982">
        <v>39</v>
      </c>
      <c r="AI2982">
        <v>6</v>
      </c>
      <c r="AJ2982">
        <v>7</v>
      </c>
      <c r="AK2982">
        <v>2</v>
      </c>
      <c r="AL2982">
        <v>1</v>
      </c>
      <c r="AM2982">
        <v>1</v>
      </c>
    </row>
    <row r="2983" spans="1:39">
      <c r="A2983">
        <v>16</v>
      </c>
      <c r="B2983">
        <v>40</v>
      </c>
      <c r="C2983">
        <v>2024</v>
      </c>
      <c r="D2983">
        <v>4</v>
      </c>
      <c r="E2983">
        <v>99</v>
      </c>
      <c r="F2983">
        <v>171</v>
      </c>
      <c r="G2983">
        <v>99</v>
      </c>
      <c r="H2983">
        <v>99</v>
      </c>
      <c r="I2983">
        <v>99</v>
      </c>
      <c r="J2983">
        <v>111</v>
      </c>
      <c r="M2983">
        <v>99</v>
      </c>
      <c r="N2983">
        <v>99</v>
      </c>
      <c r="O2983">
        <v>99</v>
      </c>
      <c r="P2983">
        <v>99</v>
      </c>
      <c r="Q2983">
        <v>52</v>
      </c>
      <c r="R2983">
        <v>432</v>
      </c>
      <c r="S2983">
        <v>432</v>
      </c>
      <c r="T2983">
        <v>14.560161779575331</v>
      </c>
      <c r="U2983">
        <v>14.088912008358291</v>
      </c>
      <c r="V2983">
        <v>4.3009259259259247</v>
      </c>
      <c r="W2983">
        <v>60.16666666666665</v>
      </c>
      <c r="X2983">
        <v>160.16788050238748</v>
      </c>
      <c r="Y2983">
        <v>147.83495370370363</v>
      </c>
      <c r="Z2983">
        <v>147.83495370370363</v>
      </c>
      <c r="AA2983">
        <v>27.608312045095264</v>
      </c>
      <c r="AB2983">
        <v>3.978530344700697</v>
      </c>
      <c r="AC2983">
        <v>-39.256238547791177</v>
      </c>
      <c r="AD2983">
        <v>11</v>
      </c>
      <c r="AE2983">
        <v>0</v>
      </c>
      <c r="AF2983">
        <v>0</v>
      </c>
      <c r="AG2983">
        <v>3</v>
      </c>
      <c r="AH2983">
        <v>31</v>
      </c>
      <c r="AI2983">
        <v>5</v>
      </c>
      <c r="AJ2983">
        <v>11</v>
      </c>
      <c r="AK2983">
        <v>1</v>
      </c>
      <c r="AL2983">
        <v>5</v>
      </c>
      <c r="AM2983">
        <v>0</v>
      </c>
    </row>
    <row r="2984" spans="1:39">
      <c r="A2984">
        <v>16</v>
      </c>
      <c r="B2984">
        <v>41</v>
      </c>
      <c r="C2984">
        <v>2024</v>
      </c>
      <c r="D2984">
        <v>5</v>
      </c>
      <c r="E2984">
        <v>99</v>
      </c>
      <c r="F2984">
        <v>171</v>
      </c>
      <c r="G2984">
        <v>99</v>
      </c>
      <c r="H2984">
        <v>99</v>
      </c>
      <c r="I2984">
        <v>99</v>
      </c>
      <c r="J2984">
        <v>111</v>
      </c>
      <c r="M2984">
        <v>99</v>
      </c>
      <c r="N2984">
        <v>99</v>
      </c>
      <c r="O2984">
        <v>99</v>
      </c>
      <c r="P2984">
        <v>99</v>
      </c>
      <c r="Q2984">
        <v>58</v>
      </c>
      <c r="R2984">
        <v>505</v>
      </c>
      <c r="S2984">
        <v>505</v>
      </c>
      <c r="T2984">
        <v>18.815201192250367</v>
      </c>
      <c r="U2984">
        <v>18.930517619267807</v>
      </c>
      <c r="V2984">
        <v>4.8217821782178225</v>
      </c>
      <c r="W2984">
        <v>59.798019801980203</v>
      </c>
      <c r="X2984">
        <v>165.56643746714849</v>
      </c>
      <c r="Y2984">
        <v>152.81782178217827</v>
      </c>
      <c r="Z2984">
        <v>152.81782178217827</v>
      </c>
      <c r="AA2984">
        <v>27.743476250522193</v>
      </c>
      <c r="AB2984">
        <v>3.883297062911355</v>
      </c>
      <c r="AC2984">
        <v>-40.496772620254703</v>
      </c>
      <c r="AD2984">
        <v>16</v>
      </c>
      <c r="AE2984">
        <v>0</v>
      </c>
      <c r="AF2984">
        <v>0</v>
      </c>
      <c r="AG2984">
        <v>0</v>
      </c>
      <c r="AH2984">
        <v>50</v>
      </c>
      <c r="AI2984">
        <v>6</v>
      </c>
      <c r="AJ2984">
        <v>8</v>
      </c>
      <c r="AK2984">
        <v>1</v>
      </c>
      <c r="AL2984">
        <v>4</v>
      </c>
      <c r="AM2984">
        <v>4</v>
      </c>
    </row>
    <row r="2985" spans="1:39">
      <c r="A2985">
        <v>16</v>
      </c>
      <c r="B2985">
        <v>42</v>
      </c>
      <c r="C2985">
        <v>2024</v>
      </c>
      <c r="D2985">
        <v>6</v>
      </c>
      <c r="E2985">
        <v>99</v>
      </c>
      <c r="F2985">
        <v>171</v>
      </c>
      <c r="G2985">
        <v>99</v>
      </c>
      <c r="H2985">
        <v>99</v>
      </c>
      <c r="I2985">
        <v>99</v>
      </c>
      <c r="J2985">
        <v>111</v>
      </c>
      <c r="M2985">
        <v>99</v>
      </c>
      <c r="N2985">
        <v>99</v>
      </c>
      <c r="O2985">
        <v>99</v>
      </c>
      <c r="P2985">
        <v>99</v>
      </c>
      <c r="Q2985">
        <v>58</v>
      </c>
      <c r="R2985">
        <v>441</v>
      </c>
      <c r="S2985">
        <v>441</v>
      </c>
      <c r="T2985">
        <v>20.192307692307686</v>
      </c>
      <c r="U2985">
        <v>20.14264469404057</v>
      </c>
      <c r="V2985">
        <v>4.8185941043083913</v>
      </c>
      <c r="W2985">
        <v>59.791383219954675</v>
      </c>
      <c r="X2985">
        <v>165.34567600965997</v>
      </c>
      <c r="Y2985">
        <v>152.61405895691604</v>
      </c>
      <c r="Z2985">
        <v>152.61405895691604</v>
      </c>
      <c r="AA2985">
        <v>33.099419839763698</v>
      </c>
      <c r="AB2985">
        <v>4.0284721523949072</v>
      </c>
      <c r="AC2985">
        <v>-47.002730978583521</v>
      </c>
      <c r="AD2985">
        <v>12</v>
      </c>
      <c r="AE2985">
        <v>0</v>
      </c>
      <c r="AF2985">
        <v>0</v>
      </c>
      <c r="AG2985">
        <v>3</v>
      </c>
      <c r="AH2985">
        <v>35</v>
      </c>
      <c r="AI2985">
        <v>2</v>
      </c>
      <c r="AJ2985">
        <v>6</v>
      </c>
      <c r="AK2985">
        <v>0</v>
      </c>
      <c r="AL2985">
        <v>5</v>
      </c>
      <c r="AM2985">
        <v>1</v>
      </c>
    </row>
    <row r="2986" spans="1:39">
      <c r="A2986">
        <v>16</v>
      </c>
      <c r="B2986">
        <v>43</v>
      </c>
      <c r="C2986">
        <v>2024</v>
      </c>
      <c r="D2986">
        <v>7</v>
      </c>
      <c r="E2986">
        <v>99</v>
      </c>
      <c r="F2986">
        <v>171</v>
      </c>
      <c r="G2986">
        <v>99</v>
      </c>
      <c r="H2986">
        <v>99</v>
      </c>
      <c r="I2986">
        <v>99</v>
      </c>
      <c r="J2986">
        <v>111</v>
      </c>
      <c r="M2986">
        <v>99</v>
      </c>
      <c r="N2986">
        <v>99</v>
      </c>
      <c r="O2986">
        <v>99</v>
      </c>
      <c r="P2986">
        <v>99</v>
      </c>
      <c r="Q2986">
        <v>67</v>
      </c>
      <c r="R2986">
        <v>576</v>
      </c>
      <c r="S2986">
        <v>576</v>
      </c>
      <c r="T2986">
        <v>23.471882640586795</v>
      </c>
      <c r="U2986">
        <v>22.787680652749565</v>
      </c>
      <c r="V2986">
        <v>4.2534722222222223</v>
      </c>
      <c r="W2986">
        <v>60.121527777777779</v>
      </c>
      <c r="X2986">
        <v>159.5064779703865</v>
      </c>
      <c r="Y2986">
        <v>147.22447916666675</v>
      </c>
      <c r="Z2986">
        <v>147.22447916666675</v>
      </c>
      <c r="AA2986">
        <v>29.205870819986057</v>
      </c>
      <c r="AB2986">
        <v>3.8548970153855344</v>
      </c>
      <c r="AC2986">
        <v>-35.827536349289126</v>
      </c>
      <c r="AD2986">
        <v>12</v>
      </c>
      <c r="AE2986">
        <v>0</v>
      </c>
      <c r="AF2986">
        <v>0</v>
      </c>
      <c r="AG2986">
        <v>0</v>
      </c>
      <c r="AH2986">
        <v>64</v>
      </c>
      <c r="AI2986">
        <v>3</v>
      </c>
      <c r="AJ2986">
        <v>32</v>
      </c>
      <c r="AK2986">
        <v>3</v>
      </c>
      <c r="AL2986">
        <v>6</v>
      </c>
      <c r="AM2986">
        <v>0</v>
      </c>
    </row>
    <row r="2987" spans="1:39">
      <c r="A2987">
        <v>16</v>
      </c>
      <c r="B2987">
        <v>44</v>
      </c>
      <c r="C2987">
        <v>2024</v>
      </c>
      <c r="D2987">
        <v>8</v>
      </c>
      <c r="E2987">
        <v>99</v>
      </c>
      <c r="F2987">
        <v>171</v>
      </c>
      <c r="G2987">
        <v>99</v>
      </c>
      <c r="H2987">
        <v>99</v>
      </c>
      <c r="I2987">
        <v>99</v>
      </c>
      <c r="J2987">
        <v>111</v>
      </c>
      <c r="M2987">
        <v>99</v>
      </c>
      <c r="N2987">
        <v>99</v>
      </c>
      <c r="O2987">
        <v>99</v>
      </c>
      <c r="P2987">
        <v>99</v>
      </c>
      <c r="Q2987">
        <v>56</v>
      </c>
      <c r="R2987">
        <v>504</v>
      </c>
      <c r="S2987">
        <v>504</v>
      </c>
      <c r="T2987">
        <v>21.337849280270962</v>
      </c>
      <c r="U2987">
        <v>21.399237422577965</v>
      </c>
      <c r="V2987">
        <v>5.2936507936507935</v>
      </c>
      <c r="W2987">
        <v>59.375</v>
      </c>
      <c r="X2987">
        <v>166.23781148429029</v>
      </c>
      <c r="Y2987">
        <v>153.43749999999989</v>
      </c>
      <c r="Z2987">
        <v>153.43749999999989</v>
      </c>
      <c r="AA2987">
        <v>31.057607164713204</v>
      </c>
      <c r="AB2987">
        <v>3.99357743311504</v>
      </c>
      <c r="AC2987">
        <v>-36.37306718807595</v>
      </c>
      <c r="AD2987">
        <v>11</v>
      </c>
      <c r="AE2987">
        <v>0</v>
      </c>
      <c r="AF2987">
        <v>0</v>
      </c>
      <c r="AG2987">
        <v>1</v>
      </c>
      <c r="AH2987">
        <v>56</v>
      </c>
      <c r="AI2987">
        <v>2</v>
      </c>
      <c r="AJ2987">
        <v>18</v>
      </c>
      <c r="AK2987">
        <v>2</v>
      </c>
      <c r="AL2987">
        <v>4</v>
      </c>
      <c r="AM2987">
        <v>0</v>
      </c>
    </row>
    <row r="2988" spans="1:39">
      <c r="A2988">
        <v>16</v>
      </c>
      <c r="B2988">
        <v>45</v>
      </c>
      <c r="C2988">
        <v>2024</v>
      </c>
      <c r="D2988">
        <v>9</v>
      </c>
      <c r="E2988">
        <v>99</v>
      </c>
      <c r="F2988">
        <v>171</v>
      </c>
      <c r="G2988">
        <v>99</v>
      </c>
      <c r="H2988">
        <v>99</v>
      </c>
      <c r="I2988">
        <v>99</v>
      </c>
      <c r="J2988">
        <v>111</v>
      </c>
      <c r="M2988">
        <v>99</v>
      </c>
      <c r="N2988">
        <v>99</v>
      </c>
      <c r="O2988">
        <v>99</v>
      </c>
      <c r="P2988">
        <v>99</v>
      </c>
      <c r="Q2988">
        <v>61</v>
      </c>
      <c r="R2988">
        <v>578</v>
      </c>
      <c r="S2988">
        <v>578</v>
      </c>
      <c r="T2988">
        <v>24.450084602368872</v>
      </c>
      <c r="U2988">
        <v>24.169514798342281</v>
      </c>
      <c r="V2988">
        <v>5.2231833910034604</v>
      </c>
      <c r="W2988">
        <v>59.408304498269885</v>
      </c>
      <c r="X2988">
        <v>163.12254683276677</v>
      </c>
      <c r="Y2988">
        <v>150.56211072664357</v>
      </c>
      <c r="Z2988">
        <v>150.56211072664357</v>
      </c>
      <c r="AA2988">
        <v>30.834337469307304</v>
      </c>
      <c r="AB2988">
        <v>3.8880617871779486</v>
      </c>
      <c r="AC2988">
        <v>-41.264985513934654</v>
      </c>
      <c r="AD2988">
        <v>13</v>
      </c>
      <c r="AE2988">
        <v>0</v>
      </c>
      <c r="AF2988">
        <v>0</v>
      </c>
      <c r="AG2988">
        <v>2</v>
      </c>
      <c r="AH2988">
        <v>56</v>
      </c>
      <c r="AI2988">
        <v>2</v>
      </c>
      <c r="AJ2988">
        <v>26</v>
      </c>
      <c r="AK2988">
        <v>4</v>
      </c>
      <c r="AL2988">
        <v>5</v>
      </c>
      <c r="AM2988">
        <v>1</v>
      </c>
    </row>
    <row r="2989" spans="1:39">
      <c r="A2989">
        <v>16</v>
      </c>
      <c r="B2989">
        <v>46</v>
      </c>
      <c r="C2989">
        <v>2024</v>
      </c>
      <c r="D2989">
        <v>10</v>
      </c>
      <c r="E2989">
        <v>99</v>
      </c>
      <c r="F2989">
        <v>171</v>
      </c>
      <c r="G2989">
        <v>99</v>
      </c>
      <c r="H2989">
        <v>99</v>
      </c>
      <c r="I2989">
        <v>99</v>
      </c>
      <c r="J2989">
        <v>111</v>
      </c>
      <c r="M2989">
        <v>99</v>
      </c>
      <c r="N2989">
        <v>99</v>
      </c>
      <c r="O2989">
        <v>99</v>
      </c>
      <c r="P2989">
        <v>99</v>
      </c>
      <c r="Q2989">
        <v>64</v>
      </c>
      <c r="R2989">
        <v>470</v>
      </c>
      <c r="S2989">
        <v>470</v>
      </c>
      <c r="T2989">
        <v>18.680445151033389</v>
      </c>
      <c r="U2989">
        <v>19.130359192727028</v>
      </c>
      <c r="V2989">
        <v>5.3787234042553189</v>
      </c>
      <c r="W2989">
        <v>59.559574468085103</v>
      </c>
      <c r="X2989">
        <v>167.91521633894999</v>
      </c>
      <c r="Y2989">
        <v>154.98574468085121</v>
      </c>
      <c r="Z2989">
        <v>154.98574468085121</v>
      </c>
      <c r="AA2989">
        <v>27.844459110724536</v>
      </c>
      <c r="AB2989">
        <v>3.7744470962979215</v>
      </c>
      <c r="AC2989">
        <v>-29.106426210666303</v>
      </c>
      <c r="AD2989">
        <v>16</v>
      </c>
      <c r="AE2989">
        <v>0</v>
      </c>
      <c r="AF2989">
        <v>0</v>
      </c>
      <c r="AG2989">
        <v>3</v>
      </c>
      <c r="AH2989">
        <v>46</v>
      </c>
      <c r="AI2989">
        <v>1</v>
      </c>
      <c r="AJ2989">
        <v>20</v>
      </c>
      <c r="AK2989">
        <v>4</v>
      </c>
      <c r="AL2989">
        <v>4</v>
      </c>
      <c r="AM2989">
        <v>3</v>
      </c>
    </row>
    <row r="2990" spans="1:39">
      <c r="A2990">
        <v>16</v>
      </c>
      <c r="B2990">
        <v>47</v>
      </c>
      <c r="C2990">
        <v>2024</v>
      </c>
      <c r="D2990">
        <v>11</v>
      </c>
      <c r="E2990">
        <v>99</v>
      </c>
      <c r="F2990">
        <v>171</v>
      </c>
      <c r="G2990">
        <v>99</v>
      </c>
      <c r="H2990">
        <v>99</v>
      </c>
      <c r="I2990">
        <v>99</v>
      </c>
      <c r="J2990">
        <v>111</v>
      </c>
      <c r="M2990">
        <v>99</v>
      </c>
      <c r="N2990">
        <v>99</v>
      </c>
      <c r="O2990">
        <v>99</v>
      </c>
      <c r="P2990">
        <v>99</v>
      </c>
      <c r="Q2990">
        <v>28</v>
      </c>
      <c r="R2990">
        <v>162</v>
      </c>
      <c r="S2990">
        <v>162</v>
      </c>
      <c r="T2990">
        <v>25.673534072900157</v>
      </c>
      <c r="U2990">
        <v>24.967300318351484</v>
      </c>
      <c r="V2990">
        <v>5.6111111111111116</v>
      </c>
      <c r="W2990">
        <v>59.567901234567913</v>
      </c>
      <c r="X2990">
        <v>164.1694421037144</v>
      </c>
      <c r="Y2990">
        <v>151.52839506172839</v>
      </c>
      <c r="Z2990">
        <v>151.52839506172839</v>
      </c>
      <c r="AA2990">
        <v>32.183822845953728</v>
      </c>
      <c r="AB2990">
        <v>4.3855494232002386</v>
      </c>
      <c r="AC2990">
        <v>-43.340861759536566</v>
      </c>
      <c r="AD2990">
        <v>2</v>
      </c>
      <c r="AE2990">
        <v>0</v>
      </c>
      <c r="AF2990">
        <v>0</v>
      </c>
      <c r="AG2990">
        <v>0</v>
      </c>
      <c r="AH2990">
        <v>11</v>
      </c>
      <c r="AI2990">
        <v>1</v>
      </c>
      <c r="AJ2990">
        <v>6</v>
      </c>
      <c r="AK2990">
        <v>0</v>
      </c>
      <c r="AL2990">
        <v>0</v>
      </c>
      <c r="AM2990">
        <v>0</v>
      </c>
    </row>
    <row r="2991" spans="1:39">
      <c r="A2991">
        <v>16</v>
      </c>
      <c r="B2991">
        <v>48</v>
      </c>
      <c r="C2991">
        <v>2024</v>
      </c>
      <c r="D2991">
        <v>12</v>
      </c>
      <c r="E2991">
        <v>99</v>
      </c>
      <c r="F2991">
        <v>171</v>
      </c>
      <c r="G2991">
        <v>99</v>
      </c>
      <c r="H2991">
        <v>99</v>
      </c>
      <c r="I2991">
        <v>99</v>
      </c>
      <c r="J2991">
        <v>111</v>
      </c>
      <c r="M2991">
        <v>99</v>
      </c>
      <c r="N2991">
        <v>99</v>
      </c>
      <c r="O2991">
        <v>99</v>
      </c>
      <c r="P2991">
        <v>99</v>
      </c>
      <c r="R2991">
        <v>0</v>
      </c>
    </row>
    <row r="2992" spans="1:39">
      <c r="A2992">
        <v>16</v>
      </c>
      <c r="B2992">
        <v>49</v>
      </c>
      <c r="C2992">
        <v>2024</v>
      </c>
      <c r="D2992">
        <v>1</v>
      </c>
      <c r="E2992">
        <v>99</v>
      </c>
      <c r="F2992">
        <v>171</v>
      </c>
      <c r="G2992">
        <v>99</v>
      </c>
      <c r="H2992">
        <v>99</v>
      </c>
      <c r="I2992">
        <v>99</v>
      </c>
      <c r="J2992">
        <v>113</v>
      </c>
      <c r="M2992">
        <v>99</v>
      </c>
      <c r="N2992">
        <v>99</v>
      </c>
      <c r="O2992">
        <v>99</v>
      </c>
      <c r="P2992">
        <v>99</v>
      </c>
      <c r="R2992">
        <v>0</v>
      </c>
    </row>
    <row r="2993" spans="1:39">
      <c r="A2993">
        <v>16</v>
      </c>
      <c r="B2993">
        <v>50</v>
      </c>
      <c r="C2993">
        <v>2024</v>
      </c>
      <c r="D2993">
        <v>2</v>
      </c>
      <c r="E2993">
        <v>99</v>
      </c>
      <c r="F2993">
        <v>171</v>
      </c>
      <c r="G2993">
        <v>99</v>
      </c>
      <c r="H2993">
        <v>99</v>
      </c>
      <c r="I2993">
        <v>99</v>
      </c>
      <c r="J2993">
        <v>113</v>
      </c>
      <c r="M2993">
        <v>99</v>
      </c>
      <c r="N2993">
        <v>99</v>
      </c>
      <c r="O2993">
        <v>99</v>
      </c>
      <c r="P2993">
        <v>99</v>
      </c>
      <c r="R2993">
        <v>0</v>
      </c>
    </row>
    <row r="2994" spans="1:39">
      <c r="A2994">
        <v>16</v>
      </c>
      <c r="B2994">
        <v>51</v>
      </c>
      <c r="C2994">
        <v>2024</v>
      </c>
      <c r="D2994">
        <v>3</v>
      </c>
      <c r="E2994">
        <v>99</v>
      </c>
      <c r="F2994">
        <v>171</v>
      </c>
      <c r="G2994">
        <v>99</v>
      </c>
      <c r="H2994">
        <v>99</v>
      </c>
      <c r="I2994">
        <v>99</v>
      </c>
      <c r="J2994">
        <v>113</v>
      </c>
      <c r="M2994">
        <v>99</v>
      </c>
      <c r="N2994">
        <v>99</v>
      </c>
      <c r="O2994">
        <v>99</v>
      </c>
      <c r="P2994">
        <v>99</v>
      </c>
      <c r="R2994">
        <v>0</v>
      </c>
    </row>
    <row r="2995" spans="1:39">
      <c r="A2995">
        <v>16</v>
      </c>
      <c r="B2995">
        <v>52</v>
      </c>
      <c r="C2995">
        <v>2024</v>
      </c>
      <c r="D2995">
        <v>4</v>
      </c>
      <c r="E2995">
        <v>99</v>
      </c>
      <c r="F2995">
        <v>171</v>
      </c>
      <c r="G2995">
        <v>99</v>
      </c>
      <c r="H2995">
        <v>99</v>
      </c>
      <c r="I2995">
        <v>99</v>
      </c>
      <c r="J2995">
        <v>113</v>
      </c>
      <c r="M2995">
        <v>99</v>
      </c>
      <c r="N2995">
        <v>99</v>
      </c>
      <c r="O2995">
        <v>99</v>
      </c>
      <c r="P2995">
        <v>99</v>
      </c>
      <c r="R2995">
        <v>0</v>
      </c>
    </row>
    <row r="2996" spans="1:39">
      <c r="A2996">
        <v>16</v>
      </c>
      <c r="B2996">
        <v>53</v>
      </c>
      <c r="C2996">
        <v>2024</v>
      </c>
      <c r="D2996">
        <v>5</v>
      </c>
      <c r="E2996">
        <v>99</v>
      </c>
      <c r="F2996">
        <v>171</v>
      </c>
      <c r="G2996">
        <v>99</v>
      </c>
      <c r="H2996">
        <v>99</v>
      </c>
      <c r="I2996">
        <v>99</v>
      </c>
      <c r="J2996">
        <v>113</v>
      </c>
      <c r="M2996">
        <v>99</v>
      </c>
      <c r="N2996">
        <v>99</v>
      </c>
      <c r="O2996">
        <v>99</v>
      </c>
      <c r="P2996">
        <v>99</v>
      </c>
      <c r="R2996">
        <v>0</v>
      </c>
    </row>
    <row r="2997" spans="1:39">
      <c r="A2997">
        <v>16</v>
      </c>
      <c r="B2997">
        <v>54</v>
      </c>
      <c r="C2997">
        <v>2024</v>
      </c>
      <c r="D2997">
        <v>6</v>
      </c>
      <c r="E2997">
        <v>99</v>
      </c>
      <c r="F2997">
        <v>171</v>
      </c>
      <c r="G2997">
        <v>99</v>
      </c>
      <c r="H2997">
        <v>99</v>
      </c>
      <c r="I2997">
        <v>99</v>
      </c>
      <c r="J2997">
        <v>113</v>
      </c>
      <c r="M2997">
        <v>99</v>
      </c>
      <c r="N2997">
        <v>99</v>
      </c>
      <c r="O2997">
        <v>99</v>
      </c>
      <c r="P2997">
        <v>99</v>
      </c>
      <c r="R2997">
        <v>0</v>
      </c>
    </row>
    <row r="2998" spans="1:39">
      <c r="A2998">
        <v>16</v>
      </c>
      <c r="B2998">
        <v>55</v>
      </c>
      <c r="C2998">
        <v>2024</v>
      </c>
      <c r="D2998">
        <v>7</v>
      </c>
      <c r="E2998">
        <v>99</v>
      </c>
      <c r="F2998">
        <v>171</v>
      </c>
      <c r="G2998">
        <v>99</v>
      </c>
      <c r="H2998">
        <v>99</v>
      </c>
      <c r="I2998">
        <v>99</v>
      </c>
      <c r="J2998">
        <v>113</v>
      </c>
      <c r="M2998">
        <v>99</v>
      </c>
      <c r="N2998">
        <v>99</v>
      </c>
      <c r="O2998">
        <v>99</v>
      </c>
      <c r="P2998">
        <v>99</v>
      </c>
      <c r="R2998">
        <v>0</v>
      </c>
    </row>
    <row r="2999" spans="1:39">
      <c r="A2999">
        <v>16</v>
      </c>
      <c r="B2999">
        <v>56</v>
      </c>
      <c r="C2999">
        <v>2024</v>
      </c>
      <c r="D2999">
        <v>8</v>
      </c>
      <c r="E2999">
        <v>99</v>
      </c>
      <c r="F2999">
        <v>171</v>
      </c>
      <c r="G2999">
        <v>99</v>
      </c>
      <c r="H2999">
        <v>99</v>
      </c>
      <c r="I2999">
        <v>99</v>
      </c>
      <c r="J2999">
        <v>113</v>
      </c>
      <c r="M2999">
        <v>99</v>
      </c>
      <c r="N2999">
        <v>99</v>
      </c>
      <c r="O2999">
        <v>99</v>
      </c>
      <c r="P2999">
        <v>99</v>
      </c>
      <c r="R2999">
        <v>0</v>
      </c>
    </row>
    <row r="3000" spans="1:39">
      <c r="A3000">
        <v>16</v>
      </c>
      <c r="B3000">
        <v>57</v>
      </c>
      <c r="C3000">
        <v>2024</v>
      </c>
      <c r="D3000">
        <v>9</v>
      </c>
      <c r="E3000">
        <v>99</v>
      </c>
      <c r="F3000">
        <v>171</v>
      </c>
      <c r="G3000">
        <v>99</v>
      </c>
      <c r="H3000">
        <v>99</v>
      </c>
      <c r="I3000">
        <v>99</v>
      </c>
      <c r="J3000">
        <v>113</v>
      </c>
      <c r="M3000">
        <v>99</v>
      </c>
      <c r="N3000">
        <v>99</v>
      </c>
      <c r="O3000">
        <v>99</v>
      </c>
      <c r="P3000">
        <v>99</v>
      </c>
      <c r="R3000">
        <v>0</v>
      </c>
    </row>
    <row r="3001" spans="1:39">
      <c r="A3001">
        <v>16</v>
      </c>
      <c r="B3001">
        <v>58</v>
      </c>
      <c r="C3001">
        <v>2024</v>
      </c>
      <c r="D3001">
        <v>10</v>
      </c>
      <c r="E3001">
        <v>99</v>
      </c>
      <c r="F3001">
        <v>171</v>
      </c>
      <c r="G3001">
        <v>99</v>
      </c>
      <c r="H3001">
        <v>99</v>
      </c>
      <c r="I3001">
        <v>99</v>
      </c>
      <c r="J3001">
        <v>113</v>
      </c>
      <c r="M3001">
        <v>99</v>
      </c>
      <c r="N3001">
        <v>99</v>
      </c>
      <c r="O3001">
        <v>99</v>
      </c>
      <c r="P3001">
        <v>99</v>
      </c>
      <c r="R3001">
        <v>0</v>
      </c>
    </row>
    <row r="3002" spans="1:39">
      <c r="A3002">
        <v>16</v>
      </c>
      <c r="B3002">
        <v>59</v>
      </c>
      <c r="C3002">
        <v>2024</v>
      </c>
      <c r="D3002">
        <v>11</v>
      </c>
      <c r="E3002">
        <v>99</v>
      </c>
      <c r="F3002">
        <v>171</v>
      </c>
      <c r="G3002">
        <v>99</v>
      </c>
      <c r="H3002">
        <v>99</v>
      </c>
      <c r="I3002">
        <v>99</v>
      </c>
      <c r="J3002">
        <v>113</v>
      </c>
      <c r="M3002">
        <v>99</v>
      </c>
      <c r="N3002">
        <v>99</v>
      </c>
      <c r="O3002">
        <v>99</v>
      </c>
      <c r="P3002">
        <v>99</v>
      </c>
      <c r="R3002">
        <v>0</v>
      </c>
    </row>
    <row r="3003" spans="1:39">
      <c r="A3003">
        <v>16</v>
      </c>
      <c r="B3003">
        <v>60</v>
      </c>
      <c r="C3003">
        <v>2024</v>
      </c>
      <c r="D3003">
        <v>12</v>
      </c>
      <c r="E3003">
        <v>99</v>
      </c>
      <c r="F3003">
        <v>171</v>
      </c>
      <c r="G3003">
        <v>99</v>
      </c>
      <c r="H3003">
        <v>99</v>
      </c>
      <c r="I3003">
        <v>99</v>
      </c>
      <c r="J3003">
        <v>113</v>
      </c>
      <c r="M3003">
        <v>99</v>
      </c>
      <c r="N3003">
        <v>99</v>
      </c>
      <c r="O3003">
        <v>99</v>
      </c>
      <c r="P3003">
        <v>99</v>
      </c>
      <c r="R3003">
        <v>0</v>
      </c>
    </row>
    <row r="3004" spans="1:39">
      <c r="A3004">
        <v>16</v>
      </c>
      <c r="B3004">
        <v>61</v>
      </c>
      <c r="C3004">
        <v>2024</v>
      </c>
      <c r="D3004">
        <v>1</v>
      </c>
      <c r="E3004">
        <v>99</v>
      </c>
      <c r="F3004">
        <v>171</v>
      </c>
      <c r="G3004">
        <v>99</v>
      </c>
      <c r="H3004">
        <v>99</v>
      </c>
      <c r="I3004">
        <v>99</v>
      </c>
      <c r="J3004">
        <v>116</v>
      </c>
      <c r="M3004">
        <v>99</v>
      </c>
      <c r="N3004">
        <v>99</v>
      </c>
      <c r="O3004">
        <v>99</v>
      </c>
      <c r="P3004">
        <v>99</v>
      </c>
      <c r="Q3004">
        <v>17</v>
      </c>
      <c r="R3004">
        <v>168</v>
      </c>
      <c r="S3004">
        <v>168</v>
      </c>
      <c r="T3004">
        <v>6.2015503875968996</v>
      </c>
      <c r="U3004">
        <v>6.089485657527085</v>
      </c>
      <c r="V3004">
        <v>4.3273809523809508</v>
      </c>
      <c r="W3004">
        <v>60.29166666666665</v>
      </c>
      <c r="X3004">
        <v>165.18405303616561</v>
      </c>
      <c r="Y3004">
        <v>152.46488095238101</v>
      </c>
      <c r="Z3004">
        <v>152.46488095238101</v>
      </c>
      <c r="AA3004">
        <v>28.371890725137753</v>
      </c>
      <c r="AB3004">
        <v>3.9915896204911809</v>
      </c>
      <c r="AC3004">
        <v>-51.131450815922179</v>
      </c>
      <c r="AD3004">
        <v>4</v>
      </c>
      <c r="AE3004">
        <v>0</v>
      </c>
      <c r="AF3004">
        <v>0</v>
      </c>
      <c r="AG3004">
        <v>3</v>
      </c>
      <c r="AH3004">
        <v>14</v>
      </c>
      <c r="AI3004">
        <v>1</v>
      </c>
      <c r="AJ3004">
        <v>0</v>
      </c>
      <c r="AK3004">
        <v>0</v>
      </c>
      <c r="AL3004">
        <v>4</v>
      </c>
      <c r="AM3004">
        <v>0</v>
      </c>
    </row>
    <row r="3005" spans="1:39">
      <c r="A3005">
        <v>16</v>
      </c>
      <c r="B3005">
        <v>62</v>
      </c>
      <c r="C3005">
        <v>2024</v>
      </c>
      <c r="D3005">
        <v>2</v>
      </c>
      <c r="E3005">
        <v>99</v>
      </c>
      <c r="F3005">
        <v>171</v>
      </c>
      <c r="G3005">
        <v>99</v>
      </c>
      <c r="H3005">
        <v>99</v>
      </c>
      <c r="I3005">
        <v>99</v>
      </c>
      <c r="J3005">
        <v>116</v>
      </c>
      <c r="M3005">
        <v>99</v>
      </c>
      <c r="N3005">
        <v>99</v>
      </c>
      <c r="O3005">
        <v>99</v>
      </c>
      <c r="P3005">
        <v>99</v>
      </c>
      <c r="Q3005">
        <v>13</v>
      </c>
      <c r="R3005">
        <v>132</v>
      </c>
      <c r="S3005">
        <v>131</v>
      </c>
      <c r="T3005">
        <v>4.9327354260089686</v>
      </c>
      <c r="U3005">
        <v>4.4064935534884881</v>
      </c>
      <c r="V3005">
        <v>4.3787878787878789</v>
      </c>
      <c r="W3005">
        <v>60.877862595419856</v>
      </c>
      <c r="X3005">
        <v>148.00551561114938</v>
      </c>
      <c r="Y3005">
        <v>136.53333333333327</v>
      </c>
      <c r="Z3005">
        <v>137.57557251908389</v>
      </c>
      <c r="AA3005">
        <v>27.770114343056726</v>
      </c>
      <c r="AB3005">
        <v>3.5209794368698377</v>
      </c>
      <c r="AC3005">
        <v>-42.957498454013269</v>
      </c>
      <c r="AD3005">
        <v>7</v>
      </c>
      <c r="AE3005">
        <v>0</v>
      </c>
      <c r="AF3005">
        <v>0</v>
      </c>
      <c r="AG3005">
        <v>2</v>
      </c>
      <c r="AH3005">
        <v>9</v>
      </c>
      <c r="AI3005">
        <v>1</v>
      </c>
      <c r="AJ3005">
        <v>0</v>
      </c>
      <c r="AK3005">
        <v>0</v>
      </c>
      <c r="AL3005">
        <v>2</v>
      </c>
      <c r="AM3005">
        <v>0</v>
      </c>
    </row>
    <row r="3006" spans="1:39">
      <c r="A3006">
        <v>16</v>
      </c>
      <c r="B3006">
        <v>63</v>
      </c>
      <c r="C3006">
        <v>2024</v>
      </c>
      <c r="D3006">
        <v>3</v>
      </c>
      <c r="E3006">
        <v>99</v>
      </c>
      <c r="F3006">
        <v>171</v>
      </c>
      <c r="G3006">
        <v>99</v>
      </c>
      <c r="H3006">
        <v>99</v>
      </c>
      <c r="I3006">
        <v>99</v>
      </c>
      <c r="J3006">
        <v>116</v>
      </c>
      <c r="M3006">
        <v>99</v>
      </c>
      <c r="N3006">
        <v>99</v>
      </c>
      <c r="O3006">
        <v>99</v>
      </c>
      <c r="P3006">
        <v>99</v>
      </c>
      <c r="Q3006">
        <v>14</v>
      </c>
      <c r="R3006">
        <v>118</v>
      </c>
      <c r="S3006">
        <v>118</v>
      </c>
      <c r="T3006">
        <v>5.5686644643699852</v>
      </c>
      <c r="U3006">
        <v>5.1193264779702492</v>
      </c>
      <c r="V3006">
        <v>4.1864406779661021</v>
      </c>
      <c r="W3006">
        <v>60.51694915254236</v>
      </c>
      <c r="X3006">
        <v>152.68376884514396</v>
      </c>
      <c r="Y3006">
        <v>140.9271186440678</v>
      </c>
      <c r="Z3006">
        <v>140.9271186440678</v>
      </c>
      <c r="AA3006">
        <v>29.850993399751641</v>
      </c>
      <c r="AB3006">
        <v>3.5192763384774199</v>
      </c>
      <c r="AC3006">
        <v>-43.722144408599206</v>
      </c>
      <c r="AD3006">
        <v>4</v>
      </c>
      <c r="AE3006">
        <v>0</v>
      </c>
      <c r="AF3006">
        <v>0</v>
      </c>
      <c r="AG3006">
        <v>1</v>
      </c>
      <c r="AH3006">
        <v>6</v>
      </c>
      <c r="AI3006">
        <v>1</v>
      </c>
      <c r="AJ3006">
        <v>1</v>
      </c>
      <c r="AK3006">
        <v>0</v>
      </c>
      <c r="AL3006">
        <v>2</v>
      </c>
      <c r="AM3006">
        <v>0</v>
      </c>
    </row>
    <row r="3007" spans="1:39">
      <c r="A3007">
        <v>16</v>
      </c>
      <c r="B3007">
        <v>64</v>
      </c>
      <c r="C3007">
        <v>2024</v>
      </c>
      <c r="D3007">
        <v>4</v>
      </c>
      <c r="E3007">
        <v>99</v>
      </c>
      <c r="F3007">
        <v>171</v>
      </c>
      <c r="G3007">
        <v>99</v>
      </c>
      <c r="H3007">
        <v>99</v>
      </c>
      <c r="I3007">
        <v>99</v>
      </c>
      <c r="J3007">
        <v>116</v>
      </c>
      <c r="M3007">
        <v>99</v>
      </c>
      <c r="N3007">
        <v>99</v>
      </c>
      <c r="O3007">
        <v>99</v>
      </c>
      <c r="P3007">
        <v>99</v>
      </c>
      <c r="Q3007">
        <v>17</v>
      </c>
      <c r="R3007">
        <v>124</v>
      </c>
      <c r="S3007">
        <v>124</v>
      </c>
      <c r="T3007">
        <v>4.179305695989215</v>
      </c>
      <c r="U3007">
        <v>3.8728861569088378</v>
      </c>
      <c r="V3007">
        <v>4.2580645161290311</v>
      </c>
      <c r="W3007">
        <v>60.66935483870968</v>
      </c>
      <c r="X3007">
        <v>153.38919372313285</v>
      </c>
      <c r="Y3007">
        <v>141.5782258064516</v>
      </c>
      <c r="Z3007">
        <v>141.5782258064516</v>
      </c>
      <c r="AA3007">
        <v>27.054510566881874</v>
      </c>
      <c r="AB3007">
        <v>3.1742964020839306</v>
      </c>
      <c r="AC3007">
        <v>-35.50091648893715</v>
      </c>
      <c r="AD3007">
        <v>8</v>
      </c>
      <c r="AE3007">
        <v>0</v>
      </c>
      <c r="AF3007">
        <v>0</v>
      </c>
      <c r="AG3007">
        <v>1</v>
      </c>
      <c r="AH3007">
        <v>14</v>
      </c>
      <c r="AI3007">
        <v>0</v>
      </c>
      <c r="AJ3007">
        <v>2</v>
      </c>
      <c r="AK3007">
        <v>1</v>
      </c>
      <c r="AL3007">
        <v>4</v>
      </c>
      <c r="AM3007">
        <v>0</v>
      </c>
    </row>
    <row r="3008" spans="1:39">
      <c r="A3008">
        <v>16</v>
      </c>
      <c r="B3008">
        <v>65</v>
      </c>
      <c r="C3008">
        <v>2024</v>
      </c>
      <c r="D3008">
        <v>5</v>
      </c>
      <c r="E3008">
        <v>99</v>
      </c>
      <c r="F3008">
        <v>171</v>
      </c>
      <c r="G3008">
        <v>99</v>
      </c>
      <c r="H3008">
        <v>99</v>
      </c>
      <c r="I3008">
        <v>99</v>
      </c>
      <c r="J3008">
        <v>116</v>
      </c>
      <c r="M3008">
        <v>99</v>
      </c>
      <c r="N3008">
        <v>99</v>
      </c>
      <c r="O3008">
        <v>99</v>
      </c>
      <c r="P3008">
        <v>99</v>
      </c>
      <c r="Q3008">
        <v>14</v>
      </c>
      <c r="R3008">
        <v>155</v>
      </c>
      <c r="S3008">
        <v>154</v>
      </c>
      <c r="T3008">
        <v>5.774962742175858</v>
      </c>
      <c r="U3008">
        <v>5.3454985656097085</v>
      </c>
      <c r="V3008">
        <v>3.303225806451612</v>
      </c>
      <c r="W3008">
        <v>60.681818181818173</v>
      </c>
      <c r="X3008">
        <v>153.11935134379482</v>
      </c>
      <c r="Y3008">
        <v>140.59161290322575</v>
      </c>
      <c r="Z3008">
        <v>141.50454545454539</v>
      </c>
      <c r="AA3008">
        <v>31.327128903122997</v>
      </c>
      <c r="AB3008">
        <v>3.656882046854264</v>
      </c>
      <c r="AC3008">
        <v>-42.768393427552056</v>
      </c>
      <c r="AD3008">
        <v>6</v>
      </c>
      <c r="AE3008">
        <v>0</v>
      </c>
      <c r="AF3008">
        <v>0</v>
      </c>
      <c r="AG3008">
        <v>1</v>
      </c>
      <c r="AH3008">
        <v>17</v>
      </c>
      <c r="AI3008">
        <v>2</v>
      </c>
      <c r="AJ3008">
        <v>2</v>
      </c>
      <c r="AK3008">
        <v>0</v>
      </c>
      <c r="AL3008">
        <v>3</v>
      </c>
      <c r="AM3008">
        <v>0</v>
      </c>
    </row>
    <row r="3009" spans="1:39">
      <c r="A3009">
        <v>16</v>
      </c>
      <c r="B3009">
        <v>66</v>
      </c>
      <c r="C3009">
        <v>2024</v>
      </c>
      <c r="D3009">
        <v>6</v>
      </c>
      <c r="E3009">
        <v>99</v>
      </c>
      <c r="F3009">
        <v>171</v>
      </c>
      <c r="G3009">
        <v>99</v>
      </c>
      <c r="H3009">
        <v>99</v>
      </c>
      <c r="I3009">
        <v>99</v>
      </c>
      <c r="J3009">
        <v>116</v>
      </c>
      <c r="M3009">
        <v>99</v>
      </c>
      <c r="N3009">
        <v>99</v>
      </c>
      <c r="O3009">
        <v>99</v>
      </c>
      <c r="P3009">
        <v>99</v>
      </c>
      <c r="R3009">
        <v>0</v>
      </c>
    </row>
    <row r="3010" spans="1:39">
      <c r="A3010">
        <v>16</v>
      </c>
      <c r="B3010">
        <v>67</v>
      </c>
      <c r="C3010">
        <v>2024</v>
      </c>
      <c r="D3010">
        <v>7</v>
      </c>
      <c r="E3010">
        <v>99</v>
      </c>
      <c r="F3010">
        <v>171</v>
      </c>
      <c r="G3010">
        <v>99</v>
      </c>
      <c r="H3010">
        <v>99</v>
      </c>
      <c r="I3010">
        <v>99</v>
      </c>
      <c r="J3010">
        <v>116</v>
      </c>
      <c r="M3010">
        <v>99</v>
      </c>
      <c r="N3010">
        <v>99</v>
      </c>
      <c r="O3010">
        <v>99</v>
      </c>
      <c r="P3010">
        <v>99</v>
      </c>
      <c r="R3010">
        <v>0</v>
      </c>
    </row>
    <row r="3011" spans="1:39">
      <c r="A3011">
        <v>16</v>
      </c>
      <c r="B3011">
        <v>68</v>
      </c>
      <c r="C3011">
        <v>2024</v>
      </c>
      <c r="D3011">
        <v>8</v>
      </c>
      <c r="E3011">
        <v>99</v>
      </c>
      <c r="F3011">
        <v>171</v>
      </c>
      <c r="G3011">
        <v>99</v>
      </c>
      <c r="H3011">
        <v>99</v>
      </c>
      <c r="I3011">
        <v>99</v>
      </c>
      <c r="J3011">
        <v>116</v>
      </c>
      <c r="M3011">
        <v>99</v>
      </c>
      <c r="N3011">
        <v>99</v>
      </c>
      <c r="O3011">
        <v>99</v>
      </c>
      <c r="P3011">
        <v>99</v>
      </c>
      <c r="Q3011">
        <v>9</v>
      </c>
      <c r="R3011">
        <v>38</v>
      </c>
      <c r="S3011">
        <v>38</v>
      </c>
      <c r="T3011">
        <v>1.6088060965283655</v>
      </c>
      <c r="U3011">
        <v>1.6569552744661644</v>
      </c>
      <c r="V3011">
        <v>3.7894736842105248</v>
      </c>
      <c r="W3011">
        <v>60</v>
      </c>
      <c r="X3011">
        <v>170.72190226378515</v>
      </c>
      <c r="Y3011">
        <v>157.57631578947371</v>
      </c>
      <c r="Z3011">
        <v>157.57631578947371</v>
      </c>
      <c r="AA3011">
        <v>33.0335669330656</v>
      </c>
      <c r="AB3011">
        <v>5</v>
      </c>
      <c r="AC3011">
        <v>-13.761122081959265</v>
      </c>
      <c r="AD3011">
        <v>0</v>
      </c>
      <c r="AE3011">
        <v>0</v>
      </c>
      <c r="AF3011">
        <v>0</v>
      </c>
      <c r="AG3011">
        <v>0</v>
      </c>
      <c r="AH3011">
        <v>5</v>
      </c>
      <c r="AI3011">
        <v>0</v>
      </c>
      <c r="AJ3011">
        <v>0</v>
      </c>
      <c r="AK3011">
        <v>0</v>
      </c>
      <c r="AL3011">
        <v>1</v>
      </c>
      <c r="AM3011">
        <v>0</v>
      </c>
    </row>
    <row r="3012" spans="1:39">
      <c r="A3012">
        <v>16</v>
      </c>
      <c r="B3012">
        <v>69</v>
      </c>
      <c r="C3012">
        <v>2024</v>
      </c>
      <c r="D3012">
        <v>9</v>
      </c>
      <c r="E3012">
        <v>99</v>
      </c>
      <c r="F3012">
        <v>171</v>
      </c>
      <c r="G3012">
        <v>99</v>
      </c>
      <c r="H3012">
        <v>99</v>
      </c>
      <c r="I3012">
        <v>99</v>
      </c>
      <c r="J3012">
        <v>116</v>
      </c>
      <c r="M3012">
        <v>99</v>
      </c>
      <c r="N3012">
        <v>99</v>
      </c>
      <c r="O3012">
        <v>99</v>
      </c>
      <c r="P3012">
        <v>99</v>
      </c>
      <c r="Q3012">
        <v>6</v>
      </c>
      <c r="R3012">
        <v>70</v>
      </c>
      <c r="S3012">
        <v>70</v>
      </c>
      <c r="T3012">
        <v>2.9610829103214886</v>
      </c>
      <c r="U3012">
        <v>2.7426772048927326</v>
      </c>
      <c r="V3012">
        <v>6</v>
      </c>
      <c r="W3012">
        <v>58.814285714285695</v>
      </c>
      <c r="X3012">
        <v>152.84476087292998</v>
      </c>
      <c r="Y3012">
        <v>141.0757142857143</v>
      </c>
      <c r="Z3012">
        <v>141.0757142857143</v>
      </c>
      <c r="AA3012">
        <v>31.416421710010393</v>
      </c>
      <c r="AB3012">
        <v>5.1500148602915932</v>
      </c>
      <c r="AC3012">
        <v>-47.48261185174313</v>
      </c>
      <c r="AD3012">
        <v>2</v>
      </c>
      <c r="AE3012">
        <v>0</v>
      </c>
      <c r="AF3012">
        <v>0</v>
      </c>
      <c r="AG3012">
        <v>0</v>
      </c>
      <c r="AH3012">
        <v>2</v>
      </c>
      <c r="AI3012">
        <v>0</v>
      </c>
      <c r="AJ3012">
        <v>0</v>
      </c>
      <c r="AK3012">
        <v>0</v>
      </c>
      <c r="AL3012">
        <v>1</v>
      </c>
      <c r="AM3012">
        <v>0</v>
      </c>
    </row>
    <row r="3013" spans="1:39">
      <c r="A3013">
        <v>16</v>
      </c>
      <c r="B3013">
        <v>70</v>
      </c>
      <c r="C3013">
        <v>2024</v>
      </c>
      <c r="D3013">
        <v>10</v>
      </c>
      <c r="E3013">
        <v>99</v>
      </c>
      <c r="F3013">
        <v>171</v>
      </c>
      <c r="G3013">
        <v>99</v>
      </c>
      <c r="H3013">
        <v>99</v>
      </c>
      <c r="I3013">
        <v>99</v>
      </c>
      <c r="J3013">
        <v>116</v>
      </c>
      <c r="M3013">
        <v>99</v>
      </c>
      <c r="N3013">
        <v>99</v>
      </c>
      <c r="O3013">
        <v>99</v>
      </c>
      <c r="P3013">
        <v>99</v>
      </c>
      <c r="Q3013">
        <v>12</v>
      </c>
      <c r="R3013">
        <v>79</v>
      </c>
      <c r="S3013">
        <v>79</v>
      </c>
      <c r="T3013">
        <v>3.1399046104928456</v>
      </c>
      <c r="U3013">
        <v>3.0108466113564161</v>
      </c>
      <c r="V3013">
        <v>4.9113924050632924</v>
      </c>
      <c r="W3013">
        <v>60.164556962025294</v>
      </c>
      <c r="X3013">
        <v>157.2267098207551</v>
      </c>
      <c r="Y3013">
        <v>145.120253164557</v>
      </c>
      <c r="Z3013">
        <v>145.120253164557</v>
      </c>
      <c r="AA3013">
        <v>30.122435306539575</v>
      </c>
      <c r="AB3013">
        <v>3.753244603923624</v>
      </c>
      <c r="AC3013">
        <v>-36.876963970472275</v>
      </c>
      <c r="AD3013">
        <v>2</v>
      </c>
      <c r="AE3013">
        <v>0</v>
      </c>
      <c r="AF3013">
        <v>0</v>
      </c>
      <c r="AG3013">
        <v>0</v>
      </c>
      <c r="AH3013">
        <v>5</v>
      </c>
      <c r="AI3013">
        <v>1</v>
      </c>
      <c r="AJ3013">
        <v>2</v>
      </c>
      <c r="AK3013">
        <v>0</v>
      </c>
      <c r="AL3013">
        <v>1</v>
      </c>
      <c r="AM3013">
        <v>0</v>
      </c>
    </row>
    <row r="3014" spans="1:39">
      <c r="A3014">
        <v>16</v>
      </c>
      <c r="B3014">
        <v>71</v>
      </c>
      <c r="C3014">
        <v>2024</v>
      </c>
      <c r="D3014">
        <v>11</v>
      </c>
      <c r="E3014">
        <v>99</v>
      </c>
      <c r="F3014">
        <v>171</v>
      </c>
      <c r="G3014">
        <v>99</v>
      </c>
      <c r="H3014">
        <v>99</v>
      </c>
      <c r="I3014">
        <v>99</v>
      </c>
      <c r="J3014">
        <v>116</v>
      </c>
      <c r="M3014">
        <v>99</v>
      </c>
      <c r="N3014">
        <v>99</v>
      </c>
      <c r="O3014">
        <v>99</v>
      </c>
      <c r="P3014">
        <v>99</v>
      </c>
      <c r="Q3014">
        <v>2</v>
      </c>
      <c r="R3014">
        <v>15</v>
      </c>
      <c r="S3014">
        <v>15</v>
      </c>
      <c r="T3014">
        <v>2.3771790808240887</v>
      </c>
      <c r="U3014">
        <v>2.5194519879168822</v>
      </c>
      <c r="V3014">
        <v>5.4666666666666677</v>
      </c>
      <c r="W3014">
        <v>56.933333333333323</v>
      </c>
      <c r="X3014">
        <v>178.91657638136502</v>
      </c>
      <c r="Y3014">
        <v>165.13999999999996</v>
      </c>
      <c r="Z3014">
        <v>165.13999999999996</v>
      </c>
      <c r="AA3014">
        <v>27.15446679032156</v>
      </c>
      <c r="AB3014">
        <v>7.460711911220189</v>
      </c>
      <c r="AC3014">
        <v>-42.971826178173025</v>
      </c>
      <c r="AD3014">
        <v>1</v>
      </c>
      <c r="AE3014">
        <v>0</v>
      </c>
      <c r="AF3014">
        <v>0</v>
      </c>
      <c r="AG3014">
        <v>0</v>
      </c>
      <c r="AH3014">
        <v>1</v>
      </c>
      <c r="AI3014">
        <v>0</v>
      </c>
      <c r="AJ3014">
        <v>0</v>
      </c>
      <c r="AK3014">
        <v>0</v>
      </c>
      <c r="AL3014">
        <v>0</v>
      </c>
      <c r="AM3014">
        <v>0</v>
      </c>
    </row>
    <row r="3015" spans="1:39">
      <c r="A3015">
        <v>16</v>
      </c>
      <c r="B3015">
        <v>72</v>
      </c>
      <c r="C3015">
        <v>2024</v>
      </c>
      <c r="D3015">
        <v>12</v>
      </c>
      <c r="E3015">
        <v>99</v>
      </c>
      <c r="F3015">
        <v>171</v>
      </c>
      <c r="G3015">
        <v>99</v>
      </c>
      <c r="H3015">
        <v>99</v>
      </c>
      <c r="I3015">
        <v>99</v>
      </c>
      <c r="J3015">
        <v>116</v>
      </c>
      <c r="M3015">
        <v>99</v>
      </c>
      <c r="N3015">
        <v>99</v>
      </c>
      <c r="O3015">
        <v>99</v>
      </c>
      <c r="P3015">
        <v>99</v>
      </c>
      <c r="R3015">
        <v>0</v>
      </c>
    </row>
    <row r="3016" spans="1:39">
      <c r="A3016">
        <v>16</v>
      </c>
      <c r="B3016">
        <v>73</v>
      </c>
      <c r="C3016">
        <v>2024</v>
      </c>
      <c r="D3016">
        <v>1</v>
      </c>
      <c r="E3016">
        <v>99</v>
      </c>
      <c r="F3016">
        <v>171</v>
      </c>
      <c r="G3016">
        <v>99</v>
      </c>
      <c r="H3016">
        <v>99</v>
      </c>
      <c r="I3016">
        <v>99</v>
      </c>
      <c r="J3016">
        <v>117</v>
      </c>
      <c r="M3016">
        <v>99</v>
      </c>
      <c r="N3016">
        <v>99</v>
      </c>
      <c r="O3016">
        <v>99</v>
      </c>
      <c r="P3016">
        <v>99</v>
      </c>
      <c r="Q3016">
        <v>36</v>
      </c>
      <c r="R3016">
        <v>598</v>
      </c>
      <c r="S3016">
        <v>590</v>
      </c>
      <c r="T3016">
        <v>22.074566260612777</v>
      </c>
      <c r="U3016">
        <v>21.465959375534165</v>
      </c>
      <c r="V3016">
        <v>8.2926421404682298</v>
      </c>
      <c r="W3016">
        <v>57.720338983050816</v>
      </c>
      <c r="X3016">
        <v>165.92252252905126</v>
      </c>
      <c r="Y3016">
        <v>150.98979933110371</v>
      </c>
      <c r="Z3016">
        <v>153.03711864406779</v>
      </c>
      <c r="AA3016">
        <v>29.683238924580191</v>
      </c>
      <c r="AB3016">
        <v>4.3015282921077125</v>
      </c>
      <c r="AC3016">
        <v>-37.502053625843992</v>
      </c>
      <c r="AD3016">
        <v>10</v>
      </c>
      <c r="AE3016">
        <v>0</v>
      </c>
      <c r="AF3016">
        <v>0</v>
      </c>
      <c r="AG3016">
        <v>0</v>
      </c>
      <c r="AH3016">
        <v>112</v>
      </c>
      <c r="AI3016">
        <v>177</v>
      </c>
      <c r="AJ3016">
        <v>7</v>
      </c>
      <c r="AK3016">
        <v>2</v>
      </c>
      <c r="AL3016">
        <v>5</v>
      </c>
      <c r="AM3016">
        <v>0</v>
      </c>
    </row>
    <row r="3017" spans="1:39">
      <c r="A3017">
        <v>16</v>
      </c>
      <c r="B3017">
        <v>74</v>
      </c>
      <c r="C3017">
        <v>2024</v>
      </c>
      <c r="D3017">
        <v>2</v>
      </c>
      <c r="E3017">
        <v>99</v>
      </c>
      <c r="F3017">
        <v>171</v>
      </c>
      <c r="G3017">
        <v>99</v>
      </c>
      <c r="H3017">
        <v>99</v>
      </c>
      <c r="I3017">
        <v>99</v>
      </c>
      <c r="J3017">
        <v>117</v>
      </c>
      <c r="M3017">
        <v>99</v>
      </c>
      <c r="N3017">
        <v>99</v>
      </c>
      <c r="O3017">
        <v>99</v>
      </c>
      <c r="P3017">
        <v>99</v>
      </c>
      <c r="Q3017">
        <v>34</v>
      </c>
      <c r="R3017">
        <v>315</v>
      </c>
      <c r="S3017">
        <v>313</v>
      </c>
      <c r="T3017">
        <v>11.771300448430493</v>
      </c>
      <c r="U3017">
        <v>11.64017580594842</v>
      </c>
      <c r="V3017">
        <v>7.2984126984126974</v>
      </c>
      <c r="W3017">
        <v>58.428115015974413</v>
      </c>
      <c r="X3017">
        <v>164.69827512081031</v>
      </c>
      <c r="Y3017">
        <v>151.13619047619045</v>
      </c>
      <c r="Z3017">
        <v>152.1019169329073</v>
      </c>
      <c r="AA3017">
        <v>30.148640226509222</v>
      </c>
      <c r="AB3017">
        <v>4.4980054464568999</v>
      </c>
      <c r="AC3017">
        <v>-50.097036856890277</v>
      </c>
      <c r="AD3017">
        <v>2</v>
      </c>
      <c r="AE3017">
        <v>0</v>
      </c>
      <c r="AF3017">
        <v>0</v>
      </c>
      <c r="AG3017">
        <v>1</v>
      </c>
      <c r="AH3017">
        <v>19</v>
      </c>
      <c r="AI3017">
        <v>3</v>
      </c>
      <c r="AJ3017">
        <v>1</v>
      </c>
      <c r="AK3017">
        <v>2</v>
      </c>
      <c r="AL3017">
        <v>1</v>
      </c>
      <c r="AM3017">
        <v>1</v>
      </c>
    </row>
    <row r="3018" spans="1:39">
      <c r="A3018">
        <v>16</v>
      </c>
      <c r="B3018">
        <v>75</v>
      </c>
      <c r="C3018">
        <v>2024</v>
      </c>
      <c r="D3018">
        <v>3</v>
      </c>
      <c r="E3018">
        <v>99</v>
      </c>
      <c r="F3018">
        <v>171</v>
      </c>
      <c r="G3018">
        <v>99</v>
      </c>
      <c r="H3018">
        <v>99</v>
      </c>
      <c r="I3018">
        <v>99</v>
      </c>
      <c r="J3018">
        <v>117</v>
      </c>
      <c r="M3018">
        <v>99</v>
      </c>
      <c r="N3018">
        <v>99</v>
      </c>
      <c r="O3018">
        <v>99</v>
      </c>
      <c r="P3018">
        <v>99</v>
      </c>
      <c r="Q3018">
        <v>38</v>
      </c>
      <c r="R3018">
        <v>322</v>
      </c>
      <c r="S3018">
        <v>319</v>
      </c>
      <c r="T3018">
        <v>15.195847097687588</v>
      </c>
      <c r="U3018">
        <v>14.32459548011502</v>
      </c>
      <c r="V3018">
        <v>5.9099378881987583</v>
      </c>
      <c r="W3018">
        <v>59.047021943573682</v>
      </c>
      <c r="X3018">
        <v>158.14384635572637</v>
      </c>
      <c r="Y3018">
        <v>144.50745341614896</v>
      </c>
      <c r="Z3018">
        <v>145.86645768025062</v>
      </c>
      <c r="AA3018">
        <v>28.890647307945255</v>
      </c>
      <c r="AB3018">
        <v>4.5424830845239192</v>
      </c>
      <c r="AC3018">
        <v>-43.226098414388154</v>
      </c>
      <c r="AD3018">
        <v>8</v>
      </c>
      <c r="AE3018">
        <v>0</v>
      </c>
      <c r="AF3018">
        <v>0</v>
      </c>
      <c r="AG3018">
        <v>0</v>
      </c>
      <c r="AH3018">
        <v>20</v>
      </c>
      <c r="AI3018">
        <v>7</v>
      </c>
      <c r="AJ3018">
        <v>12</v>
      </c>
      <c r="AK3018">
        <v>1</v>
      </c>
      <c r="AL3018">
        <v>3</v>
      </c>
      <c r="AM3018">
        <v>0</v>
      </c>
    </row>
    <row r="3019" spans="1:39">
      <c r="A3019">
        <v>16</v>
      </c>
      <c r="B3019">
        <v>76</v>
      </c>
      <c r="C3019">
        <v>2024</v>
      </c>
      <c r="D3019">
        <v>4</v>
      </c>
      <c r="E3019">
        <v>99</v>
      </c>
      <c r="F3019">
        <v>171</v>
      </c>
      <c r="G3019">
        <v>99</v>
      </c>
      <c r="H3019">
        <v>99</v>
      </c>
      <c r="I3019">
        <v>99</v>
      </c>
      <c r="J3019">
        <v>117</v>
      </c>
      <c r="M3019">
        <v>99</v>
      </c>
      <c r="N3019">
        <v>99</v>
      </c>
      <c r="O3019">
        <v>99</v>
      </c>
      <c r="P3019">
        <v>99</v>
      </c>
      <c r="Q3019">
        <v>34</v>
      </c>
      <c r="R3019">
        <v>324</v>
      </c>
      <c r="S3019">
        <v>323</v>
      </c>
      <c r="T3019">
        <v>10.920121334681498</v>
      </c>
      <c r="U3019">
        <v>10.549427131315049</v>
      </c>
      <c r="V3019">
        <v>5.4537037037037033</v>
      </c>
      <c r="W3019">
        <v>59.399380804953559</v>
      </c>
      <c r="X3019">
        <v>160.58478124205823</v>
      </c>
      <c r="Y3019">
        <v>147.59351851851849</v>
      </c>
      <c r="Z3019">
        <v>148.05046439628487</v>
      </c>
      <c r="AA3019">
        <v>27.973380061129276</v>
      </c>
      <c r="AB3019">
        <v>3.8827553477243448</v>
      </c>
      <c r="AC3019">
        <v>-38.365863592238249</v>
      </c>
      <c r="AD3019">
        <v>10</v>
      </c>
      <c r="AE3019">
        <v>0</v>
      </c>
      <c r="AF3019">
        <v>0</v>
      </c>
      <c r="AG3019">
        <v>0</v>
      </c>
      <c r="AH3019">
        <v>20</v>
      </c>
      <c r="AI3019">
        <v>3</v>
      </c>
      <c r="AJ3019">
        <v>9</v>
      </c>
      <c r="AK3019">
        <v>5</v>
      </c>
      <c r="AL3019">
        <v>3</v>
      </c>
      <c r="AM3019">
        <v>0</v>
      </c>
    </row>
    <row r="3020" spans="1:39">
      <c r="A3020">
        <v>16</v>
      </c>
      <c r="B3020">
        <v>77</v>
      </c>
      <c r="C3020">
        <v>2024</v>
      </c>
      <c r="D3020">
        <v>5</v>
      </c>
      <c r="E3020">
        <v>99</v>
      </c>
      <c r="F3020">
        <v>171</v>
      </c>
      <c r="G3020">
        <v>99</v>
      </c>
      <c r="H3020">
        <v>99</v>
      </c>
      <c r="I3020">
        <v>99</v>
      </c>
      <c r="J3020">
        <v>117</v>
      </c>
      <c r="M3020">
        <v>99</v>
      </c>
      <c r="N3020">
        <v>99</v>
      </c>
      <c r="O3020">
        <v>99</v>
      </c>
      <c r="P3020">
        <v>99</v>
      </c>
      <c r="Q3020">
        <v>40</v>
      </c>
      <c r="R3020">
        <v>413</v>
      </c>
      <c r="S3020">
        <v>412</v>
      </c>
      <c r="T3020">
        <v>15.387481371087929</v>
      </c>
      <c r="U3020">
        <v>14.709644818226757</v>
      </c>
      <c r="V3020">
        <v>5.5641646489104115</v>
      </c>
      <c r="W3020">
        <v>59.196601941747581</v>
      </c>
      <c r="X3020">
        <v>157.66882914173436</v>
      </c>
      <c r="Y3020">
        <v>145.19612590799036</v>
      </c>
      <c r="Z3020">
        <v>145.54854368932044</v>
      </c>
      <c r="AA3020">
        <v>30.157270981054644</v>
      </c>
      <c r="AB3020">
        <v>4.424960984611733</v>
      </c>
      <c r="AC3020">
        <v>-53.257255259486882</v>
      </c>
      <c r="AD3020">
        <v>6</v>
      </c>
      <c r="AE3020">
        <v>0</v>
      </c>
      <c r="AF3020">
        <v>0</v>
      </c>
      <c r="AG3020">
        <v>0</v>
      </c>
      <c r="AH3020">
        <v>18</v>
      </c>
      <c r="AI3020">
        <v>6</v>
      </c>
      <c r="AJ3020">
        <v>7</v>
      </c>
      <c r="AK3020">
        <v>2</v>
      </c>
      <c r="AL3020">
        <v>0</v>
      </c>
      <c r="AM3020">
        <v>0</v>
      </c>
    </row>
    <row r="3021" spans="1:39">
      <c r="A3021">
        <v>16</v>
      </c>
      <c r="B3021">
        <v>78</v>
      </c>
      <c r="C3021">
        <v>2024</v>
      </c>
      <c r="D3021">
        <v>6</v>
      </c>
      <c r="E3021">
        <v>99</v>
      </c>
      <c r="F3021">
        <v>171</v>
      </c>
      <c r="G3021">
        <v>99</v>
      </c>
      <c r="H3021">
        <v>99</v>
      </c>
      <c r="I3021">
        <v>99</v>
      </c>
      <c r="J3021">
        <v>117</v>
      </c>
      <c r="M3021">
        <v>99</v>
      </c>
      <c r="N3021">
        <v>99</v>
      </c>
      <c r="O3021">
        <v>99</v>
      </c>
      <c r="P3021">
        <v>99</v>
      </c>
      <c r="Q3021">
        <v>33</v>
      </c>
      <c r="R3021">
        <v>373</v>
      </c>
      <c r="S3021">
        <v>373</v>
      </c>
      <c r="T3021">
        <v>17.07875457875458</v>
      </c>
      <c r="U3021">
        <v>16.344612246278341</v>
      </c>
      <c r="V3021">
        <v>5.0160857908847181</v>
      </c>
      <c r="W3021">
        <v>59.396782841823054</v>
      </c>
      <c r="X3021">
        <v>158.62832179714715</v>
      </c>
      <c r="Y3021">
        <v>146.41394101876679</v>
      </c>
      <c r="Z3021">
        <v>146.41394101876679</v>
      </c>
      <c r="AA3021">
        <v>33.523134643380409</v>
      </c>
      <c r="AB3021">
        <v>5.0571204120220621</v>
      </c>
      <c r="AC3021">
        <v>-60.180961811050381</v>
      </c>
      <c r="AD3021">
        <v>12</v>
      </c>
      <c r="AE3021">
        <v>0</v>
      </c>
      <c r="AF3021">
        <v>0</v>
      </c>
      <c r="AG3021">
        <v>0</v>
      </c>
      <c r="AH3021">
        <v>16</v>
      </c>
      <c r="AI3021">
        <v>4</v>
      </c>
      <c r="AJ3021">
        <v>13</v>
      </c>
      <c r="AK3021">
        <v>3</v>
      </c>
      <c r="AL3021">
        <v>0</v>
      </c>
      <c r="AM3021">
        <v>0</v>
      </c>
    </row>
    <row r="3022" spans="1:39">
      <c r="A3022">
        <v>16</v>
      </c>
      <c r="B3022">
        <v>79</v>
      </c>
      <c r="C3022">
        <v>2024</v>
      </c>
      <c r="D3022">
        <v>7</v>
      </c>
      <c r="E3022">
        <v>99</v>
      </c>
      <c r="F3022">
        <v>171</v>
      </c>
      <c r="G3022">
        <v>99</v>
      </c>
      <c r="H3022">
        <v>99</v>
      </c>
      <c r="I3022">
        <v>99</v>
      </c>
      <c r="J3022">
        <v>117</v>
      </c>
      <c r="M3022">
        <v>99</v>
      </c>
      <c r="N3022">
        <v>99</v>
      </c>
      <c r="O3022">
        <v>99</v>
      </c>
      <c r="P3022">
        <v>99</v>
      </c>
      <c r="Q3022">
        <v>38</v>
      </c>
      <c r="R3022">
        <v>479</v>
      </c>
      <c r="S3022">
        <v>478</v>
      </c>
      <c r="T3022">
        <v>19.519152404237975</v>
      </c>
      <c r="U3022">
        <v>19.420422500769881</v>
      </c>
      <c r="V3022">
        <v>5.9311064718162818</v>
      </c>
      <c r="W3022">
        <v>59.282426778242687</v>
      </c>
      <c r="X3022">
        <v>163.74172447564797</v>
      </c>
      <c r="Y3022">
        <v>150.87787056367435</v>
      </c>
      <c r="Z3022">
        <v>151.19351464435147</v>
      </c>
      <c r="AA3022">
        <v>29.975019931016725</v>
      </c>
      <c r="AB3022">
        <v>4.325866635047845</v>
      </c>
      <c r="AC3022">
        <v>-44.31326175652363</v>
      </c>
      <c r="AD3022">
        <v>8</v>
      </c>
      <c r="AE3022">
        <v>0</v>
      </c>
      <c r="AF3022">
        <v>0</v>
      </c>
      <c r="AG3022">
        <v>0</v>
      </c>
      <c r="AH3022">
        <v>26</v>
      </c>
      <c r="AI3022">
        <v>12</v>
      </c>
      <c r="AJ3022">
        <v>24</v>
      </c>
      <c r="AK3022">
        <v>3</v>
      </c>
      <c r="AL3022">
        <v>6</v>
      </c>
      <c r="AM3022">
        <v>3</v>
      </c>
    </row>
    <row r="3023" spans="1:39">
      <c r="A3023">
        <v>16</v>
      </c>
      <c r="B3023">
        <v>80</v>
      </c>
      <c r="C3023">
        <v>2024</v>
      </c>
      <c r="D3023">
        <v>8</v>
      </c>
      <c r="E3023">
        <v>99</v>
      </c>
      <c r="F3023">
        <v>171</v>
      </c>
      <c r="G3023">
        <v>99</v>
      </c>
      <c r="H3023">
        <v>99</v>
      </c>
      <c r="I3023">
        <v>99</v>
      </c>
      <c r="J3023">
        <v>117</v>
      </c>
      <c r="M3023">
        <v>99</v>
      </c>
      <c r="N3023">
        <v>99</v>
      </c>
      <c r="O3023">
        <v>99</v>
      </c>
      <c r="P3023">
        <v>99</v>
      </c>
      <c r="Q3023">
        <v>42</v>
      </c>
      <c r="R3023">
        <v>489</v>
      </c>
      <c r="S3023">
        <v>488</v>
      </c>
      <c r="T3023">
        <v>20.702794242167656</v>
      </c>
      <c r="U3023">
        <v>20.059455470243648</v>
      </c>
      <c r="V3023">
        <v>6.261758691206543</v>
      </c>
      <c r="W3023">
        <v>58.963114754098349</v>
      </c>
      <c r="X3023">
        <v>161.02333681180997</v>
      </c>
      <c r="Y3023">
        <v>148.24294478527622</v>
      </c>
      <c r="Z3023">
        <v>148.54672131147558</v>
      </c>
      <c r="AA3023">
        <v>29.546454627474933</v>
      </c>
      <c r="AB3023">
        <v>4.475190275644672</v>
      </c>
      <c r="AC3023">
        <v>-38.954755609556074</v>
      </c>
      <c r="AD3023">
        <v>12</v>
      </c>
      <c r="AE3023">
        <v>0</v>
      </c>
      <c r="AF3023">
        <v>0</v>
      </c>
      <c r="AG3023">
        <v>0</v>
      </c>
      <c r="AH3023">
        <v>32</v>
      </c>
      <c r="AI3023">
        <v>11</v>
      </c>
      <c r="AJ3023">
        <v>18</v>
      </c>
      <c r="AK3023">
        <v>5</v>
      </c>
      <c r="AL3023">
        <v>4</v>
      </c>
      <c r="AM3023">
        <v>0</v>
      </c>
    </row>
    <row r="3024" spans="1:39">
      <c r="A3024">
        <v>16</v>
      </c>
      <c r="B3024">
        <v>81</v>
      </c>
      <c r="C3024">
        <v>2024</v>
      </c>
      <c r="D3024">
        <v>9</v>
      </c>
      <c r="E3024">
        <v>99</v>
      </c>
      <c r="F3024">
        <v>171</v>
      </c>
      <c r="G3024">
        <v>99</v>
      </c>
      <c r="H3024">
        <v>99</v>
      </c>
      <c r="I3024">
        <v>99</v>
      </c>
      <c r="J3024">
        <v>117</v>
      </c>
      <c r="M3024">
        <v>99</v>
      </c>
      <c r="N3024">
        <v>99</v>
      </c>
      <c r="O3024">
        <v>99</v>
      </c>
      <c r="P3024">
        <v>99</v>
      </c>
      <c r="Q3024">
        <v>38</v>
      </c>
      <c r="R3024">
        <v>287</v>
      </c>
      <c r="S3024">
        <v>286</v>
      </c>
      <c r="T3024">
        <v>12.140439932318104</v>
      </c>
      <c r="U3024">
        <v>12.211416633755544</v>
      </c>
      <c r="V3024">
        <v>6.5749128919860604</v>
      </c>
      <c r="W3024">
        <v>58.206293706293692</v>
      </c>
      <c r="X3024">
        <v>166.3738528733376</v>
      </c>
      <c r="Y3024">
        <v>153.20034843205573</v>
      </c>
      <c r="Z3024">
        <v>153.73601398601403</v>
      </c>
      <c r="AA3024">
        <v>28.176404790336377</v>
      </c>
      <c r="AB3024">
        <v>4.7771413282819823</v>
      </c>
      <c r="AC3024">
        <v>-32.175311801671626</v>
      </c>
      <c r="AD3024">
        <v>4</v>
      </c>
      <c r="AE3024">
        <v>0</v>
      </c>
      <c r="AF3024">
        <v>0</v>
      </c>
      <c r="AG3024">
        <v>0</v>
      </c>
      <c r="AH3024">
        <v>14</v>
      </c>
      <c r="AI3024">
        <v>3</v>
      </c>
      <c r="AJ3024">
        <v>7</v>
      </c>
      <c r="AK3024">
        <v>2</v>
      </c>
      <c r="AL3024">
        <v>3</v>
      </c>
      <c r="AM3024">
        <v>0</v>
      </c>
    </row>
    <row r="3025" spans="1:39">
      <c r="A3025">
        <v>16</v>
      </c>
      <c r="B3025">
        <v>82</v>
      </c>
      <c r="C3025">
        <v>2024</v>
      </c>
      <c r="D3025">
        <v>10</v>
      </c>
      <c r="E3025">
        <v>99</v>
      </c>
      <c r="F3025">
        <v>171</v>
      </c>
      <c r="G3025">
        <v>99</v>
      </c>
      <c r="H3025">
        <v>99</v>
      </c>
      <c r="I3025">
        <v>99</v>
      </c>
      <c r="J3025">
        <v>117</v>
      </c>
      <c r="M3025">
        <v>99</v>
      </c>
      <c r="N3025">
        <v>99</v>
      </c>
      <c r="O3025">
        <v>99</v>
      </c>
      <c r="P3025">
        <v>99</v>
      </c>
      <c r="Q3025">
        <v>43</v>
      </c>
      <c r="R3025">
        <v>405</v>
      </c>
      <c r="S3025">
        <v>404</v>
      </c>
      <c r="T3025">
        <v>16.096979332273449</v>
      </c>
      <c r="U3025">
        <v>15.902900754858598</v>
      </c>
      <c r="V3025">
        <v>5.7160493827160499</v>
      </c>
      <c r="W3025">
        <v>59.311881188118811</v>
      </c>
      <c r="X3025">
        <v>162.31745649586023</v>
      </c>
      <c r="Y3025">
        <v>149.51604938271609</v>
      </c>
      <c r="Z3025">
        <v>149.88613861386145</v>
      </c>
      <c r="AA3025">
        <v>31.436569106199968</v>
      </c>
      <c r="AB3025">
        <v>4.3664741452493905</v>
      </c>
      <c r="AC3025">
        <v>-42.840298365236642</v>
      </c>
      <c r="AD3025">
        <v>6</v>
      </c>
      <c r="AE3025">
        <v>0</v>
      </c>
      <c r="AF3025">
        <v>0</v>
      </c>
      <c r="AG3025">
        <v>0</v>
      </c>
      <c r="AH3025">
        <v>29</v>
      </c>
      <c r="AI3025">
        <v>7</v>
      </c>
      <c r="AJ3025">
        <v>8</v>
      </c>
      <c r="AK3025">
        <v>4</v>
      </c>
      <c r="AL3025">
        <v>2</v>
      </c>
      <c r="AM3025">
        <v>0</v>
      </c>
    </row>
    <row r="3026" spans="1:39">
      <c r="A3026">
        <v>16</v>
      </c>
      <c r="B3026">
        <v>83</v>
      </c>
      <c r="C3026">
        <v>2024</v>
      </c>
      <c r="D3026">
        <v>11</v>
      </c>
      <c r="E3026">
        <v>99</v>
      </c>
      <c r="F3026">
        <v>171</v>
      </c>
      <c r="G3026">
        <v>99</v>
      </c>
      <c r="H3026">
        <v>99</v>
      </c>
      <c r="I3026">
        <v>99</v>
      </c>
      <c r="J3026">
        <v>117</v>
      </c>
      <c r="M3026">
        <v>99</v>
      </c>
      <c r="N3026">
        <v>99</v>
      </c>
      <c r="O3026">
        <v>99</v>
      </c>
      <c r="P3026">
        <v>99</v>
      </c>
      <c r="Q3026">
        <v>13</v>
      </c>
      <c r="R3026">
        <v>82</v>
      </c>
      <c r="S3026">
        <v>82</v>
      </c>
      <c r="T3026">
        <v>12.99524564183835</v>
      </c>
      <c r="U3026">
        <v>12.727753536956236</v>
      </c>
      <c r="V3026">
        <v>5.951219512195121</v>
      </c>
      <c r="W3026">
        <v>59.585365853658544</v>
      </c>
      <c r="X3026">
        <v>165.33837169357605</v>
      </c>
      <c r="Y3026">
        <v>152.60731707317075</v>
      </c>
      <c r="Z3026">
        <v>152.60731707317075</v>
      </c>
      <c r="AA3026">
        <v>21.702403938373873</v>
      </c>
      <c r="AB3026">
        <v>3.7577601641825504</v>
      </c>
      <c r="AC3026">
        <v>-39.674480673390342</v>
      </c>
      <c r="AD3026">
        <v>0</v>
      </c>
      <c r="AE3026">
        <v>0</v>
      </c>
      <c r="AF3026">
        <v>0</v>
      </c>
      <c r="AG3026">
        <v>0</v>
      </c>
      <c r="AH3026">
        <v>2</v>
      </c>
      <c r="AI3026">
        <v>1</v>
      </c>
      <c r="AJ3026">
        <v>4</v>
      </c>
      <c r="AK3026">
        <v>3</v>
      </c>
      <c r="AL3026">
        <v>2</v>
      </c>
      <c r="AM3026">
        <v>0</v>
      </c>
    </row>
    <row r="3027" spans="1:39">
      <c r="A3027">
        <v>16</v>
      </c>
      <c r="B3027">
        <v>84</v>
      </c>
      <c r="C3027">
        <v>2024</v>
      </c>
      <c r="D3027">
        <v>12</v>
      </c>
      <c r="E3027">
        <v>99</v>
      </c>
      <c r="F3027">
        <v>171</v>
      </c>
      <c r="G3027">
        <v>99</v>
      </c>
      <c r="H3027">
        <v>99</v>
      </c>
      <c r="I3027">
        <v>99</v>
      </c>
      <c r="J3027">
        <v>117</v>
      </c>
      <c r="M3027">
        <v>99</v>
      </c>
      <c r="N3027">
        <v>99</v>
      </c>
      <c r="O3027">
        <v>99</v>
      </c>
      <c r="P3027">
        <v>99</v>
      </c>
      <c r="R3027">
        <v>0</v>
      </c>
    </row>
    <row r="3028" spans="1:39">
      <c r="A3028">
        <v>16</v>
      </c>
      <c r="B3028">
        <v>85</v>
      </c>
      <c r="C3028">
        <v>2024</v>
      </c>
      <c r="D3028">
        <v>1</v>
      </c>
      <c r="E3028">
        <v>99</v>
      </c>
      <c r="F3028">
        <v>171</v>
      </c>
      <c r="G3028">
        <v>99</v>
      </c>
      <c r="H3028">
        <v>99</v>
      </c>
      <c r="I3028">
        <v>99</v>
      </c>
      <c r="J3028">
        <v>121</v>
      </c>
      <c r="M3028">
        <v>99</v>
      </c>
      <c r="N3028">
        <v>99</v>
      </c>
      <c r="O3028">
        <v>99</v>
      </c>
      <c r="P3028">
        <v>99</v>
      </c>
      <c r="Q3028">
        <v>7</v>
      </c>
      <c r="R3028">
        <v>17</v>
      </c>
      <c r="S3028">
        <v>17</v>
      </c>
      <c r="T3028">
        <v>0.6275378368401624</v>
      </c>
      <c r="U3028">
        <v>0.53382047760457363</v>
      </c>
      <c r="V3028">
        <v>9.8235294117647047</v>
      </c>
      <c r="W3028">
        <v>56.823529411764703</v>
      </c>
      <c r="X3028">
        <v>143.10114078133961</v>
      </c>
      <c r="Y3028">
        <v>132.08235294117645</v>
      </c>
      <c r="Z3028">
        <v>132.08235294117645</v>
      </c>
      <c r="AA3028">
        <v>13.580749147408964</v>
      </c>
      <c r="AB3028">
        <v>4.0618062356781302</v>
      </c>
      <c r="AC3028">
        <v>-70.18349245936902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1</v>
      </c>
    </row>
    <row r="3029" spans="1:39">
      <c r="A3029">
        <v>16</v>
      </c>
      <c r="B3029">
        <v>86</v>
      </c>
      <c r="C3029">
        <v>2024</v>
      </c>
      <c r="D3029">
        <v>2</v>
      </c>
      <c r="E3029">
        <v>99</v>
      </c>
      <c r="F3029">
        <v>171</v>
      </c>
      <c r="G3029">
        <v>99</v>
      </c>
      <c r="H3029">
        <v>99</v>
      </c>
      <c r="I3029">
        <v>99</v>
      </c>
      <c r="J3029">
        <v>121</v>
      </c>
      <c r="M3029">
        <v>99</v>
      </c>
      <c r="N3029">
        <v>99</v>
      </c>
      <c r="O3029">
        <v>99</v>
      </c>
      <c r="P3029">
        <v>99</v>
      </c>
      <c r="Q3029">
        <v>13</v>
      </c>
      <c r="R3029">
        <v>27</v>
      </c>
      <c r="S3029">
        <v>27</v>
      </c>
      <c r="T3029">
        <v>1.0089686098654711</v>
      </c>
      <c r="U3029">
        <v>0.87228151641432561</v>
      </c>
      <c r="V3029">
        <v>4.7407407407407405</v>
      </c>
      <c r="W3029">
        <v>59.740740740740733</v>
      </c>
      <c r="X3029">
        <v>143.15637414228965</v>
      </c>
      <c r="Y3029">
        <v>132.1333333333333</v>
      </c>
      <c r="Z3029">
        <v>132.1333333333333</v>
      </c>
      <c r="AA3029">
        <v>9.3432883417480017</v>
      </c>
      <c r="AB3029">
        <v>3.4382660637852225</v>
      </c>
      <c r="AC3029">
        <v>24.975965488939579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</row>
    <row r="3030" spans="1:39">
      <c r="A3030">
        <v>16</v>
      </c>
      <c r="B3030">
        <v>87</v>
      </c>
      <c r="C3030">
        <v>2024</v>
      </c>
      <c r="D3030">
        <v>3</v>
      </c>
      <c r="E3030">
        <v>99</v>
      </c>
      <c r="F3030">
        <v>171</v>
      </c>
      <c r="G3030">
        <v>99</v>
      </c>
      <c r="H3030">
        <v>99</v>
      </c>
      <c r="I3030">
        <v>99</v>
      </c>
      <c r="J3030">
        <v>121</v>
      </c>
      <c r="M3030">
        <v>99</v>
      </c>
      <c r="N3030">
        <v>99</v>
      </c>
      <c r="O3030">
        <v>99</v>
      </c>
      <c r="P3030">
        <v>99</v>
      </c>
      <c r="Q3030">
        <v>12</v>
      </c>
      <c r="R3030">
        <v>29</v>
      </c>
      <c r="S3030">
        <v>29</v>
      </c>
      <c r="T3030">
        <v>1.3685700802265219</v>
      </c>
      <c r="U3030">
        <v>1.1561844957312271</v>
      </c>
      <c r="V3030">
        <v>6.0689655172413772</v>
      </c>
      <c r="W3030">
        <v>60.03448275862069</v>
      </c>
      <c r="X3030">
        <v>140.31083050024279</v>
      </c>
      <c r="Y3030">
        <v>129.50689655172417</v>
      </c>
      <c r="Z3030">
        <v>129.50689655172417</v>
      </c>
      <c r="AA3030">
        <v>13.963571597121003</v>
      </c>
      <c r="AB3030">
        <v>3.5182554319130119</v>
      </c>
      <c r="AC3030">
        <v>-40.647782308656318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</row>
    <row r="3031" spans="1:39">
      <c r="A3031">
        <v>16</v>
      </c>
      <c r="B3031">
        <v>88</v>
      </c>
      <c r="C3031">
        <v>2024</v>
      </c>
      <c r="D3031">
        <v>4</v>
      </c>
      <c r="E3031">
        <v>99</v>
      </c>
      <c r="F3031">
        <v>171</v>
      </c>
      <c r="G3031">
        <v>99</v>
      </c>
      <c r="H3031">
        <v>99</v>
      </c>
      <c r="I3031">
        <v>99</v>
      </c>
      <c r="J3031">
        <v>121</v>
      </c>
      <c r="M3031">
        <v>99</v>
      </c>
      <c r="N3031">
        <v>99</v>
      </c>
      <c r="O3031">
        <v>99</v>
      </c>
      <c r="P3031">
        <v>99</v>
      </c>
      <c r="Q3031">
        <v>14</v>
      </c>
      <c r="R3031">
        <v>28</v>
      </c>
      <c r="S3031">
        <v>28</v>
      </c>
      <c r="T3031">
        <v>0.94371418941691987</v>
      </c>
      <c r="U3031">
        <v>0.80190144399617314</v>
      </c>
      <c r="V3031">
        <v>6.8571428571428559</v>
      </c>
      <c r="W3031">
        <v>57.678571428571438</v>
      </c>
      <c r="X3031">
        <v>140.65160191920751</v>
      </c>
      <c r="Y3031">
        <v>129.82142857142861</v>
      </c>
      <c r="Z3031">
        <v>129.82142857142861</v>
      </c>
      <c r="AA3031">
        <v>11.89130405989579</v>
      </c>
      <c r="AB3031">
        <v>4.2849701734965633</v>
      </c>
      <c r="AC3031">
        <v>-38.915241150028812</v>
      </c>
      <c r="AD3031">
        <v>3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5</v>
      </c>
      <c r="AM3031">
        <v>0</v>
      </c>
    </row>
    <row r="3032" spans="1:39">
      <c r="A3032">
        <v>16</v>
      </c>
      <c r="B3032">
        <v>89</v>
      </c>
      <c r="C3032">
        <v>2024</v>
      </c>
      <c r="D3032">
        <v>5</v>
      </c>
      <c r="E3032">
        <v>99</v>
      </c>
      <c r="F3032">
        <v>171</v>
      </c>
      <c r="G3032">
        <v>99</v>
      </c>
      <c r="H3032">
        <v>99</v>
      </c>
      <c r="I3032">
        <v>99</v>
      </c>
      <c r="J3032">
        <v>121</v>
      </c>
      <c r="M3032">
        <v>99</v>
      </c>
      <c r="N3032">
        <v>99</v>
      </c>
      <c r="O3032">
        <v>99</v>
      </c>
      <c r="P3032">
        <v>99</v>
      </c>
      <c r="Q3032">
        <v>13</v>
      </c>
      <c r="R3032">
        <v>41</v>
      </c>
      <c r="S3032">
        <v>41</v>
      </c>
      <c r="T3032">
        <v>1.5275707898658719</v>
      </c>
      <c r="U3032">
        <v>1.3704897041562365</v>
      </c>
      <c r="V3032">
        <v>10.073170731707318</v>
      </c>
      <c r="W3032">
        <v>55.073170731707322</v>
      </c>
      <c r="X3032">
        <v>147.63628676373435</v>
      </c>
      <c r="Y3032">
        <v>136.26829268292684</v>
      </c>
      <c r="Z3032">
        <v>136.26829268292684</v>
      </c>
      <c r="AA3032">
        <v>11.115698392075956</v>
      </c>
      <c r="AB3032">
        <v>3.9099014016789058</v>
      </c>
      <c r="AC3032">
        <v>-49.200215644686757</v>
      </c>
      <c r="AD3032">
        <v>2</v>
      </c>
      <c r="AE3032">
        <v>0</v>
      </c>
      <c r="AF3032">
        <v>0</v>
      </c>
      <c r="AG3032">
        <v>1</v>
      </c>
      <c r="AH3032">
        <v>0</v>
      </c>
      <c r="AI3032">
        <v>0</v>
      </c>
      <c r="AJ3032">
        <v>2</v>
      </c>
      <c r="AK3032">
        <v>0</v>
      </c>
      <c r="AL3032">
        <v>2</v>
      </c>
      <c r="AM3032">
        <v>1</v>
      </c>
    </row>
    <row r="3033" spans="1:39">
      <c r="A3033">
        <v>16</v>
      </c>
      <c r="B3033">
        <v>90</v>
      </c>
      <c r="C3033">
        <v>2024</v>
      </c>
      <c r="D3033">
        <v>6</v>
      </c>
      <c r="E3033">
        <v>99</v>
      </c>
      <c r="F3033">
        <v>171</v>
      </c>
      <c r="G3033">
        <v>99</v>
      </c>
      <c r="H3033">
        <v>99</v>
      </c>
      <c r="I3033">
        <v>99</v>
      </c>
      <c r="J3033">
        <v>121</v>
      </c>
      <c r="M3033">
        <v>99</v>
      </c>
      <c r="N3033">
        <v>99</v>
      </c>
      <c r="O3033">
        <v>99</v>
      </c>
      <c r="P3033">
        <v>99</v>
      </c>
      <c r="Q3033">
        <v>11</v>
      </c>
      <c r="R3033">
        <v>18</v>
      </c>
      <c r="S3033">
        <v>18</v>
      </c>
      <c r="T3033">
        <v>0.82417582417582402</v>
      </c>
      <c r="U3033">
        <v>0.7051727332012695</v>
      </c>
      <c r="V3033">
        <v>3.2222222222222219</v>
      </c>
      <c r="W3033">
        <v>59.222222222222221</v>
      </c>
      <c r="X3033">
        <v>141.82015167930663</v>
      </c>
      <c r="Y3033">
        <v>130.89999999999998</v>
      </c>
      <c r="Z3033">
        <v>130.89999999999998</v>
      </c>
      <c r="AA3033">
        <v>21.418268422592543</v>
      </c>
      <c r="AB3033">
        <v>5.2234041215747311</v>
      </c>
      <c r="AC3033">
        <v>7.9850116643344995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</row>
    <row r="3034" spans="1:39">
      <c r="A3034">
        <v>16</v>
      </c>
      <c r="B3034">
        <v>91</v>
      </c>
      <c r="C3034">
        <v>2024</v>
      </c>
      <c r="D3034">
        <v>7</v>
      </c>
      <c r="E3034">
        <v>99</v>
      </c>
      <c r="F3034">
        <v>171</v>
      </c>
      <c r="G3034">
        <v>99</v>
      </c>
      <c r="H3034">
        <v>99</v>
      </c>
      <c r="I3034">
        <v>99</v>
      </c>
      <c r="J3034">
        <v>121</v>
      </c>
      <c r="M3034">
        <v>99</v>
      </c>
      <c r="N3034">
        <v>99</v>
      </c>
      <c r="O3034">
        <v>99</v>
      </c>
      <c r="P3034">
        <v>99</v>
      </c>
      <c r="Q3034">
        <v>16</v>
      </c>
      <c r="R3034">
        <v>31</v>
      </c>
      <c r="S3034">
        <v>31</v>
      </c>
      <c r="T3034">
        <v>1.263243683781581</v>
      </c>
      <c r="U3034">
        <v>1.0628086568211783</v>
      </c>
      <c r="V3034">
        <v>8.5483870967741939</v>
      </c>
      <c r="W3034">
        <v>57.612903225806448</v>
      </c>
      <c r="X3034">
        <v>138.22737916331738</v>
      </c>
      <c r="Y3034">
        <v>127.58387096774199</v>
      </c>
      <c r="Z3034">
        <v>127.58387096774199</v>
      </c>
      <c r="AA3034">
        <v>19.041992589794688</v>
      </c>
      <c r="AB3034">
        <v>3.2096368938924171</v>
      </c>
      <c r="AC3034">
        <v>-47.005595130554497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3</v>
      </c>
      <c r="AM3034">
        <v>2</v>
      </c>
    </row>
    <row r="3035" spans="1:39">
      <c r="A3035">
        <v>16</v>
      </c>
      <c r="B3035">
        <v>92</v>
      </c>
      <c r="C3035">
        <v>2024</v>
      </c>
      <c r="D3035">
        <v>8</v>
      </c>
      <c r="E3035">
        <v>99</v>
      </c>
      <c r="F3035">
        <v>171</v>
      </c>
      <c r="G3035">
        <v>99</v>
      </c>
      <c r="H3035">
        <v>99</v>
      </c>
      <c r="I3035">
        <v>99</v>
      </c>
      <c r="J3035">
        <v>121</v>
      </c>
      <c r="M3035">
        <v>99</v>
      </c>
      <c r="N3035">
        <v>99</v>
      </c>
      <c r="O3035">
        <v>99</v>
      </c>
      <c r="P3035">
        <v>99</v>
      </c>
      <c r="Q3035">
        <v>10</v>
      </c>
      <c r="R3035">
        <v>29</v>
      </c>
      <c r="S3035">
        <v>29</v>
      </c>
      <c r="T3035">
        <v>1.2277730736663841</v>
      </c>
      <c r="U3035">
        <v>1.1347621352278512</v>
      </c>
      <c r="V3035">
        <v>9.793103448275863</v>
      </c>
      <c r="W3035">
        <v>56.931034482758641</v>
      </c>
      <c r="X3035">
        <v>153.20357156199802</v>
      </c>
      <c r="Y3035">
        <v>141.4068965517242</v>
      </c>
      <c r="Z3035">
        <v>141.4068965517242</v>
      </c>
      <c r="AA3035">
        <v>16.286210182014131</v>
      </c>
      <c r="AB3035">
        <v>3.2048565999740619</v>
      </c>
      <c r="AC3035">
        <v>-8.2704634272547377</v>
      </c>
      <c r="AD3035">
        <v>1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1</v>
      </c>
      <c r="AM3035">
        <v>1</v>
      </c>
    </row>
    <row r="3036" spans="1:39">
      <c r="A3036">
        <v>16</v>
      </c>
      <c r="B3036">
        <v>93</v>
      </c>
      <c r="C3036">
        <v>2024</v>
      </c>
      <c r="D3036">
        <v>9</v>
      </c>
      <c r="E3036">
        <v>99</v>
      </c>
      <c r="F3036">
        <v>171</v>
      </c>
      <c r="G3036">
        <v>99</v>
      </c>
      <c r="H3036">
        <v>99</v>
      </c>
      <c r="I3036">
        <v>99</v>
      </c>
      <c r="J3036">
        <v>121</v>
      </c>
      <c r="M3036">
        <v>99</v>
      </c>
      <c r="N3036">
        <v>99</v>
      </c>
      <c r="O3036">
        <v>99</v>
      </c>
      <c r="P3036">
        <v>99</v>
      </c>
      <c r="Q3036">
        <v>17</v>
      </c>
      <c r="R3036">
        <v>35</v>
      </c>
      <c r="S3036">
        <v>34</v>
      </c>
      <c r="T3036">
        <v>1.4805414551607443</v>
      </c>
      <c r="U3036">
        <v>1.2720636470638551</v>
      </c>
      <c r="V3036">
        <v>6.5142857142857116</v>
      </c>
      <c r="W3036">
        <v>58.205882352941181</v>
      </c>
      <c r="X3036">
        <v>146.90605169478411</v>
      </c>
      <c r="Y3036">
        <v>130.86285714285711</v>
      </c>
      <c r="Z3036">
        <v>134.71176470588236</v>
      </c>
      <c r="AA3036">
        <v>21.804907228391151</v>
      </c>
      <c r="AB3036">
        <v>4.3099024949030342</v>
      </c>
      <c r="AC3036">
        <v>-41.749327005144735</v>
      </c>
      <c r="AD3036">
        <v>2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1</v>
      </c>
      <c r="AK3036">
        <v>0</v>
      </c>
      <c r="AL3036">
        <v>2</v>
      </c>
      <c r="AM3036">
        <v>1</v>
      </c>
    </row>
    <row r="3037" spans="1:39">
      <c r="A3037">
        <v>16</v>
      </c>
      <c r="B3037">
        <v>94</v>
      </c>
      <c r="C3037">
        <v>2024</v>
      </c>
      <c r="D3037">
        <v>10</v>
      </c>
      <c r="E3037">
        <v>99</v>
      </c>
      <c r="F3037">
        <v>171</v>
      </c>
      <c r="G3037">
        <v>99</v>
      </c>
      <c r="H3037">
        <v>99</v>
      </c>
      <c r="I3037">
        <v>99</v>
      </c>
      <c r="J3037">
        <v>121</v>
      </c>
      <c r="M3037">
        <v>99</v>
      </c>
      <c r="N3037">
        <v>99</v>
      </c>
      <c r="O3037">
        <v>99</v>
      </c>
      <c r="P3037">
        <v>99</v>
      </c>
      <c r="Q3037">
        <v>23</v>
      </c>
      <c r="R3037">
        <v>80</v>
      </c>
      <c r="S3037">
        <v>80</v>
      </c>
      <c r="T3037">
        <v>3.1796502384737688</v>
      </c>
      <c r="U3037">
        <v>2.9895215867289013</v>
      </c>
      <c r="V3037">
        <v>10.887499999999999</v>
      </c>
      <c r="W3037">
        <v>55.087499999999999</v>
      </c>
      <c r="X3037">
        <v>154.16170097508129</v>
      </c>
      <c r="Y3037">
        <v>142.29125000000002</v>
      </c>
      <c r="Z3037">
        <v>142.29125000000002</v>
      </c>
      <c r="AA3037">
        <v>24.530874392028444</v>
      </c>
      <c r="AB3037">
        <v>4.3537160851392382</v>
      </c>
      <c r="AC3037">
        <v>-34.745153282196164</v>
      </c>
      <c r="AD3037">
        <v>1</v>
      </c>
      <c r="AE3037">
        <v>0</v>
      </c>
      <c r="AF3037">
        <v>0</v>
      </c>
      <c r="AG3037">
        <v>0</v>
      </c>
      <c r="AH3037">
        <v>4</v>
      </c>
      <c r="AI3037">
        <v>0</v>
      </c>
      <c r="AJ3037">
        <v>6</v>
      </c>
      <c r="AK3037">
        <v>0</v>
      </c>
      <c r="AL3037">
        <v>1</v>
      </c>
      <c r="AM3037">
        <v>0</v>
      </c>
    </row>
    <row r="3038" spans="1:39">
      <c r="A3038">
        <v>16</v>
      </c>
      <c r="B3038">
        <v>95</v>
      </c>
      <c r="C3038">
        <v>2024</v>
      </c>
      <c r="D3038">
        <v>11</v>
      </c>
      <c r="E3038">
        <v>99</v>
      </c>
      <c r="F3038">
        <v>171</v>
      </c>
      <c r="G3038">
        <v>99</v>
      </c>
      <c r="H3038">
        <v>99</v>
      </c>
      <c r="I3038">
        <v>99</v>
      </c>
      <c r="J3038">
        <v>121</v>
      </c>
      <c r="M3038">
        <v>99</v>
      </c>
      <c r="N3038">
        <v>99</v>
      </c>
      <c r="O3038">
        <v>99</v>
      </c>
      <c r="P3038">
        <v>99</v>
      </c>
      <c r="Q3038">
        <v>3</v>
      </c>
      <c r="R3038">
        <v>7</v>
      </c>
      <c r="S3038">
        <v>7</v>
      </c>
      <c r="T3038">
        <v>1.1093502377179081</v>
      </c>
      <c r="U3038">
        <v>0.95454591686245793</v>
      </c>
      <c r="V3038">
        <v>13.142857142857141</v>
      </c>
      <c r="W3038">
        <v>55.142857142857153</v>
      </c>
      <c r="X3038">
        <v>145.25615229840579</v>
      </c>
      <c r="Y3038">
        <v>134.07142857142861</v>
      </c>
      <c r="Z3038">
        <v>134.07142857142861</v>
      </c>
      <c r="AA3038">
        <v>6.2201778306488791</v>
      </c>
      <c r="AB3038">
        <v>2.0995626366712425</v>
      </c>
      <c r="AC3038">
        <v>57.350650415252389</v>
      </c>
      <c r="AD3038">
        <v>0</v>
      </c>
      <c r="AE3038">
        <v>0</v>
      </c>
      <c r="AF3038">
        <v>0</v>
      </c>
      <c r="AG3038">
        <v>0</v>
      </c>
      <c r="AH3038">
        <v>1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>
      <c r="A3039">
        <v>16</v>
      </c>
      <c r="B3039">
        <v>96</v>
      </c>
      <c r="C3039">
        <v>2024</v>
      </c>
      <c r="D3039">
        <v>12</v>
      </c>
      <c r="E3039">
        <v>99</v>
      </c>
      <c r="F3039">
        <v>171</v>
      </c>
      <c r="G3039">
        <v>99</v>
      </c>
      <c r="H3039">
        <v>99</v>
      </c>
      <c r="I3039">
        <v>99</v>
      </c>
      <c r="J3039">
        <v>121</v>
      </c>
      <c r="M3039">
        <v>99</v>
      </c>
      <c r="N3039">
        <v>99</v>
      </c>
      <c r="O3039">
        <v>99</v>
      </c>
      <c r="P3039">
        <v>99</v>
      </c>
      <c r="R3039">
        <v>0</v>
      </c>
    </row>
    <row r="3040" spans="1:39">
      <c r="A3040">
        <v>16</v>
      </c>
      <c r="B3040">
        <v>97</v>
      </c>
      <c r="C3040">
        <v>2024</v>
      </c>
      <c r="D3040">
        <v>1</v>
      </c>
      <c r="E3040">
        <v>99</v>
      </c>
      <c r="F3040">
        <v>171</v>
      </c>
      <c r="G3040">
        <v>99</v>
      </c>
      <c r="H3040">
        <v>99</v>
      </c>
      <c r="I3040">
        <v>99</v>
      </c>
      <c r="J3040">
        <v>134</v>
      </c>
      <c r="M3040">
        <v>99</v>
      </c>
      <c r="N3040">
        <v>99</v>
      </c>
      <c r="O3040">
        <v>99</v>
      </c>
      <c r="P3040">
        <v>99</v>
      </c>
      <c r="Q3040">
        <v>12</v>
      </c>
      <c r="R3040">
        <v>90</v>
      </c>
      <c r="S3040">
        <v>89</v>
      </c>
      <c r="T3040">
        <v>3.3222591362126246</v>
      </c>
      <c r="U3040">
        <v>3.2626430508836428</v>
      </c>
      <c r="V3040">
        <v>6.1333333333333355</v>
      </c>
      <c r="W3040">
        <v>59.14606741573035</v>
      </c>
      <c r="X3040">
        <v>166.38497652582149</v>
      </c>
      <c r="Y3040">
        <v>152.48444444444451</v>
      </c>
      <c r="Z3040">
        <v>154.19775280898875</v>
      </c>
      <c r="AA3040">
        <v>28.377392400368844</v>
      </c>
      <c r="AB3040">
        <v>3.6336460217233566</v>
      </c>
      <c r="AC3040">
        <v>-0.24921603970933845</v>
      </c>
      <c r="AD3040">
        <v>6</v>
      </c>
      <c r="AE3040">
        <v>0</v>
      </c>
      <c r="AF3040">
        <v>0</v>
      </c>
      <c r="AG3040">
        <v>0</v>
      </c>
      <c r="AH3040">
        <v>3</v>
      </c>
      <c r="AI3040">
        <v>4</v>
      </c>
      <c r="AJ3040">
        <v>3</v>
      </c>
      <c r="AK3040">
        <v>1</v>
      </c>
      <c r="AL3040">
        <v>0</v>
      </c>
      <c r="AM3040">
        <v>0</v>
      </c>
    </row>
    <row r="3041" spans="1:39">
      <c r="A3041">
        <v>16</v>
      </c>
      <c r="B3041">
        <v>98</v>
      </c>
      <c r="C3041">
        <v>2024</v>
      </c>
      <c r="D3041">
        <v>2</v>
      </c>
      <c r="E3041">
        <v>99</v>
      </c>
      <c r="F3041">
        <v>171</v>
      </c>
      <c r="G3041">
        <v>99</v>
      </c>
      <c r="H3041">
        <v>99</v>
      </c>
      <c r="I3041">
        <v>99</v>
      </c>
      <c r="J3041">
        <v>134</v>
      </c>
      <c r="M3041">
        <v>99</v>
      </c>
      <c r="N3041">
        <v>99</v>
      </c>
      <c r="O3041">
        <v>99</v>
      </c>
      <c r="P3041">
        <v>99</v>
      </c>
      <c r="Q3041">
        <v>15</v>
      </c>
      <c r="R3041">
        <v>106</v>
      </c>
      <c r="S3041">
        <v>102</v>
      </c>
      <c r="T3041">
        <v>3.9611360239162927</v>
      </c>
      <c r="U3041">
        <v>4.1730929660994578</v>
      </c>
      <c r="V3041">
        <v>4.1603773584905639</v>
      </c>
      <c r="W3041">
        <v>60.53921568627451</v>
      </c>
      <c r="X3041">
        <v>180.90823606369705</v>
      </c>
      <c r="Y3041">
        <v>161.01698113207547</v>
      </c>
      <c r="Z3041">
        <v>167.33137254901953</v>
      </c>
      <c r="AA3041">
        <v>29.278296118564139</v>
      </c>
      <c r="AB3041">
        <v>3.6019373017903575</v>
      </c>
      <c r="AC3041">
        <v>-21.462987784998298</v>
      </c>
      <c r="AD3041">
        <v>6</v>
      </c>
      <c r="AE3041">
        <v>0</v>
      </c>
      <c r="AF3041">
        <v>0</v>
      </c>
      <c r="AG3041">
        <v>0</v>
      </c>
      <c r="AH3041">
        <v>11</v>
      </c>
      <c r="AI3041">
        <v>3</v>
      </c>
      <c r="AJ3041">
        <v>6</v>
      </c>
      <c r="AK3041">
        <v>2</v>
      </c>
      <c r="AL3041">
        <v>2</v>
      </c>
      <c r="AM3041">
        <v>0</v>
      </c>
    </row>
    <row r="3042" spans="1:39">
      <c r="A3042">
        <v>16</v>
      </c>
      <c r="B3042">
        <v>99</v>
      </c>
      <c r="C3042">
        <v>2024</v>
      </c>
      <c r="D3042">
        <v>3</v>
      </c>
      <c r="E3042">
        <v>99</v>
      </c>
      <c r="F3042">
        <v>171</v>
      </c>
      <c r="G3042">
        <v>99</v>
      </c>
      <c r="H3042">
        <v>99</v>
      </c>
      <c r="I3042">
        <v>99</v>
      </c>
      <c r="J3042">
        <v>134</v>
      </c>
      <c r="M3042">
        <v>99</v>
      </c>
      <c r="N3042">
        <v>99</v>
      </c>
      <c r="O3042">
        <v>99</v>
      </c>
      <c r="P3042">
        <v>99</v>
      </c>
      <c r="Q3042">
        <v>20</v>
      </c>
      <c r="R3042">
        <v>180</v>
      </c>
      <c r="S3042">
        <v>179</v>
      </c>
      <c r="T3042">
        <v>8.4945729117508222</v>
      </c>
      <c r="U3042">
        <v>8.9701039633266895</v>
      </c>
      <c r="V3042">
        <v>6.1833333333333353</v>
      </c>
      <c r="W3042">
        <v>59.284916201117326</v>
      </c>
      <c r="X3042">
        <v>176.50174551583004</v>
      </c>
      <c r="Y3042">
        <v>161.87833333333333</v>
      </c>
      <c r="Z3042">
        <v>162.78268156424579</v>
      </c>
      <c r="AA3042">
        <v>32.350990272017384</v>
      </c>
      <c r="AB3042">
        <v>3.7494649702070801</v>
      </c>
      <c r="AC3042">
        <v>-31.361729508004448</v>
      </c>
      <c r="AD3042">
        <v>10</v>
      </c>
      <c r="AE3042">
        <v>0</v>
      </c>
      <c r="AF3042">
        <v>0</v>
      </c>
      <c r="AG3042">
        <v>1</v>
      </c>
      <c r="AH3042">
        <v>4</v>
      </c>
      <c r="AI3042">
        <v>0</v>
      </c>
      <c r="AJ3042">
        <v>0</v>
      </c>
      <c r="AK3042">
        <v>2</v>
      </c>
      <c r="AL3042">
        <v>1</v>
      </c>
      <c r="AM3042">
        <v>0</v>
      </c>
    </row>
    <row r="3043" spans="1:39">
      <c r="A3043">
        <v>16</v>
      </c>
      <c r="B3043">
        <v>100</v>
      </c>
      <c r="C3043">
        <v>2024</v>
      </c>
      <c r="D3043">
        <v>4</v>
      </c>
      <c r="E3043">
        <v>99</v>
      </c>
      <c r="F3043">
        <v>171</v>
      </c>
      <c r="G3043">
        <v>99</v>
      </c>
      <c r="H3043">
        <v>99</v>
      </c>
      <c r="I3043">
        <v>99</v>
      </c>
      <c r="J3043">
        <v>134</v>
      </c>
      <c r="M3043">
        <v>99</v>
      </c>
      <c r="N3043">
        <v>99</v>
      </c>
      <c r="O3043">
        <v>99</v>
      </c>
      <c r="P3043">
        <v>99</v>
      </c>
      <c r="Q3043">
        <v>18</v>
      </c>
      <c r="R3043">
        <v>121</v>
      </c>
      <c r="S3043">
        <v>120</v>
      </c>
      <c r="T3043">
        <v>4.07819346140883</v>
      </c>
      <c r="U3043">
        <v>4.258350364087522</v>
      </c>
      <c r="V3043">
        <v>5.7685950413223148</v>
      </c>
      <c r="W3043">
        <v>59.05833333333333</v>
      </c>
      <c r="X3043">
        <v>173.96918062731115</v>
      </c>
      <c r="Y3043">
        <v>159.52892561983475</v>
      </c>
      <c r="Z3043">
        <v>160.85833333333338</v>
      </c>
      <c r="AA3043">
        <v>34.591775475617766</v>
      </c>
      <c r="AB3043">
        <v>4.6802703506908756</v>
      </c>
      <c r="AC3043">
        <v>-16.629766626409548</v>
      </c>
      <c r="AD3043">
        <v>5</v>
      </c>
      <c r="AE3043">
        <v>0</v>
      </c>
      <c r="AF3043">
        <v>0</v>
      </c>
      <c r="AG3043">
        <v>0</v>
      </c>
      <c r="AH3043">
        <v>9</v>
      </c>
      <c r="AI3043">
        <v>1</v>
      </c>
      <c r="AJ3043">
        <v>3</v>
      </c>
      <c r="AK3043">
        <v>3</v>
      </c>
      <c r="AL3043">
        <v>0</v>
      </c>
      <c r="AM3043">
        <v>0</v>
      </c>
    </row>
    <row r="3044" spans="1:39">
      <c r="A3044">
        <v>16</v>
      </c>
      <c r="B3044">
        <v>101</v>
      </c>
      <c r="C3044">
        <v>2024</v>
      </c>
      <c r="D3044">
        <v>5</v>
      </c>
      <c r="E3044">
        <v>99</v>
      </c>
      <c r="F3044">
        <v>171</v>
      </c>
      <c r="G3044">
        <v>99</v>
      </c>
      <c r="H3044">
        <v>99</v>
      </c>
      <c r="I3044">
        <v>99</v>
      </c>
      <c r="J3044">
        <v>134</v>
      </c>
      <c r="M3044">
        <v>99</v>
      </c>
      <c r="N3044">
        <v>99</v>
      </c>
      <c r="O3044">
        <v>99</v>
      </c>
      <c r="P3044">
        <v>99</v>
      </c>
      <c r="Q3044">
        <v>13</v>
      </c>
      <c r="R3044">
        <v>79</v>
      </c>
      <c r="S3044">
        <v>79</v>
      </c>
      <c r="T3044">
        <v>2.9433681073025331</v>
      </c>
      <c r="U3044">
        <v>3.1929932579363647</v>
      </c>
      <c r="V3044">
        <v>5.5696202531645591</v>
      </c>
      <c r="W3044">
        <v>59.455696202531634</v>
      </c>
      <c r="X3044">
        <v>178.51392679347751</v>
      </c>
      <c r="Y3044">
        <v>164.76835443037965</v>
      </c>
      <c r="Z3044">
        <v>164.76835443037965</v>
      </c>
      <c r="AA3044">
        <v>31.461483562048244</v>
      </c>
      <c r="AB3044">
        <v>4.1301529942374255</v>
      </c>
      <c r="AC3044">
        <v>-33.942061891920282</v>
      </c>
      <c r="AD3044">
        <v>6</v>
      </c>
      <c r="AE3044">
        <v>0</v>
      </c>
      <c r="AF3044">
        <v>0</v>
      </c>
      <c r="AG3044">
        <v>0</v>
      </c>
      <c r="AH3044">
        <v>6</v>
      </c>
      <c r="AI3044">
        <v>2</v>
      </c>
      <c r="AJ3044">
        <v>1</v>
      </c>
      <c r="AK3044">
        <v>2</v>
      </c>
      <c r="AL3044">
        <v>0</v>
      </c>
      <c r="AM3044">
        <v>0</v>
      </c>
    </row>
    <row r="3045" spans="1:39">
      <c r="A3045">
        <v>16</v>
      </c>
      <c r="B3045">
        <v>102</v>
      </c>
      <c r="C3045">
        <v>2024</v>
      </c>
      <c r="D3045">
        <v>6</v>
      </c>
      <c r="E3045">
        <v>99</v>
      </c>
      <c r="F3045">
        <v>171</v>
      </c>
      <c r="G3045">
        <v>99</v>
      </c>
      <c r="H3045">
        <v>99</v>
      </c>
      <c r="I3045">
        <v>99</v>
      </c>
      <c r="J3045">
        <v>134</v>
      </c>
      <c r="M3045">
        <v>99</v>
      </c>
      <c r="N3045">
        <v>99</v>
      </c>
      <c r="O3045">
        <v>99</v>
      </c>
      <c r="P3045">
        <v>99</v>
      </c>
      <c r="Q3045">
        <v>17</v>
      </c>
      <c r="R3045">
        <v>130</v>
      </c>
      <c r="S3045">
        <v>128</v>
      </c>
      <c r="T3045">
        <v>5.9523809523809552</v>
      </c>
      <c r="U3045">
        <v>6.0274281726113923</v>
      </c>
      <c r="V3045">
        <v>5.1923076923076943</v>
      </c>
      <c r="W3045">
        <v>59.7890625</v>
      </c>
      <c r="X3045">
        <v>170.60255021251763</v>
      </c>
      <c r="Y3045">
        <v>154.91923076923078</v>
      </c>
      <c r="Z3045">
        <v>157.33984375</v>
      </c>
      <c r="AA3045">
        <v>28.051685944887446</v>
      </c>
      <c r="AB3045">
        <v>3.8702639278340887</v>
      </c>
      <c r="AC3045">
        <v>-20.967846508528812</v>
      </c>
      <c r="AD3045">
        <v>4</v>
      </c>
      <c r="AE3045">
        <v>0</v>
      </c>
      <c r="AF3045">
        <v>0</v>
      </c>
      <c r="AG3045">
        <v>0</v>
      </c>
      <c r="AH3045">
        <v>7</v>
      </c>
      <c r="AI3045">
        <v>10</v>
      </c>
      <c r="AJ3045">
        <v>3</v>
      </c>
      <c r="AK3045">
        <v>0</v>
      </c>
      <c r="AL3045">
        <v>2</v>
      </c>
      <c r="AM3045">
        <v>0</v>
      </c>
    </row>
    <row r="3046" spans="1:39">
      <c r="A3046">
        <v>16</v>
      </c>
      <c r="B3046">
        <v>103</v>
      </c>
      <c r="C3046">
        <v>2024</v>
      </c>
      <c r="D3046">
        <v>7</v>
      </c>
      <c r="E3046">
        <v>99</v>
      </c>
      <c r="F3046">
        <v>171</v>
      </c>
      <c r="G3046">
        <v>99</v>
      </c>
      <c r="H3046">
        <v>99</v>
      </c>
      <c r="I3046">
        <v>99</v>
      </c>
      <c r="J3046">
        <v>134</v>
      </c>
      <c r="M3046">
        <v>99</v>
      </c>
      <c r="N3046">
        <v>99</v>
      </c>
      <c r="O3046">
        <v>99</v>
      </c>
      <c r="P3046">
        <v>99</v>
      </c>
      <c r="Q3046">
        <v>17</v>
      </c>
      <c r="R3046">
        <v>89</v>
      </c>
      <c r="S3046">
        <v>89</v>
      </c>
      <c r="T3046">
        <v>3.6267318663406689</v>
      </c>
      <c r="U3046">
        <v>4.0250542408352201</v>
      </c>
      <c r="V3046">
        <v>7.3707865168539346</v>
      </c>
      <c r="W3046">
        <v>57.898876404494381</v>
      </c>
      <c r="X3046">
        <v>182.34019501625127</v>
      </c>
      <c r="Y3046">
        <v>168.29999999999995</v>
      </c>
      <c r="Z3046">
        <v>168.29999999999995</v>
      </c>
      <c r="AA3046">
        <v>28.948190838271785</v>
      </c>
      <c r="AB3046">
        <v>4.2401106192381004</v>
      </c>
      <c r="AC3046">
        <v>-41.525335264389405</v>
      </c>
      <c r="AD3046">
        <v>3</v>
      </c>
      <c r="AE3046">
        <v>0</v>
      </c>
      <c r="AF3046">
        <v>0</v>
      </c>
      <c r="AG3046">
        <v>0</v>
      </c>
      <c r="AH3046">
        <v>5</v>
      </c>
      <c r="AI3046">
        <v>1</v>
      </c>
      <c r="AJ3046">
        <v>1</v>
      </c>
      <c r="AK3046">
        <v>2</v>
      </c>
      <c r="AL3046">
        <v>1</v>
      </c>
      <c r="AM3046">
        <v>0</v>
      </c>
    </row>
    <row r="3047" spans="1:39">
      <c r="A3047">
        <v>16</v>
      </c>
      <c r="B3047">
        <v>104</v>
      </c>
      <c r="C3047">
        <v>2024</v>
      </c>
      <c r="D3047">
        <v>8</v>
      </c>
      <c r="E3047">
        <v>99</v>
      </c>
      <c r="F3047">
        <v>171</v>
      </c>
      <c r="G3047">
        <v>99</v>
      </c>
      <c r="H3047">
        <v>99</v>
      </c>
      <c r="I3047">
        <v>99</v>
      </c>
      <c r="J3047">
        <v>134</v>
      </c>
      <c r="M3047">
        <v>99</v>
      </c>
      <c r="N3047">
        <v>99</v>
      </c>
      <c r="O3047">
        <v>99</v>
      </c>
      <c r="P3047">
        <v>99</v>
      </c>
      <c r="Q3047">
        <v>14</v>
      </c>
      <c r="R3047">
        <v>99</v>
      </c>
      <c r="S3047">
        <v>99</v>
      </c>
      <c r="T3047">
        <v>4.1913632514817962</v>
      </c>
      <c r="U3047">
        <v>4.538024687053535</v>
      </c>
      <c r="V3047">
        <v>6.7979797979797993</v>
      </c>
      <c r="W3047">
        <v>58.161616161616152</v>
      </c>
      <c r="X3047">
        <v>179.47076397780623</v>
      </c>
      <c r="Y3047">
        <v>165.65151515151516</v>
      </c>
      <c r="Z3047">
        <v>165.65151515151516</v>
      </c>
      <c r="AA3047">
        <v>34.837734573728525</v>
      </c>
      <c r="AB3047">
        <v>4.2775124242411033</v>
      </c>
      <c r="AC3047">
        <v>-46.371494992783205</v>
      </c>
      <c r="AD3047">
        <v>5</v>
      </c>
      <c r="AE3047">
        <v>0</v>
      </c>
      <c r="AF3047">
        <v>0</v>
      </c>
      <c r="AG3047">
        <v>0</v>
      </c>
      <c r="AH3047">
        <v>7</v>
      </c>
      <c r="AI3047">
        <v>7</v>
      </c>
      <c r="AJ3047">
        <v>9</v>
      </c>
      <c r="AK3047">
        <v>0</v>
      </c>
      <c r="AL3047">
        <v>0</v>
      </c>
      <c r="AM3047">
        <v>0</v>
      </c>
    </row>
    <row r="3048" spans="1:39">
      <c r="A3048">
        <v>16</v>
      </c>
      <c r="B3048">
        <v>105</v>
      </c>
      <c r="C3048">
        <v>2024</v>
      </c>
      <c r="D3048">
        <v>9</v>
      </c>
      <c r="E3048">
        <v>99</v>
      </c>
      <c r="F3048">
        <v>171</v>
      </c>
      <c r="G3048">
        <v>99</v>
      </c>
      <c r="H3048">
        <v>99</v>
      </c>
      <c r="I3048">
        <v>99</v>
      </c>
      <c r="J3048">
        <v>134</v>
      </c>
      <c r="M3048">
        <v>99</v>
      </c>
      <c r="N3048">
        <v>99</v>
      </c>
      <c r="O3048">
        <v>99</v>
      </c>
      <c r="P3048">
        <v>99</v>
      </c>
      <c r="Q3048">
        <v>17</v>
      </c>
      <c r="R3048">
        <v>89</v>
      </c>
      <c r="S3048">
        <v>89</v>
      </c>
      <c r="T3048">
        <v>3.7648054145516063</v>
      </c>
      <c r="U3048">
        <v>3.9411699030663185</v>
      </c>
      <c r="V3048">
        <v>6.9438202247191017</v>
      </c>
      <c r="W3048">
        <v>58.49438202247191</v>
      </c>
      <c r="X3048">
        <v>172.74641800674397</v>
      </c>
      <c r="Y3048">
        <v>159.44494382022469</v>
      </c>
      <c r="Z3048">
        <v>159.44494382022469</v>
      </c>
      <c r="AA3048">
        <v>32.828012877590112</v>
      </c>
      <c r="AB3048">
        <v>4.4674191214691472</v>
      </c>
      <c r="AC3048">
        <v>-36.142529116140715</v>
      </c>
      <c r="AD3048">
        <v>4</v>
      </c>
      <c r="AE3048">
        <v>0</v>
      </c>
      <c r="AF3048">
        <v>0</v>
      </c>
      <c r="AG3048">
        <v>0</v>
      </c>
      <c r="AH3048">
        <v>8</v>
      </c>
      <c r="AI3048">
        <v>2</v>
      </c>
      <c r="AJ3048">
        <v>4</v>
      </c>
      <c r="AK3048">
        <v>0</v>
      </c>
      <c r="AL3048">
        <v>0</v>
      </c>
      <c r="AM3048">
        <v>0</v>
      </c>
    </row>
    <row r="3049" spans="1:39">
      <c r="A3049">
        <v>16</v>
      </c>
      <c r="B3049">
        <v>106</v>
      </c>
      <c r="C3049">
        <v>2024</v>
      </c>
      <c r="D3049">
        <v>10</v>
      </c>
      <c r="E3049">
        <v>99</v>
      </c>
      <c r="F3049">
        <v>171</v>
      </c>
      <c r="G3049">
        <v>99</v>
      </c>
      <c r="H3049">
        <v>99</v>
      </c>
      <c r="I3049">
        <v>99</v>
      </c>
      <c r="J3049">
        <v>134</v>
      </c>
      <c r="M3049">
        <v>99</v>
      </c>
      <c r="N3049">
        <v>99</v>
      </c>
      <c r="O3049">
        <v>99</v>
      </c>
      <c r="P3049">
        <v>99</v>
      </c>
      <c r="Q3049">
        <v>14</v>
      </c>
      <c r="R3049">
        <v>59</v>
      </c>
      <c r="S3049">
        <v>58</v>
      </c>
      <c r="T3049">
        <v>2.3449920508744042</v>
      </c>
      <c r="U3049">
        <v>2.6369233346980998</v>
      </c>
      <c r="V3049">
        <v>7.508474576271186</v>
      </c>
      <c r="W3049">
        <v>58.46551724137931</v>
      </c>
      <c r="X3049">
        <v>187.3937234882568</v>
      </c>
      <c r="Y3049">
        <v>170.18135593220336</v>
      </c>
      <c r="Z3049">
        <v>173.11551724137939</v>
      </c>
      <c r="AA3049">
        <v>30.278704259413193</v>
      </c>
      <c r="AB3049">
        <v>4.182127478891891</v>
      </c>
      <c r="AC3049">
        <v>-14.432816471254196</v>
      </c>
      <c r="AD3049">
        <v>1</v>
      </c>
      <c r="AE3049">
        <v>0</v>
      </c>
      <c r="AF3049">
        <v>0</v>
      </c>
      <c r="AG3049">
        <v>0</v>
      </c>
      <c r="AH3049">
        <v>4</v>
      </c>
      <c r="AI3049">
        <v>1</v>
      </c>
      <c r="AJ3049">
        <v>1</v>
      </c>
      <c r="AK3049">
        <v>0</v>
      </c>
      <c r="AL3049">
        <v>0</v>
      </c>
      <c r="AM3049">
        <v>0</v>
      </c>
    </row>
    <row r="3050" spans="1:39">
      <c r="A3050">
        <v>16</v>
      </c>
      <c r="B3050">
        <v>107</v>
      </c>
      <c r="C3050">
        <v>2024</v>
      </c>
      <c r="D3050">
        <v>11</v>
      </c>
      <c r="E3050">
        <v>99</v>
      </c>
      <c r="F3050">
        <v>171</v>
      </c>
      <c r="G3050">
        <v>99</v>
      </c>
      <c r="H3050">
        <v>99</v>
      </c>
      <c r="I3050">
        <v>99</v>
      </c>
      <c r="J3050">
        <v>134</v>
      </c>
      <c r="M3050">
        <v>99</v>
      </c>
      <c r="N3050">
        <v>99</v>
      </c>
      <c r="O3050">
        <v>99</v>
      </c>
      <c r="P3050">
        <v>99</v>
      </c>
      <c r="Q3050">
        <v>6</v>
      </c>
      <c r="R3050">
        <v>19</v>
      </c>
      <c r="S3050">
        <v>19</v>
      </c>
      <c r="T3050">
        <v>3.0110935023771788</v>
      </c>
      <c r="U3050">
        <v>3.5269886797058554</v>
      </c>
      <c r="V3050">
        <v>4.6315789473684221</v>
      </c>
      <c r="W3050">
        <v>58.105263157894761</v>
      </c>
      <c r="X3050">
        <v>197.73621486001019</v>
      </c>
      <c r="Y3050">
        <v>182.51052631578952</v>
      </c>
      <c r="Z3050">
        <v>182.51052631578952</v>
      </c>
      <c r="AA3050">
        <v>32.156032334734057</v>
      </c>
      <c r="AB3050">
        <v>6.5203708067151744</v>
      </c>
      <c r="AC3050">
        <v>-67.74381417079222</v>
      </c>
      <c r="AD3050">
        <v>0</v>
      </c>
      <c r="AE3050">
        <v>0</v>
      </c>
      <c r="AF3050">
        <v>0</v>
      </c>
      <c r="AG3050">
        <v>0</v>
      </c>
      <c r="AH3050">
        <v>3</v>
      </c>
      <c r="AI3050">
        <v>0</v>
      </c>
      <c r="AJ3050">
        <v>0</v>
      </c>
      <c r="AK3050">
        <v>0</v>
      </c>
      <c r="AL3050">
        <v>0</v>
      </c>
      <c r="AM3050">
        <v>0</v>
      </c>
    </row>
    <row r="3051" spans="1:39">
      <c r="A3051">
        <v>16</v>
      </c>
      <c r="B3051">
        <v>108</v>
      </c>
      <c r="C3051">
        <v>2024</v>
      </c>
      <c r="D3051">
        <v>12</v>
      </c>
      <c r="E3051">
        <v>99</v>
      </c>
      <c r="F3051">
        <v>171</v>
      </c>
      <c r="G3051">
        <v>99</v>
      </c>
      <c r="H3051">
        <v>99</v>
      </c>
      <c r="I3051">
        <v>99</v>
      </c>
      <c r="J3051">
        <v>134</v>
      </c>
      <c r="M3051">
        <v>99</v>
      </c>
      <c r="N3051">
        <v>99</v>
      </c>
      <c r="O3051">
        <v>99</v>
      </c>
      <c r="P3051">
        <v>99</v>
      </c>
      <c r="R3051">
        <v>0</v>
      </c>
    </row>
    <row r="3052" spans="1:39">
      <c r="A3052">
        <v>16</v>
      </c>
      <c r="B3052">
        <v>109</v>
      </c>
      <c r="C3052">
        <v>2024</v>
      </c>
      <c r="D3052">
        <v>1</v>
      </c>
      <c r="E3052">
        <v>99</v>
      </c>
      <c r="F3052">
        <v>171</v>
      </c>
      <c r="G3052">
        <v>99</v>
      </c>
      <c r="H3052">
        <v>99</v>
      </c>
      <c r="I3052">
        <v>99</v>
      </c>
      <c r="J3052">
        <v>141</v>
      </c>
      <c r="M3052">
        <v>99</v>
      </c>
      <c r="N3052">
        <v>99</v>
      </c>
      <c r="O3052">
        <v>99</v>
      </c>
      <c r="P3052">
        <v>99</v>
      </c>
      <c r="Q3052">
        <v>3</v>
      </c>
      <c r="R3052">
        <v>4</v>
      </c>
      <c r="S3052">
        <v>4</v>
      </c>
      <c r="T3052">
        <v>0.14765596160944999</v>
      </c>
      <c r="U3052">
        <v>0.12654878428294047</v>
      </c>
      <c r="V3052">
        <v>7</v>
      </c>
      <c r="W3052">
        <v>60.75</v>
      </c>
      <c r="X3052">
        <v>144.17659804983751</v>
      </c>
      <c r="Y3052">
        <v>133.07499999999999</v>
      </c>
      <c r="Z3052">
        <v>133.07499999999999</v>
      </c>
      <c r="AA3052">
        <v>2.5023738729454763</v>
      </c>
      <c r="AB3052">
        <v>2.384848003542364</v>
      </c>
      <c r="AC3052">
        <v>-71.739391235444629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</row>
    <row r="3053" spans="1:39">
      <c r="A3053">
        <v>16</v>
      </c>
      <c r="B3053">
        <v>110</v>
      </c>
      <c r="C3053">
        <v>2024</v>
      </c>
      <c r="D3053">
        <v>2</v>
      </c>
      <c r="E3053">
        <v>99</v>
      </c>
      <c r="F3053">
        <v>171</v>
      </c>
      <c r="G3053">
        <v>99</v>
      </c>
      <c r="H3053">
        <v>99</v>
      </c>
      <c r="I3053">
        <v>99</v>
      </c>
      <c r="J3053">
        <v>141</v>
      </c>
      <c r="M3053">
        <v>99</v>
      </c>
      <c r="N3053">
        <v>99</v>
      </c>
      <c r="O3053">
        <v>99</v>
      </c>
      <c r="P3053">
        <v>99</v>
      </c>
      <c r="Q3053">
        <v>2</v>
      </c>
      <c r="R3053">
        <v>60</v>
      </c>
      <c r="S3053">
        <v>60</v>
      </c>
      <c r="T3053">
        <v>2.2421524663677124</v>
      </c>
      <c r="U3053">
        <v>1.7981331865023755</v>
      </c>
      <c r="V3053">
        <v>8.5833333333333357</v>
      </c>
      <c r="W3053">
        <v>56.08333333333335</v>
      </c>
      <c r="X3053">
        <v>132.79703864210899</v>
      </c>
      <c r="Y3053">
        <v>122.5716666666667</v>
      </c>
      <c r="Z3053">
        <v>122.5716666666667</v>
      </c>
      <c r="AA3053">
        <v>22.688984784594457</v>
      </c>
      <c r="AB3053">
        <v>4.8176469590685436</v>
      </c>
      <c r="AC3053">
        <v>-63.726301549735552</v>
      </c>
      <c r="AD3053">
        <v>1</v>
      </c>
      <c r="AE3053">
        <v>0</v>
      </c>
      <c r="AF3053">
        <v>0</v>
      </c>
      <c r="AG3053">
        <v>0</v>
      </c>
      <c r="AH3053">
        <v>10</v>
      </c>
      <c r="AI3053">
        <v>4</v>
      </c>
      <c r="AJ3053">
        <v>27</v>
      </c>
      <c r="AK3053">
        <v>0</v>
      </c>
      <c r="AL3053">
        <v>1</v>
      </c>
      <c r="AM3053">
        <v>1</v>
      </c>
    </row>
    <row r="3054" spans="1:39">
      <c r="A3054">
        <v>16</v>
      </c>
      <c r="B3054">
        <v>111</v>
      </c>
      <c r="C3054">
        <v>2024</v>
      </c>
      <c r="D3054">
        <v>3</v>
      </c>
      <c r="E3054">
        <v>99</v>
      </c>
      <c r="F3054">
        <v>171</v>
      </c>
      <c r="G3054">
        <v>99</v>
      </c>
      <c r="H3054">
        <v>99</v>
      </c>
      <c r="I3054">
        <v>99</v>
      </c>
      <c r="J3054">
        <v>141</v>
      </c>
      <c r="M3054">
        <v>99</v>
      </c>
      <c r="N3054">
        <v>99</v>
      </c>
      <c r="O3054">
        <v>99</v>
      </c>
      <c r="P3054">
        <v>99</v>
      </c>
      <c r="Q3054">
        <v>3</v>
      </c>
      <c r="R3054">
        <v>10</v>
      </c>
      <c r="S3054">
        <v>10</v>
      </c>
      <c r="T3054">
        <v>0.47192071731949031</v>
      </c>
      <c r="U3054">
        <v>0.44194649787569529</v>
      </c>
      <c r="V3054">
        <v>12.3</v>
      </c>
      <c r="W3054">
        <v>57.1</v>
      </c>
      <c r="X3054">
        <v>155.53629469122421</v>
      </c>
      <c r="Y3054">
        <v>143.56</v>
      </c>
      <c r="Z3054">
        <v>143.56</v>
      </c>
      <c r="AA3054">
        <v>8.5156561696676647</v>
      </c>
      <c r="AB3054">
        <v>2.0223748416156142</v>
      </c>
      <c r="AC3054">
        <v>-52.526300204042997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1</v>
      </c>
      <c r="AM3054">
        <v>0</v>
      </c>
    </row>
    <row r="3055" spans="1:39">
      <c r="A3055">
        <v>16</v>
      </c>
      <c r="B3055">
        <v>112</v>
      </c>
      <c r="C3055">
        <v>2024</v>
      </c>
      <c r="D3055">
        <v>4</v>
      </c>
      <c r="E3055">
        <v>99</v>
      </c>
      <c r="F3055">
        <v>171</v>
      </c>
      <c r="G3055">
        <v>99</v>
      </c>
      <c r="H3055">
        <v>99</v>
      </c>
      <c r="I3055">
        <v>99</v>
      </c>
      <c r="J3055">
        <v>141</v>
      </c>
      <c r="M3055">
        <v>99</v>
      </c>
      <c r="N3055">
        <v>99</v>
      </c>
      <c r="O3055">
        <v>99</v>
      </c>
      <c r="P3055">
        <v>99</v>
      </c>
      <c r="Q3055">
        <v>1</v>
      </c>
      <c r="R3055">
        <v>1</v>
      </c>
      <c r="S3055">
        <v>1</v>
      </c>
      <c r="T3055">
        <v>3.3704078193461405E-2</v>
      </c>
      <c r="U3055">
        <v>3.4237992877085593E-2</v>
      </c>
      <c r="V3055">
        <v>14</v>
      </c>
      <c r="W3055">
        <v>58</v>
      </c>
      <c r="X3055">
        <v>168.14734561213436</v>
      </c>
      <c r="Y3055">
        <v>155.20000000000005</v>
      </c>
      <c r="Z3055">
        <v>155.20000000000005</v>
      </c>
      <c r="AA3055">
        <v>0</v>
      </c>
      <c r="AB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1</v>
      </c>
      <c r="AK3055">
        <v>0</v>
      </c>
      <c r="AL3055">
        <v>0</v>
      </c>
      <c r="AM3055">
        <v>0</v>
      </c>
    </row>
    <row r="3056" spans="1:39">
      <c r="A3056">
        <v>16</v>
      </c>
      <c r="B3056">
        <v>113</v>
      </c>
      <c r="C3056">
        <v>2024</v>
      </c>
      <c r="D3056">
        <v>5</v>
      </c>
      <c r="E3056">
        <v>99</v>
      </c>
      <c r="F3056">
        <v>171</v>
      </c>
      <c r="G3056">
        <v>99</v>
      </c>
      <c r="H3056">
        <v>99</v>
      </c>
      <c r="I3056">
        <v>99</v>
      </c>
      <c r="J3056">
        <v>141</v>
      </c>
      <c r="M3056">
        <v>99</v>
      </c>
      <c r="N3056">
        <v>99</v>
      </c>
      <c r="O3056">
        <v>99</v>
      </c>
      <c r="P3056">
        <v>99</v>
      </c>
      <c r="Q3056">
        <v>2</v>
      </c>
      <c r="R3056">
        <v>4</v>
      </c>
      <c r="S3056">
        <v>4</v>
      </c>
      <c r="T3056">
        <v>0.14903129657228015</v>
      </c>
      <c r="U3056">
        <v>0.13089194668655227</v>
      </c>
      <c r="V3056">
        <v>7</v>
      </c>
      <c r="W3056">
        <v>59.75</v>
      </c>
      <c r="X3056">
        <v>144.52871072589383</v>
      </c>
      <c r="Y3056">
        <v>133.4</v>
      </c>
      <c r="Z3056">
        <v>133.4</v>
      </c>
      <c r="AA3056">
        <v>2.7395255063607302</v>
      </c>
      <c r="AB3056">
        <v>3.0310889132455352</v>
      </c>
      <c r="AC3056">
        <v>85.804653989988992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</row>
    <row r="3057" spans="1:39">
      <c r="A3057">
        <v>16</v>
      </c>
      <c r="B3057">
        <v>114</v>
      </c>
      <c r="C3057">
        <v>2024</v>
      </c>
      <c r="D3057">
        <v>6</v>
      </c>
      <c r="E3057">
        <v>99</v>
      </c>
      <c r="F3057">
        <v>171</v>
      </c>
      <c r="G3057">
        <v>99</v>
      </c>
      <c r="H3057">
        <v>99</v>
      </c>
      <c r="I3057">
        <v>99</v>
      </c>
      <c r="J3057">
        <v>141</v>
      </c>
      <c r="M3057">
        <v>99</v>
      </c>
      <c r="N3057">
        <v>99</v>
      </c>
      <c r="O3057">
        <v>99</v>
      </c>
      <c r="P3057">
        <v>99</v>
      </c>
      <c r="Q3057">
        <v>1</v>
      </c>
      <c r="R3057">
        <v>1</v>
      </c>
      <c r="S3057">
        <v>1</v>
      </c>
      <c r="T3057">
        <v>4.5787545787545778E-2</v>
      </c>
      <c r="U3057">
        <v>6.1532770539929109E-2</v>
      </c>
      <c r="V3057">
        <v>14</v>
      </c>
      <c r="W3057">
        <v>56</v>
      </c>
      <c r="X3057">
        <v>222.75189599133256</v>
      </c>
      <c r="Y3057">
        <v>205.6</v>
      </c>
      <c r="Z3057">
        <v>205.6</v>
      </c>
      <c r="AA3057">
        <v>0</v>
      </c>
      <c r="AB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</row>
    <row r="3058" spans="1:39">
      <c r="A3058">
        <v>16</v>
      </c>
      <c r="B3058">
        <v>115</v>
      </c>
      <c r="C3058">
        <v>2024</v>
      </c>
      <c r="D3058">
        <v>7</v>
      </c>
      <c r="E3058">
        <v>99</v>
      </c>
      <c r="F3058">
        <v>171</v>
      </c>
      <c r="G3058">
        <v>99</v>
      </c>
      <c r="H3058">
        <v>99</v>
      </c>
      <c r="I3058">
        <v>99</v>
      </c>
      <c r="J3058">
        <v>141</v>
      </c>
      <c r="M3058">
        <v>99</v>
      </c>
      <c r="N3058">
        <v>99</v>
      </c>
      <c r="O3058">
        <v>99</v>
      </c>
      <c r="P3058">
        <v>99</v>
      </c>
      <c r="Q3058">
        <v>2</v>
      </c>
      <c r="R3058">
        <v>4</v>
      </c>
      <c r="S3058">
        <v>4</v>
      </c>
      <c r="T3058">
        <v>0.16299918500407498</v>
      </c>
      <c r="U3058">
        <v>0.14172215256440779</v>
      </c>
      <c r="V3058">
        <v>10.5</v>
      </c>
      <c r="W3058">
        <v>59.5</v>
      </c>
      <c r="X3058">
        <v>142.84940411700973</v>
      </c>
      <c r="Y3058">
        <v>131.85</v>
      </c>
      <c r="Z3058">
        <v>131.85</v>
      </c>
      <c r="AA3058">
        <v>1.3294735800328581</v>
      </c>
      <c r="AB3058">
        <v>1.5</v>
      </c>
      <c r="AC3058">
        <v>28.833467553656693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</row>
    <row r="3059" spans="1:39">
      <c r="A3059">
        <v>16</v>
      </c>
      <c r="B3059">
        <v>116</v>
      </c>
      <c r="C3059">
        <v>2024</v>
      </c>
      <c r="D3059">
        <v>8</v>
      </c>
      <c r="E3059">
        <v>99</v>
      </c>
      <c r="F3059">
        <v>171</v>
      </c>
      <c r="G3059">
        <v>99</v>
      </c>
      <c r="H3059">
        <v>99</v>
      </c>
      <c r="I3059">
        <v>99</v>
      </c>
      <c r="J3059">
        <v>141</v>
      </c>
      <c r="M3059">
        <v>99</v>
      </c>
      <c r="N3059">
        <v>99</v>
      </c>
      <c r="O3059">
        <v>99</v>
      </c>
      <c r="P3059">
        <v>99</v>
      </c>
      <c r="Q3059">
        <v>3</v>
      </c>
      <c r="R3059">
        <v>3</v>
      </c>
      <c r="S3059">
        <v>3</v>
      </c>
      <c r="T3059">
        <v>0.12701100762066045</v>
      </c>
      <c r="U3059">
        <v>0.12419070578673902</v>
      </c>
      <c r="V3059">
        <v>10</v>
      </c>
      <c r="W3059">
        <v>51.666666666666657</v>
      </c>
      <c r="X3059">
        <v>162.08017334777901</v>
      </c>
      <c r="Y3059">
        <v>149.6</v>
      </c>
      <c r="Z3059">
        <v>149.6</v>
      </c>
      <c r="AA3059">
        <v>22.018628476814847</v>
      </c>
      <c r="AB3059">
        <v>7.1336448530109076</v>
      </c>
      <c r="AC3059">
        <v>-94.266102578715845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1</v>
      </c>
      <c r="AM3059">
        <v>0</v>
      </c>
    </row>
    <row r="3060" spans="1:39">
      <c r="A3060">
        <v>16</v>
      </c>
      <c r="B3060">
        <v>117</v>
      </c>
      <c r="C3060">
        <v>2024</v>
      </c>
      <c r="D3060">
        <v>9</v>
      </c>
      <c r="E3060">
        <v>99</v>
      </c>
      <c r="F3060">
        <v>171</v>
      </c>
      <c r="G3060">
        <v>99</v>
      </c>
      <c r="H3060">
        <v>99</v>
      </c>
      <c r="I3060">
        <v>99</v>
      </c>
      <c r="J3060">
        <v>141</v>
      </c>
      <c r="M3060">
        <v>99</v>
      </c>
      <c r="N3060">
        <v>99</v>
      </c>
      <c r="O3060">
        <v>99</v>
      </c>
      <c r="P3060">
        <v>99</v>
      </c>
      <c r="Q3060">
        <v>6</v>
      </c>
      <c r="R3060">
        <v>11</v>
      </c>
      <c r="S3060">
        <v>11</v>
      </c>
      <c r="T3060">
        <v>0.46531302876480529</v>
      </c>
      <c r="U3060">
        <v>0.42526174760581958</v>
      </c>
      <c r="V3060">
        <v>3.545454545454545</v>
      </c>
      <c r="W3060">
        <v>60.545454545454554</v>
      </c>
      <c r="X3060">
        <v>150.81256771397619</v>
      </c>
      <c r="Y3060">
        <v>139.20000000000002</v>
      </c>
      <c r="Z3060">
        <v>139.20000000000002</v>
      </c>
      <c r="AA3060">
        <v>17.372915179041676</v>
      </c>
      <c r="AB3060">
        <v>3.229512666969375</v>
      </c>
      <c r="AC3060">
        <v>-56.078865950294627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1</v>
      </c>
      <c r="AK3060">
        <v>0</v>
      </c>
      <c r="AL3060">
        <v>0</v>
      </c>
      <c r="AM3060">
        <v>0</v>
      </c>
    </row>
    <row r="3061" spans="1:39">
      <c r="A3061">
        <v>16</v>
      </c>
      <c r="B3061">
        <v>118</v>
      </c>
      <c r="C3061">
        <v>2024</v>
      </c>
      <c r="D3061">
        <v>10</v>
      </c>
      <c r="E3061">
        <v>99</v>
      </c>
      <c r="F3061">
        <v>171</v>
      </c>
      <c r="G3061">
        <v>99</v>
      </c>
      <c r="H3061">
        <v>99</v>
      </c>
      <c r="I3061">
        <v>99</v>
      </c>
      <c r="J3061">
        <v>141</v>
      </c>
      <c r="M3061">
        <v>99</v>
      </c>
      <c r="N3061">
        <v>99</v>
      </c>
      <c r="O3061">
        <v>99</v>
      </c>
      <c r="P3061">
        <v>99</v>
      </c>
      <c r="Q3061">
        <v>7</v>
      </c>
      <c r="R3061">
        <v>9</v>
      </c>
      <c r="S3061">
        <v>9</v>
      </c>
      <c r="T3061">
        <v>0.35771065182829886</v>
      </c>
      <c r="U3061">
        <v>0.31514814720464918</v>
      </c>
      <c r="V3061">
        <v>6.2222222222222223</v>
      </c>
      <c r="W3061">
        <v>59.111111111111121</v>
      </c>
      <c r="X3061">
        <v>144.45648248465147</v>
      </c>
      <c r="Y3061">
        <v>133.33333333333337</v>
      </c>
      <c r="Z3061">
        <v>133.33333333333337</v>
      </c>
      <c r="AA3061">
        <v>17.330769041088374</v>
      </c>
      <c r="AB3061">
        <v>2.9606472432164574</v>
      </c>
      <c r="AC3061">
        <v>-61.549991776185323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</row>
    <row r="3062" spans="1:39">
      <c r="A3062">
        <v>16</v>
      </c>
      <c r="B3062">
        <v>119</v>
      </c>
      <c r="C3062">
        <v>2024</v>
      </c>
      <c r="D3062">
        <v>11</v>
      </c>
      <c r="E3062">
        <v>99</v>
      </c>
      <c r="F3062">
        <v>171</v>
      </c>
      <c r="G3062">
        <v>99</v>
      </c>
      <c r="H3062">
        <v>99</v>
      </c>
      <c r="I3062">
        <v>99</v>
      </c>
      <c r="J3062">
        <v>141</v>
      </c>
      <c r="M3062">
        <v>99</v>
      </c>
      <c r="N3062">
        <v>99</v>
      </c>
      <c r="O3062">
        <v>99</v>
      </c>
      <c r="P3062">
        <v>99</v>
      </c>
      <c r="Q3062">
        <v>2</v>
      </c>
      <c r="R3062">
        <v>3</v>
      </c>
      <c r="S3062">
        <v>3</v>
      </c>
      <c r="T3062">
        <v>0.47543581616481778</v>
      </c>
      <c r="U3062">
        <v>0.57140532348783046</v>
      </c>
      <c r="V3062">
        <v>9.3333333333333357</v>
      </c>
      <c r="W3062">
        <v>57.66666666666665</v>
      </c>
      <c r="X3062">
        <v>202.88912964969299</v>
      </c>
      <c r="Y3062">
        <v>187.26666666666671</v>
      </c>
      <c r="Z3062">
        <v>187.26666666666671</v>
      </c>
      <c r="AA3062">
        <v>31.593283393081567</v>
      </c>
      <c r="AB3062">
        <v>2.0548046676564238</v>
      </c>
      <c r="AC3062">
        <v>-84.328571990745132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</row>
    <row r="3063" spans="1:39">
      <c r="A3063">
        <v>16</v>
      </c>
      <c r="B3063">
        <v>120</v>
      </c>
      <c r="C3063">
        <v>2024</v>
      </c>
      <c r="D3063">
        <v>12</v>
      </c>
      <c r="E3063">
        <v>99</v>
      </c>
      <c r="F3063">
        <v>171</v>
      </c>
      <c r="G3063">
        <v>99</v>
      </c>
      <c r="H3063">
        <v>99</v>
      </c>
      <c r="I3063">
        <v>99</v>
      </c>
      <c r="J3063">
        <v>141</v>
      </c>
      <c r="M3063">
        <v>99</v>
      </c>
      <c r="N3063">
        <v>99</v>
      </c>
      <c r="O3063">
        <v>99</v>
      </c>
      <c r="P3063">
        <v>99</v>
      </c>
      <c r="R3063">
        <v>0</v>
      </c>
    </row>
    <row r="3064" spans="1:39">
      <c r="A3064">
        <v>16</v>
      </c>
      <c r="B3064">
        <v>121</v>
      </c>
      <c r="C3064">
        <v>2024</v>
      </c>
      <c r="D3064">
        <v>1</v>
      </c>
      <c r="E3064">
        <v>99</v>
      </c>
      <c r="F3064">
        <v>171</v>
      </c>
      <c r="G3064">
        <v>99</v>
      </c>
      <c r="H3064">
        <v>99</v>
      </c>
      <c r="I3064">
        <v>99</v>
      </c>
      <c r="J3064">
        <v>143</v>
      </c>
      <c r="M3064">
        <v>99</v>
      </c>
      <c r="N3064">
        <v>99</v>
      </c>
      <c r="O3064">
        <v>99</v>
      </c>
      <c r="P3064">
        <v>99</v>
      </c>
      <c r="Q3064">
        <v>4</v>
      </c>
      <c r="R3064">
        <v>5</v>
      </c>
      <c r="S3064">
        <v>5</v>
      </c>
      <c r="T3064">
        <v>0.18456995201181248</v>
      </c>
      <c r="U3064">
        <v>0.17419179831694628</v>
      </c>
      <c r="V3064">
        <v>2.8</v>
      </c>
      <c r="W3064">
        <v>62.2</v>
      </c>
      <c r="X3064">
        <v>158.76489707475622</v>
      </c>
      <c r="Y3064">
        <v>146.54</v>
      </c>
      <c r="Z3064">
        <v>146.54</v>
      </c>
      <c r="AA3064">
        <v>13.49082651285671</v>
      </c>
      <c r="AB3064">
        <v>2.135415650406228</v>
      </c>
      <c r="AC3064">
        <v>-23.840167790363921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</row>
    <row r="3065" spans="1:39">
      <c r="A3065">
        <v>16</v>
      </c>
      <c r="B3065">
        <v>122</v>
      </c>
      <c r="C3065">
        <v>2024</v>
      </c>
      <c r="D3065">
        <v>2</v>
      </c>
      <c r="E3065">
        <v>99</v>
      </c>
      <c r="F3065">
        <v>171</v>
      </c>
      <c r="G3065">
        <v>99</v>
      </c>
      <c r="H3065">
        <v>99</v>
      </c>
      <c r="I3065">
        <v>99</v>
      </c>
      <c r="J3065">
        <v>143</v>
      </c>
      <c r="M3065">
        <v>99</v>
      </c>
      <c r="N3065">
        <v>99</v>
      </c>
      <c r="O3065">
        <v>99</v>
      </c>
      <c r="P3065">
        <v>99</v>
      </c>
      <c r="Q3065">
        <v>1</v>
      </c>
      <c r="R3065">
        <v>1</v>
      </c>
      <c r="S3065">
        <v>1</v>
      </c>
      <c r="T3065">
        <v>3.7369207772795225E-2</v>
      </c>
      <c r="U3065">
        <v>4.1491807751853085E-2</v>
      </c>
      <c r="V3065">
        <v>0</v>
      </c>
      <c r="W3065">
        <v>65</v>
      </c>
      <c r="X3065">
        <v>183.85698808234019</v>
      </c>
      <c r="Y3065">
        <v>169.70000000000005</v>
      </c>
      <c r="Z3065">
        <v>169.70000000000005</v>
      </c>
      <c r="AA3065">
        <v>0</v>
      </c>
      <c r="AB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</row>
    <row r="3066" spans="1:39">
      <c r="A3066">
        <v>16</v>
      </c>
      <c r="B3066">
        <v>123</v>
      </c>
      <c r="C3066">
        <v>2024</v>
      </c>
      <c r="D3066">
        <v>3</v>
      </c>
      <c r="E3066">
        <v>99</v>
      </c>
      <c r="F3066">
        <v>171</v>
      </c>
      <c r="G3066">
        <v>99</v>
      </c>
      <c r="H3066">
        <v>99</v>
      </c>
      <c r="I3066">
        <v>99</v>
      </c>
      <c r="J3066">
        <v>143</v>
      </c>
      <c r="M3066">
        <v>99</v>
      </c>
      <c r="N3066">
        <v>99</v>
      </c>
      <c r="O3066">
        <v>99</v>
      </c>
      <c r="P3066">
        <v>99</v>
      </c>
      <c r="R3066">
        <v>0</v>
      </c>
    </row>
    <row r="3067" spans="1:39">
      <c r="A3067">
        <v>16</v>
      </c>
      <c r="B3067">
        <v>124</v>
      </c>
      <c r="C3067">
        <v>2024</v>
      </c>
      <c r="D3067">
        <v>4</v>
      </c>
      <c r="E3067">
        <v>99</v>
      </c>
      <c r="F3067">
        <v>171</v>
      </c>
      <c r="G3067">
        <v>99</v>
      </c>
      <c r="H3067">
        <v>99</v>
      </c>
      <c r="I3067">
        <v>99</v>
      </c>
      <c r="J3067">
        <v>143</v>
      </c>
      <c r="M3067">
        <v>99</v>
      </c>
      <c r="N3067">
        <v>99</v>
      </c>
      <c r="O3067">
        <v>99</v>
      </c>
      <c r="P3067">
        <v>99</v>
      </c>
      <c r="R3067">
        <v>0</v>
      </c>
    </row>
    <row r="3068" spans="1:39">
      <c r="A3068">
        <v>16</v>
      </c>
      <c r="B3068">
        <v>125</v>
      </c>
      <c r="C3068">
        <v>2024</v>
      </c>
      <c r="D3068">
        <v>5</v>
      </c>
      <c r="E3068">
        <v>99</v>
      </c>
      <c r="F3068">
        <v>171</v>
      </c>
      <c r="G3068">
        <v>99</v>
      </c>
      <c r="H3068">
        <v>99</v>
      </c>
      <c r="I3068">
        <v>99</v>
      </c>
      <c r="J3068">
        <v>143</v>
      </c>
      <c r="M3068">
        <v>99</v>
      </c>
      <c r="N3068">
        <v>99</v>
      </c>
      <c r="O3068">
        <v>99</v>
      </c>
      <c r="P3068">
        <v>99</v>
      </c>
      <c r="R3068">
        <v>0</v>
      </c>
    </row>
    <row r="3069" spans="1:39">
      <c r="A3069">
        <v>16</v>
      </c>
      <c r="B3069">
        <v>126</v>
      </c>
      <c r="C3069">
        <v>2024</v>
      </c>
      <c r="D3069">
        <v>6</v>
      </c>
      <c r="E3069">
        <v>99</v>
      </c>
      <c r="F3069">
        <v>171</v>
      </c>
      <c r="G3069">
        <v>99</v>
      </c>
      <c r="H3069">
        <v>99</v>
      </c>
      <c r="I3069">
        <v>99</v>
      </c>
      <c r="J3069">
        <v>143</v>
      </c>
      <c r="M3069">
        <v>99</v>
      </c>
      <c r="N3069">
        <v>99</v>
      </c>
      <c r="O3069">
        <v>99</v>
      </c>
      <c r="P3069">
        <v>99</v>
      </c>
      <c r="R3069">
        <v>0</v>
      </c>
    </row>
    <row r="3070" spans="1:39">
      <c r="A3070">
        <v>16</v>
      </c>
      <c r="B3070">
        <v>127</v>
      </c>
      <c r="C3070">
        <v>2024</v>
      </c>
      <c r="D3070">
        <v>7</v>
      </c>
      <c r="E3070">
        <v>99</v>
      </c>
      <c r="F3070">
        <v>171</v>
      </c>
      <c r="G3070">
        <v>99</v>
      </c>
      <c r="H3070">
        <v>99</v>
      </c>
      <c r="I3070">
        <v>99</v>
      </c>
      <c r="J3070">
        <v>143</v>
      </c>
      <c r="M3070">
        <v>99</v>
      </c>
      <c r="N3070">
        <v>99</v>
      </c>
      <c r="O3070">
        <v>99</v>
      </c>
      <c r="P3070">
        <v>99</v>
      </c>
      <c r="R3070">
        <v>0</v>
      </c>
    </row>
    <row r="3071" spans="1:39">
      <c r="A3071">
        <v>16</v>
      </c>
      <c r="B3071">
        <v>128</v>
      </c>
      <c r="C3071">
        <v>2024</v>
      </c>
      <c r="D3071">
        <v>8</v>
      </c>
      <c r="E3071">
        <v>99</v>
      </c>
      <c r="F3071">
        <v>171</v>
      </c>
      <c r="G3071">
        <v>99</v>
      </c>
      <c r="H3071">
        <v>99</v>
      </c>
      <c r="I3071">
        <v>99</v>
      </c>
      <c r="J3071">
        <v>143</v>
      </c>
      <c r="M3071">
        <v>99</v>
      </c>
      <c r="N3071">
        <v>99</v>
      </c>
      <c r="O3071">
        <v>99</v>
      </c>
      <c r="P3071">
        <v>99</v>
      </c>
      <c r="R3071">
        <v>0</v>
      </c>
    </row>
    <row r="3072" spans="1:39">
      <c r="A3072">
        <v>16</v>
      </c>
      <c r="B3072">
        <v>129</v>
      </c>
      <c r="C3072">
        <v>2024</v>
      </c>
      <c r="D3072">
        <v>9</v>
      </c>
      <c r="E3072">
        <v>99</v>
      </c>
      <c r="F3072">
        <v>171</v>
      </c>
      <c r="G3072">
        <v>99</v>
      </c>
      <c r="H3072">
        <v>99</v>
      </c>
      <c r="I3072">
        <v>99</v>
      </c>
      <c r="J3072">
        <v>143</v>
      </c>
      <c r="M3072">
        <v>99</v>
      </c>
      <c r="N3072">
        <v>99</v>
      </c>
      <c r="O3072">
        <v>99</v>
      </c>
      <c r="P3072">
        <v>99</v>
      </c>
      <c r="R3072">
        <v>0</v>
      </c>
    </row>
    <row r="3073" spans="1:39">
      <c r="A3073">
        <v>16</v>
      </c>
      <c r="B3073">
        <v>130</v>
      </c>
      <c r="C3073">
        <v>2024</v>
      </c>
      <c r="D3073">
        <v>10</v>
      </c>
      <c r="E3073">
        <v>99</v>
      </c>
      <c r="F3073">
        <v>171</v>
      </c>
      <c r="G3073">
        <v>99</v>
      </c>
      <c r="H3073">
        <v>99</v>
      </c>
      <c r="I3073">
        <v>99</v>
      </c>
      <c r="J3073">
        <v>143</v>
      </c>
      <c r="M3073">
        <v>99</v>
      </c>
      <c r="N3073">
        <v>99</v>
      </c>
      <c r="O3073">
        <v>99</v>
      </c>
      <c r="P3073">
        <v>99</v>
      </c>
      <c r="R3073">
        <v>0</v>
      </c>
    </row>
    <row r="3074" spans="1:39">
      <c r="A3074">
        <v>16</v>
      </c>
      <c r="B3074">
        <v>131</v>
      </c>
      <c r="C3074">
        <v>2024</v>
      </c>
      <c r="D3074">
        <v>11</v>
      </c>
      <c r="E3074">
        <v>99</v>
      </c>
      <c r="F3074">
        <v>171</v>
      </c>
      <c r="G3074">
        <v>99</v>
      </c>
      <c r="H3074">
        <v>99</v>
      </c>
      <c r="I3074">
        <v>99</v>
      </c>
      <c r="J3074">
        <v>143</v>
      </c>
      <c r="M3074">
        <v>99</v>
      </c>
      <c r="N3074">
        <v>99</v>
      </c>
      <c r="O3074">
        <v>99</v>
      </c>
      <c r="P3074">
        <v>99</v>
      </c>
      <c r="R3074">
        <v>0</v>
      </c>
    </row>
    <row r="3075" spans="1:39">
      <c r="A3075">
        <v>16</v>
      </c>
      <c r="B3075">
        <v>132</v>
      </c>
      <c r="C3075">
        <v>2024</v>
      </c>
      <c r="D3075">
        <v>12</v>
      </c>
      <c r="E3075">
        <v>99</v>
      </c>
      <c r="F3075">
        <v>171</v>
      </c>
      <c r="G3075">
        <v>99</v>
      </c>
      <c r="H3075">
        <v>99</v>
      </c>
      <c r="I3075">
        <v>99</v>
      </c>
      <c r="J3075">
        <v>143</v>
      </c>
      <c r="M3075">
        <v>99</v>
      </c>
      <c r="N3075">
        <v>99</v>
      </c>
      <c r="O3075">
        <v>99</v>
      </c>
      <c r="P3075">
        <v>99</v>
      </c>
      <c r="R3075">
        <v>0</v>
      </c>
    </row>
    <row r="3076" spans="1:39">
      <c r="A3076">
        <v>16</v>
      </c>
      <c r="B3076">
        <v>133</v>
      </c>
      <c r="C3076">
        <v>2024</v>
      </c>
      <c r="D3076">
        <v>1</v>
      </c>
      <c r="E3076">
        <v>99</v>
      </c>
      <c r="F3076">
        <v>171</v>
      </c>
      <c r="G3076">
        <v>99</v>
      </c>
      <c r="H3076">
        <v>99</v>
      </c>
      <c r="I3076">
        <v>99</v>
      </c>
      <c r="J3076">
        <v>147</v>
      </c>
      <c r="M3076">
        <v>99</v>
      </c>
      <c r="N3076">
        <v>99</v>
      </c>
      <c r="O3076">
        <v>99</v>
      </c>
      <c r="P3076">
        <v>99</v>
      </c>
      <c r="Q3076">
        <v>7</v>
      </c>
      <c r="R3076">
        <v>15</v>
      </c>
      <c r="S3076">
        <v>15</v>
      </c>
      <c r="T3076">
        <v>0.55370985603543754</v>
      </c>
      <c r="U3076">
        <v>0.46406768160867917</v>
      </c>
      <c r="V3076">
        <v>7.0666666666666647</v>
      </c>
      <c r="W3076">
        <v>58.8</v>
      </c>
      <c r="X3076">
        <v>140.98952690501989</v>
      </c>
      <c r="Y3076">
        <v>130.13333333333335</v>
      </c>
      <c r="Z3076">
        <v>130.13333333333335</v>
      </c>
      <c r="AA3076">
        <v>10.910891602227139</v>
      </c>
      <c r="AB3076">
        <v>3.487119154832623</v>
      </c>
      <c r="AC3076">
        <v>-12.493129511706702</v>
      </c>
      <c r="AD3076">
        <v>0</v>
      </c>
      <c r="AE3076">
        <v>0</v>
      </c>
      <c r="AF3076">
        <v>0</v>
      </c>
      <c r="AG3076">
        <v>1</v>
      </c>
      <c r="AH3076">
        <v>0</v>
      </c>
      <c r="AI3076">
        <v>0</v>
      </c>
      <c r="AJ3076">
        <v>0</v>
      </c>
      <c r="AK3076">
        <v>0</v>
      </c>
      <c r="AL3076">
        <v>1</v>
      </c>
      <c r="AM3076">
        <v>0</v>
      </c>
    </row>
    <row r="3077" spans="1:39">
      <c r="A3077">
        <v>16</v>
      </c>
      <c r="B3077">
        <v>134</v>
      </c>
      <c r="C3077">
        <v>2024</v>
      </c>
      <c r="D3077">
        <v>2</v>
      </c>
      <c r="E3077">
        <v>99</v>
      </c>
      <c r="F3077">
        <v>171</v>
      </c>
      <c r="G3077">
        <v>99</v>
      </c>
      <c r="H3077">
        <v>99</v>
      </c>
      <c r="I3077">
        <v>99</v>
      </c>
      <c r="J3077">
        <v>147</v>
      </c>
      <c r="M3077">
        <v>99</v>
      </c>
      <c r="N3077">
        <v>99</v>
      </c>
      <c r="O3077">
        <v>99</v>
      </c>
      <c r="P3077">
        <v>99</v>
      </c>
      <c r="Q3077">
        <v>5</v>
      </c>
      <c r="R3077">
        <v>5</v>
      </c>
      <c r="S3077">
        <v>5</v>
      </c>
      <c r="T3077">
        <v>0.18684603886397608</v>
      </c>
      <c r="U3077">
        <v>0.17019709708936323</v>
      </c>
      <c r="V3077">
        <v>5.6</v>
      </c>
      <c r="W3077">
        <v>59.8</v>
      </c>
      <c r="X3077">
        <v>150.83423618634879</v>
      </c>
      <c r="Y3077">
        <v>139.22</v>
      </c>
      <c r="Z3077">
        <v>139.22</v>
      </c>
      <c r="AA3077">
        <v>14.246880360275387</v>
      </c>
      <c r="AB3077">
        <v>3.544009029333953</v>
      </c>
      <c r="AC3077">
        <v>-66.776161090153877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</row>
    <row r="3078" spans="1:39">
      <c r="A3078">
        <v>16</v>
      </c>
      <c r="B3078">
        <v>135</v>
      </c>
      <c r="C3078">
        <v>2024</v>
      </c>
      <c r="D3078">
        <v>3</v>
      </c>
      <c r="E3078">
        <v>99</v>
      </c>
      <c r="F3078">
        <v>171</v>
      </c>
      <c r="G3078">
        <v>99</v>
      </c>
      <c r="H3078">
        <v>99</v>
      </c>
      <c r="I3078">
        <v>99</v>
      </c>
      <c r="J3078">
        <v>147</v>
      </c>
      <c r="M3078">
        <v>99</v>
      </c>
      <c r="N3078">
        <v>99</v>
      </c>
      <c r="O3078">
        <v>99</v>
      </c>
      <c r="P3078">
        <v>99</v>
      </c>
      <c r="Q3078">
        <v>3</v>
      </c>
      <c r="R3078">
        <v>8</v>
      </c>
      <c r="S3078">
        <v>8</v>
      </c>
      <c r="T3078">
        <v>0.37753657385559225</v>
      </c>
      <c r="U3078">
        <v>0.32471800359381686</v>
      </c>
      <c r="V3078">
        <v>8</v>
      </c>
      <c r="W3078">
        <v>57.75</v>
      </c>
      <c r="X3078">
        <v>142.84940411700975</v>
      </c>
      <c r="Y3078">
        <v>131.85</v>
      </c>
      <c r="Z3078">
        <v>131.85</v>
      </c>
      <c r="AA3078">
        <v>7.2603374577222723</v>
      </c>
      <c r="AB3078">
        <v>4.4930501889028553</v>
      </c>
      <c r="AC3078">
        <v>37.78233993201745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</row>
    <row r="3079" spans="1:39">
      <c r="A3079">
        <v>16</v>
      </c>
      <c r="B3079">
        <v>136</v>
      </c>
      <c r="C3079">
        <v>2024</v>
      </c>
      <c r="D3079">
        <v>4</v>
      </c>
      <c r="E3079">
        <v>99</v>
      </c>
      <c r="F3079">
        <v>171</v>
      </c>
      <c r="G3079">
        <v>99</v>
      </c>
      <c r="H3079">
        <v>99</v>
      </c>
      <c r="I3079">
        <v>99</v>
      </c>
      <c r="J3079">
        <v>147</v>
      </c>
      <c r="M3079">
        <v>99</v>
      </c>
      <c r="N3079">
        <v>99</v>
      </c>
      <c r="O3079">
        <v>99</v>
      </c>
      <c r="P3079">
        <v>99</v>
      </c>
      <c r="Q3079">
        <v>5</v>
      </c>
      <c r="R3079">
        <v>8</v>
      </c>
      <c r="S3079">
        <v>8</v>
      </c>
      <c r="T3079">
        <v>0.2696326255476913</v>
      </c>
      <c r="U3079">
        <v>0.24423248656070529</v>
      </c>
      <c r="V3079">
        <v>10.5</v>
      </c>
      <c r="W3079">
        <v>58.625</v>
      </c>
      <c r="X3079">
        <v>149.9322860238353</v>
      </c>
      <c r="Y3079">
        <v>138.38750000000002</v>
      </c>
      <c r="Z3079">
        <v>138.38750000000002</v>
      </c>
      <c r="AA3079">
        <v>10.105621888334978</v>
      </c>
      <c r="AB3079">
        <v>0.99215674164922163</v>
      </c>
      <c r="AC3079">
        <v>-26.601750431442962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1</v>
      </c>
      <c r="AK3079">
        <v>0</v>
      </c>
      <c r="AL3079">
        <v>0</v>
      </c>
      <c r="AM3079">
        <v>0</v>
      </c>
    </row>
    <row r="3080" spans="1:39">
      <c r="A3080">
        <v>16</v>
      </c>
      <c r="B3080">
        <v>137</v>
      </c>
      <c r="C3080">
        <v>2024</v>
      </c>
      <c r="D3080">
        <v>5</v>
      </c>
      <c r="E3080">
        <v>99</v>
      </c>
      <c r="F3080">
        <v>171</v>
      </c>
      <c r="G3080">
        <v>99</v>
      </c>
      <c r="H3080">
        <v>99</v>
      </c>
      <c r="I3080">
        <v>99</v>
      </c>
      <c r="J3080">
        <v>147</v>
      </c>
      <c r="M3080">
        <v>99</v>
      </c>
      <c r="N3080">
        <v>99</v>
      </c>
      <c r="O3080">
        <v>99</v>
      </c>
      <c r="P3080">
        <v>99</v>
      </c>
      <c r="Q3080">
        <v>2</v>
      </c>
      <c r="R3080">
        <v>2</v>
      </c>
      <c r="S3080">
        <v>2</v>
      </c>
      <c r="T3080">
        <v>7.4515648286140074E-2</v>
      </c>
      <c r="U3080">
        <v>6.267408616644321E-2</v>
      </c>
      <c r="V3080">
        <v>14</v>
      </c>
      <c r="W3080">
        <v>58</v>
      </c>
      <c r="X3080">
        <v>138.40736728060671</v>
      </c>
      <c r="Y3080">
        <v>127.75</v>
      </c>
      <c r="Z3080">
        <v>127.75</v>
      </c>
      <c r="AA3080">
        <v>2.5500000000004559</v>
      </c>
      <c r="AB3080">
        <v>1</v>
      </c>
      <c r="AC3080">
        <v>100.0000000000249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</row>
    <row r="3081" spans="1:39">
      <c r="A3081">
        <v>16</v>
      </c>
      <c r="B3081">
        <v>138</v>
      </c>
      <c r="C3081">
        <v>2024</v>
      </c>
      <c r="D3081">
        <v>6</v>
      </c>
      <c r="E3081">
        <v>99</v>
      </c>
      <c r="F3081">
        <v>171</v>
      </c>
      <c r="G3081">
        <v>99</v>
      </c>
      <c r="H3081">
        <v>99</v>
      </c>
      <c r="I3081">
        <v>99</v>
      </c>
      <c r="J3081">
        <v>147</v>
      </c>
      <c r="M3081">
        <v>99</v>
      </c>
      <c r="N3081">
        <v>99</v>
      </c>
      <c r="O3081">
        <v>99</v>
      </c>
      <c r="P3081">
        <v>99</v>
      </c>
      <c r="Q3081">
        <v>2</v>
      </c>
      <c r="R3081">
        <v>3</v>
      </c>
      <c r="S3081">
        <v>3</v>
      </c>
      <c r="T3081">
        <v>0.13736263736263732</v>
      </c>
      <c r="U3081">
        <v>0.13327112218594564</v>
      </c>
      <c r="V3081">
        <v>11</v>
      </c>
      <c r="W3081">
        <v>53.33333333333335</v>
      </c>
      <c r="X3081">
        <v>160.81617912603829</v>
      </c>
      <c r="Y3081">
        <v>148.43333333333331</v>
      </c>
      <c r="Z3081">
        <v>148.43333333333331</v>
      </c>
      <c r="AA3081">
        <v>28.438041814130397</v>
      </c>
      <c r="AB3081">
        <v>4.1096093353126255</v>
      </c>
      <c r="AC3081">
        <v>-89.65385235625763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</row>
    <row r="3082" spans="1:39">
      <c r="A3082">
        <v>16</v>
      </c>
      <c r="B3082">
        <v>139</v>
      </c>
      <c r="C3082">
        <v>2024</v>
      </c>
      <c r="D3082">
        <v>7</v>
      </c>
      <c r="E3082">
        <v>99</v>
      </c>
      <c r="F3082">
        <v>171</v>
      </c>
      <c r="G3082">
        <v>99</v>
      </c>
      <c r="H3082">
        <v>99</v>
      </c>
      <c r="I3082">
        <v>99</v>
      </c>
      <c r="J3082">
        <v>147</v>
      </c>
      <c r="M3082">
        <v>99</v>
      </c>
      <c r="N3082">
        <v>99</v>
      </c>
      <c r="O3082">
        <v>99</v>
      </c>
      <c r="P3082">
        <v>99</v>
      </c>
      <c r="Q3082">
        <v>3</v>
      </c>
      <c r="R3082">
        <v>7</v>
      </c>
      <c r="S3082">
        <v>7</v>
      </c>
      <c r="T3082">
        <v>0.28524857375713125</v>
      </c>
      <c r="U3082">
        <v>0.26173184792895943</v>
      </c>
      <c r="V3082">
        <v>8.2857142857142883</v>
      </c>
      <c r="W3082">
        <v>56.142857142857153</v>
      </c>
      <c r="X3082">
        <v>150.75065779291131</v>
      </c>
      <c r="Y3082">
        <v>139.1428571428572</v>
      </c>
      <c r="Z3082">
        <v>139.1428571428572</v>
      </c>
      <c r="AA3082">
        <v>10.794688792292632</v>
      </c>
      <c r="AB3082">
        <v>4.1206300291016751</v>
      </c>
      <c r="AC3082">
        <v>20.380213288246047</v>
      </c>
      <c r="AD3082">
        <v>0</v>
      </c>
      <c r="AE3082">
        <v>0</v>
      </c>
      <c r="AF3082">
        <v>0</v>
      </c>
      <c r="AG3082">
        <v>0</v>
      </c>
      <c r="AH3082">
        <v>1</v>
      </c>
      <c r="AI3082">
        <v>0</v>
      </c>
      <c r="AJ3082">
        <v>0</v>
      </c>
      <c r="AK3082">
        <v>0</v>
      </c>
      <c r="AL3082">
        <v>2</v>
      </c>
      <c r="AM3082">
        <v>0</v>
      </c>
    </row>
    <row r="3083" spans="1:39">
      <c r="A3083">
        <v>16</v>
      </c>
      <c r="B3083">
        <v>140</v>
      </c>
      <c r="C3083">
        <v>2024</v>
      </c>
      <c r="D3083">
        <v>8</v>
      </c>
      <c r="E3083">
        <v>99</v>
      </c>
      <c r="F3083">
        <v>171</v>
      </c>
      <c r="G3083">
        <v>99</v>
      </c>
      <c r="H3083">
        <v>99</v>
      </c>
      <c r="I3083">
        <v>99</v>
      </c>
      <c r="J3083">
        <v>147</v>
      </c>
      <c r="M3083">
        <v>99</v>
      </c>
      <c r="N3083">
        <v>99</v>
      </c>
      <c r="O3083">
        <v>99</v>
      </c>
      <c r="P3083">
        <v>99</v>
      </c>
      <c r="Q3083">
        <v>4</v>
      </c>
      <c r="R3083">
        <v>8</v>
      </c>
      <c r="S3083">
        <v>8</v>
      </c>
      <c r="T3083">
        <v>0.33869602032176122</v>
      </c>
      <c r="U3083">
        <v>0.30505310619273868</v>
      </c>
      <c r="V3083">
        <v>10.125</v>
      </c>
      <c r="W3083">
        <v>57.125</v>
      </c>
      <c r="X3083">
        <v>149.2957746478873</v>
      </c>
      <c r="Y3083">
        <v>137.80000000000001</v>
      </c>
      <c r="Z3083">
        <v>137.80000000000001</v>
      </c>
      <c r="AA3083">
        <v>15.917207669688748</v>
      </c>
      <c r="AB3083">
        <v>3.179524335494226</v>
      </c>
      <c r="AC3083">
        <v>-65.452592196508434</v>
      </c>
      <c r="AD3083">
        <v>0</v>
      </c>
      <c r="AE3083">
        <v>0</v>
      </c>
      <c r="AF3083">
        <v>0</v>
      </c>
      <c r="AG3083">
        <v>0</v>
      </c>
      <c r="AH3083">
        <v>1</v>
      </c>
      <c r="AI3083">
        <v>0</v>
      </c>
      <c r="AJ3083">
        <v>1</v>
      </c>
      <c r="AK3083">
        <v>0</v>
      </c>
      <c r="AL3083">
        <v>2</v>
      </c>
      <c r="AM3083">
        <v>0</v>
      </c>
    </row>
    <row r="3084" spans="1:39">
      <c r="A3084">
        <v>16</v>
      </c>
      <c r="B3084">
        <v>141</v>
      </c>
      <c r="C3084">
        <v>2024</v>
      </c>
      <c r="D3084">
        <v>9</v>
      </c>
      <c r="E3084">
        <v>99</v>
      </c>
      <c r="F3084">
        <v>171</v>
      </c>
      <c r="G3084">
        <v>99</v>
      </c>
      <c r="H3084">
        <v>99</v>
      </c>
      <c r="I3084">
        <v>99</v>
      </c>
      <c r="J3084">
        <v>147</v>
      </c>
      <c r="M3084">
        <v>99</v>
      </c>
      <c r="N3084">
        <v>99</v>
      </c>
      <c r="O3084">
        <v>99</v>
      </c>
      <c r="P3084">
        <v>99</v>
      </c>
      <c r="Q3084">
        <v>4</v>
      </c>
      <c r="R3084">
        <v>17</v>
      </c>
      <c r="S3084">
        <v>17</v>
      </c>
      <c r="T3084">
        <v>0.71912013536379027</v>
      </c>
      <c r="U3084">
        <v>0.62036779364362549</v>
      </c>
      <c r="V3084">
        <v>7.4705882352941186</v>
      </c>
      <c r="W3084">
        <v>56.588235294117645</v>
      </c>
      <c r="X3084">
        <v>142.35549040851441</v>
      </c>
      <c r="Y3084">
        <v>131.39411764705878</v>
      </c>
      <c r="Z3084">
        <v>131.39411764705878</v>
      </c>
      <c r="AA3084">
        <v>25.136438761949194</v>
      </c>
      <c r="AB3084">
        <v>5.1684429732915316</v>
      </c>
      <c r="AC3084">
        <v>-67.597447591233603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</row>
    <row r="3085" spans="1:39">
      <c r="A3085">
        <v>16</v>
      </c>
      <c r="B3085">
        <v>142</v>
      </c>
      <c r="C3085">
        <v>2024</v>
      </c>
      <c r="D3085">
        <v>10</v>
      </c>
      <c r="E3085">
        <v>99</v>
      </c>
      <c r="F3085">
        <v>171</v>
      </c>
      <c r="G3085">
        <v>99</v>
      </c>
      <c r="H3085">
        <v>99</v>
      </c>
      <c r="I3085">
        <v>99</v>
      </c>
      <c r="J3085">
        <v>147</v>
      </c>
      <c r="M3085">
        <v>99</v>
      </c>
      <c r="N3085">
        <v>99</v>
      </c>
      <c r="O3085">
        <v>99</v>
      </c>
      <c r="P3085">
        <v>99</v>
      </c>
      <c r="Q3085">
        <v>6</v>
      </c>
      <c r="R3085">
        <v>15</v>
      </c>
      <c r="S3085">
        <v>15</v>
      </c>
      <c r="T3085">
        <v>0.59618441971383151</v>
      </c>
      <c r="U3085">
        <v>0.53349328852626987</v>
      </c>
      <c r="V3085">
        <v>8.4</v>
      </c>
      <c r="W3085">
        <v>59.533333333333331</v>
      </c>
      <c r="X3085">
        <v>146.72444925966053</v>
      </c>
      <c r="Y3085">
        <v>135.4266666666667</v>
      </c>
      <c r="Z3085">
        <v>135.4266666666667</v>
      </c>
      <c r="AA3085">
        <v>21.16788342959422</v>
      </c>
      <c r="AB3085">
        <v>2.9858927568745357</v>
      </c>
      <c r="AC3085">
        <v>-76.661971946338426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1</v>
      </c>
      <c r="AM3085">
        <v>0</v>
      </c>
    </row>
    <row r="3086" spans="1:39">
      <c r="A3086">
        <v>16</v>
      </c>
      <c r="B3086">
        <v>143</v>
      </c>
      <c r="C3086">
        <v>2024</v>
      </c>
      <c r="D3086">
        <v>11</v>
      </c>
      <c r="E3086">
        <v>99</v>
      </c>
      <c r="F3086">
        <v>171</v>
      </c>
      <c r="G3086">
        <v>99</v>
      </c>
      <c r="H3086">
        <v>99</v>
      </c>
      <c r="I3086">
        <v>99</v>
      </c>
      <c r="J3086">
        <v>147</v>
      </c>
      <c r="M3086">
        <v>99</v>
      </c>
      <c r="N3086">
        <v>99</v>
      </c>
      <c r="O3086">
        <v>99</v>
      </c>
      <c r="P3086">
        <v>99</v>
      </c>
      <c r="Q3086">
        <v>1</v>
      </c>
      <c r="R3086">
        <v>1</v>
      </c>
      <c r="S3086">
        <v>0</v>
      </c>
      <c r="T3086">
        <v>0.15847860538827258</v>
      </c>
      <c r="U3086">
        <v>0</v>
      </c>
      <c r="V3086">
        <v>0</v>
      </c>
      <c r="X3086">
        <v>92.416034669555771</v>
      </c>
      <c r="Y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</row>
    <row r="3087" spans="1:39">
      <c r="A3087">
        <v>16</v>
      </c>
      <c r="B3087">
        <v>144</v>
      </c>
      <c r="C3087">
        <v>2024</v>
      </c>
      <c r="D3087">
        <v>12</v>
      </c>
      <c r="E3087">
        <v>99</v>
      </c>
      <c r="F3087">
        <v>171</v>
      </c>
      <c r="G3087">
        <v>99</v>
      </c>
      <c r="H3087">
        <v>99</v>
      </c>
      <c r="I3087">
        <v>99</v>
      </c>
      <c r="J3087">
        <v>147</v>
      </c>
      <c r="M3087">
        <v>99</v>
      </c>
      <c r="N3087">
        <v>99</v>
      </c>
      <c r="O3087">
        <v>99</v>
      </c>
      <c r="P3087">
        <v>99</v>
      </c>
      <c r="R3087">
        <v>0</v>
      </c>
    </row>
    <row r="3088" spans="1:39">
      <c r="A3088">
        <v>16</v>
      </c>
      <c r="B3088">
        <v>145</v>
      </c>
      <c r="C3088">
        <v>2024</v>
      </c>
      <c r="D3088">
        <v>1</v>
      </c>
      <c r="E3088">
        <v>99</v>
      </c>
      <c r="F3088">
        <v>171</v>
      </c>
      <c r="G3088">
        <v>99</v>
      </c>
      <c r="H3088">
        <v>99</v>
      </c>
      <c r="I3088">
        <v>99</v>
      </c>
      <c r="J3088">
        <v>155</v>
      </c>
      <c r="M3088">
        <v>99</v>
      </c>
      <c r="N3088">
        <v>99</v>
      </c>
      <c r="O3088">
        <v>99</v>
      </c>
      <c r="P3088">
        <v>99</v>
      </c>
      <c r="Q3088">
        <v>7</v>
      </c>
      <c r="R3088">
        <v>42</v>
      </c>
      <c r="S3088">
        <v>42</v>
      </c>
      <c r="T3088">
        <v>1.5503875968992249</v>
      </c>
      <c r="U3088">
        <v>1.4078700838721487</v>
      </c>
      <c r="V3088">
        <v>6.1190476190476177</v>
      </c>
      <c r="W3088">
        <v>59.476190476190446</v>
      </c>
      <c r="X3088">
        <v>152.76015064747455</v>
      </c>
      <c r="Y3088">
        <v>140.99761904761903</v>
      </c>
      <c r="Z3088">
        <v>140.99761904761903</v>
      </c>
      <c r="AA3088">
        <v>25.426602942355785</v>
      </c>
      <c r="AB3088">
        <v>3.1262185832704215</v>
      </c>
      <c r="AC3088">
        <v>-42.331411888834381</v>
      </c>
      <c r="AD3088">
        <v>4</v>
      </c>
      <c r="AE3088">
        <v>0</v>
      </c>
      <c r="AF3088">
        <v>0</v>
      </c>
      <c r="AG3088">
        <v>1</v>
      </c>
      <c r="AH3088">
        <v>2</v>
      </c>
      <c r="AI3088">
        <v>2</v>
      </c>
      <c r="AJ3088">
        <v>0</v>
      </c>
      <c r="AK3088">
        <v>0</v>
      </c>
      <c r="AL3088">
        <v>0</v>
      </c>
      <c r="AM3088">
        <v>1</v>
      </c>
    </row>
    <row r="3089" spans="1:39">
      <c r="A3089">
        <v>16</v>
      </c>
      <c r="B3089">
        <v>146</v>
      </c>
      <c r="C3089">
        <v>2024</v>
      </c>
      <c r="D3089">
        <v>2</v>
      </c>
      <c r="E3089">
        <v>99</v>
      </c>
      <c r="F3089">
        <v>171</v>
      </c>
      <c r="G3089">
        <v>99</v>
      </c>
      <c r="H3089">
        <v>99</v>
      </c>
      <c r="I3089">
        <v>99</v>
      </c>
      <c r="J3089">
        <v>155</v>
      </c>
      <c r="M3089">
        <v>99</v>
      </c>
      <c r="N3089">
        <v>99</v>
      </c>
      <c r="O3089">
        <v>99</v>
      </c>
      <c r="P3089">
        <v>99</v>
      </c>
      <c r="Q3089">
        <v>7</v>
      </c>
      <c r="R3089">
        <v>23</v>
      </c>
      <c r="S3089">
        <v>23</v>
      </c>
      <c r="T3089">
        <v>0.85949177877428995</v>
      </c>
      <c r="U3089">
        <v>0.8917926905958099</v>
      </c>
      <c r="V3089">
        <v>8.4347826086956506</v>
      </c>
      <c r="W3089">
        <v>56.652173913043477</v>
      </c>
      <c r="X3089">
        <v>171.81214376560371</v>
      </c>
      <c r="Y3089">
        <v>158.5826086956522</v>
      </c>
      <c r="Z3089">
        <v>158.5826086956522</v>
      </c>
      <c r="AA3089">
        <v>27.84009701654016</v>
      </c>
      <c r="AB3089">
        <v>4.913235856179722</v>
      </c>
      <c r="AC3089">
        <v>-44.634932043223721</v>
      </c>
      <c r="AD3089">
        <v>0</v>
      </c>
      <c r="AE3089">
        <v>0</v>
      </c>
      <c r="AF3089">
        <v>0</v>
      </c>
      <c r="AG3089">
        <v>1</v>
      </c>
      <c r="AH3089">
        <v>0</v>
      </c>
      <c r="AI3089">
        <v>0</v>
      </c>
      <c r="AJ3089">
        <v>0</v>
      </c>
      <c r="AK3089">
        <v>1</v>
      </c>
      <c r="AL3089">
        <v>0</v>
      </c>
      <c r="AM3089">
        <v>0</v>
      </c>
    </row>
    <row r="3090" spans="1:39">
      <c r="A3090">
        <v>16</v>
      </c>
      <c r="B3090">
        <v>147</v>
      </c>
      <c r="C3090">
        <v>2024</v>
      </c>
      <c r="D3090">
        <v>3</v>
      </c>
      <c r="E3090">
        <v>99</v>
      </c>
      <c r="F3090">
        <v>171</v>
      </c>
      <c r="G3090">
        <v>99</v>
      </c>
      <c r="H3090">
        <v>99</v>
      </c>
      <c r="I3090">
        <v>99</v>
      </c>
      <c r="J3090">
        <v>155</v>
      </c>
      <c r="M3090">
        <v>99</v>
      </c>
      <c r="N3090">
        <v>99</v>
      </c>
      <c r="O3090">
        <v>99</v>
      </c>
      <c r="P3090">
        <v>99</v>
      </c>
      <c r="Q3090">
        <v>5</v>
      </c>
      <c r="R3090">
        <v>23</v>
      </c>
      <c r="S3090">
        <v>23</v>
      </c>
      <c r="T3090">
        <v>1.0854176498348282</v>
      </c>
      <c r="U3090">
        <v>1.1583394312878799</v>
      </c>
      <c r="V3090">
        <v>5.7826086956521747</v>
      </c>
      <c r="W3090">
        <v>58.478260869565212</v>
      </c>
      <c r="X3090">
        <v>177.24339347119499</v>
      </c>
      <c r="Y3090">
        <v>163.59565217391301</v>
      </c>
      <c r="Z3090">
        <v>163.59565217391301</v>
      </c>
      <c r="AA3090">
        <v>37.572092768562378</v>
      </c>
      <c r="AB3090">
        <v>5.4841238467716709</v>
      </c>
      <c r="AC3090">
        <v>-52.890329556468195</v>
      </c>
      <c r="AD3090">
        <v>3</v>
      </c>
      <c r="AE3090">
        <v>0</v>
      </c>
      <c r="AF3090">
        <v>0</v>
      </c>
      <c r="AG3090">
        <v>0</v>
      </c>
      <c r="AH3090">
        <v>3</v>
      </c>
      <c r="AI3090">
        <v>1</v>
      </c>
      <c r="AJ3090">
        <v>0</v>
      </c>
      <c r="AK3090">
        <v>1</v>
      </c>
      <c r="AL3090">
        <v>0</v>
      </c>
      <c r="AM3090">
        <v>0</v>
      </c>
    </row>
    <row r="3091" spans="1:39">
      <c r="A3091">
        <v>16</v>
      </c>
      <c r="B3091">
        <v>148</v>
      </c>
      <c r="C3091">
        <v>2024</v>
      </c>
      <c r="D3091">
        <v>4</v>
      </c>
      <c r="E3091">
        <v>99</v>
      </c>
      <c r="F3091">
        <v>171</v>
      </c>
      <c r="G3091">
        <v>99</v>
      </c>
      <c r="H3091">
        <v>99</v>
      </c>
      <c r="I3091">
        <v>99</v>
      </c>
      <c r="J3091">
        <v>155</v>
      </c>
      <c r="M3091">
        <v>99</v>
      </c>
      <c r="N3091">
        <v>99</v>
      </c>
      <c r="O3091">
        <v>99</v>
      </c>
      <c r="P3091">
        <v>99</v>
      </c>
      <c r="Q3091">
        <v>4</v>
      </c>
      <c r="R3091">
        <v>23</v>
      </c>
      <c r="S3091">
        <v>23</v>
      </c>
      <c r="T3091">
        <v>0.77519379844961245</v>
      </c>
      <c r="U3091">
        <v>0.69475329231833549</v>
      </c>
      <c r="V3091">
        <v>3.3913043478260874</v>
      </c>
      <c r="W3091">
        <v>60.826086956521742</v>
      </c>
      <c r="X3091">
        <v>148.34895661594982</v>
      </c>
      <c r="Y3091">
        <v>136.92608695652177</v>
      </c>
      <c r="Z3091">
        <v>136.92608695652177</v>
      </c>
      <c r="AA3091">
        <v>24.881444411296329</v>
      </c>
      <c r="AB3091">
        <v>3.534330683982843</v>
      </c>
      <c r="AC3091">
        <v>-47.290335464241082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</row>
    <row r="3092" spans="1:39">
      <c r="A3092">
        <v>16</v>
      </c>
      <c r="B3092">
        <v>149</v>
      </c>
      <c r="C3092">
        <v>2024</v>
      </c>
      <c r="D3092">
        <v>5</v>
      </c>
      <c r="E3092">
        <v>99</v>
      </c>
      <c r="F3092">
        <v>171</v>
      </c>
      <c r="G3092">
        <v>99</v>
      </c>
      <c r="H3092">
        <v>99</v>
      </c>
      <c r="I3092">
        <v>99</v>
      </c>
      <c r="J3092">
        <v>155</v>
      </c>
      <c r="M3092">
        <v>99</v>
      </c>
      <c r="N3092">
        <v>99</v>
      </c>
      <c r="O3092">
        <v>99</v>
      </c>
      <c r="P3092">
        <v>99</v>
      </c>
      <c r="Q3092">
        <v>8</v>
      </c>
      <c r="R3092">
        <v>66</v>
      </c>
      <c r="S3092">
        <v>66</v>
      </c>
      <c r="T3092">
        <v>2.459016393442623</v>
      </c>
      <c r="U3092">
        <v>2.3483771581778639</v>
      </c>
      <c r="V3092">
        <v>4.8787878787878789</v>
      </c>
      <c r="W3092">
        <v>58.848484848484851</v>
      </c>
      <c r="X3092">
        <v>157.15387898486497</v>
      </c>
      <c r="Y3092">
        <v>145.05303030303028</v>
      </c>
      <c r="Z3092">
        <v>145.05303030303028</v>
      </c>
      <c r="AA3092">
        <v>26.000601506427859</v>
      </c>
      <c r="AB3092">
        <v>4.5401989818976807</v>
      </c>
      <c r="AC3092">
        <v>-33.839237327705689</v>
      </c>
      <c r="AD3092">
        <v>4</v>
      </c>
      <c r="AE3092">
        <v>0</v>
      </c>
      <c r="AF3092">
        <v>0</v>
      </c>
      <c r="AG3092">
        <v>0</v>
      </c>
      <c r="AH3092">
        <v>2</v>
      </c>
      <c r="AI3092">
        <v>0</v>
      </c>
      <c r="AJ3092">
        <v>0</v>
      </c>
      <c r="AK3092">
        <v>0</v>
      </c>
      <c r="AL3092">
        <v>0</v>
      </c>
      <c r="AM3092">
        <v>0</v>
      </c>
    </row>
    <row r="3093" spans="1:39">
      <c r="A3093">
        <v>16</v>
      </c>
      <c r="B3093">
        <v>150</v>
      </c>
      <c r="C3093">
        <v>2024</v>
      </c>
      <c r="D3093">
        <v>6</v>
      </c>
      <c r="E3093">
        <v>99</v>
      </c>
      <c r="F3093">
        <v>171</v>
      </c>
      <c r="G3093">
        <v>99</v>
      </c>
      <c r="H3093">
        <v>99</v>
      </c>
      <c r="I3093">
        <v>99</v>
      </c>
      <c r="J3093">
        <v>155</v>
      </c>
      <c r="M3093">
        <v>99</v>
      </c>
      <c r="N3093">
        <v>99</v>
      </c>
      <c r="O3093">
        <v>99</v>
      </c>
      <c r="P3093">
        <v>99</v>
      </c>
      <c r="Q3093">
        <v>5</v>
      </c>
      <c r="R3093">
        <v>35</v>
      </c>
      <c r="S3093">
        <v>35</v>
      </c>
      <c r="T3093">
        <v>1.6025641025641024</v>
      </c>
      <c r="U3093">
        <v>1.5689360068164899</v>
      </c>
      <c r="V3093">
        <v>5.9714285714285698</v>
      </c>
      <c r="W3093">
        <v>59.571428571428562</v>
      </c>
      <c r="X3093">
        <v>162.27518959913328</v>
      </c>
      <c r="Y3093">
        <v>149.77999999999997</v>
      </c>
      <c r="Z3093">
        <v>149.77999999999997</v>
      </c>
      <c r="AA3093">
        <v>41.352891071846734</v>
      </c>
      <c r="AB3093">
        <v>4.4096369418790324</v>
      </c>
      <c r="AC3093">
        <v>-39.272717441639699</v>
      </c>
      <c r="AD3093">
        <v>0</v>
      </c>
      <c r="AE3093">
        <v>0</v>
      </c>
      <c r="AF3093">
        <v>0</v>
      </c>
      <c r="AG3093">
        <v>0</v>
      </c>
      <c r="AH3093">
        <v>3</v>
      </c>
      <c r="AI3093">
        <v>0</v>
      </c>
      <c r="AJ3093">
        <v>0</v>
      </c>
      <c r="AK3093">
        <v>0</v>
      </c>
      <c r="AL3093">
        <v>0</v>
      </c>
      <c r="AM3093">
        <v>1</v>
      </c>
    </row>
    <row r="3094" spans="1:39">
      <c r="A3094">
        <v>16</v>
      </c>
      <c r="B3094">
        <v>151</v>
      </c>
      <c r="C3094">
        <v>2024</v>
      </c>
      <c r="D3094">
        <v>7</v>
      </c>
      <c r="E3094">
        <v>99</v>
      </c>
      <c r="F3094">
        <v>171</v>
      </c>
      <c r="G3094">
        <v>99</v>
      </c>
      <c r="H3094">
        <v>99</v>
      </c>
      <c r="I3094">
        <v>99</v>
      </c>
      <c r="J3094">
        <v>155</v>
      </c>
      <c r="M3094">
        <v>99</v>
      </c>
      <c r="N3094">
        <v>99</v>
      </c>
      <c r="O3094">
        <v>99</v>
      </c>
      <c r="P3094">
        <v>99</v>
      </c>
      <c r="Q3094">
        <v>4</v>
      </c>
      <c r="R3094">
        <v>19</v>
      </c>
      <c r="S3094">
        <v>19</v>
      </c>
      <c r="T3094">
        <v>0.77424612876935595</v>
      </c>
      <c r="U3094">
        <v>0.883519653804544</v>
      </c>
      <c r="V3094">
        <v>9.3684210526315805</v>
      </c>
      <c r="W3094">
        <v>56.947368421052623</v>
      </c>
      <c r="X3094">
        <v>187.48360608998124</v>
      </c>
      <c r="Y3094">
        <v>173.04736842105274</v>
      </c>
      <c r="Z3094">
        <v>173.04736842105274</v>
      </c>
      <c r="AA3094">
        <v>38.861256154644302</v>
      </c>
      <c r="AB3094">
        <v>3.9131853253560274</v>
      </c>
      <c r="AC3094">
        <v>-49.286183408916806</v>
      </c>
      <c r="AD3094">
        <v>0</v>
      </c>
      <c r="AE3094">
        <v>0</v>
      </c>
      <c r="AF3094">
        <v>0</v>
      </c>
      <c r="AG3094">
        <v>0</v>
      </c>
      <c r="AH3094">
        <v>2</v>
      </c>
      <c r="AI3094">
        <v>0</v>
      </c>
      <c r="AJ3094">
        <v>0</v>
      </c>
      <c r="AK3094">
        <v>0</v>
      </c>
      <c r="AL3094">
        <v>1</v>
      </c>
      <c r="AM3094">
        <v>0</v>
      </c>
    </row>
    <row r="3095" spans="1:39">
      <c r="A3095">
        <v>16</v>
      </c>
      <c r="B3095">
        <v>152</v>
      </c>
      <c r="C3095">
        <v>2024</v>
      </c>
      <c r="D3095">
        <v>8</v>
      </c>
      <c r="E3095">
        <v>99</v>
      </c>
      <c r="F3095">
        <v>171</v>
      </c>
      <c r="G3095">
        <v>99</v>
      </c>
      <c r="H3095">
        <v>99</v>
      </c>
      <c r="I3095">
        <v>99</v>
      </c>
      <c r="J3095">
        <v>155</v>
      </c>
      <c r="M3095">
        <v>99</v>
      </c>
      <c r="N3095">
        <v>99</v>
      </c>
      <c r="O3095">
        <v>99</v>
      </c>
      <c r="P3095">
        <v>99</v>
      </c>
      <c r="Q3095">
        <v>5</v>
      </c>
      <c r="R3095">
        <v>27</v>
      </c>
      <c r="S3095">
        <v>27</v>
      </c>
      <c r="T3095">
        <v>1.1430990685859443</v>
      </c>
      <c r="U3095">
        <v>1.163734432232912</v>
      </c>
      <c r="V3095">
        <v>5.8888888888888884</v>
      </c>
      <c r="W3095">
        <v>59.592592592592602</v>
      </c>
      <c r="X3095">
        <v>168.7532603025561</v>
      </c>
      <c r="Y3095">
        <v>155.75925925925927</v>
      </c>
      <c r="Z3095">
        <v>155.75925925925927</v>
      </c>
      <c r="AA3095">
        <v>30.838278993860008</v>
      </c>
      <c r="AB3095">
        <v>3.8514957100312719</v>
      </c>
      <c r="AC3095">
        <v>-19.076089332598045</v>
      </c>
      <c r="AD3095">
        <v>1</v>
      </c>
      <c r="AE3095">
        <v>0</v>
      </c>
      <c r="AF3095">
        <v>0</v>
      </c>
      <c r="AG3095">
        <v>0</v>
      </c>
      <c r="AH3095">
        <v>7</v>
      </c>
      <c r="AI3095">
        <v>0</v>
      </c>
      <c r="AJ3095">
        <v>0</v>
      </c>
      <c r="AK3095">
        <v>0</v>
      </c>
      <c r="AL3095">
        <v>0</v>
      </c>
      <c r="AM3095">
        <v>0</v>
      </c>
    </row>
    <row r="3096" spans="1:39">
      <c r="A3096">
        <v>16</v>
      </c>
      <c r="B3096">
        <v>153</v>
      </c>
      <c r="C3096">
        <v>2024</v>
      </c>
      <c r="D3096">
        <v>9</v>
      </c>
      <c r="E3096">
        <v>99</v>
      </c>
      <c r="F3096">
        <v>171</v>
      </c>
      <c r="G3096">
        <v>99</v>
      </c>
      <c r="H3096">
        <v>99</v>
      </c>
      <c r="I3096">
        <v>99</v>
      </c>
      <c r="J3096">
        <v>155</v>
      </c>
      <c r="M3096">
        <v>99</v>
      </c>
      <c r="N3096">
        <v>99</v>
      </c>
      <c r="O3096">
        <v>99</v>
      </c>
      <c r="P3096">
        <v>99</v>
      </c>
      <c r="Q3096">
        <v>4</v>
      </c>
      <c r="R3096">
        <v>21</v>
      </c>
      <c r="S3096">
        <v>21</v>
      </c>
      <c r="T3096">
        <v>0.88832487309644692</v>
      </c>
      <c r="U3096">
        <v>0.98413989200706753</v>
      </c>
      <c r="V3096">
        <v>6.8571428571428559</v>
      </c>
      <c r="W3096">
        <v>57.142857142857153</v>
      </c>
      <c r="X3096">
        <v>182.81483774441517</v>
      </c>
      <c r="Y3096">
        <v>168.73809523809521</v>
      </c>
      <c r="Z3096">
        <v>168.73809523809521</v>
      </c>
      <c r="AA3096">
        <v>32.453871677321992</v>
      </c>
      <c r="AB3096">
        <v>5.4797090145694174</v>
      </c>
      <c r="AC3096">
        <v>-79.323612981660602</v>
      </c>
      <c r="AD3096">
        <v>0</v>
      </c>
      <c r="AE3096">
        <v>0</v>
      </c>
      <c r="AF3096">
        <v>0</v>
      </c>
      <c r="AG3096">
        <v>0</v>
      </c>
      <c r="AH3096">
        <v>2</v>
      </c>
      <c r="AI3096">
        <v>0</v>
      </c>
      <c r="AJ3096">
        <v>2</v>
      </c>
      <c r="AK3096">
        <v>0</v>
      </c>
      <c r="AL3096">
        <v>0</v>
      </c>
      <c r="AM3096">
        <v>0</v>
      </c>
    </row>
    <row r="3097" spans="1:39">
      <c r="A3097">
        <v>16</v>
      </c>
      <c r="B3097">
        <v>154</v>
      </c>
      <c r="C3097">
        <v>2024</v>
      </c>
      <c r="D3097">
        <v>10</v>
      </c>
      <c r="E3097">
        <v>99</v>
      </c>
      <c r="F3097">
        <v>171</v>
      </c>
      <c r="G3097">
        <v>99</v>
      </c>
      <c r="H3097">
        <v>99</v>
      </c>
      <c r="I3097">
        <v>99</v>
      </c>
      <c r="J3097">
        <v>155</v>
      </c>
      <c r="M3097">
        <v>99</v>
      </c>
      <c r="N3097">
        <v>99</v>
      </c>
      <c r="O3097">
        <v>99</v>
      </c>
      <c r="P3097">
        <v>99</v>
      </c>
      <c r="Q3097">
        <v>5</v>
      </c>
      <c r="R3097">
        <v>14</v>
      </c>
      <c r="S3097">
        <v>14</v>
      </c>
      <c r="T3097">
        <v>0.55643879173290922</v>
      </c>
      <c r="U3097">
        <v>0.58415335318941741</v>
      </c>
      <c r="V3097">
        <v>6.9285714285714306</v>
      </c>
      <c r="W3097">
        <v>58.5</v>
      </c>
      <c r="X3097">
        <v>172.13279678068403</v>
      </c>
      <c r="Y3097">
        <v>158.87857142857141</v>
      </c>
      <c r="Z3097">
        <v>158.87857142857141</v>
      </c>
      <c r="AA3097">
        <v>28.224310154075805</v>
      </c>
      <c r="AB3097">
        <v>5.9970230710149606</v>
      </c>
      <c r="AC3097">
        <v>-68.615162338058454</v>
      </c>
      <c r="AD3097">
        <v>1</v>
      </c>
      <c r="AE3097">
        <v>0</v>
      </c>
      <c r="AF3097">
        <v>0</v>
      </c>
      <c r="AG3097">
        <v>0</v>
      </c>
      <c r="AH3097">
        <v>1</v>
      </c>
      <c r="AI3097">
        <v>0</v>
      </c>
      <c r="AJ3097">
        <v>0</v>
      </c>
      <c r="AK3097">
        <v>0</v>
      </c>
      <c r="AL3097">
        <v>0</v>
      </c>
      <c r="AM3097">
        <v>0</v>
      </c>
    </row>
    <row r="3098" spans="1:39">
      <c r="A3098">
        <v>16</v>
      </c>
      <c r="B3098">
        <v>155</v>
      </c>
      <c r="C3098">
        <v>2024</v>
      </c>
      <c r="D3098">
        <v>11</v>
      </c>
      <c r="E3098">
        <v>99</v>
      </c>
      <c r="F3098">
        <v>171</v>
      </c>
      <c r="G3098">
        <v>99</v>
      </c>
      <c r="H3098">
        <v>99</v>
      </c>
      <c r="I3098">
        <v>99</v>
      </c>
      <c r="J3098">
        <v>155</v>
      </c>
      <c r="M3098">
        <v>99</v>
      </c>
      <c r="N3098">
        <v>99</v>
      </c>
      <c r="O3098">
        <v>99</v>
      </c>
      <c r="P3098">
        <v>99</v>
      </c>
      <c r="Q3098">
        <v>1</v>
      </c>
      <c r="R3098">
        <v>8</v>
      </c>
      <c r="S3098">
        <v>8</v>
      </c>
      <c r="T3098">
        <v>1.2678288431061804</v>
      </c>
      <c r="U3098">
        <v>1.3184633692368717</v>
      </c>
      <c r="V3098">
        <v>9</v>
      </c>
      <c r="W3098">
        <v>55.625</v>
      </c>
      <c r="X3098">
        <v>175.55525460455041</v>
      </c>
      <c r="Y3098">
        <v>162.03750000000005</v>
      </c>
      <c r="Z3098">
        <v>162.03750000000005</v>
      </c>
      <c r="AA3098">
        <v>21.249231603754495</v>
      </c>
      <c r="AB3098">
        <v>3.4255474015111802</v>
      </c>
      <c r="AC3098">
        <v>23.356922768674043</v>
      </c>
      <c r="AD3098">
        <v>0</v>
      </c>
      <c r="AE3098">
        <v>0</v>
      </c>
      <c r="AF3098">
        <v>0</v>
      </c>
      <c r="AG3098">
        <v>0</v>
      </c>
      <c r="AH3098">
        <v>1</v>
      </c>
      <c r="AI3098">
        <v>0</v>
      </c>
      <c r="AJ3098">
        <v>0</v>
      </c>
      <c r="AK3098">
        <v>0</v>
      </c>
      <c r="AL3098">
        <v>0</v>
      </c>
      <c r="AM3098">
        <v>0</v>
      </c>
    </row>
    <row r="3099" spans="1:39">
      <c r="A3099">
        <v>16</v>
      </c>
      <c r="B3099">
        <v>156</v>
      </c>
      <c r="C3099">
        <v>2024</v>
      </c>
      <c r="D3099">
        <v>12</v>
      </c>
      <c r="E3099">
        <v>99</v>
      </c>
      <c r="F3099">
        <v>171</v>
      </c>
      <c r="G3099">
        <v>99</v>
      </c>
      <c r="H3099">
        <v>99</v>
      </c>
      <c r="I3099">
        <v>99</v>
      </c>
      <c r="J3099">
        <v>155</v>
      </c>
      <c r="M3099">
        <v>99</v>
      </c>
      <c r="N3099">
        <v>99</v>
      </c>
      <c r="O3099">
        <v>99</v>
      </c>
      <c r="P3099">
        <v>99</v>
      </c>
      <c r="R3099">
        <v>0</v>
      </c>
    </row>
    <row r="3100" spans="1:39">
      <c r="A3100">
        <v>16</v>
      </c>
      <c r="B3100">
        <v>157</v>
      </c>
      <c r="C3100">
        <v>2024</v>
      </c>
      <c r="D3100">
        <v>1</v>
      </c>
      <c r="E3100">
        <v>99</v>
      </c>
      <c r="F3100">
        <v>171</v>
      </c>
      <c r="G3100">
        <v>99</v>
      </c>
      <c r="H3100">
        <v>99</v>
      </c>
      <c r="I3100">
        <v>99</v>
      </c>
      <c r="J3100">
        <v>160</v>
      </c>
      <c r="M3100">
        <v>99</v>
      </c>
      <c r="N3100">
        <v>99</v>
      </c>
      <c r="O3100">
        <v>99</v>
      </c>
      <c r="P3100">
        <v>99</v>
      </c>
      <c r="Q3100">
        <v>12</v>
      </c>
      <c r="R3100">
        <v>41</v>
      </c>
      <c r="S3100">
        <v>41</v>
      </c>
      <c r="T3100">
        <v>1.5134736064968628</v>
      </c>
      <c r="U3100">
        <v>1.3709015774735078</v>
      </c>
      <c r="V3100">
        <v>10.512195121951217</v>
      </c>
      <c r="W3100">
        <v>54.14634146341465</v>
      </c>
      <c r="X3100">
        <v>152.37692571941972</v>
      </c>
      <c r="Y3100">
        <v>140.64390243902429</v>
      </c>
      <c r="Z3100">
        <v>140.64390243902429</v>
      </c>
      <c r="AA3100">
        <v>11.306247976564348</v>
      </c>
      <c r="AB3100">
        <v>4.2112565508481197</v>
      </c>
      <c r="AC3100">
        <v>-52.560578902808814</v>
      </c>
      <c r="AD3100">
        <v>2</v>
      </c>
      <c r="AE3100">
        <v>0</v>
      </c>
      <c r="AF3100">
        <v>0</v>
      </c>
      <c r="AG3100">
        <v>0</v>
      </c>
      <c r="AH3100">
        <v>2</v>
      </c>
      <c r="AI3100">
        <v>0</v>
      </c>
      <c r="AJ3100">
        <v>6</v>
      </c>
      <c r="AK3100">
        <v>0</v>
      </c>
      <c r="AL3100">
        <v>5</v>
      </c>
      <c r="AM3100">
        <v>5</v>
      </c>
    </row>
    <row r="3101" spans="1:39">
      <c r="A3101">
        <v>16</v>
      </c>
      <c r="B3101">
        <v>158</v>
      </c>
      <c r="C3101">
        <v>2024</v>
      </c>
      <c r="D3101">
        <v>2</v>
      </c>
      <c r="E3101">
        <v>99</v>
      </c>
      <c r="F3101">
        <v>171</v>
      </c>
      <c r="G3101">
        <v>99</v>
      </c>
      <c r="H3101">
        <v>99</v>
      </c>
      <c r="I3101">
        <v>99</v>
      </c>
      <c r="J3101">
        <v>160</v>
      </c>
      <c r="M3101">
        <v>99</v>
      </c>
      <c r="N3101">
        <v>99</v>
      </c>
      <c r="O3101">
        <v>99</v>
      </c>
      <c r="P3101">
        <v>99</v>
      </c>
      <c r="Q3101">
        <v>8</v>
      </c>
      <c r="R3101">
        <v>29</v>
      </c>
      <c r="S3101">
        <v>29</v>
      </c>
      <c r="T3101">
        <v>1.0837070254110612</v>
      </c>
      <c r="U3101">
        <v>0.93098618960949309</v>
      </c>
      <c r="V3101">
        <v>9.6896551724137954</v>
      </c>
      <c r="W3101">
        <v>56.51724137931032</v>
      </c>
      <c r="X3101">
        <v>142.25352112676052</v>
      </c>
      <c r="Y3101">
        <v>131.29999999999998</v>
      </c>
      <c r="Z3101">
        <v>131.29999999999998</v>
      </c>
      <c r="AA3101">
        <v>6.2588971155835109</v>
      </c>
      <c r="AB3101">
        <v>3.8202788276572801</v>
      </c>
      <c r="AC3101">
        <v>13.383111742110128</v>
      </c>
      <c r="AD3101">
        <v>0</v>
      </c>
      <c r="AE3101">
        <v>0</v>
      </c>
      <c r="AF3101">
        <v>0</v>
      </c>
      <c r="AG3101">
        <v>0</v>
      </c>
      <c r="AH3101">
        <v>1</v>
      </c>
      <c r="AI3101">
        <v>0</v>
      </c>
      <c r="AJ3101">
        <v>1</v>
      </c>
      <c r="AK3101">
        <v>0</v>
      </c>
      <c r="AL3101">
        <v>2</v>
      </c>
      <c r="AM3101">
        <v>0</v>
      </c>
    </row>
    <row r="3102" spans="1:39">
      <c r="A3102">
        <v>16</v>
      </c>
      <c r="B3102">
        <v>159</v>
      </c>
      <c r="C3102">
        <v>2024</v>
      </c>
      <c r="D3102">
        <v>3</v>
      </c>
      <c r="E3102">
        <v>99</v>
      </c>
      <c r="F3102">
        <v>171</v>
      </c>
      <c r="G3102">
        <v>99</v>
      </c>
      <c r="H3102">
        <v>99</v>
      </c>
      <c r="I3102">
        <v>99</v>
      </c>
      <c r="J3102">
        <v>160</v>
      </c>
      <c r="M3102">
        <v>99</v>
      </c>
      <c r="N3102">
        <v>99</v>
      </c>
      <c r="O3102">
        <v>99</v>
      </c>
      <c r="P3102">
        <v>99</v>
      </c>
      <c r="Q3102">
        <v>6</v>
      </c>
      <c r="R3102">
        <v>9</v>
      </c>
      <c r="S3102">
        <v>9</v>
      </c>
      <c r="T3102">
        <v>0.42472864558754114</v>
      </c>
      <c r="U3102">
        <v>0.3680937778698587</v>
      </c>
      <c r="V3102">
        <v>9.8888888888888875</v>
      </c>
      <c r="W3102">
        <v>56.777777777777779</v>
      </c>
      <c r="X3102">
        <v>143.93884675574816</v>
      </c>
      <c r="Y3102">
        <v>132.85555555555555</v>
      </c>
      <c r="Z3102">
        <v>132.85555555555555</v>
      </c>
      <c r="AA3102">
        <v>5.4601813382811644</v>
      </c>
      <c r="AB3102">
        <v>3.7940824619919593</v>
      </c>
      <c r="AC3102">
        <v>2.4195086695842596</v>
      </c>
      <c r="AD3102">
        <v>1</v>
      </c>
      <c r="AE3102">
        <v>0</v>
      </c>
      <c r="AF3102">
        <v>0</v>
      </c>
      <c r="AG3102">
        <v>1</v>
      </c>
      <c r="AH3102">
        <v>0</v>
      </c>
      <c r="AI3102">
        <v>0</v>
      </c>
      <c r="AJ3102">
        <v>0</v>
      </c>
      <c r="AK3102">
        <v>0</v>
      </c>
      <c r="AL3102">
        <v>2</v>
      </c>
      <c r="AM3102">
        <v>1</v>
      </c>
    </row>
    <row r="3103" spans="1:39">
      <c r="A3103">
        <v>16</v>
      </c>
      <c r="B3103">
        <v>160</v>
      </c>
      <c r="C3103">
        <v>2024</v>
      </c>
      <c r="D3103">
        <v>4</v>
      </c>
      <c r="E3103">
        <v>99</v>
      </c>
      <c r="F3103">
        <v>171</v>
      </c>
      <c r="G3103">
        <v>99</v>
      </c>
      <c r="H3103">
        <v>99</v>
      </c>
      <c r="I3103">
        <v>99</v>
      </c>
      <c r="J3103">
        <v>160</v>
      </c>
      <c r="M3103">
        <v>99</v>
      </c>
      <c r="N3103">
        <v>99</v>
      </c>
      <c r="O3103">
        <v>99</v>
      </c>
      <c r="P3103">
        <v>99</v>
      </c>
      <c r="Q3103">
        <v>15</v>
      </c>
      <c r="R3103">
        <v>33</v>
      </c>
      <c r="S3103">
        <v>33</v>
      </c>
      <c r="T3103">
        <v>1.1122345803842264</v>
      </c>
      <c r="U3103">
        <v>1.0421189081962929</v>
      </c>
      <c r="V3103">
        <v>10.727272727272727</v>
      </c>
      <c r="W3103">
        <v>54.151515151515149</v>
      </c>
      <c r="X3103">
        <v>155.09044945664661</v>
      </c>
      <c r="Y3103">
        <v>143.14848484848488</v>
      </c>
      <c r="Z3103">
        <v>143.14848484848488</v>
      </c>
      <c r="AA3103">
        <v>15.333408192414849</v>
      </c>
      <c r="AB3103">
        <v>4.1276687390665963</v>
      </c>
      <c r="AC3103">
        <v>-33.804407170242811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1</v>
      </c>
      <c r="AK3103">
        <v>0</v>
      </c>
      <c r="AL3103">
        <v>2</v>
      </c>
      <c r="AM3103">
        <v>1</v>
      </c>
    </row>
    <row r="3104" spans="1:39">
      <c r="A3104">
        <v>16</v>
      </c>
      <c r="B3104">
        <v>161</v>
      </c>
      <c r="C3104">
        <v>2024</v>
      </c>
      <c r="D3104">
        <v>5</v>
      </c>
      <c r="E3104">
        <v>99</v>
      </c>
      <c r="F3104">
        <v>171</v>
      </c>
      <c r="G3104">
        <v>99</v>
      </c>
      <c r="H3104">
        <v>99</v>
      </c>
      <c r="I3104">
        <v>99</v>
      </c>
      <c r="J3104">
        <v>160</v>
      </c>
      <c r="M3104">
        <v>99</v>
      </c>
      <c r="N3104">
        <v>99</v>
      </c>
      <c r="O3104">
        <v>99</v>
      </c>
      <c r="P3104">
        <v>99</v>
      </c>
      <c r="Q3104">
        <v>7</v>
      </c>
      <c r="R3104">
        <v>22</v>
      </c>
      <c r="S3104">
        <v>22</v>
      </c>
      <c r="T3104">
        <v>0.81967213114754112</v>
      </c>
      <c r="U3104">
        <v>0.7512795448217835</v>
      </c>
      <c r="V3104">
        <v>8.5</v>
      </c>
      <c r="W3104">
        <v>58.590909090909101</v>
      </c>
      <c r="X3104">
        <v>150.82734167241213</v>
      </c>
      <c r="Y3104">
        <v>139.21363636363645</v>
      </c>
      <c r="Z3104">
        <v>139.21363636363645</v>
      </c>
      <c r="AA3104">
        <v>12.146765205546229</v>
      </c>
      <c r="AB3104">
        <v>3.713110566983481</v>
      </c>
      <c r="AC3104">
        <v>-62.199762415128561</v>
      </c>
      <c r="AD3104">
        <v>1</v>
      </c>
      <c r="AE3104">
        <v>0</v>
      </c>
      <c r="AF3104">
        <v>0</v>
      </c>
      <c r="AG3104">
        <v>0</v>
      </c>
      <c r="AH3104">
        <v>4</v>
      </c>
      <c r="AI3104">
        <v>0</v>
      </c>
      <c r="AJ3104">
        <v>2</v>
      </c>
      <c r="AK3104">
        <v>0</v>
      </c>
      <c r="AL3104">
        <v>0</v>
      </c>
      <c r="AM3104">
        <v>0</v>
      </c>
    </row>
    <row r="3105" spans="1:39">
      <c r="A3105">
        <v>16</v>
      </c>
      <c r="B3105">
        <v>162</v>
      </c>
      <c r="C3105">
        <v>2024</v>
      </c>
      <c r="D3105">
        <v>6</v>
      </c>
      <c r="E3105">
        <v>99</v>
      </c>
      <c r="F3105">
        <v>171</v>
      </c>
      <c r="G3105">
        <v>99</v>
      </c>
      <c r="H3105">
        <v>99</v>
      </c>
      <c r="I3105">
        <v>99</v>
      </c>
      <c r="J3105">
        <v>160</v>
      </c>
      <c r="M3105">
        <v>99</v>
      </c>
      <c r="N3105">
        <v>99</v>
      </c>
      <c r="O3105">
        <v>99</v>
      </c>
      <c r="P3105">
        <v>99</v>
      </c>
      <c r="Q3105">
        <v>13</v>
      </c>
      <c r="R3105">
        <v>30</v>
      </c>
      <c r="S3105">
        <v>30</v>
      </c>
      <c r="T3105">
        <v>1.3736263736263732</v>
      </c>
      <c r="U3105">
        <v>1.2755779246995711</v>
      </c>
      <c r="V3105">
        <v>9.7333333333333307</v>
      </c>
      <c r="W3105">
        <v>54.16666666666665</v>
      </c>
      <c r="X3105">
        <v>153.9219934994583</v>
      </c>
      <c r="Y3105">
        <v>142.07</v>
      </c>
      <c r="Z3105">
        <v>142.07</v>
      </c>
      <c r="AA3105">
        <v>22.472919258520996</v>
      </c>
      <c r="AB3105">
        <v>4.6481776596378257</v>
      </c>
      <c r="AC3105">
        <v>-35.850092733095693</v>
      </c>
      <c r="AD3105">
        <v>0</v>
      </c>
      <c r="AE3105">
        <v>0</v>
      </c>
      <c r="AF3105">
        <v>0</v>
      </c>
      <c r="AG3105">
        <v>0</v>
      </c>
      <c r="AH3105">
        <v>4</v>
      </c>
      <c r="AI3105">
        <v>0</v>
      </c>
      <c r="AJ3105">
        <v>0</v>
      </c>
      <c r="AK3105">
        <v>0</v>
      </c>
      <c r="AL3105">
        <v>2</v>
      </c>
      <c r="AM3105">
        <v>0</v>
      </c>
    </row>
    <row r="3106" spans="1:39">
      <c r="A3106">
        <v>16</v>
      </c>
      <c r="B3106">
        <v>163</v>
      </c>
      <c r="C3106">
        <v>2024</v>
      </c>
      <c r="D3106">
        <v>7</v>
      </c>
      <c r="E3106">
        <v>99</v>
      </c>
      <c r="F3106">
        <v>171</v>
      </c>
      <c r="G3106">
        <v>99</v>
      </c>
      <c r="H3106">
        <v>99</v>
      </c>
      <c r="I3106">
        <v>99</v>
      </c>
      <c r="J3106">
        <v>160</v>
      </c>
      <c r="M3106">
        <v>99</v>
      </c>
      <c r="N3106">
        <v>99</v>
      </c>
      <c r="O3106">
        <v>99</v>
      </c>
      <c r="P3106">
        <v>99</v>
      </c>
      <c r="Q3106">
        <v>11</v>
      </c>
      <c r="R3106">
        <v>28</v>
      </c>
      <c r="S3106">
        <v>28</v>
      </c>
      <c r="T3106">
        <v>1.140994295028525</v>
      </c>
      <c r="U3106">
        <v>1.0750353499225824</v>
      </c>
      <c r="V3106">
        <v>7.2142857142857117</v>
      </c>
      <c r="W3106">
        <v>56.892857142857153</v>
      </c>
      <c r="X3106">
        <v>154.79801888252587</v>
      </c>
      <c r="Y3106">
        <v>142.87857142857141</v>
      </c>
      <c r="Z3106">
        <v>142.87857142857141</v>
      </c>
      <c r="AA3106">
        <v>14.017014078378656</v>
      </c>
      <c r="AB3106">
        <v>5.1223549670208381</v>
      </c>
      <c r="AC3106">
        <v>-54.783248065902953</v>
      </c>
      <c r="AD3106">
        <v>1</v>
      </c>
      <c r="AE3106">
        <v>0</v>
      </c>
      <c r="AF3106">
        <v>0</v>
      </c>
      <c r="AG3106">
        <v>0</v>
      </c>
      <c r="AH3106">
        <v>3</v>
      </c>
      <c r="AI3106">
        <v>0</v>
      </c>
      <c r="AJ3106">
        <v>4</v>
      </c>
      <c r="AK3106">
        <v>0</v>
      </c>
      <c r="AL3106">
        <v>0</v>
      </c>
      <c r="AM3106">
        <v>0</v>
      </c>
    </row>
    <row r="3107" spans="1:39">
      <c r="A3107">
        <v>16</v>
      </c>
      <c r="B3107">
        <v>164</v>
      </c>
      <c r="C3107">
        <v>2024</v>
      </c>
      <c r="D3107">
        <v>8</v>
      </c>
      <c r="E3107">
        <v>99</v>
      </c>
      <c r="F3107">
        <v>171</v>
      </c>
      <c r="G3107">
        <v>99</v>
      </c>
      <c r="H3107">
        <v>99</v>
      </c>
      <c r="I3107">
        <v>99</v>
      </c>
      <c r="J3107">
        <v>160</v>
      </c>
      <c r="M3107">
        <v>99</v>
      </c>
      <c r="N3107">
        <v>99</v>
      </c>
      <c r="O3107">
        <v>99</v>
      </c>
      <c r="P3107">
        <v>99</v>
      </c>
      <c r="Q3107">
        <v>12</v>
      </c>
      <c r="R3107">
        <v>32</v>
      </c>
      <c r="S3107">
        <v>32</v>
      </c>
      <c r="T3107">
        <v>1.3547840812870451</v>
      </c>
      <c r="U3107">
        <v>1.1989328675628437</v>
      </c>
      <c r="V3107">
        <v>9.9375</v>
      </c>
      <c r="W3107">
        <v>54.96875</v>
      </c>
      <c r="X3107">
        <v>146.69217226435546</v>
      </c>
      <c r="Y3107">
        <v>135.39687500000002</v>
      </c>
      <c r="Z3107">
        <v>135.39687500000002</v>
      </c>
      <c r="AA3107">
        <v>11.294979094020702</v>
      </c>
      <c r="AB3107">
        <v>4.4755193483550038</v>
      </c>
      <c r="AC3107">
        <v>-44.905429557755475</v>
      </c>
      <c r="AD3107">
        <v>0</v>
      </c>
      <c r="AE3107">
        <v>0</v>
      </c>
      <c r="AF3107">
        <v>0</v>
      </c>
      <c r="AG3107">
        <v>1</v>
      </c>
      <c r="AH3107">
        <v>3</v>
      </c>
      <c r="AI3107">
        <v>0</v>
      </c>
      <c r="AJ3107">
        <v>6</v>
      </c>
      <c r="AK3107">
        <v>0</v>
      </c>
      <c r="AL3107">
        <v>0</v>
      </c>
      <c r="AM3107">
        <v>2</v>
      </c>
    </row>
    <row r="3108" spans="1:39">
      <c r="A3108">
        <v>16</v>
      </c>
      <c r="B3108">
        <v>165</v>
      </c>
      <c r="C3108">
        <v>2024</v>
      </c>
      <c r="D3108">
        <v>9</v>
      </c>
      <c r="E3108">
        <v>99</v>
      </c>
      <c r="F3108">
        <v>171</v>
      </c>
      <c r="G3108">
        <v>99</v>
      </c>
      <c r="H3108">
        <v>99</v>
      </c>
      <c r="I3108">
        <v>99</v>
      </c>
      <c r="J3108">
        <v>160</v>
      </c>
      <c r="M3108">
        <v>99</v>
      </c>
      <c r="N3108">
        <v>99</v>
      </c>
      <c r="O3108">
        <v>99</v>
      </c>
      <c r="P3108">
        <v>99</v>
      </c>
      <c r="Q3108">
        <v>11</v>
      </c>
      <c r="R3108">
        <v>47</v>
      </c>
      <c r="S3108">
        <v>47</v>
      </c>
      <c r="T3108">
        <v>1.9881556683587145</v>
      </c>
      <c r="U3108">
        <v>1.7965309172955879</v>
      </c>
      <c r="V3108">
        <v>9.7021276595744705</v>
      </c>
      <c r="W3108">
        <v>53.191489361702146</v>
      </c>
      <c r="X3108">
        <v>149.11136211705588</v>
      </c>
      <c r="Y3108">
        <v>137.62978723404251</v>
      </c>
      <c r="Z3108">
        <v>137.62978723404251</v>
      </c>
      <c r="AA3108">
        <v>9.5378287125780314</v>
      </c>
      <c r="AB3108">
        <v>4.4225644715714445</v>
      </c>
      <c r="AC3108">
        <v>10.135084494388602</v>
      </c>
      <c r="AD3108">
        <v>1</v>
      </c>
      <c r="AE3108">
        <v>0</v>
      </c>
      <c r="AF3108">
        <v>0</v>
      </c>
      <c r="AG3108">
        <v>0</v>
      </c>
      <c r="AH3108">
        <v>4</v>
      </c>
      <c r="AI3108">
        <v>1</v>
      </c>
      <c r="AJ3108">
        <v>7</v>
      </c>
      <c r="AK3108">
        <v>0</v>
      </c>
      <c r="AL3108">
        <v>4</v>
      </c>
      <c r="AM3108">
        <v>0</v>
      </c>
    </row>
    <row r="3109" spans="1:39">
      <c r="A3109">
        <v>16</v>
      </c>
      <c r="B3109">
        <v>166</v>
      </c>
      <c r="C3109">
        <v>2024</v>
      </c>
      <c r="D3109">
        <v>10</v>
      </c>
      <c r="E3109">
        <v>99</v>
      </c>
      <c r="F3109">
        <v>171</v>
      </c>
      <c r="G3109">
        <v>99</v>
      </c>
      <c r="H3109">
        <v>99</v>
      </c>
      <c r="I3109">
        <v>99</v>
      </c>
      <c r="J3109">
        <v>160</v>
      </c>
      <c r="M3109">
        <v>99</v>
      </c>
      <c r="N3109">
        <v>99</v>
      </c>
      <c r="O3109">
        <v>99</v>
      </c>
      <c r="P3109">
        <v>99</v>
      </c>
      <c r="Q3109">
        <v>15</v>
      </c>
      <c r="R3109">
        <v>56</v>
      </c>
      <c r="S3109">
        <v>56</v>
      </c>
      <c r="T3109">
        <v>2.2257551669316369</v>
      </c>
      <c r="U3109">
        <v>2.0407943519149061</v>
      </c>
      <c r="V3109">
        <v>10.375</v>
      </c>
      <c r="W3109">
        <v>53.142857142857153</v>
      </c>
      <c r="X3109">
        <v>150.34050456585669</v>
      </c>
      <c r="Y3109">
        <v>138.76428571428576</v>
      </c>
      <c r="Z3109">
        <v>138.76428571428576</v>
      </c>
      <c r="AA3109">
        <v>9.4906989914833435</v>
      </c>
      <c r="AB3109">
        <v>4.1206300291016751</v>
      </c>
      <c r="AC3109">
        <v>-16.97759707871354</v>
      </c>
      <c r="AD3109">
        <v>0</v>
      </c>
      <c r="AE3109">
        <v>0</v>
      </c>
      <c r="AF3109">
        <v>0</v>
      </c>
      <c r="AG3109">
        <v>3</v>
      </c>
      <c r="AH3109">
        <v>3</v>
      </c>
      <c r="AI3109">
        <v>0</v>
      </c>
      <c r="AJ3109">
        <v>8</v>
      </c>
      <c r="AK3109">
        <v>0</v>
      </c>
      <c r="AL3109">
        <v>0</v>
      </c>
      <c r="AM3109">
        <v>0</v>
      </c>
    </row>
    <row r="3110" spans="1:39">
      <c r="A3110">
        <v>16</v>
      </c>
      <c r="B3110">
        <v>167</v>
      </c>
      <c r="C3110">
        <v>2024</v>
      </c>
      <c r="D3110">
        <v>11</v>
      </c>
      <c r="E3110">
        <v>99</v>
      </c>
      <c r="F3110">
        <v>171</v>
      </c>
      <c r="G3110">
        <v>99</v>
      </c>
      <c r="H3110">
        <v>99</v>
      </c>
      <c r="I3110">
        <v>99</v>
      </c>
      <c r="J3110">
        <v>160</v>
      </c>
      <c r="M3110">
        <v>99</v>
      </c>
      <c r="N3110">
        <v>99</v>
      </c>
      <c r="O3110">
        <v>99</v>
      </c>
      <c r="P3110">
        <v>99</v>
      </c>
      <c r="Q3110">
        <v>7</v>
      </c>
      <c r="R3110">
        <v>27</v>
      </c>
      <c r="S3110">
        <v>27</v>
      </c>
      <c r="T3110">
        <v>4.2789223454833589</v>
      </c>
      <c r="U3110">
        <v>3.899958299006296</v>
      </c>
      <c r="V3110">
        <v>8.8148148148148149</v>
      </c>
      <c r="W3110">
        <v>55.962962962962969</v>
      </c>
      <c r="X3110">
        <v>153.86220456642988</v>
      </c>
      <c r="Y3110">
        <v>142.0148148148148</v>
      </c>
      <c r="Z3110">
        <v>142.0148148148148</v>
      </c>
      <c r="AA3110">
        <v>10.613991594037522</v>
      </c>
      <c r="AB3110">
        <v>4.4261971093118007</v>
      </c>
      <c r="AC3110">
        <v>-15.663623360229312</v>
      </c>
      <c r="AD3110">
        <v>0</v>
      </c>
      <c r="AE3110">
        <v>0</v>
      </c>
      <c r="AF3110">
        <v>0</v>
      </c>
      <c r="AG3110">
        <v>0</v>
      </c>
      <c r="AH3110">
        <v>1</v>
      </c>
      <c r="AI3110">
        <v>0</v>
      </c>
      <c r="AJ3110">
        <v>2</v>
      </c>
      <c r="AK3110">
        <v>0</v>
      </c>
      <c r="AL3110">
        <v>1</v>
      </c>
      <c r="AM3110">
        <v>0</v>
      </c>
    </row>
    <row r="3111" spans="1:39">
      <c r="A3111">
        <v>16</v>
      </c>
      <c r="B3111">
        <v>168</v>
      </c>
      <c r="C3111">
        <v>2024</v>
      </c>
      <c r="D3111">
        <v>12</v>
      </c>
      <c r="E3111">
        <v>99</v>
      </c>
      <c r="F3111">
        <v>171</v>
      </c>
      <c r="G3111">
        <v>99</v>
      </c>
      <c r="H3111">
        <v>99</v>
      </c>
      <c r="I3111">
        <v>99</v>
      </c>
      <c r="J3111">
        <v>160</v>
      </c>
      <c r="M3111">
        <v>99</v>
      </c>
      <c r="N3111">
        <v>99</v>
      </c>
      <c r="O3111">
        <v>99</v>
      </c>
      <c r="P3111">
        <v>99</v>
      </c>
      <c r="R3111">
        <v>0</v>
      </c>
    </row>
    <row r="3112" spans="1:39">
      <c r="A3112">
        <v>16</v>
      </c>
      <c r="B3112">
        <v>169</v>
      </c>
      <c r="C3112">
        <v>2024</v>
      </c>
      <c r="D3112">
        <v>1</v>
      </c>
      <c r="E3112">
        <v>99</v>
      </c>
      <c r="F3112">
        <v>171</v>
      </c>
      <c r="G3112">
        <v>99</v>
      </c>
      <c r="H3112">
        <v>99</v>
      </c>
      <c r="I3112">
        <v>99</v>
      </c>
      <c r="J3112">
        <v>171</v>
      </c>
      <c r="M3112">
        <v>99</v>
      </c>
      <c r="N3112">
        <v>99</v>
      </c>
      <c r="O3112">
        <v>99</v>
      </c>
      <c r="P3112">
        <v>99</v>
      </c>
      <c r="Q3112">
        <v>18</v>
      </c>
      <c r="R3112">
        <v>144</v>
      </c>
      <c r="S3112">
        <v>144</v>
      </c>
      <c r="T3112">
        <v>5.3156146179401995</v>
      </c>
      <c r="U3112">
        <v>5.4432143533851605</v>
      </c>
      <c r="V3112">
        <v>5.8055555555555562</v>
      </c>
      <c r="W3112">
        <v>59.743055555555557</v>
      </c>
      <c r="X3112">
        <v>172.26209823040816</v>
      </c>
      <c r="Y3112">
        <v>158.99791666666667</v>
      </c>
      <c r="Z3112">
        <v>158.99791666666667</v>
      </c>
      <c r="AA3112">
        <v>30.095056507926294</v>
      </c>
      <c r="AB3112">
        <v>3.7001248623408944</v>
      </c>
      <c r="AC3112">
        <v>-43.085103951339718</v>
      </c>
      <c r="AD3112">
        <v>6</v>
      </c>
      <c r="AE3112">
        <v>0</v>
      </c>
      <c r="AF3112">
        <v>0</v>
      </c>
      <c r="AG3112">
        <v>2</v>
      </c>
      <c r="AH3112">
        <v>23</v>
      </c>
      <c r="AI3112">
        <v>2</v>
      </c>
      <c r="AJ3112">
        <v>2</v>
      </c>
      <c r="AK3112">
        <v>0</v>
      </c>
      <c r="AL3112">
        <v>1</v>
      </c>
      <c r="AM3112">
        <v>0</v>
      </c>
    </row>
    <row r="3113" spans="1:39">
      <c r="A3113">
        <v>16</v>
      </c>
      <c r="B3113">
        <v>170</v>
      </c>
      <c r="C3113">
        <v>2024</v>
      </c>
      <c r="D3113">
        <v>2</v>
      </c>
      <c r="E3113">
        <v>99</v>
      </c>
      <c r="F3113">
        <v>171</v>
      </c>
      <c r="G3113">
        <v>99</v>
      </c>
      <c r="H3113">
        <v>99</v>
      </c>
      <c r="I3113">
        <v>99</v>
      </c>
      <c r="J3113">
        <v>171</v>
      </c>
      <c r="M3113">
        <v>99</v>
      </c>
      <c r="N3113">
        <v>99</v>
      </c>
      <c r="O3113">
        <v>99</v>
      </c>
      <c r="P3113">
        <v>99</v>
      </c>
      <c r="Q3113">
        <v>23</v>
      </c>
      <c r="R3113">
        <v>186</v>
      </c>
      <c r="S3113">
        <v>185</v>
      </c>
      <c r="T3113">
        <v>6.9506726457399122</v>
      </c>
      <c r="U3113">
        <v>7.1829972097553938</v>
      </c>
      <c r="V3113">
        <v>5.263440860215054</v>
      </c>
      <c r="W3113">
        <v>59.918918918918926</v>
      </c>
      <c r="X3113">
        <v>171.94515313552111</v>
      </c>
      <c r="Y3113">
        <v>157.9473118279569</v>
      </c>
      <c r="Z3113">
        <v>158.80108108108101</v>
      </c>
      <c r="AA3113">
        <v>28.541635759084475</v>
      </c>
      <c r="AB3113">
        <v>3.7631095421018914</v>
      </c>
      <c r="AC3113">
        <v>-28.669296804215513</v>
      </c>
      <c r="AD3113">
        <v>2</v>
      </c>
      <c r="AE3113">
        <v>0</v>
      </c>
      <c r="AF3113">
        <v>0</v>
      </c>
      <c r="AG3113">
        <v>0</v>
      </c>
      <c r="AH3113">
        <v>16</v>
      </c>
      <c r="AI3113">
        <v>4</v>
      </c>
      <c r="AJ3113">
        <v>13</v>
      </c>
      <c r="AK3113">
        <v>2</v>
      </c>
      <c r="AL3113">
        <v>4</v>
      </c>
      <c r="AM3113">
        <v>0</v>
      </c>
    </row>
    <row r="3114" spans="1:39">
      <c r="A3114">
        <v>16</v>
      </c>
      <c r="B3114">
        <v>171</v>
      </c>
      <c r="C3114">
        <v>2024</v>
      </c>
      <c r="D3114">
        <v>3</v>
      </c>
      <c r="E3114">
        <v>99</v>
      </c>
      <c r="F3114">
        <v>171</v>
      </c>
      <c r="G3114">
        <v>99</v>
      </c>
      <c r="H3114">
        <v>99</v>
      </c>
      <c r="I3114">
        <v>99</v>
      </c>
      <c r="J3114">
        <v>171</v>
      </c>
      <c r="M3114">
        <v>99</v>
      </c>
      <c r="N3114">
        <v>99</v>
      </c>
      <c r="O3114">
        <v>99</v>
      </c>
      <c r="P3114">
        <v>99</v>
      </c>
      <c r="Q3114">
        <v>19</v>
      </c>
      <c r="R3114">
        <v>170</v>
      </c>
      <c r="S3114">
        <v>170</v>
      </c>
      <c r="T3114">
        <v>8.0226521944313358</v>
      </c>
      <c r="U3114">
        <v>8.0256880632270455</v>
      </c>
      <c r="V3114">
        <v>4.4823529411764707</v>
      </c>
      <c r="W3114">
        <v>60.364705882352943</v>
      </c>
      <c r="X3114">
        <v>166.14811038174753</v>
      </c>
      <c r="Y3114">
        <v>153.35470588235296</v>
      </c>
      <c r="Z3114">
        <v>153.35470588235296</v>
      </c>
      <c r="AA3114">
        <v>29.5065397771302</v>
      </c>
      <c r="AB3114">
        <v>3.4139749433020556</v>
      </c>
      <c r="AC3114">
        <v>-39.815705669194465</v>
      </c>
      <c r="AD3114">
        <v>1</v>
      </c>
      <c r="AE3114">
        <v>0</v>
      </c>
      <c r="AF3114">
        <v>0</v>
      </c>
      <c r="AG3114">
        <v>1</v>
      </c>
      <c r="AH3114">
        <v>22</v>
      </c>
      <c r="AI3114">
        <v>2</v>
      </c>
      <c r="AJ3114">
        <v>4</v>
      </c>
      <c r="AK3114">
        <v>1</v>
      </c>
      <c r="AL3114">
        <v>2</v>
      </c>
      <c r="AM3114">
        <v>2</v>
      </c>
    </row>
    <row r="3115" spans="1:39">
      <c r="A3115">
        <v>16</v>
      </c>
      <c r="B3115">
        <v>172</v>
      </c>
      <c r="C3115">
        <v>2024</v>
      </c>
      <c r="D3115">
        <v>4</v>
      </c>
      <c r="E3115">
        <v>99</v>
      </c>
      <c r="F3115">
        <v>171</v>
      </c>
      <c r="G3115">
        <v>99</v>
      </c>
      <c r="H3115">
        <v>99</v>
      </c>
      <c r="I3115">
        <v>99</v>
      </c>
      <c r="J3115">
        <v>171</v>
      </c>
      <c r="M3115">
        <v>99</v>
      </c>
      <c r="N3115">
        <v>99</v>
      </c>
      <c r="O3115">
        <v>99</v>
      </c>
      <c r="P3115">
        <v>99</v>
      </c>
      <c r="Q3115">
        <v>16</v>
      </c>
      <c r="R3115">
        <v>326</v>
      </c>
      <c r="S3115">
        <v>326</v>
      </c>
      <c r="T3115">
        <v>10.98752949106842</v>
      </c>
      <c r="U3115">
        <v>11.052562378446289</v>
      </c>
      <c r="V3115">
        <v>5.0306748466257662</v>
      </c>
      <c r="W3115">
        <v>59.935582822085912</v>
      </c>
      <c r="X3115">
        <v>166.50492858044922</v>
      </c>
      <c r="Y3115">
        <v>153.68404907975463</v>
      </c>
      <c r="Z3115">
        <v>153.68404907975463</v>
      </c>
      <c r="AA3115">
        <v>29.032202189518554</v>
      </c>
      <c r="AB3115">
        <v>3.9860366862334424</v>
      </c>
      <c r="AC3115">
        <v>-42.927173334929194</v>
      </c>
      <c r="AD3115">
        <v>8</v>
      </c>
      <c r="AE3115">
        <v>0</v>
      </c>
      <c r="AF3115">
        <v>0</v>
      </c>
      <c r="AG3115">
        <v>0</v>
      </c>
      <c r="AH3115">
        <v>30</v>
      </c>
      <c r="AI3115">
        <v>1</v>
      </c>
      <c r="AJ3115">
        <v>6</v>
      </c>
      <c r="AK3115">
        <v>2</v>
      </c>
      <c r="AL3115">
        <v>1</v>
      </c>
      <c r="AM3115">
        <v>3</v>
      </c>
    </row>
    <row r="3116" spans="1:39">
      <c r="A3116">
        <v>16</v>
      </c>
      <c r="B3116">
        <v>173</v>
      </c>
      <c r="C3116">
        <v>2024</v>
      </c>
      <c r="D3116">
        <v>5</v>
      </c>
      <c r="E3116">
        <v>99</v>
      </c>
      <c r="F3116">
        <v>171</v>
      </c>
      <c r="G3116">
        <v>99</v>
      </c>
      <c r="H3116">
        <v>99</v>
      </c>
      <c r="I3116">
        <v>99</v>
      </c>
      <c r="J3116">
        <v>171</v>
      </c>
      <c r="M3116">
        <v>99</v>
      </c>
      <c r="N3116">
        <v>99</v>
      </c>
      <c r="O3116">
        <v>99</v>
      </c>
      <c r="P3116">
        <v>99</v>
      </c>
      <c r="Q3116">
        <v>18</v>
      </c>
      <c r="R3116">
        <v>220</v>
      </c>
      <c r="S3116">
        <v>220</v>
      </c>
      <c r="T3116">
        <v>8.1967213114754092</v>
      </c>
      <c r="U3116">
        <v>8.1014167287070631</v>
      </c>
      <c r="V3116">
        <v>5.1590909090909101</v>
      </c>
      <c r="W3116">
        <v>59.731818181818191</v>
      </c>
      <c r="X3116">
        <v>162.64453856003149</v>
      </c>
      <c r="Y3116">
        <v>150.12090909090912</v>
      </c>
      <c r="Z3116">
        <v>150.12090909090912</v>
      </c>
      <c r="AA3116">
        <v>30.044329658491193</v>
      </c>
      <c r="AB3116">
        <v>3.6638140042653826</v>
      </c>
      <c r="AC3116">
        <v>-39.711378535885501</v>
      </c>
      <c r="AD3116">
        <v>6</v>
      </c>
      <c r="AE3116">
        <v>0</v>
      </c>
      <c r="AF3116">
        <v>0</v>
      </c>
      <c r="AG3116">
        <v>1</v>
      </c>
      <c r="AH3116">
        <v>22</v>
      </c>
      <c r="AI3116">
        <v>1</v>
      </c>
      <c r="AJ3116">
        <v>1</v>
      </c>
      <c r="AK3116">
        <v>1</v>
      </c>
      <c r="AL3116">
        <v>2</v>
      </c>
      <c r="AM3116">
        <v>0</v>
      </c>
    </row>
    <row r="3117" spans="1:39">
      <c r="A3117">
        <v>16</v>
      </c>
      <c r="B3117">
        <v>174</v>
      </c>
      <c r="C3117">
        <v>2024</v>
      </c>
      <c r="D3117">
        <v>6</v>
      </c>
      <c r="E3117">
        <v>99</v>
      </c>
      <c r="F3117">
        <v>171</v>
      </c>
      <c r="G3117">
        <v>99</v>
      </c>
      <c r="H3117">
        <v>99</v>
      </c>
      <c r="I3117">
        <v>99</v>
      </c>
      <c r="J3117">
        <v>171</v>
      </c>
      <c r="M3117">
        <v>99</v>
      </c>
      <c r="N3117">
        <v>99</v>
      </c>
      <c r="O3117">
        <v>99</v>
      </c>
      <c r="P3117">
        <v>99</v>
      </c>
      <c r="Q3117">
        <v>19</v>
      </c>
      <c r="R3117">
        <v>197</v>
      </c>
      <c r="S3117">
        <v>197</v>
      </c>
      <c r="T3117">
        <v>9.0201465201465183</v>
      </c>
      <c r="U3117">
        <v>8.9464338676847817</v>
      </c>
      <c r="V3117">
        <v>5.4010152284263953</v>
      </c>
      <c r="W3117">
        <v>59.685279187817279</v>
      </c>
      <c r="X3117">
        <v>164.39880988390323</v>
      </c>
      <c r="Y3117">
        <v>151.74010152284245</v>
      </c>
      <c r="Z3117">
        <v>151.74010152284245</v>
      </c>
      <c r="AA3117">
        <v>27.821794509627168</v>
      </c>
      <c r="AB3117">
        <v>3.4600602307224193</v>
      </c>
      <c r="AC3117">
        <v>-42.242248776460549</v>
      </c>
      <c r="AD3117">
        <v>5</v>
      </c>
      <c r="AE3117">
        <v>0</v>
      </c>
      <c r="AF3117">
        <v>0</v>
      </c>
      <c r="AG3117">
        <v>0</v>
      </c>
      <c r="AH3117">
        <v>33</v>
      </c>
      <c r="AI3117">
        <v>0</v>
      </c>
      <c r="AJ3117">
        <v>1</v>
      </c>
      <c r="AK3117">
        <v>1</v>
      </c>
      <c r="AL3117">
        <v>0</v>
      </c>
      <c r="AM3117">
        <v>0</v>
      </c>
    </row>
    <row r="3118" spans="1:39">
      <c r="A3118">
        <v>16</v>
      </c>
      <c r="B3118">
        <v>175</v>
      </c>
      <c r="C3118">
        <v>2024</v>
      </c>
      <c r="D3118">
        <v>7</v>
      </c>
      <c r="E3118">
        <v>99</v>
      </c>
      <c r="F3118">
        <v>171</v>
      </c>
      <c r="G3118">
        <v>99</v>
      </c>
      <c r="H3118">
        <v>99</v>
      </c>
      <c r="I3118">
        <v>99</v>
      </c>
      <c r="J3118">
        <v>171</v>
      </c>
      <c r="M3118">
        <v>99</v>
      </c>
      <c r="N3118">
        <v>99</v>
      </c>
      <c r="O3118">
        <v>99</v>
      </c>
      <c r="P3118">
        <v>99</v>
      </c>
      <c r="Q3118">
        <v>20</v>
      </c>
      <c r="R3118">
        <v>190</v>
      </c>
      <c r="S3118">
        <v>189</v>
      </c>
      <c r="T3118">
        <v>7.7424612876935601</v>
      </c>
      <c r="U3118">
        <v>7.7254964977914051</v>
      </c>
      <c r="V3118">
        <v>4.8894736842105244</v>
      </c>
      <c r="W3118">
        <v>59.507936507936485</v>
      </c>
      <c r="X3118">
        <v>164.89935564805839</v>
      </c>
      <c r="Y3118">
        <v>151.31263157894745</v>
      </c>
      <c r="Z3118">
        <v>152.11322751322749</v>
      </c>
      <c r="AA3118">
        <v>33.852548060937394</v>
      </c>
      <c r="AB3118">
        <v>4.308990291158957</v>
      </c>
      <c r="AC3118">
        <v>-49.952216752320894</v>
      </c>
      <c r="AD3118">
        <v>4</v>
      </c>
      <c r="AE3118">
        <v>0</v>
      </c>
      <c r="AF3118">
        <v>0</v>
      </c>
      <c r="AG3118">
        <v>0</v>
      </c>
      <c r="AH3118">
        <v>13</v>
      </c>
      <c r="AI3118">
        <v>2</v>
      </c>
      <c r="AJ3118">
        <v>9</v>
      </c>
      <c r="AK3118">
        <v>0</v>
      </c>
      <c r="AL3118">
        <v>0</v>
      </c>
      <c r="AM3118">
        <v>1</v>
      </c>
    </row>
    <row r="3119" spans="1:39">
      <c r="A3119">
        <v>16</v>
      </c>
      <c r="B3119">
        <v>176</v>
      </c>
      <c r="C3119">
        <v>2024</v>
      </c>
      <c r="D3119">
        <v>8</v>
      </c>
      <c r="E3119">
        <v>99</v>
      </c>
      <c r="F3119">
        <v>171</v>
      </c>
      <c r="G3119">
        <v>99</v>
      </c>
      <c r="H3119">
        <v>99</v>
      </c>
      <c r="I3119">
        <v>99</v>
      </c>
      <c r="J3119">
        <v>171</v>
      </c>
      <c r="M3119">
        <v>99</v>
      </c>
      <c r="N3119">
        <v>99</v>
      </c>
      <c r="O3119">
        <v>99</v>
      </c>
      <c r="P3119">
        <v>99</v>
      </c>
      <c r="Q3119">
        <v>21</v>
      </c>
      <c r="R3119">
        <v>183</v>
      </c>
      <c r="S3119">
        <v>183</v>
      </c>
      <c r="T3119">
        <v>7.7476714648602893</v>
      </c>
      <c r="U3119">
        <v>7.748719698422466</v>
      </c>
      <c r="V3119">
        <v>5.9890710382513692</v>
      </c>
      <c r="W3119">
        <v>59.33333333333335</v>
      </c>
      <c r="X3119">
        <v>165.78335079835887</v>
      </c>
      <c r="Y3119">
        <v>153.01803278688524</v>
      </c>
      <c r="Z3119">
        <v>153.01803278688524</v>
      </c>
      <c r="AA3119">
        <v>27.269419860313295</v>
      </c>
      <c r="AB3119">
        <v>3.6951205949593926</v>
      </c>
      <c r="AC3119">
        <v>-33.633816990734822</v>
      </c>
      <c r="AD3119">
        <v>4</v>
      </c>
      <c r="AE3119">
        <v>0</v>
      </c>
      <c r="AF3119">
        <v>0</v>
      </c>
      <c r="AG3119">
        <v>0</v>
      </c>
      <c r="AH3119">
        <v>21</v>
      </c>
      <c r="AI3119">
        <v>2</v>
      </c>
      <c r="AJ3119">
        <v>5</v>
      </c>
      <c r="AK3119">
        <v>1</v>
      </c>
      <c r="AL3119">
        <v>2</v>
      </c>
      <c r="AM3119">
        <v>0</v>
      </c>
    </row>
    <row r="3120" spans="1:39">
      <c r="A3120">
        <v>16</v>
      </c>
      <c r="B3120">
        <v>177</v>
      </c>
      <c r="C3120">
        <v>2024</v>
      </c>
      <c r="D3120">
        <v>9</v>
      </c>
      <c r="E3120">
        <v>99</v>
      </c>
      <c r="F3120">
        <v>171</v>
      </c>
      <c r="G3120">
        <v>99</v>
      </c>
      <c r="H3120">
        <v>99</v>
      </c>
      <c r="I3120">
        <v>99</v>
      </c>
      <c r="J3120">
        <v>171</v>
      </c>
      <c r="M3120">
        <v>99</v>
      </c>
      <c r="N3120">
        <v>99</v>
      </c>
      <c r="O3120">
        <v>99</v>
      </c>
      <c r="P3120">
        <v>99</v>
      </c>
      <c r="Q3120">
        <v>16</v>
      </c>
      <c r="R3120">
        <v>153</v>
      </c>
      <c r="S3120">
        <v>153</v>
      </c>
      <c r="T3120">
        <v>6.4720812182741101</v>
      </c>
      <c r="U3120">
        <v>6.4326671676934364</v>
      </c>
      <c r="V3120">
        <v>5.4444444444444438</v>
      </c>
      <c r="W3120">
        <v>59.392156862745104</v>
      </c>
      <c r="X3120">
        <v>164.01121662099303</v>
      </c>
      <c r="Y3120">
        <v>151.38235294117638</v>
      </c>
      <c r="Z3120">
        <v>151.38235294117638</v>
      </c>
      <c r="AA3120">
        <v>30.265699469834239</v>
      </c>
      <c r="AB3120">
        <v>4.117927161341381</v>
      </c>
      <c r="AC3120">
        <v>-43.874236643215262</v>
      </c>
      <c r="AD3120">
        <v>5</v>
      </c>
      <c r="AE3120">
        <v>0</v>
      </c>
      <c r="AF3120">
        <v>0</v>
      </c>
      <c r="AG3120">
        <v>0</v>
      </c>
      <c r="AH3120">
        <v>10</v>
      </c>
      <c r="AI3120">
        <v>0</v>
      </c>
      <c r="AJ3120">
        <v>13</v>
      </c>
      <c r="AK3120">
        <v>0</v>
      </c>
      <c r="AL3120">
        <v>1</v>
      </c>
      <c r="AM3120">
        <v>0</v>
      </c>
    </row>
    <row r="3121" spans="1:39">
      <c r="A3121">
        <v>16</v>
      </c>
      <c r="B3121">
        <v>178</v>
      </c>
      <c r="C3121">
        <v>2024</v>
      </c>
      <c r="D3121">
        <v>10</v>
      </c>
      <c r="E3121">
        <v>99</v>
      </c>
      <c r="F3121">
        <v>171</v>
      </c>
      <c r="G3121">
        <v>99</v>
      </c>
      <c r="H3121">
        <v>99</v>
      </c>
      <c r="I3121">
        <v>99</v>
      </c>
      <c r="J3121">
        <v>171</v>
      </c>
      <c r="M3121">
        <v>99</v>
      </c>
      <c r="N3121">
        <v>99</v>
      </c>
      <c r="O3121">
        <v>99</v>
      </c>
      <c r="P3121">
        <v>99</v>
      </c>
      <c r="Q3121">
        <v>16</v>
      </c>
      <c r="R3121">
        <v>215</v>
      </c>
      <c r="S3121">
        <v>215</v>
      </c>
      <c r="T3121">
        <v>8.5453100158982505</v>
      </c>
      <c r="U3121">
        <v>8.605303995842144</v>
      </c>
      <c r="V3121">
        <v>5</v>
      </c>
      <c r="W3121">
        <v>59.883720930232563</v>
      </c>
      <c r="X3121">
        <v>165.11728690569171</v>
      </c>
      <c r="Y3121">
        <v>152.40325581395339</v>
      </c>
      <c r="Z3121">
        <v>152.40325581395339</v>
      </c>
      <c r="AA3121">
        <v>29.367923311535478</v>
      </c>
      <c r="AB3121">
        <v>3.2003582817275942</v>
      </c>
      <c r="AC3121">
        <v>-25.379911630938359</v>
      </c>
      <c r="AD3121">
        <v>4</v>
      </c>
      <c r="AE3121">
        <v>0</v>
      </c>
      <c r="AF3121">
        <v>0</v>
      </c>
      <c r="AG3121">
        <v>0</v>
      </c>
      <c r="AH3121">
        <v>20</v>
      </c>
      <c r="AI3121">
        <v>2</v>
      </c>
      <c r="AJ3121">
        <v>5</v>
      </c>
      <c r="AK3121">
        <v>1</v>
      </c>
      <c r="AL3121">
        <v>0</v>
      </c>
      <c r="AM3121">
        <v>2</v>
      </c>
    </row>
    <row r="3122" spans="1:39">
      <c r="A3122">
        <v>16</v>
      </c>
      <c r="B3122">
        <v>179</v>
      </c>
      <c r="C3122">
        <v>2024</v>
      </c>
      <c r="D3122">
        <v>11</v>
      </c>
      <c r="E3122">
        <v>99</v>
      </c>
      <c r="F3122">
        <v>171</v>
      </c>
      <c r="G3122">
        <v>99</v>
      </c>
      <c r="H3122">
        <v>99</v>
      </c>
      <c r="I3122">
        <v>99</v>
      </c>
      <c r="J3122">
        <v>171</v>
      </c>
      <c r="M3122">
        <v>99</v>
      </c>
      <c r="N3122">
        <v>99</v>
      </c>
      <c r="O3122">
        <v>99</v>
      </c>
      <c r="P3122">
        <v>99</v>
      </c>
      <c r="Q3122">
        <v>9</v>
      </c>
      <c r="R3122">
        <v>38</v>
      </c>
      <c r="S3122">
        <v>38</v>
      </c>
      <c r="T3122">
        <v>6.0221870047543575</v>
      </c>
      <c r="U3122">
        <v>6.2101933502171516</v>
      </c>
      <c r="V3122">
        <v>6.5</v>
      </c>
      <c r="W3122">
        <v>58.210526315789458</v>
      </c>
      <c r="X3122">
        <v>174.08336659633909</v>
      </c>
      <c r="Y3122">
        <v>160.67894736842109</v>
      </c>
      <c r="Z3122">
        <v>160.67894736842109</v>
      </c>
      <c r="AA3122">
        <v>33.037268890361638</v>
      </c>
      <c r="AB3122">
        <v>4.8131283990924061</v>
      </c>
      <c r="AC3122">
        <v>-52.124820690344912</v>
      </c>
      <c r="AD3122">
        <v>2</v>
      </c>
      <c r="AE3122">
        <v>0</v>
      </c>
      <c r="AF3122">
        <v>0</v>
      </c>
      <c r="AG3122">
        <v>0</v>
      </c>
      <c r="AH3122">
        <v>6</v>
      </c>
      <c r="AI3122">
        <v>1</v>
      </c>
      <c r="AJ3122">
        <v>0</v>
      </c>
      <c r="AK3122">
        <v>0</v>
      </c>
      <c r="AL3122">
        <v>0</v>
      </c>
      <c r="AM3122">
        <v>0</v>
      </c>
    </row>
    <row r="3123" spans="1:39">
      <c r="A3123">
        <v>16</v>
      </c>
      <c r="B3123">
        <v>180</v>
      </c>
      <c r="C3123">
        <v>2024</v>
      </c>
      <c r="D3123">
        <v>12</v>
      </c>
      <c r="E3123">
        <v>99</v>
      </c>
      <c r="F3123">
        <v>171</v>
      </c>
      <c r="G3123">
        <v>99</v>
      </c>
      <c r="H3123">
        <v>99</v>
      </c>
      <c r="I3123">
        <v>99</v>
      </c>
      <c r="J3123">
        <v>171</v>
      </c>
      <c r="M3123">
        <v>99</v>
      </c>
      <c r="N3123">
        <v>99</v>
      </c>
      <c r="O3123">
        <v>99</v>
      </c>
      <c r="P3123">
        <v>99</v>
      </c>
      <c r="R3123">
        <v>0</v>
      </c>
    </row>
    <row r="3124" spans="1:39">
      <c r="A3124">
        <v>16</v>
      </c>
      <c r="B3124">
        <v>181</v>
      </c>
      <c r="C3124">
        <v>2024</v>
      </c>
      <c r="D3124">
        <v>1</v>
      </c>
      <c r="E3124">
        <v>99</v>
      </c>
      <c r="F3124">
        <v>171</v>
      </c>
      <c r="G3124">
        <v>99</v>
      </c>
      <c r="H3124">
        <v>99</v>
      </c>
      <c r="I3124">
        <v>99</v>
      </c>
      <c r="J3124">
        <v>181</v>
      </c>
      <c r="M3124">
        <v>99</v>
      </c>
      <c r="N3124">
        <v>99</v>
      </c>
      <c r="O3124">
        <v>99</v>
      </c>
      <c r="P3124">
        <v>99</v>
      </c>
      <c r="Q3124">
        <v>1</v>
      </c>
      <c r="R3124">
        <v>5</v>
      </c>
      <c r="S3124">
        <v>5</v>
      </c>
      <c r="T3124">
        <v>0.18456995201181248</v>
      </c>
      <c r="U3124">
        <v>0.15795418425246235</v>
      </c>
      <c r="V3124">
        <v>2.2000000000000002</v>
      </c>
      <c r="W3124">
        <v>61.2</v>
      </c>
      <c r="X3124">
        <v>143.96533044420369</v>
      </c>
      <c r="Y3124">
        <v>132.88</v>
      </c>
      <c r="Z3124">
        <v>132.88</v>
      </c>
      <c r="AA3124">
        <v>2.85825121359191</v>
      </c>
      <c r="AB3124">
        <v>3.5999999999998793</v>
      </c>
      <c r="AC3124">
        <v>-44.082899152053216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</row>
    <row r="3125" spans="1:39">
      <c r="A3125">
        <v>16</v>
      </c>
      <c r="B3125">
        <v>182</v>
      </c>
      <c r="C3125">
        <v>2024</v>
      </c>
      <c r="D3125">
        <v>2</v>
      </c>
      <c r="E3125">
        <v>99</v>
      </c>
      <c r="F3125">
        <v>171</v>
      </c>
      <c r="G3125">
        <v>99</v>
      </c>
      <c r="H3125">
        <v>99</v>
      </c>
      <c r="I3125">
        <v>99</v>
      </c>
      <c r="J3125">
        <v>181</v>
      </c>
      <c r="M3125">
        <v>99</v>
      </c>
      <c r="N3125">
        <v>99</v>
      </c>
      <c r="O3125">
        <v>99</v>
      </c>
      <c r="P3125">
        <v>99</v>
      </c>
      <c r="Q3125">
        <v>1</v>
      </c>
      <c r="R3125">
        <v>1</v>
      </c>
      <c r="S3125">
        <v>1</v>
      </c>
      <c r="T3125">
        <v>3.7369207772795225E-2</v>
      </c>
      <c r="U3125">
        <v>3.068486666386307E-2</v>
      </c>
      <c r="V3125">
        <v>0</v>
      </c>
      <c r="W3125">
        <v>65</v>
      </c>
      <c r="X3125">
        <v>135.96966413867827</v>
      </c>
      <c r="Y3125">
        <v>125.5</v>
      </c>
      <c r="Z3125">
        <v>125.5</v>
      </c>
      <c r="AA3125">
        <v>0</v>
      </c>
      <c r="AB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</row>
    <row r="3126" spans="1:39">
      <c r="A3126">
        <v>16</v>
      </c>
      <c r="B3126">
        <v>183</v>
      </c>
      <c r="C3126">
        <v>2024</v>
      </c>
      <c r="D3126">
        <v>3</v>
      </c>
      <c r="E3126">
        <v>99</v>
      </c>
      <c r="F3126">
        <v>171</v>
      </c>
      <c r="G3126">
        <v>99</v>
      </c>
      <c r="H3126">
        <v>99</v>
      </c>
      <c r="I3126">
        <v>99</v>
      </c>
      <c r="J3126">
        <v>181</v>
      </c>
      <c r="M3126">
        <v>99</v>
      </c>
      <c r="N3126">
        <v>99</v>
      </c>
      <c r="O3126">
        <v>99</v>
      </c>
      <c r="P3126">
        <v>99</v>
      </c>
      <c r="Q3126">
        <v>1</v>
      </c>
      <c r="R3126">
        <v>4</v>
      </c>
      <c r="S3126">
        <v>4</v>
      </c>
      <c r="T3126">
        <v>0.18876828692779613</v>
      </c>
      <c r="U3126">
        <v>0.17698177878847687</v>
      </c>
      <c r="V3126">
        <v>11.75</v>
      </c>
      <c r="W3126">
        <v>53.75</v>
      </c>
      <c r="X3126">
        <v>155.715059588299</v>
      </c>
      <c r="Y3126">
        <v>143.72499999999999</v>
      </c>
      <c r="Z3126">
        <v>143.72499999999999</v>
      </c>
      <c r="AA3126">
        <v>9.2283191860709497</v>
      </c>
      <c r="AB3126">
        <v>4.1457809879442502</v>
      </c>
      <c r="AC3126">
        <v>-78.005357277406588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</row>
    <row r="3127" spans="1:39">
      <c r="A3127">
        <v>16</v>
      </c>
      <c r="B3127">
        <v>184</v>
      </c>
      <c r="C3127">
        <v>2024</v>
      </c>
      <c r="D3127">
        <v>4</v>
      </c>
      <c r="E3127">
        <v>99</v>
      </c>
      <c r="F3127">
        <v>171</v>
      </c>
      <c r="G3127">
        <v>99</v>
      </c>
      <c r="H3127">
        <v>99</v>
      </c>
      <c r="I3127">
        <v>99</v>
      </c>
      <c r="J3127">
        <v>181</v>
      </c>
      <c r="M3127">
        <v>99</v>
      </c>
      <c r="N3127">
        <v>99</v>
      </c>
      <c r="O3127">
        <v>99</v>
      </c>
      <c r="P3127">
        <v>99</v>
      </c>
      <c r="R3127">
        <v>0</v>
      </c>
    </row>
    <row r="3128" spans="1:39">
      <c r="A3128">
        <v>16</v>
      </c>
      <c r="B3128">
        <v>185</v>
      </c>
      <c r="C3128">
        <v>2024</v>
      </c>
      <c r="D3128">
        <v>5</v>
      </c>
      <c r="E3128">
        <v>99</v>
      </c>
      <c r="F3128">
        <v>171</v>
      </c>
      <c r="G3128">
        <v>99</v>
      </c>
      <c r="H3128">
        <v>99</v>
      </c>
      <c r="I3128">
        <v>99</v>
      </c>
      <c r="J3128">
        <v>181</v>
      </c>
      <c r="M3128">
        <v>99</v>
      </c>
      <c r="N3128">
        <v>99</v>
      </c>
      <c r="O3128">
        <v>99</v>
      </c>
      <c r="P3128">
        <v>99</v>
      </c>
      <c r="Q3128">
        <v>1</v>
      </c>
      <c r="R3128">
        <v>1</v>
      </c>
      <c r="S3128">
        <v>1</v>
      </c>
      <c r="T3128">
        <v>3.7257824143070037E-2</v>
      </c>
      <c r="U3128">
        <v>2.7964171518491295E-2</v>
      </c>
      <c r="V3128">
        <v>0</v>
      </c>
      <c r="W3128">
        <v>61</v>
      </c>
      <c r="X3128">
        <v>123.51029252437704</v>
      </c>
      <c r="Y3128">
        <v>114</v>
      </c>
      <c r="Z3128">
        <v>114</v>
      </c>
      <c r="AA3128">
        <v>0</v>
      </c>
      <c r="AB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</row>
    <row r="3129" spans="1:39">
      <c r="A3129">
        <v>16</v>
      </c>
      <c r="B3129">
        <v>186</v>
      </c>
      <c r="C3129">
        <v>2024</v>
      </c>
      <c r="D3129">
        <v>6</v>
      </c>
      <c r="E3129">
        <v>99</v>
      </c>
      <c r="F3129">
        <v>171</v>
      </c>
      <c r="G3129">
        <v>99</v>
      </c>
      <c r="H3129">
        <v>99</v>
      </c>
      <c r="I3129">
        <v>99</v>
      </c>
      <c r="J3129">
        <v>181</v>
      </c>
      <c r="M3129">
        <v>99</v>
      </c>
      <c r="N3129">
        <v>99</v>
      </c>
      <c r="O3129">
        <v>99</v>
      </c>
      <c r="P3129">
        <v>99</v>
      </c>
      <c r="Q3129">
        <v>3</v>
      </c>
      <c r="R3129">
        <v>5</v>
      </c>
      <c r="S3129">
        <v>5</v>
      </c>
      <c r="T3129">
        <v>0.22893772893772887</v>
      </c>
      <c r="U3129">
        <v>0.21862689143685912</v>
      </c>
      <c r="V3129">
        <v>0</v>
      </c>
      <c r="W3129">
        <v>61.6</v>
      </c>
      <c r="X3129">
        <v>158.28819068255686</v>
      </c>
      <c r="Y3129">
        <v>146.10000000000005</v>
      </c>
      <c r="Z3129">
        <v>146.10000000000005</v>
      </c>
      <c r="AA3129">
        <v>31.71100755258329</v>
      </c>
      <c r="AB3129">
        <v>1.0198039027182713</v>
      </c>
      <c r="AC3129">
        <v>-30.427648294693192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</row>
    <row r="3130" spans="1:39">
      <c r="A3130">
        <v>16</v>
      </c>
      <c r="B3130">
        <v>187</v>
      </c>
      <c r="C3130">
        <v>2024</v>
      </c>
      <c r="D3130">
        <v>7</v>
      </c>
      <c r="E3130">
        <v>99</v>
      </c>
      <c r="F3130">
        <v>171</v>
      </c>
      <c r="G3130">
        <v>99</v>
      </c>
      <c r="H3130">
        <v>99</v>
      </c>
      <c r="I3130">
        <v>99</v>
      </c>
      <c r="J3130">
        <v>181</v>
      </c>
      <c r="M3130">
        <v>99</v>
      </c>
      <c r="N3130">
        <v>99</v>
      </c>
      <c r="O3130">
        <v>99</v>
      </c>
      <c r="P3130">
        <v>99</v>
      </c>
      <c r="Q3130">
        <v>1</v>
      </c>
      <c r="R3130">
        <v>4</v>
      </c>
      <c r="S3130">
        <v>4</v>
      </c>
      <c r="T3130">
        <v>0.16299918500407498</v>
      </c>
      <c r="U3130">
        <v>0.11337234768093224</v>
      </c>
      <c r="V3130">
        <v>0</v>
      </c>
      <c r="W3130">
        <v>63.75</v>
      </c>
      <c r="X3130">
        <v>114.2741061755146</v>
      </c>
      <c r="Y3130">
        <v>105.47499999999999</v>
      </c>
      <c r="Z3130">
        <v>105.47499999999999</v>
      </c>
      <c r="AA3130">
        <v>11.908689054635715</v>
      </c>
      <c r="AB3130">
        <v>1.6393596310755001</v>
      </c>
      <c r="AC3130">
        <v>-26.155551503222753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</row>
    <row r="3131" spans="1:39">
      <c r="A3131">
        <v>16</v>
      </c>
      <c r="B3131">
        <v>188</v>
      </c>
      <c r="C3131">
        <v>2024</v>
      </c>
      <c r="D3131">
        <v>8</v>
      </c>
      <c r="E3131">
        <v>99</v>
      </c>
      <c r="F3131">
        <v>171</v>
      </c>
      <c r="G3131">
        <v>99</v>
      </c>
      <c r="H3131">
        <v>99</v>
      </c>
      <c r="I3131">
        <v>99</v>
      </c>
      <c r="J3131">
        <v>181</v>
      </c>
      <c r="M3131">
        <v>99</v>
      </c>
      <c r="N3131">
        <v>99</v>
      </c>
      <c r="O3131">
        <v>99</v>
      </c>
      <c r="P3131">
        <v>99</v>
      </c>
      <c r="Q3131">
        <v>2</v>
      </c>
      <c r="R3131">
        <v>5</v>
      </c>
      <c r="S3131">
        <v>5</v>
      </c>
      <c r="T3131">
        <v>0.21168501270110077</v>
      </c>
      <c r="U3131">
        <v>0.20742725725877795</v>
      </c>
      <c r="V3131">
        <v>12.8</v>
      </c>
      <c r="W3131">
        <v>55.8</v>
      </c>
      <c r="X3131">
        <v>162.42686890574214</v>
      </c>
      <c r="Y3131">
        <v>149.91999999999996</v>
      </c>
      <c r="Z3131">
        <v>149.91999999999996</v>
      </c>
      <c r="AA3131">
        <v>12.636201961032564</v>
      </c>
      <c r="AB3131">
        <v>3.5440090293339006</v>
      </c>
      <c r="AC3131">
        <v>-88.819787288130115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</row>
    <row r="3132" spans="1:39">
      <c r="A3132">
        <v>16</v>
      </c>
      <c r="B3132">
        <v>189</v>
      </c>
      <c r="C3132">
        <v>2024</v>
      </c>
      <c r="D3132">
        <v>9</v>
      </c>
      <c r="E3132">
        <v>99</v>
      </c>
      <c r="F3132">
        <v>171</v>
      </c>
      <c r="G3132">
        <v>99</v>
      </c>
      <c r="H3132">
        <v>99</v>
      </c>
      <c r="I3132">
        <v>99</v>
      </c>
      <c r="J3132">
        <v>181</v>
      </c>
      <c r="M3132">
        <v>99</v>
      </c>
      <c r="N3132">
        <v>99</v>
      </c>
      <c r="O3132">
        <v>99</v>
      </c>
      <c r="P3132">
        <v>99</v>
      </c>
      <c r="R3132">
        <v>0</v>
      </c>
    </row>
    <row r="3133" spans="1:39">
      <c r="A3133">
        <v>16</v>
      </c>
      <c r="B3133">
        <v>190</v>
      </c>
      <c r="C3133">
        <v>2024</v>
      </c>
      <c r="D3133">
        <v>10</v>
      </c>
      <c r="E3133">
        <v>99</v>
      </c>
      <c r="F3133">
        <v>171</v>
      </c>
      <c r="G3133">
        <v>99</v>
      </c>
      <c r="H3133">
        <v>99</v>
      </c>
      <c r="I3133">
        <v>99</v>
      </c>
      <c r="J3133">
        <v>181</v>
      </c>
      <c r="M3133">
        <v>99</v>
      </c>
      <c r="N3133">
        <v>99</v>
      </c>
      <c r="O3133">
        <v>99</v>
      </c>
      <c r="P3133">
        <v>99</v>
      </c>
      <c r="Q3133">
        <v>2</v>
      </c>
      <c r="R3133">
        <v>2</v>
      </c>
      <c r="S3133">
        <v>2</v>
      </c>
      <c r="T3133">
        <v>7.9491255961844226E-2</v>
      </c>
      <c r="U3133">
        <v>7.3088107805878169E-2</v>
      </c>
      <c r="V3133">
        <v>14</v>
      </c>
      <c r="W3133">
        <v>59</v>
      </c>
      <c r="X3133">
        <v>150.75839653304445</v>
      </c>
      <c r="Y3133">
        <v>139.15</v>
      </c>
      <c r="Z3133">
        <v>139.15</v>
      </c>
      <c r="AA3133">
        <v>5.6500000000003743</v>
      </c>
      <c r="AB3133">
        <v>0</v>
      </c>
      <c r="AD3133">
        <v>0</v>
      </c>
      <c r="AE3133">
        <v>0</v>
      </c>
      <c r="AF3133">
        <v>0</v>
      </c>
      <c r="AG3133">
        <v>0</v>
      </c>
      <c r="AH3133">
        <v>1</v>
      </c>
      <c r="AI3133">
        <v>0</v>
      </c>
      <c r="AJ3133">
        <v>0</v>
      </c>
      <c r="AK3133">
        <v>0</v>
      </c>
      <c r="AL3133">
        <v>0</v>
      </c>
      <c r="AM3133">
        <v>0</v>
      </c>
    </row>
    <row r="3134" spans="1:39">
      <c r="A3134">
        <v>16</v>
      </c>
      <c r="B3134">
        <v>191</v>
      </c>
      <c r="C3134">
        <v>2024</v>
      </c>
      <c r="D3134">
        <v>11</v>
      </c>
      <c r="E3134">
        <v>99</v>
      </c>
      <c r="F3134">
        <v>171</v>
      </c>
      <c r="G3134">
        <v>99</v>
      </c>
      <c r="H3134">
        <v>99</v>
      </c>
      <c r="I3134">
        <v>99</v>
      </c>
      <c r="J3134">
        <v>181</v>
      </c>
      <c r="M3134">
        <v>99</v>
      </c>
      <c r="N3134">
        <v>99</v>
      </c>
      <c r="O3134">
        <v>99</v>
      </c>
      <c r="P3134">
        <v>99</v>
      </c>
      <c r="R3134">
        <v>0</v>
      </c>
    </row>
    <row r="3135" spans="1:39">
      <c r="A3135">
        <v>16</v>
      </c>
      <c r="B3135">
        <v>192</v>
      </c>
      <c r="C3135">
        <v>2024</v>
      </c>
      <c r="D3135">
        <v>12</v>
      </c>
      <c r="E3135">
        <v>99</v>
      </c>
      <c r="F3135">
        <v>171</v>
      </c>
      <c r="G3135">
        <v>99</v>
      </c>
      <c r="H3135">
        <v>99</v>
      </c>
      <c r="I3135">
        <v>99</v>
      </c>
      <c r="J3135">
        <v>181</v>
      </c>
      <c r="M3135">
        <v>99</v>
      </c>
      <c r="N3135">
        <v>99</v>
      </c>
      <c r="O3135">
        <v>99</v>
      </c>
      <c r="P3135">
        <v>99</v>
      </c>
      <c r="R3135">
        <v>0</v>
      </c>
    </row>
    <row r="3136" spans="1:39">
      <c r="A3136">
        <v>16</v>
      </c>
      <c r="B3136">
        <v>193</v>
      </c>
      <c r="C3136">
        <v>2024</v>
      </c>
      <c r="D3136">
        <v>1</v>
      </c>
      <c r="E3136">
        <v>99</v>
      </c>
      <c r="F3136">
        <v>171</v>
      </c>
      <c r="G3136">
        <v>99</v>
      </c>
      <c r="H3136">
        <v>99</v>
      </c>
      <c r="I3136">
        <v>99</v>
      </c>
      <c r="J3136">
        <v>470</v>
      </c>
      <c r="M3136">
        <v>99</v>
      </c>
      <c r="N3136">
        <v>99</v>
      </c>
      <c r="O3136">
        <v>99</v>
      </c>
      <c r="P3136">
        <v>99</v>
      </c>
      <c r="Q3136">
        <v>1</v>
      </c>
      <c r="R3136">
        <v>1</v>
      </c>
      <c r="S3136">
        <v>1</v>
      </c>
      <c r="T3136">
        <v>3.6913990402362498E-2</v>
      </c>
      <c r="U3136">
        <v>3.3164672942833366E-2</v>
      </c>
      <c r="V3136">
        <v>14</v>
      </c>
      <c r="W3136">
        <v>57</v>
      </c>
      <c r="X3136">
        <v>151.13759479956661</v>
      </c>
      <c r="Y3136">
        <v>139.5</v>
      </c>
      <c r="Z3136">
        <v>139.5</v>
      </c>
      <c r="AA3136">
        <v>0</v>
      </c>
      <c r="AB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</row>
    <row r="3137" spans="1:39">
      <c r="A3137">
        <v>16</v>
      </c>
      <c r="B3137">
        <v>194</v>
      </c>
      <c r="C3137">
        <v>2024</v>
      </c>
      <c r="D3137">
        <v>2</v>
      </c>
      <c r="E3137">
        <v>99</v>
      </c>
      <c r="F3137">
        <v>171</v>
      </c>
      <c r="G3137">
        <v>99</v>
      </c>
      <c r="H3137">
        <v>99</v>
      </c>
      <c r="I3137">
        <v>99</v>
      </c>
      <c r="J3137">
        <v>470</v>
      </c>
      <c r="M3137">
        <v>99</v>
      </c>
      <c r="N3137">
        <v>99</v>
      </c>
      <c r="O3137">
        <v>99</v>
      </c>
      <c r="P3137">
        <v>99</v>
      </c>
      <c r="Q3137">
        <v>3</v>
      </c>
      <c r="R3137">
        <v>9</v>
      </c>
      <c r="S3137">
        <v>9</v>
      </c>
      <c r="T3137">
        <v>0.33632286995515698</v>
      </c>
      <c r="U3137">
        <v>0.37129911167922269</v>
      </c>
      <c r="V3137">
        <v>8.5555555555555554</v>
      </c>
      <c r="W3137">
        <v>53.33333333333335</v>
      </c>
      <c r="X3137">
        <v>182.80967858432649</v>
      </c>
      <c r="Y3137">
        <v>168.73333333333329</v>
      </c>
      <c r="Z3137">
        <v>168.73333333333329</v>
      </c>
      <c r="AA3137">
        <v>47.339858705135825</v>
      </c>
      <c r="AB3137">
        <v>7.6303487615063714</v>
      </c>
      <c r="AC3137">
        <v>-76.318603191019434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</row>
    <row r="3138" spans="1:39">
      <c r="A3138">
        <v>16</v>
      </c>
      <c r="B3138">
        <v>195</v>
      </c>
      <c r="C3138">
        <v>2024</v>
      </c>
      <c r="D3138">
        <v>3</v>
      </c>
      <c r="E3138">
        <v>99</v>
      </c>
      <c r="F3138">
        <v>171</v>
      </c>
      <c r="G3138">
        <v>99</v>
      </c>
      <c r="H3138">
        <v>99</v>
      </c>
      <c r="I3138">
        <v>99</v>
      </c>
      <c r="J3138">
        <v>470</v>
      </c>
      <c r="M3138">
        <v>99</v>
      </c>
      <c r="N3138">
        <v>99</v>
      </c>
      <c r="O3138">
        <v>99</v>
      </c>
      <c r="P3138">
        <v>99</v>
      </c>
      <c r="Q3138">
        <v>4</v>
      </c>
      <c r="R3138">
        <v>7</v>
      </c>
      <c r="S3138">
        <v>7</v>
      </c>
      <c r="T3138">
        <v>0.33034450212364319</v>
      </c>
      <c r="U3138">
        <v>0.30615477301294158</v>
      </c>
      <c r="V3138">
        <v>11.571428571428569</v>
      </c>
      <c r="W3138">
        <v>57.285714285714306</v>
      </c>
      <c r="X3138">
        <v>153.92354124748499</v>
      </c>
      <c r="Y3138">
        <v>142.07142857142861</v>
      </c>
      <c r="Z3138">
        <v>142.07142857142861</v>
      </c>
      <c r="AA3138">
        <v>16.466304493524557</v>
      </c>
      <c r="AB3138">
        <v>2.4327694808466593</v>
      </c>
      <c r="AC3138">
        <v>-84.213103470053525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</row>
    <row r="3139" spans="1:39">
      <c r="A3139">
        <v>16</v>
      </c>
      <c r="B3139">
        <v>196</v>
      </c>
      <c r="C3139">
        <v>2024</v>
      </c>
      <c r="D3139">
        <v>4</v>
      </c>
      <c r="E3139">
        <v>99</v>
      </c>
      <c r="F3139">
        <v>171</v>
      </c>
      <c r="G3139">
        <v>99</v>
      </c>
      <c r="H3139">
        <v>99</v>
      </c>
      <c r="I3139">
        <v>99</v>
      </c>
      <c r="J3139">
        <v>470</v>
      </c>
      <c r="M3139">
        <v>99</v>
      </c>
      <c r="N3139">
        <v>99</v>
      </c>
      <c r="O3139">
        <v>99</v>
      </c>
      <c r="P3139">
        <v>99</v>
      </c>
      <c r="Q3139">
        <v>2</v>
      </c>
      <c r="R3139">
        <v>26</v>
      </c>
      <c r="S3139">
        <v>26</v>
      </c>
      <c r="T3139">
        <v>0.87630603302999643</v>
      </c>
      <c r="U3139">
        <v>0.79612157664192318</v>
      </c>
      <c r="V3139">
        <v>6.5384615384615401</v>
      </c>
      <c r="W3139">
        <v>58.653846153846168</v>
      </c>
      <c r="X3139">
        <v>150.3791982665222</v>
      </c>
      <c r="Y3139">
        <v>138.80000000000001</v>
      </c>
      <c r="Z3139">
        <v>138.80000000000001</v>
      </c>
      <c r="AA3139">
        <v>16.021523983979563</v>
      </c>
      <c r="AB3139">
        <v>3.2337440516708043</v>
      </c>
      <c r="AC3139">
        <v>-10.779132273069491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</row>
    <row r="3140" spans="1:39">
      <c r="A3140">
        <v>16</v>
      </c>
      <c r="B3140">
        <v>197</v>
      </c>
      <c r="C3140">
        <v>2024</v>
      </c>
      <c r="D3140">
        <v>5</v>
      </c>
      <c r="E3140">
        <v>99</v>
      </c>
      <c r="F3140">
        <v>171</v>
      </c>
      <c r="G3140">
        <v>99</v>
      </c>
      <c r="H3140">
        <v>99</v>
      </c>
      <c r="I3140">
        <v>99</v>
      </c>
      <c r="J3140">
        <v>470</v>
      </c>
      <c r="M3140">
        <v>99</v>
      </c>
      <c r="N3140">
        <v>99</v>
      </c>
      <c r="O3140">
        <v>99</v>
      </c>
      <c r="P3140">
        <v>99</v>
      </c>
      <c r="Q3140">
        <v>2</v>
      </c>
      <c r="R3140">
        <v>5</v>
      </c>
      <c r="S3140">
        <v>5</v>
      </c>
      <c r="T3140">
        <v>0.1862891207153502</v>
      </c>
      <c r="U3140">
        <v>0.15495585217746452</v>
      </c>
      <c r="V3140">
        <v>10.6</v>
      </c>
      <c r="W3140">
        <v>57.4</v>
      </c>
      <c r="X3140">
        <v>136.87973997833157</v>
      </c>
      <c r="Y3140">
        <v>126.34</v>
      </c>
      <c r="Z3140">
        <v>126.34</v>
      </c>
      <c r="AA3140">
        <v>4.4987109264768304</v>
      </c>
      <c r="AB3140">
        <v>3.0724582991474678</v>
      </c>
      <c r="AC3140">
        <v>-40.775275088766875</v>
      </c>
      <c r="AD3140">
        <v>0</v>
      </c>
      <c r="AE3140">
        <v>0</v>
      </c>
      <c r="AF3140">
        <v>0</v>
      </c>
      <c r="AG3140">
        <v>0</v>
      </c>
      <c r="AH3140">
        <v>1</v>
      </c>
      <c r="AI3140">
        <v>0</v>
      </c>
      <c r="AJ3140">
        <v>1</v>
      </c>
      <c r="AK3140">
        <v>0</v>
      </c>
      <c r="AL3140">
        <v>0</v>
      </c>
      <c r="AM3140">
        <v>0</v>
      </c>
    </row>
    <row r="3141" spans="1:39">
      <c r="A3141">
        <v>16</v>
      </c>
      <c r="B3141">
        <v>198</v>
      </c>
      <c r="C3141">
        <v>2024</v>
      </c>
      <c r="D3141">
        <v>6</v>
      </c>
      <c r="E3141">
        <v>99</v>
      </c>
      <c r="F3141">
        <v>171</v>
      </c>
      <c r="G3141">
        <v>99</v>
      </c>
      <c r="H3141">
        <v>99</v>
      </c>
      <c r="I3141">
        <v>99</v>
      </c>
      <c r="J3141">
        <v>470</v>
      </c>
      <c r="M3141">
        <v>99</v>
      </c>
      <c r="N3141">
        <v>99</v>
      </c>
      <c r="O3141">
        <v>99</v>
      </c>
      <c r="P3141">
        <v>99</v>
      </c>
      <c r="Q3141">
        <v>3</v>
      </c>
      <c r="R3141">
        <v>16</v>
      </c>
      <c r="S3141">
        <v>16</v>
      </c>
      <c r="T3141">
        <v>0.73260073260073244</v>
      </c>
      <c r="U3141">
        <v>0.66210577950138716</v>
      </c>
      <c r="V3141">
        <v>6.9375</v>
      </c>
      <c r="W3141">
        <v>58.125</v>
      </c>
      <c r="X3141">
        <v>149.80362946912237</v>
      </c>
      <c r="Y3141">
        <v>138.26875000000001</v>
      </c>
      <c r="Z3141">
        <v>138.26875000000001</v>
      </c>
      <c r="AA3141">
        <v>29.391021561652149</v>
      </c>
      <c r="AB3141">
        <v>4.121210380458634</v>
      </c>
      <c r="AC3141">
        <v>-51.084858616268754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1</v>
      </c>
      <c r="AK3141">
        <v>0</v>
      </c>
      <c r="AL3141">
        <v>0</v>
      </c>
      <c r="AM3141">
        <v>0</v>
      </c>
    </row>
    <row r="3142" spans="1:39">
      <c r="A3142">
        <v>16</v>
      </c>
      <c r="B3142">
        <v>199</v>
      </c>
      <c r="C3142">
        <v>2024</v>
      </c>
      <c r="D3142">
        <v>7</v>
      </c>
      <c r="E3142">
        <v>99</v>
      </c>
      <c r="F3142">
        <v>171</v>
      </c>
      <c r="G3142">
        <v>99</v>
      </c>
      <c r="H3142">
        <v>99</v>
      </c>
      <c r="I3142">
        <v>99</v>
      </c>
      <c r="J3142">
        <v>470</v>
      </c>
      <c r="M3142">
        <v>99</v>
      </c>
      <c r="N3142">
        <v>99</v>
      </c>
      <c r="O3142">
        <v>99</v>
      </c>
      <c r="P3142">
        <v>99</v>
      </c>
      <c r="Q3142">
        <v>2</v>
      </c>
      <c r="R3142">
        <v>10</v>
      </c>
      <c r="S3142">
        <v>10</v>
      </c>
      <c r="T3142">
        <v>0.40749796251018744</v>
      </c>
      <c r="U3142">
        <v>0.4298421601100243</v>
      </c>
      <c r="V3142">
        <v>10.199999999999999</v>
      </c>
      <c r="W3142">
        <v>53.4</v>
      </c>
      <c r="X3142">
        <v>173.30444203683641</v>
      </c>
      <c r="Y3142">
        <v>159.96000000000004</v>
      </c>
      <c r="Z3142">
        <v>159.96000000000004</v>
      </c>
      <c r="AA3142">
        <v>16.341554393631004</v>
      </c>
      <c r="AB3142">
        <v>4.2237424163885926</v>
      </c>
      <c r="AC3142">
        <v>-36.761916701898258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1</v>
      </c>
      <c r="AK3142">
        <v>0</v>
      </c>
      <c r="AL3142">
        <v>0</v>
      </c>
      <c r="AM3142">
        <v>0</v>
      </c>
    </row>
    <row r="3143" spans="1:39">
      <c r="A3143">
        <v>16</v>
      </c>
      <c r="B3143">
        <v>200</v>
      </c>
      <c r="C3143">
        <v>2024</v>
      </c>
      <c r="D3143">
        <v>8</v>
      </c>
      <c r="E3143">
        <v>99</v>
      </c>
      <c r="F3143">
        <v>171</v>
      </c>
      <c r="G3143">
        <v>99</v>
      </c>
      <c r="H3143">
        <v>99</v>
      </c>
      <c r="I3143">
        <v>99</v>
      </c>
      <c r="J3143">
        <v>470</v>
      </c>
      <c r="M3143">
        <v>99</v>
      </c>
      <c r="N3143">
        <v>99</v>
      </c>
      <c r="O3143">
        <v>99</v>
      </c>
      <c r="P3143">
        <v>99</v>
      </c>
      <c r="Q3143">
        <v>5</v>
      </c>
      <c r="R3143">
        <v>18</v>
      </c>
      <c r="S3143">
        <v>18</v>
      </c>
      <c r="T3143">
        <v>0.76206604572396253</v>
      </c>
      <c r="U3143">
        <v>0.73977591989810187</v>
      </c>
      <c r="V3143">
        <v>4.7777777777777777</v>
      </c>
      <c r="W3143">
        <v>58.16666666666665</v>
      </c>
      <c r="X3143">
        <v>160.91248344769477</v>
      </c>
      <c r="Y3143">
        <v>148.52222222222221</v>
      </c>
      <c r="Z3143">
        <v>148.52222222222221</v>
      </c>
      <c r="AA3143">
        <v>17.870912292684888</v>
      </c>
      <c r="AB3143">
        <v>4.3237072570243287</v>
      </c>
      <c r="AC3143">
        <v>-16.627904846102719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1</v>
      </c>
      <c r="AK3143">
        <v>0</v>
      </c>
      <c r="AL3143">
        <v>0</v>
      </c>
      <c r="AM3143">
        <v>0</v>
      </c>
    </row>
    <row r="3144" spans="1:39">
      <c r="A3144">
        <v>16</v>
      </c>
      <c r="B3144">
        <v>201</v>
      </c>
      <c r="C3144">
        <v>2024</v>
      </c>
      <c r="D3144">
        <v>9</v>
      </c>
      <c r="E3144">
        <v>99</v>
      </c>
      <c r="F3144">
        <v>171</v>
      </c>
      <c r="G3144">
        <v>99</v>
      </c>
      <c r="H3144">
        <v>99</v>
      </c>
      <c r="I3144">
        <v>99</v>
      </c>
      <c r="J3144">
        <v>470</v>
      </c>
      <c r="M3144">
        <v>99</v>
      </c>
      <c r="N3144">
        <v>99</v>
      </c>
      <c r="O3144">
        <v>99</v>
      </c>
      <c r="P3144">
        <v>99</v>
      </c>
      <c r="Q3144">
        <v>4</v>
      </c>
      <c r="R3144">
        <v>13</v>
      </c>
      <c r="S3144">
        <v>13</v>
      </c>
      <c r="T3144">
        <v>0.54991539763113362</v>
      </c>
      <c r="U3144">
        <v>0.51438563397383685</v>
      </c>
      <c r="V3144">
        <v>8.7692307692307718</v>
      </c>
      <c r="W3144">
        <v>56.923076923076913</v>
      </c>
      <c r="X3144">
        <v>154.3545295441287</v>
      </c>
      <c r="Y3144">
        <v>142.46923076923079</v>
      </c>
      <c r="Z3144">
        <v>142.46923076923079</v>
      </c>
      <c r="AA3144">
        <v>27.750215095919803</v>
      </c>
      <c r="AB3144">
        <v>5.7306401637505218</v>
      </c>
      <c r="AC3144">
        <v>86.587855217000495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>
      <c r="A3145">
        <v>16</v>
      </c>
      <c r="B3145">
        <v>202</v>
      </c>
      <c r="C3145">
        <v>2024</v>
      </c>
      <c r="D3145">
        <v>10</v>
      </c>
      <c r="E3145">
        <v>99</v>
      </c>
      <c r="F3145">
        <v>171</v>
      </c>
      <c r="G3145">
        <v>99</v>
      </c>
      <c r="H3145">
        <v>99</v>
      </c>
      <c r="I3145">
        <v>99</v>
      </c>
      <c r="J3145">
        <v>470</v>
      </c>
      <c r="M3145">
        <v>99</v>
      </c>
      <c r="N3145">
        <v>99</v>
      </c>
      <c r="O3145">
        <v>99</v>
      </c>
      <c r="P3145">
        <v>99</v>
      </c>
      <c r="Q3145">
        <v>10</v>
      </c>
      <c r="R3145">
        <v>25</v>
      </c>
      <c r="S3145">
        <v>25</v>
      </c>
      <c r="T3145">
        <v>0.99364069952305278</v>
      </c>
      <c r="U3145">
        <v>0.8390556795867774</v>
      </c>
      <c r="V3145">
        <v>8.6</v>
      </c>
      <c r="W3145">
        <v>58.8</v>
      </c>
      <c r="X3145">
        <v>138.4572047670639</v>
      </c>
      <c r="Y3145">
        <v>127.79600000000001</v>
      </c>
      <c r="Z3145">
        <v>127.79600000000001</v>
      </c>
      <c r="AA3145">
        <v>27.482204860600305</v>
      </c>
      <c r="AB3145">
        <v>4.0000000000000728</v>
      </c>
      <c r="AC3145">
        <v>-47.522387909724557</v>
      </c>
      <c r="AD3145">
        <v>0</v>
      </c>
      <c r="AE3145">
        <v>0</v>
      </c>
      <c r="AF3145">
        <v>0</v>
      </c>
      <c r="AG3145">
        <v>1</v>
      </c>
      <c r="AH3145">
        <v>1</v>
      </c>
      <c r="AI3145">
        <v>0</v>
      </c>
      <c r="AJ3145">
        <v>0</v>
      </c>
      <c r="AK3145">
        <v>0</v>
      </c>
      <c r="AL3145">
        <v>0</v>
      </c>
      <c r="AM3145">
        <v>0</v>
      </c>
    </row>
    <row r="3146" spans="1:39">
      <c r="A3146">
        <v>16</v>
      </c>
      <c r="B3146">
        <v>203</v>
      </c>
      <c r="C3146">
        <v>2024</v>
      </c>
      <c r="D3146">
        <v>11</v>
      </c>
      <c r="E3146">
        <v>99</v>
      </c>
      <c r="F3146">
        <v>171</v>
      </c>
      <c r="G3146">
        <v>99</v>
      </c>
      <c r="H3146">
        <v>99</v>
      </c>
      <c r="I3146">
        <v>99</v>
      </c>
      <c r="J3146">
        <v>470</v>
      </c>
      <c r="M3146">
        <v>99</v>
      </c>
      <c r="N3146">
        <v>99</v>
      </c>
      <c r="O3146">
        <v>99</v>
      </c>
      <c r="P3146">
        <v>99</v>
      </c>
      <c r="Q3146">
        <v>2</v>
      </c>
      <c r="R3146">
        <v>11</v>
      </c>
      <c r="S3146">
        <v>11</v>
      </c>
      <c r="T3146">
        <v>1.7432646592709984</v>
      </c>
      <c r="U3146">
        <v>1.520255494868743</v>
      </c>
      <c r="V3146">
        <v>12.454545454545457</v>
      </c>
      <c r="W3146">
        <v>57.36363636363636</v>
      </c>
      <c r="X3146">
        <v>147.21757116123308</v>
      </c>
      <c r="Y3146">
        <v>135.88181818181815</v>
      </c>
      <c r="Z3146">
        <v>135.88181818181815</v>
      </c>
      <c r="AA3146">
        <v>3.7602751789585009</v>
      </c>
      <c r="AB3146">
        <v>2.3845230997460689</v>
      </c>
      <c r="AC3146">
        <v>-37.338400601546475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</row>
    <row r="3147" spans="1:39">
      <c r="A3147">
        <v>16</v>
      </c>
      <c r="B3147">
        <v>204</v>
      </c>
      <c r="C3147">
        <v>2024</v>
      </c>
      <c r="D3147">
        <v>12</v>
      </c>
      <c r="E3147">
        <v>99</v>
      </c>
      <c r="F3147">
        <v>171</v>
      </c>
      <c r="G3147">
        <v>99</v>
      </c>
      <c r="H3147">
        <v>99</v>
      </c>
      <c r="I3147">
        <v>99</v>
      </c>
      <c r="J3147">
        <v>470</v>
      </c>
      <c r="M3147">
        <v>99</v>
      </c>
      <c r="N3147">
        <v>99</v>
      </c>
      <c r="O3147">
        <v>99</v>
      </c>
      <c r="P3147">
        <v>99</v>
      </c>
      <c r="R3147">
        <v>0</v>
      </c>
    </row>
    <row r="3148" spans="1:39">
      <c r="A3148">
        <v>16</v>
      </c>
      <c r="B3148">
        <v>205</v>
      </c>
      <c r="C3148">
        <v>2024</v>
      </c>
      <c r="D3148">
        <v>1</v>
      </c>
      <c r="E3148">
        <v>99</v>
      </c>
      <c r="F3148">
        <v>171</v>
      </c>
      <c r="G3148">
        <v>99</v>
      </c>
      <c r="H3148">
        <v>99</v>
      </c>
      <c r="I3148">
        <v>99</v>
      </c>
      <c r="J3148">
        <v>643</v>
      </c>
      <c r="M3148">
        <v>99</v>
      </c>
      <c r="N3148">
        <v>99</v>
      </c>
      <c r="O3148">
        <v>99</v>
      </c>
      <c r="P3148">
        <v>99</v>
      </c>
      <c r="Q3148">
        <v>24</v>
      </c>
      <c r="R3148">
        <v>214</v>
      </c>
      <c r="S3148">
        <v>214</v>
      </c>
      <c r="T3148">
        <v>7.8995939461055746</v>
      </c>
      <c r="U3148">
        <v>7.7081594367283452</v>
      </c>
      <c r="V3148">
        <v>6.6775700934579438</v>
      </c>
      <c r="W3148">
        <v>58.799065420560744</v>
      </c>
      <c r="X3148">
        <v>164.14728485940816</v>
      </c>
      <c r="Y3148">
        <v>151.50794392523375</v>
      </c>
      <c r="Z3148">
        <v>151.50794392523375</v>
      </c>
      <c r="AA3148">
        <v>28.928448347775394</v>
      </c>
      <c r="AB3148">
        <v>4.101720526327286</v>
      </c>
      <c r="AC3148">
        <v>-27.180333051522354</v>
      </c>
      <c r="AD3148">
        <v>12</v>
      </c>
      <c r="AE3148">
        <v>0</v>
      </c>
      <c r="AF3148">
        <v>0</v>
      </c>
      <c r="AG3148">
        <v>0</v>
      </c>
      <c r="AH3148">
        <v>18</v>
      </c>
      <c r="AI3148">
        <v>5</v>
      </c>
      <c r="AJ3148">
        <v>3</v>
      </c>
      <c r="AK3148">
        <v>0</v>
      </c>
      <c r="AL3148">
        <v>6</v>
      </c>
      <c r="AM3148">
        <v>0</v>
      </c>
    </row>
    <row r="3149" spans="1:39">
      <c r="A3149">
        <v>16</v>
      </c>
      <c r="B3149">
        <v>206</v>
      </c>
      <c r="C3149">
        <v>2024</v>
      </c>
      <c r="D3149">
        <v>2</v>
      </c>
      <c r="E3149">
        <v>99</v>
      </c>
      <c r="F3149">
        <v>171</v>
      </c>
      <c r="G3149">
        <v>99</v>
      </c>
      <c r="H3149">
        <v>99</v>
      </c>
      <c r="I3149">
        <v>99</v>
      </c>
      <c r="J3149">
        <v>643</v>
      </c>
      <c r="M3149">
        <v>99</v>
      </c>
      <c r="N3149">
        <v>99</v>
      </c>
      <c r="O3149">
        <v>99</v>
      </c>
      <c r="P3149">
        <v>99</v>
      </c>
      <c r="Q3149">
        <v>27</v>
      </c>
      <c r="R3149">
        <v>172</v>
      </c>
      <c r="S3149">
        <v>171</v>
      </c>
      <c r="T3149">
        <v>6.4275037369207784</v>
      </c>
      <c r="U3149">
        <v>6.2993953003009322</v>
      </c>
      <c r="V3149">
        <v>6.1279069767441881</v>
      </c>
      <c r="W3149">
        <v>58.96491228070176</v>
      </c>
      <c r="X3149">
        <v>163.07604122048929</v>
      </c>
      <c r="Y3149">
        <v>149.79244186046503</v>
      </c>
      <c r="Z3149">
        <v>150.66842105263149</v>
      </c>
      <c r="AA3149">
        <v>27.900735645386128</v>
      </c>
      <c r="AB3149">
        <v>4.6890375286962733</v>
      </c>
      <c r="AC3149">
        <v>-40.953363388989594</v>
      </c>
      <c r="AD3149">
        <v>7</v>
      </c>
      <c r="AE3149">
        <v>0</v>
      </c>
      <c r="AF3149">
        <v>0</v>
      </c>
      <c r="AG3149">
        <v>0</v>
      </c>
      <c r="AH3149">
        <v>6</v>
      </c>
      <c r="AI3149">
        <v>3</v>
      </c>
      <c r="AJ3149">
        <v>0</v>
      </c>
      <c r="AK3149">
        <v>0</v>
      </c>
      <c r="AL3149">
        <v>2</v>
      </c>
      <c r="AM3149">
        <v>0</v>
      </c>
    </row>
    <row r="3150" spans="1:39">
      <c r="A3150">
        <v>16</v>
      </c>
      <c r="B3150">
        <v>207</v>
      </c>
      <c r="C3150">
        <v>2024</v>
      </c>
      <c r="D3150">
        <v>3</v>
      </c>
      <c r="E3150">
        <v>99</v>
      </c>
      <c r="F3150">
        <v>171</v>
      </c>
      <c r="G3150">
        <v>99</v>
      </c>
      <c r="H3150">
        <v>99</v>
      </c>
      <c r="I3150">
        <v>99</v>
      </c>
      <c r="J3150">
        <v>643</v>
      </c>
      <c r="M3150">
        <v>99</v>
      </c>
      <c r="N3150">
        <v>99</v>
      </c>
      <c r="O3150">
        <v>99</v>
      </c>
      <c r="P3150">
        <v>99</v>
      </c>
      <c r="Q3150">
        <v>21</v>
      </c>
      <c r="R3150">
        <v>181</v>
      </c>
      <c r="S3150">
        <v>181</v>
      </c>
      <c r="T3150">
        <v>8.5417649834827749</v>
      </c>
      <c r="U3150">
        <v>8.5377623210749309</v>
      </c>
      <c r="V3150">
        <v>6.4861878453038679</v>
      </c>
      <c r="W3150">
        <v>58.569060773480686</v>
      </c>
      <c r="X3150">
        <v>166.00743432118421</v>
      </c>
      <c r="Y3150">
        <v>153.22486187845303</v>
      </c>
      <c r="Z3150">
        <v>153.22486187845303</v>
      </c>
      <c r="AA3150">
        <v>31.014950780909658</v>
      </c>
      <c r="AB3150">
        <v>4.2882253926777549</v>
      </c>
      <c r="AC3150">
        <v>-49.79122639151791</v>
      </c>
      <c r="AD3150">
        <v>3</v>
      </c>
      <c r="AE3150">
        <v>0</v>
      </c>
      <c r="AF3150">
        <v>0</v>
      </c>
      <c r="AG3150">
        <v>0</v>
      </c>
      <c r="AH3150">
        <v>13</v>
      </c>
      <c r="AI3150">
        <v>3</v>
      </c>
      <c r="AJ3150">
        <v>0</v>
      </c>
      <c r="AK3150">
        <v>0</v>
      </c>
      <c r="AL3150">
        <v>1</v>
      </c>
      <c r="AM3150">
        <v>0</v>
      </c>
    </row>
    <row r="3151" spans="1:39">
      <c r="A3151">
        <v>16</v>
      </c>
      <c r="B3151">
        <v>208</v>
      </c>
      <c r="C3151">
        <v>2024</v>
      </c>
      <c r="D3151">
        <v>4</v>
      </c>
      <c r="E3151">
        <v>99</v>
      </c>
      <c r="F3151">
        <v>171</v>
      </c>
      <c r="G3151">
        <v>99</v>
      </c>
      <c r="H3151">
        <v>99</v>
      </c>
      <c r="I3151">
        <v>99</v>
      </c>
      <c r="J3151">
        <v>643</v>
      </c>
      <c r="M3151">
        <v>99</v>
      </c>
      <c r="N3151">
        <v>99</v>
      </c>
      <c r="O3151">
        <v>99</v>
      </c>
      <c r="P3151">
        <v>99</v>
      </c>
      <c r="Q3151">
        <v>25</v>
      </c>
      <c r="R3151">
        <v>245</v>
      </c>
      <c r="S3151">
        <v>245</v>
      </c>
      <c r="T3151">
        <v>8.2574991573980441</v>
      </c>
      <c r="U3151">
        <v>8.2007934743091457</v>
      </c>
      <c r="V3151">
        <v>7.2163265306122479</v>
      </c>
      <c r="W3151">
        <v>58.012244897959185</v>
      </c>
      <c r="X3151">
        <v>164.38852897605395</v>
      </c>
      <c r="Y3151">
        <v>151.73061224489797</v>
      </c>
      <c r="Z3151">
        <v>151.73061224489797</v>
      </c>
      <c r="AA3151">
        <v>27.671115154811957</v>
      </c>
      <c r="AB3151">
        <v>4.704736330552949</v>
      </c>
      <c r="AC3151">
        <v>-29.238674604309111</v>
      </c>
      <c r="AD3151">
        <v>6</v>
      </c>
      <c r="AE3151">
        <v>0</v>
      </c>
      <c r="AF3151">
        <v>0</v>
      </c>
      <c r="AG3151">
        <v>1</v>
      </c>
      <c r="AH3151">
        <v>17</v>
      </c>
      <c r="AI3151">
        <v>3</v>
      </c>
      <c r="AJ3151">
        <v>3</v>
      </c>
      <c r="AK3151">
        <v>0</v>
      </c>
      <c r="AL3151">
        <v>11</v>
      </c>
      <c r="AM3151">
        <v>0</v>
      </c>
    </row>
    <row r="3152" spans="1:39">
      <c r="A3152">
        <v>16</v>
      </c>
      <c r="B3152">
        <v>209</v>
      </c>
      <c r="C3152">
        <v>2024</v>
      </c>
      <c r="D3152">
        <v>5</v>
      </c>
      <c r="E3152">
        <v>99</v>
      </c>
      <c r="F3152">
        <v>171</v>
      </c>
      <c r="G3152">
        <v>99</v>
      </c>
      <c r="H3152">
        <v>99</v>
      </c>
      <c r="I3152">
        <v>99</v>
      </c>
      <c r="J3152">
        <v>643</v>
      </c>
      <c r="M3152">
        <v>99</v>
      </c>
      <c r="N3152">
        <v>99</v>
      </c>
      <c r="O3152">
        <v>99</v>
      </c>
      <c r="P3152">
        <v>99</v>
      </c>
      <c r="Q3152">
        <v>21</v>
      </c>
      <c r="R3152">
        <v>142</v>
      </c>
      <c r="S3152">
        <v>142</v>
      </c>
      <c r="T3152">
        <v>5.2906110283159471</v>
      </c>
      <c r="U3152">
        <v>5.4176166921573996</v>
      </c>
      <c r="V3152">
        <v>6.2746478873239449</v>
      </c>
      <c r="W3152">
        <v>58.70422535211268</v>
      </c>
      <c r="X3152">
        <v>168.50823249355295</v>
      </c>
      <c r="Y3152">
        <v>155.53309859154939</v>
      </c>
      <c r="Z3152">
        <v>155.53309859154939</v>
      </c>
      <c r="AA3152">
        <v>31.679314621780328</v>
      </c>
      <c r="AB3152">
        <v>4.3358783771375302</v>
      </c>
      <c r="AC3152">
        <v>-45.280729480384451</v>
      </c>
      <c r="AD3152">
        <v>3</v>
      </c>
      <c r="AE3152">
        <v>0</v>
      </c>
      <c r="AF3152">
        <v>0</v>
      </c>
      <c r="AG3152">
        <v>0</v>
      </c>
      <c r="AH3152">
        <v>8</v>
      </c>
      <c r="AI3152">
        <v>0</v>
      </c>
      <c r="AJ3152">
        <v>1</v>
      </c>
      <c r="AK3152">
        <v>2</v>
      </c>
      <c r="AL3152">
        <v>2</v>
      </c>
      <c r="AM3152">
        <v>1</v>
      </c>
    </row>
    <row r="3153" spans="1:39">
      <c r="A3153">
        <v>16</v>
      </c>
      <c r="B3153">
        <v>210</v>
      </c>
      <c r="C3153">
        <v>2024</v>
      </c>
      <c r="D3153">
        <v>6</v>
      </c>
      <c r="E3153">
        <v>99</v>
      </c>
      <c r="F3153">
        <v>171</v>
      </c>
      <c r="G3153">
        <v>99</v>
      </c>
      <c r="H3153">
        <v>99</v>
      </c>
      <c r="I3153">
        <v>99</v>
      </c>
      <c r="J3153">
        <v>643</v>
      </c>
      <c r="M3153">
        <v>99</v>
      </c>
      <c r="N3153">
        <v>99</v>
      </c>
      <c r="O3153">
        <v>99</v>
      </c>
      <c r="P3153">
        <v>99</v>
      </c>
      <c r="Q3153">
        <v>26</v>
      </c>
      <c r="R3153">
        <v>212</v>
      </c>
      <c r="S3153">
        <v>212</v>
      </c>
      <c r="T3153">
        <v>9.7069597069597062</v>
      </c>
      <c r="U3153">
        <v>9.2541276487747748</v>
      </c>
      <c r="V3153">
        <v>6.4386792452830193</v>
      </c>
      <c r="W3153">
        <v>58.646226415094361</v>
      </c>
      <c r="X3153">
        <v>158.02091212003515</v>
      </c>
      <c r="Y3153">
        <v>145.85330188679245</v>
      </c>
      <c r="Z3153">
        <v>145.85330188679245</v>
      </c>
      <c r="AA3153">
        <v>28.867266806387399</v>
      </c>
      <c r="AB3153">
        <v>4.6400974804395396</v>
      </c>
      <c r="AC3153">
        <v>-13.650514287673063</v>
      </c>
      <c r="AD3153">
        <v>9</v>
      </c>
      <c r="AE3153">
        <v>0</v>
      </c>
      <c r="AF3153">
        <v>0</v>
      </c>
      <c r="AG3153">
        <v>0</v>
      </c>
      <c r="AH3153">
        <v>6</v>
      </c>
      <c r="AI3153">
        <v>2</v>
      </c>
      <c r="AJ3153">
        <v>1</v>
      </c>
      <c r="AK3153">
        <v>1</v>
      </c>
      <c r="AL3153">
        <v>7</v>
      </c>
      <c r="AM3153">
        <v>0</v>
      </c>
    </row>
    <row r="3154" spans="1:39">
      <c r="A3154">
        <v>16</v>
      </c>
      <c r="B3154">
        <v>211</v>
      </c>
      <c r="C3154">
        <v>2024</v>
      </c>
      <c r="D3154">
        <v>7</v>
      </c>
      <c r="E3154">
        <v>99</v>
      </c>
      <c r="F3154">
        <v>171</v>
      </c>
      <c r="G3154">
        <v>99</v>
      </c>
      <c r="H3154">
        <v>99</v>
      </c>
      <c r="I3154">
        <v>99</v>
      </c>
      <c r="J3154">
        <v>643</v>
      </c>
      <c r="M3154">
        <v>99</v>
      </c>
      <c r="N3154">
        <v>99</v>
      </c>
      <c r="O3154">
        <v>99</v>
      </c>
      <c r="P3154">
        <v>99</v>
      </c>
      <c r="Q3154">
        <v>24</v>
      </c>
      <c r="R3154">
        <v>193</v>
      </c>
      <c r="S3154">
        <v>190</v>
      </c>
      <c r="T3154">
        <v>7.8647106764466175</v>
      </c>
      <c r="U3154">
        <v>7.8728348676265618</v>
      </c>
      <c r="V3154">
        <v>6.3886010362694288</v>
      </c>
      <c r="W3154">
        <v>58.221052631578956</v>
      </c>
      <c r="X3154">
        <v>167.91774962248587</v>
      </c>
      <c r="Y3154">
        <v>151.80155440414501</v>
      </c>
      <c r="Z3154">
        <v>154.19842105263149</v>
      </c>
      <c r="AA3154">
        <v>29.126017445641057</v>
      </c>
      <c r="AB3154">
        <v>4.7819373906143809</v>
      </c>
      <c r="AC3154">
        <v>-44.936881537523007</v>
      </c>
      <c r="AD3154">
        <v>7</v>
      </c>
      <c r="AE3154">
        <v>0</v>
      </c>
      <c r="AF3154">
        <v>0</v>
      </c>
      <c r="AG3154">
        <v>0</v>
      </c>
      <c r="AH3154">
        <v>12</v>
      </c>
      <c r="AI3154">
        <v>2</v>
      </c>
      <c r="AJ3154">
        <v>1</v>
      </c>
      <c r="AK3154">
        <v>0</v>
      </c>
      <c r="AL3154">
        <v>0</v>
      </c>
      <c r="AM3154">
        <v>1</v>
      </c>
    </row>
    <row r="3155" spans="1:39">
      <c r="A3155">
        <v>16</v>
      </c>
      <c r="B3155">
        <v>212</v>
      </c>
      <c r="C3155">
        <v>2024</v>
      </c>
      <c r="D3155">
        <v>8</v>
      </c>
      <c r="E3155">
        <v>99</v>
      </c>
      <c r="F3155">
        <v>171</v>
      </c>
      <c r="G3155">
        <v>99</v>
      </c>
      <c r="H3155">
        <v>99</v>
      </c>
      <c r="I3155">
        <v>99</v>
      </c>
      <c r="J3155">
        <v>643</v>
      </c>
      <c r="M3155">
        <v>99</v>
      </c>
      <c r="N3155">
        <v>99</v>
      </c>
      <c r="O3155">
        <v>99</v>
      </c>
      <c r="P3155">
        <v>99</v>
      </c>
      <c r="Q3155">
        <v>25</v>
      </c>
      <c r="R3155">
        <v>223</v>
      </c>
      <c r="S3155">
        <v>223</v>
      </c>
      <c r="T3155">
        <v>9.4411515664690953</v>
      </c>
      <c r="U3155">
        <v>8.9409006648685612</v>
      </c>
      <c r="V3155">
        <v>6.9192825112107634</v>
      </c>
      <c r="W3155">
        <v>58.116591928251111</v>
      </c>
      <c r="X3155">
        <v>156.97787969625276</v>
      </c>
      <c r="Y3155">
        <v>144.89058295964125</v>
      </c>
      <c r="Z3155">
        <v>144.89058295964125</v>
      </c>
      <c r="AA3155">
        <v>28.798775371339008</v>
      </c>
      <c r="AB3155">
        <v>4.287309780777175</v>
      </c>
      <c r="AC3155">
        <v>-35.631149687239478</v>
      </c>
      <c r="AD3155">
        <v>8</v>
      </c>
      <c r="AE3155">
        <v>0</v>
      </c>
      <c r="AF3155">
        <v>0</v>
      </c>
      <c r="AG3155">
        <v>0</v>
      </c>
      <c r="AH3155">
        <v>14</v>
      </c>
      <c r="AI3155">
        <v>0</v>
      </c>
      <c r="AJ3155">
        <v>3</v>
      </c>
      <c r="AK3155">
        <v>0</v>
      </c>
      <c r="AL3155">
        <v>4</v>
      </c>
      <c r="AM3155">
        <v>1</v>
      </c>
    </row>
    <row r="3156" spans="1:39">
      <c r="A3156">
        <v>16</v>
      </c>
      <c r="B3156">
        <v>213</v>
      </c>
      <c r="C3156">
        <v>2024</v>
      </c>
      <c r="D3156">
        <v>9</v>
      </c>
      <c r="E3156">
        <v>99</v>
      </c>
      <c r="F3156">
        <v>171</v>
      </c>
      <c r="G3156">
        <v>99</v>
      </c>
      <c r="H3156">
        <v>99</v>
      </c>
      <c r="I3156">
        <v>99</v>
      </c>
      <c r="J3156">
        <v>643</v>
      </c>
      <c r="M3156">
        <v>99</v>
      </c>
      <c r="N3156">
        <v>99</v>
      </c>
      <c r="O3156">
        <v>99</v>
      </c>
      <c r="P3156">
        <v>99</v>
      </c>
      <c r="Q3156">
        <v>23</v>
      </c>
      <c r="R3156">
        <v>176</v>
      </c>
      <c r="S3156">
        <v>176</v>
      </c>
      <c r="T3156">
        <v>7.4450084602368847</v>
      </c>
      <c r="U3156">
        <v>7.4456910864448993</v>
      </c>
      <c r="V3156">
        <v>7.1761363636363624</v>
      </c>
      <c r="W3156">
        <v>58.221590909090899</v>
      </c>
      <c r="X3156">
        <v>165.03127154535599</v>
      </c>
      <c r="Y3156">
        <v>152.32386363636377</v>
      </c>
      <c r="Z3156">
        <v>152.32386363636377</v>
      </c>
      <c r="AA3156">
        <v>32.872069500627902</v>
      </c>
      <c r="AB3156">
        <v>4.3539153973394846</v>
      </c>
      <c r="AC3156">
        <v>-50.031267946636518</v>
      </c>
      <c r="AD3156">
        <v>5</v>
      </c>
      <c r="AE3156">
        <v>0</v>
      </c>
      <c r="AF3156">
        <v>0</v>
      </c>
      <c r="AG3156">
        <v>0</v>
      </c>
      <c r="AH3156">
        <v>14</v>
      </c>
      <c r="AI3156">
        <v>2</v>
      </c>
      <c r="AJ3156">
        <v>1</v>
      </c>
      <c r="AK3156">
        <v>0</v>
      </c>
      <c r="AL3156">
        <v>1</v>
      </c>
      <c r="AM3156">
        <v>0</v>
      </c>
    </row>
    <row r="3157" spans="1:39">
      <c r="A3157">
        <v>16</v>
      </c>
      <c r="B3157">
        <v>214</v>
      </c>
      <c r="C3157">
        <v>2024</v>
      </c>
      <c r="D3157">
        <v>10</v>
      </c>
      <c r="E3157">
        <v>99</v>
      </c>
      <c r="F3157">
        <v>171</v>
      </c>
      <c r="G3157">
        <v>99</v>
      </c>
      <c r="H3157">
        <v>99</v>
      </c>
      <c r="I3157">
        <v>99</v>
      </c>
      <c r="J3157">
        <v>643</v>
      </c>
      <c r="M3157">
        <v>99</v>
      </c>
      <c r="N3157">
        <v>99</v>
      </c>
      <c r="O3157">
        <v>99</v>
      </c>
      <c r="P3157">
        <v>99</v>
      </c>
      <c r="Q3157">
        <v>23</v>
      </c>
      <c r="R3157">
        <v>148</v>
      </c>
      <c r="S3157">
        <v>148</v>
      </c>
      <c r="T3157">
        <v>5.882352941176471</v>
      </c>
      <c r="U3157">
        <v>5.712007643393064</v>
      </c>
      <c r="V3157">
        <v>6.0405405405405403</v>
      </c>
      <c r="W3157">
        <v>59.344594594594597</v>
      </c>
      <c r="X3157">
        <v>159.21788527422331</v>
      </c>
      <c r="Y3157">
        <v>146.95810810810815</v>
      </c>
      <c r="Z3157">
        <v>146.95810810810815</v>
      </c>
      <c r="AA3157">
        <v>30.352895167831662</v>
      </c>
      <c r="AB3157">
        <v>4.3970396027416596</v>
      </c>
      <c r="AC3157">
        <v>-40.644277181813926</v>
      </c>
      <c r="AD3157">
        <v>3</v>
      </c>
      <c r="AE3157">
        <v>0</v>
      </c>
      <c r="AF3157">
        <v>0</v>
      </c>
      <c r="AG3157">
        <v>0</v>
      </c>
      <c r="AH3157">
        <v>7</v>
      </c>
      <c r="AI3157">
        <v>0</v>
      </c>
      <c r="AJ3157">
        <v>3</v>
      </c>
      <c r="AK3157">
        <v>1</v>
      </c>
      <c r="AL3157">
        <v>5</v>
      </c>
      <c r="AM3157">
        <v>0</v>
      </c>
    </row>
    <row r="3158" spans="1:39">
      <c r="A3158">
        <v>16</v>
      </c>
      <c r="B3158">
        <v>215</v>
      </c>
      <c r="C3158">
        <v>2024</v>
      </c>
      <c r="D3158">
        <v>11</v>
      </c>
      <c r="E3158">
        <v>99</v>
      </c>
      <c r="F3158">
        <v>171</v>
      </c>
      <c r="G3158">
        <v>99</v>
      </c>
      <c r="H3158">
        <v>99</v>
      </c>
      <c r="I3158">
        <v>99</v>
      </c>
      <c r="J3158">
        <v>643</v>
      </c>
      <c r="M3158">
        <v>99</v>
      </c>
      <c r="N3158">
        <v>99</v>
      </c>
      <c r="O3158">
        <v>99</v>
      </c>
      <c r="P3158">
        <v>99</v>
      </c>
      <c r="Q3158">
        <v>7</v>
      </c>
      <c r="R3158">
        <v>73</v>
      </c>
      <c r="S3158">
        <v>73</v>
      </c>
      <c r="T3158">
        <v>11.568938193343898</v>
      </c>
      <c r="U3158">
        <v>11.5689744606841</v>
      </c>
      <c r="V3158">
        <v>9.4383561643835616</v>
      </c>
      <c r="W3158">
        <v>57.657534246575345</v>
      </c>
      <c r="X3158">
        <v>168.81372534469199</v>
      </c>
      <c r="Y3158">
        <v>155.81506849315065</v>
      </c>
      <c r="Z3158">
        <v>155.81506849315065</v>
      </c>
      <c r="AA3158">
        <v>30.279111074486156</v>
      </c>
      <c r="AB3158">
        <v>3.6908594168741322</v>
      </c>
      <c r="AC3158">
        <v>-37.812623120803757</v>
      </c>
      <c r="AD3158">
        <v>0</v>
      </c>
      <c r="AE3158">
        <v>0</v>
      </c>
      <c r="AF3158">
        <v>0</v>
      </c>
      <c r="AG3158">
        <v>1</v>
      </c>
      <c r="AH3158">
        <v>4</v>
      </c>
      <c r="AI3158">
        <v>0</v>
      </c>
      <c r="AJ3158">
        <v>0</v>
      </c>
      <c r="AK3158">
        <v>0</v>
      </c>
      <c r="AL3158">
        <v>2</v>
      </c>
      <c r="AM3158">
        <v>0</v>
      </c>
    </row>
    <row r="3159" spans="1:39">
      <c r="A3159">
        <v>16</v>
      </c>
      <c r="B3159">
        <v>216</v>
      </c>
      <c r="C3159">
        <v>2024</v>
      </c>
      <c r="D3159">
        <v>12</v>
      </c>
      <c r="E3159">
        <v>99</v>
      </c>
      <c r="F3159">
        <v>171</v>
      </c>
      <c r="G3159">
        <v>99</v>
      </c>
      <c r="H3159">
        <v>99</v>
      </c>
      <c r="I3159">
        <v>99</v>
      </c>
      <c r="J3159">
        <v>643</v>
      </c>
      <c r="M3159">
        <v>99</v>
      </c>
      <c r="N3159">
        <v>99</v>
      </c>
      <c r="O3159">
        <v>99</v>
      </c>
      <c r="P3159">
        <v>99</v>
      </c>
      <c r="R3159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7"/>
  <sheetViews>
    <sheetView zoomScale="96" zoomScaleNormal="9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5.3632812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6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6" customWidth="1"/>
    <col min="23" max="23" width="7.453125" customWidth="1"/>
    <col min="24" max="24" width="7.36328125" style="96" customWidth="1"/>
    <col min="25" max="25" width="7" style="96" customWidth="1"/>
    <col min="26" max="26" width="6.81640625" style="96" customWidth="1"/>
    <col min="27" max="27" width="6.90625" customWidth="1"/>
    <col min="28" max="28" width="11.54296875" style="9"/>
    <col min="29" max="29" width="7.453125" style="96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6" customFormat="1" ht="31.8">
      <c r="A2" s="144"/>
      <c r="B2" s="144"/>
      <c r="C2" s="205" t="s">
        <v>464</v>
      </c>
      <c r="D2" s="144"/>
      <c r="E2" s="144"/>
      <c r="F2" s="144"/>
      <c r="G2" s="144"/>
      <c r="H2" s="144"/>
      <c r="I2" s="144"/>
      <c r="J2" s="144"/>
      <c r="K2" s="204" t="s">
        <v>502</v>
      </c>
      <c r="L2" s="145"/>
      <c r="M2" s="145"/>
      <c r="N2" s="206" t="str">
        <f>+År!B2</f>
        <v>Skålda purke</v>
      </c>
      <c r="O2" s="151"/>
      <c r="P2" s="144"/>
      <c r="Q2" s="144"/>
      <c r="R2" s="144"/>
      <c r="S2" s="144"/>
      <c r="T2" s="145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7" customFormat="1" ht="19.8">
      <c r="A5" s="157"/>
      <c r="B5" s="157"/>
      <c r="C5" s="157"/>
      <c r="D5" s="157"/>
      <c r="E5" s="142" t="s">
        <v>8</v>
      </c>
      <c r="F5" s="136">
        <f>+År!R2</f>
        <v>45</v>
      </c>
      <c r="G5" s="157"/>
      <c r="H5" s="142" t="s">
        <v>453</v>
      </c>
      <c r="I5" s="159"/>
      <c r="J5" s="159"/>
      <c r="K5" s="159"/>
      <c r="L5" s="159"/>
      <c r="M5" s="326">
        <f>SUM(F11:F12)</f>
        <v>26718</v>
      </c>
      <c r="N5" s="327"/>
      <c r="O5" s="142"/>
      <c r="P5" s="157"/>
      <c r="Q5" s="157"/>
      <c r="R5" s="157"/>
      <c r="S5" s="39"/>
      <c r="T5" s="39"/>
      <c r="U5" s="4"/>
      <c r="V5" s="52"/>
      <c r="W5" s="52"/>
      <c r="X5" s="1"/>
      <c r="Y5" s="5"/>
      <c r="Z5"/>
      <c r="AA5"/>
      <c r="AB5" s="2"/>
      <c r="AC5"/>
      <c r="AD5"/>
      <c r="AE5" s="136"/>
      <c r="AF5" s="160"/>
      <c r="AG5" s="160"/>
      <c r="AH5" s="161"/>
      <c r="AI5" s="162"/>
      <c r="AL5" s="136"/>
      <c r="AM5" s="162"/>
      <c r="AN5" s="162"/>
    </row>
    <row r="6" spans="1:43" s="137" customFormat="1" ht="19.8">
      <c r="A6" s="157"/>
      <c r="B6" s="157"/>
      <c r="C6" s="157"/>
      <c r="D6" s="157"/>
      <c r="E6" s="157"/>
      <c r="F6" s="157"/>
      <c r="G6" s="157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57"/>
      <c r="T6" s="157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6"/>
      <c r="AI6" s="160"/>
      <c r="AJ6" s="160"/>
      <c r="AK6" s="161"/>
      <c r="AL6" s="162"/>
      <c r="AO6" s="136"/>
      <c r="AP6" s="162"/>
      <c r="AQ6" s="162"/>
    </row>
    <row r="7" spans="1:43" ht="21">
      <c r="A7" s="39"/>
      <c r="B7" s="39"/>
      <c r="C7" s="39"/>
      <c r="D7" s="57"/>
      <c r="E7" s="39"/>
      <c r="F7" s="39"/>
      <c r="G7" s="39"/>
      <c r="H7" s="39"/>
      <c r="I7" s="100"/>
      <c r="J7" s="100"/>
      <c r="K7" s="100"/>
      <c r="L7" s="39"/>
      <c r="M7" s="64"/>
      <c r="N7" s="64"/>
      <c r="O7" s="39"/>
      <c r="P7" s="64"/>
      <c r="Q7" s="148" t="s">
        <v>3</v>
      </c>
      <c r="R7" s="39"/>
      <c r="S7" s="100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0"/>
      <c r="J8" s="100"/>
      <c r="K8" s="100"/>
      <c r="L8" s="39"/>
      <c r="M8" s="72" t="s">
        <v>18</v>
      </c>
      <c r="N8" s="72" t="s">
        <v>476</v>
      </c>
      <c r="O8" s="34" t="s">
        <v>2</v>
      </c>
      <c r="P8" s="72" t="s">
        <v>52</v>
      </c>
      <c r="Q8" s="95" t="s">
        <v>11</v>
      </c>
      <c r="R8" s="39"/>
      <c r="S8" s="95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543</v>
      </c>
      <c r="D9" s="39"/>
      <c r="E9" s="34" t="s">
        <v>526</v>
      </c>
      <c r="F9" s="72" t="s">
        <v>3</v>
      </c>
      <c r="G9" s="72"/>
      <c r="H9" s="72" t="s">
        <v>482</v>
      </c>
      <c r="I9" s="95" t="s">
        <v>3</v>
      </c>
      <c r="J9" s="95"/>
      <c r="K9" s="95" t="s">
        <v>1</v>
      </c>
      <c r="L9" s="34" t="s">
        <v>18</v>
      </c>
      <c r="M9" s="72" t="s">
        <v>480</v>
      </c>
      <c r="N9" s="72" t="s">
        <v>480</v>
      </c>
      <c r="O9" s="34" t="s">
        <v>476</v>
      </c>
      <c r="P9" s="72" t="s">
        <v>85</v>
      </c>
      <c r="Q9" s="95" t="s">
        <v>533</v>
      </c>
      <c r="R9" s="34" t="s">
        <v>18</v>
      </c>
      <c r="S9" s="95" t="s">
        <v>480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544</v>
      </c>
      <c r="D10" s="42"/>
      <c r="E10" s="34" t="s">
        <v>505</v>
      </c>
      <c r="F10" s="72" t="s">
        <v>11</v>
      </c>
      <c r="G10" s="115" t="s">
        <v>532</v>
      </c>
      <c r="H10" s="72" t="s">
        <v>475</v>
      </c>
      <c r="I10" s="95" t="s">
        <v>444</v>
      </c>
      <c r="J10" s="130" t="s">
        <v>532</v>
      </c>
      <c r="K10" s="95" t="s">
        <v>444</v>
      </c>
      <c r="L10" s="34" t="s">
        <v>475</v>
      </c>
      <c r="M10" s="72" t="s">
        <v>477</v>
      </c>
      <c r="N10" s="72" t="s">
        <v>477</v>
      </c>
      <c r="O10" s="34" t="s">
        <v>478</v>
      </c>
      <c r="P10" s="72" t="s">
        <v>484</v>
      </c>
      <c r="Q10" s="95" t="s">
        <v>540</v>
      </c>
      <c r="R10" s="34" t="s">
        <v>30</v>
      </c>
      <c r="S10" s="95" t="s">
        <v>483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2">
        <f>+'Ark1'!C450</f>
        <v>2023</v>
      </c>
      <c r="C11" s="92">
        <f>+'Ark1'!H450</f>
        <v>1</v>
      </c>
      <c r="D11" s="92" t="s">
        <v>53</v>
      </c>
      <c r="E11" s="92">
        <f>+'Ark1'!Q450</f>
        <v>581</v>
      </c>
      <c r="F11" s="93">
        <f>+'Ark1'!R450</f>
        <v>21881</v>
      </c>
      <c r="G11" s="93">
        <f>+G45</f>
        <v>-696</v>
      </c>
      <c r="H11" s="93">
        <f>+'Ark1'!S450</f>
        <v>21861</v>
      </c>
      <c r="I11" s="113">
        <f>+'Ark1'!T450</f>
        <v>82.87629725020831</v>
      </c>
      <c r="J11" s="113">
        <f>+J45</f>
        <v>0.52056660163457025</v>
      </c>
      <c r="K11" s="113">
        <f>+'Ark1'!U450</f>
        <v>83.159150362518261</v>
      </c>
      <c r="L11" s="94">
        <f>+'Ark1'!W450</f>
        <v>59.071588673894162</v>
      </c>
      <c r="M11" s="93">
        <f>+'Ark1'!Z450</f>
        <v>155.42290380128964</v>
      </c>
      <c r="N11" s="93">
        <f>+'Ark1'!AA450</f>
        <v>31.276703262448244</v>
      </c>
      <c r="O11" s="94">
        <f>+'Ark1'!AB450</f>
        <v>4.7163102957879239</v>
      </c>
      <c r="P11" s="93">
        <f>+'Ark1'!AC450</f>
        <v>-38.801683411409059</v>
      </c>
      <c r="Q11" s="113">
        <f>+F11/E11</f>
        <v>37.660929432013766</v>
      </c>
      <c r="R11" s="94">
        <f>+'Ark1'!V450</f>
        <v>5.8889447465837934</v>
      </c>
      <c r="S11" s="113">
        <f>+'Ark1'!Y450</f>
        <v>155.28084182624161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2">
        <f>+'Ark1'!C478</f>
        <v>2022</v>
      </c>
      <c r="C12" s="92">
        <f>+'Ark1'!H478</f>
        <v>2</v>
      </c>
      <c r="D12" s="92" t="s">
        <v>10</v>
      </c>
      <c r="E12" s="92">
        <f>+'Ark1'!Q478</f>
        <v>240</v>
      </c>
      <c r="F12" s="93">
        <f>+'Ark1'!R478</f>
        <v>4837</v>
      </c>
      <c r="G12" s="93">
        <f>+G74</f>
        <v>-546</v>
      </c>
      <c r="H12" s="93">
        <f>+'Ark1'!S478</f>
        <v>4817</v>
      </c>
      <c r="I12" s="113">
        <f>+'Ark1'!T478</f>
        <v>17.644269351426278</v>
      </c>
      <c r="J12" s="113">
        <f>+J74</f>
        <v>-1.6648632979746871</v>
      </c>
      <c r="K12" s="113">
        <f>+'Ark1'!U478</f>
        <v>17.231796150891338</v>
      </c>
      <c r="L12" s="94">
        <f>+'Ark1'!W478</f>
        <v>58.726178119161318</v>
      </c>
      <c r="M12" s="93">
        <f>+'Ark1'!Z478</f>
        <v>151.17432011625499</v>
      </c>
      <c r="N12" s="93">
        <f>+'Ark1'!AA478</f>
        <v>29.890402232303497</v>
      </c>
      <c r="O12" s="94">
        <f>+'Ark1'!AB478</f>
        <v>4.7871842298108973</v>
      </c>
      <c r="P12" s="93">
        <f>+'Ark1'!AC478</f>
        <v>-41.260146980787823</v>
      </c>
      <c r="Q12" s="113">
        <f>+F12/E12</f>
        <v>20.154166666666665</v>
      </c>
      <c r="R12" s="94">
        <f>+'Ark1'!V478</f>
        <v>6.1984701261112214</v>
      </c>
      <c r="S12" s="113">
        <f>+'Ark1'!Y478</f>
        <v>150.54924540004137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0"/>
      <c r="J13" s="100"/>
      <c r="K13" s="100"/>
      <c r="L13" s="39"/>
      <c r="M13" s="64"/>
      <c r="N13" s="64"/>
      <c r="O13" s="39"/>
      <c r="P13" s="64"/>
      <c r="Q13" s="148"/>
      <c r="R13" s="39"/>
      <c r="S13" s="100"/>
      <c r="T13" s="39"/>
      <c r="U13" s="4"/>
      <c r="V13" s="52"/>
      <c r="W13" s="52"/>
      <c r="X13" s="1"/>
      <c r="Y13" s="5"/>
      <c r="Z13"/>
      <c r="AB13" s="2"/>
      <c r="AC13"/>
    </row>
    <row r="14" spans="1:43" ht="21">
      <c r="A14" s="39"/>
      <c r="B14" s="39"/>
      <c r="C14" s="39"/>
      <c r="D14" s="57"/>
      <c r="E14" s="39"/>
      <c r="F14" s="39"/>
      <c r="G14" s="39"/>
      <c r="H14" s="39"/>
      <c r="I14" s="100"/>
      <c r="J14" s="100"/>
      <c r="K14" s="100"/>
      <c r="L14" s="39"/>
      <c r="M14" s="64"/>
      <c r="N14" s="64"/>
      <c r="O14" s="39"/>
      <c r="P14" s="64"/>
      <c r="Q14" s="148" t="s">
        <v>3</v>
      </c>
      <c r="R14" s="39"/>
      <c r="S14" s="100"/>
      <c r="T14" s="39"/>
      <c r="U14" s="4"/>
      <c r="V14" s="52"/>
      <c r="W14" s="52"/>
      <c r="X14" s="1"/>
      <c r="Y14" s="5"/>
      <c r="Z14"/>
      <c r="AB14" s="2"/>
      <c r="AC14"/>
    </row>
    <row r="15" spans="1:43" ht="15.6">
      <c r="A15" s="39"/>
      <c r="B15" s="39"/>
      <c r="C15" s="39"/>
      <c r="D15" s="39"/>
      <c r="E15" s="45" t="s">
        <v>3</v>
      </c>
      <c r="F15" s="39"/>
      <c r="G15" s="39"/>
      <c r="H15" s="72" t="s">
        <v>3</v>
      </c>
      <c r="I15" s="100"/>
      <c r="J15" s="100"/>
      <c r="K15" s="100"/>
      <c r="L15" s="39"/>
      <c r="M15" s="72" t="s">
        <v>18</v>
      </c>
      <c r="N15" s="72" t="s">
        <v>476</v>
      </c>
      <c r="O15" s="34" t="s">
        <v>2</v>
      </c>
      <c r="P15" s="72" t="s">
        <v>52</v>
      </c>
      <c r="Q15" s="95" t="s">
        <v>11</v>
      </c>
      <c r="R15" s="39"/>
      <c r="S15" s="95" t="s">
        <v>18</v>
      </c>
      <c r="T15" s="39"/>
      <c r="U15" s="4"/>
      <c r="V15" s="4"/>
      <c r="W15" s="4"/>
      <c r="X15" s="4"/>
      <c r="Y15" s="4"/>
      <c r="Z15"/>
      <c r="AB15"/>
      <c r="AC15"/>
    </row>
    <row r="16" spans="1:43" ht="15.6">
      <c r="A16" s="39"/>
      <c r="B16" s="39"/>
      <c r="C16" s="45" t="s">
        <v>543</v>
      </c>
      <c r="D16" s="39"/>
      <c r="E16" s="34" t="s">
        <v>526</v>
      </c>
      <c r="F16" s="72" t="s">
        <v>3</v>
      </c>
      <c r="G16" s="72"/>
      <c r="H16" s="72" t="s">
        <v>482</v>
      </c>
      <c r="I16" s="95" t="s">
        <v>3</v>
      </c>
      <c r="J16" s="95"/>
      <c r="K16" s="95" t="s">
        <v>1</v>
      </c>
      <c r="L16" s="34" t="s">
        <v>18</v>
      </c>
      <c r="M16" s="72" t="s">
        <v>480</v>
      </c>
      <c r="N16" s="72" t="s">
        <v>480</v>
      </c>
      <c r="O16" s="34" t="s">
        <v>476</v>
      </c>
      <c r="P16" s="72" t="s">
        <v>85</v>
      </c>
      <c r="Q16" s="95" t="s">
        <v>533</v>
      </c>
      <c r="R16" s="34" t="s">
        <v>18</v>
      </c>
      <c r="S16" s="95" t="s">
        <v>480</v>
      </c>
      <c r="T16" s="39"/>
      <c r="U16" s="4"/>
      <c r="V16" s="52"/>
      <c r="W16" s="52"/>
      <c r="X16" s="1"/>
      <c r="Y16" s="5"/>
      <c r="Z16"/>
      <c r="AB16"/>
      <c r="AC16"/>
    </row>
    <row r="17" spans="1:31" ht="15.6">
      <c r="A17" s="39"/>
      <c r="B17" s="45" t="s">
        <v>63</v>
      </c>
      <c r="C17" s="45" t="s">
        <v>544</v>
      </c>
      <c r="D17" s="42"/>
      <c r="E17" s="34" t="s">
        <v>505</v>
      </c>
      <c r="F17" s="72" t="s">
        <v>11</v>
      </c>
      <c r="G17" s="115" t="s">
        <v>532</v>
      </c>
      <c r="H17" s="72" t="s">
        <v>475</v>
      </c>
      <c r="I17" s="95" t="s">
        <v>444</v>
      </c>
      <c r="J17" s="95"/>
      <c r="K17" s="95" t="s">
        <v>444</v>
      </c>
      <c r="L17" s="34" t="s">
        <v>475</v>
      </c>
      <c r="M17" s="72" t="s">
        <v>477</v>
      </c>
      <c r="N17" s="72" t="s">
        <v>477</v>
      </c>
      <c r="O17" s="34" t="s">
        <v>478</v>
      </c>
      <c r="P17" s="72" t="s">
        <v>484</v>
      </c>
      <c r="Q17" s="95" t="s">
        <v>540</v>
      </c>
      <c r="R17" s="34" t="s">
        <v>30</v>
      </c>
      <c r="S17" s="95" t="s">
        <v>483</v>
      </c>
      <c r="T17" s="39"/>
      <c r="U17" s="4"/>
      <c r="V17" s="52"/>
      <c r="W17" s="52"/>
      <c r="X17" s="1"/>
      <c r="Y17" s="5"/>
      <c r="Z17"/>
      <c r="AB17"/>
      <c r="AC17"/>
    </row>
    <row r="18" spans="1:31" ht="15.6">
      <c r="A18" s="39"/>
      <c r="B18" s="47">
        <f>+'Ark1'!C423</f>
        <v>1996</v>
      </c>
      <c r="C18" s="47">
        <f>+'Ark1'!H423</f>
        <v>1</v>
      </c>
      <c r="D18" s="48" t="s">
        <v>53</v>
      </c>
      <c r="E18" s="47">
        <f>+'Ark1'!Q423</f>
        <v>3123</v>
      </c>
      <c r="F18" s="65">
        <f>+'Ark1'!R423</f>
        <v>24304.5</v>
      </c>
      <c r="G18" s="76"/>
      <c r="H18" s="65">
        <f>+'Ark1'!S423</f>
        <v>23513.5</v>
      </c>
      <c r="I18" s="101">
        <f>+'Ark1'!T423</f>
        <v>81.740446462353404</v>
      </c>
      <c r="J18" s="101"/>
      <c r="K18" s="101">
        <f>+'Ark1'!U423</f>
        <v>86.257191020790188</v>
      </c>
      <c r="L18" s="49">
        <f>+'Ark1'!W423</f>
        <v>55.260935207434002</v>
      </c>
      <c r="M18" s="65">
        <f>+'Ark1'!Z423</f>
        <v>143.14338571458961</v>
      </c>
      <c r="N18" s="65">
        <f>+'Ark1'!AA423</f>
        <v>29.609637453657569</v>
      </c>
      <c r="O18" s="49">
        <f>+'Ark1'!AB423</f>
        <v>4.4020188734128123</v>
      </c>
      <c r="P18" s="65">
        <f>+'Ark1'!AC423</f>
        <v>-56.446208290220845</v>
      </c>
      <c r="Q18" s="101">
        <f t="shared" ref="Q18:Q59" si="0">+F18/E18</f>
        <v>7.782420749279539</v>
      </c>
      <c r="R18" s="49">
        <f>+'Ark1'!V423</f>
        <v>16.252669258779239</v>
      </c>
      <c r="S18" s="101">
        <f>+'Ark1'!Y423</f>
        <v>138.48472505091661</v>
      </c>
      <c r="T18" s="39"/>
      <c r="U18" s="4"/>
      <c r="V18" s="52"/>
      <c r="W18" s="52"/>
      <c r="X18" s="1"/>
      <c r="Y18" s="5"/>
      <c r="Z18"/>
      <c r="AB18"/>
      <c r="AC18" s="2"/>
    </row>
    <row r="19" spans="1:31" ht="15.6">
      <c r="A19" s="39"/>
      <c r="B19" s="47">
        <f>+'Ark1'!C424</f>
        <v>1997</v>
      </c>
      <c r="C19" s="47">
        <f>+'Ark1'!H424</f>
        <v>1</v>
      </c>
      <c r="D19" s="48" t="s">
        <v>53</v>
      </c>
      <c r="E19" s="47">
        <f>+'Ark1'!Q424</f>
        <v>3002</v>
      </c>
      <c r="F19" s="65">
        <f>+'Ark1'!R424</f>
        <v>27134.75</v>
      </c>
      <c r="G19" s="76">
        <f t="shared" ref="G19:G37" si="1">+F19-F18</f>
        <v>2830.25</v>
      </c>
      <c r="H19" s="65">
        <f>+'Ark1'!S424</f>
        <v>26469.25</v>
      </c>
      <c r="I19" s="101">
        <f>+'Ark1'!T424</f>
        <v>81.504092513328814</v>
      </c>
      <c r="J19" s="101"/>
      <c r="K19" s="101">
        <f>+'Ark1'!U424</f>
        <v>87.510077958095621</v>
      </c>
      <c r="L19" s="49">
        <f>+'Ark1'!W424</f>
        <v>55.586954673819619</v>
      </c>
      <c r="M19" s="65">
        <f>+'Ark1'!Z424</f>
        <v>145.01578624252676</v>
      </c>
      <c r="N19" s="65">
        <f>+'Ark1'!AA424</f>
        <v>30.42252388645332</v>
      </c>
      <c r="O19" s="49">
        <f>+'Ark1'!AB424</f>
        <v>4.9501019302929006</v>
      </c>
      <c r="P19" s="65">
        <f>+'Ark1'!AC424</f>
        <v>-46.842532316187317</v>
      </c>
      <c r="Q19" s="101">
        <f t="shared" si="0"/>
        <v>9.0388907395069946</v>
      </c>
      <c r="R19" s="49">
        <f>+'Ark1'!V424</f>
        <v>16.109895982089387</v>
      </c>
      <c r="S19" s="101">
        <f>+'Ark1'!Y424</f>
        <v>141.45916582979396</v>
      </c>
      <c r="T19" s="39"/>
      <c r="U19" s="4"/>
      <c r="V19" s="52"/>
      <c r="W19" s="52"/>
      <c r="X19" s="1"/>
      <c r="Y19" s="5"/>
      <c r="Z19"/>
      <c r="AA19" s="2"/>
      <c r="AB19" s="2"/>
      <c r="AC19" s="4"/>
      <c r="AD19" s="4"/>
      <c r="AE19" s="4"/>
    </row>
    <row r="20" spans="1:31" ht="15.6">
      <c r="A20" s="39"/>
      <c r="B20" s="47">
        <f>+'Ark1'!C425</f>
        <v>1998</v>
      </c>
      <c r="C20" s="47">
        <f>+'Ark1'!H425</f>
        <v>1</v>
      </c>
      <c r="D20" s="48" t="s">
        <v>53</v>
      </c>
      <c r="E20" s="47">
        <f>+'Ark1'!Q425</f>
        <v>2847</v>
      </c>
      <c r="F20" s="65">
        <f>+'Ark1'!R425</f>
        <v>27010.5</v>
      </c>
      <c r="G20" s="76">
        <f t="shared" si="1"/>
        <v>-124.25</v>
      </c>
      <c r="H20" s="65">
        <f>+'Ark1'!S425</f>
        <v>26422.5</v>
      </c>
      <c r="I20" s="101">
        <f>+'Ark1'!T425</f>
        <v>82.581345399790578</v>
      </c>
      <c r="J20" s="101"/>
      <c r="K20" s="101">
        <f>+'Ark1'!U425</f>
        <v>89.831030820470147</v>
      </c>
      <c r="L20" s="49">
        <f>+'Ark1'!W425</f>
        <v>55.387491721071058</v>
      </c>
      <c r="M20" s="65">
        <f>+'Ark1'!Z425</f>
        <v>146.71052322830903</v>
      </c>
      <c r="N20" s="65">
        <f>+'Ark1'!AA425</f>
        <v>30.851736433925684</v>
      </c>
      <c r="O20" s="49">
        <f>+'Ark1'!AB425</f>
        <v>5.142907439551986</v>
      </c>
      <c r="P20" s="65">
        <f>+'Ark1'!AC425</f>
        <v>-46.546240939448175</v>
      </c>
      <c r="Q20" s="101">
        <f t="shared" si="0"/>
        <v>9.4873551106427811</v>
      </c>
      <c r="R20" s="49">
        <f>+'Ark1'!V425</f>
        <v>15.412154532496627</v>
      </c>
      <c r="S20" s="101">
        <f>+'Ark1'!Y425</f>
        <v>143.51673608411525</v>
      </c>
      <c r="T20" s="39"/>
      <c r="U20" s="4"/>
      <c r="V20" s="52"/>
      <c r="W20" s="52"/>
      <c r="X20" s="11"/>
      <c r="Y20" s="5"/>
      <c r="Z20"/>
      <c r="AA20" s="2"/>
      <c r="AB20" s="2"/>
      <c r="AC20" s="9"/>
      <c r="AD20" s="9"/>
      <c r="AE20" s="9"/>
    </row>
    <row r="21" spans="1:31" ht="15.6">
      <c r="A21" s="39"/>
      <c r="B21" s="47">
        <f>+'Ark1'!C426</f>
        <v>1999</v>
      </c>
      <c r="C21" s="47">
        <f>+'Ark1'!H426</f>
        <v>1</v>
      </c>
      <c r="D21" s="48" t="s">
        <v>53</v>
      </c>
      <c r="E21" s="47">
        <f>+'Ark1'!Q426</f>
        <v>2841</v>
      </c>
      <c r="F21" s="65">
        <f>+'Ark1'!R426</f>
        <v>27710.75</v>
      </c>
      <c r="G21" s="76">
        <f t="shared" si="1"/>
        <v>700.25</v>
      </c>
      <c r="H21" s="65">
        <f>+'Ark1'!S426</f>
        <v>27207.5</v>
      </c>
      <c r="I21" s="101">
        <f>+'Ark1'!T426</f>
        <v>79.208083522106065</v>
      </c>
      <c r="J21" s="101"/>
      <c r="K21" s="101">
        <f>+'Ark1'!U426</f>
        <v>84.602302695808348</v>
      </c>
      <c r="L21" s="49">
        <f>+'Ark1'!W426</f>
        <v>55.481797298539007</v>
      </c>
      <c r="M21" s="65">
        <f>+'Ark1'!Z426</f>
        <v>146.28915556372317</v>
      </c>
      <c r="N21" s="65">
        <f>+'Ark1'!AA426</f>
        <v>31.043378010083433</v>
      </c>
      <c r="O21" s="49">
        <f>+'Ark1'!AB426</f>
        <v>5.0486579451284719</v>
      </c>
      <c r="P21" s="65">
        <f>+'Ark1'!AC426</f>
        <v>-49.337456989746471</v>
      </c>
      <c r="Q21" s="101">
        <f t="shared" si="0"/>
        <v>9.7538718760999643</v>
      </c>
      <c r="R21" s="49">
        <f>+'Ark1'!V426</f>
        <v>15.395649702732698</v>
      </c>
      <c r="S21" s="101">
        <f>+'Ark1'!Y426</f>
        <v>143.63242423969029</v>
      </c>
      <c r="T21" s="39"/>
      <c r="U21" s="4"/>
      <c r="V21" s="52"/>
      <c r="W21" s="52"/>
      <c r="X21" s="11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+'Ark1'!C427</f>
        <v>2000</v>
      </c>
      <c r="C22" s="47">
        <f>+'Ark1'!H427</f>
        <v>1</v>
      </c>
      <c r="D22" s="48" t="s">
        <v>53</v>
      </c>
      <c r="E22" s="47">
        <f>+'Ark1'!Q427</f>
        <v>2303</v>
      </c>
      <c r="F22" s="65">
        <f>+'Ark1'!R427</f>
        <v>25964.25</v>
      </c>
      <c r="G22" s="76">
        <f t="shared" si="1"/>
        <v>-1746.5</v>
      </c>
      <c r="H22" s="65">
        <f>+'Ark1'!S427</f>
        <v>25675.25</v>
      </c>
      <c r="I22" s="101">
        <f>+'Ark1'!T427</f>
        <v>80.862212602287499</v>
      </c>
      <c r="J22" s="101"/>
      <c r="K22" s="101">
        <f>+'Ark1'!U427</f>
        <v>82.293371145458252</v>
      </c>
      <c r="L22" s="49">
        <f>+'Ark1'!W427</f>
        <v>55.812348467882494</v>
      </c>
      <c r="M22" s="65">
        <f>+'Ark1'!Z427</f>
        <v>145.63389645670324</v>
      </c>
      <c r="N22" s="65">
        <f>+'Ark1'!AA427</f>
        <v>30.609888264036524</v>
      </c>
      <c r="O22" s="49">
        <f>+'Ark1'!AB427</f>
        <v>4.9280068144049993</v>
      </c>
      <c r="P22" s="65">
        <f>+'Ark1'!AC427</f>
        <v>-53.835285106903399</v>
      </c>
      <c r="Q22" s="101">
        <f t="shared" si="0"/>
        <v>11.274099001302648</v>
      </c>
      <c r="R22" s="49">
        <f>+'Ark1'!V427</f>
        <v>13.224722454913968</v>
      </c>
      <c r="S22" s="101">
        <f>+'Ark1'!Y427</f>
        <v>144.01289080177429</v>
      </c>
      <c r="T22" s="39"/>
      <c r="U22" s="4"/>
      <c r="V22" s="52"/>
      <c r="W22" s="52"/>
      <c r="X22" s="11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+'Ark1'!C428</f>
        <v>2001</v>
      </c>
      <c r="C23" s="47">
        <f>+'Ark1'!H428</f>
        <v>1</v>
      </c>
      <c r="D23" s="48" t="s">
        <v>53</v>
      </c>
      <c r="E23" s="47">
        <f>+'Ark1'!Q428</f>
        <v>1795</v>
      </c>
      <c r="F23" s="65">
        <f>+'Ark1'!R428</f>
        <v>20713</v>
      </c>
      <c r="G23" s="76">
        <f t="shared" si="1"/>
        <v>-5251.25</v>
      </c>
      <c r="H23" s="65">
        <f>+'Ark1'!S428</f>
        <v>20431</v>
      </c>
      <c r="I23" s="101">
        <f>+'Ark1'!T428</f>
        <v>79.587327813106356</v>
      </c>
      <c r="J23" s="101"/>
      <c r="K23" s="101">
        <f>+'Ark1'!U428</f>
        <v>80.485239940622563</v>
      </c>
      <c r="L23" s="49">
        <f>+'Ark1'!W428</f>
        <v>56.114825510254008</v>
      </c>
      <c r="M23" s="65">
        <f>+'Ark1'!Z428</f>
        <v>142.77071117419609</v>
      </c>
      <c r="N23" s="65">
        <f>+'Ark1'!AA428</f>
        <v>30.567292667449241</v>
      </c>
      <c r="O23" s="49">
        <f>+'Ark1'!AB428</f>
        <v>4.6917962290755932</v>
      </c>
      <c r="P23" s="65">
        <f>+'Ark1'!AC428</f>
        <v>-51.881169346105281</v>
      </c>
      <c r="Q23" s="101">
        <f t="shared" si="0"/>
        <v>11.539275766016713</v>
      </c>
      <c r="R23" s="49">
        <f>+'Ark1'!V428</f>
        <v>13.429102496016997</v>
      </c>
      <c r="S23" s="101">
        <f>+'Ark1'!Y428</f>
        <v>140.82693960314779</v>
      </c>
      <c r="T23" s="39"/>
      <c r="U23" s="4"/>
      <c r="V23" s="52"/>
      <c r="W23" s="52"/>
      <c r="X23" s="11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+'Ark1'!C429</f>
        <v>2002</v>
      </c>
      <c r="C24" s="47">
        <f>+'Ark1'!H429</f>
        <v>1</v>
      </c>
      <c r="D24" s="48" t="s">
        <v>53</v>
      </c>
      <c r="E24" s="47">
        <f>+'Ark1'!Q429</f>
        <v>1628</v>
      </c>
      <c r="F24" s="65">
        <f>+'Ark1'!R429</f>
        <v>21739</v>
      </c>
      <c r="G24" s="76">
        <f t="shared" si="1"/>
        <v>1026</v>
      </c>
      <c r="H24" s="65">
        <f>+'Ark1'!S429</f>
        <v>21421</v>
      </c>
      <c r="I24" s="101">
        <f>+'Ark1'!T429</f>
        <v>78.804466033495231</v>
      </c>
      <c r="J24" s="101"/>
      <c r="K24" s="101">
        <f>+'Ark1'!U429</f>
        <v>80.08201688735663</v>
      </c>
      <c r="L24" s="49">
        <f>+'Ark1'!W429</f>
        <v>55.5786377853508</v>
      </c>
      <c r="M24" s="65">
        <f>+'Ark1'!Z429</f>
        <v>145.74524065169669</v>
      </c>
      <c r="N24" s="65">
        <f>+'Ark1'!AA429</f>
        <v>31.094973218732992</v>
      </c>
      <c r="O24" s="49">
        <f>+'Ark1'!AB429</f>
        <v>4.6108887705824877</v>
      </c>
      <c r="P24" s="65">
        <f>+'Ark1'!AC429</f>
        <v>-48.200849407204579</v>
      </c>
      <c r="Q24" s="101">
        <f t="shared" si="0"/>
        <v>13.353194103194102</v>
      </c>
      <c r="R24" s="49">
        <f>+'Ark1'!V429</f>
        <v>13.12613275679654</v>
      </c>
      <c r="S24" s="101">
        <f>+'Ark1'!Y429</f>
        <v>143.61326647959862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+'Ark1'!C430</f>
        <v>2003</v>
      </c>
      <c r="C25" s="47">
        <f>+'Ark1'!H430</f>
        <v>1</v>
      </c>
      <c r="D25" s="48" t="s">
        <v>53</v>
      </c>
      <c r="E25" s="47">
        <f>+'Ark1'!Q430</f>
        <v>1592</v>
      </c>
      <c r="F25" s="65">
        <f>+'Ark1'!R430</f>
        <v>21901</v>
      </c>
      <c r="G25" s="76">
        <f t="shared" si="1"/>
        <v>162</v>
      </c>
      <c r="H25" s="65">
        <f>+'Ark1'!S430</f>
        <v>21620</v>
      </c>
      <c r="I25" s="101">
        <f>+'Ark1'!T430</f>
        <v>77.140643161565279</v>
      </c>
      <c r="J25" s="101"/>
      <c r="K25" s="101">
        <f>+'Ark1'!U430</f>
        <v>78.587804457092176</v>
      </c>
      <c r="L25" s="49">
        <f>+'Ark1'!W430</f>
        <v>55.852405180388523</v>
      </c>
      <c r="M25" s="65">
        <f>+'Ark1'!Z430</f>
        <v>147.70055504162795</v>
      </c>
      <c r="N25" s="65">
        <f>+'Ark1'!AA430</f>
        <v>32.001240742119627</v>
      </c>
      <c r="O25" s="49">
        <f>+'Ark1'!AB430</f>
        <v>4.62449349643268</v>
      </c>
      <c r="P25" s="65">
        <f>+'Ark1'!AC430</f>
        <v>-48.133025185633358</v>
      </c>
      <c r="Q25" s="101">
        <f t="shared" si="0"/>
        <v>13.756909547738694</v>
      </c>
      <c r="R25" s="49">
        <f>+'Ark1'!V430</f>
        <v>13.334687913793889</v>
      </c>
      <c r="S25" s="101">
        <f>+'Ark1'!Y430</f>
        <v>145.80548833386587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5.6">
      <c r="A26" s="39"/>
      <c r="B26" s="47">
        <f>+'Ark1'!C431</f>
        <v>2004</v>
      </c>
      <c r="C26" s="47">
        <f>+'Ark1'!H431</f>
        <v>1</v>
      </c>
      <c r="D26" s="48" t="s">
        <v>53</v>
      </c>
      <c r="E26" s="47">
        <f>+'Ark1'!Q431</f>
        <v>1547</v>
      </c>
      <c r="F26" s="65">
        <f>+'Ark1'!R431</f>
        <v>23736</v>
      </c>
      <c r="G26" s="76">
        <f t="shared" si="1"/>
        <v>1835</v>
      </c>
      <c r="H26" s="65">
        <f>+'Ark1'!S431</f>
        <v>23353</v>
      </c>
      <c r="I26" s="101">
        <f>+'Ark1'!T431</f>
        <v>72.684958353748144</v>
      </c>
      <c r="J26" s="101"/>
      <c r="K26" s="101">
        <f>+'Ark1'!U431</f>
        <v>74.644440405219342</v>
      </c>
      <c r="L26" s="49">
        <f>+'Ark1'!W431</f>
        <v>56.264462809917347</v>
      </c>
      <c r="M26" s="65">
        <f>+'Ark1'!Z431</f>
        <v>148.36527212777855</v>
      </c>
      <c r="N26" s="65">
        <f>+'Ark1'!AA431</f>
        <v>31.889476760059527</v>
      </c>
      <c r="O26" s="49">
        <f>+'Ark1'!AB431</f>
        <v>4.6225986760158317</v>
      </c>
      <c r="P26" s="65">
        <f>+'Ark1'!AC431</f>
        <v>-51.382878554255662</v>
      </c>
      <c r="Q26" s="101">
        <f t="shared" si="0"/>
        <v>15.343244990303814</v>
      </c>
      <c r="R26" s="49">
        <f>+'Ark1'!V431</f>
        <v>14.709555106167846</v>
      </c>
      <c r="S26" s="101">
        <f>+'Ark1'!Y431</f>
        <v>145.97127569936012</v>
      </c>
      <c r="T26" s="39"/>
      <c r="U26" s="4"/>
      <c r="V26" s="52"/>
      <c r="W26" s="52"/>
      <c r="X26" s="5"/>
      <c r="Y26" s="5"/>
      <c r="Z26"/>
      <c r="AA26" s="1"/>
      <c r="AB26" s="1"/>
      <c r="AC26" s="9"/>
      <c r="AD26" s="9"/>
      <c r="AE26" s="9"/>
    </row>
    <row r="27" spans="1:31" ht="15.6">
      <c r="A27" s="39"/>
      <c r="B27" s="47">
        <f>+'Ark1'!C432</f>
        <v>2005</v>
      </c>
      <c r="C27" s="47">
        <f>+'Ark1'!H432</f>
        <v>1</v>
      </c>
      <c r="D27" s="48" t="s">
        <v>53</v>
      </c>
      <c r="E27" s="47">
        <f>+'Ark1'!Q432</f>
        <v>1419</v>
      </c>
      <c r="F27" s="65">
        <f>+'Ark1'!R432</f>
        <v>25319</v>
      </c>
      <c r="G27" s="76">
        <f t="shared" si="1"/>
        <v>1583</v>
      </c>
      <c r="H27" s="65">
        <f>+'Ark1'!S432</f>
        <v>24850</v>
      </c>
      <c r="I27" s="101">
        <f>+'Ark1'!T432</f>
        <v>74.408011226296566</v>
      </c>
      <c r="J27" s="101"/>
      <c r="K27" s="101">
        <f>+'Ark1'!U432</f>
        <v>76.016487680880601</v>
      </c>
      <c r="L27" s="49">
        <f>+'Ark1'!W432</f>
        <v>56.726478873239451</v>
      </c>
      <c r="M27" s="65">
        <f>+'Ark1'!Z432</f>
        <v>149.0114285714287</v>
      </c>
      <c r="N27" s="65">
        <f>+'Ark1'!AA432</f>
        <v>32.268636232059819</v>
      </c>
      <c r="O27" s="49">
        <f>+'Ark1'!AB432</f>
        <v>4.753471153176446</v>
      </c>
      <c r="P27" s="65">
        <f>+'Ark1'!AC432</f>
        <v>-49.187306675736885</v>
      </c>
      <c r="Q27" s="101">
        <f t="shared" si="0"/>
        <v>17.842847075405214</v>
      </c>
      <c r="R27" s="49">
        <f>+'Ark1'!V432</f>
        <v>15.588727832852804</v>
      </c>
      <c r="S27" s="101">
        <f>+'Ark1'!Y432</f>
        <v>146.25119475492721</v>
      </c>
      <c r="T27" s="39"/>
      <c r="U27" s="4"/>
      <c r="V27" s="52"/>
      <c r="W27" s="52"/>
      <c r="X27" s="5"/>
      <c r="Y27" s="5"/>
      <c r="Z27"/>
      <c r="AA27" s="1"/>
      <c r="AB27" s="1"/>
      <c r="AC27" s="9"/>
      <c r="AD27" s="9"/>
      <c r="AE27" s="9"/>
    </row>
    <row r="28" spans="1:31" ht="15.6">
      <c r="A28" s="39"/>
      <c r="B28" s="47">
        <f>+'Ark1'!C433</f>
        <v>2006</v>
      </c>
      <c r="C28" s="47">
        <f>+'Ark1'!H433</f>
        <v>1</v>
      </c>
      <c r="D28" s="48" t="s">
        <v>53</v>
      </c>
      <c r="E28" s="47">
        <f>+'Ark1'!Q433</f>
        <v>1292</v>
      </c>
      <c r="F28" s="65">
        <f>+'Ark1'!R433</f>
        <v>29941</v>
      </c>
      <c r="G28" s="76">
        <f t="shared" si="1"/>
        <v>4622</v>
      </c>
      <c r="H28" s="65">
        <f>+'Ark1'!S433</f>
        <v>29827</v>
      </c>
      <c r="I28" s="101">
        <f>+'Ark1'!T433</f>
        <v>78.136172655862623</v>
      </c>
      <c r="J28" s="101"/>
      <c r="K28" s="101">
        <f>+'Ark1'!U433</f>
        <v>79.859101554514353</v>
      </c>
      <c r="L28" s="49">
        <f>+'Ark1'!W433</f>
        <v>56.901766855533602</v>
      </c>
      <c r="M28" s="65">
        <f>+'Ark1'!Z433</f>
        <v>148.833322157776</v>
      </c>
      <c r="N28" s="65">
        <f>+'Ark1'!AA433</f>
        <v>32.258663751552305</v>
      </c>
      <c r="O28" s="49">
        <f>+'Ark1'!AB433</f>
        <v>4.6457941757257091</v>
      </c>
      <c r="P28" s="65">
        <f>+'Ark1'!AC433</f>
        <v>-48.858793605396677</v>
      </c>
      <c r="Q28" s="101">
        <f t="shared" si="0"/>
        <v>23.174148606811144</v>
      </c>
      <c r="R28" s="49">
        <f>+'Ark1'!V433</f>
        <v>15.665876223239035</v>
      </c>
      <c r="S28" s="101">
        <f>+'Ark1'!Y433</f>
        <v>148.26664106075228</v>
      </c>
      <c r="T28" s="39"/>
      <c r="U28" s="4"/>
      <c r="V28" s="52"/>
      <c r="W28" s="52"/>
      <c r="X28" s="5"/>
      <c r="Y28" s="5"/>
      <c r="Z28"/>
      <c r="AA28" s="1"/>
      <c r="AB28" s="1"/>
      <c r="AC28" s="9"/>
      <c r="AD28" s="9"/>
      <c r="AE28" s="9"/>
    </row>
    <row r="29" spans="1:31" ht="15.6">
      <c r="A29" s="39"/>
      <c r="B29" s="47">
        <f>+'Ark1'!C434</f>
        <v>2007</v>
      </c>
      <c r="C29" s="47">
        <f>+'Ark1'!H434</f>
        <v>1</v>
      </c>
      <c r="D29" s="48" t="s">
        <v>53</v>
      </c>
      <c r="E29" s="47">
        <f>+'Ark1'!Q434</f>
        <v>1207</v>
      </c>
      <c r="F29" s="65">
        <f>+'Ark1'!R434</f>
        <v>30391</v>
      </c>
      <c r="G29" s="76">
        <f t="shared" si="1"/>
        <v>450</v>
      </c>
      <c r="H29" s="65">
        <f>+'Ark1'!S434</f>
        <v>30305</v>
      </c>
      <c r="I29" s="101">
        <f>+'Ark1'!T434</f>
        <v>79.163844751237306</v>
      </c>
      <c r="J29" s="101"/>
      <c r="K29" s="101">
        <f>+'Ark1'!U434</f>
        <v>80.692790333246919</v>
      </c>
      <c r="L29" s="49">
        <f>+'Ark1'!W434</f>
        <v>56.665896716713426</v>
      </c>
      <c r="M29" s="65">
        <f>+'Ark1'!Z434</f>
        <v>150.87064840785462</v>
      </c>
      <c r="N29" s="65">
        <f>+'Ark1'!AA434</f>
        <v>32.547458366051849</v>
      </c>
      <c r="O29" s="49">
        <f>+'Ark1'!AB434</f>
        <v>4.743999776640992</v>
      </c>
      <c r="P29" s="65">
        <f>+'Ark1'!AC434</f>
        <v>-48.770560330054813</v>
      </c>
      <c r="Q29" s="101">
        <f t="shared" si="0"/>
        <v>25.178956089478046</v>
      </c>
      <c r="R29" s="49">
        <f>+'Ark1'!V434</f>
        <v>15.149221809088219</v>
      </c>
      <c r="S29" s="101">
        <f>+'Ark1'!Y434</f>
        <v>150.44371688986988</v>
      </c>
      <c r="T29" s="39"/>
      <c r="U29" s="4"/>
      <c r="V29" s="52"/>
      <c r="W29" s="52"/>
      <c r="X29" s="5"/>
      <c r="Y29" s="5"/>
      <c r="Z29"/>
      <c r="AA29" s="1"/>
      <c r="AB29" s="1"/>
      <c r="AC29" s="9"/>
      <c r="AD29" s="9"/>
      <c r="AE29" s="9"/>
    </row>
    <row r="30" spans="1:31" ht="16.5" customHeight="1">
      <c r="A30" s="39"/>
      <c r="B30" s="47">
        <f>+'Ark1'!C435</f>
        <v>2008</v>
      </c>
      <c r="C30" s="47">
        <f>+'Ark1'!H435</f>
        <v>1</v>
      </c>
      <c r="D30" s="48" t="s">
        <v>53</v>
      </c>
      <c r="E30" s="47">
        <f>+'Ark1'!Q435</f>
        <v>1206</v>
      </c>
      <c r="F30" s="65">
        <f>+'Ark1'!R435</f>
        <v>29605</v>
      </c>
      <c r="G30" s="76">
        <f t="shared" si="1"/>
        <v>-786</v>
      </c>
      <c r="H30" s="65">
        <f>+'Ark1'!S435</f>
        <v>29525</v>
      </c>
      <c r="I30" s="101">
        <f>+'Ark1'!T435</f>
        <v>81.267671360729082</v>
      </c>
      <c r="J30" s="101"/>
      <c r="K30" s="101">
        <f>+'Ark1'!U435</f>
        <v>83.20768195323194</v>
      </c>
      <c r="L30" s="49">
        <f>+'Ark1'!W435</f>
        <v>56.701439458086391</v>
      </c>
      <c r="M30" s="65">
        <f>+'Ark1'!Z435</f>
        <v>150.21471972904357</v>
      </c>
      <c r="N30" s="65">
        <f>+'Ark1'!AA435</f>
        <v>33.291226298286709</v>
      </c>
      <c r="O30" s="49">
        <f>+'Ark1'!AB435</f>
        <v>4.8005333771642222</v>
      </c>
      <c r="P30" s="65">
        <f>+'Ark1'!AC435</f>
        <v>-47.642336678936246</v>
      </c>
      <c r="Q30" s="101">
        <f t="shared" si="0"/>
        <v>24.548092868988391</v>
      </c>
      <c r="R30" s="49">
        <f>+'Ark1'!V435</f>
        <v>15.082080729606483</v>
      </c>
      <c r="S30" s="101">
        <f>+'Ark1'!Y435</f>
        <v>149.80880256713436</v>
      </c>
      <c r="T30" s="39"/>
      <c r="U30" s="4"/>
      <c r="V30" s="52"/>
      <c r="W30" s="52"/>
      <c r="X30" s="5"/>
      <c r="Y30" s="5"/>
      <c r="Z30"/>
      <c r="AA30" s="11"/>
      <c r="AB30" s="11"/>
      <c r="AC30" s="9"/>
      <c r="AD30" s="9"/>
      <c r="AE30" s="9"/>
    </row>
    <row r="31" spans="1:31" ht="16.5" customHeight="1">
      <c r="A31" s="39"/>
      <c r="B31" s="47">
        <f>+'Ark1'!C436</f>
        <v>2009</v>
      </c>
      <c r="C31" s="47">
        <f>+'Ark1'!H436</f>
        <v>1</v>
      </c>
      <c r="D31" s="48" t="s">
        <v>53</v>
      </c>
      <c r="E31" s="47">
        <f>+'Ark1'!Q436</f>
        <v>1079</v>
      </c>
      <c r="F31" s="65">
        <f>+'Ark1'!R436</f>
        <v>29858</v>
      </c>
      <c r="G31" s="76">
        <f t="shared" si="1"/>
        <v>253</v>
      </c>
      <c r="H31" s="65">
        <f>+'Ark1'!S436</f>
        <v>29780</v>
      </c>
      <c r="I31" s="101">
        <f>+'Ark1'!T436</f>
        <v>78.043807831041889</v>
      </c>
      <c r="J31" s="101"/>
      <c r="K31" s="101">
        <f>+'Ark1'!U436</f>
        <v>79.739537852868651</v>
      </c>
      <c r="L31" s="49">
        <f>+'Ark1'!W436</f>
        <v>57.158764271323022</v>
      </c>
      <c r="M31" s="65">
        <f>+'Ark1'!Z436</f>
        <v>148.38414372061828</v>
      </c>
      <c r="N31" s="65">
        <f>+'Ark1'!AA436</f>
        <v>33.194618927533163</v>
      </c>
      <c r="O31" s="49">
        <f>+'Ark1'!AB436</f>
        <v>5.0128088536531346</v>
      </c>
      <c r="P31" s="65">
        <f>+'Ark1'!AC436</f>
        <v>-45.67368496811811</v>
      </c>
      <c r="Q31" s="101">
        <f t="shared" si="0"/>
        <v>27.671918443002781</v>
      </c>
      <c r="R31" s="49">
        <f>+'Ark1'!V436</f>
        <v>15.471799852635804</v>
      </c>
      <c r="S31" s="101">
        <f>+'Ark1'!Y436</f>
        <v>147.99651014803439</v>
      </c>
      <c r="T31" s="39"/>
      <c r="U31" s="4"/>
      <c r="V31" s="52"/>
      <c r="W31" s="52"/>
      <c r="X31" s="5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+'Ark1'!C437</f>
        <v>2010</v>
      </c>
      <c r="C32" s="47">
        <f>+'Ark1'!H437</f>
        <v>1</v>
      </c>
      <c r="D32" s="48" t="s">
        <v>53</v>
      </c>
      <c r="E32" s="47">
        <f>+'Ark1'!Q437</f>
        <v>1085</v>
      </c>
      <c r="F32" s="65">
        <f>+'Ark1'!R437</f>
        <v>28480</v>
      </c>
      <c r="G32" s="76">
        <f t="shared" si="1"/>
        <v>-1378</v>
      </c>
      <c r="H32" s="65">
        <f>+'Ark1'!S437</f>
        <v>28387</v>
      </c>
      <c r="I32" s="101">
        <f>+'Ark1'!T437</f>
        <v>76.779985441997155</v>
      </c>
      <c r="J32" s="101"/>
      <c r="K32" s="101">
        <f>+'Ark1'!U437</f>
        <v>78.758732214271006</v>
      </c>
      <c r="L32" s="49">
        <f>+'Ark1'!W437</f>
        <v>58.583189488145983</v>
      </c>
      <c r="M32" s="65">
        <f>+'Ark1'!Z437</f>
        <v>148.20118258357661</v>
      </c>
      <c r="N32" s="65">
        <f>+'Ark1'!AA437</f>
        <v>32.803510610183054</v>
      </c>
      <c r="O32" s="49">
        <f>+'Ark1'!AB437</f>
        <v>4.6968264696002189</v>
      </c>
      <c r="P32" s="65">
        <f>+'Ark1'!AC437</f>
        <v>-44.231519497419683</v>
      </c>
      <c r="Q32" s="101">
        <f t="shared" si="0"/>
        <v>26.248847926267281</v>
      </c>
      <c r="R32" s="49">
        <f>+'Ark1'!V437</f>
        <v>14.482408707865172</v>
      </c>
      <c r="S32" s="101">
        <f>+'Ark1'!Y437</f>
        <v>147.71723911516821</v>
      </c>
      <c r="T32" s="39"/>
      <c r="U32" s="4"/>
      <c r="V32" s="51"/>
      <c r="W32" s="51"/>
      <c r="X32" s="5"/>
      <c r="Y32" s="5"/>
      <c r="Z32"/>
      <c r="AA32" s="11"/>
      <c r="AB32" s="11"/>
      <c r="AC32" s="9"/>
      <c r="AD32" s="9"/>
      <c r="AE32" s="9"/>
    </row>
    <row r="33" spans="1:31" ht="17.25" customHeight="1">
      <c r="A33" s="39"/>
      <c r="B33" s="47">
        <f>+'Ark1'!C438</f>
        <v>2011</v>
      </c>
      <c r="C33" s="47">
        <f>+'Ark1'!H438</f>
        <v>1</v>
      </c>
      <c r="D33" s="48" t="s">
        <v>53</v>
      </c>
      <c r="E33" s="47">
        <f>+'Ark1'!Q438</f>
        <v>1031</v>
      </c>
      <c r="F33" s="65">
        <f>+'Ark1'!R438</f>
        <v>30314</v>
      </c>
      <c r="G33" s="76">
        <f t="shared" si="1"/>
        <v>1834</v>
      </c>
      <c r="H33" s="65">
        <f>+'Ark1'!S438</f>
        <v>30273</v>
      </c>
      <c r="I33" s="101">
        <f>+'Ark1'!T438</f>
        <v>81.251172639309502</v>
      </c>
      <c r="J33" s="101"/>
      <c r="K33" s="101">
        <f>+'Ark1'!U438</f>
        <v>83.076419261610141</v>
      </c>
      <c r="L33" s="49">
        <f>+'Ark1'!W438</f>
        <v>58.955306708948591</v>
      </c>
      <c r="M33" s="65">
        <f>+'Ark1'!Z438</f>
        <v>146.64866679879677</v>
      </c>
      <c r="N33" s="65">
        <f>+'Ark1'!AA438</f>
        <v>32.914532754022503</v>
      </c>
      <c r="O33" s="49">
        <f>+'Ark1'!AB438</f>
        <v>4.5643004757060757</v>
      </c>
      <c r="P33" s="65">
        <f>+'Ark1'!AC438</f>
        <v>-41.26518967705956</v>
      </c>
      <c r="Q33" s="101">
        <f t="shared" si="0"/>
        <v>29.402521823472355</v>
      </c>
      <c r="R33" s="49">
        <f>+'Ark1'!V438</f>
        <v>16.352114534538501</v>
      </c>
      <c r="S33" s="101">
        <f>+'Ark1'!Y438</f>
        <v>146.45032295309005</v>
      </c>
      <c r="T33" s="39"/>
      <c r="U33"/>
      <c r="V33"/>
      <c r="X33"/>
      <c r="Y33"/>
      <c r="Z33"/>
      <c r="AA33" s="11"/>
      <c r="AB33" s="11"/>
      <c r="AC33" s="9"/>
      <c r="AD33" s="9"/>
      <c r="AE33" s="9"/>
    </row>
    <row r="34" spans="1:31" ht="17.25" customHeight="1">
      <c r="A34" s="39"/>
      <c r="B34" s="47">
        <f>+'Ark1'!C439</f>
        <v>2012</v>
      </c>
      <c r="C34" s="47">
        <f>+'Ark1'!H439</f>
        <v>1</v>
      </c>
      <c r="D34" s="48" t="s">
        <v>53</v>
      </c>
      <c r="E34" s="47">
        <f>+'Ark1'!Q439</f>
        <v>923</v>
      </c>
      <c r="F34" s="65">
        <f>+'Ark1'!R439</f>
        <v>30855</v>
      </c>
      <c r="G34" s="76">
        <f t="shared" si="1"/>
        <v>541</v>
      </c>
      <c r="H34" s="65">
        <f>+'Ark1'!S439</f>
        <v>30797</v>
      </c>
      <c r="I34" s="101">
        <f>+'Ark1'!T439</f>
        <v>82.004464997608054</v>
      </c>
      <c r="J34" s="101"/>
      <c r="K34" s="101">
        <f>+'Ark1'!U439</f>
        <v>83.736393565976414</v>
      </c>
      <c r="L34" s="49">
        <f>+'Ark1'!W439</f>
        <v>59.107315647628013</v>
      </c>
      <c r="M34" s="65">
        <f>+'Ark1'!Z439</f>
        <v>147.16933142838465</v>
      </c>
      <c r="N34" s="65">
        <f>+'Ark1'!AA439</f>
        <v>33.128708328322453</v>
      </c>
      <c r="O34" s="49">
        <f>+'Ark1'!AB439</f>
        <v>4.5837564496895435</v>
      </c>
      <c r="P34" s="65">
        <f>+'Ark1'!AC439</f>
        <v>-42.311520977447458</v>
      </c>
      <c r="Q34" s="101">
        <f t="shared" si="0"/>
        <v>33.429035752979416</v>
      </c>
      <c r="R34" s="49">
        <f>+'Ark1'!V439</f>
        <v>16.350315994166259</v>
      </c>
      <c r="S34" s="101">
        <f>+'Ark1'!Y439</f>
        <v>146.89268838113645</v>
      </c>
      <c r="T34" s="39"/>
      <c r="U34" s="2"/>
      <c r="V34" s="51"/>
      <c r="W34" s="51"/>
      <c r="X34"/>
      <c r="Y34" s="5"/>
      <c r="Z34"/>
      <c r="AA34" s="11"/>
      <c r="AB34" s="11"/>
      <c r="AC34" s="9"/>
      <c r="AD34" s="9"/>
      <c r="AE34" s="9"/>
    </row>
    <row r="35" spans="1:31" ht="15.6">
      <c r="A35" s="39"/>
      <c r="B35" s="47">
        <f>+'Ark1'!C440</f>
        <v>2013</v>
      </c>
      <c r="C35" s="47">
        <f>+'Ark1'!H440</f>
        <v>1</v>
      </c>
      <c r="D35" s="48" t="s">
        <v>53</v>
      </c>
      <c r="E35" s="47">
        <f>+'Ark1'!Q440</f>
        <v>782</v>
      </c>
      <c r="F35" s="65">
        <f>+'Ark1'!R440</f>
        <v>29966</v>
      </c>
      <c r="G35" s="76">
        <f t="shared" si="1"/>
        <v>-889</v>
      </c>
      <c r="H35" s="65">
        <f>+'Ark1'!S440</f>
        <v>29913</v>
      </c>
      <c r="I35" s="101">
        <f>+'Ark1'!T440</f>
        <v>81.535698737483699</v>
      </c>
      <c r="J35" s="101"/>
      <c r="K35" s="101">
        <f>+'Ark1'!U440</f>
        <v>83.26562904753311</v>
      </c>
      <c r="L35" s="49">
        <f>+'Ark1'!W440</f>
        <v>59.314010630829401</v>
      </c>
      <c r="M35" s="65">
        <f>+'Ark1'!Z440</f>
        <v>146.83162905760022</v>
      </c>
      <c r="N35" s="65">
        <f>+'Ark1'!AA440</f>
        <v>33.224898356645582</v>
      </c>
      <c r="O35" s="49">
        <f>+'Ark1'!AB440</f>
        <v>4.5256210126621799</v>
      </c>
      <c r="P35" s="65">
        <f>+'Ark1'!AC440</f>
        <v>-43.46010042385987</v>
      </c>
      <c r="Q35" s="101">
        <f t="shared" si="0"/>
        <v>38.319693094629159</v>
      </c>
      <c r="R35" s="49">
        <f>+'Ark1'!V440</f>
        <v>16.38196622839218</v>
      </c>
      <c r="S35" s="101">
        <f>+'Ark1'!Y440</f>
        <v>146.57193218981499</v>
      </c>
      <c r="T35" s="39"/>
      <c r="U35" s="2"/>
      <c r="V35" s="51"/>
      <c r="W35" s="51"/>
      <c r="X35"/>
      <c r="Y35" s="5"/>
      <c r="Z35"/>
      <c r="AA35" s="11"/>
      <c r="AB35" s="11"/>
      <c r="AC35" s="9"/>
      <c r="AD35" s="9"/>
      <c r="AE35" s="9"/>
    </row>
    <row r="36" spans="1:31" ht="15.6">
      <c r="A36" s="39"/>
      <c r="B36" s="47">
        <f>+'Ark1'!C441</f>
        <v>2014</v>
      </c>
      <c r="C36" s="47">
        <f>+'Ark1'!H441</f>
        <v>1</v>
      </c>
      <c r="D36" s="48" t="s">
        <v>53</v>
      </c>
      <c r="E36" s="47">
        <f>+'Ark1'!Q441</f>
        <v>915</v>
      </c>
      <c r="F36" s="65">
        <f>+'Ark1'!R441</f>
        <v>34437</v>
      </c>
      <c r="G36" s="76">
        <f t="shared" si="1"/>
        <v>4471</v>
      </c>
      <c r="H36" s="65">
        <f>+'Ark1'!S441</f>
        <v>34399</v>
      </c>
      <c r="I36" s="101">
        <f>+'Ark1'!T441</f>
        <v>92.373927038626576</v>
      </c>
      <c r="J36" s="101"/>
      <c r="K36" s="101">
        <f>+'Ark1'!U441</f>
        <v>93.509164227539927</v>
      </c>
      <c r="L36" s="49">
        <f>+'Ark1'!W441</f>
        <v>59.311200907003112</v>
      </c>
      <c r="M36" s="65">
        <f>+'Ark1'!Z441</f>
        <v>144.72703886740757</v>
      </c>
      <c r="N36" s="65">
        <f>+'Ark1'!AA441</f>
        <v>32.316627334982776</v>
      </c>
      <c r="O36" s="49">
        <f>+'Ark1'!AB441</f>
        <v>4.489800303081311</v>
      </c>
      <c r="P36" s="65">
        <f>+'Ark1'!AC441</f>
        <v>-39.944157996700561</v>
      </c>
      <c r="Q36" s="101">
        <f t="shared" si="0"/>
        <v>37.636065573770495</v>
      </c>
      <c r="R36" s="49">
        <f>+'Ark1'!V441</f>
        <v>16.104074106339109</v>
      </c>
      <c r="S36" s="101">
        <f>+'Ark1'!Y441</f>
        <v>144.56733774718916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+'Ark1'!C442</f>
        <v>2015</v>
      </c>
      <c r="C37" s="47">
        <f>+'Ark1'!H442</f>
        <v>1</v>
      </c>
      <c r="D37" s="48" t="s">
        <v>53</v>
      </c>
      <c r="E37" s="47">
        <f>+'Ark1'!Q442</f>
        <v>1085</v>
      </c>
      <c r="F37" s="65">
        <f>+'Ark1'!R442</f>
        <v>36835</v>
      </c>
      <c r="G37" s="76">
        <f t="shared" si="1"/>
        <v>2398</v>
      </c>
      <c r="H37" s="65">
        <f>+'Ark1'!S442</f>
        <v>36833</v>
      </c>
      <c r="I37" s="101">
        <f>+'Ark1'!T442</f>
        <v>89.147849657542523</v>
      </c>
      <c r="J37" s="101"/>
      <c r="K37" s="101">
        <f>+'Ark1'!U442</f>
        <v>90.521516247963234</v>
      </c>
      <c r="L37" s="49">
        <f>+'Ark1'!W442</f>
        <v>59.303912252599567</v>
      </c>
      <c r="M37" s="65">
        <f>+'Ark1'!Z442</f>
        <v>141.11751418564816</v>
      </c>
      <c r="N37" s="65">
        <f>+'Ark1'!AA442</f>
        <v>31.793003897581688</v>
      </c>
      <c r="O37" s="49">
        <f>+'Ark1'!AB442</f>
        <v>4.4337370494932227</v>
      </c>
      <c r="P37" s="65">
        <f>+'Ark1'!AC442</f>
        <v>-33.407506852679113</v>
      </c>
      <c r="Q37" s="101">
        <f t="shared" si="0"/>
        <v>33.94930875576037</v>
      </c>
      <c r="R37" s="49">
        <f>+'Ark1'!V442</f>
        <v>15.136174833717931</v>
      </c>
      <c r="S37" s="101">
        <f>+'Ark1'!Y442</f>
        <v>141.10985204289341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+'Ark1'!C443</f>
        <v>2016</v>
      </c>
      <c r="C38" s="47">
        <f>+'Ark1'!H443</f>
        <v>1</v>
      </c>
      <c r="D38" s="48" t="s">
        <v>53</v>
      </c>
      <c r="E38" s="47">
        <f>+'Ark1'!Q443</f>
        <v>676</v>
      </c>
      <c r="F38" s="65">
        <f>+'Ark1'!R443</f>
        <v>27522</v>
      </c>
      <c r="G38" s="76">
        <f>+F38-F37</f>
        <v>-9313</v>
      </c>
      <c r="H38" s="65">
        <f>+'Ark1'!S443</f>
        <v>27514</v>
      </c>
      <c r="I38" s="101">
        <f>+'Ark1'!T443</f>
        <v>95.565818257578371</v>
      </c>
      <c r="J38" s="101"/>
      <c r="K38" s="101">
        <f>+'Ark1'!U443</f>
        <v>96.158343771114815</v>
      </c>
      <c r="L38" s="49">
        <f>+'Ark1'!W443</f>
        <v>58.99600203532745</v>
      </c>
      <c r="M38" s="65">
        <f>+'Ark1'!Z443</f>
        <v>151.55824671076635</v>
      </c>
      <c r="N38" s="65">
        <f>+'Ark1'!AA443</f>
        <v>30.100478951281641</v>
      </c>
      <c r="O38" s="49">
        <f>+'Ark1'!AB443</f>
        <v>4.8103509890876017</v>
      </c>
      <c r="P38" s="65">
        <f>+'Ark1'!AC443</f>
        <v>-45.072331042503194</v>
      </c>
      <c r="Q38" s="101">
        <f>+F38/E38</f>
        <v>40.713017751479292</v>
      </c>
      <c r="R38" s="49">
        <f>+'Ark1'!V443</f>
        <v>14.947205871666309</v>
      </c>
      <c r="S38" s="101">
        <f>+'Ark1'!Y443</f>
        <v>151.51419228253849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+'Ark1'!C444</f>
        <v>2017</v>
      </c>
      <c r="C39" s="47">
        <f>+'Ark1'!H444</f>
        <v>1</v>
      </c>
      <c r="D39" s="48" t="s">
        <v>53</v>
      </c>
      <c r="E39" s="47">
        <f>+'Ark1'!Q444</f>
        <v>659</v>
      </c>
      <c r="F39" s="65">
        <f>+'Ark1'!R444</f>
        <v>26473</v>
      </c>
      <c r="G39" s="76">
        <f>+F39-F38</f>
        <v>-1049</v>
      </c>
      <c r="H39" s="65">
        <f>+'Ark1'!S444</f>
        <v>26473</v>
      </c>
      <c r="I39" s="101">
        <f>+'Ark1'!T444</f>
        <v>94.468829176033978</v>
      </c>
      <c r="J39" s="101"/>
      <c r="K39" s="101">
        <f>+'Ark1'!U444</f>
        <v>94.931043760626594</v>
      </c>
      <c r="L39" s="49">
        <f>+'Ark1'!W444</f>
        <v>58.791561213311638</v>
      </c>
      <c r="M39" s="65">
        <f>+'Ark1'!Z444</f>
        <v>152.48351527971829</v>
      </c>
      <c r="N39" s="65">
        <f>+'Ark1'!AA444</f>
        <v>30.332288926544841</v>
      </c>
      <c r="O39" s="49">
        <f>+'Ark1'!AB444</f>
        <v>4.8593010622463133</v>
      </c>
      <c r="P39" s="65">
        <f>+'Ark1'!AC444</f>
        <v>-47.711004249161917</v>
      </c>
      <c r="Q39" s="101">
        <f>+F39/E39</f>
        <v>40.171471927162365</v>
      </c>
      <c r="R39" s="49">
        <f>+'Ark1'!V444</f>
        <v>14.853208929853055</v>
      </c>
      <c r="S39" s="101">
        <f>+'Ark1'!Y444</f>
        <v>152.48351527971829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+'Ark1'!C445</f>
        <v>2018</v>
      </c>
      <c r="C40" s="47">
        <f>+'Ark1'!H445</f>
        <v>1</v>
      </c>
      <c r="D40" s="48" t="s">
        <v>53</v>
      </c>
      <c r="E40" s="47">
        <f>+'Ark1'!Q445</f>
        <v>621</v>
      </c>
      <c r="F40" s="65">
        <f>+'Ark1'!R445</f>
        <v>27639</v>
      </c>
      <c r="G40" s="76">
        <f>+F40-F39</f>
        <v>1166</v>
      </c>
      <c r="H40" s="65">
        <f>+'Ark1'!S445</f>
        <v>27638</v>
      </c>
      <c r="I40" s="101">
        <f>+'Ark1'!T445</f>
        <v>95.530900041476556</v>
      </c>
      <c r="J40" s="101"/>
      <c r="K40" s="101">
        <f>+'Ark1'!U445</f>
        <v>95.882347588456071</v>
      </c>
      <c r="L40" s="49">
        <f>+'Ark1'!W445</f>
        <v>58.674759389246695</v>
      </c>
      <c r="M40" s="65">
        <f>+'Ark1'!Z445</f>
        <v>153.64329546276821</v>
      </c>
      <c r="N40" s="65">
        <f>+'Ark1'!AA445</f>
        <v>31.15231553009021</v>
      </c>
      <c r="O40" s="49">
        <f>+'Ark1'!AB445</f>
        <v>4.8818866819537394</v>
      </c>
      <c r="P40" s="65">
        <f>+'Ark1'!AC445</f>
        <v>-47.017973340851249</v>
      </c>
      <c r="Q40" s="101">
        <f>+F40/E40</f>
        <v>44.507246376811594</v>
      </c>
      <c r="R40" s="49">
        <f>+'Ark1'!V445</f>
        <v>14.8139585368501</v>
      </c>
      <c r="S40" s="101">
        <f>+'Ark1'!Y445</f>
        <v>153.63773653171197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47">
        <f>+'Ark1'!C446</f>
        <v>2019</v>
      </c>
      <c r="C41" s="47">
        <f>+'Ark1'!H446</f>
        <v>1</v>
      </c>
      <c r="D41" s="48" t="s">
        <v>53</v>
      </c>
      <c r="E41" s="47">
        <f>+'Ark1'!Q446</f>
        <v>595</v>
      </c>
      <c r="F41" s="65">
        <f>+'Ark1'!R446</f>
        <v>24677</v>
      </c>
      <c r="G41" s="76">
        <f t="shared" ref="G41:G42" si="2">+F41-F40</f>
        <v>-2962</v>
      </c>
      <c r="H41" s="65">
        <f>+'Ark1'!S446</f>
        <v>24642</v>
      </c>
      <c r="I41" s="101">
        <f>+'Ark1'!T446</f>
        <v>88.084954488666753</v>
      </c>
      <c r="J41" s="101"/>
      <c r="K41" s="101">
        <f>+'Ark1'!U446</f>
        <v>88.784063140182496</v>
      </c>
      <c r="L41" s="49">
        <f>+'Ark1'!W446</f>
        <v>59.149460271081907</v>
      </c>
      <c r="M41" s="65">
        <f>+'Ark1'!Z446</f>
        <v>153.44027960392819</v>
      </c>
      <c r="N41" s="65">
        <f>+'Ark1'!AA446</f>
        <v>31.293174470788568</v>
      </c>
      <c r="O41" s="49">
        <f>+'Ark1'!AB446</f>
        <v>4.6925373280367717</v>
      </c>
      <c r="P41" s="65">
        <f>+'Ark1'!AC446</f>
        <v>-45.510594436836158</v>
      </c>
      <c r="Q41" s="101">
        <f t="shared" ref="Q41:Q42" si="3">+F41/E41</f>
        <v>41.473949579831931</v>
      </c>
      <c r="R41" s="49">
        <f>+'Ark1'!V446</f>
        <v>15.066296551444665</v>
      </c>
      <c r="S41" s="101">
        <f>+'Ark1'!Y446</f>
        <v>153.22265145682212</v>
      </c>
      <c r="T41" s="39"/>
      <c r="U41" s="2"/>
      <c r="V41" s="51"/>
      <c r="W41" s="51"/>
      <c r="X41"/>
      <c r="Y41"/>
      <c r="Z41"/>
      <c r="AA41" s="11"/>
      <c r="AB41" s="11"/>
      <c r="AC41" s="9"/>
      <c r="AD41" s="9"/>
      <c r="AE41" s="9"/>
    </row>
    <row r="42" spans="1:31" ht="15.6">
      <c r="A42" s="39"/>
      <c r="B42" s="47">
        <f>+'Ark1'!C447</f>
        <v>2020</v>
      </c>
      <c r="C42" s="47">
        <f>+'Ark1'!H447</f>
        <v>1</v>
      </c>
      <c r="D42" s="48" t="s">
        <v>53</v>
      </c>
      <c r="E42" s="47">
        <f>+'Ark1'!Q447</f>
        <v>558</v>
      </c>
      <c r="F42" s="65">
        <f>+'Ark1'!R447</f>
        <v>21859</v>
      </c>
      <c r="G42" s="76">
        <f t="shared" si="2"/>
        <v>-2818</v>
      </c>
      <c r="H42" s="65">
        <f>+'Ark1'!S447</f>
        <v>21859</v>
      </c>
      <c r="I42" s="101">
        <f>+'Ark1'!T447</f>
        <v>80.113615539673802</v>
      </c>
      <c r="J42" s="101"/>
      <c r="K42" s="101">
        <f>+'Ark1'!U447</f>
        <v>80.570063853199116</v>
      </c>
      <c r="L42" s="49">
        <f>+'Ark1'!W447</f>
        <v>59.292419598334781</v>
      </c>
      <c r="M42" s="65">
        <f>+'Ark1'!Z447</f>
        <v>153.12459947847651</v>
      </c>
      <c r="N42" s="65">
        <f>+'Ark1'!AA447</f>
        <v>30.693394207673656</v>
      </c>
      <c r="O42" s="49">
        <f>+'Ark1'!AB447</f>
        <v>4.552226045700464</v>
      </c>
      <c r="P42" s="65">
        <f>+'Ark1'!AC447</f>
        <v>-42.666660259503722</v>
      </c>
      <c r="Q42" s="101">
        <f t="shared" si="3"/>
        <v>39.173835125448029</v>
      </c>
      <c r="R42" s="49">
        <f>+'Ark1'!V447</f>
        <v>15.137334736264236</v>
      </c>
      <c r="S42" s="101">
        <f>+'Ark1'!Y447</f>
        <v>153.12459947847651</v>
      </c>
      <c r="T42" s="39"/>
      <c r="U42" s="2"/>
      <c r="V42" s="51"/>
      <c r="W42" s="51"/>
      <c r="X42"/>
      <c r="Y42"/>
      <c r="Z42"/>
      <c r="AA42" s="11"/>
      <c r="AB42" s="11"/>
      <c r="AC42" s="9"/>
      <c r="AD42" s="9"/>
      <c r="AE42" s="9"/>
    </row>
    <row r="43" spans="1:31" ht="15.6">
      <c r="A43" s="39"/>
      <c r="B43" s="47">
        <f>+'Ark1'!C448</f>
        <v>2021</v>
      </c>
      <c r="C43" s="47">
        <f>+'Ark1'!H448</f>
        <v>1</v>
      </c>
      <c r="D43" s="48" t="s">
        <v>53</v>
      </c>
      <c r="E43" s="47">
        <f>+'Ark1'!Q448</f>
        <v>578</v>
      </c>
      <c r="F43" s="65">
        <f>+'Ark1'!R448</f>
        <v>22495</v>
      </c>
      <c r="G43" s="76">
        <f t="shared" ref="G43" si="4">+F43-F42</f>
        <v>636</v>
      </c>
      <c r="H43" s="65">
        <f>+'Ark1'!S448</f>
        <v>22497</v>
      </c>
      <c r="I43" s="101">
        <f>+'Ark1'!T448</f>
        <v>80.690867350599049</v>
      </c>
      <c r="J43" s="101"/>
      <c r="K43" s="101">
        <f>+'Ark1'!U448</f>
        <v>81.130450881126009</v>
      </c>
      <c r="L43" s="49">
        <f>+'Ark1'!W448</f>
        <v>59.312619460372495</v>
      </c>
      <c r="M43" s="65">
        <f>+'Ark1'!Z448</f>
        <v>154.50280392941301</v>
      </c>
      <c r="N43" s="65">
        <f>+'Ark1'!AA448</f>
        <v>30.345625743812409</v>
      </c>
      <c r="O43" s="49">
        <f>+'Ark1'!AB448</f>
        <v>4.4581409797666964</v>
      </c>
      <c r="P43" s="65">
        <f>+'Ark1'!AC448</f>
        <v>-40.043749607053904</v>
      </c>
      <c r="Q43" s="101">
        <f t="shared" ref="Q43" si="5">+F43/E43</f>
        <v>38.918685121107266</v>
      </c>
      <c r="R43" s="49">
        <f>+'Ark1'!V448</f>
        <v>15.156390308957542</v>
      </c>
      <c r="S43" s="101">
        <f>+'Ark1'!Y448</f>
        <v>154.51654056457005</v>
      </c>
      <c r="T43" s="39"/>
      <c r="U43" s="2"/>
      <c r="V43" s="51"/>
      <c r="W43" s="51"/>
      <c r="X43"/>
      <c r="Y43"/>
      <c r="Z43"/>
      <c r="AA43" s="11"/>
      <c r="AB43" s="11"/>
      <c r="AC43" s="9"/>
      <c r="AD43" s="9"/>
      <c r="AE43" s="9"/>
    </row>
    <row r="44" spans="1:31" ht="15.6">
      <c r="A44" s="39"/>
      <c r="B44" s="47">
        <f>+'Ark1'!C449</f>
        <v>2022</v>
      </c>
      <c r="C44" s="47">
        <f>+'Ark1'!H449</f>
        <v>1</v>
      </c>
      <c r="D44" s="48" t="s">
        <v>53</v>
      </c>
      <c r="E44" s="47">
        <f>+'Ark1'!Q449</f>
        <v>637</v>
      </c>
      <c r="F44" s="65">
        <f>+'Ark1'!R449</f>
        <v>22577</v>
      </c>
      <c r="G44" s="76">
        <f t="shared" ref="G44:G45" si="6">+F44-F43</f>
        <v>82</v>
      </c>
      <c r="H44" s="65">
        <f>+'Ark1'!S449</f>
        <v>22535</v>
      </c>
      <c r="I44" s="101">
        <f>+'Ark1'!T449</f>
        <v>82.35573064857374</v>
      </c>
      <c r="J44" s="101"/>
      <c r="K44" s="101">
        <f>+'Ark1'!U449</f>
        <v>82.768203849108644</v>
      </c>
      <c r="L44" s="49">
        <f>+'Ark1'!W449</f>
        <v>59.056090525848681</v>
      </c>
      <c r="M44" s="65">
        <f>+'Ark1'!Z449</f>
        <v>155.21371377856678</v>
      </c>
      <c r="N44" s="65">
        <f>+'Ark1'!AA449</f>
        <v>30.991820328482714</v>
      </c>
      <c r="O44" s="49">
        <f>+'Ark1'!AB449</f>
        <v>4.675695679775882</v>
      </c>
      <c r="P44" s="65">
        <f>+'Ark1'!AC449</f>
        <v>-42.391958924353666</v>
      </c>
      <c r="Q44" s="101">
        <f t="shared" ref="Q44:Q45" si="7">+F44/E44</f>
        <v>35.442700156985872</v>
      </c>
      <c r="R44" s="49">
        <f>+'Ark1'!V449</f>
        <v>5.8396598308012591</v>
      </c>
      <c r="S44" s="101">
        <f>+'Ark1'!Y449</f>
        <v>154.92496965938795</v>
      </c>
      <c r="T44" s="39"/>
      <c r="U44" s="2"/>
      <c r="V44" s="51"/>
      <c r="W44" s="51"/>
      <c r="X44"/>
      <c r="Y44"/>
      <c r="Z44"/>
      <c r="AA44" s="11"/>
      <c r="AB44" s="11"/>
      <c r="AC44" s="9"/>
      <c r="AD44" s="9"/>
      <c r="AE44" s="9"/>
    </row>
    <row r="45" spans="1:31" ht="15.6">
      <c r="A45" s="39"/>
      <c r="B45" s="92">
        <f>+'Ark1'!C450</f>
        <v>2023</v>
      </c>
      <c r="C45" s="92">
        <f>+'Ark1'!H450</f>
        <v>1</v>
      </c>
      <c r="D45" s="92" t="s">
        <v>53</v>
      </c>
      <c r="E45" s="92">
        <f>+'Ark1'!Q450</f>
        <v>581</v>
      </c>
      <c r="F45" s="93">
        <f>+'Ark1'!R450</f>
        <v>21881</v>
      </c>
      <c r="G45" s="93">
        <f t="shared" si="6"/>
        <v>-696</v>
      </c>
      <c r="H45" s="93">
        <f>+'Ark1'!S450</f>
        <v>21861</v>
      </c>
      <c r="I45" s="113">
        <f>+'Ark1'!T450</f>
        <v>82.87629725020831</v>
      </c>
      <c r="J45" s="113">
        <f>+I45-I44</f>
        <v>0.52056660163457025</v>
      </c>
      <c r="K45" s="113">
        <f>+'Ark1'!U450</f>
        <v>83.159150362518261</v>
      </c>
      <c r="L45" s="94">
        <f>+'Ark1'!W450</f>
        <v>59.071588673894162</v>
      </c>
      <c r="M45" s="93">
        <f>+'Ark1'!Z450</f>
        <v>155.42290380128964</v>
      </c>
      <c r="N45" s="93">
        <f>+'Ark1'!AA450</f>
        <v>31.276703262448244</v>
      </c>
      <c r="O45" s="94">
        <f>+'Ark1'!AB450</f>
        <v>4.7163102957879239</v>
      </c>
      <c r="P45" s="93">
        <f>+'Ark1'!AC450</f>
        <v>-38.801683411409059</v>
      </c>
      <c r="Q45" s="113">
        <f t="shared" si="7"/>
        <v>37.660929432013766</v>
      </c>
      <c r="R45" s="94">
        <f>+'Ark1'!V450</f>
        <v>5.8889447465837934</v>
      </c>
      <c r="S45" s="113">
        <f>+'Ark1'!Y450</f>
        <v>155.28084182624161</v>
      </c>
      <c r="T45" s="39"/>
      <c r="U45" s="2"/>
      <c r="V45" s="4"/>
      <c r="W45" s="4"/>
      <c r="X45" s="4"/>
      <c r="Y45" s="4"/>
      <c r="Z45"/>
      <c r="AB45"/>
      <c r="AC45"/>
    </row>
    <row r="46" spans="1:3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2"/>
      <c r="V46" s="4"/>
      <c r="W46" s="4"/>
      <c r="X46" s="4"/>
      <c r="Y46" s="4"/>
      <c r="Z46"/>
      <c r="AB46"/>
      <c r="AC46"/>
    </row>
    <row r="47" spans="1:31" ht="15.6">
      <c r="A47" s="39"/>
      <c r="B47">
        <f>+'Ark1'!C451</f>
        <v>2024</v>
      </c>
      <c r="C47">
        <f>+'Ark1'!H451</f>
        <v>1</v>
      </c>
      <c r="D47" s="3" t="s">
        <v>10</v>
      </c>
      <c r="E47">
        <f>+'Ark1'!Q451</f>
        <v>525</v>
      </c>
      <c r="F47" s="9">
        <f>+'Ark1'!R451</f>
        <v>20841</v>
      </c>
      <c r="G47" s="18" t="e">
        <f>+F47-#REF!</f>
        <v>#REF!</v>
      </c>
      <c r="H47" s="9">
        <f>+'Ark1'!S451</f>
        <v>20819</v>
      </c>
      <c r="I47" s="96">
        <f>+'Ark1'!T451</f>
        <v>81.200810410660011</v>
      </c>
      <c r="J47" s="96"/>
      <c r="K47" s="96">
        <f>+'Ark1'!U451</f>
        <v>81.892547353125693</v>
      </c>
      <c r="L47" s="1">
        <f>+'Ark1'!W451</f>
        <v>59.001104760074917</v>
      </c>
      <c r="M47" s="9">
        <f>+'Ark1'!Z451</f>
        <v>154.28253038090182</v>
      </c>
      <c r="N47" s="9">
        <f>+'Ark1'!AA451</f>
        <v>30.999190970620798</v>
      </c>
      <c r="O47" s="1">
        <f>+'Ark1'!AB451</f>
        <v>4.6309136451506419</v>
      </c>
      <c r="P47" s="9">
        <f>+'Ark1'!AC451</f>
        <v>-38.715552868000991</v>
      </c>
      <c r="Q47" s="96">
        <f t="shared" si="0"/>
        <v>39.697142857142858</v>
      </c>
      <c r="R47" s="1">
        <f>+'Ark1'!V451</f>
        <v>5.8849863250323855</v>
      </c>
      <c r="S47" s="96">
        <f>+'Ark1'!Y451</f>
        <v>154.11966796218971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>
        <f>+'Ark1'!C452</f>
        <v>1996</v>
      </c>
      <c r="C48">
        <f>+'Ark1'!H452</f>
        <v>2</v>
      </c>
      <c r="D48" s="3" t="s">
        <v>10</v>
      </c>
      <c r="E48">
        <f>+'Ark1'!Q452</f>
        <v>797</v>
      </c>
      <c r="F48" s="9">
        <f>+'Ark1'!R452</f>
        <v>5429.25</v>
      </c>
      <c r="G48" s="18">
        <f t="shared" ref="G48:G59" si="8">+F48-F47</f>
        <v>-15411.75</v>
      </c>
      <c r="H48" s="9">
        <f>+'Ark1'!S452</f>
        <v>3696.75</v>
      </c>
      <c r="I48" s="96">
        <f>+'Ark1'!T452</f>
        <v>18.259553537646607</v>
      </c>
      <c r="J48" s="96"/>
      <c r="K48" s="96">
        <f>+'Ark1'!U452</f>
        <v>13.74280897920984</v>
      </c>
      <c r="L48" s="1">
        <f>+'Ark1'!W452</f>
        <v>54.50409143166295</v>
      </c>
      <c r="M48" s="9">
        <f>+'Ark1'!Z452</f>
        <v>145.06033678230855</v>
      </c>
      <c r="N48" s="9">
        <f>+'Ark1'!AA452</f>
        <v>30.031513149168436</v>
      </c>
      <c r="O48" s="1">
        <f>+'Ark1'!AB452</f>
        <v>4.7297123514598756</v>
      </c>
      <c r="P48" s="9">
        <f>+'Ark1'!AC452</f>
        <v>-53.622062404601103</v>
      </c>
      <c r="Q48" s="96">
        <f t="shared" si="0"/>
        <v>6.8121079046424091</v>
      </c>
      <c r="R48" s="1">
        <f>+'Ark1'!V452</f>
        <v>14.94036929594327</v>
      </c>
      <c r="S48" s="96">
        <f>+'Ark1'!Y452</f>
        <v>98.770879955794811</v>
      </c>
      <c r="T48" s="39"/>
      <c r="U48" s="2"/>
      <c r="V48" s="14"/>
      <c r="W48" s="14"/>
      <c r="X48" s="11"/>
      <c r="Y48" s="18"/>
      <c r="Z48"/>
      <c r="AB48"/>
      <c r="AC48"/>
    </row>
    <row r="49" spans="1:29" ht="15.6">
      <c r="A49" s="39"/>
      <c r="B49">
        <f>+'Ark1'!C453</f>
        <v>1997</v>
      </c>
      <c r="C49">
        <f>+'Ark1'!H453</f>
        <v>2</v>
      </c>
      <c r="D49" s="3" t="s">
        <v>10</v>
      </c>
      <c r="E49">
        <f>+'Ark1'!Q453</f>
        <v>796</v>
      </c>
      <c r="F49" s="9">
        <f>+'Ark1'!R453</f>
        <v>6157.75</v>
      </c>
      <c r="G49" s="18">
        <f t="shared" si="8"/>
        <v>728.5</v>
      </c>
      <c r="H49" s="9">
        <f>+'Ark1'!S453</f>
        <v>3823.75</v>
      </c>
      <c r="I49" s="96">
        <f>+'Ark1'!T453</f>
        <v>18.495907486671172</v>
      </c>
      <c r="J49" s="96"/>
      <c r="K49" s="96">
        <f>+'Ark1'!U453</f>
        <v>12.489922041904402</v>
      </c>
      <c r="L49" s="1">
        <f>+'Ark1'!W453</f>
        <v>55.277933965348161</v>
      </c>
      <c r="M49" s="9">
        <f>+'Ark1'!Z453</f>
        <v>143.27456031382778</v>
      </c>
      <c r="N49" s="9">
        <f>+'Ark1'!AA453</f>
        <v>29.383588858368633</v>
      </c>
      <c r="O49" s="1">
        <f>+'Ark1'!AB453</f>
        <v>5.085929388113045</v>
      </c>
      <c r="P49" s="9">
        <f>+'Ark1'!AC453</f>
        <v>-47.598602177398064</v>
      </c>
      <c r="Q49" s="96">
        <f t="shared" si="0"/>
        <v>7.7358668341708539</v>
      </c>
      <c r="R49" s="1">
        <f>+'Ark1'!V453</f>
        <v>15.145304697332628</v>
      </c>
      <c r="S49" s="96">
        <f>+'Ark1'!Y453</f>
        <v>88.968551824935901</v>
      </c>
      <c r="T49" s="39"/>
      <c r="U49" s="2"/>
      <c r="V49" s="14"/>
      <c r="W49" s="14"/>
      <c r="X49" s="11"/>
      <c r="Y49" s="18"/>
      <c r="Z49"/>
      <c r="AB49"/>
      <c r="AC49"/>
    </row>
    <row r="50" spans="1:29" ht="15.6">
      <c r="A50" s="39"/>
      <c r="B50">
        <f>+'Ark1'!C454</f>
        <v>1998</v>
      </c>
      <c r="C50">
        <f>+'Ark1'!H454</f>
        <v>2</v>
      </c>
      <c r="D50" s="3" t="s">
        <v>10</v>
      </c>
      <c r="E50">
        <f>+'Ark1'!Q454</f>
        <v>719</v>
      </c>
      <c r="F50" s="9">
        <f>+'Ark1'!R454</f>
        <v>5697.25</v>
      </c>
      <c r="G50" s="18">
        <f t="shared" si="8"/>
        <v>-460.5</v>
      </c>
      <c r="H50" s="9">
        <f>+'Ark1'!S454</f>
        <v>3021</v>
      </c>
      <c r="I50" s="96">
        <f>+'Ark1'!T454</f>
        <v>17.418654600209429</v>
      </c>
      <c r="J50" s="96"/>
      <c r="K50" s="96">
        <f>+'Ark1'!U454</f>
        <v>10.168969179529828</v>
      </c>
      <c r="L50" s="1">
        <f>+'Ark1'!W454</f>
        <v>55.799404170804387</v>
      </c>
      <c r="M50" s="9">
        <f>+'Ark1'!Z454</f>
        <v>145.25630585898705</v>
      </c>
      <c r="N50" s="9">
        <f>+'Ark1'!AA454</f>
        <v>29.588057424060821</v>
      </c>
      <c r="O50" s="1">
        <f>+'Ark1'!AB454</f>
        <v>5.2651353555760174</v>
      </c>
      <c r="P50" s="9">
        <f>+'Ark1'!AC454</f>
        <v>-44.674580291730351</v>
      </c>
      <c r="Q50" s="96">
        <f t="shared" si="0"/>
        <v>7.9238525730180811</v>
      </c>
      <c r="R50" s="1">
        <f>+'Ark1'!V454</f>
        <v>15.520294879108347</v>
      </c>
      <c r="S50" s="96">
        <f>+'Ark1'!Y454</f>
        <v>77.023002325683393</v>
      </c>
      <c r="T50" s="39"/>
      <c r="U50" s="2"/>
      <c r="V50" s="14"/>
      <c r="W50" s="14"/>
      <c r="X50" s="11"/>
      <c r="Y50" s="18"/>
      <c r="Z50"/>
      <c r="AB50"/>
      <c r="AC50"/>
    </row>
    <row r="51" spans="1:29" ht="15.6">
      <c r="A51" s="39"/>
      <c r="B51">
        <f>+'Ark1'!C455</f>
        <v>1999</v>
      </c>
      <c r="C51">
        <f>+'Ark1'!H455</f>
        <v>2</v>
      </c>
      <c r="D51" s="3" t="s">
        <v>10</v>
      </c>
      <c r="E51">
        <f>+'Ark1'!Q455</f>
        <v>711</v>
      </c>
      <c r="F51" s="9">
        <f>+'Ark1'!R455</f>
        <v>7274</v>
      </c>
      <c r="G51" s="18">
        <f t="shared" si="8"/>
        <v>1576.75</v>
      </c>
      <c r="H51" s="9">
        <f>+'Ark1'!S455</f>
        <v>5042</v>
      </c>
      <c r="I51" s="96">
        <f>+'Ark1'!T455</f>
        <v>20.791916477893945</v>
      </c>
      <c r="J51" s="96"/>
      <c r="K51" s="96">
        <f>+'Ark1'!U455</f>
        <v>15.397697304191652</v>
      </c>
      <c r="L51" s="1">
        <f>+'Ark1'!W455</f>
        <v>54.85938119793731</v>
      </c>
      <c r="M51" s="9">
        <f>+'Ark1'!Z455</f>
        <v>143.67179690599025</v>
      </c>
      <c r="N51" s="9">
        <f>+'Ark1'!AA455</f>
        <v>30.834751069205005</v>
      </c>
      <c r="O51" s="1">
        <f>+'Ark1'!AB455</f>
        <v>5.1362366702304803</v>
      </c>
      <c r="P51" s="9">
        <f>+'Ark1'!AC455</f>
        <v>-46.981351538740839</v>
      </c>
      <c r="Q51" s="96">
        <f t="shared" si="0"/>
        <v>10.230661040787624</v>
      </c>
      <c r="R51" s="1">
        <f>+'Ark1'!V455</f>
        <v>14.300522408578496</v>
      </c>
      <c r="S51" s="96">
        <f>+'Ark1'!Y455</f>
        <v>99.586637338466119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>
        <f>+'Ark1'!C456</f>
        <v>2000</v>
      </c>
      <c r="C52">
        <f>+'Ark1'!H456</f>
        <v>2</v>
      </c>
      <c r="D52" s="3" t="s">
        <v>10</v>
      </c>
      <c r="E52">
        <f>+'Ark1'!Q456</f>
        <v>579</v>
      </c>
      <c r="F52" s="9">
        <f>+'Ark1'!R456</f>
        <v>6145</v>
      </c>
      <c r="G52" s="18">
        <f t="shared" si="8"/>
        <v>-1129</v>
      </c>
      <c r="H52" s="9">
        <f>+'Ark1'!S456</f>
        <v>5933</v>
      </c>
      <c r="I52" s="96">
        <f>+'Ark1'!T456</f>
        <v>19.137787397712497</v>
      </c>
      <c r="J52" s="96"/>
      <c r="K52" s="96">
        <f>+'Ark1'!U456</f>
        <v>17.706628854541748</v>
      </c>
      <c r="L52" s="1">
        <f>+'Ark1'!W456</f>
        <v>55.448845440755122</v>
      </c>
      <c r="M52" s="9">
        <f>+'Ark1'!Z456</f>
        <v>135.60441597842578</v>
      </c>
      <c r="N52" s="9">
        <f>+'Ark1'!AA456</f>
        <v>30.012822935985447</v>
      </c>
      <c r="O52" s="1">
        <f>+'Ark1'!AB456</f>
        <v>4.8696773739633743</v>
      </c>
      <c r="P52" s="9">
        <f>+'Ark1'!AC456</f>
        <v>-48.345483330873478</v>
      </c>
      <c r="Q52" s="96">
        <f t="shared" si="0"/>
        <v>10.613126079447323</v>
      </c>
      <c r="R52" s="1">
        <f>+'Ark1'!V456</f>
        <v>14.687062652563061</v>
      </c>
      <c r="S52" s="96">
        <f>+'Ark1'!Y456</f>
        <v>130.92611879576901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>
        <f>+'Ark1'!C457</f>
        <v>2001</v>
      </c>
      <c r="C53">
        <f>+'Ark1'!H457</f>
        <v>2</v>
      </c>
      <c r="D53" s="3" t="s">
        <v>10</v>
      </c>
      <c r="E53">
        <f>+'Ark1'!Q457</f>
        <v>465</v>
      </c>
      <c r="F53" s="9">
        <f>+'Ark1'!R457</f>
        <v>5312.5</v>
      </c>
      <c r="G53" s="18">
        <f t="shared" si="8"/>
        <v>-832.5</v>
      </c>
      <c r="H53" s="9">
        <f>+'Ark1'!S457</f>
        <v>5223.5</v>
      </c>
      <c r="I53" s="96">
        <f>+'Ark1'!T457</f>
        <v>20.412672186893619</v>
      </c>
      <c r="J53" s="96"/>
      <c r="K53" s="96">
        <f>+'Ark1'!U457</f>
        <v>19.514760059377437</v>
      </c>
      <c r="L53" s="1">
        <f>+'Ark1'!W457</f>
        <v>56.110845218723085</v>
      </c>
      <c r="M53" s="9">
        <f>+'Ark1'!Z457</f>
        <v>135.39858332535633</v>
      </c>
      <c r="N53" s="9">
        <f>+'Ark1'!AA457</f>
        <v>29.551329834015391</v>
      </c>
      <c r="O53" s="1">
        <f>+'Ark1'!AB457</f>
        <v>4.5681049852836191</v>
      </c>
      <c r="P53" s="9">
        <f>+'Ark1'!AC457</f>
        <v>-44.400536896828378</v>
      </c>
      <c r="Q53" s="96">
        <f t="shared" si="0"/>
        <v>11.424731182795698</v>
      </c>
      <c r="R53" s="1">
        <f>+'Ark1'!V457</f>
        <v>15.226729411764705</v>
      </c>
      <c r="S53" s="96">
        <f>+'Ark1'!Y457</f>
        <v>133.13025882352923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>
        <f>+'Ark1'!C458</f>
        <v>2002</v>
      </c>
      <c r="C54">
        <f>+'Ark1'!H458</f>
        <v>2</v>
      </c>
      <c r="D54" s="3" t="s">
        <v>10</v>
      </c>
      <c r="E54">
        <f>+'Ark1'!Q458</f>
        <v>523</v>
      </c>
      <c r="F54" s="9">
        <f>+'Ark1'!R458</f>
        <v>5847</v>
      </c>
      <c r="G54" s="18">
        <f t="shared" si="8"/>
        <v>534.5</v>
      </c>
      <c r="H54" s="9">
        <f>+'Ark1'!S458</f>
        <v>5791</v>
      </c>
      <c r="I54" s="96">
        <f>+'Ark1'!T458</f>
        <v>21.195533966504744</v>
      </c>
      <c r="J54" s="96"/>
      <c r="K54" s="96">
        <f>+'Ark1'!U458</f>
        <v>19.917983112643377</v>
      </c>
      <c r="L54" s="1">
        <f>+'Ark1'!W458</f>
        <v>56.566050768433776</v>
      </c>
      <c r="M54" s="9">
        <f>+'Ark1'!Z458</f>
        <v>134.08830944569223</v>
      </c>
      <c r="N54" s="9">
        <f>+'Ark1'!AA458</f>
        <v>29.221548935934297</v>
      </c>
      <c r="O54" s="1">
        <f>+'Ark1'!AB458</f>
        <v>3.427279049348865</v>
      </c>
      <c r="P54" s="9">
        <f>+'Ark1'!AC458</f>
        <v>-69.202993212810043</v>
      </c>
      <c r="Q54" s="96">
        <f t="shared" si="0"/>
        <v>11.179732313575526</v>
      </c>
      <c r="R54" s="1">
        <f>+'Ark1'!V458</f>
        <v>14.833760903027196</v>
      </c>
      <c r="S54" s="96">
        <f>+'Ark1'!Y458</f>
        <v>132.80407046348617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>
        <f>+'Ark1'!C459</f>
        <v>2003</v>
      </c>
      <c r="C55">
        <f>+'Ark1'!H459</f>
        <v>2</v>
      </c>
      <c r="D55" s="3" t="s">
        <v>10</v>
      </c>
      <c r="E55">
        <f>+'Ark1'!Q459</f>
        <v>522</v>
      </c>
      <c r="F55" s="9">
        <f>+'Ark1'!R459</f>
        <v>6490</v>
      </c>
      <c r="G55" s="18">
        <f t="shared" si="8"/>
        <v>643</v>
      </c>
      <c r="H55" s="9">
        <f>+'Ark1'!S459</f>
        <v>6449</v>
      </c>
      <c r="I55" s="96">
        <f>+'Ark1'!T459</f>
        <v>22.859356838434721</v>
      </c>
      <c r="J55" s="96"/>
      <c r="K55" s="96">
        <f>+'Ark1'!U459</f>
        <v>21.412195542907831</v>
      </c>
      <c r="L55" s="1">
        <f>+'Ark1'!W459</f>
        <v>56.448286556055201</v>
      </c>
      <c r="M55" s="9">
        <f>+'Ark1'!Z459</f>
        <v>134.91228097379425</v>
      </c>
      <c r="N55" s="9">
        <f>+'Ark1'!AA459</f>
        <v>28.78997858109399</v>
      </c>
      <c r="O55" s="1">
        <f>+'Ark1'!AB459</f>
        <v>4.4276195746601212</v>
      </c>
      <c r="P55" s="9">
        <f>+'Ark1'!AC459</f>
        <v>-44.229884072882925</v>
      </c>
      <c r="Q55" s="96">
        <f t="shared" si="0"/>
        <v>12.432950191570882</v>
      </c>
      <c r="R55" s="1">
        <f>+'Ark1'!V459</f>
        <v>14.754545454545452</v>
      </c>
      <c r="S55" s="96">
        <f>+'Ark1'!Y459</f>
        <v>134.05998459167947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>
        <f>+'Ark1'!C460</f>
        <v>2004</v>
      </c>
      <c r="C56">
        <f>+'Ark1'!H460</f>
        <v>2</v>
      </c>
      <c r="D56" s="3" t="s">
        <v>10</v>
      </c>
      <c r="E56">
        <f>+'Ark1'!Q460</f>
        <v>526</v>
      </c>
      <c r="F56" s="9">
        <f>+'Ark1'!R460</f>
        <v>8920</v>
      </c>
      <c r="G56" s="18">
        <f t="shared" si="8"/>
        <v>2430</v>
      </c>
      <c r="H56" s="9">
        <f>+'Ark1'!S460</f>
        <v>8878</v>
      </c>
      <c r="I56" s="96">
        <f>+'Ark1'!T460</f>
        <v>27.315041646251832</v>
      </c>
      <c r="J56" s="96"/>
      <c r="K56" s="96">
        <f>+'Ark1'!U460</f>
        <v>25.355559594780633</v>
      </c>
      <c r="L56" s="1">
        <f>+'Ark1'!W460</f>
        <v>56.659270105879699</v>
      </c>
      <c r="M56" s="9">
        <f>+'Ark1'!Z460</f>
        <v>132.56703086280672</v>
      </c>
      <c r="N56" s="9">
        <f>+'Ark1'!AA460</f>
        <v>27.582160662943554</v>
      </c>
      <c r="O56" s="1">
        <f>+'Ark1'!AB460</f>
        <v>4.2187361950451132</v>
      </c>
      <c r="P56" s="9">
        <f>+'Ark1'!AC460</f>
        <v>-39.736075120921186</v>
      </c>
      <c r="Q56" s="96">
        <f t="shared" si="0"/>
        <v>16.958174904942965</v>
      </c>
      <c r="R56" s="1">
        <f>+'Ark1'!V460</f>
        <v>14.95650224215246</v>
      </c>
      <c r="S56" s="96">
        <f>+'Ark1'!Y460</f>
        <v>131.94283632286977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3">
        <f>+'Ark1'!C461</f>
        <v>2005</v>
      </c>
      <c r="C57" s="3">
        <f>+'Ark1'!H461</f>
        <v>2</v>
      </c>
      <c r="D57" s="3" t="s">
        <v>10</v>
      </c>
      <c r="E57" s="3">
        <f>+'Ark1'!Q461</f>
        <v>517</v>
      </c>
      <c r="F57" s="14">
        <f>+'Ark1'!R461</f>
        <v>8708.25</v>
      </c>
      <c r="G57" s="18">
        <f t="shared" si="8"/>
        <v>-211.75</v>
      </c>
      <c r="H57" s="14">
        <f>+'Ark1'!S461</f>
        <v>8666</v>
      </c>
      <c r="I57" s="52">
        <f>+'Ark1'!T461</f>
        <v>25.591988773703431</v>
      </c>
      <c r="J57" s="52"/>
      <c r="K57" s="52">
        <f>+'Ark1'!U461</f>
        <v>23.98351231911942</v>
      </c>
      <c r="L57" s="11">
        <f>+'Ark1'!W461</f>
        <v>56.96215093468728</v>
      </c>
      <c r="M57" s="14">
        <f>+'Ark1'!Z461</f>
        <v>134.8131548580661</v>
      </c>
      <c r="N57" s="14">
        <f>+'Ark1'!AA461</f>
        <v>28.244717252246289</v>
      </c>
      <c r="O57" s="11">
        <f>+'Ark1'!AB461</f>
        <v>4.2868201868515579</v>
      </c>
      <c r="P57" s="14">
        <f>+'Ark1'!AC461</f>
        <v>-43.525456287050041</v>
      </c>
      <c r="Q57" s="52">
        <f t="shared" si="0"/>
        <v>16.843810444874276</v>
      </c>
      <c r="R57" s="11">
        <f>+'Ark1'!V461</f>
        <v>15.162288634340998</v>
      </c>
      <c r="S57" s="52">
        <f>+'Ark1'!Y461</f>
        <v>134.15907903424923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3">
        <f>+'Ark1'!C462</f>
        <v>2006</v>
      </c>
      <c r="C58" s="3">
        <f>+'Ark1'!H462</f>
        <v>2</v>
      </c>
      <c r="D58" s="3" t="s">
        <v>10</v>
      </c>
      <c r="E58" s="3">
        <f>+'Ark1'!Q462</f>
        <v>501</v>
      </c>
      <c r="F58" s="14">
        <f>+'Ark1'!R462</f>
        <v>8378</v>
      </c>
      <c r="G58" s="18">
        <f t="shared" si="8"/>
        <v>-330.25</v>
      </c>
      <c r="H58" s="14">
        <f>+'Ark1'!S462</f>
        <v>8261</v>
      </c>
      <c r="I58" s="52">
        <f>+'Ark1'!T462</f>
        <v>21.863827344137377</v>
      </c>
      <c r="J58" s="52"/>
      <c r="K58" s="52">
        <f>+'Ark1'!U462</f>
        <v>20.140898445485679</v>
      </c>
      <c r="L58" s="11">
        <f>+'Ark1'!W462</f>
        <v>56.865996852681263</v>
      </c>
      <c r="M58" s="14">
        <f>+'Ark1'!Z462</f>
        <v>135.52878586127636</v>
      </c>
      <c r="N58" s="14">
        <f>+'Ark1'!AA462</f>
        <v>29.09901320092883</v>
      </c>
      <c r="O58" s="11">
        <f>+'Ark1'!AB462</f>
        <v>4.2284459672433412</v>
      </c>
      <c r="P58" s="14">
        <f>+'Ark1'!AC462</f>
        <v>-40.255144069076991</v>
      </c>
      <c r="Q58" s="52">
        <f t="shared" si="0"/>
        <v>16.722554890219563</v>
      </c>
      <c r="R58" s="11">
        <f>+'Ark1'!V462</f>
        <v>14.796848889949873</v>
      </c>
      <c r="S58" s="52">
        <f>+'Ark1'!Y462</f>
        <v>133.63610646932483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3">
        <f>+'Ark1'!C463</f>
        <v>2007</v>
      </c>
      <c r="C59" s="3">
        <f>+'Ark1'!H463</f>
        <v>2</v>
      </c>
      <c r="D59" s="3" t="s">
        <v>10</v>
      </c>
      <c r="E59" s="3">
        <f>+'Ark1'!Q463</f>
        <v>494</v>
      </c>
      <c r="F59" s="14">
        <f>+'Ark1'!R463</f>
        <v>7999</v>
      </c>
      <c r="G59" s="18">
        <f t="shared" si="8"/>
        <v>-379</v>
      </c>
      <c r="H59" s="14">
        <f>+'Ark1'!S463</f>
        <v>7948</v>
      </c>
      <c r="I59" s="52">
        <f>+'Ark1'!T463</f>
        <v>20.836155248762701</v>
      </c>
      <c r="J59" s="52"/>
      <c r="K59" s="52">
        <f>+'Ark1'!U463</f>
        <v>19.307209666753064</v>
      </c>
      <c r="L59" s="11">
        <f>+'Ark1'!W463</f>
        <v>57.04680422747861</v>
      </c>
      <c r="M59" s="14">
        <f>+'Ark1'!Z463</f>
        <v>137.64041268243565</v>
      </c>
      <c r="N59" s="14">
        <f>+'Ark1'!AA463</f>
        <v>30.729923662199649</v>
      </c>
      <c r="O59" s="11">
        <f>+'Ark1'!AB463</f>
        <v>4.0940071344751905</v>
      </c>
      <c r="P59" s="14">
        <f>+'Ark1'!AC463</f>
        <v>-40.679306691554366</v>
      </c>
      <c r="Q59" s="52">
        <f t="shared" si="0"/>
        <v>16.192307692307693</v>
      </c>
      <c r="R59" s="11">
        <f>+'Ark1'!V463</f>
        <v>15.257532191523943</v>
      </c>
      <c r="S59" s="52">
        <f>+'Ark1'!Y463</f>
        <v>136.76284535566921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3">
        <f>+'Ark1'!C464</f>
        <v>2008</v>
      </c>
      <c r="C60" s="3">
        <f>+'Ark1'!H464</f>
        <v>2</v>
      </c>
      <c r="D60" s="3" t="s">
        <v>10</v>
      </c>
      <c r="E60" s="3">
        <f>+'Ark1'!Q464</f>
        <v>510</v>
      </c>
      <c r="F60" s="14">
        <f>+'Ark1'!R464</f>
        <v>6824</v>
      </c>
      <c r="G60" s="18">
        <f>+F60-F59</f>
        <v>-1175</v>
      </c>
      <c r="H60" s="14">
        <f>+'Ark1'!S464</f>
        <v>6789</v>
      </c>
      <c r="I60" s="52">
        <f>+'Ark1'!T464</f>
        <v>18.732328639270911</v>
      </c>
      <c r="J60" s="52"/>
      <c r="K60" s="52">
        <f>+'Ark1'!U464</f>
        <v>16.79231804676807</v>
      </c>
      <c r="L60" s="11">
        <f>+'Ark1'!W464</f>
        <v>57.059066136397107</v>
      </c>
      <c r="M60" s="14">
        <f>+'Ark1'!Z464</f>
        <v>131.83897481219617</v>
      </c>
      <c r="N60" s="14">
        <f>+'Ark1'!AA464</f>
        <v>28.204179708365881</v>
      </c>
      <c r="O60" s="11">
        <f>+'Ark1'!AB464</f>
        <v>4.0337965831160627</v>
      </c>
      <c r="P60" s="14">
        <f>+'Ark1'!AC464</f>
        <v>-39.381955617235249</v>
      </c>
      <c r="Q60" s="52">
        <f>+F60/E60</f>
        <v>13.380392156862746</v>
      </c>
      <c r="R60" s="11">
        <f>+'Ark1'!V464</f>
        <v>15.576787807737402</v>
      </c>
      <c r="S60" s="52">
        <f>+'Ark1'!Y464</f>
        <v>131.16277842907382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3">
        <f>+'Ark1'!C465</f>
        <v>2009</v>
      </c>
      <c r="C61" s="3">
        <f>+'Ark1'!H465</f>
        <v>2</v>
      </c>
      <c r="D61" s="3" t="s">
        <v>10</v>
      </c>
      <c r="E61" s="3">
        <f>+'Ark1'!Q465</f>
        <v>525</v>
      </c>
      <c r="F61" s="14">
        <f>+'Ark1'!R465</f>
        <v>8400</v>
      </c>
      <c r="G61" s="18">
        <f>+F61-F60</f>
        <v>1576</v>
      </c>
      <c r="H61" s="14">
        <f>+'Ark1'!S465</f>
        <v>8359</v>
      </c>
      <c r="I61" s="52">
        <f>+'Ark1'!T465</f>
        <v>21.956192168958125</v>
      </c>
      <c r="J61" s="52"/>
      <c r="K61" s="52">
        <f>+'Ark1'!U465</f>
        <v>20.260462147131353</v>
      </c>
      <c r="L61" s="11">
        <f>+'Ark1'!W465</f>
        <v>57.133987319057297</v>
      </c>
      <c r="M61" s="14">
        <f>+'Ark1'!Z465</f>
        <v>134.3177772460817</v>
      </c>
      <c r="N61" s="14">
        <f>+'Ark1'!AA465</f>
        <v>28.413840014660359</v>
      </c>
      <c r="O61" s="11">
        <f>+'Ark1'!AB465</f>
        <v>4.2106276962800875</v>
      </c>
      <c r="P61" s="14">
        <f>+'Ark1'!AC465</f>
        <v>-42.343238839231653</v>
      </c>
      <c r="Q61" s="52">
        <f>+F61/E61</f>
        <v>16</v>
      </c>
      <c r="R61" s="11">
        <f>+'Ark1'!V465</f>
        <v>15.486666666666668</v>
      </c>
      <c r="S61" s="52">
        <f>+'Ark1'!Y465</f>
        <v>133.6621785714282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3">
        <f>+'Ark1'!C466</f>
        <v>2010</v>
      </c>
      <c r="C62" s="3">
        <f>+'Ark1'!H466</f>
        <v>2</v>
      </c>
      <c r="D62" s="3" t="s">
        <v>10</v>
      </c>
      <c r="E62" s="3">
        <f>+'Ark1'!Q466</f>
        <v>520</v>
      </c>
      <c r="F62" s="14">
        <f>+'Ark1'!R466</f>
        <v>8613</v>
      </c>
      <c r="G62" s="18">
        <f>+F62-F61</f>
        <v>213</v>
      </c>
      <c r="H62" s="14">
        <f>+'Ark1'!S466</f>
        <v>8584</v>
      </c>
      <c r="I62" s="52">
        <f>+'Ark1'!T466</f>
        <v>23.220014558002855</v>
      </c>
      <c r="J62" s="52"/>
      <c r="K62" s="52">
        <f>+'Ark1'!U466</f>
        <v>21.241267785728979</v>
      </c>
      <c r="L62" s="11">
        <f>+'Ark1'!W466</f>
        <v>57.36637931034484</v>
      </c>
      <c r="M62" s="14">
        <f>+'Ark1'!Z466</f>
        <v>132.17921714818263</v>
      </c>
      <c r="N62" s="14">
        <f>+'Ark1'!AA466</f>
        <v>28.393711057657352</v>
      </c>
      <c r="O62" s="11">
        <f>+'Ark1'!AB466</f>
        <v>4.238062796395182</v>
      </c>
      <c r="P62" s="14">
        <f>+'Ark1'!AC466</f>
        <v>-42.40945673638241</v>
      </c>
      <c r="Q62" s="52">
        <f>+F62/E62</f>
        <v>16.563461538461539</v>
      </c>
      <c r="R62" s="11">
        <f>+'Ark1'!V466</f>
        <v>15.244746313711836</v>
      </c>
      <c r="S62" s="52">
        <f>+'Ark1'!Y466</f>
        <v>131.73416927899683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3">
        <f>+'Ark1'!C467</f>
        <v>2011</v>
      </c>
      <c r="C63" s="3">
        <f>+'Ark1'!H467</f>
        <v>2</v>
      </c>
      <c r="D63" s="3" t="s">
        <v>10</v>
      </c>
      <c r="E63" s="3">
        <f>+'Ark1'!Q467</f>
        <v>489</v>
      </c>
      <c r="F63" s="14">
        <f>+'Ark1'!R467</f>
        <v>6995</v>
      </c>
      <c r="G63" s="18">
        <f t="shared" ref="G63:G65" si="9">+F63-F62</f>
        <v>-1618</v>
      </c>
      <c r="H63" s="14">
        <f>+'Ark1'!S467</f>
        <v>6966</v>
      </c>
      <c r="I63" s="52">
        <f>+'Ark1'!T467</f>
        <v>18.748827360690452</v>
      </c>
      <c r="J63" s="52"/>
      <c r="K63" s="52">
        <f>+'Ark1'!U467</f>
        <v>16.923580738389816</v>
      </c>
      <c r="L63" s="11">
        <f>+'Ark1'!W467</f>
        <v>58.126902095894337</v>
      </c>
      <c r="M63" s="14">
        <f>+'Ark1'!Z467</f>
        <v>129.82687338501344</v>
      </c>
      <c r="N63" s="14">
        <f>+'Ark1'!AA467</f>
        <v>26.815018142913765</v>
      </c>
      <c r="O63" s="11">
        <f>+'Ark1'!AB467</f>
        <v>3.8990236810891887</v>
      </c>
      <c r="P63" s="14">
        <f>+'Ark1'!AC467</f>
        <v>-33.610179641375538</v>
      </c>
      <c r="Q63" s="52">
        <f t="shared" ref="Q63:Q65" si="10">+F63/E63</f>
        <v>14.304703476482617</v>
      </c>
      <c r="R63" s="11">
        <f>+'Ark1'!V467</f>
        <v>15.314796283059328</v>
      </c>
      <c r="S63" s="52">
        <f>+'Ark1'!Y467</f>
        <v>129.28863473909988</v>
      </c>
      <c r="T63" s="39"/>
      <c r="U63" s="2"/>
      <c r="V63" s="14"/>
      <c r="W63" s="14"/>
      <c r="X63" s="5"/>
      <c r="Y63" s="18"/>
      <c r="Z63"/>
      <c r="AB63"/>
      <c r="AC63"/>
    </row>
    <row r="64" spans="1:29" ht="15.6">
      <c r="A64" s="39"/>
      <c r="B64" s="3">
        <f>+'Ark1'!C468</f>
        <v>2012</v>
      </c>
      <c r="C64" s="3">
        <f>+'Ark1'!H468</f>
        <v>2</v>
      </c>
      <c r="D64" s="3" t="s">
        <v>10</v>
      </c>
      <c r="E64" s="3">
        <f>+'Ark1'!Q468</f>
        <v>400</v>
      </c>
      <c r="F64" s="14">
        <f>+'Ark1'!R468</f>
        <v>6771</v>
      </c>
      <c r="G64" s="18">
        <f t="shared" si="9"/>
        <v>-224</v>
      </c>
      <c r="H64" s="14">
        <f>+'Ark1'!S468</f>
        <v>6734</v>
      </c>
      <c r="I64" s="52">
        <f>+'Ark1'!T468</f>
        <v>17.995535002391964</v>
      </c>
      <c r="J64" s="52"/>
      <c r="K64" s="52">
        <f>+'Ark1'!U468</f>
        <v>16.263606434023579</v>
      </c>
      <c r="L64" s="11">
        <f>+'Ark1'!W468</f>
        <v>59.124443124443118</v>
      </c>
      <c r="M64" s="14">
        <f>+'Ark1'!Z468</f>
        <v>130.72396792396796</v>
      </c>
      <c r="N64" s="14">
        <f>+'Ark1'!AA468</f>
        <v>27.317237686864761</v>
      </c>
      <c r="O64" s="11">
        <f>+'Ark1'!AB468</f>
        <v>3.6720659591479969</v>
      </c>
      <c r="P64" s="14">
        <f>+'Ark1'!AC468</f>
        <v>-33.430936769997544</v>
      </c>
      <c r="Q64" s="52">
        <f t="shared" si="10"/>
        <v>16.927499999999998</v>
      </c>
      <c r="R64" s="11">
        <f>+'Ark1'!V468</f>
        <v>16.010338207059522</v>
      </c>
      <c r="S64" s="52">
        <f>+'Ark1'!Y468</f>
        <v>130.0096293014326</v>
      </c>
      <c r="T64" s="39"/>
      <c r="U64" s="2"/>
      <c r="V64" s="14"/>
      <c r="W64" s="14"/>
      <c r="X64" s="5"/>
      <c r="Y64" s="18"/>
      <c r="Z64"/>
      <c r="AB64"/>
      <c r="AC64"/>
    </row>
    <row r="65" spans="1:36" ht="15.6">
      <c r="A65" s="39"/>
      <c r="B65" s="3">
        <f>+'Ark1'!C469</f>
        <v>2013</v>
      </c>
      <c r="C65" s="3">
        <f>+'Ark1'!H469</f>
        <v>2</v>
      </c>
      <c r="D65" s="3" t="s">
        <v>10</v>
      </c>
      <c r="E65" s="3">
        <f>+'Ark1'!Q469</f>
        <v>400</v>
      </c>
      <c r="F65" s="14">
        <f>+'Ark1'!R469</f>
        <v>6786</v>
      </c>
      <c r="G65" s="18">
        <f t="shared" si="9"/>
        <v>15</v>
      </c>
      <c r="H65" s="14">
        <f>+'Ark1'!S469</f>
        <v>6728</v>
      </c>
      <c r="I65" s="52">
        <f>+'Ark1'!T469</f>
        <v>18.464301262516322</v>
      </c>
      <c r="J65" s="52"/>
      <c r="K65" s="52">
        <f>+'Ark1'!U469</f>
        <v>16.734370952466922</v>
      </c>
      <c r="L65" s="11">
        <f>+'Ark1'!W469</f>
        <v>58.992865636147435</v>
      </c>
      <c r="M65" s="14">
        <f>+'Ark1'!Z469</f>
        <v>131.20102556480447</v>
      </c>
      <c r="N65" s="14">
        <f>+'Ark1'!AA469</f>
        <v>26.030701206642423</v>
      </c>
      <c r="O65" s="11">
        <f>+'Ark1'!AB469</f>
        <v>3.9824536670557951</v>
      </c>
      <c r="P65" s="14">
        <f>+'Ark1'!AC469</f>
        <v>-37.004645962732432</v>
      </c>
      <c r="Q65" s="52">
        <f t="shared" si="10"/>
        <v>16.965</v>
      </c>
      <c r="R65" s="11">
        <f>+'Ark1'!V469</f>
        <v>15.730916592985562</v>
      </c>
      <c r="S65" s="52">
        <f>+'Ark1'!Y469</f>
        <v>130.07964927792577</v>
      </c>
      <c r="T65" s="39"/>
      <c r="U65" s="2"/>
      <c r="V65" s="14"/>
      <c r="W65" s="14"/>
      <c r="X65" s="5"/>
      <c r="Y65" s="18"/>
      <c r="Z65"/>
      <c r="AB65"/>
      <c r="AC65"/>
    </row>
    <row r="66" spans="1:36" ht="15.6">
      <c r="A66" s="39"/>
      <c r="B66" s="3">
        <f>+'Ark1'!C470</f>
        <v>2014</v>
      </c>
      <c r="C66" s="3">
        <f>+'Ark1'!H470</f>
        <v>2</v>
      </c>
      <c r="D66" s="3" t="s">
        <v>10</v>
      </c>
      <c r="E66" s="3">
        <f>+'Ark1'!Q470</f>
        <v>365</v>
      </c>
      <c r="F66" s="14">
        <f>+'Ark1'!R470</f>
        <v>2843</v>
      </c>
      <c r="G66" s="18">
        <f t="shared" ref="G66:G68" si="11">+F66-F65</f>
        <v>-3943</v>
      </c>
      <c r="H66" s="14">
        <f>+'Ark1'!S470</f>
        <v>2809</v>
      </c>
      <c r="I66" s="52">
        <f>+'Ark1'!T470</f>
        <v>7.6260729613733904</v>
      </c>
      <c r="J66" s="52"/>
      <c r="K66" s="52">
        <f>+'Ark1'!U470</f>
        <v>6.4908357724600725</v>
      </c>
      <c r="L66" s="11">
        <f>+'Ark1'!W470</f>
        <v>59.241723033107881</v>
      </c>
      <c r="M66" s="14">
        <f>+'Ark1'!Z470</f>
        <v>123.02410110359544</v>
      </c>
      <c r="N66" s="14">
        <f>+'Ark1'!AA470</f>
        <v>17.950434490065653</v>
      </c>
      <c r="O66" s="11">
        <f>+'Ark1'!AB470</f>
        <v>4.5072178205069342</v>
      </c>
      <c r="P66" s="14">
        <f>+'Ark1'!AC470</f>
        <v>-48.764383969514249</v>
      </c>
      <c r="Q66" s="52">
        <f t="shared" ref="Q66:Q68" si="12">+F66/E66</f>
        <v>7.7890410958904113</v>
      </c>
      <c r="R66" s="11">
        <f>+'Ark1'!V470</f>
        <v>15.809708054871621</v>
      </c>
      <c r="S66" s="52">
        <f>+'Ark1'!Y470</f>
        <v>121.55283151600403</v>
      </c>
      <c r="T66" s="39"/>
      <c r="U66" s="2"/>
      <c r="V66" s="14"/>
      <c r="W66" s="14"/>
      <c r="X66" s="5"/>
      <c r="Y66" s="18"/>
      <c r="Z66"/>
      <c r="AB66"/>
      <c r="AC66"/>
    </row>
    <row r="67" spans="1:36" ht="15.6">
      <c r="A67" s="39"/>
      <c r="B67" s="3">
        <f>+'Ark1'!C471</f>
        <v>2015</v>
      </c>
      <c r="C67" s="3">
        <f>+'Ark1'!H471</f>
        <v>2</v>
      </c>
      <c r="D67" s="3" t="s">
        <v>10</v>
      </c>
      <c r="E67" s="3">
        <f>+'Ark1'!Q471</f>
        <v>428</v>
      </c>
      <c r="F67" s="14">
        <f>+'Ark1'!R471</f>
        <v>4484</v>
      </c>
      <c r="G67" s="18">
        <f t="shared" si="11"/>
        <v>1641</v>
      </c>
      <c r="H67" s="14">
        <f>+'Ark1'!S471</f>
        <v>4475</v>
      </c>
      <c r="I67" s="52">
        <f>+'Ark1'!T471</f>
        <v>10.852150342457463</v>
      </c>
      <c r="J67" s="52"/>
      <c r="K67" s="52">
        <f>+'Ark1'!U471</f>
        <v>9.4784837520367748</v>
      </c>
      <c r="L67" s="11">
        <f>+'Ark1'!W471</f>
        <v>59.081787709497213</v>
      </c>
      <c r="M67" s="14">
        <f>+'Ark1'!Z471</f>
        <v>121.62196648044664</v>
      </c>
      <c r="N67" s="14">
        <f>+'Ark1'!AA471</f>
        <v>17.109342416374268</v>
      </c>
      <c r="O67" s="11">
        <f>+'Ark1'!AB471</f>
        <v>3.976581325552337</v>
      </c>
      <c r="P67" s="14">
        <f>+'Ark1'!AC471</f>
        <v>-34.291138846823145</v>
      </c>
      <c r="Q67" s="52">
        <f t="shared" si="12"/>
        <v>10.476635514018692</v>
      </c>
      <c r="R67" s="11">
        <f>+'Ark1'!V471</f>
        <v>15.12778768956289</v>
      </c>
      <c r="S67" s="52">
        <f>+'Ark1'!Y471</f>
        <v>121.37785459411219</v>
      </c>
      <c r="T67" s="39"/>
      <c r="U67" s="2"/>
      <c r="V67" s="14"/>
      <c r="W67" s="14"/>
      <c r="X67" s="5"/>
      <c r="Y67" s="18"/>
      <c r="Z67"/>
      <c r="AB67"/>
      <c r="AC67"/>
    </row>
    <row r="68" spans="1:36" ht="15.6">
      <c r="A68" s="39"/>
      <c r="B68" s="3">
        <f>+'Ark1'!C472</f>
        <v>2016</v>
      </c>
      <c r="C68" s="3">
        <f>+'Ark1'!H472</f>
        <v>2</v>
      </c>
      <c r="D68" s="3" t="s">
        <v>10</v>
      </c>
      <c r="E68" s="3">
        <f>+'Ark1'!Q472</f>
        <v>182</v>
      </c>
      <c r="F68" s="14">
        <f>+'Ark1'!R472</f>
        <v>1277</v>
      </c>
      <c r="G68" s="18">
        <f t="shared" si="11"/>
        <v>-3207</v>
      </c>
      <c r="H68" s="14">
        <f>+'Ark1'!S472</f>
        <v>1252</v>
      </c>
      <c r="I68" s="52">
        <f>+'Ark1'!T472</f>
        <v>4.4341817424216128</v>
      </c>
      <c r="J68" s="52"/>
      <c r="K68" s="52">
        <f>+'Ark1'!U472</f>
        <v>3.8416562288852223</v>
      </c>
      <c r="L68" s="11">
        <f>+'Ark1'!W472</f>
        <v>57.610223642172542</v>
      </c>
      <c r="M68" s="14">
        <f>+'Ark1'!Z472</f>
        <v>133.06397763578283</v>
      </c>
      <c r="N68" s="14">
        <f>+'Ark1'!AA472</f>
        <v>20.239719225772458</v>
      </c>
      <c r="O68" s="11">
        <f>+'Ark1'!AB472</f>
        <v>4.6551861506227032</v>
      </c>
      <c r="P68" s="14">
        <f>+'Ark1'!AC472</f>
        <v>-33.611788301798953</v>
      </c>
      <c r="Q68" s="52">
        <f t="shared" si="12"/>
        <v>7.0164835164835164</v>
      </c>
      <c r="R68" s="11">
        <f>+'Ark1'!V472</f>
        <v>14.22083007047768</v>
      </c>
      <c r="S68" s="52">
        <f>+'Ark1'!Y472</f>
        <v>130.45896632732985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3">
        <f>+'Ark1'!C473</f>
        <v>2017</v>
      </c>
      <c r="C69" s="3">
        <f>+'Ark1'!H473</f>
        <v>2</v>
      </c>
      <c r="D69" s="3" t="s">
        <v>10</v>
      </c>
      <c r="E69" s="3">
        <f>+'Ark1'!Q473</f>
        <v>194</v>
      </c>
      <c r="F69" s="14">
        <f>+'Ark1'!R473</f>
        <v>1550</v>
      </c>
      <c r="G69" s="18">
        <f t="shared" ref="G69:G70" si="13">+F69-F68</f>
        <v>273</v>
      </c>
      <c r="H69" s="14">
        <f>+'Ark1'!S473</f>
        <v>1550</v>
      </c>
      <c r="I69" s="52">
        <f>+'Ark1'!T473</f>
        <v>5.5311708239660309</v>
      </c>
      <c r="J69" s="52"/>
      <c r="K69" s="52">
        <f>+'Ark1'!U473</f>
        <v>5.0689562393734198</v>
      </c>
      <c r="L69" s="11">
        <f>+'Ark1'!W473</f>
        <v>56.121290322580641</v>
      </c>
      <c r="M69" s="14">
        <f>+'Ark1'!Z473</f>
        <v>139.06077419354844</v>
      </c>
      <c r="N69" s="14">
        <f>+'Ark1'!AA473</f>
        <v>19.730558500849305</v>
      </c>
      <c r="O69" s="11">
        <f>+'Ark1'!AB473</f>
        <v>5.8229355981522097</v>
      </c>
      <c r="P69" s="14">
        <f>+'Ark1'!AC473</f>
        <v>-6.5082441282679024</v>
      </c>
      <c r="Q69" s="52">
        <f t="shared" ref="Q69:Q70" si="14">+F69/E69</f>
        <v>7.9896907216494846</v>
      </c>
      <c r="R69" s="11">
        <f>+'Ark1'!V473</f>
        <v>13.332258064516129</v>
      </c>
      <c r="S69" s="52">
        <f>+'Ark1'!Y473</f>
        <v>139.06077419354844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3">
        <f>+'Ark1'!C474</f>
        <v>2018</v>
      </c>
      <c r="C70" s="3">
        <f>+'Ark1'!H474</f>
        <v>2</v>
      </c>
      <c r="D70" s="3" t="s">
        <v>10</v>
      </c>
      <c r="E70" s="3">
        <f>+'Ark1'!Q474</f>
        <v>183</v>
      </c>
      <c r="F70" s="14">
        <f>+'Ark1'!R474</f>
        <v>1293</v>
      </c>
      <c r="G70" s="18">
        <f t="shared" si="13"/>
        <v>-257</v>
      </c>
      <c r="H70" s="14">
        <f>+'Ark1'!S474</f>
        <v>1292</v>
      </c>
      <c r="I70" s="52">
        <f>+'Ark1'!T474</f>
        <v>4.4690999585234339</v>
      </c>
      <c r="J70" s="52"/>
      <c r="K70" s="52">
        <f>+'Ark1'!U474</f>
        <v>4.1176524115439266</v>
      </c>
      <c r="L70" s="11">
        <f>+'Ark1'!W474</f>
        <v>58.301083591331263</v>
      </c>
      <c r="M70" s="14">
        <f>+'Ark1'!Z474</f>
        <v>141.14605263157901</v>
      </c>
      <c r="N70" s="14">
        <f>+'Ark1'!AA474</f>
        <v>21.760354815438841</v>
      </c>
      <c r="O70" s="11">
        <f>+'Ark1'!AB474</f>
        <v>4.905443245908879</v>
      </c>
      <c r="P70" s="14">
        <f>+'Ark1'!AC474</f>
        <v>-17.854319310620774</v>
      </c>
      <c r="Q70" s="52">
        <f t="shared" si="14"/>
        <v>7.0655737704918034</v>
      </c>
      <c r="R70" s="11">
        <f>+'Ark1'!V474</f>
        <v>14.605568445475638</v>
      </c>
      <c r="S70" s="52">
        <f>+'Ark1'!Y474</f>
        <v>141.03689095127609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">
        <f>+'Ark1'!C475</f>
        <v>2019</v>
      </c>
      <c r="C71" s="3">
        <f>+'Ark1'!H475</f>
        <v>2</v>
      </c>
      <c r="D71" s="3" t="s">
        <v>10</v>
      </c>
      <c r="E71" s="3">
        <f>+'Ark1'!Q475</f>
        <v>221</v>
      </c>
      <c r="F71" s="14">
        <f>+'Ark1'!R475</f>
        <v>3338</v>
      </c>
      <c r="G71" s="18">
        <f t="shared" ref="G71:G74" si="15">+F71-F70</f>
        <v>2045</v>
      </c>
      <c r="H71" s="14">
        <f>+'Ark1'!S475</f>
        <v>3338</v>
      </c>
      <c r="I71" s="52">
        <f>+'Ark1'!T475</f>
        <v>11.915045511333211</v>
      </c>
      <c r="J71" s="52"/>
      <c r="K71" s="52">
        <f>+'Ark1'!U475</f>
        <v>11.215936859817536</v>
      </c>
      <c r="L71" s="11">
        <f>+'Ark1'!W475</f>
        <v>59.515578190533247</v>
      </c>
      <c r="M71" s="14">
        <f>+'Ark1'!Z475</f>
        <v>143.09667465548239</v>
      </c>
      <c r="N71" s="14">
        <f>+'Ark1'!AA475</f>
        <v>27.961509392665672</v>
      </c>
      <c r="O71" s="11">
        <f>+'Ark1'!AB475</f>
        <v>4.553578578569585</v>
      </c>
      <c r="P71" s="14">
        <f>+'Ark1'!AC475</f>
        <v>-42.206234364751758</v>
      </c>
      <c r="Q71" s="52">
        <f t="shared" ref="Q71:Q74" si="16">+F71/E71</f>
        <v>15.104072398190045</v>
      </c>
      <c r="R71" s="11">
        <f>+'Ark1'!V475</f>
        <v>15.19982025164769</v>
      </c>
      <c r="S71" s="52">
        <f>+'Ark1'!Y475</f>
        <v>143.09667465548239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3">
        <f>+'Ark1'!C476</f>
        <v>2020</v>
      </c>
      <c r="C72" s="3">
        <f>+'Ark1'!H476</f>
        <v>2</v>
      </c>
      <c r="D72" s="3" t="s">
        <v>10</v>
      </c>
      <c r="E72" s="3">
        <f>+'Ark1'!Q476</f>
        <v>227</v>
      </c>
      <c r="F72" s="14">
        <f>+'Ark1'!R476</f>
        <v>5426</v>
      </c>
      <c r="G72" s="18">
        <f t="shared" si="15"/>
        <v>2088</v>
      </c>
      <c r="H72" s="14">
        <f>+'Ark1'!S476</f>
        <v>5426</v>
      </c>
      <c r="I72" s="52">
        <f>+'Ark1'!T476</f>
        <v>19.886384460326191</v>
      </c>
      <c r="J72" s="52"/>
      <c r="K72" s="52">
        <f>+'Ark1'!U476</f>
        <v>19.429936146800877</v>
      </c>
      <c r="L72" s="11">
        <f>+'Ark1'!W476</f>
        <v>58.880575009214887</v>
      </c>
      <c r="M72" s="14">
        <f>+'Ark1'!Z476</f>
        <v>148.762384813859</v>
      </c>
      <c r="N72" s="14">
        <f>+'Ark1'!AA476</f>
        <v>29.69731624408325</v>
      </c>
      <c r="O72" s="11">
        <f>+'Ark1'!AB476</f>
        <v>4.6112934614657908</v>
      </c>
      <c r="P72" s="14">
        <f>+'Ark1'!AC476</f>
        <v>-46.598170568724683</v>
      </c>
      <c r="Q72" s="52">
        <f t="shared" si="16"/>
        <v>23.903083700440529</v>
      </c>
      <c r="R72" s="11">
        <f>+'Ark1'!V476</f>
        <v>14.955952819756725</v>
      </c>
      <c r="S72" s="52">
        <f>+'Ark1'!Y476</f>
        <v>148.762384813859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">
        <f>+'Ark1'!C477</f>
        <v>2021</v>
      </c>
      <c r="C73" s="3">
        <f>+'Ark1'!H477</f>
        <v>2</v>
      </c>
      <c r="D73" s="3" t="s">
        <v>10</v>
      </c>
      <c r="E73" s="3">
        <f>+'Ark1'!Q477</f>
        <v>268</v>
      </c>
      <c r="F73" s="14">
        <f>+'Ark1'!R477</f>
        <v>5383</v>
      </c>
      <c r="G73" s="18">
        <f t="shared" si="15"/>
        <v>-43</v>
      </c>
      <c r="H73" s="14">
        <f>+'Ark1'!S477</f>
        <v>5383</v>
      </c>
      <c r="I73" s="52">
        <f>+'Ark1'!T477</f>
        <v>19.309132649400965</v>
      </c>
      <c r="J73" s="52"/>
      <c r="K73" s="52">
        <f>+'Ark1'!U477</f>
        <v>18.869549118873952</v>
      </c>
      <c r="L73" s="11">
        <f>+'Ark1'!W477</f>
        <v>58.412780977150312</v>
      </c>
      <c r="M73" s="14">
        <f>+'Ark1'!Z477</f>
        <v>150.18073564926621</v>
      </c>
      <c r="N73" s="14">
        <f>+'Ark1'!AA477</f>
        <v>29.548049994194059</v>
      </c>
      <c r="O73" s="11">
        <f>+'Ark1'!AB477</f>
        <v>4.8020213843322992</v>
      </c>
      <c r="P73" s="14">
        <f>+'Ark1'!AC477</f>
        <v>-48.705016440853427</v>
      </c>
      <c r="Q73" s="52">
        <f t="shared" si="16"/>
        <v>20.085820895522389</v>
      </c>
      <c r="R73" s="11">
        <f>+'Ark1'!V477</f>
        <v>14.691064462195802</v>
      </c>
      <c r="S73" s="52">
        <f>+'Ark1'!Y477</f>
        <v>150.18073564926621</v>
      </c>
      <c r="T73" s="39"/>
      <c r="U73" s="31"/>
      <c r="V73" s="14"/>
      <c r="W73" s="14"/>
      <c r="X73" s="5"/>
      <c r="Y73" s="18"/>
      <c r="Z73"/>
      <c r="AB73"/>
      <c r="AC73"/>
    </row>
    <row r="74" spans="1:36" ht="15.6">
      <c r="A74" s="39"/>
      <c r="B74" s="92">
        <f>+'Ark1'!C478</f>
        <v>2022</v>
      </c>
      <c r="C74" s="92">
        <f>+'Ark1'!H478</f>
        <v>2</v>
      </c>
      <c r="D74" s="92" t="s">
        <v>10</v>
      </c>
      <c r="E74" s="92">
        <f>+'Ark1'!Q478</f>
        <v>240</v>
      </c>
      <c r="F74" s="93">
        <f>+'Ark1'!R478</f>
        <v>4837</v>
      </c>
      <c r="G74" s="93">
        <f t="shared" si="15"/>
        <v>-546</v>
      </c>
      <c r="H74" s="93">
        <f>+'Ark1'!S478</f>
        <v>4817</v>
      </c>
      <c r="I74" s="113">
        <f>+'Ark1'!T478</f>
        <v>17.644269351426278</v>
      </c>
      <c r="J74" s="113">
        <f>+I74-I73</f>
        <v>-1.6648632979746871</v>
      </c>
      <c r="K74" s="113">
        <f>+'Ark1'!U478</f>
        <v>17.231796150891338</v>
      </c>
      <c r="L74" s="94">
        <f>+'Ark1'!W478</f>
        <v>58.726178119161318</v>
      </c>
      <c r="M74" s="93">
        <f>+'Ark1'!Z478</f>
        <v>151.17432011625499</v>
      </c>
      <c r="N74" s="93">
        <f>+'Ark1'!AA478</f>
        <v>29.890402232303497</v>
      </c>
      <c r="O74" s="94">
        <f>+'Ark1'!AB478</f>
        <v>4.7871842298108973</v>
      </c>
      <c r="P74" s="93">
        <f>+'Ark1'!AC478</f>
        <v>-41.260146980787823</v>
      </c>
      <c r="Q74" s="113">
        <f t="shared" si="16"/>
        <v>20.154166666666665</v>
      </c>
      <c r="R74" s="94">
        <f>+'Ark1'!V478</f>
        <v>6.1984701261112214</v>
      </c>
      <c r="S74" s="113">
        <f>+'Ark1'!Y478</f>
        <v>150.54924540004137</v>
      </c>
      <c r="T74" s="39"/>
      <c r="U74" s="31"/>
      <c r="V74" s="14"/>
      <c r="W74" s="14"/>
      <c r="X74" s="5"/>
      <c r="Y74" s="18"/>
      <c r="Z74"/>
      <c r="AB74"/>
      <c r="AC74"/>
    </row>
    <row r="75" spans="1:36" ht="15.6">
      <c r="A75" s="39"/>
      <c r="B75" s="39"/>
      <c r="C75" s="39"/>
      <c r="D75" s="39"/>
      <c r="E75" s="39"/>
      <c r="F75" s="64"/>
      <c r="G75" s="64"/>
      <c r="H75" s="64"/>
      <c r="I75" s="100"/>
      <c r="J75" s="100"/>
      <c r="K75" s="100"/>
      <c r="L75" s="39"/>
      <c r="M75" s="64"/>
      <c r="N75" s="64"/>
      <c r="O75" s="39"/>
      <c r="P75" s="64"/>
      <c r="Q75" s="100"/>
      <c r="R75" s="39"/>
      <c r="S75" s="100"/>
      <c r="T75" s="39"/>
      <c r="U75" s="4"/>
      <c r="V75" s="14"/>
      <c r="W75" s="14"/>
      <c r="X75" s="5"/>
      <c r="Y75" s="18"/>
      <c r="Z75"/>
      <c r="AB75"/>
      <c r="AC75"/>
    </row>
    <row r="76" spans="1:36" ht="15.6">
      <c r="A76" s="39"/>
      <c r="B76" s="39"/>
      <c r="C76" s="39"/>
      <c r="D76" s="39"/>
      <c r="E76" s="39"/>
      <c r="F76" s="64"/>
      <c r="G76" s="64"/>
      <c r="H76" s="64"/>
      <c r="I76" s="100"/>
      <c r="J76" s="100"/>
      <c r="K76" s="100"/>
      <c r="L76" s="39"/>
      <c r="M76" s="64"/>
      <c r="N76" s="64"/>
      <c r="O76" s="39"/>
      <c r="P76" s="64"/>
      <c r="Q76" s="100"/>
      <c r="R76" s="39"/>
      <c r="S76" s="100"/>
      <c r="T76" s="39"/>
      <c r="U76" s="4"/>
      <c r="V76" s="18"/>
      <c r="W76" s="18"/>
      <c r="X76" s="5"/>
      <c r="Y76" s="18"/>
      <c r="Z76"/>
      <c r="AB76"/>
      <c r="AF76" s="11"/>
      <c r="AG76" s="11"/>
    </row>
    <row r="77" spans="1:36" ht="15.6">
      <c r="AF77" s="5"/>
      <c r="AG77" s="18"/>
      <c r="AH77" s="18"/>
      <c r="AJ77" s="18"/>
    </row>
    <row r="78" spans="1:36">
      <c r="AF78" s="11"/>
      <c r="AG78" s="11"/>
    </row>
    <row r="79" spans="1:36">
      <c r="AF79" s="11"/>
      <c r="AG79" s="11"/>
    </row>
    <row r="80" spans="1:36" ht="15.6">
      <c r="AF80" s="2"/>
      <c r="AG80" s="5"/>
      <c r="AH80" s="5"/>
    </row>
    <row r="81" spans="32:36">
      <c r="AF81" s="4"/>
      <c r="AG81" s="4"/>
      <c r="AH81" s="4"/>
      <c r="AI81" s="4"/>
      <c r="AJ81" s="4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"/>
      <c r="AJ84" s="5"/>
    </row>
    <row r="85" spans="32:36" ht="15.6">
      <c r="AF85" s="4"/>
      <c r="AG85" s="11"/>
      <c r="AH85" s="11"/>
      <c r="AI85" s="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11"/>
      <c r="AJ88" s="5"/>
    </row>
    <row r="89" spans="32:36" ht="15.6">
      <c r="AF89" s="4"/>
      <c r="AG89" s="11"/>
      <c r="AH89" s="11"/>
      <c r="AI89" s="11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11"/>
      <c r="AH96" s="11"/>
      <c r="AI96" s="5"/>
      <c r="AJ96" s="5"/>
    </row>
    <row r="97" spans="32:36" ht="15.6">
      <c r="AF97" s="4"/>
      <c r="AG97" s="11"/>
      <c r="AH97" s="11"/>
      <c r="AI97" s="5"/>
      <c r="AJ97" s="5"/>
    </row>
    <row r="98" spans="32:36" ht="15.6">
      <c r="AF98" s="4"/>
      <c r="AG98" s="5"/>
      <c r="AH98" s="5"/>
      <c r="AI98" s="5"/>
      <c r="AJ98" s="5"/>
    </row>
    <row r="99" spans="32:36">
      <c r="AF99" s="11"/>
      <c r="AG99" s="11"/>
    </row>
    <row r="100" spans="32:36" ht="15.6">
      <c r="AF100" s="5"/>
      <c r="AG100" s="5"/>
      <c r="AH100" s="5"/>
      <c r="AJ100" s="5"/>
    </row>
    <row r="101" spans="32:36">
      <c r="AF101" s="11"/>
      <c r="AG101" s="11"/>
    </row>
    <row r="102" spans="32:36">
      <c r="AF102" s="11"/>
      <c r="AG102" s="11"/>
    </row>
    <row r="103" spans="32:36" ht="15.6">
      <c r="AF103" s="2"/>
      <c r="AG103" s="5"/>
      <c r="AH103" s="5"/>
      <c r="AJ103" s="2"/>
    </row>
    <row r="104" spans="32:36">
      <c r="AF104" s="4"/>
      <c r="AG104" s="4"/>
      <c r="AH104" s="4"/>
      <c r="AI104" s="4"/>
      <c r="AJ104" s="4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"/>
      <c r="AJ107" s="5"/>
    </row>
    <row r="108" spans="32:36" ht="15.6">
      <c r="AF108" s="4"/>
      <c r="AG108" s="11"/>
      <c r="AH108" s="11"/>
      <c r="AI108" s="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11"/>
      <c r="AJ111" s="5"/>
    </row>
    <row r="112" spans="32:36" ht="15.6">
      <c r="AF112" s="4"/>
      <c r="AG112" s="11"/>
      <c r="AH112" s="11"/>
      <c r="AI112" s="11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11"/>
      <c r="AH119" s="11"/>
      <c r="AI119" s="5"/>
      <c r="AJ119" s="5"/>
    </row>
    <row r="120" spans="32:36" ht="15.6">
      <c r="AF120" s="4"/>
      <c r="AG120" s="11"/>
      <c r="AH120" s="11"/>
      <c r="AI120" s="5"/>
      <c r="AJ120" s="5"/>
    </row>
    <row r="121" spans="32:36" ht="15.6">
      <c r="AF121" s="4"/>
      <c r="AG121" s="5"/>
      <c r="AH121" s="5"/>
      <c r="AI121" s="5"/>
      <c r="AJ121" s="5"/>
    </row>
    <row r="122" spans="32:36">
      <c r="AF122" s="11"/>
      <c r="AG122" s="11"/>
    </row>
    <row r="123" spans="32:36" ht="15.6">
      <c r="AF123" s="5"/>
      <c r="AG123" s="5"/>
      <c r="AH123" s="5"/>
      <c r="AJ123" s="5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77" spans="32:33">
      <c r="AF177" s="11"/>
      <c r="AG177" s="11"/>
    </row>
    <row r="178" spans="32:33">
      <c r="AF178" s="11"/>
      <c r="AG178" s="11"/>
    </row>
    <row r="201" spans="8:31">
      <c r="H201" s="12"/>
      <c r="I201" s="12"/>
      <c r="J201" s="12"/>
      <c r="K201" s="12"/>
      <c r="L201" s="12"/>
      <c r="S201" s="12"/>
    </row>
    <row r="202" spans="8:31">
      <c r="H202" s="12"/>
      <c r="I202" s="12"/>
      <c r="J202" s="12"/>
      <c r="K202" s="12"/>
      <c r="L202" s="12"/>
      <c r="S202" s="12"/>
    </row>
    <row r="203" spans="8:31">
      <c r="H203" s="12"/>
      <c r="I203" s="12"/>
      <c r="J203" s="12"/>
      <c r="K203" s="12"/>
      <c r="L203" s="12"/>
      <c r="M203" s="66"/>
      <c r="S203" s="12"/>
      <c r="AC203" s="152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52"/>
      <c r="V204" s="152"/>
      <c r="W204" s="12"/>
      <c r="X204" s="152"/>
      <c r="Y204" s="152"/>
      <c r="Z204" s="152"/>
      <c r="AA204" s="12"/>
      <c r="AB204" s="66"/>
      <c r="AC204" s="152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52"/>
      <c r="V205" s="152"/>
      <c r="W205" s="12"/>
      <c r="X205" s="152"/>
      <c r="Y205" s="152"/>
      <c r="Z205" s="152"/>
      <c r="AA205" s="12"/>
      <c r="AB205" s="66"/>
      <c r="AC205" s="152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52"/>
      <c r="V206" s="152"/>
      <c r="W206" s="12"/>
      <c r="X206" s="152"/>
      <c r="Y206" s="152"/>
      <c r="Z206" s="152"/>
      <c r="AA206" s="12"/>
      <c r="AB206" s="66"/>
      <c r="AC206" s="152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52"/>
      <c r="V207" s="152"/>
      <c r="W207" s="12"/>
      <c r="X207" s="152"/>
      <c r="Y207" s="152"/>
      <c r="Z207" s="152"/>
      <c r="AA207" s="12"/>
      <c r="AB207" s="66"/>
      <c r="AC207" s="152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52"/>
      <c r="V208" s="152"/>
      <c r="W208" s="12"/>
      <c r="X208" s="152"/>
      <c r="Y208" s="152"/>
      <c r="Z208" s="152"/>
      <c r="AA208" s="12"/>
      <c r="AB208" s="66"/>
      <c r="AC208" s="152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52"/>
      <c r="V209" s="152"/>
      <c r="W209" s="12"/>
      <c r="X209" s="152"/>
      <c r="Y209" s="152"/>
      <c r="Z209" s="152"/>
      <c r="AA209" s="12"/>
      <c r="AB209" s="66"/>
      <c r="AC209" s="152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52"/>
      <c r="V210" s="152"/>
      <c r="W210" s="12"/>
      <c r="X210" s="152"/>
      <c r="Y210" s="152"/>
      <c r="Z210" s="152"/>
      <c r="AA210" s="12"/>
      <c r="AB210" s="66"/>
      <c r="AC210" s="152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52"/>
      <c r="V211" s="152"/>
      <c r="W211" s="12"/>
      <c r="X211" s="152"/>
      <c r="Y211" s="152"/>
      <c r="Z211" s="152"/>
      <c r="AA211" s="12"/>
      <c r="AB211" s="66"/>
      <c r="AC211" s="152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52"/>
      <c r="V212" s="152"/>
      <c r="W212" s="12"/>
      <c r="X212" s="152"/>
      <c r="Y212" s="152"/>
      <c r="Z212" s="152"/>
      <c r="AA212" s="12"/>
      <c r="AB212" s="66"/>
      <c r="AC212" s="152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52"/>
      <c r="V213" s="152"/>
      <c r="W213" s="12"/>
      <c r="X213" s="152"/>
      <c r="Y213" s="152"/>
      <c r="Z213" s="152"/>
      <c r="AA213" s="12"/>
      <c r="AB213" s="66"/>
      <c r="AC213" s="152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52"/>
      <c r="V214" s="152"/>
      <c r="W214" s="12"/>
      <c r="X214" s="152"/>
      <c r="Y214" s="152"/>
      <c r="Z214" s="152"/>
      <c r="AA214" s="12"/>
      <c r="AB214" s="66"/>
      <c r="AC214" s="152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52"/>
      <c r="V215" s="152"/>
      <c r="W215" s="12"/>
      <c r="X215" s="152"/>
      <c r="Y215" s="152"/>
      <c r="Z215" s="152"/>
      <c r="AA215" s="12"/>
      <c r="AB215" s="66"/>
      <c r="AC215" s="152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52"/>
      <c r="V216" s="152"/>
      <c r="W216" s="12"/>
      <c r="X216" s="152"/>
      <c r="Y216" s="152"/>
      <c r="Z216" s="152"/>
      <c r="AA216" s="12"/>
      <c r="AB216" s="66"/>
      <c r="AC216" s="152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52"/>
      <c r="V217" s="152"/>
      <c r="W217" s="12"/>
      <c r="X217" s="152"/>
      <c r="Y217" s="152"/>
      <c r="Z217" s="152"/>
      <c r="AA217" s="12"/>
      <c r="AB217" s="66"/>
      <c r="AC217" s="152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52"/>
      <c r="V218" s="152"/>
      <c r="W218" s="12"/>
      <c r="X218" s="152"/>
      <c r="Y218" s="152"/>
      <c r="Z218" s="152"/>
      <c r="AA218" s="12"/>
      <c r="AB218" s="66"/>
      <c r="AC218" s="152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52"/>
      <c r="V219" s="152"/>
      <c r="W219" s="12"/>
      <c r="X219" s="152"/>
      <c r="Y219" s="152"/>
      <c r="Z219" s="152"/>
      <c r="AA219" s="12"/>
      <c r="AB219" s="66"/>
      <c r="AC219" s="152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52"/>
      <c r="V220" s="152"/>
      <c r="W220" s="12"/>
      <c r="X220" s="152"/>
      <c r="Y220" s="152"/>
      <c r="Z220" s="152"/>
      <c r="AA220" s="12"/>
      <c r="AB220" s="66"/>
      <c r="AC220" s="152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52"/>
      <c r="V221" s="152"/>
      <c r="W221" s="12"/>
      <c r="X221" s="152"/>
      <c r="Y221" s="152"/>
      <c r="Z221" s="152"/>
      <c r="AA221" s="12"/>
      <c r="AB221" s="66"/>
      <c r="AC221" s="152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52"/>
      <c r="V222" s="152"/>
      <c r="W222" s="12"/>
      <c r="X222" s="152"/>
      <c r="Y222" s="152"/>
      <c r="Z222" s="152"/>
      <c r="AA222" s="12"/>
      <c r="AB222" s="66"/>
      <c r="AC222" s="152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52"/>
      <c r="V223" s="152"/>
      <c r="W223" s="12"/>
      <c r="X223" s="152"/>
      <c r="Y223" s="152"/>
      <c r="Z223" s="152"/>
      <c r="AA223" s="12"/>
      <c r="AB223" s="66"/>
      <c r="AC223" s="152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52"/>
      <c r="V224" s="152"/>
      <c r="W224" s="12"/>
      <c r="X224" s="152"/>
      <c r="Y224" s="152"/>
      <c r="Z224" s="152"/>
      <c r="AA224" s="12"/>
      <c r="AB224" s="66"/>
      <c r="AC224" s="152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52"/>
      <c r="V225" s="152"/>
      <c r="W225" s="12"/>
      <c r="X225" s="152"/>
      <c r="Y225" s="152"/>
      <c r="Z225" s="152"/>
      <c r="AA225" s="12"/>
      <c r="AB225" s="66"/>
      <c r="AC225" s="152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52"/>
      <c r="V226" s="152"/>
      <c r="W226" s="12"/>
      <c r="X226" s="152"/>
      <c r="Y226" s="152"/>
      <c r="Z226" s="152"/>
      <c r="AA226" s="12"/>
      <c r="AB226" s="66"/>
      <c r="AC226" s="152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52"/>
      <c r="V227" s="152"/>
      <c r="W227" s="12"/>
      <c r="X227" s="152"/>
      <c r="Y227" s="152"/>
      <c r="Z227" s="152"/>
      <c r="AA227" s="12"/>
      <c r="AB227" s="66"/>
      <c r="AC227" s="152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52"/>
      <c r="V228" s="152"/>
      <c r="W228" s="12"/>
      <c r="X228" s="152"/>
      <c r="Y228" s="152"/>
      <c r="Z228" s="152"/>
      <c r="AA228" s="12"/>
      <c r="AB228" s="66"/>
      <c r="AC228" s="152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52"/>
      <c r="V229" s="152"/>
      <c r="W229" s="12"/>
      <c r="X229" s="152"/>
      <c r="Y229" s="152"/>
      <c r="Z229" s="152"/>
      <c r="AA229" s="12"/>
      <c r="AB229" s="66"/>
      <c r="AC229" s="152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52"/>
      <c r="V230" s="152"/>
      <c r="W230" s="12"/>
      <c r="X230" s="152"/>
      <c r="Y230" s="152"/>
      <c r="Z230" s="152"/>
      <c r="AA230" s="12"/>
      <c r="AB230" s="66"/>
      <c r="AC230" s="152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52"/>
      <c r="V231" s="152"/>
      <c r="W231" s="12"/>
      <c r="X231" s="152"/>
      <c r="Y231" s="152"/>
      <c r="Z231" s="152"/>
      <c r="AA231" s="12"/>
      <c r="AB231" s="66"/>
      <c r="AC231" s="152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52"/>
      <c r="V232" s="152"/>
      <c r="W232" s="12"/>
      <c r="X232" s="152"/>
      <c r="Y232" s="152"/>
      <c r="Z232" s="152"/>
      <c r="AA232" s="12"/>
      <c r="AB232" s="66"/>
      <c r="AC232" s="152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52"/>
      <c r="V233" s="152"/>
      <c r="W233" s="12"/>
      <c r="X233" s="152"/>
      <c r="Y233" s="152"/>
      <c r="Z233" s="152"/>
      <c r="AA233" s="12"/>
      <c r="AB233" s="66"/>
      <c r="AC233" s="152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52"/>
      <c r="V234" s="152"/>
      <c r="W234" s="12"/>
      <c r="X234" s="152"/>
      <c r="Y234" s="152"/>
      <c r="Z234" s="152"/>
      <c r="AA234" s="12"/>
      <c r="AB234" s="66"/>
      <c r="AC234" s="152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52"/>
      <c r="V235" s="152"/>
      <c r="W235" s="12"/>
      <c r="X235" s="152"/>
      <c r="Y235" s="152"/>
      <c r="Z235" s="152"/>
      <c r="AA235" s="12"/>
      <c r="AB235" s="66"/>
      <c r="AC235" s="152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52"/>
      <c r="V236" s="152"/>
      <c r="W236" s="12"/>
      <c r="X236" s="152"/>
      <c r="Y236" s="152"/>
      <c r="Z236" s="152"/>
      <c r="AA236" s="12"/>
      <c r="AB236" s="66"/>
      <c r="AC236" s="152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52"/>
      <c r="V237" s="152"/>
      <c r="W237" s="12"/>
      <c r="X237" s="152"/>
      <c r="Y237" s="152"/>
      <c r="Z237" s="152"/>
      <c r="AA237" s="12"/>
      <c r="AB237" s="66"/>
      <c r="AC237" s="152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52"/>
      <c r="V238" s="152"/>
      <c r="W238" s="12"/>
      <c r="X238" s="152"/>
      <c r="Y238" s="152"/>
      <c r="Z238" s="152"/>
      <c r="AA238" s="12"/>
      <c r="AB238" s="66"/>
      <c r="AC238" s="152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52"/>
      <c r="V239" s="152"/>
      <c r="W239" s="12"/>
      <c r="X239" s="152"/>
      <c r="Y239" s="152"/>
      <c r="Z239" s="152"/>
      <c r="AA239" s="12"/>
      <c r="AB239" s="66"/>
      <c r="AC239" s="152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52"/>
      <c r="V240" s="152"/>
      <c r="W240" s="12"/>
      <c r="X240" s="152"/>
      <c r="Y240" s="152"/>
      <c r="Z240" s="152"/>
      <c r="AA240" s="12"/>
      <c r="AB240" s="66"/>
      <c r="AC240" s="152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52"/>
      <c r="V241" s="152"/>
      <c r="W241" s="12"/>
      <c r="X241" s="152"/>
      <c r="Y241" s="152"/>
      <c r="Z241" s="152"/>
      <c r="AA241" s="12"/>
      <c r="AB241" s="66"/>
      <c r="AC241" s="152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52"/>
      <c r="V242" s="152"/>
      <c r="W242" s="12"/>
      <c r="X242" s="152"/>
      <c r="Y242" s="152"/>
      <c r="Z242" s="152"/>
      <c r="AA242" s="12"/>
      <c r="AB242" s="66"/>
      <c r="AC242" s="152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52"/>
      <c r="V243" s="152"/>
      <c r="W243" s="12"/>
      <c r="X243" s="152"/>
      <c r="Y243" s="152"/>
      <c r="Z243" s="152"/>
      <c r="AA243" s="12"/>
      <c r="AB243" s="66"/>
      <c r="AC243" s="152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52"/>
      <c r="V244" s="152"/>
      <c r="W244" s="12"/>
      <c r="X244" s="152"/>
      <c r="Y244" s="152"/>
      <c r="Z244" s="152"/>
      <c r="AA244" s="12"/>
      <c r="AB244" s="66"/>
      <c r="AC244" s="152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52"/>
      <c r="V245" s="152"/>
      <c r="W245" s="12"/>
      <c r="X245" s="152"/>
      <c r="Y245" s="152"/>
      <c r="Z245" s="152"/>
      <c r="AA245" s="12"/>
      <c r="AB245" s="66"/>
      <c r="AC245" s="152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52"/>
      <c r="V246" s="152"/>
      <c r="W246" s="12"/>
      <c r="X246" s="152"/>
      <c r="Y246" s="152"/>
      <c r="Z246" s="152"/>
      <c r="AA246" s="12"/>
      <c r="AB246" s="66"/>
      <c r="AC246" s="152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52"/>
      <c r="V247" s="152"/>
      <c r="W247" s="12"/>
      <c r="X247" s="152"/>
      <c r="Y247" s="152"/>
      <c r="Z247" s="152"/>
      <c r="AA247" s="12"/>
      <c r="AB247" s="66"/>
      <c r="AC247" s="152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52"/>
      <c r="V248" s="152"/>
      <c r="W248" s="12"/>
      <c r="X248" s="152"/>
      <c r="Y248" s="152"/>
      <c r="Z248" s="152"/>
      <c r="AA248" s="12"/>
      <c r="AB248" s="66"/>
      <c r="AC248" s="152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52"/>
      <c r="V249" s="152"/>
      <c r="W249" s="12"/>
      <c r="X249" s="152"/>
      <c r="Y249" s="152"/>
      <c r="Z249" s="152"/>
      <c r="AA249" s="12"/>
      <c r="AB249" s="66"/>
      <c r="AC249" s="152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52"/>
      <c r="V250" s="152"/>
      <c r="W250" s="12"/>
      <c r="X250" s="152"/>
      <c r="Y250" s="152"/>
      <c r="Z250" s="152"/>
      <c r="AA250" s="12"/>
      <c r="AB250" s="66"/>
      <c r="AC250" s="152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52"/>
      <c r="V251" s="152"/>
      <c r="W251" s="12"/>
      <c r="X251" s="152"/>
      <c r="Y251" s="152"/>
      <c r="Z251" s="152"/>
      <c r="AA251" s="12"/>
      <c r="AB251" s="66"/>
      <c r="AC251" s="152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52"/>
      <c r="V252" s="152"/>
      <c r="W252" s="12"/>
      <c r="X252" s="152"/>
      <c r="Y252" s="152"/>
      <c r="Z252" s="152"/>
      <c r="AA252" s="12"/>
      <c r="AB252" s="66"/>
      <c r="AC252" s="152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52"/>
      <c r="V253" s="152"/>
      <c r="W253" s="12"/>
      <c r="X253" s="152"/>
      <c r="Y253" s="152"/>
      <c r="Z253" s="152"/>
      <c r="AA253" s="12"/>
      <c r="AB253" s="66"/>
      <c r="AC253" s="152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52"/>
      <c r="V254" s="152"/>
      <c r="W254" s="12"/>
      <c r="X254" s="152"/>
      <c r="Y254" s="152"/>
      <c r="Z254" s="152"/>
      <c r="AA254" s="12"/>
      <c r="AB254" s="66"/>
      <c r="AC254" s="152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52"/>
      <c r="V255" s="152"/>
      <c r="W255" s="12"/>
      <c r="X255" s="152"/>
      <c r="Y255" s="152"/>
      <c r="Z255" s="152"/>
      <c r="AA255" s="12"/>
      <c r="AB255" s="66"/>
      <c r="AC255" s="152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52"/>
      <c r="V256" s="152"/>
      <c r="W256" s="12"/>
      <c r="X256" s="152"/>
      <c r="Y256" s="152"/>
      <c r="Z256" s="152"/>
      <c r="AA256" s="12"/>
      <c r="AB256" s="66"/>
      <c r="AC256" s="152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52"/>
      <c r="V257" s="152"/>
      <c r="W257" s="12"/>
      <c r="X257" s="152"/>
      <c r="Y257" s="152"/>
      <c r="Z257" s="152"/>
      <c r="AA257" s="12"/>
      <c r="AB257" s="66"/>
      <c r="AC257" s="152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52"/>
      <c r="V258" s="152"/>
      <c r="W258" s="12"/>
      <c r="X258" s="152"/>
      <c r="Y258" s="152"/>
      <c r="Z258" s="152"/>
      <c r="AA258" s="12"/>
      <c r="AB258" s="66"/>
      <c r="AC258" s="152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52"/>
      <c r="V259" s="152"/>
      <c r="W259" s="12"/>
      <c r="X259" s="152"/>
      <c r="Y259" s="152"/>
      <c r="Z259" s="152"/>
      <c r="AA259" s="12"/>
      <c r="AB259" s="66"/>
      <c r="AC259" s="152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52"/>
      <c r="V260" s="152"/>
      <c r="W260" s="12"/>
      <c r="X260" s="152"/>
      <c r="Y260" s="152"/>
      <c r="Z260" s="152"/>
      <c r="AA260" s="12"/>
      <c r="AB260" s="66"/>
      <c r="AC260" s="152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52"/>
      <c r="V261" s="152"/>
      <c r="W261" s="12"/>
      <c r="X261" s="152"/>
      <c r="Y261" s="152"/>
      <c r="Z261" s="152"/>
      <c r="AA261" s="12"/>
      <c r="AB261" s="66"/>
      <c r="AC261" s="152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52"/>
      <c r="V262" s="152"/>
      <c r="W262" s="12"/>
      <c r="X262" s="152"/>
      <c r="Y262" s="152"/>
      <c r="Z262" s="152"/>
      <c r="AA262" s="12"/>
      <c r="AB262" s="66"/>
      <c r="AC262" s="152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52"/>
      <c r="V263" s="152"/>
      <c r="W263" s="12"/>
      <c r="X263" s="152"/>
      <c r="Y263" s="152"/>
      <c r="Z263" s="152"/>
      <c r="AA263" s="12"/>
      <c r="AB263" s="66"/>
      <c r="AC263" s="152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52"/>
      <c r="V264" s="152"/>
      <c r="W264" s="12"/>
      <c r="X264" s="152"/>
      <c r="Y264" s="152"/>
      <c r="Z264" s="152"/>
      <c r="AA264" s="12"/>
      <c r="AB264" s="66"/>
      <c r="AC264" s="152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52"/>
      <c r="V265" s="152"/>
      <c r="W265" s="12"/>
      <c r="X265" s="152"/>
      <c r="Y265" s="152"/>
      <c r="Z265" s="152"/>
      <c r="AA265" s="12"/>
      <c r="AB265" s="66"/>
      <c r="AC265" s="152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52"/>
      <c r="V266" s="152"/>
      <c r="W266" s="12"/>
      <c r="X266" s="152"/>
      <c r="Y266" s="152"/>
      <c r="Z266" s="152"/>
      <c r="AA266" s="12"/>
      <c r="AB266" s="66"/>
      <c r="AC266" s="152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52"/>
      <c r="V267" s="152"/>
      <c r="W267" s="12"/>
      <c r="X267" s="152"/>
      <c r="Y267" s="152"/>
      <c r="Z267" s="152"/>
      <c r="AA267" s="12"/>
      <c r="AB267" s="66"/>
      <c r="AC267" s="152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52"/>
      <c r="V268" s="152"/>
      <c r="W268" s="12"/>
      <c r="X268" s="152"/>
      <c r="Y268" s="152"/>
      <c r="Z268" s="152"/>
      <c r="AA268" s="12"/>
      <c r="AB268" s="66"/>
      <c r="AC268" s="152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52"/>
      <c r="V269" s="152"/>
      <c r="W269" s="12"/>
      <c r="X269" s="152"/>
      <c r="Y269" s="152"/>
      <c r="Z269" s="152"/>
      <c r="AA269" s="12"/>
      <c r="AB269" s="66"/>
      <c r="AC269" s="152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52"/>
      <c r="V270" s="152"/>
      <c r="W270" s="12"/>
      <c r="X270" s="152"/>
      <c r="Y270" s="152"/>
      <c r="Z270" s="152"/>
      <c r="AA270" s="12"/>
      <c r="AB270" s="66"/>
      <c r="AC270" s="152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52"/>
      <c r="V271" s="152"/>
      <c r="W271" s="12"/>
      <c r="X271" s="152"/>
      <c r="Y271" s="152"/>
      <c r="Z271" s="152"/>
      <c r="AA271" s="12"/>
      <c r="AB271" s="66"/>
      <c r="AC271" s="152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52"/>
      <c r="V272" s="152"/>
      <c r="W272" s="12"/>
      <c r="X272" s="152"/>
      <c r="Y272" s="152"/>
      <c r="Z272" s="152"/>
      <c r="AA272" s="12"/>
      <c r="AB272" s="66"/>
      <c r="AC272" s="152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52"/>
      <c r="V273" s="152"/>
      <c r="W273" s="12"/>
      <c r="X273" s="152"/>
      <c r="Y273" s="152"/>
      <c r="Z273" s="152"/>
      <c r="AA273" s="12"/>
      <c r="AB273" s="66"/>
      <c r="AC273" s="152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52"/>
      <c r="V274" s="152"/>
      <c r="W274" s="12"/>
      <c r="X274" s="152"/>
      <c r="Y274" s="152"/>
      <c r="Z274" s="152"/>
      <c r="AA274" s="12"/>
      <c r="AB274" s="66"/>
      <c r="AC274" s="152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52"/>
      <c r="V275" s="152"/>
      <c r="W275" s="12"/>
      <c r="X275" s="152"/>
      <c r="Y275" s="152"/>
      <c r="Z275" s="152"/>
      <c r="AA275" s="12"/>
      <c r="AB275" s="66"/>
      <c r="AC275" s="152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52"/>
      <c r="V276" s="152"/>
      <c r="W276" s="12"/>
      <c r="X276" s="152"/>
      <c r="Y276" s="152"/>
      <c r="Z276" s="152"/>
      <c r="AA276" s="12"/>
      <c r="AB276" s="66"/>
      <c r="AC276" s="152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52"/>
      <c r="V277" s="152"/>
      <c r="W277" s="12"/>
      <c r="X277" s="152"/>
      <c r="Y277" s="152"/>
      <c r="Z277" s="152"/>
      <c r="AA277" s="12"/>
      <c r="AB277" s="66"/>
      <c r="AC277" s="152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52"/>
      <c r="V278" s="152"/>
      <c r="W278" s="12"/>
      <c r="X278" s="152"/>
      <c r="Y278" s="152"/>
      <c r="Z278" s="152"/>
      <c r="AA278" s="12"/>
      <c r="AB278" s="66"/>
      <c r="AC278" s="152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52"/>
      <c r="V279" s="152"/>
      <c r="W279" s="12"/>
      <c r="X279" s="152"/>
      <c r="Y279" s="152"/>
      <c r="Z279" s="152"/>
      <c r="AA279" s="12"/>
      <c r="AB279" s="66"/>
      <c r="AC279" s="152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52"/>
      <c r="V280" s="152"/>
      <c r="W280" s="12"/>
      <c r="X280" s="152"/>
      <c r="Y280" s="152"/>
      <c r="Z280" s="152"/>
      <c r="AA280" s="12"/>
      <c r="AB280" s="66"/>
      <c r="AC280" s="152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52"/>
      <c r="V281" s="152"/>
      <c r="W281" s="12"/>
      <c r="X281" s="152"/>
      <c r="Y281" s="152"/>
      <c r="Z281" s="152"/>
      <c r="AA281" s="12"/>
      <c r="AB281" s="66"/>
      <c r="AC281" s="152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52"/>
      <c r="V282" s="152"/>
      <c r="W282" s="12"/>
      <c r="X282" s="152"/>
      <c r="Y282" s="152"/>
      <c r="Z282" s="152"/>
      <c r="AA282" s="12"/>
      <c r="AB282" s="66"/>
      <c r="AC282" s="152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52"/>
      <c r="V283" s="152"/>
      <c r="W283" s="12"/>
      <c r="X283" s="152"/>
      <c r="Y283" s="152"/>
      <c r="Z283" s="152"/>
      <c r="AA283" s="12"/>
      <c r="AB283" s="66"/>
      <c r="AC283" s="152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52"/>
      <c r="V284" s="152"/>
      <c r="W284" s="12"/>
      <c r="X284" s="152"/>
      <c r="Y284" s="152"/>
      <c r="Z284" s="152"/>
      <c r="AA284" s="12"/>
      <c r="AB284" s="66"/>
      <c r="AC284" s="152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52"/>
      <c r="V285" s="152"/>
      <c r="W285" s="12"/>
      <c r="X285" s="152"/>
      <c r="Y285" s="152"/>
      <c r="Z285" s="152"/>
      <c r="AA285" s="12"/>
      <c r="AB285" s="66"/>
      <c r="AC285" s="152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52"/>
      <c r="V286" s="152"/>
      <c r="W286" s="12"/>
      <c r="X286" s="152"/>
      <c r="Y286" s="152"/>
      <c r="Z286" s="152"/>
      <c r="AA286" s="12"/>
      <c r="AB286" s="66"/>
      <c r="AC286" s="152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52"/>
      <c r="V287" s="152"/>
      <c r="W287" s="12"/>
      <c r="X287" s="152"/>
      <c r="Y287" s="152"/>
      <c r="Z287" s="152"/>
      <c r="AA287" s="12"/>
      <c r="AB287" s="66"/>
      <c r="AC287" s="152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52"/>
      <c r="V288" s="152"/>
      <c r="W288" s="12"/>
      <c r="X288" s="152"/>
      <c r="Y288" s="152"/>
      <c r="Z288" s="152"/>
      <c r="AA288" s="12"/>
      <c r="AB288" s="66"/>
      <c r="AC288" s="152"/>
      <c r="AD288" s="12"/>
      <c r="AE288" s="12"/>
    </row>
    <row r="289" spans="8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52"/>
      <c r="V289" s="152"/>
      <c r="W289" s="12"/>
      <c r="X289" s="152"/>
      <c r="Y289" s="152"/>
      <c r="Z289" s="152"/>
      <c r="AA289" s="12"/>
      <c r="AB289" s="66"/>
      <c r="AC289" s="152"/>
      <c r="AD289" s="12"/>
      <c r="AE289" s="12"/>
    </row>
    <row r="290" spans="8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52"/>
      <c r="V290" s="152"/>
      <c r="W290" s="12"/>
      <c r="X290" s="152"/>
      <c r="Y290" s="152"/>
      <c r="Z290" s="152"/>
      <c r="AA290" s="12"/>
      <c r="AB290" s="66"/>
      <c r="AC290" s="152"/>
      <c r="AD290" s="12"/>
      <c r="AE290" s="12"/>
    </row>
    <row r="291" spans="8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52"/>
      <c r="V291" s="152"/>
      <c r="W291" s="12"/>
      <c r="X291" s="152"/>
      <c r="Y291" s="152"/>
      <c r="Z291" s="152"/>
      <c r="AA291" s="12"/>
      <c r="AB291" s="66"/>
      <c r="AC291" s="152"/>
      <c r="AD291" s="12"/>
      <c r="AE291" s="12"/>
    </row>
    <row r="292" spans="8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52"/>
      <c r="V292" s="152"/>
      <c r="W292" s="12"/>
      <c r="X292" s="152"/>
      <c r="Y292" s="152"/>
      <c r="Z292" s="152"/>
      <c r="AA292" s="12"/>
      <c r="AB292" s="66"/>
      <c r="AC292" s="152"/>
      <c r="AD292" s="12"/>
      <c r="AE292" s="12"/>
    </row>
    <row r="293" spans="8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52"/>
      <c r="V293" s="152"/>
      <c r="W293" s="12"/>
      <c r="X293" s="152"/>
      <c r="Y293" s="152"/>
      <c r="Z293" s="152"/>
      <c r="AA293" s="12"/>
      <c r="AB293" s="66"/>
      <c r="AC293" s="152"/>
      <c r="AD293" s="12"/>
      <c r="AE293" s="12"/>
    </row>
    <row r="294" spans="8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52"/>
      <c r="V294" s="152"/>
      <c r="W294" s="12"/>
      <c r="X294" s="152"/>
      <c r="Y294" s="152"/>
      <c r="Z294" s="152"/>
      <c r="AA294" s="12"/>
      <c r="AB294" s="66"/>
      <c r="AC294" s="152"/>
      <c r="AD294" s="12"/>
      <c r="AE294" s="12"/>
    </row>
    <row r="295" spans="8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52"/>
      <c r="V295" s="152"/>
      <c r="W295" s="12"/>
      <c r="X295" s="152"/>
      <c r="Y295" s="152"/>
      <c r="Z295" s="152"/>
      <c r="AA295" s="12"/>
      <c r="AB295" s="66"/>
      <c r="AC295" s="152"/>
      <c r="AD295" s="12"/>
      <c r="AE295" s="12"/>
    </row>
    <row r="296" spans="8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52"/>
      <c r="V296" s="152"/>
      <c r="W296" s="12"/>
      <c r="X296" s="152"/>
      <c r="Y296" s="152"/>
      <c r="Z296" s="152"/>
      <c r="AA296" s="12"/>
      <c r="AB296" s="66"/>
      <c r="AC296" s="152"/>
      <c r="AD296" s="12"/>
      <c r="AE296" s="12"/>
    </row>
    <row r="297" spans="8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52"/>
      <c r="V297" s="152"/>
      <c r="W297" s="12"/>
      <c r="X297" s="152"/>
      <c r="Y297" s="152"/>
      <c r="Z297" s="152"/>
      <c r="AA297" s="12"/>
      <c r="AB297" s="66"/>
      <c r="AC297" s="152"/>
      <c r="AD297" s="12"/>
      <c r="AE297" s="12"/>
    </row>
    <row r="298" spans="8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52"/>
      <c r="V298" s="152"/>
      <c r="W298" s="12"/>
      <c r="X298" s="152"/>
      <c r="Y298" s="152"/>
      <c r="Z298" s="152"/>
      <c r="AA298" s="12"/>
      <c r="AB298" s="66"/>
      <c r="AC298" s="152"/>
      <c r="AD298" s="12"/>
      <c r="AE298" s="12"/>
    </row>
    <row r="299" spans="8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52"/>
      <c r="V299" s="152"/>
      <c r="W299" s="12"/>
      <c r="X299" s="152"/>
      <c r="Y299" s="152"/>
      <c r="Z299" s="152"/>
      <c r="AA299" s="12"/>
      <c r="AB299" s="66"/>
      <c r="AC299" s="152"/>
      <c r="AD299" s="12"/>
      <c r="AE299" s="12"/>
    </row>
    <row r="300" spans="8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52"/>
      <c r="V300" s="152"/>
      <c r="W300" s="12"/>
      <c r="X300" s="152"/>
      <c r="Y300" s="152"/>
      <c r="Z300" s="152"/>
      <c r="AA300" s="12"/>
      <c r="AB300" s="66"/>
      <c r="AC300" s="152"/>
      <c r="AD300" s="12"/>
      <c r="AE300" s="12"/>
    </row>
    <row r="301" spans="8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52"/>
      <c r="V301" s="152"/>
      <c r="W301" s="12"/>
      <c r="X301" s="152"/>
      <c r="Y301" s="152"/>
      <c r="Z301" s="152"/>
      <c r="AA301" s="12"/>
      <c r="AB301" s="66"/>
      <c r="AC301" s="152"/>
      <c r="AD301" s="12"/>
      <c r="AE301" s="12"/>
    </row>
    <row r="302" spans="8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52"/>
      <c r="V302" s="152"/>
      <c r="W302" s="12"/>
      <c r="X302" s="152"/>
      <c r="Y302" s="152"/>
      <c r="Z302" s="152"/>
      <c r="AA302" s="12"/>
      <c r="AB302" s="66"/>
      <c r="AC302" s="152"/>
      <c r="AD302" s="12"/>
      <c r="AE302" s="12"/>
    </row>
    <row r="303" spans="8:31">
      <c r="H303" s="12"/>
      <c r="I303" s="12"/>
      <c r="J303" s="12"/>
      <c r="K303" s="12"/>
      <c r="L303" s="12"/>
      <c r="M303" s="66"/>
      <c r="N303" s="66"/>
      <c r="O303" s="12"/>
      <c r="P303" s="12"/>
      <c r="Q303" s="12"/>
      <c r="R303" s="66"/>
      <c r="S303" s="12"/>
      <c r="T303" s="66"/>
      <c r="U303" s="152"/>
      <c r="V303" s="152"/>
      <c r="W303" s="12"/>
      <c r="X303" s="152"/>
      <c r="Y303" s="152"/>
      <c r="Z303" s="152"/>
      <c r="AA303" s="12"/>
      <c r="AB303" s="66"/>
      <c r="AC303" s="152"/>
      <c r="AD303" s="12"/>
      <c r="AE303" s="12"/>
    </row>
    <row r="304" spans="8:31">
      <c r="H304" s="12"/>
      <c r="I304" s="12"/>
      <c r="J304" s="12"/>
      <c r="K304" s="12"/>
      <c r="L304" s="12"/>
      <c r="M304" s="66"/>
      <c r="N304" s="66"/>
      <c r="O304" s="12"/>
      <c r="P304" s="12"/>
      <c r="Q304" s="12"/>
      <c r="R304" s="66"/>
      <c r="S304" s="12"/>
      <c r="T304" s="66"/>
      <c r="U304" s="152"/>
      <c r="V304" s="152"/>
      <c r="W304" s="12"/>
      <c r="X304" s="152"/>
      <c r="Y304" s="152"/>
      <c r="Z304" s="152"/>
      <c r="AA304" s="12"/>
      <c r="AB304" s="66"/>
      <c r="AC304" s="152"/>
      <c r="AD304" s="12"/>
      <c r="AE304" s="12"/>
    </row>
    <row r="305" spans="1:31">
      <c r="H305" s="12"/>
      <c r="I305" s="12"/>
      <c r="J305" s="12"/>
      <c r="K305" s="12"/>
      <c r="L305" s="12"/>
      <c r="M305" s="66"/>
      <c r="N305" s="66"/>
      <c r="O305" s="12"/>
      <c r="P305" s="12"/>
      <c r="Q305" s="12"/>
      <c r="R305" s="66"/>
      <c r="S305" s="12"/>
      <c r="T305" s="66"/>
      <c r="U305" s="152"/>
      <c r="V305" s="152"/>
      <c r="W305" s="12"/>
      <c r="X305" s="152"/>
      <c r="Y305" s="152"/>
      <c r="Z305" s="152"/>
      <c r="AA305" s="12"/>
      <c r="AB305" s="66"/>
      <c r="AC305" s="152"/>
      <c r="AD305" s="12"/>
      <c r="AE305" s="12"/>
    </row>
    <row r="306" spans="1:31">
      <c r="H306" s="12"/>
      <c r="I306" s="12"/>
      <c r="J306" s="12"/>
      <c r="K306" s="12"/>
      <c r="L306" s="12"/>
      <c r="M306" s="66"/>
      <c r="N306" s="66"/>
      <c r="O306" s="12"/>
      <c r="P306" s="12"/>
      <c r="Q306" s="12"/>
      <c r="R306" s="66"/>
      <c r="S306" s="12"/>
      <c r="T306" s="66"/>
      <c r="U306" s="152"/>
      <c r="V306" s="152"/>
      <c r="W306" s="12"/>
      <c r="X306" s="152"/>
      <c r="Y306" s="152"/>
      <c r="Z306" s="152"/>
      <c r="AA306" s="12"/>
      <c r="AB306" s="66"/>
      <c r="AC306" s="152"/>
      <c r="AD306" s="12"/>
      <c r="AE306" s="12"/>
    </row>
    <row r="307" spans="1:3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66"/>
      <c r="N307" s="66"/>
      <c r="O307" s="12"/>
      <c r="P307" s="12"/>
      <c r="Q307" s="12"/>
      <c r="R307" s="66"/>
      <c r="S307" s="30"/>
      <c r="T307" s="66"/>
      <c r="U307" s="152"/>
      <c r="V307" s="152"/>
      <c r="W307" s="12"/>
      <c r="X307" s="152"/>
      <c r="Y307" s="152"/>
      <c r="Z307" s="152"/>
      <c r="AA307" s="12"/>
      <c r="AB307" s="66"/>
      <c r="AC307" s="152"/>
      <c r="AD307" s="12"/>
      <c r="AE307" s="12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6"/>
      <c r="N308" s="66"/>
      <c r="O308" s="12"/>
      <c r="P308" s="12"/>
      <c r="Q308" s="12"/>
      <c r="R308" s="66"/>
      <c r="S308" s="32"/>
      <c r="T308" s="66"/>
      <c r="U308" s="152"/>
      <c r="V308" s="152"/>
      <c r="W308" s="12"/>
      <c r="X308" s="152"/>
      <c r="Y308" s="152"/>
      <c r="Z308" s="152"/>
      <c r="AA308" s="12"/>
      <c r="AB308" s="66"/>
      <c r="AC308" s="152"/>
      <c r="AD308" s="12"/>
      <c r="AE308" s="1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6"/>
      <c r="O309" s="12"/>
      <c r="P309" s="12"/>
      <c r="Q309" s="12"/>
      <c r="R309" s="66"/>
      <c r="S309" s="32"/>
      <c r="T309" s="66"/>
      <c r="U309" s="152"/>
      <c r="V309" s="152"/>
      <c r="W309" s="12"/>
      <c r="X309" s="152"/>
      <c r="Y309" s="152"/>
      <c r="Z309" s="152"/>
      <c r="AA309" s="12"/>
      <c r="AB309" s="66"/>
      <c r="AD309" s="30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7"/>
      <c r="O310" s="30"/>
      <c r="P310" s="30"/>
      <c r="Q310" s="30"/>
      <c r="R310" s="67"/>
      <c r="S310" s="32"/>
      <c r="T310" s="67"/>
      <c r="W310" s="30"/>
      <c r="X310" s="153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4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4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4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4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4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4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4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4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4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4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4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4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4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4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4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4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4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4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4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4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4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4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4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4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4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4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4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8"/>
      <c r="N338" s="68"/>
      <c r="O338" s="32"/>
      <c r="P338" s="32"/>
      <c r="Q338" s="32"/>
      <c r="R338" s="68"/>
      <c r="S338" s="32"/>
      <c r="T338" s="68"/>
      <c r="W338" s="32"/>
      <c r="X338" s="154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8"/>
      <c r="N339" s="68"/>
      <c r="O339" s="32"/>
      <c r="P339" s="32"/>
      <c r="Q339" s="32"/>
      <c r="R339" s="68"/>
      <c r="S339" s="32"/>
      <c r="T339" s="68"/>
      <c r="W339" s="32"/>
      <c r="X339" s="154"/>
      <c r="AD339" s="32"/>
    </row>
    <row r="340" spans="1:3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68"/>
      <c r="N340" s="68"/>
      <c r="O340" s="32"/>
      <c r="P340" s="32"/>
      <c r="Q340" s="32"/>
      <c r="R340" s="68"/>
      <c r="S340" s="32"/>
      <c r="T340" s="68"/>
      <c r="W340" s="32"/>
      <c r="X340" s="154"/>
      <c r="AD340" s="32"/>
    </row>
    <row r="341" spans="1:30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68"/>
      <c r="N341" s="68"/>
      <c r="O341" s="32"/>
      <c r="P341" s="32"/>
      <c r="Q341" s="32"/>
      <c r="R341" s="68"/>
      <c r="S341" s="32"/>
      <c r="T341" s="68"/>
      <c r="W341" s="32"/>
      <c r="X341" s="154"/>
      <c r="AD341" s="32"/>
    </row>
    <row r="342" spans="1:30">
      <c r="M342" s="68"/>
      <c r="N342" s="68"/>
      <c r="O342" s="32"/>
      <c r="P342" s="32"/>
      <c r="Q342" s="32"/>
      <c r="R342" s="68"/>
      <c r="T342" s="68"/>
      <c r="W342" s="32"/>
      <c r="X342" s="154"/>
      <c r="AD342" s="32"/>
    </row>
    <row r="343" spans="1:30">
      <c r="M343" s="68"/>
      <c r="N343" s="68"/>
      <c r="O343" s="32"/>
      <c r="P343" s="32"/>
      <c r="Q343" s="32"/>
      <c r="R343" s="68"/>
      <c r="T343" s="68"/>
      <c r="W343" s="32"/>
      <c r="X343" s="154"/>
      <c r="AD343" s="32"/>
    </row>
    <row r="344" spans="1:30">
      <c r="M344" s="68"/>
      <c r="N344" s="68"/>
      <c r="O344" s="32"/>
      <c r="P344" s="32"/>
      <c r="Q344" s="32"/>
      <c r="R344" s="68"/>
      <c r="T344" s="68"/>
      <c r="W344" s="32"/>
      <c r="X344" s="154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M363" s="68"/>
      <c r="N363" s="68"/>
      <c r="O363" s="32"/>
      <c r="P363" s="32"/>
      <c r="Q363" s="32"/>
      <c r="R363" s="68"/>
    </row>
    <row r="364" spans="13:18">
      <c r="M364" s="68"/>
      <c r="N364" s="68"/>
      <c r="O364" s="32"/>
      <c r="P364" s="32"/>
      <c r="Q364" s="32"/>
      <c r="R364" s="68"/>
    </row>
    <row r="365" spans="13:18">
      <c r="M365" s="68"/>
      <c r="N365" s="68"/>
      <c r="O365" s="32"/>
      <c r="P365" s="32"/>
      <c r="Q365" s="32"/>
      <c r="R365" s="68"/>
    </row>
    <row r="366" spans="13:18">
      <c r="M366" s="68"/>
      <c r="N366" s="68"/>
      <c r="O366" s="32"/>
      <c r="P366" s="32"/>
      <c r="Q366" s="32"/>
      <c r="R366" s="68"/>
    </row>
    <row r="367" spans="13:18">
      <c r="N367" s="68"/>
      <c r="O367" s="32"/>
      <c r="P367" s="32"/>
      <c r="Q367" s="32"/>
      <c r="R367" s="68"/>
    </row>
  </sheetData>
  <mergeCells count="1">
    <mergeCell ref="M5:N5"/>
  </mergeCells>
  <phoneticPr fontId="11" type="noConversion"/>
  <conditionalFormatting sqref="V34:W44 AG123:AH123">
    <cfRule type="cellIs" dxfId="114" priority="17" stopIfTrue="1" operator="lessThan">
      <formula>0</formula>
    </cfRule>
  </conditionalFormatting>
  <conditionalFormatting sqref="AG100:AH100">
    <cfRule type="cellIs" dxfId="113" priority="18" stopIfTrue="1" operator="greaterThan">
      <formula>0</formula>
    </cfRule>
  </conditionalFormatting>
  <conditionalFormatting sqref="AG77:AH77">
    <cfRule type="cellIs" dxfId="112" priority="19" stopIfTrue="1" operator="greaterThan">
      <formula>0</formula>
    </cfRule>
    <cfRule type="cellIs" dxfId="111" priority="20" stopIfTrue="1" operator="lessThan">
      <formula>0</formula>
    </cfRule>
  </conditionalFormatting>
  <conditionalFormatting sqref="AG100:AH100">
    <cfRule type="cellIs" dxfId="110" priority="11" operator="lessThan">
      <formula>0</formula>
    </cfRule>
  </conditionalFormatting>
  <conditionalFormatting sqref="G19:G45 G47:G74">
    <cfRule type="cellIs" dxfId="109" priority="9" operator="lessThan">
      <formula>0</formula>
    </cfRule>
    <cfRule type="cellIs" dxfId="108" priority="10" operator="greaterThan">
      <formula>0</formula>
    </cfRule>
  </conditionalFormatting>
  <conditionalFormatting sqref="G11:G12">
    <cfRule type="cellIs" dxfId="107" priority="3" operator="lessThan">
      <formula>0</formula>
    </cfRule>
    <cfRule type="cellIs" dxfId="106" priority="4" operator="greaterThan">
      <formula>0</formula>
    </cfRule>
  </conditionalFormatting>
  <conditionalFormatting sqref="J11:J12">
    <cfRule type="cellIs" dxfId="105" priority="1" operator="lessThan">
      <formula>0</formula>
    </cfRule>
    <cfRule type="cellIs" dxfId="10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topLeftCell="A101" zoomScale="92" zoomScaleNormal="92" workbookViewId="0">
      <selection activeCell="A101" sqref="A10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6" customWidth="1"/>
    <col min="22" max="22" width="7.453125" customWidth="1"/>
    <col min="23" max="23" width="7.36328125" style="96" customWidth="1"/>
    <col min="24" max="24" width="7" style="96" customWidth="1"/>
    <col min="25" max="25" width="6.81640625" style="96" customWidth="1"/>
    <col min="26" max="26" width="6.90625" customWidth="1"/>
    <col min="27" max="27" width="10.90625" style="9"/>
    <col min="28" max="28" width="7.453125" style="96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6" customFormat="1" ht="19.2" customHeight="1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7" customFormat="1" ht="19.8"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6"/>
      <c r="AE5" s="160"/>
      <c r="AF5" s="160"/>
      <c r="AG5" s="161"/>
      <c r="AH5" s="162"/>
      <c r="AK5" s="136"/>
      <c r="AL5" s="162"/>
      <c r="AM5" s="162"/>
    </row>
    <row r="6" spans="1:42" s="137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6"/>
      <c r="AH6" s="160"/>
      <c r="AI6" s="160"/>
      <c r="AJ6" s="161"/>
      <c r="AK6" s="162"/>
      <c r="AN6" s="136"/>
      <c r="AO6" s="162"/>
      <c r="AP6" s="162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:32">
      <c r="B145" s="3" t="s">
        <v>2</v>
      </c>
      <c r="AE145" s="11"/>
      <c r="AF145" s="11"/>
    </row>
    <row r="146" spans="2:32">
      <c r="AE146" s="11"/>
      <c r="AF146" s="11"/>
    </row>
    <row r="147" spans="2:32">
      <c r="AE147" s="11"/>
      <c r="AF147" s="11"/>
    </row>
    <row r="148" spans="2:32">
      <c r="AE148" s="11"/>
      <c r="AF148" s="11"/>
    </row>
    <row r="149" spans="2:32">
      <c r="AE149" s="11"/>
      <c r="AF149" s="11"/>
    </row>
    <row r="150" spans="2:32">
      <c r="AE150" s="11"/>
      <c r="AF150" s="11"/>
    </row>
    <row r="151" spans="2:32">
      <c r="AE151" s="11"/>
      <c r="AF151" s="11"/>
    </row>
    <row r="152" spans="2:32">
      <c r="AE152" s="11"/>
      <c r="AF152" s="11"/>
    </row>
    <row r="153" spans="2:32">
      <c r="AE153" s="11"/>
      <c r="AF153" s="11"/>
    </row>
    <row r="154" spans="2:32">
      <c r="AE154" s="11"/>
      <c r="AF154" s="11"/>
    </row>
    <row r="155" spans="2:32">
      <c r="AE155" s="11"/>
      <c r="AF155" s="11"/>
    </row>
    <row r="156" spans="2:32">
      <c r="AE156" s="11"/>
      <c r="AF156" s="11"/>
    </row>
    <row r="157" spans="2:32">
      <c r="AE157" s="11"/>
      <c r="AF157" s="11"/>
    </row>
    <row r="158" spans="2:32">
      <c r="AE158" s="11"/>
      <c r="AF158" s="11"/>
    </row>
    <row r="159" spans="2:32">
      <c r="AE159" s="11"/>
      <c r="AF159" s="11"/>
    </row>
    <row r="160" spans="2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52"/>
      <c r="AC193" s="12"/>
      <c r="AD193" s="12"/>
    </row>
    <row r="194" spans="22:30">
      <c r="V194" s="12"/>
      <c r="W194" s="152"/>
      <c r="X194" s="152"/>
      <c r="Y194" s="152"/>
      <c r="Z194" s="12"/>
      <c r="AA194" s="66"/>
      <c r="AB194" s="152"/>
      <c r="AC194" s="12"/>
      <c r="AD194" s="12"/>
    </row>
    <row r="195" spans="22:30">
      <c r="V195" s="12"/>
      <c r="W195" s="152"/>
      <c r="X195" s="152"/>
      <c r="Y195" s="152"/>
      <c r="Z195" s="12"/>
      <c r="AA195" s="66"/>
      <c r="AB195" s="152"/>
      <c r="AC195" s="12"/>
      <c r="AD195" s="12"/>
    </row>
    <row r="196" spans="22:30">
      <c r="V196" s="12"/>
      <c r="W196" s="152"/>
      <c r="X196" s="152"/>
      <c r="Y196" s="152"/>
      <c r="Z196" s="12"/>
      <c r="AA196" s="66"/>
      <c r="AB196" s="152"/>
      <c r="AC196" s="12"/>
      <c r="AD196" s="12"/>
    </row>
    <row r="197" spans="22:30">
      <c r="V197" s="12"/>
      <c r="W197" s="152"/>
      <c r="X197" s="152"/>
      <c r="Y197" s="152"/>
      <c r="Z197" s="12"/>
      <c r="AA197" s="66"/>
      <c r="AB197" s="152"/>
      <c r="AC197" s="12"/>
      <c r="AD197" s="12"/>
    </row>
    <row r="198" spans="22:30">
      <c r="V198" s="12"/>
      <c r="W198" s="152"/>
      <c r="X198" s="152"/>
      <c r="Y198" s="152"/>
      <c r="Z198" s="12"/>
      <c r="AA198" s="66"/>
      <c r="AB198" s="152"/>
      <c r="AC198" s="12"/>
      <c r="AD198" s="12"/>
    </row>
    <row r="199" spans="22:30">
      <c r="V199" s="12"/>
      <c r="W199" s="152"/>
      <c r="X199" s="152"/>
      <c r="Y199" s="152"/>
      <c r="Z199" s="12"/>
      <c r="AA199" s="66"/>
      <c r="AB199" s="152"/>
      <c r="AC199" s="12"/>
      <c r="AD199" s="12"/>
    </row>
    <row r="200" spans="22:30">
      <c r="V200" s="12"/>
      <c r="W200" s="152"/>
      <c r="X200" s="152"/>
      <c r="Y200" s="152"/>
      <c r="Z200" s="12"/>
      <c r="AA200" s="66"/>
      <c r="AB200" s="152"/>
      <c r="AC200" s="12"/>
      <c r="AD200" s="12"/>
    </row>
    <row r="201" spans="22:30">
      <c r="V201" s="12"/>
      <c r="W201" s="152"/>
      <c r="X201" s="152"/>
      <c r="Y201" s="152"/>
      <c r="Z201" s="12"/>
      <c r="AA201" s="66"/>
      <c r="AB201" s="152"/>
      <c r="AC201" s="12"/>
      <c r="AD201" s="12"/>
    </row>
    <row r="202" spans="22:30">
      <c r="V202" s="12"/>
      <c r="W202" s="152"/>
      <c r="X202" s="152"/>
      <c r="Y202" s="152"/>
      <c r="Z202" s="12"/>
      <c r="AA202" s="66"/>
      <c r="AB202" s="152"/>
      <c r="AC202" s="12"/>
      <c r="AD202" s="12"/>
    </row>
    <row r="203" spans="22:30">
      <c r="V203" s="12"/>
      <c r="W203" s="152"/>
      <c r="X203" s="152"/>
      <c r="Y203" s="152"/>
      <c r="Z203" s="12"/>
      <c r="AA203" s="66"/>
      <c r="AB203" s="152"/>
      <c r="AC203" s="12"/>
      <c r="AD203" s="12"/>
    </row>
    <row r="204" spans="22:30">
      <c r="V204" s="12"/>
      <c r="W204" s="152"/>
      <c r="X204" s="152"/>
      <c r="Y204" s="152"/>
      <c r="Z204" s="12"/>
      <c r="AA204" s="66"/>
      <c r="AB204" s="152"/>
      <c r="AC204" s="12"/>
      <c r="AD204" s="12"/>
    </row>
    <row r="205" spans="22:30">
      <c r="V205" s="12"/>
      <c r="W205" s="152"/>
      <c r="X205" s="152"/>
      <c r="Y205" s="152"/>
      <c r="Z205" s="12"/>
      <c r="AA205" s="66"/>
      <c r="AB205" s="152"/>
      <c r="AC205" s="12"/>
      <c r="AD205" s="12"/>
    </row>
    <row r="206" spans="22:30">
      <c r="V206" s="12"/>
      <c r="W206" s="152"/>
      <c r="X206" s="152"/>
      <c r="Y206" s="152"/>
      <c r="Z206" s="12"/>
      <c r="AA206" s="66"/>
      <c r="AB206" s="152"/>
      <c r="AC206" s="12"/>
      <c r="AD206" s="12"/>
    </row>
    <row r="207" spans="22:30">
      <c r="V207" s="12"/>
      <c r="W207" s="152"/>
      <c r="X207" s="152"/>
      <c r="Y207" s="152"/>
      <c r="Z207" s="12"/>
      <c r="AA207" s="66"/>
      <c r="AB207" s="152"/>
      <c r="AC207" s="12"/>
      <c r="AD207" s="12"/>
    </row>
    <row r="208" spans="22:30">
      <c r="V208" s="12"/>
      <c r="W208" s="152"/>
      <c r="X208" s="152"/>
      <c r="Y208" s="152"/>
      <c r="Z208" s="12"/>
      <c r="AA208" s="66"/>
      <c r="AB208" s="152"/>
      <c r="AC208" s="12"/>
      <c r="AD208" s="12"/>
    </row>
    <row r="209" spans="22:30">
      <c r="V209" s="12"/>
      <c r="W209" s="152"/>
      <c r="X209" s="152"/>
      <c r="Y209" s="152"/>
      <c r="Z209" s="12"/>
      <c r="AA209" s="66"/>
      <c r="AB209" s="152"/>
      <c r="AC209" s="12"/>
      <c r="AD209" s="12"/>
    </row>
    <row r="210" spans="22:30">
      <c r="V210" s="12"/>
      <c r="W210" s="152"/>
      <c r="X210" s="152"/>
      <c r="Y210" s="152"/>
      <c r="Z210" s="12"/>
      <c r="AA210" s="66"/>
      <c r="AB210" s="152"/>
      <c r="AC210" s="12"/>
      <c r="AD210" s="12"/>
    </row>
    <row r="211" spans="22:30">
      <c r="V211" s="12"/>
      <c r="W211" s="152"/>
      <c r="X211" s="152"/>
      <c r="Y211" s="152"/>
      <c r="Z211" s="12"/>
      <c r="AA211" s="66"/>
      <c r="AB211" s="152"/>
      <c r="AC211" s="12"/>
      <c r="AD211" s="12"/>
    </row>
    <row r="212" spans="22:30">
      <c r="V212" s="12"/>
      <c r="W212" s="152"/>
      <c r="X212" s="152"/>
      <c r="Y212" s="152"/>
      <c r="Z212" s="12"/>
      <c r="AA212" s="66"/>
      <c r="AB212" s="152"/>
      <c r="AC212" s="12"/>
      <c r="AD212" s="12"/>
    </row>
    <row r="213" spans="22:30">
      <c r="V213" s="12"/>
      <c r="W213" s="152"/>
      <c r="X213" s="152"/>
      <c r="Y213" s="152"/>
      <c r="Z213" s="12"/>
      <c r="AA213" s="66"/>
      <c r="AB213" s="152"/>
      <c r="AC213" s="12"/>
      <c r="AD213" s="12"/>
    </row>
    <row r="214" spans="22:30">
      <c r="V214" s="12"/>
      <c r="W214" s="152"/>
      <c r="X214" s="152"/>
      <c r="Y214" s="152"/>
      <c r="Z214" s="12"/>
      <c r="AA214" s="66"/>
      <c r="AB214" s="152"/>
      <c r="AC214" s="12"/>
      <c r="AD214" s="12"/>
    </row>
    <row r="215" spans="22:30">
      <c r="V215" s="12"/>
      <c r="W215" s="152"/>
      <c r="X215" s="152"/>
      <c r="Y215" s="152"/>
      <c r="Z215" s="12"/>
      <c r="AA215" s="66"/>
      <c r="AB215" s="152"/>
      <c r="AC215" s="12"/>
      <c r="AD215" s="12"/>
    </row>
    <row r="216" spans="22:30">
      <c r="V216" s="12"/>
      <c r="W216" s="152"/>
      <c r="X216" s="152"/>
      <c r="Y216" s="152"/>
      <c r="Z216" s="12"/>
      <c r="AA216" s="66"/>
      <c r="AB216" s="152"/>
      <c r="AC216" s="12"/>
      <c r="AD216" s="12"/>
    </row>
    <row r="217" spans="22:30">
      <c r="V217" s="12"/>
      <c r="W217" s="152"/>
      <c r="X217" s="152"/>
      <c r="Y217" s="152"/>
      <c r="Z217" s="12"/>
      <c r="AA217" s="66"/>
      <c r="AB217" s="152"/>
      <c r="AC217" s="12"/>
      <c r="AD217" s="12"/>
    </row>
    <row r="218" spans="22:30">
      <c r="V218" s="12"/>
      <c r="W218" s="152"/>
      <c r="X218" s="152"/>
      <c r="Y218" s="152"/>
      <c r="Z218" s="12"/>
      <c r="AA218" s="66"/>
      <c r="AB218" s="152"/>
      <c r="AC218" s="12"/>
      <c r="AD218" s="12"/>
    </row>
    <row r="219" spans="22:30">
      <c r="V219" s="12"/>
      <c r="W219" s="152"/>
      <c r="X219" s="152"/>
      <c r="Y219" s="152"/>
      <c r="Z219" s="12"/>
      <c r="AA219" s="66"/>
      <c r="AB219" s="152"/>
      <c r="AC219" s="12"/>
      <c r="AD219" s="12"/>
    </row>
    <row r="220" spans="22:30">
      <c r="V220" s="12"/>
      <c r="W220" s="152"/>
      <c r="X220" s="152"/>
      <c r="Y220" s="152"/>
      <c r="Z220" s="12"/>
      <c r="AA220" s="66"/>
      <c r="AB220" s="152"/>
      <c r="AC220" s="12"/>
      <c r="AD220" s="12"/>
    </row>
    <row r="221" spans="22:30">
      <c r="V221" s="12"/>
      <c r="W221" s="152"/>
      <c r="X221" s="152"/>
      <c r="Y221" s="152"/>
      <c r="Z221" s="12"/>
      <c r="AA221" s="66"/>
      <c r="AB221" s="152"/>
      <c r="AC221" s="12"/>
      <c r="AD221" s="12"/>
    </row>
    <row r="222" spans="22:30">
      <c r="V222" s="12"/>
      <c r="W222" s="152"/>
      <c r="X222" s="152"/>
      <c r="Y222" s="152"/>
      <c r="Z222" s="12"/>
      <c r="AA222" s="66"/>
      <c r="AB222" s="152"/>
      <c r="AC222" s="12"/>
      <c r="AD222" s="12"/>
    </row>
    <row r="223" spans="22:30">
      <c r="V223" s="12"/>
      <c r="W223" s="152"/>
      <c r="X223" s="152"/>
      <c r="Y223" s="152"/>
      <c r="Z223" s="12"/>
      <c r="AA223" s="66"/>
      <c r="AB223" s="152"/>
      <c r="AC223" s="12"/>
      <c r="AD223" s="12"/>
    </row>
    <row r="224" spans="22:30">
      <c r="V224" s="12"/>
      <c r="W224" s="152"/>
      <c r="X224" s="152"/>
      <c r="Y224" s="152"/>
      <c r="Z224" s="12"/>
      <c r="AA224" s="66"/>
      <c r="AB224" s="152"/>
      <c r="AC224" s="12"/>
      <c r="AD224" s="12"/>
    </row>
    <row r="225" spans="20:30">
      <c r="T225" s="152"/>
      <c r="U225" s="152"/>
      <c r="V225" s="12"/>
      <c r="W225" s="152"/>
      <c r="X225" s="152"/>
      <c r="Y225" s="152"/>
      <c r="Z225" s="12"/>
      <c r="AA225" s="66"/>
      <c r="AB225" s="152"/>
      <c r="AC225" s="12"/>
      <c r="AD225" s="12"/>
    </row>
    <row r="226" spans="20:30">
      <c r="T226" s="152"/>
      <c r="U226" s="152"/>
      <c r="V226" s="12"/>
      <c r="W226" s="152"/>
      <c r="X226" s="152"/>
      <c r="Y226" s="152"/>
      <c r="Z226" s="12"/>
      <c r="AA226" s="66"/>
      <c r="AB226" s="152"/>
      <c r="AC226" s="12"/>
      <c r="AD226" s="12"/>
    </row>
    <row r="227" spans="20:30">
      <c r="T227" s="152"/>
      <c r="U227" s="152"/>
      <c r="V227" s="12"/>
      <c r="W227" s="152"/>
      <c r="X227" s="152"/>
      <c r="Y227" s="152"/>
      <c r="Z227" s="12"/>
      <c r="AA227" s="66"/>
      <c r="AB227" s="152"/>
      <c r="AC227" s="12"/>
      <c r="AD227" s="12"/>
    </row>
    <row r="228" spans="20:30">
      <c r="T228" s="152"/>
      <c r="U228" s="152"/>
      <c r="V228" s="12"/>
      <c r="W228" s="152"/>
      <c r="X228" s="152"/>
      <c r="Y228" s="152"/>
      <c r="Z228" s="12"/>
      <c r="AA228" s="66"/>
      <c r="AB228" s="152"/>
      <c r="AC228" s="12"/>
      <c r="AD228" s="12"/>
    </row>
    <row r="229" spans="20:30">
      <c r="T229" s="152"/>
      <c r="U229" s="152"/>
      <c r="V229" s="12"/>
      <c r="W229" s="152"/>
      <c r="X229" s="152"/>
      <c r="Y229" s="152"/>
      <c r="Z229" s="12"/>
      <c r="AA229" s="66"/>
      <c r="AB229" s="152"/>
      <c r="AC229" s="12"/>
      <c r="AD229" s="12"/>
    </row>
    <row r="230" spans="20:30">
      <c r="T230" s="152"/>
      <c r="U230" s="152"/>
      <c r="V230" s="12"/>
      <c r="W230" s="152"/>
      <c r="X230" s="152"/>
      <c r="Y230" s="152"/>
      <c r="Z230" s="12"/>
      <c r="AA230" s="66"/>
      <c r="AB230" s="152"/>
      <c r="AC230" s="12"/>
      <c r="AD230" s="12"/>
    </row>
    <row r="231" spans="20:30">
      <c r="T231" s="152"/>
      <c r="U231" s="152"/>
      <c r="V231" s="12"/>
      <c r="W231" s="152"/>
      <c r="X231" s="152"/>
      <c r="Y231" s="152"/>
      <c r="Z231" s="12"/>
      <c r="AA231" s="66"/>
      <c r="AB231" s="152"/>
      <c r="AC231" s="12"/>
      <c r="AD231" s="12"/>
    </row>
    <row r="232" spans="20:30">
      <c r="T232" s="152"/>
      <c r="U232" s="152"/>
      <c r="V232" s="12"/>
      <c r="W232" s="152"/>
      <c r="X232" s="152"/>
      <c r="Y232" s="152"/>
      <c r="Z232" s="12"/>
      <c r="AA232" s="66"/>
      <c r="AB232" s="152"/>
      <c r="AC232" s="12"/>
      <c r="AD232" s="12"/>
    </row>
    <row r="233" spans="20:30">
      <c r="T233" s="152"/>
      <c r="U233" s="152"/>
      <c r="V233" s="12"/>
      <c r="W233" s="152"/>
      <c r="X233" s="152"/>
      <c r="Y233" s="152"/>
      <c r="Z233" s="12"/>
      <c r="AA233" s="66"/>
      <c r="AB233" s="152"/>
      <c r="AC233" s="12"/>
      <c r="AD233" s="12"/>
    </row>
    <row r="234" spans="20:30">
      <c r="T234" s="152"/>
      <c r="U234" s="152"/>
      <c r="V234" s="12"/>
      <c r="W234" s="152"/>
      <c r="X234" s="152"/>
      <c r="Y234" s="152"/>
      <c r="Z234" s="12"/>
      <c r="AA234" s="66"/>
      <c r="AB234" s="152"/>
      <c r="AC234" s="12"/>
      <c r="AD234" s="12"/>
    </row>
    <row r="235" spans="20:30">
      <c r="T235" s="152"/>
      <c r="U235" s="152"/>
      <c r="V235" s="12"/>
      <c r="W235" s="152"/>
      <c r="X235" s="152"/>
      <c r="Y235" s="152"/>
      <c r="Z235" s="12"/>
      <c r="AA235" s="66"/>
      <c r="AB235" s="152"/>
      <c r="AC235" s="12"/>
      <c r="AD235" s="12"/>
    </row>
    <row r="236" spans="20:30">
      <c r="T236" s="152"/>
      <c r="U236" s="152"/>
      <c r="V236" s="12"/>
      <c r="W236" s="152"/>
      <c r="X236" s="152"/>
      <c r="Y236" s="152"/>
      <c r="Z236" s="12"/>
      <c r="AA236" s="66"/>
      <c r="AB236" s="152"/>
      <c r="AC236" s="12"/>
      <c r="AD236" s="12"/>
    </row>
    <row r="237" spans="20:30">
      <c r="T237" s="152"/>
      <c r="U237" s="152"/>
      <c r="V237" s="12"/>
      <c r="W237" s="152"/>
      <c r="X237" s="152"/>
      <c r="Y237" s="152"/>
      <c r="Z237" s="12"/>
      <c r="AA237" s="66"/>
      <c r="AB237" s="152"/>
      <c r="AC237" s="12"/>
      <c r="AD237" s="12"/>
    </row>
    <row r="238" spans="20:30">
      <c r="T238" s="152"/>
      <c r="U238" s="152"/>
      <c r="V238" s="12"/>
      <c r="W238" s="152"/>
      <c r="X238" s="152"/>
      <c r="Y238" s="152"/>
      <c r="Z238" s="12"/>
      <c r="AA238" s="66"/>
      <c r="AB238" s="152"/>
      <c r="AC238" s="12"/>
      <c r="AD238" s="12"/>
    </row>
    <row r="239" spans="20:30">
      <c r="T239" s="152"/>
      <c r="U239" s="152"/>
      <c r="V239" s="12"/>
      <c r="W239" s="152"/>
      <c r="X239" s="152"/>
      <c r="Y239" s="152"/>
      <c r="Z239" s="12"/>
      <c r="AA239" s="66"/>
      <c r="AB239" s="152"/>
      <c r="AC239" s="12"/>
      <c r="AD239" s="12"/>
    </row>
    <row r="240" spans="20:30">
      <c r="T240" s="152"/>
      <c r="U240" s="152"/>
      <c r="V240" s="12"/>
      <c r="W240" s="152"/>
      <c r="X240" s="152"/>
      <c r="Y240" s="152"/>
      <c r="Z240" s="12"/>
      <c r="AA240" s="66"/>
      <c r="AB240" s="152"/>
      <c r="AC240" s="12"/>
      <c r="AD240" s="12"/>
    </row>
    <row r="241" spans="8:30">
      <c r="T241" s="152"/>
      <c r="U241" s="152"/>
      <c r="V241" s="12"/>
      <c r="W241" s="152"/>
      <c r="X241" s="152"/>
      <c r="Y241" s="152"/>
      <c r="Z241" s="12"/>
      <c r="AA241" s="66"/>
      <c r="AB241" s="152"/>
      <c r="AC241" s="12"/>
      <c r="AD241" s="12"/>
    </row>
    <row r="242" spans="8:30">
      <c r="T242" s="152"/>
      <c r="U242" s="152"/>
      <c r="V242" s="12"/>
      <c r="W242" s="152"/>
      <c r="X242" s="152"/>
      <c r="Y242" s="152"/>
      <c r="Z242" s="12"/>
      <c r="AA242" s="66"/>
      <c r="AB242" s="152"/>
      <c r="AC242" s="12"/>
      <c r="AD242" s="12"/>
    </row>
    <row r="243" spans="8:30">
      <c r="T243" s="152"/>
      <c r="U243" s="152"/>
      <c r="V243" s="12"/>
      <c r="W243" s="152"/>
      <c r="X243" s="152"/>
      <c r="Y243" s="152"/>
      <c r="Z243" s="12"/>
      <c r="AA243" s="66"/>
      <c r="AB243" s="152"/>
      <c r="AC243" s="12"/>
      <c r="AD243" s="12"/>
    </row>
    <row r="244" spans="8:30">
      <c r="T244" s="152"/>
      <c r="U244" s="152"/>
      <c r="V244" s="12"/>
      <c r="W244" s="152"/>
      <c r="X244" s="152"/>
      <c r="Y244" s="152"/>
      <c r="Z244" s="12"/>
      <c r="AA244" s="66"/>
      <c r="AB244" s="152"/>
      <c r="AC244" s="12"/>
      <c r="AD244" s="12"/>
    </row>
    <row r="245" spans="8:30">
      <c r="T245" s="152"/>
      <c r="U245" s="152"/>
      <c r="V245" s="12"/>
      <c r="W245" s="152"/>
      <c r="X245" s="152"/>
      <c r="Y245" s="152"/>
      <c r="Z245" s="12"/>
      <c r="AA245" s="66"/>
      <c r="AB245" s="152"/>
      <c r="AC245" s="12"/>
      <c r="AD245" s="12"/>
    </row>
    <row r="246" spans="8:30">
      <c r="T246" s="152"/>
      <c r="U246" s="152"/>
      <c r="V246" s="12"/>
      <c r="W246" s="152"/>
      <c r="X246" s="152"/>
      <c r="Y246" s="152"/>
      <c r="Z246" s="12"/>
      <c r="AA246" s="66"/>
      <c r="AB246" s="152"/>
      <c r="AC246" s="12"/>
      <c r="AD246" s="12"/>
    </row>
    <row r="247" spans="8:30">
      <c r="T247" s="152"/>
      <c r="U247" s="152"/>
      <c r="V247" s="12"/>
      <c r="W247" s="152"/>
      <c r="X247" s="152"/>
      <c r="Y247" s="152"/>
      <c r="Z247" s="12"/>
      <c r="AA247" s="66"/>
      <c r="AB247" s="152"/>
      <c r="AC247" s="12"/>
      <c r="AD247" s="12"/>
    </row>
    <row r="248" spans="8:30">
      <c r="T248" s="152"/>
      <c r="U248" s="152"/>
      <c r="V248" s="12"/>
      <c r="W248" s="152"/>
      <c r="X248" s="152"/>
      <c r="Y248" s="152"/>
      <c r="Z248" s="12"/>
      <c r="AA248" s="66"/>
      <c r="AB248" s="152"/>
      <c r="AC248" s="12"/>
      <c r="AD248" s="12"/>
    </row>
    <row r="249" spans="8:30">
      <c r="T249" s="152"/>
      <c r="U249" s="152"/>
      <c r="V249" s="12"/>
      <c r="W249" s="152"/>
      <c r="X249" s="152"/>
      <c r="Y249" s="152"/>
      <c r="Z249" s="12"/>
      <c r="AA249" s="66"/>
      <c r="AB249" s="152"/>
      <c r="AC249" s="12"/>
      <c r="AD249" s="12"/>
    </row>
    <row r="250" spans="8:30">
      <c r="T250" s="152"/>
      <c r="U250" s="152"/>
      <c r="V250" s="12"/>
      <c r="W250" s="152"/>
      <c r="X250" s="152"/>
      <c r="Y250" s="152"/>
      <c r="Z250" s="12"/>
      <c r="AA250" s="66"/>
      <c r="AB250" s="152"/>
      <c r="AC250" s="12"/>
      <c r="AD250" s="12"/>
    </row>
    <row r="251" spans="8:30">
      <c r="H251" s="12"/>
      <c r="I251" s="12"/>
      <c r="J251" s="12"/>
      <c r="K251" s="12"/>
      <c r="R251" s="12"/>
      <c r="T251" s="152"/>
      <c r="U251" s="152"/>
      <c r="V251" s="12"/>
      <c r="W251" s="152"/>
      <c r="X251" s="152"/>
      <c r="Y251" s="152"/>
      <c r="Z251" s="12"/>
      <c r="AA251" s="66"/>
      <c r="AB251" s="152"/>
      <c r="AC251" s="12"/>
      <c r="AD251" s="12"/>
    </row>
    <row r="252" spans="8:30">
      <c r="H252" s="12"/>
      <c r="I252" s="12"/>
      <c r="J252" s="12"/>
      <c r="K252" s="12"/>
      <c r="R252" s="12"/>
      <c r="T252" s="152"/>
      <c r="U252" s="152"/>
      <c r="V252" s="12"/>
      <c r="W252" s="152"/>
      <c r="X252" s="152"/>
      <c r="Y252" s="152"/>
      <c r="Z252" s="12"/>
      <c r="AA252" s="66"/>
      <c r="AB252" s="152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52"/>
      <c r="U253" s="152"/>
      <c r="V253" s="12"/>
      <c r="W253" s="152"/>
      <c r="X253" s="152"/>
      <c r="Y253" s="152"/>
      <c r="Z253" s="12"/>
      <c r="AA253" s="66"/>
      <c r="AB253" s="152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52"/>
      <c r="U254" s="152"/>
      <c r="V254" s="12"/>
      <c r="W254" s="152"/>
      <c r="X254" s="152"/>
      <c r="Y254" s="152"/>
      <c r="Z254" s="12"/>
      <c r="AA254" s="66"/>
      <c r="AB254" s="152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52"/>
      <c r="U255" s="152"/>
      <c r="V255" s="12"/>
      <c r="W255" s="152"/>
      <c r="X255" s="152"/>
      <c r="Y255" s="152"/>
      <c r="Z255" s="12"/>
      <c r="AA255" s="66"/>
      <c r="AB255" s="152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52"/>
      <c r="U256" s="152"/>
      <c r="V256" s="12"/>
      <c r="W256" s="152"/>
      <c r="X256" s="152"/>
      <c r="Y256" s="152"/>
      <c r="Z256" s="12"/>
      <c r="AA256" s="66"/>
      <c r="AB256" s="152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52"/>
      <c r="U257" s="152"/>
      <c r="V257" s="12"/>
      <c r="W257" s="152"/>
      <c r="X257" s="152"/>
      <c r="Y257" s="152"/>
      <c r="Z257" s="12"/>
      <c r="AA257" s="66"/>
      <c r="AB257" s="152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52"/>
      <c r="U258" s="152"/>
      <c r="V258" s="12"/>
      <c r="W258" s="152"/>
      <c r="X258" s="152"/>
      <c r="Y258" s="152"/>
      <c r="Z258" s="12"/>
      <c r="AA258" s="66"/>
      <c r="AB258" s="152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52"/>
      <c r="U259" s="152"/>
      <c r="V259" s="12"/>
      <c r="W259" s="152"/>
      <c r="X259" s="152"/>
      <c r="Y259" s="152"/>
      <c r="Z259" s="12"/>
      <c r="AA259" s="66"/>
      <c r="AB259" s="152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52"/>
      <c r="U260" s="152"/>
      <c r="V260" s="12"/>
      <c r="W260" s="152"/>
      <c r="X260" s="152"/>
      <c r="Y260" s="152"/>
      <c r="Z260" s="12"/>
      <c r="AA260" s="66"/>
      <c r="AB260" s="152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52"/>
      <c r="U261" s="152"/>
      <c r="V261" s="12"/>
      <c r="W261" s="152"/>
      <c r="X261" s="152"/>
      <c r="Y261" s="152"/>
      <c r="Z261" s="12"/>
      <c r="AA261" s="66"/>
      <c r="AB261" s="152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52"/>
      <c r="U262" s="152"/>
      <c r="V262" s="12"/>
      <c r="W262" s="152"/>
      <c r="X262" s="152"/>
      <c r="Y262" s="152"/>
      <c r="Z262" s="12"/>
      <c r="AA262" s="66"/>
      <c r="AB262" s="152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52"/>
      <c r="U263" s="152"/>
      <c r="V263" s="12"/>
      <c r="W263" s="152"/>
      <c r="X263" s="152"/>
      <c r="Y263" s="152"/>
      <c r="Z263" s="12"/>
      <c r="AA263" s="66"/>
      <c r="AB263" s="152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52"/>
      <c r="U264" s="152"/>
      <c r="V264" s="12"/>
      <c r="W264" s="152"/>
      <c r="X264" s="152"/>
      <c r="Y264" s="152"/>
      <c r="Z264" s="12"/>
      <c r="AA264" s="66"/>
      <c r="AB264" s="152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52"/>
      <c r="U265" s="152"/>
      <c r="V265" s="12"/>
      <c r="W265" s="152"/>
      <c r="X265" s="152"/>
      <c r="Y265" s="152"/>
      <c r="Z265" s="12"/>
      <c r="AA265" s="66"/>
      <c r="AB265" s="152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52"/>
      <c r="U266" s="152"/>
      <c r="V266" s="12"/>
      <c r="W266" s="152"/>
      <c r="X266" s="152"/>
      <c r="Y266" s="152"/>
      <c r="Z266" s="12"/>
      <c r="AA266" s="66"/>
      <c r="AB266" s="152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52"/>
      <c r="U267" s="152"/>
      <c r="V267" s="12"/>
      <c r="W267" s="152"/>
      <c r="X267" s="152"/>
      <c r="Y267" s="152"/>
      <c r="Z267" s="12"/>
      <c r="AA267" s="66"/>
      <c r="AB267" s="152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52"/>
      <c r="U268" s="152"/>
      <c r="V268" s="12"/>
      <c r="W268" s="152"/>
      <c r="X268" s="152"/>
      <c r="Y268" s="152"/>
      <c r="Z268" s="12"/>
      <c r="AA268" s="66"/>
      <c r="AB268" s="152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52"/>
      <c r="U269" s="152"/>
      <c r="V269" s="12"/>
      <c r="W269" s="152"/>
      <c r="X269" s="152"/>
      <c r="Y269" s="152"/>
      <c r="Z269" s="12"/>
      <c r="AA269" s="66"/>
      <c r="AB269" s="152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52"/>
      <c r="U270" s="152"/>
      <c r="V270" s="12"/>
      <c r="W270" s="152"/>
      <c r="X270" s="152"/>
      <c r="Y270" s="152"/>
      <c r="Z270" s="12"/>
      <c r="AA270" s="66"/>
      <c r="AB270" s="152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52"/>
      <c r="U271" s="152"/>
      <c r="V271" s="12"/>
      <c r="W271" s="152"/>
      <c r="X271" s="152"/>
      <c r="Y271" s="152"/>
      <c r="Z271" s="12"/>
      <c r="AA271" s="66"/>
      <c r="AB271" s="152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52"/>
      <c r="U272" s="152"/>
      <c r="V272" s="12"/>
      <c r="W272" s="152"/>
      <c r="X272" s="152"/>
      <c r="Y272" s="152"/>
      <c r="Z272" s="12"/>
      <c r="AA272" s="66"/>
      <c r="AB272" s="152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52"/>
      <c r="U273" s="152"/>
      <c r="V273" s="12"/>
      <c r="W273" s="152"/>
      <c r="X273" s="152"/>
      <c r="Y273" s="152"/>
      <c r="Z273" s="12"/>
      <c r="AA273" s="66"/>
      <c r="AB273" s="152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52"/>
      <c r="U274" s="152"/>
      <c r="V274" s="12"/>
      <c r="W274" s="152"/>
      <c r="X274" s="152"/>
      <c r="Y274" s="152"/>
      <c r="Z274" s="12"/>
      <c r="AA274" s="66"/>
      <c r="AB274" s="152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52"/>
      <c r="U275" s="152"/>
      <c r="V275" s="12"/>
      <c r="W275" s="152"/>
      <c r="X275" s="152"/>
      <c r="Y275" s="152"/>
      <c r="Z275" s="12"/>
      <c r="AA275" s="66"/>
      <c r="AB275" s="152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52"/>
      <c r="U276" s="152"/>
      <c r="V276" s="12"/>
      <c r="W276" s="152"/>
      <c r="X276" s="152"/>
      <c r="Y276" s="152"/>
      <c r="Z276" s="12"/>
      <c r="AA276" s="66"/>
      <c r="AB276" s="152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52"/>
      <c r="U277" s="152"/>
      <c r="V277" s="12"/>
      <c r="W277" s="152"/>
      <c r="X277" s="152"/>
      <c r="Y277" s="152"/>
      <c r="Z277" s="12"/>
      <c r="AA277" s="66"/>
      <c r="AB277" s="152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52"/>
      <c r="U278" s="152"/>
      <c r="V278" s="12"/>
      <c r="W278" s="152"/>
      <c r="X278" s="152"/>
      <c r="Y278" s="152"/>
      <c r="Z278" s="12"/>
      <c r="AA278" s="66"/>
      <c r="AB278" s="152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52"/>
      <c r="U279" s="152"/>
      <c r="V279" s="12"/>
      <c r="W279" s="152"/>
      <c r="X279" s="152"/>
      <c r="Y279" s="152"/>
      <c r="Z279" s="12"/>
      <c r="AA279" s="66"/>
      <c r="AB279" s="152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52"/>
      <c r="U280" s="152"/>
      <c r="V280" s="12"/>
      <c r="W280" s="152"/>
      <c r="X280" s="152"/>
      <c r="Y280" s="152"/>
      <c r="Z280" s="12"/>
      <c r="AA280" s="66"/>
      <c r="AB280" s="152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52"/>
      <c r="U281" s="152"/>
      <c r="V281" s="12"/>
      <c r="W281" s="152"/>
      <c r="X281" s="152"/>
      <c r="Y281" s="152"/>
      <c r="Z281" s="12"/>
      <c r="AA281" s="66"/>
      <c r="AB281" s="152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52"/>
      <c r="U282" s="152"/>
      <c r="V282" s="12"/>
      <c r="W282" s="152"/>
      <c r="X282" s="152"/>
      <c r="Y282" s="152"/>
      <c r="Z282" s="12"/>
      <c r="AA282" s="66"/>
      <c r="AB282" s="152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52"/>
      <c r="U283" s="152"/>
      <c r="V283" s="12"/>
      <c r="W283" s="152"/>
      <c r="X283" s="152"/>
      <c r="Y283" s="152"/>
      <c r="Z283" s="12"/>
      <c r="AA283" s="66"/>
      <c r="AB283" s="152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52"/>
      <c r="U284" s="152"/>
      <c r="V284" s="12"/>
      <c r="W284" s="152"/>
      <c r="X284" s="152"/>
      <c r="Y284" s="152"/>
      <c r="Z284" s="12"/>
      <c r="AA284" s="66"/>
      <c r="AB284" s="152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52"/>
      <c r="U285" s="152"/>
      <c r="V285" s="12"/>
      <c r="W285" s="152"/>
      <c r="X285" s="152"/>
      <c r="Y285" s="152"/>
      <c r="Z285" s="12"/>
      <c r="AA285" s="66"/>
      <c r="AB285" s="152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52"/>
      <c r="U286" s="152"/>
      <c r="V286" s="12"/>
      <c r="W286" s="152"/>
      <c r="X286" s="152"/>
      <c r="Y286" s="152"/>
      <c r="Z286" s="12"/>
      <c r="AA286" s="66"/>
      <c r="AB286" s="152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52"/>
      <c r="U287" s="152"/>
      <c r="V287" s="12"/>
      <c r="W287" s="152"/>
      <c r="X287" s="152"/>
      <c r="Y287" s="152"/>
      <c r="Z287" s="12"/>
      <c r="AA287" s="66"/>
      <c r="AB287" s="152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52"/>
      <c r="U288" s="152"/>
      <c r="V288" s="12"/>
      <c r="W288" s="152"/>
      <c r="X288" s="152"/>
      <c r="Y288" s="152"/>
      <c r="Z288" s="12"/>
      <c r="AA288" s="66"/>
      <c r="AB288" s="152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52"/>
      <c r="U289" s="152"/>
      <c r="V289" s="12"/>
      <c r="W289" s="152"/>
      <c r="X289" s="152"/>
      <c r="Y289" s="152"/>
      <c r="Z289" s="12"/>
      <c r="AA289" s="66"/>
      <c r="AB289" s="152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52"/>
      <c r="U290" s="152"/>
      <c r="V290" s="12"/>
      <c r="W290" s="152"/>
      <c r="X290" s="152"/>
      <c r="Y290" s="152"/>
      <c r="Z290" s="12"/>
      <c r="AA290" s="66"/>
      <c r="AB290" s="152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52"/>
      <c r="U291" s="152"/>
      <c r="V291" s="12"/>
      <c r="W291" s="152"/>
      <c r="X291" s="152"/>
      <c r="Y291" s="152"/>
      <c r="Z291" s="12"/>
      <c r="AA291" s="66"/>
      <c r="AB291" s="152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52"/>
      <c r="U292" s="152"/>
      <c r="V292" s="12"/>
      <c r="W292" s="152"/>
      <c r="X292" s="152"/>
      <c r="Y292" s="152"/>
      <c r="Z292" s="12"/>
      <c r="AA292" s="66"/>
      <c r="AB292" s="152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52"/>
      <c r="U293" s="152"/>
      <c r="V293" s="12"/>
      <c r="W293" s="152"/>
      <c r="X293" s="152"/>
      <c r="Y293" s="152"/>
      <c r="Z293" s="12"/>
      <c r="AA293" s="66"/>
      <c r="AB293" s="152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52"/>
      <c r="U294" s="152"/>
      <c r="V294" s="12"/>
      <c r="W294" s="152"/>
      <c r="X294" s="152"/>
      <c r="Y294" s="152"/>
      <c r="Z294" s="12"/>
      <c r="AA294" s="66"/>
      <c r="AB294" s="152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52"/>
      <c r="U295" s="152"/>
      <c r="V295" s="12"/>
      <c r="W295" s="152"/>
      <c r="X295" s="152"/>
      <c r="Y295" s="152"/>
      <c r="Z295" s="12"/>
      <c r="AA295" s="66"/>
      <c r="AB295" s="152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52"/>
      <c r="U296" s="152"/>
      <c r="V296" s="12"/>
      <c r="W296" s="152"/>
      <c r="X296" s="152"/>
      <c r="Y296" s="152"/>
      <c r="Z296" s="12"/>
      <c r="AA296" s="66"/>
      <c r="AB296" s="152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52"/>
      <c r="U297" s="152"/>
      <c r="V297" s="12"/>
      <c r="W297" s="152"/>
      <c r="X297" s="152"/>
      <c r="Y297" s="152"/>
      <c r="Z297" s="12"/>
      <c r="AA297" s="66"/>
      <c r="AB297" s="152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52"/>
      <c r="U298" s="152"/>
      <c r="V298" s="12"/>
      <c r="W298" s="152"/>
      <c r="X298" s="152"/>
      <c r="Y298" s="152"/>
      <c r="Z298" s="12"/>
      <c r="AA298" s="66"/>
      <c r="AB298" s="152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52"/>
      <c r="U299" s="152"/>
      <c r="V299" s="12"/>
      <c r="W299" s="152"/>
      <c r="X299" s="152"/>
      <c r="Y299" s="152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52"/>
      <c r="U300" s="152"/>
      <c r="V300" s="30"/>
      <c r="W300" s="153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52"/>
      <c r="U301" s="152"/>
      <c r="V301" s="32"/>
      <c r="W301" s="154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52"/>
      <c r="U302" s="152"/>
      <c r="V302" s="32"/>
      <c r="W302" s="154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52"/>
      <c r="U303" s="152"/>
      <c r="V303" s="32"/>
      <c r="W303" s="154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52"/>
      <c r="U304" s="152"/>
      <c r="V304" s="32"/>
      <c r="W304" s="154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52"/>
      <c r="U305" s="152"/>
      <c r="V305" s="32"/>
      <c r="W305" s="154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52"/>
      <c r="U306" s="152"/>
      <c r="V306" s="32"/>
      <c r="W306" s="154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52"/>
      <c r="U307" s="152"/>
      <c r="V307" s="32"/>
      <c r="W307" s="154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52"/>
      <c r="U308" s="152"/>
      <c r="V308" s="32"/>
      <c r="W308" s="154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52"/>
      <c r="U309" s="152"/>
      <c r="V309" s="32"/>
      <c r="W309" s="154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52"/>
      <c r="U310" s="152"/>
      <c r="V310" s="32"/>
      <c r="W310" s="154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52"/>
      <c r="U311" s="152"/>
      <c r="V311" s="32"/>
      <c r="W311" s="154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52"/>
      <c r="U312" s="152"/>
      <c r="V312" s="32"/>
      <c r="W312" s="154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52"/>
      <c r="U313" s="152"/>
      <c r="V313" s="32"/>
      <c r="W313" s="154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52"/>
      <c r="U314" s="152"/>
      <c r="V314" s="32"/>
      <c r="W314" s="154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52"/>
      <c r="U315" s="152"/>
      <c r="V315" s="32"/>
      <c r="W315" s="154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52"/>
      <c r="U316" s="152"/>
      <c r="V316" s="32"/>
      <c r="W316" s="154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52"/>
      <c r="U317" s="152"/>
      <c r="V317" s="32"/>
      <c r="W317" s="154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52"/>
      <c r="U318" s="152"/>
      <c r="V318" s="32"/>
      <c r="W318" s="154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52"/>
      <c r="U319" s="152"/>
      <c r="V319" s="32"/>
      <c r="W319" s="154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52"/>
      <c r="U320" s="152"/>
      <c r="V320" s="32"/>
      <c r="W320" s="154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52"/>
      <c r="U321" s="152"/>
      <c r="V321" s="32"/>
      <c r="W321" s="154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52"/>
      <c r="U322" s="152"/>
      <c r="V322" s="32"/>
      <c r="W322" s="154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52"/>
      <c r="U323" s="152"/>
      <c r="V323" s="32"/>
      <c r="W323" s="154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52"/>
      <c r="U324" s="152"/>
      <c r="V324" s="32"/>
      <c r="W324" s="154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52"/>
      <c r="U325" s="152"/>
      <c r="V325" s="32"/>
      <c r="W325" s="154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52"/>
      <c r="U326" s="152"/>
      <c r="V326" s="32"/>
      <c r="W326" s="154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52"/>
      <c r="U327" s="152"/>
      <c r="V327" s="32"/>
      <c r="W327" s="154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52"/>
      <c r="U328" s="152"/>
      <c r="V328" s="32"/>
      <c r="W328" s="154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52"/>
      <c r="U329" s="152"/>
      <c r="V329" s="32"/>
      <c r="W329" s="154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52"/>
      <c r="U330" s="152"/>
      <c r="V330" s="32"/>
      <c r="W330" s="154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4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4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4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4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103" priority="6" stopIfTrue="1" operator="lessThan">
      <formula>0</formula>
    </cfRule>
  </conditionalFormatting>
  <conditionalFormatting sqref="AF90:AG90">
    <cfRule type="cellIs" dxfId="102" priority="7" stopIfTrue="1" operator="greaterThan">
      <formula>0</formula>
    </cfRule>
  </conditionalFormatting>
  <conditionalFormatting sqref="AF67:AG67">
    <cfRule type="cellIs" dxfId="101" priority="8" stopIfTrue="1" operator="greaterThan">
      <formula>0</formula>
    </cfRule>
    <cfRule type="cellIs" dxfId="100" priority="9" stopIfTrue="1" operator="lessThan">
      <formula>0</formula>
    </cfRule>
  </conditionalFormatting>
  <conditionalFormatting sqref="AF90:AG90">
    <cfRule type="cellIs" dxfId="99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89" zoomScaleNormal="89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Z13" sqref="Z13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6" customWidth="1"/>
    <col min="27" max="27" width="7.90625" style="96" customWidth="1"/>
    <col min="28" max="28" width="8.453125" style="96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6" customFormat="1" ht="31.8">
      <c r="A2" s="144"/>
      <c r="B2" s="144"/>
      <c r="C2" s="145" t="s">
        <v>452</v>
      </c>
      <c r="D2" s="145"/>
      <c r="E2" s="145"/>
      <c r="F2" s="145"/>
      <c r="G2" s="145" t="s">
        <v>455</v>
      </c>
      <c r="H2" s="144"/>
      <c r="I2" s="144"/>
      <c r="J2" s="144"/>
      <c r="K2" s="144"/>
      <c r="L2" s="145" t="s">
        <v>502</v>
      </c>
      <c r="M2" s="145"/>
      <c r="N2" s="145"/>
      <c r="O2" s="145" t="str">
        <f>+År!B2</f>
        <v>Skålda purke</v>
      </c>
      <c r="P2" s="144"/>
      <c r="Q2" s="151"/>
      <c r="R2" s="151"/>
      <c r="S2" s="144"/>
      <c r="T2" s="151"/>
      <c r="U2" s="144"/>
      <c r="V2" s="151"/>
      <c r="W2" s="144"/>
      <c r="X2" s="144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7" customFormat="1" ht="19.8">
      <c r="A5" s="157"/>
      <c r="B5" s="157"/>
      <c r="C5" s="157"/>
      <c r="D5" s="142" t="s">
        <v>8</v>
      </c>
      <c r="E5" s="142"/>
      <c r="F5" s="136">
        <v>32</v>
      </c>
      <c r="G5" s="157"/>
      <c r="H5" s="142"/>
      <c r="I5" s="142"/>
      <c r="J5" s="157"/>
      <c r="K5" s="157"/>
      <c r="L5" s="142" t="s">
        <v>453</v>
      </c>
      <c r="M5" s="142"/>
      <c r="N5" s="157"/>
      <c r="O5" s="157"/>
      <c r="P5" s="157"/>
      <c r="Q5" s="326">
        <f>SUM(I11:I18)</f>
        <v>25666</v>
      </c>
      <c r="R5" s="325"/>
      <c r="S5" s="64"/>
      <c r="T5" s="159"/>
      <c r="U5" s="157"/>
      <c r="V5" s="159"/>
      <c r="W5" s="157"/>
      <c r="X5" s="158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2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2" t="s">
        <v>3</v>
      </c>
      <c r="V7" s="39"/>
      <c r="W7" s="100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476</v>
      </c>
      <c r="S8" s="34" t="s">
        <v>2</v>
      </c>
      <c r="T8" s="72" t="s">
        <v>52</v>
      </c>
      <c r="U8" s="72" t="s">
        <v>11</v>
      </c>
      <c r="V8" s="39"/>
      <c r="W8" s="95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526</v>
      </c>
      <c r="H9" s="34"/>
      <c r="I9" s="72" t="s">
        <v>3</v>
      </c>
      <c r="J9" s="34"/>
      <c r="K9" s="72" t="s">
        <v>482</v>
      </c>
      <c r="L9" s="95" t="s">
        <v>3</v>
      </c>
      <c r="M9" s="95" t="s">
        <v>1</v>
      </c>
      <c r="N9" s="34" t="s">
        <v>18</v>
      </c>
      <c r="O9" s="34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95" t="s">
        <v>480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452</v>
      </c>
      <c r="D10" s="42"/>
      <c r="E10" s="45" t="s">
        <v>456</v>
      </c>
      <c r="F10" s="45"/>
      <c r="G10" s="34" t="s">
        <v>505</v>
      </c>
      <c r="H10" s="118" t="s">
        <v>532</v>
      </c>
      <c r="I10" s="72" t="s">
        <v>11</v>
      </c>
      <c r="J10" s="118" t="s">
        <v>532</v>
      </c>
      <c r="K10" s="72" t="s">
        <v>475</v>
      </c>
      <c r="L10" s="95" t="s">
        <v>444</v>
      </c>
      <c r="M10" s="95" t="s">
        <v>444</v>
      </c>
      <c r="N10" s="34" t="s">
        <v>475</v>
      </c>
      <c r="O10" s="118" t="s">
        <v>532</v>
      </c>
      <c r="P10" s="72" t="s">
        <v>477</v>
      </c>
      <c r="Q10" s="115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95" t="s">
        <v>483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+'Ark1'!C481</f>
        <v>2024</v>
      </c>
      <c r="C11" s="2">
        <f>+'Ark1'!G481</f>
        <v>1</v>
      </c>
      <c r="D11" s="2" t="s">
        <v>459</v>
      </c>
      <c r="E11" s="2">
        <v>1</v>
      </c>
      <c r="F11" s="2" t="s">
        <v>53</v>
      </c>
      <c r="G11" s="2">
        <f>+'Ark1'!Q481</f>
        <v>230</v>
      </c>
      <c r="H11" s="2">
        <f>+G11-G20</f>
        <v>-12</v>
      </c>
      <c r="I11" s="18">
        <f>+'Ark1'!R481</f>
        <v>10077</v>
      </c>
      <c r="J11" s="18">
        <f>+I11-I20</f>
        <v>-136</v>
      </c>
      <c r="K11" s="18">
        <f>+'Ark1'!S481</f>
        <v>10068</v>
      </c>
      <c r="L11" s="51">
        <f>+'Ark1'!T481</f>
        <v>94.353932584269629</v>
      </c>
      <c r="M11" s="51">
        <f>+'Ark1'!U481</f>
        <v>94.841643515655434</v>
      </c>
      <c r="N11" s="5">
        <f>+'Ark1'!W481</f>
        <v>58.515295987286443</v>
      </c>
      <c r="O11" s="5">
        <f>+N11-N20</f>
        <v>-3.7712047203079635E-2</v>
      </c>
      <c r="P11" s="18">
        <f>+'Ark1'!Y481</f>
        <v>158.27759253746112</v>
      </c>
      <c r="Q11" s="18">
        <f>+P11-P20</f>
        <v>-1.2902915318620956</v>
      </c>
      <c r="R11" s="18">
        <f>+'Ark1'!AA481</f>
        <v>31.673912211911048</v>
      </c>
      <c r="S11" s="5">
        <f>+'Ark1'!AB481</f>
        <v>5.0819138787305276</v>
      </c>
      <c r="T11" s="18">
        <f>+'Ark1'!AC481</f>
        <v>-38.246578552241914</v>
      </c>
      <c r="U11" s="18">
        <f>+I11/G11</f>
        <v>43.813043478260873</v>
      </c>
      <c r="V11" s="5">
        <f>+'Ark1'!V481</f>
        <v>6.3861268234593638</v>
      </c>
      <c r="W11" s="51">
        <f>+'Ark1'!X481</f>
        <v>171.61241968801153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+'Ark1'!C482</f>
        <v>2024</v>
      </c>
      <c r="C12" s="2">
        <f>+'Ark1'!G482</f>
        <v>1</v>
      </c>
      <c r="D12" s="2" t="s">
        <v>459</v>
      </c>
      <c r="E12" s="2">
        <v>2</v>
      </c>
      <c r="F12" s="2" t="s">
        <v>10</v>
      </c>
      <c r="G12" s="2">
        <f>+'Ark1'!Q482</f>
        <v>84</v>
      </c>
      <c r="H12" s="2">
        <f t="shared" ref="H12:H18" si="0">+G12-G21</f>
        <v>-6</v>
      </c>
      <c r="I12" s="18">
        <f>+'Ark1'!R482</f>
        <v>603</v>
      </c>
      <c r="J12" s="18">
        <f t="shared" ref="J12:J18" si="1">+I12-I21</f>
        <v>10</v>
      </c>
      <c r="K12" s="18">
        <f>+'Ark1'!S482</f>
        <v>602</v>
      </c>
      <c r="L12" s="51">
        <f>+'Ark1'!T482</f>
        <v>5.6460674157303359</v>
      </c>
      <c r="M12" s="51">
        <f>+'Ark1'!U482</f>
        <v>5.1583564843445426</v>
      </c>
      <c r="N12" s="5">
        <f>+'Ark1'!W482</f>
        <v>55.915282392026562</v>
      </c>
      <c r="O12" s="5">
        <f t="shared" ref="O12:O18" si="2">+N12-N21</f>
        <v>-0.11507173950800365</v>
      </c>
      <c r="P12" s="18">
        <f>+'Ark1'!Y482</f>
        <v>143.86185737976797</v>
      </c>
      <c r="Q12" s="18">
        <f t="shared" ref="Q12:Q18" si="3">+P12-P21</f>
        <v>-3.4636063639080703</v>
      </c>
      <c r="R12" s="18">
        <f>+'Ark1'!AA482</f>
        <v>23.453842759213341</v>
      </c>
      <c r="S12" s="5">
        <f>+'Ark1'!AB482</f>
        <v>4.8256442948537295</v>
      </c>
      <c r="T12" s="18">
        <f>+'Ark1'!AC482</f>
        <v>-22.152216066885501</v>
      </c>
      <c r="U12" s="18">
        <f t="shared" ref="U12:U18" si="4">+I12/G12</f>
        <v>7.1785714285714288</v>
      </c>
      <c r="V12" s="5">
        <f>+'Ark1'!V482</f>
        <v>8.9817578772802662</v>
      </c>
      <c r="W12" s="51">
        <f>+'Ark1'!X482</f>
        <v>156.0724725954914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+'Ark1'!C483</f>
        <v>2024</v>
      </c>
      <c r="C13" s="2">
        <f>+'Ark1'!G483</f>
        <v>2</v>
      </c>
      <c r="D13" s="2" t="s">
        <v>68</v>
      </c>
      <c r="E13" s="2">
        <v>1</v>
      </c>
      <c r="F13" s="2" t="s">
        <v>53</v>
      </c>
      <c r="G13" s="2">
        <f>+'Ark1'!Q483</f>
        <v>173</v>
      </c>
      <c r="H13" s="2">
        <f t="shared" si="0"/>
        <v>-16</v>
      </c>
      <c r="I13" s="18">
        <f>+'Ark1'!R483</f>
        <v>8006</v>
      </c>
      <c r="J13" s="18">
        <f t="shared" si="1"/>
        <v>-731</v>
      </c>
      <c r="K13" s="18">
        <f>+'Ark1'!S483</f>
        <v>7999</v>
      </c>
      <c r="L13" s="51">
        <f>+'Ark1'!T483</f>
        <v>66.099735799207394</v>
      </c>
      <c r="M13" s="51">
        <f>+'Ark1'!U483</f>
        <v>66.529159853170995</v>
      </c>
      <c r="N13" s="5">
        <f>+'Ark1'!W483</f>
        <v>59.840480060007501</v>
      </c>
      <c r="O13" s="5">
        <f t="shared" si="2"/>
        <v>8.27481012446043E-2</v>
      </c>
      <c r="P13" s="18">
        <f>+'Ark1'!Y483</f>
        <v>150.93880839370539</v>
      </c>
      <c r="Q13" s="18">
        <f t="shared" si="3"/>
        <v>-1.7549995495246264</v>
      </c>
      <c r="R13" s="18">
        <f>+'Ark1'!AA483</f>
        <v>29.911826218944537</v>
      </c>
      <c r="S13" s="5">
        <f>+'Ark1'!AB483</f>
        <v>3.9194676740505976</v>
      </c>
      <c r="T13" s="18">
        <f>+'Ark1'!AC483</f>
        <v>-40.222463031641951</v>
      </c>
      <c r="U13" s="18">
        <f t="shared" si="4"/>
        <v>46.277456647398843</v>
      </c>
      <c r="V13" s="5">
        <f>+'Ark1'!V483</f>
        <v>4.9028228828378708</v>
      </c>
      <c r="W13" s="51">
        <f>+'Ark1'!X483</f>
        <v>163.65414454868471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+'Ark1'!C484</f>
        <v>2024</v>
      </c>
      <c r="C14" s="2">
        <f>+'Ark1'!G484</f>
        <v>2</v>
      </c>
      <c r="D14" s="2" t="s">
        <v>68</v>
      </c>
      <c r="E14" s="2">
        <v>2</v>
      </c>
      <c r="F14" s="2" t="s">
        <v>10</v>
      </c>
      <c r="G14" s="2">
        <f>+'Ark1'!Q484</f>
        <v>87</v>
      </c>
      <c r="H14" s="2">
        <f t="shared" si="0"/>
        <v>-5</v>
      </c>
      <c r="I14" s="18">
        <f>+'Ark1'!R484</f>
        <v>4106</v>
      </c>
      <c r="J14" s="18">
        <f t="shared" si="1"/>
        <v>431</v>
      </c>
      <c r="K14" s="18">
        <f>+'Ark1'!S484</f>
        <v>4088</v>
      </c>
      <c r="L14" s="51">
        <f>+'Ark1'!T484</f>
        <v>33.900264200792599</v>
      </c>
      <c r="M14" s="51">
        <f>+'Ark1'!U484</f>
        <v>33.470840146829005</v>
      </c>
      <c r="N14" s="5">
        <f>+'Ark1'!W484</f>
        <v>58.874021526418801</v>
      </c>
      <c r="O14" s="5">
        <f t="shared" si="2"/>
        <v>-0.2150195694716075</v>
      </c>
      <c r="P14" s="18">
        <f>+'Ark1'!Y484</f>
        <v>148.06490501704837</v>
      </c>
      <c r="Q14" s="18">
        <f t="shared" si="3"/>
        <v>-6.0303602890738262</v>
      </c>
      <c r="R14" s="18">
        <f>+'Ark1'!AA484</f>
        <v>29.784050752758002</v>
      </c>
      <c r="S14" s="5">
        <f>+'Ark1'!AB484</f>
        <v>4.4754746188662349</v>
      </c>
      <c r="T14" s="18">
        <f>+'Ark1'!AC484</f>
        <v>-43.271466752203636</v>
      </c>
      <c r="U14" s="18">
        <f t="shared" si="4"/>
        <v>47.195402298850574</v>
      </c>
      <c r="V14" s="5">
        <f>+'Ark1'!V484</f>
        <v>6.3044325377496335</v>
      </c>
      <c r="W14" s="51">
        <f>+'Ark1'!X484</f>
        <v>161.15490952383689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+'Ark1'!C485</f>
        <v>2024</v>
      </c>
      <c r="C15" s="2">
        <f>+'Ark1'!G485</f>
        <v>3</v>
      </c>
      <c r="D15" s="2" t="s">
        <v>587</v>
      </c>
      <c r="E15" s="2">
        <v>1</v>
      </c>
      <c r="F15" s="2" t="s">
        <v>53</v>
      </c>
      <c r="G15" s="2">
        <f>+'Ark1'!Q485</f>
        <v>72</v>
      </c>
      <c r="H15" s="2">
        <f t="shared" si="0"/>
        <v>-32</v>
      </c>
      <c r="I15" s="18">
        <f>+'Ark1'!R485</f>
        <v>486</v>
      </c>
      <c r="J15" s="18">
        <f t="shared" si="1"/>
        <v>-158</v>
      </c>
      <c r="K15" s="18">
        <f>+'Ark1'!S485</f>
        <v>484</v>
      </c>
      <c r="L15" s="51">
        <f>+'Ark1'!T485</f>
        <v>84.521739130434781</v>
      </c>
      <c r="M15" s="51">
        <f>+'Ark1'!U485</f>
        <v>84.874804272006742</v>
      </c>
      <c r="N15" s="5">
        <f>+'Ark1'!W485</f>
        <v>57.5</v>
      </c>
      <c r="O15" s="5">
        <f t="shared" si="2"/>
        <v>6.9422776911082451E-2</v>
      </c>
      <c r="P15" s="18">
        <f>+'Ark1'!Y485</f>
        <v>136.8497942386833</v>
      </c>
      <c r="Q15" s="18">
        <f t="shared" si="3"/>
        <v>-3.2211684942358545</v>
      </c>
      <c r="R15" s="18">
        <f>+'Ark1'!AA485</f>
        <v>23.18885574368494</v>
      </c>
      <c r="S15" s="5">
        <f>+'Ark1'!AB485</f>
        <v>4.1677133671527615</v>
      </c>
      <c r="T15" s="18">
        <f>+'Ark1'!AC485</f>
        <v>-38.386187460738029</v>
      </c>
      <c r="U15" s="18">
        <f t="shared" si="4"/>
        <v>6.75</v>
      </c>
      <c r="V15" s="5">
        <f>+'Ark1'!V485</f>
        <v>8.1460905349794199</v>
      </c>
      <c r="W15" s="51">
        <f>+'Ark1'!X485</f>
        <v>148.91724516137648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+'Ark1'!C486</f>
        <v>2024</v>
      </c>
      <c r="C16" s="2">
        <f>+'Ark1'!G486</f>
        <v>3</v>
      </c>
      <c r="D16" s="2" t="s">
        <v>587</v>
      </c>
      <c r="E16" s="2">
        <v>2</v>
      </c>
      <c r="F16" s="2" t="s">
        <v>10</v>
      </c>
      <c r="G16" s="2">
        <f>+'Ark1'!Q486</f>
        <v>20</v>
      </c>
      <c r="H16" s="2">
        <f t="shared" si="0"/>
        <v>-3</v>
      </c>
      <c r="I16" s="18">
        <f>+'Ark1'!R486</f>
        <v>89</v>
      </c>
      <c r="J16" s="18">
        <f t="shared" si="1"/>
        <v>-129</v>
      </c>
      <c r="K16" s="18">
        <f>+'Ark1'!S486</f>
        <v>88</v>
      </c>
      <c r="L16" s="51">
        <f>+'Ark1'!T486</f>
        <v>15.478260869565217</v>
      </c>
      <c r="M16" s="51">
        <f>+'Ark1'!U486</f>
        <v>15.125195727993264</v>
      </c>
      <c r="N16" s="5">
        <f>+'Ark1'!W486</f>
        <v>57.875</v>
      </c>
      <c r="O16" s="5">
        <f t="shared" si="2"/>
        <v>-0.28779069767441001</v>
      </c>
      <c r="P16" s="18">
        <f>+'Ark1'!Y486</f>
        <v>133.1719101123596</v>
      </c>
      <c r="Q16" s="18">
        <f t="shared" si="3"/>
        <v>-2.8372641995670165</v>
      </c>
      <c r="R16" s="18">
        <f>+'Ark1'!AA486</f>
        <v>17.978317368510389</v>
      </c>
      <c r="S16" s="5">
        <f>+'Ark1'!AB486</f>
        <v>4.0558949802613355</v>
      </c>
      <c r="T16" s="18">
        <f>+'Ark1'!AC486</f>
        <v>-47.671161865167917</v>
      </c>
      <c r="U16" s="18">
        <f t="shared" si="4"/>
        <v>4.45</v>
      </c>
      <c r="V16" s="5">
        <f>+'Ark1'!V486</f>
        <v>8.2584269662921308</v>
      </c>
      <c r="W16" s="51">
        <f>+'Ark1'!X486</f>
        <v>145.31997516646982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+'Ark1'!C487</f>
        <v>2024</v>
      </c>
      <c r="C17" s="2">
        <f>+'Ark1'!G487</f>
        <v>4</v>
      </c>
      <c r="D17" s="2" t="s">
        <v>69</v>
      </c>
      <c r="E17" s="2">
        <v>1</v>
      </c>
      <c r="F17" s="2" t="s">
        <v>53</v>
      </c>
      <c r="G17" s="2">
        <f>+'Ark1'!Q487</f>
        <v>50</v>
      </c>
      <c r="H17" s="2">
        <f t="shared" si="0"/>
        <v>4</v>
      </c>
      <c r="I17" s="18">
        <f>+'Ark1'!R487</f>
        <v>2272</v>
      </c>
      <c r="J17" s="18">
        <f t="shared" si="1"/>
        <v>-15</v>
      </c>
      <c r="K17" s="18">
        <f>+'Ark1'!S487</f>
        <v>2268</v>
      </c>
      <c r="L17" s="51">
        <f>+'Ark1'!T487</f>
        <v>98.825576337538067</v>
      </c>
      <c r="M17" s="51">
        <f>+'Ark1'!U487</f>
        <v>98.941779814661842</v>
      </c>
      <c r="N17" s="5">
        <f>+'Ark1'!W487</f>
        <v>58.517636684303362</v>
      </c>
      <c r="O17" s="5">
        <f t="shared" si="2"/>
        <v>-0.70915841201889407</v>
      </c>
      <c r="P17" s="18">
        <f>+'Ark1'!Y487</f>
        <v>150.58080985915501</v>
      </c>
      <c r="Q17" s="18">
        <f t="shared" si="3"/>
        <v>0.27831751110096548</v>
      </c>
      <c r="R17" s="18">
        <f>+'Ark1'!AA487</f>
        <v>30.204087553134471</v>
      </c>
      <c r="S17" s="5">
        <f>+'Ark1'!AB487</f>
        <v>4.4807197458884129</v>
      </c>
      <c r="T17" s="18">
        <f>+'Ark1'!AC487</f>
        <v>-37.898721229511025</v>
      </c>
      <c r="U17" s="18">
        <f t="shared" si="4"/>
        <v>45.44</v>
      </c>
      <c r="V17" s="5">
        <f>+'Ark1'!V487</f>
        <v>6.639524647887324</v>
      </c>
      <c r="W17" s="51">
        <f>+'Ark1'!X487</f>
        <v>163.4956815650128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+'Ark1'!C488</f>
        <v>2024</v>
      </c>
      <c r="C18" s="2">
        <f>+'Ark1'!G488</f>
        <v>4</v>
      </c>
      <c r="D18" s="2" t="s">
        <v>69</v>
      </c>
      <c r="E18" s="2">
        <v>2</v>
      </c>
      <c r="F18" s="2" t="s">
        <v>10</v>
      </c>
      <c r="G18" s="2">
        <f>+'Ark1'!Q488</f>
        <v>5</v>
      </c>
      <c r="H18" s="2">
        <f t="shared" si="0"/>
        <v>-2</v>
      </c>
      <c r="I18" s="18">
        <f>+'Ark1'!R488</f>
        <v>27</v>
      </c>
      <c r="J18" s="18">
        <f t="shared" si="1"/>
        <v>-8</v>
      </c>
      <c r="K18" s="18">
        <f>+'Ark1'!S488</f>
        <v>27</v>
      </c>
      <c r="L18" s="51">
        <f>+'Ark1'!T488</f>
        <v>1.1744236624619404</v>
      </c>
      <c r="M18" s="51">
        <f>+'Ark1'!U488</f>
        <v>1.0582201853381936</v>
      </c>
      <c r="N18" s="5">
        <f>+'Ark1'!W488</f>
        <v>59.518518518518512</v>
      </c>
      <c r="O18" s="5">
        <f t="shared" si="2"/>
        <v>3.804232804232818</v>
      </c>
      <c r="P18" s="18">
        <f>+'Ark1'!Y488</f>
        <v>135.52222222222221</v>
      </c>
      <c r="Q18" s="18">
        <f t="shared" si="3"/>
        <v>-0.64920634920648013</v>
      </c>
      <c r="R18" s="18">
        <f>+'Ark1'!AA488</f>
        <v>21.892165575389043</v>
      </c>
      <c r="S18" s="5">
        <f>+'Ark1'!AB488</f>
        <v>4.5327644281131922</v>
      </c>
      <c r="T18" s="18">
        <f>+'Ark1'!AC488</f>
        <v>-51.46229348649149</v>
      </c>
      <c r="U18" s="18">
        <f t="shared" si="4"/>
        <v>5.4</v>
      </c>
      <c r="V18" s="5">
        <f>+'Ark1'!V488</f>
        <v>5.5555555555555562</v>
      </c>
      <c r="W18" s="51">
        <f>+'Ark1'!X488</f>
        <v>146.82797640544123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+'Ark1'!C489</f>
        <v>2023</v>
      </c>
      <c r="C20" s="47">
        <f>+'Ark1'!G489</f>
        <v>1</v>
      </c>
      <c r="D20" s="48" t="str">
        <f t="shared" ref="D20:D27" si="5">+D11</f>
        <v>Øst</v>
      </c>
      <c r="E20" s="48">
        <v>1</v>
      </c>
      <c r="F20" s="48" t="s">
        <v>53</v>
      </c>
      <c r="G20" s="47">
        <f>+'Ark1'!Q489</f>
        <v>242</v>
      </c>
      <c r="H20" s="47"/>
      <c r="I20" s="65">
        <f>+'Ark1'!R489</f>
        <v>10213</v>
      </c>
      <c r="J20" s="47"/>
      <c r="K20" s="65">
        <f>+'Ark1'!S489</f>
        <v>10206</v>
      </c>
      <c r="L20" s="101">
        <f>+'Ark1'!T489</f>
        <v>94.512307977049772</v>
      </c>
      <c r="M20" s="101">
        <f>+'Ark1'!U489</f>
        <v>94.911914218428734</v>
      </c>
      <c r="N20" s="49">
        <f>+'Ark1'!W489</f>
        <v>58.553008034489523</v>
      </c>
      <c r="O20" s="47"/>
      <c r="P20" s="65">
        <f>+'Ark1'!Y489</f>
        <v>159.56788406932321</v>
      </c>
      <c r="Q20" s="65"/>
      <c r="R20" s="76">
        <f>+'Ark1'!AA489</f>
        <v>32.491751185632438</v>
      </c>
      <c r="S20" s="49">
        <f>+'Ark1'!AB489</f>
        <v>5.2294297390989684</v>
      </c>
      <c r="T20" s="65">
        <f>+'Ark1'!AC489</f>
        <v>-38.453820650436448</v>
      </c>
      <c r="U20" s="65">
        <f>+I20/G20</f>
        <v>42.202479338842977</v>
      </c>
      <c r="V20" s="49">
        <f>+'Ark1'!V489</f>
        <v>6.2747478703613044</v>
      </c>
      <c r="W20" s="101">
        <f>+'Ark1'!X489</f>
        <v>173.01545339947077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+'Ark1'!C490</f>
        <v>2023</v>
      </c>
      <c r="C21" s="47">
        <f>+'Ark1'!G490</f>
        <v>1</v>
      </c>
      <c r="D21" s="48" t="str">
        <f t="shared" si="5"/>
        <v>Øst</v>
      </c>
      <c r="E21" s="48">
        <v>2</v>
      </c>
      <c r="F21" s="48" t="s">
        <v>10</v>
      </c>
      <c r="G21" s="47">
        <f>+'Ark1'!Q490</f>
        <v>90</v>
      </c>
      <c r="H21" s="47"/>
      <c r="I21" s="65">
        <f>+'Ark1'!R490</f>
        <v>593</v>
      </c>
      <c r="J21" s="47"/>
      <c r="K21" s="65">
        <f>+'Ark1'!S490</f>
        <v>593</v>
      </c>
      <c r="L21" s="101">
        <f>+'Ark1'!T490</f>
        <v>5.4876920229502124</v>
      </c>
      <c r="M21" s="101">
        <f>+'Ark1'!U490</f>
        <v>5.0880857815713076</v>
      </c>
      <c r="N21" s="49">
        <f>+'Ark1'!W490</f>
        <v>56.030354131534565</v>
      </c>
      <c r="O21" s="47"/>
      <c r="P21" s="65">
        <f>+'Ark1'!Y490</f>
        <v>147.32546374367604</v>
      </c>
      <c r="Q21" s="65"/>
      <c r="R21" s="76">
        <f>+'Ark1'!AA490</f>
        <v>28.466163621534761</v>
      </c>
      <c r="S21" s="49">
        <f>+'Ark1'!AB490</f>
        <v>5.3792828539674842</v>
      </c>
      <c r="T21" s="65">
        <f>+'Ark1'!AC490</f>
        <v>-25.401520991426047</v>
      </c>
      <c r="U21" s="65">
        <f t="shared" ref="U21:U84" si="6">+I21/G21</f>
        <v>6.5888888888888886</v>
      </c>
      <c r="V21" s="49">
        <f>+'Ark1'!V490</f>
        <v>8.3102866779089357</v>
      </c>
      <c r="W21" s="101">
        <f>+'Ark1'!X490</f>
        <v>159.61588704623637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+'Ark1'!C491</f>
        <v>2023</v>
      </c>
      <c r="C22" s="47">
        <f>+'Ark1'!G491</f>
        <v>2</v>
      </c>
      <c r="D22" s="48" t="str">
        <f t="shared" si="5"/>
        <v>Vest</v>
      </c>
      <c r="E22" s="48">
        <v>1</v>
      </c>
      <c r="F22" s="48" t="s">
        <v>53</v>
      </c>
      <c r="G22" s="47">
        <f>+'Ark1'!Q491</f>
        <v>189</v>
      </c>
      <c r="H22" s="47"/>
      <c r="I22" s="65">
        <f>+'Ark1'!R491</f>
        <v>8737</v>
      </c>
      <c r="J22" s="47"/>
      <c r="K22" s="65">
        <f>+'Ark1'!S491</f>
        <v>8730</v>
      </c>
      <c r="L22" s="101">
        <f>+'Ark1'!T491</f>
        <v>70.391556558169512</v>
      </c>
      <c r="M22" s="101">
        <f>+'Ark1'!U491</f>
        <v>70.200783956563853</v>
      </c>
      <c r="N22" s="49">
        <f>+'Ark1'!W491</f>
        <v>59.757731958762896</v>
      </c>
      <c r="O22" s="47"/>
      <c r="P22" s="65">
        <f>+'Ark1'!Y491</f>
        <v>152.69380794323001</v>
      </c>
      <c r="Q22" s="65"/>
      <c r="R22" s="76">
        <f>+'Ark1'!AA491</f>
        <v>29.353090302085459</v>
      </c>
      <c r="S22" s="49">
        <f>+'Ark1'!AB491</f>
        <v>4.0866138458881345</v>
      </c>
      <c r="T22" s="65">
        <f>+'Ark1'!AC491</f>
        <v>-39.372479650235555</v>
      </c>
      <c r="U22" s="65">
        <f t="shared" si="6"/>
        <v>46.227513227513228</v>
      </c>
      <c r="V22" s="49">
        <f>+'Ark1'!V491</f>
        <v>5.1853038800503599</v>
      </c>
      <c r="W22" s="101">
        <f>+'Ark1'!X491</f>
        <v>165.56055856892422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+'Ark1'!C492</f>
        <v>2023</v>
      </c>
      <c r="C23" s="47">
        <f>+'Ark1'!G492</f>
        <v>2</v>
      </c>
      <c r="D23" s="48" t="str">
        <f t="shared" si="5"/>
        <v>Vest</v>
      </c>
      <c r="E23" s="48">
        <v>2</v>
      </c>
      <c r="F23" s="48" t="s">
        <v>10</v>
      </c>
      <c r="G23" s="47">
        <f>+'Ark1'!Q492</f>
        <v>92</v>
      </c>
      <c r="H23" s="47"/>
      <c r="I23" s="65">
        <f>+'Ark1'!R492</f>
        <v>3675</v>
      </c>
      <c r="J23" s="47"/>
      <c r="K23" s="65">
        <f>+'Ark1'!S492</f>
        <v>3650</v>
      </c>
      <c r="L23" s="101">
        <f>+'Ark1'!T492</f>
        <v>29.608443441830495</v>
      </c>
      <c r="M23" s="101">
        <f>+'Ark1'!U492</f>
        <v>29.799216043436171</v>
      </c>
      <c r="N23" s="49">
        <f>+'Ark1'!W492</f>
        <v>59.089041095890408</v>
      </c>
      <c r="O23" s="47"/>
      <c r="P23" s="65">
        <f>+'Ark1'!Y492</f>
        <v>154.0952653061222</v>
      </c>
      <c r="Q23" s="65"/>
      <c r="R23" s="76">
        <f>+'Ark1'!AA492</f>
        <v>30.494459335716776</v>
      </c>
      <c r="S23" s="49">
        <f>+'Ark1'!AB492</f>
        <v>4.671219419094462</v>
      </c>
      <c r="T23" s="65">
        <f>+'Ark1'!AC492</f>
        <v>-50.382276135621488</v>
      </c>
      <c r="U23" s="65">
        <f t="shared" si="6"/>
        <v>39.945652173913047</v>
      </c>
      <c r="V23" s="49">
        <f>+'Ark1'!V492</f>
        <v>5.7877551020408191</v>
      </c>
      <c r="W23" s="101">
        <f>+'Ark1'!X492</f>
        <v>168.05389111224139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+'Ark1'!C493</f>
        <v>2023</v>
      </c>
      <c r="C24" s="47">
        <f>+'Ark1'!G493</f>
        <v>3</v>
      </c>
      <c r="D24" s="48" t="str">
        <f t="shared" si="5"/>
        <v>Midt</v>
      </c>
      <c r="E24" s="48">
        <v>1</v>
      </c>
      <c r="F24" s="48" t="s">
        <v>53</v>
      </c>
      <c r="G24" s="47">
        <f>+'Ark1'!Q493</f>
        <v>104</v>
      </c>
      <c r="H24" s="47"/>
      <c r="I24" s="65">
        <f>+'Ark1'!R493</f>
        <v>644</v>
      </c>
      <c r="J24" s="47"/>
      <c r="K24" s="65">
        <f>+'Ark1'!S493</f>
        <v>641</v>
      </c>
      <c r="L24" s="101">
        <f>+'Ark1'!T493</f>
        <v>74.709976798143856</v>
      </c>
      <c r="M24" s="101">
        <f>+'Ark1'!U493</f>
        <v>75.261919124413765</v>
      </c>
      <c r="N24" s="49">
        <f>+'Ark1'!W493</f>
        <v>57.430577223088918</v>
      </c>
      <c r="O24" s="47"/>
      <c r="P24" s="65">
        <f>+'Ark1'!Y493</f>
        <v>140.07096273291916</v>
      </c>
      <c r="Q24" s="65"/>
      <c r="R24" s="76">
        <f>+'Ark1'!AA493</f>
        <v>24.189052240040738</v>
      </c>
      <c r="S24" s="49">
        <f>+'Ark1'!AB493</f>
        <v>4.4218223360214406</v>
      </c>
      <c r="T24" s="65">
        <f>+'Ark1'!AC493</f>
        <v>-36.825979881106306</v>
      </c>
      <c r="U24" s="65">
        <f t="shared" si="6"/>
        <v>6.1923076923076925</v>
      </c>
      <c r="V24" s="49">
        <f>+'Ark1'!V493</f>
        <v>8.3990683229813641</v>
      </c>
      <c r="W24" s="101">
        <f>+'Ark1'!X493</f>
        <v>152.4158327893785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+'Ark1'!C494</f>
        <v>2023</v>
      </c>
      <c r="C25" s="47">
        <f>+'Ark1'!G494</f>
        <v>3</v>
      </c>
      <c r="D25" s="48" t="str">
        <f t="shared" si="5"/>
        <v>Midt</v>
      </c>
      <c r="E25" s="48">
        <v>2</v>
      </c>
      <c r="F25" s="48" t="s">
        <v>10</v>
      </c>
      <c r="G25" s="47">
        <f>+'Ark1'!Q494</f>
        <v>23</v>
      </c>
      <c r="H25" s="47"/>
      <c r="I25" s="65">
        <f>+'Ark1'!R494</f>
        <v>218</v>
      </c>
      <c r="J25" s="47"/>
      <c r="K25" s="65">
        <f>+'Ark1'!S494</f>
        <v>215</v>
      </c>
      <c r="L25" s="101">
        <f>+'Ark1'!T494</f>
        <v>25.290023201856151</v>
      </c>
      <c r="M25" s="101">
        <f>+'Ark1'!U494</f>
        <v>24.738080875586245</v>
      </c>
      <c r="N25" s="49">
        <f>+'Ark1'!W494</f>
        <v>58.16279069767441</v>
      </c>
      <c r="O25" s="47"/>
      <c r="P25" s="65">
        <f>+'Ark1'!Y494</f>
        <v>136.00917431192661</v>
      </c>
      <c r="Q25" s="65"/>
      <c r="R25" s="76">
        <f>+'Ark1'!AA494</f>
        <v>20.640790449854514</v>
      </c>
      <c r="S25" s="49">
        <f>+'Ark1'!AB494</f>
        <v>4.134541017006482</v>
      </c>
      <c r="T25" s="65">
        <f>+'Ark1'!AC494</f>
        <v>-32.027462116234744</v>
      </c>
      <c r="U25" s="65">
        <f t="shared" si="6"/>
        <v>9.4782608695652169</v>
      </c>
      <c r="V25" s="49">
        <f>+'Ark1'!V494</f>
        <v>7.8073394495412849</v>
      </c>
      <c r="W25" s="101">
        <f>+'Ark1'!X494</f>
        <v>149.79077002594261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+'Ark1'!C495</f>
        <v>2023</v>
      </c>
      <c r="C26" s="47">
        <f>+'Ark1'!G495</f>
        <v>4</v>
      </c>
      <c r="D26" s="48" t="str">
        <f t="shared" si="5"/>
        <v>Nord</v>
      </c>
      <c r="E26" s="48">
        <v>1</v>
      </c>
      <c r="F26" s="48" t="s">
        <v>53</v>
      </c>
      <c r="G26" s="47">
        <f>+'Ark1'!Q495</f>
        <v>46</v>
      </c>
      <c r="H26" s="47"/>
      <c r="I26" s="65">
        <f>+'Ark1'!R495</f>
        <v>2287</v>
      </c>
      <c r="J26" s="47"/>
      <c r="K26" s="65">
        <f>+'Ark1'!S495</f>
        <v>2284</v>
      </c>
      <c r="L26" s="101">
        <f>+'Ark1'!T495</f>
        <v>98.492678725236885</v>
      </c>
      <c r="M26" s="101">
        <f>+'Ark1'!U495</f>
        <v>98.63245528507538</v>
      </c>
      <c r="N26" s="49">
        <f>+'Ark1'!W495</f>
        <v>59.226795096322256</v>
      </c>
      <c r="O26" s="47"/>
      <c r="P26" s="65">
        <f>+'Ark1'!Y495</f>
        <v>150.30249234805405</v>
      </c>
      <c r="Q26" s="65"/>
      <c r="R26" s="76">
        <f>+'Ark1'!AA495</f>
        <v>31.566042989975209</v>
      </c>
      <c r="S26" s="49">
        <f>+'Ark1'!AB495</f>
        <v>4.1953460235705746</v>
      </c>
      <c r="T26" s="65">
        <f>+'Ark1'!AC495</f>
        <v>-40.477260170229194</v>
      </c>
      <c r="U26" s="65">
        <f t="shared" si="6"/>
        <v>49.717391304347828</v>
      </c>
      <c r="V26" s="49">
        <f>+'Ark1'!V495</f>
        <v>6.1473546130301715</v>
      </c>
      <c r="W26" s="101">
        <f>+'Ark1'!X495</f>
        <v>162.98836373662235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+'Ark1'!C496</f>
        <v>2023</v>
      </c>
      <c r="C27" s="47">
        <f>+'Ark1'!G496</f>
        <v>4</v>
      </c>
      <c r="D27" s="48" t="str">
        <f t="shared" si="5"/>
        <v>Nord</v>
      </c>
      <c r="E27" s="48">
        <v>2</v>
      </c>
      <c r="F27" s="48" t="s">
        <v>10</v>
      </c>
      <c r="G27" s="47">
        <f>+'Ark1'!Q496</f>
        <v>7</v>
      </c>
      <c r="H27" s="47"/>
      <c r="I27" s="65">
        <f>+'Ark1'!R496</f>
        <v>35</v>
      </c>
      <c r="J27" s="47"/>
      <c r="K27" s="65">
        <f>+'Ark1'!S496</f>
        <v>35</v>
      </c>
      <c r="L27" s="101">
        <f>+'Ark1'!T496</f>
        <v>1.507321274763135</v>
      </c>
      <c r="M27" s="101">
        <f>+'Ark1'!U496</f>
        <v>1.3675447149246036</v>
      </c>
      <c r="N27" s="49">
        <f>+'Ark1'!W496</f>
        <v>55.714285714285694</v>
      </c>
      <c r="O27" s="47"/>
      <c r="P27" s="65">
        <f>+'Ark1'!Y496</f>
        <v>136.17142857142869</v>
      </c>
      <c r="Q27" s="65"/>
      <c r="R27" s="76">
        <f>+'Ark1'!AA496</f>
        <v>13.273315258787919</v>
      </c>
      <c r="S27" s="49">
        <f>+'Ark1'!AB496</f>
        <v>5.764776930742805</v>
      </c>
      <c r="T27" s="65">
        <f>+'Ark1'!AC496</f>
        <v>35.995939149745702</v>
      </c>
      <c r="U27" s="65">
        <f t="shared" si="6"/>
        <v>5</v>
      </c>
      <c r="V27" s="49">
        <f>+'Ark1'!V496</f>
        <v>9.828571428571431</v>
      </c>
      <c r="W27" s="101">
        <f>+'Ark1'!X496</f>
        <v>147.53134189753911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+'Ark1'!C497</f>
        <v>2022</v>
      </c>
      <c r="C28" s="62">
        <f>+'Ark1'!G497</f>
        <v>1</v>
      </c>
      <c r="D28" s="209" t="str">
        <f>+D20</f>
        <v>Øst</v>
      </c>
      <c r="E28" s="209">
        <v>1</v>
      </c>
      <c r="F28" s="209" t="s">
        <v>53</v>
      </c>
      <c r="G28" s="62">
        <f>+'Ark1'!Q497</f>
        <v>273</v>
      </c>
      <c r="H28" s="62"/>
      <c r="I28" s="73">
        <f>+'Ark1'!R497</f>
        <v>10604</v>
      </c>
      <c r="J28" s="62"/>
      <c r="K28" s="73">
        <f>+'Ark1'!S497</f>
        <v>10579</v>
      </c>
      <c r="L28" s="210">
        <f>+'Ark1'!T497</f>
        <v>93.882248782647181</v>
      </c>
      <c r="M28" s="210">
        <f>+'Ark1'!U497</f>
        <v>94.326326576831363</v>
      </c>
      <c r="N28" s="63">
        <f>+'Ark1'!W497</f>
        <v>58.794782115511858</v>
      </c>
      <c r="O28" s="62"/>
      <c r="P28" s="73">
        <f>+'Ark1'!Y497</f>
        <v>158.26158336476828</v>
      </c>
      <c r="Q28" s="73"/>
      <c r="R28" s="211">
        <f>+'Ark1'!AA497</f>
        <v>32.245027394180902</v>
      </c>
      <c r="S28" s="63">
        <f>+'Ark1'!AB497</f>
        <v>5.0068057658560141</v>
      </c>
      <c r="T28" s="73">
        <f>+'Ark1'!AC497</f>
        <v>-42.35180701766167</v>
      </c>
      <c r="U28" s="73">
        <f t="shared" si="6"/>
        <v>38.842490842490839</v>
      </c>
      <c r="V28" s="63">
        <f>+'Ark1'!V497</f>
        <v>6.019238023387401</v>
      </c>
      <c r="W28" s="210">
        <f>+'Ark1'!X497</f>
        <v>171.87069271678595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+'Ark1'!C498</f>
        <v>2022</v>
      </c>
      <c r="C29" s="62">
        <f>+'Ark1'!G498</f>
        <v>1</v>
      </c>
      <c r="D29" s="209" t="str">
        <f t="shared" ref="D29:D35" si="7">+D21</f>
        <v>Øst</v>
      </c>
      <c r="E29" s="209">
        <v>2</v>
      </c>
      <c r="F29" s="209" t="s">
        <v>10</v>
      </c>
      <c r="G29" s="62">
        <f>+'Ark1'!Q498</f>
        <v>99</v>
      </c>
      <c r="H29" s="62"/>
      <c r="I29" s="73">
        <f>+'Ark1'!R498</f>
        <v>691</v>
      </c>
      <c r="J29" s="62"/>
      <c r="K29" s="73">
        <f>+'Ark1'!S498</f>
        <v>688</v>
      </c>
      <c r="L29" s="210">
        <f>+'Ark1'!T498</f>
        <v>6.1177512173528115</v>
      </c>
      <c r="M29" s="210">
        <f>+'Ark1'!U498</f>
        <v>5.6736734231686707</v>
      </c>
      <c r="N29" s="63">
        <f>+'Ark1'!W498</f>
        <v>56.084302325581369</v>
      </c>
      <c r="O29" s="62"/>
      <c r="P29" s="73">
        <f>+'Ark1'!Y498</f>
        <v>146.08263386396521</v>
      </c>
      <c r="Q29" s="73"/>
      <c r="R29" s="211">
        <f>+'Ark1'!AA498</f>
        <v>25.053494658922581</v>
      </c>
      <c r="S29" s="63">
        <f>+'Ark1'!AB498</f>
        <v>5.0401167485319087</v>
      </c>
      <c r="T29" s="73">
        <f>+'Ark1'!AC498</f>
        <v>-27.994700869351757</v>
      </c>
      <c r="U29" s="73">
        <f t="shared" si="6"/>
        <v>6.9797979797979801</v>
      </c>
      <c r="V29" s="63">
        <f>+'Ark1'!V498</f>
        <v>8.4790159189580301</v>
      </c>
      <c r="W29" s="210">
        <f>+'Ark1'!X498</f>
        <v>158.8233172831938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+'Ark1'!C499</f>
        <v>2022</v>
      </c>
      <c r="C30" s="62">
        <f>+'Ark1'!G499</f>
        <v>2</v>
      </c>
      <c r="D30" s="209" t="str">
        <f t="shared" si="7"/>
        <v>Vest</v>
      </c>
      <c r="E30" s="209">
        <v>1</v>
      </c>
      <c r="F30" s="209" t="s">
        <v>53</v>
      </c>
      <c r="G30" s="62">
        <f>+'Ark1'!Q499</f>
        <v>191</v>
      </c>
      <c r="H30" s="62"/>
      <c r="I30" s="73">
        <f>+'Ark1'!R499</f>
        <v>8640</v>
      </c>
      <c r="J30" s="62"/>
      <c r="K30" s="73">
        <f>+'Ark1'!S499</f>
        <v>8630</v>
      </c>
      <c r="L30" s="210">
        <f>+'Ark1'!T499</f>
        <v>69.931201942533392</v>
      </c>
      <c r="M30" s="210">
        <f>+'Ark1'!U499</f>
        <v>70.109080136086092</v>
      </c>
      <c r="N30" s="63">
        <f>+'Ark1'!W499</f>
        <v>59.355040556199313</v>
      </c>
      <c r="O30" s="62"/>
      <c r="P30" s="73">
        <f>+'Ark1'!Y499</f>
        <v>154.74216666666737</v>
      </c>
      <c r="Q30" s="73"/>
      <c r="R30" s="211">
        <f>+'Ark1'!AA499</f>
        <v>29.237756518977697</v>
      </c>
      <c r="S30" s="63">
        <f>+'Ark1'!AB499</f>
        <v>4.3238827951198502</v>
      </c>
      <c r="T30" s="73">
        <f>+'Ark1'!AC499</f>
        <v>-43.066851025876808</v>
      </c>
      <c r="U30" s="73">
        <f t="shared" si="6"/>
        <v>45.235602094240839</v>
      </c>
      <c r="V30" s="63">
        <f>+'Ark1'!V499</f>
        <v>5.5251157407407412</v>
      </c>
      <c r="W30" s="210">
        <f>+'Ark1'!X499</f>
        <v>167.8268516010593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+'Ark1'!C500</f>
        <v>2022</v>
      </c>
      <c r="C31" s="62">
        <f>+'Ark1'!G500</f>
        <v>2</v>
      </c>
      <c r="D31" s="209" t="str">
        <f t="shared" si="7"/>
        <v>Vest</v>
      </c>
      <c r="E31" s="209">
        <v>2</v>
      </c>
      <c r="F31" s="209" t="s">
        <v>10</v>
      </c>
      <c r="G31" s="62">
        <f>+'Ark1'!Q500</f>
        <v>95</v>
      </c>
      <c r="H31" s="62"/>
      <c r="I31" s="73">
        <f>+'Ark1'!R500</f>
        <v>3715</v>
      </c>
      <c r="J31" s="62"/>
      <c r="K31" s="73">
        <f>+'Ark1'!S500</f>
        <v>3700</v>
      </c>
      <c r="L31" s="210">
        <f>+'Ark1'!T500</f>
        <v>30.068798057466612</v>
      </c>
      <c r="M31" s="210">
        <f>+'Ark1'!U500</f>
        <v>29.890919863913911</v>
      </c>
      <c r="N31" s="63">
        <f>+'Ark1'!W500</f>
        <v>59.2008108108108</v>
      </c>
      <c r="O31" s="62"/>
      <c r="P31" s="73">
        <f>+'Ark1'!Y500</f>
        <v>153.43647375504676</v>
      </c>
      <c r="Q31" s="73"/>
      <c r="R31" s="211">
        <f>+'Ark1'!AA500</f>
        <v>30.780469157798553</v>
      </c>
      <c r="S31" s="63">
        <f>+'Ark1'!AB500</f>
        <v>4.6531534662446381</v>
      </c>
      <c r="T31" s="73">
        <f>+'Ark1'!AC500</f>
        <v>-49.436729211513665</v>
      </c>
      <c r="U31" s="73">
        <f t="shared" si="6"/>
        <v>39.10526315789474</v>
      </c>
      <c r="V31" s="63">
        <f>+'Ark1'!V500</f>
        <v>5.7119784656796764</v>
      </c>
      <c r="W31" s="210">
        <f>+'Ark1'!X500</f>
        <v>166.87686737465879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+'Ark1'!C501</f>
        <v>2022</v>
      </c>
      <c r="C32" s="62">
        <f>+'Ark1'!G501</f>
        <v>3</v>
      </c>
      <c r="D32" s="209" t="str">
        <f t="shared" si="7"/>
        <v>Midt</v>
      </c>
      <c r="E32" s="209">
        <v>1</v>
      </c>
      <c r="F32" s="209" t="s">
        <v>53</v>
      </c>
      <c r="G32" s="62">
        <f>+'Ark1'!Q501</f>
        <v>121</v>
      </c>
      <c r="H32" s="62"/>
      <c r="I32" s="73">
        <f>+'Ark1'!R501</f>
        <v>1071</v>
      </c>
      <c r="J32" s="62"/>
      <c r="K32" s="73">
        <f>+'Ark1'!S501</f>
        <v>1065</v>
      </c>
      <c r="L32" s="210">
        <f>+'Ark1'!T501</f>
        <v>72.708757637474548</v>
      </c>
      <c r="M32" s="210">
        <f>+'Ark1'!U501</f>
        <v>73.376904024770894</v>
      </c>
      <c r="N32" s="63">
        <f>+'Ark1'!W501</f>
        <v>58.327699530516419</v>
      </c>
      <c r="O32" s="62"/>
      <c r="P32" s="73">
        <f>+'Ark1'!Y501</f>
        <v>137.07317460317469</v>
      </c>
      <c r="Q32" s="73"/>
      <c r="R32" s="211">
        <f>+'Ark1'!AA501</f>
        <v>23.647940645018071</v>
      </c>
      <c r="S32" s="63">
        <f>+'Ark1'!AB501</f>
        <v>4.3500183868641553</v>
      </c>
      <c r="T32" s="73">
        <f>+'Ark1'!AC501</f>
        <v>-37.994474021900146</v>
      </c>
      <c r="U32" s="73">
        <f t="shared" si="6"/>
        <v>8.8512396694214868</v>
      </c>
      <c r="V32" s="63">
        <f>+'Ark1'!V501</f>
        <v>7.0690943043884227</v>
      </c>
      <c r="W32" s="210">
        <f>+'Ark1'!X501</f>
        <v>149.25770813923245</v>
      </c>
      <c r="X32" s="39"/>
      <c r="Y32" s="5"/>
      <c r="Z32"/>
      <c r="AA32"/>
      <c r="AB32"/>
      <c r="AE32"/>
    </row>
    <row r="33" spans="1:31" ht="15.6">
      <c r="A33" s="39"/>
      <c r="B33" s="62">
        <f>+'Ark1'!C502</f>
        <v>2022</v>
      </c>
      <c r="C33" s="62">
        <f>+'Ark1'!G502</f>
        <v>3</v>
      </c>
      <c r="D33" s="209" t="str">
        <f t="shared" si="7"/>
        <v>Midt</v>
      </c>
      <c r="E33" s="209">
        <v>2</v>
      </c>
      <c r="F33" s="209" t="s">
        <v>10</v>
      </c>
      <c r="G33" s="62">
        <f>+'Ark1'!Q502</f>
        <v>38</v>
      </c>
      <c r="H33" s="62"/>
      <c r="I33" s="73">
        <f>+'Ark1'!R502</f>
        <v>402</v>
      </c>
      <c r="J33" s="62"/>
      <c r="K33" s="73">
        <f>+'Ark1'!S502</f>
        <v>400</v>
      </c>
      <c r="L33" s="210">
        <f>+'Ark1'!T502</f>
        <v>27.291242362525459</v>
      </c>
      <c r="M33" s="210">
        <f>+'Ark1'!U502</f>
        <v>26.623095975229099</v>
      </c>
      <c r="N33" s="63">
        <f>+'Ark1'!W502</f>
        <v>58.987499999999997</v>
      </c>
      <c r="O33" s="62"/>
      <c r="P33" s="73">
        <f>+'Ark1'!Y502</f>
        <v>132.49975124378111</v>
      </c>
      <c r="Q33" s="73"/>
      <c r="R33" s="211">
        <f>+'Ark1'!AA502</f>
        <v>20.389073052434089</v>
      </c>
      <c r="S33" s="63">
        <f>+'Ark1'!AB502</f>
        <v>3.9815001883712129</v>
      </c>
      <c r="T33" s="73">
        <f>+'Ark1'!AC502</f>
        <v>-31.662056422461049</v>
      </c>
      <c r="U33" s="73">
        <f t="shared" si="6"/>
        <v>10.578947368421053</v>
      </c>
      <c r="V33" s="63">
        <f>+'Ark1'!V502</f>
        <v>6.5422885572139284</v>
      </c>
      <c r="W33" s="210">
        <f>+'Ark1'!X502</f>
        <v>144.47507856168775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+'Ark1'!C503</f>
        <v>2022</v>
      </c>
      <c r="C34" s="62">
        <f>+'Ark1'!G503</f>
        <v>4</v>
      </c>
      <c r="D34" s="209" t="str">
        <f t="shared" si="7"/>
        <v>Nord</v>
      </c>
      <c r="E34" s="209">
        <v>1</v>
      </c>
      <c r="F34" s="209" t="s">
        <v>53</v>
      </c>
      <c r="G34" s="62">
        <f>+'Ark1'!Q503</f>
        <v>52</v>
      </c>
      <c r="H34" s="62"/>
      <c r="I34" s="73">
        <f>+'Ark1'!R503</f>
        <v>2262</v>
      </c>
      <c r="J34" s="62"/>
      <c r="K34" s="73">
        <f>+'Ark1'!S503</f>
        <v>2261</v>
      </c>
      <c r="L34" s="210">
        <f>+'Ark1'!T503</f>
        <v>98.734177215189888</v>
      </c>
      <c r="M34" s="210">
        <f>+'Ark1'!U503</f>
        <v>98.827867403905501</v>
      </c>
      <c r="N34" s="63">
        <f>+'Ark1'!W503</f>
        <v>59.480760725342783</v>
      </c>
      <c r="O34" s="62"/>
      <c r="P34" s="73">
        <f>+'Ark1'!Y503</f>
        <v>148.4339168877103</v>
      </c>
      <c r="Q34" s="73"/>
      <c r="R34" s="211">
        <f>+'Ark1'!AA503</f>
        <v>30.653945397126616</v>
      </c>
      <c r="S34" s="63">
        <f>+'Ark1'!AB503</f>
        <v>4.3863814157701881</v>
      </c>
      <c r="T34" s="73">
        <f>+'Ark1'!AC503</f>
        <v>-48.123370204548365</v>
      </c>
      <c r="U34" s="73">
        <f t="shared" si="6"/>
        <v>43.5</v>
      </c>
      <c r="V34" s="63">
        <f>+'Ark1'!V503</f>
        <v>5.6171529619805476</v>
      </c>
      <c r="W34" s="210">
        <f>+'Ark1'!X503</f>
        <v>160.87524535090563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+'Ark1'!C504</f>
        <v>2022</v>
      </c>
      <c r="C35" s="62">
        <f>+'Ark1'!G504</f>
        <v>4</v>
      </c>
      <c r="D35" s="209" t="str">
        <f t="shared" si="7"/>
        <v>Nord</v>
      </c>
      <c r="E35" s="209">
        <v>2</v>
      </c>
      <c r="F35" s="209" t="s">
        <v>10</v>
      </c>
      <c r="G35" s="62">
        <f>+'Ark1'!Q504</f>
        <v>8</v>
      </c>
      <c r="H35" s="62"/>
      <c r="I35" s="73">
        <f>+'Ark1'!R504</f>
        <v>29</v>
      </c>
      <c r="J35" s="62"/>
      <c r="K35" s="73">
        <f>+'Ark1'!S504</f>
        <v>29</v>
      </c>
      <c r="L35" s="210">
        <f>+'Ark1'!T504</f>
        <v>1.2658227848101264</v>
      </c>
      <c r="M35" s="210">
        <f>+'Ark1'!U504</f>
        <v>1.1721325960944435</v>
      </c>
      <c r="N35" s="63">
        <f>+'Ark1'!W504</f>
        <v>57.24137931034484</v>
      </c>
      <c r="O35" s="62"/>
      <c r="P35" s="73">
        <f>+'Ark1'!Y504</f>
        <v>137.31724137931039</v>
      </c>
      <c r="Q35" s="73"/>
      <c r="R35" s="211">
        <f>+'Ark1'!AA504</f>
        <v>26.432765312111776</v>
      </c>
      <c r="S35" s="63">
        <f>+'Ark1'!AB504</f>
        <v>5.0354274031094919</v>
      </c>
      <c r="T35" s="73">
        <f>+'Ark1'!AC504</f>
        <v>8.1913693898251001</v>
      </c>
      <c r="U35" s="73">
        <f t="shared" si="6"/>
        <v>3.625</v>
      </c>
      <c r="V35" s="63">
        <f>+'Ark1'!V504</f>
        <v>9.4137931034482794</v>
      </c>
      <c r="W35" s="210">
        <f>+'Ark1'!X504</f>
        <v>148.77274255613253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+'Ark1'!C505</f>
        <v>2021</v>
      </c>
      <c r="C36" s="47">
        <f>+'Ark1'!G505</f>
        <v>1</v>
      </c>
      <c r="D36" s="48" t="str">
        <f>+D28</f>
        <v>Øst</v>
      </c>
      <c r="E36" s="48">
        <v>1</v>
      </c>
      <c r="F36" s="48" t="s">
        <v>53</v>
      </c>
      <c r="G36" s="47">
        <f>+'Ark1'!Q505</f>
        <v>245</v>
      </c>
      <c r="H36" s="47"/>
      <c r="I36" s="65">
        <f>+'Ark1'!R505</f>
        <v>11078</v>
      </c>
      <c r="J36" s="47"/>
      <c r="K36" s="65">
        <f>+'Ark1'!S505</f>
        <v>11079</v>
      </c>
      <c r="L36" s="101">
        <f>+'Ark1'!T505</f>
        <v>94.048730792087611</v>
      </c>
      <c r="M36" s="101">
        <f>+'Ark1'!U505</f>
        <v>94.522145706328601</v>
      </c>
      <c r="N36" s="49">
        <f>+'Ark1'!W505</f>
        <v>59.219243614044565</v>
      </c>
      <c r="O36" s="47"/>
      <c r="P36" s="65">
        <f>+'Ark1'!Y505</f>
        <v>157.96268550279871</v>
      </c>
      <c r="Q36" s="65"/>
      <c r="R36" s="76">
        <f>+'Ark1'!AA505</f>
        <v>31.264154345022185</v>
      </c>
      <c r="S36" s="49">
        <f>+'Ark1'!AB505</f>
        <v>4.6439474167053501</v>
      </c>
      <c r="T36" s="65">
        <f>+'Ark1'!AC505</f>
        <v>-38.819170297374178</v>
      </c>
      <c r="U36" s="65">
        <f t="shared" si="6"/>
        <v>45.216326530612243</v>
      </c>
      <c r="V36" s="49">
        <f>+'Ark1'!V505</f>
        <v>15.08566528254198</v>
      </c>
      <c r="W36" s="101">
        <f>+'Ark1'!X505</f>
        <v>171.12596447489381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+'Ark1'!C506</f>
        <v>2021</v>
      </c>
      <c r="C37" s="47">
        <f>+'Ark1'!G506</f>
        <v>1</v>
      </c>
      <c r="D37" s="48" t="str">
        <f t="shared" ref="D37:D43" si="8">+D29</f>
        <v>Øst</v>
      </c>
      <c r="E37" s="48">
        <v>2</v>
      </c>
      <c r="F37" s="48" t="s">
        <v>10</v>
      </c>
      <c r="G37" s="47">
        <f>+'Ark1'!Q506</f>
        <v>113</v>
      </c>
      <c r="H37" s="47"/>
      <c r="I37" s="65">
        <f>+'Ark1'!R506</f>
        <v>701</v>
      </c>
      <c r="J37" s="47"/>
      <c r="K37" s="65">
        <f>+'Ark1'!S506</f>
        <v>701</v>
      </c>
      <c r="L37" s="101">
        <f>+'Ark1'!T506</f>
        <v>5.9512692079123877</v>
      </c>
      <c r="M37" s="101">
        <f>+'Ark1'!U506</f>
        <v>5.4778542936714079</v>
      </c>
      <c r="N37" s="49">
        <f>+'Ark1'!W506</f>
        <v>56.095577746077041</v>
      </c>
      <c r="O37" s="47"/>
      <c r="P37" s="65">
        <f>+'Ark1'!Y506</f>
        <v>144.66875891583462</v>
      </c>
      <c r="Q37" s="65"/>
      <c r="R37" s="76">
        <f>+'Ark1'!AA506</f>
        <v>21.653732166056464</v>
      </c>
      <c r="S37" s="49">
        <f>+'Ark1'!AB506</f>
        <v>4.8625319791478452</v>
      </c>
      <c r="T37" s="65">
        <f>+'Ark1'!AC506</f>
        <v>-25.093605568803785</v>
      </c>
      <c r="U37" s="65">
        <f t="shared" si="6"/>
        <v>6.2035398230088497</v>
      </c>
      <c r="V37" s="49">
        <f>+'Ark1'!V506</f>
        <v>13.302425106990013</v>
      </c>
      <c r="W37" s="101">
        <f>+'Ark1'!X506</f>
        <v>156.73755028801159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+'Ark1'!C507</f>
        <v>2021</v>
      </c>
      <c r="C38" s="47">
        <f>+'Ark1'!G507</f>
        <v>2</v>
      </c>
      <c r="D38" s="48" t="str">
        <f t="shared" si="8"/>
        <v>Vest</v>
      </c>
      <c r="E38" s="48">
        <v>1</v>
      </c>
      <c r="F38" s="48" t="s">
        <v>53</v>
      </c>
      <c r="G38" s="47">
        <f>+'Ark1'!Q507</f>
        <v>190</v>
      </c>
      <c r="H38" s="47"/>
      <c r="I38" s="65">
        <f>+'Ark1'!R507</f>
        <v>8398</v>
      </c>
      <c r="J38" s="47"/>
      <c r="K38" s="65">
        <f>+'Ark1'!S507</f>
        <v>8399</v>
      </c>
      <c r="L38" s="101">
        <f>+'Ark1'!T507</f>
        <v>65.166446806859625</v>
      </c>
      <c r="M38" s="101">
        <f>+'Ark1'!U507</f>
        <v>65.316025899003364</v>
      </c>
      <c r="N38" s="49">
        <f>+'Ark1'!W507</f>
        <v>59.624121919276114</v>
      </c>
      <c r="O38" s="47"/>
      <c r="P38" s="65">
        <f>+'Ark1'!Y507</f>
        <v>152.77799714217639</v>
      </c>
      <c r="Q38" s="65"/>
      <c r="R38" s="76">
        <f>+'Ark1'!AA507</f>
        <v>28.831137331117461</v>
      </c>
      <c r="S38" s="49">
        <f>+'Ark1'!AB507</f>
        <v>4.156601608630222</v>
      </c>
      <c r="T38" s="65">
        <f>+'Ark1'!AC507</f>
        <v>-41.732641764907925</v>
      </c>
      <c r="U38" s="65">
        <f t="shared" si="6"/>
        <v>44.2</v>
      </c>
      <c r="V38" s="49">
        <f>+'Ark1'!V507</f>
        <v>15.352822100500108</v>
      </c>
      <c r="W38" s="101">
        <f>+'Ark1'!X507</f>
        <v>165.50710624234117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+'Ark1'!C508</f>
        <v>2021</v>
      </c>
      <c r="C39" s="47">
        <f>+'Ark1'!G508</f>
        <v>2</v>
      </c>
      <c r="D39" s="48" t="str">
        <f t="shared" si="8"/>
        <v>Vest</v>
      </c>
      <c r="E39" s="48">
        <v>2</v>
      </c>
      <c r="F39" s="48" t="s">
        <v>10</v>
      </c>
      <c r="G39" s="47">
        <f>+'Ark1'!Q508</f>
        <v>116</v>
      </c>
      <c r="H39" s="47"/>
      <c r="I39" s="65">
        <f>+'Ark1'!R508</f>
        <v>4489</v>
      </c>
      <c r="J39" s="47"/>
      <c r="K39" s="65">
        <f>+'Ark1'!S508</f>
        <v>4489</v>
      </c>
      <c r="L39" s="101">
        <f>+'Ark1'!T508</f>
        <v>34.833553193140375</v>
      </c>
      <c r="M39" s="101">
        <f>+'Ark1'!U508</f>
        <v>34.683974100996643</v>
      </c>
      <c r="N39" s="49">
        <f>+'Ark1'!W508</f>
        <v>58.756293161060377</v>
      </c>
      <c r="O39" s="47"/>
      <c r="P39" s="65">
        <f>+'Ark1'!Y508</f>
        <v>151.7735798618848</v>
      </c>
      <c r="Q39" s="65"/>
      <c r="R39" s="76">
        <f>+'Ark1'!AA508</f>
        <v>30.727563961833862</v>
      </c>
      <c r="S39" s="49">
        <f>+'Ark1'!AB508</f>
        <v>4.7286207317773403</v>
      </c>
      <c r="T39" s="65">
        <f>+'Ark1'!AC508</f>
        <v>-55.163166281241971</v>
      </c>
      <c r="U39" s="65">
        <f t="shared" si="6"/>
        <v>38.698275862068968</v>
      </c>
      <c r="V39" s="49">
        <f>+'Ark1'!V508</f>
        <v>14.899532189797284</v>
      </c>
      <c r="W39" s="101">
        <f>+'Ark1'!X508</f>
        <v>164.43508110713381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+'Ark1'!C509</f>
        <v>2021</v>
      </c>
      <c r="C40" s="47">
        <f>+'Ark1'!G509</f>
        <v>3</v>
      </c>
      <c r="D40" s="48" t="str">
        <f t="shared" si="8"/>
        <v>Midt</v>
      </c>
      <c r="E40" s="48">
        <v>1</v>
      </c>
      <c r="F40" s="48" t="s">
        <v>53</v>
      </c>
      <c r="G40" s="47">
        <f>+'Ark1'!Q509</f>
        <v>90</v>
      </c>
      <c r="H40" s="47"/>
      <c r="I40" s="65">
        <f>+'Ark1'!R509</f>
        <v>560</v>
      </c>
      <c r="J40" s="47"/>
      <c r="K40" s="65">
        <f>+'Ark1'!S509</f>
        <v>560</v>
      </c>
      <c r="L40" s="101">
        <f>+'Ark1'!T509</f>
        <v>76.923076923076891</v>
      </c>
      <c r="M40" s="101">
        <f>+'Ark1'!U509</f>
        <v>77.667133881438986</v>
      </c>
      <c r="N40" s="49">
        <f>+'Ark1'!W509</f>
        <v>58.342857142857149</v>
      </c>
      <c r="O40" s="47"/>
      <c r="P40" s="65">
        <f>+'Ark1'!Y509</f>
        <v>139.22124999999997</v>
      </c>
      <c r="Q40" s="65"/>
      <c r="R40" s="76">
        <f>+'Ark1'!AA509</f>
        <v>22.307178614141986</v>
      </c>
      <c r="S40" s="49">
        <f>+'Ark1'!AB509</f>
        <v>4.5509362122714156</v>
      </c>
      <c r="T40" s="65">
        <f>+'Ark1'!AC509</f>
        <v>-30.574216173195673</v>
      </c>
      <c r="U40" s="65">
        <f t="shared" si="6"/>
        <v>6.2222222222222223</v>
      </c>
      <c r="V40" s="49">
        <f>+'Ark1'!V509</f>
        <v>14.664285714285713</v>
      </c>
      <c r="W40" s="101">
        <f>+'Ark1'!X509</f>
        <v>150.83559046587203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+'Ark1'!C510</f>
        <v>2021</v>
      </c>
      <c r="C41" s="47">
        <f>+'Ark1'!G510</f>
        <v>3</v>
      </c>
      <c r="D41" s="48" t="str">
        <f t="shared" si="8"/>
        <v>Midt</v>
      </c>
      <c r="E41" s="48">
        <v>2</v>
      </c>
      <c r="F41" s="48" t="s">
        <v>10</v>
      </c>
      <c r="G41" s="47">
        <f>+'Ark1'!Q510</f>
        <v>33</v>
      </c>
      <c r="H41" s="47"/>
      <c r="I41" s="65">
        <f>+'Ark1'!R510</f>
        <v>168</v>
      </c>
      <c r="J41" s="47"/>
      <c r="K41" s="65">
        <f>+'Ark1'!S510</f>
        <v>168</v>
      </c>
      <c r="L41" s="101">
        <f>+'Ark1'!T510</f>
        <v>23.07692307692308</v>
      </c>
      <c r="M41" s="101">
        <f>+'Ark1'!U510</f>
        <v>22.332866118560997</v>
      </c>
      <c r="N41" s="49">
        <f>+'Ark1'!W510</f>
        <v>58.95833333333335</v>
      </c>
      <c r="O41" s="47"/>
      <c r="P41" s="65">
        <f>+'Ark1'!Y510</f>
        <v>133.44166666666669</v>
      </c>
      <c r="Q41" s="65"/>
      <c r="R41" s="76">
        <f>+'Ark1'!AA510</f>
        <v>15.681090434731075</v>
      </c>
      <c r="S41" s="49">
        <f>+'Ark1'!AB510</f>
        <v>3.9586466041448407</v>
      </c>
      <c r="T41" s="65">
        <f>+'Ark1'!AC510</f>
        <v>-33.965798281702114</v>
      </c>
      <c r="U41" s="65">
        <f t="shared" si="6"/>
        <v>5.0909090909090908</v>
      </c>
      <c r="V41" s="49">
        <f>+'Ark1'!V510</f>
        <v>14.928571428571423</v>
      </c>
      <c r="W41" s="101">
        <f>+'Ark1'!X510</f>
        <v>144.5738533766702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+'Ark1'!C511</f>
        <v>2021</v>
      </c>
      <c r="C42" s="47">
        <f>+'Ark1'!G511</f>
        <v>4</v>
      </c>
      <c r="D42" s="48" t="str">
        <f t="shared" si="8"/>
        <v>Nord</v>
      </c>
      <c r="E42" s="48">
        <v>1</v>
      </c>
      <c r="F42" s="48" t="s">
        <v>53</v>
      </c>
      <c r="G42" s="47">
        <f>+'Ark1'!Q511</f>
        <v>53</v>
      </c>
      <c r="H42" s="47"/>
      <c r="I42" s="65">
        <f>+'Ark1'!R511</f>
        <v>2459</v>
      </c>
      <c r="J42" s="47"/>
      <c r="K42" s="65">
        <f>+'Ark1'!S511</f>
        <v>2459</v>
      </c>
      <c r="L42" s="101">
        <f>+'Ark1'!T511</f>
        <v>98.99355877616749</v>
      </c>
      <c r="M42" s="101">
        <f>+'Ark1'!U511</f>
        <v>99.10916056843719</v>
      </c>
      <c r="N42" s="49">
        <f>+'Ark1'!W511</f>
        <v>58.890199267995122</v>
      </c>
      <c r="O42" s="47"/>
      <c r="P42" s="65">
        <f>+'Ark1'!Y511</f>
        <v>148.41213094753931</v>
      </c>
      <c r="Q42" s="65"/>
      <c r="R42" s="76">
        <f>+'Ark1'!AA511</f>
        <v>30.23653838808578</v>
      </c>
      <c r="S42" s="49">
        <f>+'Ark1'!AB511</f>
        <v>4.4915697004813051</v>
      </c>
      <c r="T42" s="65">
        <f>+'Ark1'!AC511</f>
        <v>-48.921398624199263</v>
      </c>
      <c r="U42" s="65">
        <f t="shared" si="6"/>
        <v>46.39622641509434</v>
      </c>
      <c r="V42" s="49">
        <f>+'Ark1'!V511</f>
        <v>14.916226108174053</v>
      </c>
      <c r="W42" s="101">
        <f>+'Ark1'!X511</f>
        <v>160.79320796049797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+'Ark1'!C512</f>
        <v>2021</v>
      </c>
      <c r="C43" s="47">
        <f>+'Ark1'!G512</f>
        <v>4</v>
      </c>
      <c r="D43" s="48" t="str">
        <f t="shared" si="8"/>
        <v>Nord</v>
      </c>
      <c r="E43" s="48">
        <v>2</v>
      </c>
      <c r="F43" s="48" t="s">
        <v>10</v>
      </c>
      <c r="G43" s="47">
        <f>+'Ark1'!Q512</f>
        <v>6</v>
      </c>
      <c r="H43" s="47"/>
      <c r="I43" s="65">
        <f>+'Ark1'!R512</f>
        <v>25</v>
      </c>
      <c r="J43" s="47"/>
      <c r="K43" s="65">
        <f>+'Ark1'!S512</f>
        <v>25</v>
      </c>
      <c r="L43" s="101">
        <f>+'Ark1'!T512</f>
        <v>1.0064412238325282</v>
      </c>
      <c r="M43" s="101">
        <f>+'Ark1'!U512</f>
        <v>0.89083943156280987</v>
      </c>
      <c r="N43" s="49">
        <f>+'Ark1'!W512</f>
        <v>58.04</v>
      </c>
      <c r="O43" s="47"/>
      <c r="P43" s="65">
        <f>+'Ark1'!Y512</f>
        <v>131.21199999999999</v>
      </c>
      <c r="Q43" s="65"/>
      <c r="R43" s="76">
        <f>+'Ark1'!AA512</f>
        <v>10.26973495276291</v>
      </c>
      <c r="S43" s="49">
        <f>+'Ark1'!AB512</f>
        <v>2.8352072234671408</v>
      </c>
      <c r="T43" s="65">
        <f>+'Ark1'!AC512</f>
        <v>-26.817757562587659</v>
      </c>
      <c r="U43" s="65">
        <f t="shared" si="6"/>
        <v>4.166666666666667</v>
      </c>
      <c r="V43" s="49">
        <f>+'Ark1'!V512</f>
        <v>14.6</v>
      </c>
      <c r="W43" s="101">
        <f>+'Ark1'!X512</f>
        <v>142.15817984832071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+'Ark1'!C513</f>
        <v>2020</v>
      </c>
      <c r="C44" s="47">
        <f>+'Ark1'!G513</f>
        <v>1</v>
      </c>
      <c r="D44" s="3" t="str">
        <f>+D36</f>
        <v>Øst</v>
      </c>
      <c r="E44" s="3">
        <v>1</v>
      </c>
      <c r="F44" s="3" t="s">
        <v>53</v>
      </c>
      <c r="G44" s="47">
        <f>+'Ark1'!Q513</f>
        <v>243</v>
      </c>
      <c r="H44" s="47"/>
      <c r="I44" s="65">
        <f>+'Ark1'!R513</f>
        <v>9526</v>
      </c>
      <c r="J44" s="47"/>
      <c r="K44" s="65">
        <f>+'Ark1'!S513</f>
        <v>9526</v>
      </c>
      <c r="L44" s="101">
        <f>+'Ark1'!T513</f>
        <v>93.815245223557213</v>
      </c>
      <c r="M44" s="101">
        <f>+'Ark1'!U513</f>
        <v>94.385871399669057</v>
      </c>
      <c r="N44" s="49">
        <f>+'Ark1'!W513</f>
        <v>59.448036951501159</v>
      </c>
      <c r="O44" s="47"/>
      <c r="P44" s="65">
        <f>+'Ark1'!Y513</f>
        <v>156.26489397438672</v>
      </c>
      <c r="Q44" s="65"/>
      <c r="R44" s="76">
        <f>+'Ark1'!AA513</f>
        <v>31.428967711072076</v>
      </c>
      <c r="S44" s="49">
        <f>+'Ark1'!AB513</f>
        <v>4.7392848333673836</v>
      </c>
      <c r="T44" s="65">
        <f>+'Ark1'!AC513</f>
        <v>-42.822925264341379</v>
      </c>
      <c r="U44" s="65">
        <f t="shared" si="6"/>
        <v>39.201646090534979</v>
      </c>
      <c r="V44" s="49">
        <f>+'Ark1'!V513</f>
        <v>15.175309678773882</v>
      </c>
      <c r="W44" s="101">
        <f>+'Ark1'!X513</f>
        <v>169.30107689532653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+'Ark1'!C514</f>
        <v>2020</v>
      </c>
      <c r="C45" s="47">
        <f>+'Ark1'!G514</f>
        <v>1</v>
      </c>
      <c r="D45" s="3" t="str">
        <f t="shared" ref="D45:D51" si="9">+D37</f>
        <v>Øst</v>
      </c>
      <c r="E45" s="3">
        <v>2</v>
      </c>
      <c r="F45" s="3" t="s">
        <v>10</v>
      </c>
      <c r="G45" s="47">
        <f>+'Ark1'!Q514</f>
        <v>86</v>
      </c>
      <c r="H45" s="47"/>
      <c r="I45" s="65">
        <f>+'Ark1'!R514</f>
        <v>628</v>
      </c>
      <c r="J45" s="47"/>
      <c r="K45" s="65">
        <f>+'Ark1'!S514</f>
        <v>628</v>
      </c>
      <c r="L45" s="101">
        <f>+'Ark1'!T514</f>
        <v>6.1847547764427802</v>
      </c>
      <c r="M45" s="101">
        <f>+'Ark1'!U514</f>
        <v>5.6141286003309343</v>
      </c>
      <c r="N45" s="49">
        <f>+'Ark1'!W514</f>
        <v>57.772292993630593</v>
      </c>
      <c r="O45" s="47"/>
      <c r="P45" s="65">
        <f>+'Ark1'!Y514</f>
        <v>140.98980891719748</v>
      </c>
      <c r="Q45" s="65"/>
      <c r="R45" s="76">
        <f>+'Ark1'!AA514</f>
        <v>22.515270641620372</v>
      </c>
      <c r="S45" s="49">
        <f>+'Ark1'!AB514</f>
        <v>4.7070955211643293</v>
      </c>
      <c r="T45" s="65">
        <f>+'Ark1'!AC514</f>
        <v>-16.2966404874647</v>
      </c>
      <c r="U45" s="65">
        <f t="shared" si="6"/>
        <v>7.3023255813953485</v>
      </c>
      <c r="V45" s="49">
        <f>+'Ark1'!V514</f>
        <v>14.453821656050955</v>
      </c>
      <c r="W45" s="101">
        <f>+'Ark1'!X514</f>
        <v>152.75168896771123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+'Ark1'!C515</f>
        <v>2020</v>
      </c>
      <c r="C46" s="47">
        <f>+'Ark1'!G515</f>
        <v>2</v>
      </c>
      <c r="D46" s="3" t="str">
        <f t="shared" si="9"/>
        <v>Vest</v>
      </c>
      <c r="E46" s="3">
        <v>1</v>
      </c>
      <c r="F46" s="3" t="s">
        <v>53</v>
      </c>
      <c r="G46" s="47">
        <f>+'Ark1'!Q515</f>
        <v>182</v>
      </c>
      <c r="H46" s="47"/>
      <c r="I46" s="65">
        <f>+'Ark1'!R515</f>
        <v>8426</v>
      </c>
      <c r="J46" s="47"/>
      <c r="K46" s="65">
        <f>+'Ark1'!S515</f>
        <v>8426</v>
      </c>
      <c r="L46" s="101">
        <f>+'Ark1'!T515</f>
        <v>64.850304009851442</v>
      </c>
      <c r="M46" s="101">
        <f>+'Ark1'!U515</f>
        <v>65.191560104182074</v>
      </c>
      <c r="N46" s="49">
        <f>+'Ark1'!W515</f>
        <v>59.173629242819842</v>
      </c>
      <c r="O46" s="47"/>
      <c r="P46" s="65">
        <f>+'Ark1'!Y515</f>
        <v>152.70449916923795</v>
      </c>
      <c r="Q46" s="65"/>
      <c r="R46" s="76">
        <f>+'Ark1'!AA515</f>
        <v>29.603507218832288</v>
      </c>
      <c r="S46" s="49">
        <f>+'Ark1'!AB515</f>
        <v>4.3596473585736</v>
      </c>
      <c r="T46" s="65">
        <f>+'Ark1'!AC515</f>
        <v>-43.401071057373038</v>
      </c>
      <c r="U46" s="65">
        <f t="shared" si="6"/>
        <v>46.296703296703299</v>
      </c>
      <c r="V46" s="49">
        <f>+'Ark1'!V515</f>
        <v>15.115831948730124</v>
      </c>
      <c r="W46" s="101">
        <f>+'Ark1'!X515</f>
        <v>165.44366107176421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+'Ark1'!C516</f>
        <v>2020</v>
      </c>
      <c r="C47" s="47">
        <f>+'Ark1'!G516</f>
        <v>2</v>
      </c>
      <c r="D47" s="3" t="str">
        <f t="shared" si="9"/>
        <v>Vest</v>
      </c>
      <c r="E47" s="3">
        <v>2</v>
      </c>
      <c r="F47" s="3" t="s">
        <v>10</v>
      </c>
      <c r="G47" s="47">
        <f>+'Ark1'!Q516</f>
        <v>109</v>
      </c>
      <c r="H47" s="47"/>
      <c r="I47" s="65">
        <f>+'Ark1'!R516</f>
        <v>4567</v>
      </c>
      <c r="J47" s="47"/>
      <c r="K47" s="65">
        <f>+'Ark1'!S516</f>
        <v>4567</v>
      </c>
      <c r="L47" s="101">
        <f>+'Ark1'!T516</f>
        <v>35.149695990148537</v>
      </c>
      <c r="M47" s="101">
        <f>+'Ark1'!U516</f>
        <v>34.808439895817926</v>
      </c>
      <c r="N47" s="49">
        <f>+'Ark1'!W516</f>
        <v>59.001094810597763</v>
      </c>
      <c r="O47" s="47"/>
      <c r="P47" s="65">
        <f>+'Ark1'!Y516</f>
        <v>150.43034814976957</v>
      </c>
      <c r="Q47" s="65"/>
      <c r="R47" s="76">
        <f>+'Ark1'!AA516</f>
        <v>30.576886880953793</v>
      </c>
      <c r="S47" s="49">
        <f>+'Ark1'!AB516</f>
        <v>4.601696037470516</v>
      </c>
      <c r="T47" s="65">
        <f>+'Ark1'!AC516</f>
        <v>-52.581403089727822</v>
      </c>
      <c r="U47" s="65">
        <f t="shared" si="6"/>
        <v>41.899082568807337</v>
      </c>
      <c r="V47" s="49">
        <f>+'Ark1'!V516</f>
        <v>15.009634333260347</v>
      </c>
      <c r="W47" s="101">
        <f>+'Ark1'!X516</f>
        <v>162.97979214492989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+'Ark1'!C517</f>
        <v>2020</v>
      </c>
      <c r="C48" s="47">
        <f>+'Ark1'!G517</f>
        <v>3</v>
      </c>
      <c r="D48" s="3" t="str">
        <f t="shared" si="9"/>
        <v>Midt</v>
      </c>
      <c r="E48" s="3">
        <v>1</v>
      </c>
      <c r="F48" s="3" t="s">
        <v>53</v>
      </c>
      <c r="G48" s="47">
        <f>+'Ark1'!Q517</f>
        <v>86</v>
      </c>
      <c r="H48" s="47"/>
      <c r="I48" s="65">
        <f>+'Ark1'!R517</f>
        <v>1209</v>
      </c>
      <c r="J48" s="47"/>
      <c r="K48" s="65">
        <f>+'Ark1'!S517</f>
        <v>1209</v>
      </c>
      <c r="L48" s="101">
        <f>+'Ark1'!T517</f>
        <v>88.312636961285619</v>
      </c>
      <c r="M48" s="101">
        <f>+'Ark1'!U517</f>
        <v>88.90573107699089</v>
      </c>
      <c r="N48" s="49">
        <f>+'Ark1'!W517</f>
        <v>59.973531844499597</v>
      </c>
      <c r="O48" s="47"/>
      <c r="P48" s="65">
        <f>+'Ark1'!Y517</f>
        <v>142.69755169561611</v>
      </c>
      <c r="Q48" s="65"/>
      <c r="R48" s="76">
        <f>+'Ark1'!AA517</f>
        <v>25.589625116613455</v>
      </c>
      <c r="S48" s="49">
        <f>+'Ark1'!AB517</f>
        <v>3.8350127244091055</v>
      </c>
      <c r="T48" s="65">
        <f>+'Ark1'!AC517</f>
        <v>-27.244201780080328</v>
      </c>
      <c r="U48" s="65">
        <f t="shared" si="6"/>
        <v>14.05813953488372</v>
      </c>
      <c r="V48" s="49">
        <f>+'Ark1'!V517</f>
        <v>15.521091811414385</v>
      </c>
      <c r="W48" s="101">
        <f>+'Ark1'!X517</f>
        <v>154.60189782840345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+'Ark1'!C518</f>
        <v>2020</v>
      </c>
      <c r="C49" s="47">
        <f>+'Ark1'!G518</f>
        <v>3</v>
      </c>
      <c r="D49" s="3" t="str">
        <f t="shared" si="9"/>
        <v>Midt</v>
      </c>
      <c r="E49" s="3">
        <v>2</v>
      </c>
      <c r="F49" s="3" t="s">
        <v>10</v>
      </c>
      <c r="G49" s="47">
        <f>+'Ark1'!Q518</f>
        <v>23</v>
      </c>
      <c r="H49" s="47"/>
      <c r="I49" s="65">
        <f>+'Ark1'!R518</f>
        <v>160</v>
      </c>
      <c r="J49" s="47"/>
      <c r="K49" s="65">
        <f>+'Ark1'!S518</f>
        <v>160</v>
      </c>
      <c r="L49" s="101">
        <f>+'Ark1'!T518</f>
        <v>11.687363038714389</v>
      </c>
      <c r="M49" s="101">
        <f>+'Ark1'!U518</f>
        <v>11.094268923009121</v>
      </c>
      <c r="N49" s="49">
        <f>+'Ark1'!W518</f>
        <v>58.943750000000001</v>
      </c>
      <c r="O49" s="47"/>
      <c r="P49" s="65">
        <f>+'Ark1'!Y518</f>
        <v>134.55249999999998</v>
      </c>
      <c r="Q49" s="65"/>
      <c r="R49" s="76">
        <f>+'Ark1'!AA518</f>
        <v>18.411582461864164</v>
      </c>
      <c r="S49" s="49">
        <f>+'Ark1'!AB518</f>
        <v>3.9151099521597263</v>
      </c>
      <c r="T49" s="65">
        <f>+'Ark1'!AC518</f>
        <v>-31.50455779134893</v>
      </c>
      <c r="U49" s="65">
        <f t="shared" si="6"/>
        <v>6.9565217391304346</v>
      </c>
      <c r="V49" s="49">
        <f>+'Ark1'!V518</f>
        <v>14.99375</v>
      </c>
      <c r="W49" s="101">
        <f>+'Ark1'!X518</f>
        <v>145.7773564463705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+'Ark1'!C519</f>
        <v>2020</v>
      </c>
      <c r="C50" s="47">
        <f>+'Ark1'!G519</f>
        <v>4</v>
      </c>
      <c r="D50" s="3" t="str">
        <f t="shared" si="9"/>
        <v>Nord</v>
      </c>
      <c r="E50" s="3">
        <v>1</v>
      </c>
      <c r="F50" s="3" t="s">
        <v>53</v>
      </c>
      <c r="G50" s="47">
        <f>+'Ark1'!Q519</f>
        <v>47</v>
      </c>
      <c r="H50" s="47"/>
      <c r="I50" s="65">
        <f>+'Ark1'!R519</f>
        <v>2698</v>
      </c>
      <c r="J50" s="47"/>
      <c r="K50" s="65">
        <f>+'Ark1'!S519</f>
        <v>2698</v>
      </c>
      <c r="L50" s="101">
        <f>+'Ark1'!T519</f>
        <v>97.435897435897445</v>
      </c>
      <c r="M50" s="101">
        <f>+'Ark1'!U519</f>
        <v>97.533514112415446</v>
      </c>
      <c r="N50" s="49">
        <f>+'Ark1'!W519</f>
        <v>58.808747220163056</v>
      </c>
      <c r="O50" s="47"/>
      <c r="P50" s="65">
        <f>+'Ark1'!Y519</f>
        <v>148.02141957005205</v>
      </c>
      <c r="Q50" s="65"/>
      <c r="R50" s="76">
        <f>+'Ark1'!AA519</f>
        <v>31.694973151549323</v>
      </c>
      <c r="S50" s="49">
        <f>+'Ark1'!AB519</f>
        <v>4.697889750918824</v>
      </c>
      <c r="T50" s="65">
        <f>+'Ark1'!AC519</f>
        <v>-48.381905619742575</v>
      </c>
      <c r="U50" s="65">
        <f t="shared" si="6"/>
        <v>57.404255319148938</v>
      </c>
      <c r="V50" s="49">
        <f>+'Ark1'!V519</f>
        <v>14.898443291326906</v>
      </c>
      <c r="W50" s="101">
        <f>+'Ark1'!X519</f>
        <v>160.36990202605799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+'Ark1'!C520</f>
        <v>2020</v>
      </c>
      <c r="C51" s="47">
        <f>+'Ark1'!G520</f>
        <v>4</v>
      </c>
      <c r="D51" s="3" t="str">
        <f t="shared" si="9"/>
        <v>Nord</v>
      </c>
      <c r="E51" s="3">
        <v>2</v>
      </c>
      <c r="F51" s="3" t="s">
        <v>10</v>
      </c>
      <c r="G51" s="47">
        <f>+'Ark1'!Q520</f>
        <v>9</v>
      </c>
      <c r="H51" s="47"/>
      <c r="I51" s="65">
        <f>+'Ark1'!R520</f>
        <v>71</v>
      </c>
      <c r="J51" s="47"/>
      <c r="K51" s="65">
        <f>+'Ark1'!S520</f>
        <v>71</v>
      </c>
      <c r="L51" s="101">
        <f>+'Ark1'!T520</f>
        <v>2.5641025641025639</v>
      </c>
      <c r="M51" s="101">
        <f>+'Ark1'!U520</f>
        <v>2.4664858875845792</v>
      </c>
      <c r="N51" s="49">
        <f>+'Ark1'!W520</f>
        <v>60.788732394366193</v>
      </c>
      <c r="O51" s="47"/>
      <c r="P51" s="65">
        <f>+'Ark1'!Y520</f>
        <v>142.24366197183099</v>
      </c>
      <c r="Q51" s="65"/>
      <c r="R51" s="76">
        <f>+'Ark1'!AA520</f>
        <v>28.307385849495539</v>
      </c>
      <c r="S51" s="49">
        <f>+'Ark1'!AB520</f>
        <v>4.1211084689551072</v>
      </c>
      <c r="T51" s="65">
        <f>+'Ark1'!AC520</f>
        <v>9.8899453159716177</v>
      </c>
      <c r="U51" s="65">
        <f t="shared" si="6"/>
        <v>7.8888888888888893</v>
      </c>
      <c r="V51" s="49">
        <f>+'Ark1'!V520</f>
        <v>15.859154929577466</v>
      </c>
      <c r="W51" s="101">
        <f>+'Ark1'!X520</f>
        <v>154.11014298139867</v>
      </c>
      <c r="X51" s="39"/>
      <c r="Y51"/>
      <c r="Z51"/>
      <c r="AA51"/>
      <c r="AB51"/>
      <c r="AE51"/>
    </row>
    <row r="52" spans="1:31" ht="15.6">
      <c r="A52" s="39"/>
      <c r="B52" s="47">
        <f>+'Ark1'!C521</f>
        <v>2019</v>
      </c>
      <c r="C52" s="47">
        <f>+'Ark1'!G521</f>
        <v>1</v>
      </c>
      <c r="D52" s="48" t="str">
        <f>+D44</f>
        <v>Øst</v>
      </c>
      <c r="E52" s="48">
        <v>1</v>
      </c>
      <c r="F52" s="48" t="s">
        <v>53</v>
      </c>
      <c r="G52" s="47">
        <f>+'Ark1'!Q521</f>
        <v>268</v>
      </c>
      <c r="H52" s="47"/>
      <c r="I52" s="65">
        <f>+'Ark1'!R521</f>
        <v>10298</v>
      </c>
      <c r="J52" s="47"/>
      <c r="K52" s="65">
        <f>+'Ark1'!S521</f>
        <v>10298</v>
      </c>
      <c r="L52" s="101">
        <f>+'Ark1'!T521</f>
        <v>95.581956562093922</v>
      </c>
      <c r="M52" s="101">
        <f>+'Ark1'!U521</f>
        <v>96.066807139845125</v>
      </c>
      <c r="N52" s="49">
        <f>+'Ark1'!W521</f>
        <v>59.342008156923669</v>
      </c>
      <c r="O52" s="47"/>
      <c r="P52" s="65">
        <f>+'Ark1'!Y521</f>
        <v>155.10047582054764</v>
      </c>
      <c r="Q52" s="65"/>
      <c r="R52" s="76">
        <f>+'Ark1'!AA521</f>
        <v>31.761602186262987</v>
      </c>
      <c r="S52" s="49">
        <f>+'Ark1'!AB521</f>
        <v>4.8430147560880572</v>
      </c>
      <c r="T52" s="65">
        <f>+'Ark1'!AC521</f>
        <v>-47.194463300755054</v>
      </c>
      <c r="U52" s="65">
        <f t="shared" si="6"/>
        <v>38.42537313432836</v>
      </c>
      <c r="V52" s="49">
        <f>+'Ark1'!V521</f>
        <v>15.133812390755487</v>
      </c>
      <c r="W52" s="101">
        <f>+'Ark1'!X521</f>
        <v>168.03951876548976</v>
      </c>
      <c r="X52" s="39"/>
      <c r="Y52" s="18"/>
      <c r="Z52"/>
      <c r="AA52" s="18"/>
      <c r="AB52"/>
      <c r="AE52"/>
    </row>
    <row r="53" spans="1:31" ht="15.6">
      <c r="A53" s="39"/>
      <c r="B53" s="47">
        <f>+'Ark1'!C522</f>
        <v>2019</v>
      </c>
      <c r="C53" s="47">
        <f>+'Ark1'!G522</f>
        <v>1</v>
      </c>
      <c r="D53" s="48" t="str">
        <f t="shared" ref="D53:D59" si="10">+D45</f>
        <v>Øst</v>
      </c>
      <c r="E53" s="48">
        <v>2</v>
      </c>
      <c r="F53" s="48" t="s">
        <v>10</v>
      </c>
      <c r="G53" s="47">
        <f>+'Ark1'!Q522</f>
        <v>76</v>
      </c>
      <c r="H53" s="47"/>
      <c r="I53" s="65">
        <f>+'Ark1'!R522</f>
        <v>476</v>
      </c>
      <c r="J53" s="47"/>
      <c r="K53" s="65">
        <f>+'Ark1'!S522</f>
        <v>476</v>
      </c>
      <c r="L53" s="101">
        <f>+'Ark1'!T522</f>
        <v>4.4180434379060705</v>
      </c>
      <c r="M53" s="101">
        <f>+'Ark1'!U522</f>
        <v>3.9331928601548887</v>
      </c>
      <c r="N53" s="49">
        <f>+'Ark1'!W522</f>
        <v>57.655462184873961</v>
      </c>
      <c r="O53" s="47"/>
      <c r="P53" s="65">
        <f>+'Ark1'!Y522</f>
        <v>137.38235294117655</v>
      </c>
      <c r="Q53" s="65"/>
      <c r="R53" s="76">
        <f>+'Ark1'!AA522</f>
        <v>15.622474368294778</v>
      </c>
      <c r="S53" s="49">
        <f>+'Ark1'!AB522</f>
        <v>4.4162362293523216</v>
      </c>
      <c r="T53" s="65">
        <f>+'Ark1'!AC522</f>
        <v>-26.214606397122225</v>
      </c>
      <c r="U53" s="65">
        <f t="shared" si="6"/>
        <v>6.2631578947368425</v>
      </c>
      <c r="V53" s="49">
        <f>+'Ark1'!V522</f>
        <v>14.283613445378149</v>
      </c>
      <c r="W53" s="101">
        <f>+'Ark1'!X522</f>
        <v>148.84328596010448</v>
      </c>
      <c r="X53" s="39"/>
      <c r="Y53"/>
      <c r="Z53"/>
      <c r="AA53"/>
      <c r="AB53"/>
      <c r="AE53"/>
    </row>
    <row r="54" spans="1:31" ht="15.6">
      <c r="A54" s="39"/>
      <c r="B54" s="47">
        <f>+'Ark1'!C523</f>
        <v>2019</v>
      </c>
      <c r="C54" s="47">
        <f>+'Ark1'!G523</f>
        <v>2</v>
      </c>
      <c r="D54" s="48" t="str">
        <f t="shared" si="10"/>
        <v>Vest</v>
      </c>
      <c r="E54" s="48">
        <v>1</v>
      </c>
      <c r="F54" s="48" t="s">
        <v>53</v>
      </c>
      <c r="G54" s="47">
        <f>+'Ark1'!Q523</f>
        <v>207</v>
      </c>
      <c r="H54" s="47"/>
      <c r="I54" s="65">
        <f>+'Ark1'!R523</f>
        <v>10456</v>
      </c>
      <c r="J54" s="47"/>
      <c r="K54" s="65">
        <f>+'Ark1'!S523</f>
        <v>10421</v>
      </c>
      <c r="L54" s="101">
        <f>+'Ark1'!T523</f>
        <v>80.809954401422047</v>
      </c>
      <c r="M54" s="101">
        <f>+'Ark1'!U523</f>
        <v>81.652958570909746</v>
      </c>
      <c r="N54" s="49">
        <f>+'Ark1'!W523</f>
        <v>58.905287400441409</v>
      </c>
      <c r="O54" s="47"/>
      <c r="P54" s="65">
        <f>+'Ark1'!Y523</f>
        <v>153.71262146136112</v>
      </c>
      <c r="Q54" s="65"/>
      <c r="R54" s="76">
        <f>+'Ark1'!AA523</f>
        <v>30.817237826206046</v>
      </c>
      <c r="S54" s="49">
        <f>+'Ark1'!AB523</f>
        <v>4.6085987340983587</v>
      </c>
      <c r="T54" s="65">
        <f>+'Ark1'!AC523</f>
        <v>-43.236074168263002</v>
      </c>
      <c r="U54" s="65">
        <f t="shared" si="6"/>
        <v>50.512077294685987</v>
      </c>
      <c r="V54" s="49">
        <f>+'Ark1'!V523</f>
        <v>14.96949120122418</v>
      </c>
      <c r="W54" s="101">
        <f>+'Ark1'!X523</f>
        <v>167.08703178401899</v>
      </c>
      <c r="X54" s="39"/>
      <c r="Y54"/>
      <c r="Z54"/>
      <c r="AA54"/>
      <c r="AB54"/>
      <c r="AE54"/>
    </row>
    <row r="55" spans="1:31" ht="15.6">
      <c r="A55" s="39"/>
      <c r="B55" s="47">
        <f>+'Ark1'!C524</f>
        <v>2019</v>
      </c>
      <c r="C55" s="47">
        <f>+'Ark1'!G524</f>
        <v>2</v>
      </c>
      <c r="D55" s="48" t="str">
        <f t="shared" si="10"/>
        <v>Vest</v>
      </c>
      <c r="E55" s="48">
        <v>2</v>
      </c>
      <c r="F55" s="48" t="s">
        <v>10</v>
      </c>
      <c r="G55" s="47">
        <f>+'Ark1'!Q524</f>
        <v>115</v>
      </c>
      <c r="H55" s="47"/>
      <c r="I55" s="65">
        <f>+'Ark1'!R524</f>
        <v>2483</v>
      </c>
      <c r="J55" s="47"/>
      <c r="K55" s="65">
        <f>+'Ark1'!S524</f>
        <v>2483</v>
      </c>
      <c r="L55" s="101">
        <f>+'Ark1'!T524</f>
        <v>19.190045598577939</v>
      </c>
      <c r="M55" s="101">
        <f>+'Ark1'!U524</f>
        <v>18.347041429090265</v>
      </c>
      <c r="N55" s="49">
        <f>+'Ark1'!W524</f>
        <v>59.621828433346771</v>
      </c>
      <c r="O55" s="47"/>
      <c r="P55" s="65">
        <f>+'Ark1'!Y524</f>
        <v>145.44289166331052</v>
      </c>
      <c r="Q55" s="65"/>
      <c r="R55" s="76">
        <f>+'Ark1'!AA524</f>
        <v>29.444037049563303</v>
      </c>
      <c r="S55" s="49">
        <f>+'Ark1'!AB524</f>
        <v>4.5999832293602525</v>
      </c>
      <c r="T55" s="65">
        <f>+'Ark1'!AC524</f>
        <v>-49.133336242363136</v>
      </c>
      <c r="U55" s="65">
        <f t="shared" si="6"/>
        <v>21.591304347826085</v>
      </c>
      <c r="V55" s="49">
        <f>+'Ark1'!V524</f>
        <v>15.234796616995572</v>
      </c>
      <c r="W55" s="101">
        <f>+'Ark1'!X524</f>
        <v>157.57626399058577</v>
      </c>
      <c r="X55" s="39"/>
      <c r="Y55" s="5"/>
      <c r="Z55"/>
      <c r="AA55"/>
      <c r="AB55"/>
      <c r="AE55"/>
    </row>
    <row r="56" spans="1:31" ht="15.6">
      <c r="A56" s="39"/>
      <c r="B56" s="47">
        <f>+'Ark1'!C525</f>
        <v>2019</v>
      </c>
      <c r="C56" s="47">
        <f>+'Ark1'!G525</f>
        <v>3</v>
      </c>
      <c r="D56" s="48" t="str">
        <f t="shared" si="10"/>
        <v>Midt</v>
      </c>
      <c r="E56" s="48">
        <v>1</v>
      </c>
      <c r="F56" s="48" t="s">
        <v>53</v>
      </c>
      <c r="G56" s="47">
        <f>+'Ark1'!Q525</f>
        <v>70</v>
      </c>
      <c r="H56" s="47"/>
      <c r="I56" s="65">
        <f>+'Ark1'!R525</f>
        <v>690</v>
      </c>
      <c r="J56" s="47"/>
      <c r="K56" s="65">
        <f>+'Ark1'!S525</f>
        <v>690</v>
      </c>
      <c r="L56" s="101">
        <f>+'Ark1'!T525</f>
        <v>81.947743467933492</v>
      </c>
      <c r="M56" s="101">
        <f>+'Ark1'!U525</f>
        <v>83.656360553806323</v>
      </c>
      <c r="N56" s="49">
        <f>+'Ark1'!W525</f>
        <v>59.134782608695659</v>
      </c>
      <c r="O56" s="47"/>
      <c r="P56" s="65">
        <f>+'Ark1'!Y525</f>
        <v>152.67710144927548</v>
      </c>
      <c r="Q56" s="65"/>
      <c r="R56" s="76">
        <f>+'Ark1'!AA525</f>
        <v>25.864419581618904</v>
      </c>
      <c r="S56" s="49">
        <f>+'Ark1'!AB525</f>
        <v>4.2515922366737131</v>
      </c>
      <c r="T56" s="65">
        <f>+'Ark1'!AC525</f>
        <v>-17.003927445491176</v>
      </c>
      <c r="U56" s="65">
        <f t="shared" si="6"/>
        <v>9.8571428571428577</v>
      </c>
      <c r="V56" s="49">
        <f>+'Ark1'!V525</f>
        <v>15.052173913043479</v>
      </c>
      <c r="W56" s="101">
        <f>+'Ark1'!X525</f>
        <v>165.41397773485949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+'Ark1'!C526</f>
        <v>2019</v>
      </c>
      <c r="C57" s="47">
        <f>+'Ark1'!G526</f>
        <v>3</v>
      </c>
      <c r="D57" s="48" t="str">
        <f t="shared" si="10"/>
        <v>Midt</v>
      </c>
      <c r="E57" s="48">
        <v>2</v>
      </c>
      <c r="F57" s="48" t="s">
        <v>10</v>
      </c>
      <c r="G57" s="47">
        <f>+'Ark1'!Q526</f>
        <v>23</v>
      </c>
      <c r="H57" s="47"/>
      <c r="I57" s="65">
        <f>+'Ark1'!R526</f>
        <v>152</v>
      </c>
      <c r="J57" s="47"/>
      <c r="K57" s="65">
        <f>+'Ark1'!S526</f>
        <v>152</v>
      </c>
      <c r="L57" s="101">
        <f>+'Ark1'!T526</f>
        <v>18.052256532066504</v>
      </c>
      <c r="M57" s="101">
        <f>+'Ark1'!U526</f>
        <v>16.34363944619367</v>
      </c>
      <c r="N57" s="49">
        <f>+'Ark1'!W526</f>
        <v>59.052631578947377</v>
      </c>
      <c r="O57" s="47"/>
      <c r="P57" s="65">
        <f>+'Ark1'!Y526</f>
        <v>135.40328947368428</v>
      </c>
      <c r="Q57" s="65"/>
      <c r="R57" s="76">
        <f>+'Ark1'!AA526</f>
        <v>17.639867442525588</v>
      </c>
      <c r="S57" s="49">
        <f>+'Ark1'!AB526</f>
        <v>4.1131839915662045</v>
      </c>
      <c r="T57" s="65">
        <f>+'Ark1'!AC526</f>
        <v>-30.961795723340245</v>
      </c>
      <c r="U57" s="65">
        <f t="shared" si="6"/>
        <v>6.6086956521739131</v>
      </c>
      <c r="V57" s="49">
        <f>+'Ark1'!V526</f>
        <v>15.10526315789474</v>
      </c>
      <c r="W57" s="101">
        <f>+'Ark1'!X526</f>
        <v>146.69912185664597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+'Ark1'!C527</f>
        <v>2019</v>
      </c>
      <c r="C58" s="47">
        <f>+'Ark1'!G527</f>
        <v>4</v>
      </c>
      <c r="D58" s="48" t="str">
        <f t="shared" si="10"/>
        <v>Nord</v>
      </c>
      <c r="E58" s="48">
        <v>1</v>
      </c>
      <c r="F58" s="48" t="s">
        <v>53</v>
      </c>
      <c r="G58" s="47">
        <f>+'Ark1'!Q527</f>
        <v>50</v>
      </c>
      <c r="H58" s="47"/>
      <c r="I58" s="65">
        <f>+'Ark1'!R527</f>
        <v>3233</v>
      </c>
      <c r="J58" s="47"/>
      <c r="K58" s="65">
        <f>+'Ark1'!S527</f>
        <v>3233</v>
      </c>
      <c r="L58" s="101">
        <f>+'Ark1'!T527</f>
        <v>93.439306358381472</v>
      </c>
      <c r="M58" s="101">
        <f>+'Ark1'!U527</f>
        <v>93.912950774264644</v>
      </c>
      <c r="N58" s="49">
        <f>+'Ark1'!W527</f>
        <v>59.326322301268178</v>
      </c>
      <c r="O58" s="47"/>
      <c r="P58" s="65">
        <f>+'Ark1'!Y527</f>
        <v>145.77305907825556</v>
      </c>
      <c r="Q58" s="65"/>
      <c r="R58" s="76">
        <f>+'Ark1'!AA527</f>
        <v>31.256897999934964</v>
      </c>
      <c r="S58" s="49">
        <f>+'Ark1'!AB527</f>
        <v>4.5239415343863589</v>
      </c>
      <c r="T58" s="65">
        <f>+'Ark1'!AC527</f>
        <v>-53.226219918171346</v>
      </c>
      <c r="U58" s="65">
        <f t="shared" si="6"/>
        <v>64.66</v>
      </c>
      <c r="V58" s="49">
        <f>+'Ark1'!V527</f>
        <v>15.167336838849364</v>
      </c>
      <c r="W58" s="101">
        <f>+'Ark1'!X527</f>
        <v>157.93397516604037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+'Ark1'!C528</f>
        <v>2019</v>
      </c>
      <c r="C59" s="47">
        <f>+'Ark1'!G528</f>
        <v>4</v>
      </c>
      <c r="D59" s="48" t="str">
        <f t="shared" si="10"/>
        <v>Nord</v>
      </c>
      <c r="E59" s="48">
        <v>2</v>
      </c>
      <c r="F59" s="48" t="s">
        <v>10</v>
      </c>
      <c r="G59" s="47">
        <f>+'Ark1'!Q528</f>
        <v>7</v>
      </c>
      <c r="H59" s="47"/>
      <c r="I59" s="65">
        <f>+'Ark1'!R528</f>
        <v>227</v>
      </c>
      <c r="J59" s="47"/>
      <c r="K59" s="65">
        <f>+'Ark1'!S528</f>
        <v>227</v>
      </c>
      <c r="L59" s="101">
        <f>+'Ark1'!T528</f>
        <v>6.5606936416184984</v>
      </c>
      <c r="M59" s="101">
        <f>+'Ark1'!U528</f>
        <v>6.0870492257353552</v>
      </c>
      <c r="N59" s="49">
        <f>+'Ark1'!W528</f>
        <v>62.563876651982362</v>
      </c>
      <c r="O59" s="47"/>
      <c r="P59" s="65">
        <f>+'Ark1'!Y528</f>
        <v>134.56696035242297</v>
      </c>
      <c r="Q59" s="65"/>
      <c r="R59" s="76">
        <f>+'Ark1'!AA528</f>
        <v>32.4456768773478</v>
      </c>
      <c r="S59" s="49">
        <f>+'Ark1'!AB528</f>
        <v>2.1007904832202575</v>
      </c>
      <c r="T59" s="65">
        <f>+'Ark1'!AC528</f>
        <v>-15.75855974797153</v>
      </c>
      <c r="U59" s="65">
        <f t="shared" si="6"/>
        <v>32.428571428571431</v>
      </c>
      <c r="V59" s="49">
        <f>+'Ark1'!V528</f>
        <v>16.80176211453745</v>
      </c>
      <c r="W59" s="101">
        <f>+'Ark1'!X528</f>
        <v>145.79302313371937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+'Ark1'!C529</f>
        <v>2018</v>
      </c>
      <c r="C60" s="47">
        <f>+'Ark1'!G529</f>
        <v>1</v>
      </c>
      <c r="D60" s="3" t="str">
        <f>+D52</f>
        <v>Øst</v>
      </c>
      <c r="E60" s="3">
        <v>1</v>
      </c>
      <c r="F60" s="3" t="s">
        <v>53</v>
      </c>
      <c r="G60" s="47">
        <f>+'Ark1'!Q529</f>
        <v>282</v>
      </c>
      <c r="H60" s="47"/>
      <c r="I60" s="65">
        <f>+'Ark1'!R529</f>
        <v>11615</v>
      </c>
      <c r="J60" s="47"/>
      <c r="K60" s="65">
        <f>+'Ark1'!S529</f>
        <v>11615</v>
      </c>
      <c r="L60" s="101">
        <f>+'Ark1'!T529</f>
        <v>95.999669394164812</v>
      </c>
      <c r="M60" s="101">
        <f>+'Ark1'!U529</f>
        <v>96.424339396784305</v>
      </c>
      <c r="N60" s="49">
        <f>+'Ark1'!W529</f>
        <v>58.836504520017201</v>
      </c>
      <c r="O60" s="47"/>
      <c r="P60" s="65">
        <f>+'Ark1'!Y529</f>
        <v>156.76278088678399</v>
      </c>
      <c r="Q60" s="65"/>
      <c r="R60" s="76">
        <f>+'Ark1'!AA529</f>
        <v>31.181731105393609</v>
      </c>
      <c r="S60" s="49">
        <f>+'Ark1'!AB529</f>
        <v>5.1293767224053157</v>
      </c>
      <c r="T60" s="65">
        <f>+'Ark1'!AC529</f>
        <v>-50.265290779179445</v>
      </c>
      <c r="U60" s="65">
        <f t="shared" si="6"/>
        <v>41.187943262411345</v>
      </c>
      <c r="V60" s="49">
        <f>+'Ark1'!V529</f>
        <v>14.869134739560913</v>
      </c>
      <c r="W60" s="101">
        <f>+'Ark1'!X529</f>
        <v>169.84049933562812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+'Ark1'!C530</f>
        <v>2018</v>
      </c>
      <c r="C61" s="47">
        <f>+'Ark1'!G530</f>
        <v>1</v>
      </c>
      <c r="D61" s="3" t="str">
        <f t="shared" ref="D61:D67" si="11">+D53</f>
        <v>Øst</v>
      </c>
      <c r="E61" s="3">
        <v>2</v>
      </c>
      <c r="F61" s="3" t="s">
        <v>10</v>
      </c>
      <c r="G61" s="47">
        <f>+'Ark1'!Q530</f>
        <v>83</v>
      </c>
      <c r="H61" s="47"/>
      <c r="I61" s="65">
        <f>+'Ark1'!R530</f>
        <v>484</v>
      </c>
      <c r="J61" s="47"/>
      <c r="K61" s="65">
        <f>+'Ark1'!S530</f>
        <v>484</v>
      </c>
      <c r="L61" s="101">
        <f>+'Ark1'!T530</f>
        <v>4.0003306058351926</v>
      </c>
      <c r="M61" s="101">
        <f>+'Ark1'!U530</f>
        <v>3.5756606032156939</v>
      </c>
      <c r="N61" s="49">
        <f>+'Ark1'!W530</f>
        <v>57.309917355371887</v>
      </c>
      <c r="O61" s="47"/>
      <c r="P61" s="65">
        <f>+'Ark1'!Y530</f>
        <v>139.5039256198348</v>
      </c>
      <c r="Q61" s="65"/>
      <c r="R61" s="76">
        <f>+'Ark1'!AA530</f>
        <v>18.609747209487935</v>
      </c>
      <c r="S61" s="49">
        <f>+'Ark1'!AB530</f>
        <v>5.362771963608524</v>
      </c>
      <c r="T61" s="65">
        <f>+'Ark1'!AC530</f>
        <v>-13.363296428538805</v>
      </c>
      <c r="U61" s="65">
        <f t="shared" si="6"/>
        <v>5.831325301204819</v>
      </c>
      <c r="V61" s="49">
        <f>+'Ark1'!V530</f>
        <v>14.08677685950413</v>
      </c>
      <c r="W61" s="101">
        <f>+'Ark1'!X530</f>
        <v>151.14184790881339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+'Ark1'!C531</f>
        <v>2018</v>
      </c>
      <c r="C62" s="47">
        <f>+'Ark1'!G531</f>
        <v>2</v>
      </c>
      <c r="D62" s="3" t="str">
        <f t="shared" si="11"/>
        <v>Vest</v>
      </c>
      <c r="E62" s="3">
        <v>1</v>
      </c>
      <c r="F62" s="3" t="s">
        <v>53</v>
      </c>
      <c r="G62" s="47">
        <f>+'Ark1'!Q531</f>
        <v>222</v>
      </c>
      <c r="H62" s="47"/>
      <c r="I62" s="65">
        <f>+'Ark1'!R531</f>
        <v>11823</v>
      </c>
      <c r="J62" s="47"/>
      <c r="K62" s="65">
        <f>+'Ark1'!S531</f>
        <v>11822</v>
      </c>
      <c r="L62" s="101">
        <f>+'Ark1'!T531</f>
        <v>96.514285714285762</v>
      </c>
      <c r="M62" s="101">
        <f>+'Ark1'!U531</f>
        <v>96.712048356672227</v>
      </c>
      <c r="N62" s="49">
        <f>+'Ark1'!W531</f>
        <v>58.567839621045501</v>
      </c>
      <c r="O62" s="47"/>
      <c r="P62" s="65">
        <f>+'Ark1'!Y531</f>
        <v>152.73076207392404</v>
      </c>
      <c r="Q62" s="65"/>
      <c r="R62" s="76">
        <f>+'Ark1'!AA531</f>
        <v>30.586247373953842</v>
      </c>
      <c r="S62" s="49">
        <f>+'Ark1'!AB531</f>
        <v>4.6273689916410561</v>
      </c>
      <c r="T62" s="65">
        <f>+'Ark1'!AC531</f>
        <v>-45.165327978349922</v>
      </c>
      <c r="U62" s="65">
        <f t="shared" si="6"/>
        <v>53.256756756756758</v>
      </c>
      <c r="V62" s="49">
        <f>+'Ark1'!V531</f>
        <v>14.789647297640188</v>
      </c>
      <c r="W62" s="101">
        <f>+'Ark1'!X531</f>
        <v>165.48375281520163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+'Ark1'!C532</f>
        <v>2018</v>
      </c>
      <c r="C63" s="47">
        <f>+'Ark1'!G532</f>
        <v>2</v>
      </c>
      <c r="D63" s="3" t="str">
        <f t="shared" si="11"/>
        <v>Vest</v>
      </c>
      <c r="E63" s="3">
        <v>2</v>
      </c>
      <c r="F63" s="3" t="s">
        <v>10</v>
      </c>
      <c r="G63" s="47">
        <f>+'Ark1'!Q532</f>
        <v>74</v>
      </c>
      <c r="H63" s="47"/>
      <c r="I63" s="65">
        <f>+'Ark1'!R532</f>
        <v>427</v>
      </c>
      <c r="J63" s="47"/>
      <c r="K63" s="65">
        <f>+'Ark1'!S532</f>
        <v>427</v>
      </c>
      <c r="L63" s="101">
        <f>+'Ark1'!T532</f>
        <v>3.4857142857142871</v>
      </c>
      <c r="M63" s="101">
        <f>+'Ark1'!U532</f>
        <v>3.2879516433277609</v>
      </c>
      <c r="N63" s="49">
        <f>+'Ark1'!W532</f>
        <v>57.210772833723638</v>
      </c>
      <c r="O63" s="47"/>
      <c r="P63" s="65">
        <f>+'Ark1'!Y532</f>
        <v>143.77096018735369</v>
      </c>
      <c r="Q63" s="65"/>
      <c r="R63" s="76">
        <f>+'Ark1'!AA532</f>
        <v>17.934392528820144</v>
      </c>
      <c r="S63" s="49">
        <f>+'Ark1'!AB532</f>
        <v>4.6034887607563286</v>
      </c>
      <c r="T63" s="65">
        <f>+'Ark1'!AC532</f>
        <v>-17.93806363357147</v>
      </c>
      <c r="U63" s="65">
        <f t="shared" si="6"/>
        <v>5.7702702702702702</v>
      </c>
      <c r="V63" s="49">
        <f>+'Ark1'!V532</f>
        <v>14.021077283372367</v>
      </c>
      <c r="W63" s="101">
        <f>+'Ark1'!X532</f>
        <v>155.76485394079481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+'Ark1'!C533</f>
        <v>2018</v>
      </c>
      <c r="C64" s="47">
        <f>+'Ark1'!G533</f>
        <v>3</v>
      </c>
      <c r="D64" s="3" t="str">
        <f t="shared" si="11"/>
        <v>Midt</v>
      </c>
      <c r="E64" s="3">
        <v>1</v>
      </c>
      <c r="F64" s="3" t="s">
        <v>53</v>
      </c>
      <c r="G64" s="47">
        <f>+'Ark1'!Q533</f>
        <v>66</v>
      </c>
      <c r="H64" s="47"/>
      <c r="I64" s="65">
        <f>+'Ark1'!R533</f>
        <v>729</v>
      </c>
      <c r="J64" s="47"/>
      <c r="K64" s="65">
        <f>+'Ark1'!S533</f>
        <v>729</v>
      </c>
      <c r="L64" s="101">
        <f>+'Ark1'!T533</f>
        <v>88.256658595641611</v>
      </c>
      <c r="M64" s="101">
        <f>+'Ark1'!U533</f>
        <v>89.080573172064149</v>
      </c>
      <c r="N64" s="49">
        <f>+'Ark1'!W533</f>
        <v>58.5761316872428</v>
      </c>
      <c r="O64" s="47"/>
      <c r="P64" s="65">
        <f>+'Ark1'!Y533</f>
        <v>149.86529492455421</v>
      </c>
      <c r="Q64" s="65"/>
      <c r="R64" s="76">
        <f>+'Ark1'!AA533</f>
        <v>28.441831283360056</v>
      </c>
      <c r="S64" s="49">
        <f>+'Ark1'!AB533</f>
        <v>5.2160489768751361</v>
      </c>
      <c r="T64" s="65">
        <f>+'Ark1'!AC533</f>
        <v>-33.897462053698952</v>
      </c>
      <c r="U64" s="65">
        <f t="shared" si="6"/>
        <v>11.045454545454545</v>
      </c>
      <c r="V64" s="49">
        <f>+'Ark1'!V533</f>
        <v>14.740740740740742</v>
      </c>
      <c r="W64" s="101">
        <f>+'Ark1'!X533</f>
        <v>162.36760013494509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+'Ark1'!C534</f>
        <v>2018</v>
      </c>
      <c r="C65" s="47">
        <f>+'Ark1'!G534</f>
        <v>3</v>
      </c>
      <c r="D65" s="3" t="str">
        <f t="shared" si="11"/>
        <v>Midt</v>
      </c>
      <c r="E65" s="3">
        <v>2</v>
      </c>
      <c r="F65" s="3" t="s">
        <v>10</v>
      </c>
      <c r="G65" s="47">
        <f>+'Ark1'!Q534</f>
        <v>21</v>
      </c>
      <c r="H65" s="47"/>
      <c r="I65" s="65">
        <f>+'Ark1'!R534</f>
        <v>97</v>
      </c>
      <c r="J65" s="47"/>
      <c r="K65" s="65">
        <f>+'Ark1'!S534</f>
        <v>96</v>
      </c>
      <c r="L65" s="101">
        <f>+'Ark1'!T534</f>
        <v>11.743341404358352</v>
      </c>
      <c r="M65" s="101">
        <f>+'Ark1'!U534</f>
        <v>10.919426827935858</v>
      </c>
      <c r="N65" s="49">
        <f>+'Ark1'!W534</f>
        <v>57.32291666666665</v>
      </c>
      <c r="O65" s="47"/>
      <c r="P65" s="65">
        <f>+'Ark1'!Y534</f>
        <v>138.06185567010311</v>
      </c>
      <c r="Q65" s="65"/>
      <c r="R65" s="76">
        <f>+'Ark1'!AA534</f>
        <v>16.532575167428234</v>
      </c>
      <c r="S65" s="49">
        <f>+'Ark1'!AB534</f>
        <v>4.0862951630691873</v>
      </c>
      <c r="T65" s="65">
        <f>+'Ark1'!AC534</f>
        <v>-42.644556007095758</v>
      </c>
      <c r="U65" s="65">
        <f t="shared" si="6"/>
        <v>4.6190476190476186</v>
      </c>
      <c r="V65" s="49">
        <f>+'Ark1'!V534</f>
        <v>14.15463917525773</v>
      </c>
      <c r="W65" s="101">
        <f>+'Ark1'!X534</f>
        <v>151.08174822128657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+'Ark1'!C535</f>
        <v>2018</v>
      </c>
      <c r="C66" s="47">
        <f>+'Ark1'!G535</f>
        <v>4</v>
      </c>
      <c r="D66" s="3" t="str">
        <f t="shared" si="11"/>
        <v>Nord</v>
      </c>
      <c r="E66" s="3">
        <v>1</v>
      </c>
      <c r="F66" s="3" t="s">
        <v>53</v>
      </c>
      <c r="G66" s="47">
        <f>+'Ark1'!Q535</f>
        <v>51</v>
      </c>
      <c r="H66" s="47"/>
      <c r="I66" s="65">
        <f>+'Ark1'!R535</f>
        <v>3472</v>
      </c>
      <c r="J66" s="47"/>
      <c r="K66" s="65">
        <f>+'Ark1'!S535</f>
        <v>3472</v>
      </c>
      <c r="L66" s="101">
        <f>+'Ark1'!T535</f>
        <v>92.414160234229442</v>
      </c>
      <c r="M66" s="101">
        <f>+'Ark1'!U535</f>
        <v>92.725409854672023</v>
      </c>
      <c r="N66" s="49">
        <f>+'Ark1'!W535</f>
        <v>58.518433179723502</v>
      </c>
      <c r="O66" s="47"/>
      <c r="P66" s="65">
        <f>+'Ark1'!Y535</f>
        <v>147.06396889400938</v>
      </c>
      <c r="Q66" s="65"/>
      <c r="R66" s="76">
        <f>+'Ark1'!AA535</f>
        <v>32.181535955929945</v>
      </c>
      <c r="S66" s="49">
        <f>+'Ark1'!AB535</f>
        <v>4.7878620856835052</v>
      </c>
      <c r="T66" s="65">
        <f>+'Ark1'!AC535</f>
        <v>-48.778909490921762</v>
      </c>
      <c r="U66" s="65">
        <f t="shared" si="6"/>
        <v>68.078431372549019</v>
      </c>
      <c r="V66" s="49">
        <f>+'Ark1'!V535</f>
        <v>14.727534562211988</v>
      </c>
      <c r="W66" s="101">
        <f>+'Ark1'!X535</f>
        <v>159.33257734995556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+'Ark1'!C536</f>
        <v>2018</v>
      </c>
      <c r="C67" s="47">
        <f>+'Ark1'!G536</f>
        <v>4</v>
      </c>
      <c r="D67" s="3" t="str">
        <f t="shared" si="11"/>
        <v>Nord</v>
      </c>
      <c r="E67" s="3">
        <v>2</v>
      </c>
      <c r="F67" s="3" t="s">
        <v>10</v>
      </c>
      <c r="G67" s="47">
        <f>+'Ark1'!Q536</f>
        <v>5</v>
      </c>
      <c r="H67" s="47"/>
      <c r="I67" s="65">
        <f>+'Ark1'!R536</f>
        <v>285</v>
      </c>
      <c r="J67" s="47"/>
      <c r="K67" s="65">
        <f>+'Ark1'!S536</f>
        <v>285</v>
      </c>
      <c r="L67" s="101">
        <f>+'Ark1'!T536</f>
        <v>7.5858397657705599</v>
      </c>
      <c r="M67" s="101">
        <f>+'Ark1'!U536</f>
        <v>7.2745901453279984</v>
      </c>
      <c r="N67" s="49">
        <f>+'Ark1'!W536</f>
        <v>61.947368421052623</v>
      </c>
      <c r="O67" s="47"/>
      <c r="P67" s="65">
        <f>+'Ark1'!Y536</f>
        <v>140.55649122807012</v>
      </c>
      <c r="Q67" s="65"/>
      <c r="R67" s="76">
        <f>+'Ark1'!AA536</f>
        <v>31.117865376391819</v>
      </c>
      <c r="S67" s="49">
        <f>+'Ark1'!AB536</f>
        <v>2.4092005854135397</v>
      </c>
      <c r="T67" s="65">
        <f>+'Ark1'!AC536</f>
        <v>-38.316342834119808</v>
      </c>
      <c r="U67" s="65">
        <f t="shared" si="6"/>
        <v>57</v>
      </c>
      <c r="V67" s="49">
        <f>+'Ark1'!V536</f>
        <v>16.515789473684212</v>
      </c>
      <c r="W67" s="101">
        <f>+'Ark1'!X536</f>
        <v>152.28222234893849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+'Ark1'!C537</f>
        <v>2017</v>
      </c>
      <c r="C68" s="47">
        <f>+'Ark1'!G537</f>
        <v>1</v>
      </c>
      <c r="D68" s="48" t="s">
        <v>4</v>
      </c>
      <c r="E68" s="48">
        <v>1</v>
      </c>
      <c r="F68" s="48" t="s">
        <v>53</v>
      </c>
      <c r="G68" s="47">
        <f>+'Ark1'!Q537</f>
        <v>308</v>
      </c>
      <c r="H68" s="47"/>
      <c r="I68" s="65">
        <f>+'Ark1'!R537</f>
        <v>11166</v>
      </c>
      <c r="J68" s="47"/>
      <c r="K68" s="65">
        <f>+'Ark1'!S537</f>
        <v>11166</v>
      </c>
      <c r="L68" s="101">
        <f>+'Ark1'!T537</f>
        <v>93.174232309746316</v>
      </c>
      <c r="M68" s="101">
        <f>+'Ark1'!U537</f>
        <v>93.970823348905625</v>
      </c>
      <c r="N68" s="49">
        <f>+'Ark1'!W537</f>
        <v>58.805212251477698</v>
      </c>
      <c r="O68" s="47"/>
      <c r="P68" s="65">
        <f>+'Ark1'!Y537</f>
        <v>155.33807988536549</v>
      </c>
      <c r="Q68" s="65"/>
      <c r="R68" s="76">
        <f>+'Ark1'!AA537</f>
        <v>30.031692956025974</v>
      </c>
      <c r="S68" s="49">
        <f>+'Ark1'!AB537</f>
        <v>5.1381883441244236</v>
      </c>
      <c r="T68" s="65">
        <f>+'Ark1'!AC537</f>
        <v>-48.149060387325186</v>
      </c>
      <c r="U68" s="65">
        <f t="shared" si="6"/>
        <v>36.253246753246756</v>
      </c>
      <c r="V68" s="49">
        <f>+'Ark1'!V537</f>
        <v>14.842020419129499</v>
      </c>
      <c r="W68" s="101">
        <f>+'Ark1'!X537</f>
        <v>168.29694462119903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+'Ark1'!C538</f>
        <v>2017</v>
      </c>
      <c r="C69" s="47">
        <f>+'Ark1'!G538</f>
        <v>1</v>
      </c>
      <c r="D69" s="48" t="s">
        <v>4</v>
      </c>
      <c r="E69" s="48">
        <v>2</v>
      </c>
      <c r="F69" s="48" t="s">
        <v>10</v>
      </c>
      <c r="G69" s="47">
        <f>+'Ark1'!Q538</f>
        <v>89</v>
      </c>
      <c r="H69" s="47"/>
      <c r="I69" s="65">
        <f>+'Ark1'!R538</f>
        <v>818</v>
      </c>
      <c r="J69" s="47"/>
      <c r="K69" s="65">
        <f>+'Ark1'!S538</f>
        <v>818</v>
      </c>
      <c r="L69" s="101">
        <f>+'Ark1'!T538</f>
        <v>6.8257676902536719</v>
      </c>
      <c r="M69" s="101">
        <f>+'Ark1'!U538</f>
        <v>6.0291766510943283</v>
      </c>
      <c r="N69" s="49">
        <f>+'Ark1'!W538</f>
        <v>53.921760391198049</v>
      </c>
      <c r="O69" s="47"/>
      <c r="P69" s="65">
        <f>+'Ark1'!Y538</f>
        <v>136.04645476772617</v>
      </c>
      <c r="Q69" s="65"/>
      <c r="R69" s="76">
        <f>+'Ark1'!AA538</f>
        <v>18.158782646059436</v>
      </c>
      <c r="S69" s="49">
        <f>+'Ark1'!AB538</f>
        <v>6.1771913313854929</v>
      </c>
      <c r="T69" s="65">
        <f>+'Ark1'!AC538</f>
        <v>-0.81916469111262724</v>
      </c>
      <c r="U69" s="65">
        <f t="shared" si="6"/>
        <v>9.191011235955056</v>
      </c>
      <c r="V69" s="49">
        <f>+'Ark1'!V538</f>
        <v>12.037897310513449</v>
      </c>
      <c r="W69" s="101">
        <f>+'Ark1'!X538</f>
        <v>147.39594232689709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+'Ark1'!C539</f>
        <v>2017</v>
      </c>
      <c r="C70" s="47">
        <f>+'Ark1'!G539</f>
        <v>2</v>
      </c>
      <c r="D70" s="48" t="s">
        <v>5</v>
      </c>
      <c r="E70" s="48">
        <v>1</v>
      </c>
      <c r="F70" s="48" t="s">
        <v>53</v>
      </c>
      <c r="G70" s="47">
        <f>+'Ark1'!Q539</f>
        <v>221</v>
      </c>
      <c r="H70" s="47"/>
      <c r="I70" s="65">
        <f>+'Ark1'!R539</f>
        <v>10861</v>
      </c>
      <c r="J70" s="47"/>
      <c r="K70" s="65">
        <f>+'Ark1'!S539</f>
        <v>10861</v>
      </c>
      <c r="L70" s="101">
        <f>+'Ark1'!T539</f>
        <v>95.852087194422367</v>
      </c>
      <c r="M70" s="101">
        <f>+'Ark1'!U539</f>
        <v>96.05220866358664</v>
      </c>
      <c r="N70" s="49">
        <f>+'Ark1'!W539</f>
        <v>58.65785839241321</v>
      </c>
      <c r="O70" s="47"/>
      <c r="P70" s="65">
        <f>+'Ark1'!Y539</f>
        <v>153.23137832612102</v>
      </c>
      <c r="Q70" s="65"/>
      <c r="R70" s="76">
        <f>+'Ark1'!AA539</f>
        <v>30.331658419288757</v>
      </c>
      <c r="S70" s="49">
        <f>+'Ark1'!AB539</f>
        <v>4.6667076783154062</v>
      </c>
      <c r="T70" s="65">
        <f>+'Ark1'!AC539</f>
        <v>-47.663593861243591</v>
      </c>
      <c r="U70" s="65">
        <f t="shared" si="6"/>
        <v>49.144796380090497</v>
      </c>
      <c r="V70" s="49">
        <f>+'Ark1'!V539</f>
        <v>14.799097688978907</v>
      </c>
      <c r="W70" s="101">
        <f>+'Ark1'!X539</f>
        <v>166.01449439449749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+'Ark1'!C540</f>
        <v>2017</v>
      </c>
      <c r="C71" s="47">
        <f>+'Ark1'!G540</f>
        <v>2</v>
      </c>
      <c r="D71" s="48" t="s">
        <v>5</v>
      </c>
      <c r="E71" s="48">
        <v>2</v>
      </c>
      <c r="F71" s="48" t="s">
        <v>10</v>
      </c>
      <c r="G71" s="47">
        <f>+'Ark1'!Q540</f>
        <v>77</v>
      </c>
      <c r="H71" s="47"/>
      <c r="I71" s="65">
        <f>+'Ark1'!R540</f>
        <v>470</v>
      </c>
      <c r="J71" s="47"/>
      <c r="K71" s="65">
        <f>+'Ark1'!S540</f>
        <v>470</v>
      </c>
      <c r="L71" s="101">
        <f>+'Ark1'!T540</f>
        <v>4.1479128055776178</v>
      </c>
      <c r="M71" s="101">
        <f>+'Ark1'!U540</f>
        <v>3.9477913364133599</v>
      </c>
      <c r="N71" s="49">
        <f>+'Ark1'!W540</f>
        <v>57.644680851063825</v>
      </c>
      <c r="O71" s="47"/>
      <c r="P71" s="65">
        <f>+'Ark1'!Y540</f>
        <v>145.53468085106391</v>
      </c>
      <c r="Q71" s="65"/>
      <c r="R71" s="76">
        <f>+'Ark1'!AA540</f>
        <v>19.906987156877129</v>
      </c>
      <c r="S71" s="49">
        <f>+'Ark1'!AB540</f>
        <v>4.1497658744846175</v>
      </c>
      <c r="T71" s="65">
        <f>+'Ark1'!AC540</f>
        <v>-38.448357170178745</v>
      </c>
      <c r="U71" s="65">
        <f t="shared" si="6"/>
        <v>6.1038961038961039</v>
      </c>
      <c r="V71" s="49">
        <f>+'Ark1'!V540</f>
        <v>14.255319148936172</v>
      </c>
      <c r="W71" s="101">
        <f>+'Ark1'!X540</f>
        <v>157.67571056453289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+'Ark1'!C541</f>
        <v>2017</v>
      </c>
      <c r="C72" s="47">
        <f>+'Ark1'!G541</f>
        <v>3</v>
      </c>
      <c r="D72" s="48" t="s">
        <v>57</v>
      </c>
      <c r="E72" s="48">
        <v>1</v>
      </c>
      <c r="F72" s="48" t="s">
        <v>53</v>
      </c>
      <c r="G72" s="47">
        <f>+'Ark1'!Q541</f>
        <v>72</v>
      </c>
      <c r="H72" s="47"/>
      <c r="I72" s="65">
        <f>+'Ark1'!R541</f>
        <v>747</v>
      </c>
      <c r="J72" s="47"/>
      <c r="K72" s="65">
        <f>+'Ark1'!S541</f>
        <v>747</v>
      </c>
      <c r="L72" s="101">
        <f>+'Ark1'!T541</f>
        <v>87.470725995316144</v>
      </c>
      <c r="M72" s="101">
        <f>+'Ark1'!U541</f>
        <v>87.729069740217597</v>
      </c>
      <c r="N72" s="49">
        <f>+'Ark1'!W541</f>
        <v>59.710843373493994</v>
      </c>
      <c r="O72" s="47"/>
      <c r="P72" s="65">
        <f>+'Ark1'!Y541</f>
        <v>140.4515394912984</v>
      </c>
      <c r="Q72" s="65"/>
      <c r="R72" s="76">
        <f>+'Ark1'!AA541</f>
        <v>21.526867050102673</v>
      </c>
      <c r="S72" s="49">
        <f>+'Ark1'!AB541</f>
        <v>4.3706368059192924</v>
      </c>
      <c r="T72" s="65">
        <f>+'Ark1'!AC541</f>
        <v>-26.6077797097415</v>
      </c>
      <c r="U72" s="65">
        <f t="shared" si="6"/>
        <v>10.375</v>
      </c>
      <c r="V72" s="49">
        <f>+'Ark1'!V541</f>
        <v>15.265060240963862</v>
      </c>
      <c r="W72" s="101">
        <f>+'Ark1'!X541</f>
        <v>152.16851515850317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+'Ark1'!C542</f>
        <v>2017</v>
      </c>
      <c r="C73" s="47">
        <f>+'Ark1'!G542</f>
        <v>3</v>
      </c>
      <c r="D73" s="48" t="s">
        <v>57</v>
      </c>
      <c r="E73" s="48">
        <v>2</v>
      </c>
      <c r="F73" s="48" t="s">
        <v>10</v>
      </c>
      <c r="G73" s="47">
        <f>+'Ark1'!Q542</f>
        <v>23</v>
      </c>
      <c r="H73" s="47"/>
      <c r="I73" s="65">
        <f>+'Ark1'!R542</f>
        <v>107</v>
      </c>
      <c r="J73" s="47"/>
      <c r="K73" s="65">
        <f>+'Ark1'!S542</f>
        <v>107</v>
      </c>
      <c r="L73" s="101">
        <f>+'Ark1'!T542</f>
        <v>12.52927400468384</v>
      </c>
      <c r="M73" s="101">
        <f>+'Ark1'!U542</f>
        <v>12.270930259782403</v>
      </c>
      <c r="N73" s="49">
        <f>+'Ark1'!W542</f>
        <v>58.158878504672877</v>
      </c>
      <c r="O73" s="47"/>
      <c r="P73" s="65">
        <f>+'Ark1'!Y542</f>
        <v>137.1504672897197</v>
      </c>
      <c r="Q73" s="65"/>
      <c r="R73" s="76">
        <f>+'Ark1'!AA542</f>
        <v>15.257615679726239</v>
      </c>
      <c r="S73" s="49">
        <f>+'Ark1'!AB542</f>
        <v>4.205358248066962</v>
      </c>
      <c r="T73" s="65">
        <f>+'Ark1'!AC542</f>
        <v>-27.379687136093757</v>
      </c>
      <c r="U73" s="65">
        <f t="shared" si="6"/>
        <v>4.6521739130434785</v>
      </c>
      <c r="V73" s="49">
        <f>+'Ark1'!V542</f>
        <v>14.67289719626168</v>
      </c>
      <c r="W73" s="101">
        <f>+'Ark1'!X542</f>
        <v>148.59205556849363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+'Ark1'!C543</f>
        <v>2017</v>
      </c>
      <c r="C74" s="47">
        <f>+'Ark1'!G543</f>
        <v>4</v>
      </c>
      <c r="D74" s="48" t="s">
        <v>7</v>
      </c>
      <c r="E74" s="48">
        <v>1</v>
      </c>
      <c r="F74" s="48" t="s">
        <v>53</v>
      </c>
      <c r="G74" s="47">
        <f>+'Ark1'!Q543</f>
        <v>58</v>
      </c>
      <c r="H74" s="47"/>
      <c r="I74" s="65">
        <f>+'Ark1'!R543</f>
        <v>3699</v>
      </c>
      <c r="J74" s="47"/>
      <c r="K74" s="65">
        <f>+'Ark1'!S543</f>
        <v>3699</v>
      </c>
      <c r="L74" s="101">
        <f>+'Ark1'!T543</f>
        <v>95.978204462895675</v>
      </c>
      <c r="M74" s="101">
        <f>+'Ark1'!U543</f>
        <v>96.178016403902049</v>
      </c>
      <c r="N74" s="49">
        <f>+'Ark1'!W543</f>
        <v>58.957285752906195</v>
      </c>
      <c r="O74" s="47"/>
      <c r="P74" s="65">
        <f>+'Ark1'!Y543</f>
        <v>144.10051365233829</v>
      </c>
      <c r="Q74" s="65"/>
      <c r="R74" s="76">
        <f>+'Ark1'!AA543</f>
        <v>30.682262109742183</v>
      </c>
      <c r="S74" s="49">
        <f>+'Ark1'!AB543</f>
        <v>4.6089951412655124</v>
      </c>
      <c r="T74" s="65">
        <f>+'Ark1'!AC543</f>
        <v>-50.953482944401912</v>
      </c>
      <c r="U74" s="65">
        <f t="shared" si="6"/>
        <v>63.775862068965516</v>
      </c>
      <c r="V74" s="49">
        <f>+'Ark1'!V543</f>
        <v>14.962692619626925</v>
      </c>
      <c r="W74" s="101">
        <f>+'Ark1'!X543</f>
        <v>156.1218999483624</v>
      </c>
      <c r="X74" s="39"/>
      <c r="Y74"/>
      <c r="Z74"/>
      <c r="AA74"/>
      <c r="AB74"/>
      <c r="AE74"/>
    </row>
    <row r="75" spans="1:31" ht="15.6">
      <c r="A75" s="39"/>
      <c r="B75" s="47">
        <f>+'Ark1'!C544</f>
        <v>2017</v>
      </c>
      <c r="C75" s="47">
        <f>+'Ark1'!G544</f>
        <v>4</v>
      </c>
      <c r="D75" s="48" t="s">
        <v>7</v>
      </c>
      <c r="E75" s="48">
        <v>2</v>
      </c>
      <c r="F75" s="48" t="s">
        <v>10</v>
      </c>
      <c r="G75" s="47">
        <f>+'Ark1'!Q544</f>
        <v>5</v>
      </c>
      <c r="H75" s="47"/>
      <c r="I75" s="65">
        <f>+'Ark1'!R544</f>
        <v>155</v>
      </c>
      <c r="J75" s="47"/>
      <c r="K75" s="65">
        <f>+'Ark1'!S544</f>
        <v>155</v>
      </c>
      <c r="L75" s="101">
        <f>+'Ark1'!T544</f>
        <v>4.0217955371043068</v>
      </c>
      <c r="M75" s="101">
        <f>+'Ark1'!U544</f>
        <v>3.8219835960979407</v>
      </c>
      <c r="N75" s="49">
        <f>+'Ark1'!W544</f>
        <v>61.703225806451606</v>
      </c>
      <c r="O75" s="47"/>
      <c r="P75" s="65">
        <f>+'Ark1'!Y544</f>
        <v>136.65677419354839</v>
      </c>
      <c r="Q75" s="65"/>
      <c r="R75" s="76">
        <f>+'Ark1'!AA544</f>
        <v>24.638959496660032</v>
      </c>
      <c r="S75" s="49">
        <f>+'Ark1'!AB544</f>
        <v>2.5832567430714968</v>
      </c>
      <c r="T75" s="65">
        <f>+'Ark1'!AC544</f>
        <v>-16.142913182097146</v>
      </c>
      <c r="U75" s="65">
        <f t="shared" si="6"/>
        <v>31</v>
      </c>
      <c r="V75" s="49">
        <f>+'Ark1'!V544</f>
        <v>16.438709677419347</v>
      </c>
      <c r="W75" s="101">
        <f>+'Ark1'!X544</f>
        <v>148.0571768077447</v>
      </c>
      <c r="X75" s="39"/>
      <c r="Y75" s="5"/>
      <c r="Z75"/>
      <c r="AA75" s="5"/>
      <c r="AB75"/>
      <c r="AE75"/>
    </row>
    <row r="76" spans="1:31" ht="15.6">
      <c r="A76" s="39"/>
      <c r="B76" s="47">
        <f>+'Ark1'!C545</f>
        <v>2016</v>
      </c>
      <c r="C76" s="47">
        <f>+'Ark1'!G545</f>
        <v>1</v>
      </c>
      <c r="D76" s="48" t="s">
        <v>4</v>
      </c>
      <c r="E76" s="48">
        <v>1</v>
      </c>
      <c r="F76" s="48" t="s">
        <v>53</v>
      </c>
      <c r="G76" s="47">
        <f>+'Ark1'!Q545</f>
        <v>290</v>
      </c>
      <c r="H76" s="47"/>
      <c r="I76" s="65">
        <f>+'Ark1'!R545</f>
        <v>11975</v>
      </c>
      <c r="J76" s="47"/>
      <c r="K76" s="65">
        <f>+'Ark1'!S545</f>
        <v>11975</v>
      </c>
      <c r="L76" s="101">
        <f>+'Ark1'!T545</f>
        <v>93.87739103167138</v>
      </c>
      <c r="M76" s="101">
        <f>+'Ark1'!U545</f>
        <v>94.766681350329989</v>
      </c>
      <c r="N76" s="49">
        <f>+'Ark1'!W545</f>
        <v>58.97444676409188</v>
      </c>
      <c r="O76" s="47"/>
      <c r="P76" s="65">
        <f>+'Ark1'!Y545</f>
        <v>152.95304384133652</v>
      </c>
      <c r="Q76" s="65"/>
      <c r="R76" s="76">
        <f>+'Ark1'!AA545</f>
        <v>30.08025030787644</v>
      </c>
      <c r="S76" s="49">
        <f>+'Ark1'!AB545</f>
        <v>5.0340484188249341</v>
      </c>
      <c r="T76" s="65">
        <f>+'Ark1'!AC545</f>
        <v>-44.189467078008448</v>
      </c>
      <c r="U76" s="65">
        <f t="shared" si="6"/>
        <v>41.293103448275865</v>
      </c>
      <c r="V76" s="49">
        <f>+'Ark1'!V545</f>
        <v>14.924175365344475</v>
      </c>
      <c r="W76" s="101">
        <f>+'Ark1'!X545</f>
        <v>165.7129402398001</v>
      </c>
      <c r="X76" s="39"/>
      <c r="Y76"/>
      <c r="Z76"/>
      <c r="AA76"/>
      <c r="AB76"/>
      <c r="AE76"/>
    </row>
    <row r="77" spans="1:31" ht="15.6">
      <c r="A77" s="39"/>
      <c r="B77" s="47">
        <f>+'Ark1'!C546</f>
        <v>2016</v>
      </c>
      <c r="C77" s="47">
        <f>+'Ark1'!G546</f>
        <v>1</v>
      </c>
      <c r="D77" s="48" t="s">
        <v>4</v>
      </c>
      <c r="E77" s="48">
        <v>2</v>
      </c>
      <c r="F77" s="48" t="s">
        <v>10</v>
      </c>
      <c r="G77" s="47">
        <f>+'Ark1'!Q546</f>
        <v>87</v>
      </c>
      <c r="H77" s="47"/>
      <c r="I77" s="65">
        <f>+'Ark1'!R546</f>
        <v>781</v>
      </c>
      <c r="J77" s="47"/>
      <c r="K77" s="65">
        <f>+'Ark1'!S546</f>
        <v>781</v>
      </c>
      <c r="L77" s="101">
        <f>+'Ark1'!T546</f>
        <v>6.1226089683286284</v>
      </c>
      <c r="M77" s="101">
        <f>+'Ark1'!U546</f>
        <v>5.2333186496700321</v>
      </c>
      <c r="N77" s="49">
        <f>+'Ark1'!W546</f>
        <v>57.700384122919317</v>
      </c>
      <c r="O77" s="47"/>
      <c r="P77" s="65">
        <f>+'Ark1'!Y546</f>
        <v>129.51024327784899</v>
      </c>
      <c r="Q77" s="65"/>
      <c r="R77" s="76">
        <f>+'Ark1'!AA546</f>
        <v>20.859064238079245</v>
      </c>
      <c r="S77" s="49">
        <f>+'Ark1'!AB546</f>
        <v>4.5538308063103479</v>
      </c>
      <c r="T77" s="65">
        <f>+'Ark1'!AC546</f>
        <v>-30.497077435225087</v>
      </c>
      <c r="U77" s="65">
        <f t="shared" si="6"/>
        <v>8.9770114942528743</v>
      </c>
      <c r="V77" s="49">
        <f>+'Ark1'!V546</f>
        <v>14.341869398207423</v>
      </c>
      <c r="W77" s="101">
        <f>+'Ark1'!X546</f>
        <v>140.31445642237148</v>
      </c>
      <c r="X77" s="39"/>
      <c r="Y77"/>
      <c r="Z77"/>
      <c r="AA77"/>
      <c r="AB77"/>
      <c r="AE77"/>
    </row>
    <row r="78" spans="1:31" ht="15.6">
      <c r="A78" s="39"/>
      <c r="B78" s="47">
        <f>+'Ark1'!C547</f>
        <v>2016</v>
      </c>
      <c r="C78" s="47">
        <f>+'Ark1'!G547</f>
        <v>2</v>
      </c>
      <c r="D78" s="48" t="s">
        <v>5</v>
      </c>
      <c r="E78" s="48">
        <v>1</v>
      </c>
      <c r="F78" s="48" t="s">
        <v>53</v>
      </c>
      <c r="G78" s="47">
        <f>+'Ark1'!Q547</f>
        <v>239</v>
      </c>
      <c r="H78" s="47"/>
      <c r="I78" s="65">
        <f>+'Ark1'!R547</f>
        <v>11451</v>
      </c>
      <c r="J78" s="47"/>
      <c r="K78" s="65">
        <f>+'Ark1'!S547</f>
        <v>11451</v>
      </c>
      <c r="L78" s="101">
        <f>+'Ark1'!T547</f>
        <v>97.124681933842226</v>
      </c>
      <c r="M78" s="101">
        <f>+'Ark1'!U547</f>
        <v>97.327219012383594</v>
      </c>
      <c r="N78" s="49">
        <f>+'Ark1'!W547</f>
        <v>59.062177975722648</v>
      </c>
      <c r="O78" s="47"/>
      <c r="P78" s="65">
        <f>+'Ark1'!Y547</f>
        <v>151.71062789275996</v>
      </c>
      <c r="Q78" s="65"/>
      <c r="R78" s="76">
        <f>+'Ark1'!AA547</f>
        <v>29.845348853493803</v>
      </c>
      <c r="S78" s="49">
        <f>+'Ark1'!AB547</f>
        <v>4.5329765171745349</v>
      </c>
      <c r="T78" s="65">
        <f>+'Ark1'!AC547</f>
        <v>-42.27535605131024</v>
      </c>
      <c r="U78" s="65">
        <f t="shared" si="6"/>
        <v>47.912133891213387</v>
      </c>
      <c r="V78" s="49">
        <f>+'Ark1'!V547</f>
        <v>15.016767094576895</v>
      </c>
      <c r="W78" s="101">
        <f>+'Ark1'!X547</f>
        <v>164.36687745694445</v>
      </c>
      <c r="X78" s="39"/>
      <c r="Y78" s="5"/>
      <c r="Z78"/>
      <c r="AA78" s="2"/>
      <c r="AB78"/>
      <c r="AE78"/>
    </row>
    <row r="79" spans="1:31" ht="15.6">
      <c r="A79" s="39"/>
      <c r="B79" s="47">
        <f>+'Ark1'!C548</f>
        <v>2016</v>
      </c>
      <c r="C79" s="47">
        <f>+'Ark1'!G548</f>
        <v>2</v>
      </c>
      <c r="D79" s="48" t="s">
        <v>5</v>
      </c>
      <c r="E79" s="48">
        <v>2</v>
      </c>
      <c r="F79" s="48" t="s">
        <v>10</v>
      </c>
      <c r="G79" s="47">
        <f>+'Ark1'!Q548</f>
        <v>65</v>
      </c>
      <c r="H79" s="47"/>
      <c r="I79" s="65">
        <f>+'Ark1'!R548</f>
        <v>339</v>
      </c>
      <c r="J79" s="47"/>
      <c r="K79" s="65">
        <f>+'Ark1'!S548</f>
        <v>339</v>
      </c>
      <c r="L79" s="101">
        <f>+'Ark1'!T548</f>
        <v>2.8753180661577606</v>
      </c>
      <c r="M79" s="101">
        <f>+'Ark1'!U548</f>
        <v>2.6727809876163824</v>
      </c>
      <c r="N79" s="49">
        <f>+'Ark1'!W548</f>
        <v>57.233038348082601</v>
      </c>
      <c r="O79" s="47"/>
      <c r="P79" s="65">
        <f>+'Ark1'!Y548</f>
        <v>140.73067846607657</v>
      </c>
      <c r="Q79" s="65"/>
      <c r="R79" s="76">
        <f>+'Ark1'!AA548</f>
        <v>17.860336648659473</v>
      </c>
      <c r="S79" s="49">
        <f>+'Ark1'!AB548</f>
        <v>4.8901170487772756</v>
      </c>
      <c r="T79" s="65">
        <f>+'Ark1'!AC548</f>
        <v>-40.895153163839751</v>
      </c>
      <c r="U79" s="65">
        <f t="shared" si="6"/>
        <v>5.2153846153846155</v>
      </c>
      <c r="V79" s="49">
        <f>+'Ark1'!V548</f>
        <v>14.053097345132745</v>
      </c>
      <c r="W79" s="101">
        <f>+'Ark1'!X548</f>
        <v>152.47094091665952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+'Ark1'!C549</f>
        <v>2016</v>
      </c>
      <c r="C80" s="47">
        <f>+'Ark1'!G549</f>
        <v>3</v>
      </c>
      <c r="D80" s="48" t="s">
        <v>57</v>
      </c>
      <c r="E80" s="48">
        <v>1</v>
      </c>
      <c r="F80" s="48" t="s">
        <v>53</v>
      </c>
      <c r="G80" s="47">
        <f>+'Ark1'!Q549</f>
        <v>87</v>
      </c>
      <c r="H80" s="47"/>
      <c r="I80" s="65">
        <f>+'Ark1'!R549</f>
        <v>753</v>
      </c>
      <c r="J80" s="47"/>
      <c r="K80" s="65">
        <f>+'Ark1'!S549</f>
        <v>752</v>
      </c>
      <c r="L80" s="101">
        <f>+'Ark1'!T549</f>
        <v>85.665529010238913</v>
      </c>
      <c r="M80" s="101">
        <f>+'Ark1'!U549</f>
        <v>88.68131722082488</v>
      </c>
      <c r="N80" s="49">
        <f>+'Ark1'!W549</f>
        <v>59.594414893617007</v>
      </c>
      <c r="O80" s="47"/>
      <c r="P80" s="65">
        <f>+'Ark1'!Y549</f>
        <v>141.78034528552465</v>
      </c>
      <c r="Q80" s="65"/>
      <c r="R80" s="76">
        <f>+'Ark1'!AA549</f>
        <v>22.711729321040622</v>
      </c>
      <c r="S80" s="49">
        <f>+'Ark1'!AB549</f>
        <v>4.7464007279639295</v>
      </c>
      <c r="T80" s="65">
        <f>+'Ark1'!AC549</f>
        <v>-28.685303238496367</v>
      </c>
      <c r="U80" s="65">
        <f t="shared" si="6"/>
        <v>8.6551724137931032</v>
      </c>
      <c r="V80" s="49">
        <f>+'Ark1'!V549</f>
        <v>15.158034528552454</v>
      </c>
      <c r="W80" s="101">
        <f>+'Ark1'!X549</f>
        <v>153.71392724515451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+'Ark1'!C550</f>
        <v>2016</v>
      </c>
      <c r="C81" s="47">
        <f>+'Ark1'!G550</f>
        <v>3</v>
      </c>
      <c r="D81" s="48" t="s">
        <v>57</v>
      </c>
      <c r="E81" s="48">
        <v>2</v>
      </c>
      <c r="F81" s="48" t="s">
        <v>10</v>
      </c>
      <c r="G81" s="47">
        <f>+'Ark1'!Q550</f>
        <v>25</v>
      </c>
      <c r="H81" s="47"/>
      <c r="I81" s="65">
        <f>+'Ark1'!R550</f>
        <v>126</v>
      </c>
      <c r="J81" s="47"/>
      <c r="K81" s="65">
        <f>+'Ark1'!S550</f>
        <v>101</v>
      </c>
      <c r="L81" s="101">
        <f>+'Ark1'!T550</f>
        <v>14.334470989761096</v>
      </c>
      <c r="M81" s="101">
        <f>+'Ark1'!U550</f>
        <v>11.31868277917512</v>
      </c>
      <c r="N81" s="49">
        <f>+'Ark1'!W550</f>
        <v>58.386138613861391</v>
      </c>
      <c r="O81" s="47"/>
      <c r="P81" s="65">
        <f>+'Ark1'!Y550</f>
        <v>108.14444444444445</v>
      </c>
      <c r="Q81" s="65"/>
      <c r="R81" s="76">
        <f>+'Ark1'!AA550</f>
        <v>14.669127434053429</v>
      </c>
      <c r="S81" s="49">
        <f>+'Ark1'!AB550</f>
        <v>4.5792694670736971</v>
      </c>
      <c r="T81" s="65">
        <f>+'Ark1'!AC550</f>
        <v>-32.245291279726409</v>
      </c>
      <c r="U81" s="65">
        <f t="shared" si="6"/>
        <v>5.04</v>
      </c>
      <c r="V81" s="49">
        <f>+'Ark1'!V550</f>
        <v>14.071428571428577</v>
      </c>
      <c r="W81" s="101">
        <f>+'Ark1'!X550</f>
        <v>147.80649710227178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+'Ark1'!C551</f>
        <v>2016</v>
      </c>
      <c r="C82" s="47">
        <f>+'Ark1'!G551</f>
        <v>4</v>
      </c>
      <c r="D82" s="48" t="s">
        <v>7</v>
      </c>
      <c r="E82" s="48">
        <v>1</v>
      </c>
      <c r="F82" s="48" t="s">
        <v>53</v>
      </c>
      <c r="G82" s="47">
        <f>+'Ark1'!Q551</f>
        <v>60</v>
      </c>
      <c r="H82" s="47"/>
      <c r="I82" s="65">
        <f>+'Ark1'!R551</f>
        <v>3343</v>
      </c>
      <c r="J82" s="47"/>
      <c r="K82" s="65">
        <f>+'Ark1'!S551</f>
        <v>3336</v>
      </c>
      <c r="L82" s="101">
        <f>+'Ark1'!T551</f>
        <v>99.081209247184347</v>
      </c>
      <c r="M82" s="101">
        <f>+'Ark1'!U551</f>
        <v>99.174545003717313</v>
      </c>
      <c r="N82" s="49">
        <f>+'Ark1'!W551</f>
        <v>58.711330935251802</v>
      </c>
      <c r="O82" s="47"/>
      <c r="P82" s="65">
        <f>+'Ark1'!Y551</f>
        <v>147.8797188154353</v>
      </c>
      <c r="Q82" s="65"/>
      <c r="R82" s="76">
        <f>+'Ark1'!AA551</f>
        <v>31.807731353564904</v>
      </c>
      <c r="S82" s="49">
        <f>+'Ark1'!AB551</f>
        <v>4.9081189677668284</v>
      </c>
      <c r="T82" s="65">
        <f>+'Ark1'!AC551</f>
        <v>-60.441791985212014</v>
      </c>
      <c r="U82" s="65">
        <f t="shared" si="6"/>
        <v>55.716666666666669</v>
      </c>
      <c r="V82" s="49">
        <f>+'Ark1'!V551</f>
        <v>14.74394256655698</v>
      </c>
      <c r="W82" s="101">
        <f>+'Ark1'!X551</f>
        <v>160.46800140913135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+'Ark1'!C552</f>
        <v>2016</v>
      </c>
      <c r="C83" s="47">
        <f>+'Ark1'!G552</f>
        <v>4</v>
      </c>
      <c r="D83" s="48" t="s">
        <v>7</v>
      </c>
      <c r="E83" s="48">
        <v>2</v>
      </c>
      <c r="F83" s="48" t="s">
        <v>10</v>
      </c>
      <c r="G83" s="47">
        <f>+'Ark1'!Q552</f>
        <v>5</v>
      </c>
      <c r="H83" s="47"/>
      <c r="I83" s="65">
        <f>+'Ark1'!R552</f>
        <v>31</v>
      </c>
      <c r="J83" s="47"/>
      <c r="K83" s="65">
        <f>+'Ark1'!S552</f>
        <v>31</v>
      </c>
      <c r="L83" s="101">
        <f>+'Ark1'!T552</f>
        <v>0.91879075281564881</v>
      </c>
      <c r="M83" s="101">
        <f>+'Ark1'!U552</f>
        <v>0.82545499628267349</v>
      </c>
      <c r="N83" s="49">
        <f>+'Ark1'!W552</f>
        <v>56.935483870967751</v>
      </c>
      <c r="O83" s="47"/>
      <c r="P83" s="65">
        <f>+'Ark1'!Y552</f>
        <v>132.73225806451609</v>
      </c>
      <c r="Q83" s="65"/>
      <c r="R83" s="76">
        <f>+'Ark1'!AA552</f>
        <v>20.520711600199565</v>
      </c>
      <c r="S83" s="49">
        <f>+'Ark1'!AB552</f>
        <v>4.332439407248696</v>
      </c>
      <c r="T83" s="65">
        <f>+'Ark1'!AC552</f>
        <v>-59.876900763818817</v>
      </c>
      <c r="U83" s="65">
        <f t="shared" si="6"/>
        <v>6.2</v>
      </c>
      <c r="V83" s="49">
        <f>+'Ark1'!V552</f>
        <v>13.61290322580645</v>
      </c>
      <c r="W83" s="101">
        <f>+'Ark1'!X552</f>
        <v>143.80526334183759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+'Ark1'!C553</f>
        <v>2015</v>
      </c>
      <c r="C84" s="47">
        <f>+'Ark1'!G553</f>
        <v>1</v>
      </c>
      <c r="D84" s="48" t="s">
        <v>4</v>
      </c>
      <c r="E84" s="48">
        <v>1</v>
      </c>
      <c r="F84" s="48" t="s">
        <v>53</v>
      </c>
      <c r="G84" s="47">
        <f>+'Ark1'!Q553</f>
        <v>416</v>
      </c>
      <c r="H84" s="47"/>
      <c r="I84" s="65">
        <f>+'Ark1'!R553</f>
        <v>17034</v>
      </c>
      <c r="J84" s="47"/>
      <c r="K84" s="65">
        <f>+'Ark1'!S553</f>
        <v>17034</v>
      </c>
      <c r="L84" s="101">
        <f>+'Ark1'!T553</f>
        <v>87.935573795880444</v>
      </c>
      <c r="M84" s="101">
        <f>+'Ark1'!U553</f>
        <v>89.649642445791002</v>
      </c>
      <c r="N84" s="49">
        <f>+'Ark1'!W553</f>
        <v>59.029998825877684</v>
      </c>
      <c r="O84" s="47"/>
      <c r="P84" s="65">
        <f>+'Ark1'!Y553</f>
        <v>141.24512739227444</v>
      </c>
      <c r="Q84" s="65"/>
      <c r="R84" s="76">
        <f>+'Ark1'!AA553</f>
        <v>31.683047298518701</v>
      </c>
      <c r="S84" s="49">
        <f>+'Ark1'!AB553</f>
        <v>4.4662226944862304</v>
      </c>
      <c r="T84" s="65">
        <f>+'Ark1'!AC553</f>
        <v>-23.939487668608358</v>
      </c>
      <c r="U84" s="65">
        <f t="shared" si="6"/>
        <v>40.947115384615387</v>
      </c>
      <c r="V84" s="49">
        <f>+'Ark1'!V553</f>
        <v>14.996125396266288</v>
      </c>
      <c r="W84" s="101">
        <f>+'Ark1'!X553</f>
        <v>153.0283070338831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+'Ark1'!C554</f>
        <v>2015</v>
      </c>
      <c r="C85" s="47">
        <f>+'Ark1'!G554</f>
        <v>1</v>
      </c>
      <c r="D85" s="48" t="s">
        <v>4</v>
      </c>
      <c r="E85" s="48">
        <v>2</v>
      </c>
      <c r="F85" s="48" t="s">
        <v>10</v>
      </c>
      <c r="G85" s="47">
        <f>+'Ark1'!Q554</f>
        <v>211</v>
      </c>
      <c r="H85" s="47"/>
      <c r="I85" s="65">
        <f>+'Ark1'!R554</f>
        <v>2337</v>
      </c>
      <c r="J85" s="47"/>
      <c r="K85" s="65">
        <f>+'Ark1'!S554</f>
        <v>2337</v>
      </c>
      <c r="L85" s="101">
        <f>+'Ark1'!T554</f>
        <v>12.06442620411956</v>
      </c>
      <c r="M85" s="101">
        <f>+'Ark1'!U554</f>
        <v>10.350357554208985</v>
      </c>
      <c r="N85" s="49">
        <f>+'Ark1'!W554</f>
        <v>58.986307231493363</v>
      </c>
      <c r="O85" s="47"/>
      <c r="P85" s="65">
        <f>+'Ark1'!Y554</f>
        <v>118.86067608044492</v>
      </c>
      <c r="Q85" s="65"/>
      <c r="R85" s="76">
        <f>+'Ark1'!AA554</f>
        <v>12.700790849534703</v>
      </c>
      <c r="S85" s="49">
        <f>+'Ark1'!AB554</f>
        <v>3.9479693588978151</v>
      </c>
      <c r="T85" s="65">
        <f>+'Ark1'!AC554</f>
        <v>-27.98465751569282</v>
      </c>
      <c r="U85" s="65">
        <f t="shared" ref="U85:U148" si="12">+I85/G85</f>
        <v>11.075829383886257</v>
      </c>
      <c r="V85" s="49">
        <f>+'Ark1'!V554</f>
        <v>15.094993581514764</v>
      </c>
      <c r="W85" s="101">
        <f>+'Ark1'!X554</f>
        <v>128.77646379246471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+'Ark1'!C555</f>
        <v>2015</v>
      </c>
      <c r="C86" s="47">
        <f>+'Ark1'!G555</f>
        <v>2</v>
      </c>
      <c r="D86" s="48" t="s">
        <v>5</v>
      </c>
      <c r="E86" s="48">
        <v>1</v>
      </c>
      <c r="F86" s="48" t="s">
        <v>53</v>
      </c>
      <c r="G86" s="47">
        <f>+'Ark1'!Q555</f>
        <v>376</v>
      </c>
      <c r="H86" s="47"/>
      <c r="I86" s="65">
        <f>+'Ark1'!R555</f>
        <v>14050</v>
      </c>
      <c r="J86" s="47"/>
      <c r="K86" s="65">
        <f>+'Ark1'!S555</f>
        <v>14050</v>
      </c>
      <c r="L86" s="101">
        <f>+'Ark1'!T555</f>
        <v>91.848074785905766</v>
      </c>
      <c r="M86" s="101">
        <f>+'Ark1'!U555</f>
        <v>92.779813352059051</v>
      </c>
      <c r="N86" s="49">
        <f>+'Ark1'!W555</f>
        <v>59.757508896797184</v>
      </c>
      <c r="O86" s="47"/>
      <c r="P86" s="65">
        <f>+'Ark1'!Y555</f>
        <v>142.12090391459071</v>
      </c>
      <c r="Q86" s="65"/>
      <c r="R86" s="76">
        <f>+'Ark1'!AA555</f>
        <v>31.28377209478321</v>
      </c>
      <c r="S86" s="49">
        <f>+'Ark1'!AB555</f>
        <v>4.1506062911868948</v>
      </c>
      <c r="T86" s="65">
        <f>+'Ark1'!AC555</f>
        <v>-38.148906559154369</v>
      </c>
      <c r="U86" s="65">
        <f t="shared" si="12"/>
        <v>37.367021276595743</v>
      </c>
      <c r="V86" s="49">
        <f>+'Ark1'!V555</f>
        <v>15.372953736654804</v>
      </c>
      <c r="W86" s="101">
        <f>+'Ark1'!X555</f>
        <v>153.97714400280762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+'Ark1'!C556</f>
        <v>2015</v>
      </c>
      <c r="C87" s="47">
        <f>+'Ark1'!G556</f>
        <v>2</v>
      </c>
      <c r="D87" s="48" t="s">
        <v>5</v>
      </c>
      <c r="E87" s="48">
        <v>2</v>
      </c>
      <c r="F87" s="48" t="s">
        <v>10</v>
      </c>
      <c r="G87" s="47">
        <f>+'Ark1'!Q556</f>
        <v>156</v>
      </c>
      <c r="H87" s="47"/>
      <c r="I87" s="65">
        <f>+'Ark1'!R556</f>
        <v>1247</v>
      </c>
      <c r="J87" s="47"/>
      <c r="K87" s="65">
        <f>+'Ark1'!S556</f>
        <v>1247</v>
      </c>
      <c r="L87" s="101">
        <f>+'Ark1'!T556</f>
        <v>8.1519252140942626</v>
      </c>
      <c r="M87" s="101">
        <f>+'Ark1'!U556</f>
        <v>7.2201866479409453</v>
      </c>
      <c r="N87" s="49">
        <f>+'Ark1'!W556</f>
        <v>58.881315156375294</v>
      </c>
      <c r="O87" s="47"/>
      <c r="P87" s="65">
        <f>+'Ark1'!Y556</f>
        <v>124.61283079390545</v>
      </c>
      <c r="Q87" s="65"/>
      <c r="R87" s="76">
        <f>+'Ark1'!AA556</f>
        <v>18.702367987231128</v>
      </c>
      <c r="S87" s="49">
        <f>+'Ark1'!AB556</f>
        <v>4.119742854762845</v>
      </c>
      <c r="T87" s="65">
        <f>+'Ark1'!AC556</f>
        <v>-49.109370304606408</v>
      </c>
      <c r="U87" s="65">
        <f t="shared" si="12"/>
        <v>7.9935897435897436</v>
      </c>
      <c r="V87" s="49">
        <f>+'Ark1'!V556</f>
        <v>15.072975140336812</v>
      </c>
      <c r="W87" s="101">
        <f>+'Ark1'!X556</f>
        <v>135.00848406707001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+'Ark1'!C557</f>
        <v>2015</v>
      </c>
      <c r="C88" s="47">
        <f>+'Ark1'!G557</f>
        <v>3</v>
      </c>
      <c r="D88" s="48" t="s">
        <v>57</v>
      </c>
      <c r="E88" s="48">
        <v>1</v>
      </c>
      <c r="F88" s="48" t="s">
        <v>53</v>
      </c>
      <c r="G88" s="47">
        <f>+'Ark1'!Q557</f>
        <v>197</v>
      </c>
      <c r="H88" s="47"/>
      <c r="I88" s="65">
        <f>+'Ark1'!R557</f>
        <v>1829</v>
      </c>
      <c r="J88" s="47"/>
      <c r="K88" s="65">
        <f>+'Ark1'!S557</f>
        <v>1827</v>
      </c>
      <c r="L88" s="101">
        <f>+'Ark1'!T557</f>
        <v>68.220813129429317</v>
      </c>
      <c r="M88" s="101">
        <f>+'Ark1'!U557</f>
        <v>68.807912934920211</v>
      </c>
      <c r="N88" s="49">
        <f>+'Ark1'!W557</f>
        <v>59.183908045977027</v>
      </c>
      <c r="O88" s="47"/>
      <c r="P88" s="65">
        <f>+'Ark1'!Y557</f>
        <v>126.74598141060687</v>
      </c>
      <c r="Q88" s="65"/>
      <c r="R88" s="76">
        <f>+'Ark1'!AA557</f>
        <v>26.311068968567408</v>
      </c>
      <c r="S88" s="49">
        <f>+'Ark1'!AB557</f>
        <v>3.9728282715715073</v>
      </c>
      <c r="T88" s="65">
        <f>+'Ark1'!AC557</f>
        <v>-24.077411009858288</v>
      </c>
      <c r="U88" s="65">
        <f t="shared" si="12"/>
        <v>9.2842639593908629</v>
      </c>
      <c r="V88" s="49">
        <f>+'Ark1'!V557</f>
        <v>15.07326407873154</v>
      </c>
      <c r="W88" s="101">
        <f>+'Ark1'!X557</f>
        <v>137.41567036910473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+'Ark1'!C558</f>
        <v>2015</v>
      </c>
      <c r="C89" s="47">
        <f>+'Ark1'!G558</f>
        <v>3</v>
      </c>
      <c r="D89" s="48" t="s">
        <v>57</v>
      </c>
      <c r="E89" s="48">
        <v>2</v>
      </c>
      <c r="F89" s="48" t="s">
        <v>10</v>
      </c>
      <c r="G89" s="47">
        <f>+'Ark1'!Q558</f>
        <v>52</v>
      </c>
      <c r="H89" s="47"/>
      <c r="I89" s="65">
        <f>+'Ark1'!R558</f>
        <v>852</v>
      </c>
      <c r="J89" s="47"/>
      <c r="K89" s="65">
        <f>+'Ark1'!S558</f>
        <v>843</v>
      </c>
      <c r="L89" s="101">
        <f>+'Ark1'!T558</f>
        <v>31.77918687057068</v>
      </c>
      <c r="M89" s="101">
        <f>+'Ark1'!U558</f>
        <v>31.192087065079782</v>
      </c>
      <c r="N89" s="49">
        <f>+'Ark1'!W558</f>
        <v>59.665480427046255</v>
      </c>
      <c r="O89" s="47"/>
      <c r="P89" s="65">
        <f>+'Ark1'!Y558</f>
        <v>123.342957746479</v>
      </c>
      <c r="Q89" s="65"/>
      <c r="R89" s="76">
        <f>+'Ark1'!AA558</f>
        <v>23.198649763382321</v>
      </c>
      <c r="S89" s="49">
        <f>+'Ark1'!AB558</f>
        <v>3.8274877519869679</v>
      </c>
      <c r="T89" s="65">
        <f>+'Ark1'!AC558</f>
        <v>-33.920670452884877</v>
      </c>
      <c r="U89" s="65">
        <f t="shared" si="12"/>
        <v>16.384615384615383</v>
      </c>
      <c r="V89" s="49">
        <f>+'Ark1'!V558</f>
        <v>15.326291079812203</v>
      </c>
      <c r="W89" s="101">
        <f>+'Ark1'!X558</f>
        <v>134.91345327290557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+'Ark1'!C559</f>
        <v>2015</v>
      </c>
      <c r="C90" s="47">
        <f>+'Ark1'!G559</f>
        <v>4</v>
      </c>
      <c r="D90" s="48" t="s">
        <v>7</v>
      </c>
      <c r="E90" s="48">
        <v>1</v>
      </c>
      <c r="F90" s="48" t="s">
        <v>53</v>
      </c>
      <c r="G90" s="47">
        <f>+'Ark1'!Q559</f>
        <v>96</v>
      </c>
      <c r="H90" s="47"/>
      <c r="I90" s="65">
        <f>+'Ark1'!R559</f>
        <v>3922</v>
      </c>
      <c r="J90" s="47"/>
      <c r="K90" s="65">
        <f>+'Ark1'!S559</f>
        <v>3922</v>
      </c>
      <c r="L90" s="101">
        <f>+'Ark1'!T559</f>
        <v>98.790931989924445</v>
      </c>
      <c r="M90" s="101">
        <f>+'Ark1'!U559</f>
        <v>98.945792419579007</v>
      </c>
      <c r="N90" s="49">
        <f>+'Ark1'!W559</f>
        <v>58.924528301886802</v>
      </c>
      <c r="O90" s="47"/>
      <c r="P90" s="65">
        <f>+'Ark1'!Y559</f>
        <v>143.59887812340628</v>
      </c>
      <c r="Q90" s="65"/>
      <c r="R90" s="76">
        <f>+'Ark1'!AA559</f>
        <v>34.646151034500313</v>
      </c>
      <c r="S90" s="49">
        <f>+'Ark1'!AB559</f>
        <v>5.2631336989316031</v>
      </c>
      <c r="T90" s="65">
        <f>+'Ark1'!AC559</f>
        <v>-58.836788829707501</v>
      </c>
      <c r="U90" s="65">
        <f t="shared" si="12"/>
        <v>40.854166666666664</v>
      </c>
      <c r="V90" s="49">
        <f>+'Ark1'!V559</f>
        <v>14.92554818969913</v>
      </c>
      <c r="W90" s="101">
        <f>+'Ark1'!X559</f>
        <v>155.5784161683705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+'Ark1'!C560</f>
        <v>2015</v>
      </c>
      <c r="C91" s="47">
        <f>+'Ark1'!G560</f>
        <v>4</v>
      </c>
      <c r="D91" s="48" t="s">
        <v>7</v>
      </c>
      <c r="E91" s="48">
        <v>2</v>
      </c>
      <c r="F91" s="48" t="s">
        <v>10</v>
      </c>
      <c r="G91" s="47">
        <f>+'Ark1'!Q560</f>
        <v>9</v>
      </c>
      <c r="H91" s="47"/>
      <c r="I91" s="65">
        <f>+'Ark1'!R560</f>
        <v>48</v>
      </c>
      <c r="J91" s="47"/>
      <c r="K91" s="65">
        <f>+'Ark1'!S560</f>
        <v>48</v>
      </c>
      <c r="L91" s="101">
        <f>+'Ark1'!T560</f>
        <v>1.2090680100755671</v>
      </c>
      <c r="M91" s="101">
        <f>+'Ark1'!U560</f>
        <v>1.0542075804209918</v>
      </c>
      <c r="N91" s="49">
        <f>+'Ark1'!W560</f>
        <v>58.6875</v>
      </c>
      <c r="O91" s="47"/>
      <c r="P91" s="65">
        <f>+'Ark1'!Y560</f>
        <v>125.0104166666667</v>
      </c>
      <c r="Q91" s="65"/>
      <c r="R91" s="76">
        <f>+'Ark1'!AA560</f>
        <v>11.012819037817811</v>
      </c>
      <c r="S91" s="49">
        <f>+'Ark1'!AB560</f>
        <v>3.0900124730061087</v>
      </c>
      <c r="T91" s="65">
        <f>+'Ark1'!AC560</f>
        <v>-20.542305375507055</v>
      </c>
      <c r="U91" s="65">
        <f t="shared" si="12"/>
        <v>5.333333333333333</v>
      </c>
      <c r="V91" s="49">
        <f>+'Ark1'!V560</f>
        <v>14.625</v>
      </c>
      <c r="W91" s="101">
        <f>+'Ark1'!X560</f>
        <v>135.43923799205484</v>
      </c>
      <c r="X91" s="39"/>
      <c r="Y91" s="11"/>
      <c r="Z91" s="5"/>
      <c r="AA91" s="5"/>
      <c r="AB91"/>
      <c r="AE91"/>
    </row>
    <row r="92" spans="1:31" ht="15.6">
      <c r="A92" s="39"/>
      <c r="B92" s="47" t="e">
        <f>+'Ark1'!#REF!</f>
        <v>#REF!</v>
      </c>
      <c r="C92" s="47" t="e">
        <f>+'Ark1'!#REF!</f>
        <v>#REF!</v>
      </c>
      <c r="D92" s="48" t="s">
        <v>4</v>
      </c>
      <c r="E92" s="48">
        <v>1</v>
      </c>
      <c r="F92" s="48" t="s">
        <v>53</v>
      </c>
      <c r="G92" s="47" t="e">
        <f>+'Ark1'!#REF!</f>
        <v>#REF!</v>
      </c>
      <c r="H92" s="47"/>
      <c r="I92" s="65" t="e">
        <f>+'Ark1'!#REF!</f>
        <v>#REF!</v>
      </c>
      <c r="J92" s="47"/>
      <c r="K92" s="65" t="e">
        <f>+'Ark1'!#REF!</f>
        <v>#REF!</v>
      </c>
      <c r="L92" s="101" t="e">
        <f>+'Ark1'!#REF!</f>
        <v>#REF!</v>
      </c>
      <c r="M92" s="101" t="e">
        <f>+'Ark1'!#REF!</f>
        <v>#REF!</v>
      </c>
      <c r="N92" s="49" t="e">
        <f>+'Ark1'!#REF!</f>
        <v>#REF!</v>
      </c>
      <c r="O92" s="47"/>
      <c r="P92" s="65" t="e">
        <f>+'Ark1'!#REF!</f>
        <v>#REF!</v>
      </c>
      <c r="Q92" s="65"/>
      <c r="R92" s="76" t="e">
        <f>+'Ark1'!#REF!</f>
        <v>#REF!</v>
      </c>
      <c r="S92" s="49" t="e">
        <f>+'Ark1'!#REF!</f>
        <v>#REF!</v>
      </c>
      <c r="T92" s="65" t="e">
        <f>+'Ark1'!#REF!</f>
        <v>#REF!</v>
      </c>
      <c r="U92" s="65" t="e">
        <f t="shared" si="12"/>
        <v>#REF!</v>
      </c>
      <c r="V92" s="49" t="e">
        <f>+'Ark1'!#REF!</f>
        <v>#REF!</v>
      </c>
      <c r="W92" s="101" t="e">
        <f>+'Ark1'!#REF!</f>
        <v>#REF!</v>
      </c>
      <c r="X92" s="39"/>
      <c r="Y92" s="11"/>
      <c r="Z92" s="5"/>
      <c r="AA92" s="5"/>
      <c r="AB92"/>
      <c r="AE92"/>
    </row>
    <row r="93" spans="1:31" ht="15.6">
      <c r="A93" s="39"/>
      <c r="B93" s="47" t="e">
        <f>+'Ark1'!#REF!</f>
        <v>#REF!</v>
      </c>
      <c r="C93" s="47" t="e">
        <f>+'Ark1'!#REF!</f>
        <v>#REF!</v>
      </c>
      <c r="D93" s="48" t="s">
        <v>4</v>
      </c>
      <c r="E93" s="48">
        <v>2</v>
      </c>
      <c r="F93" s="48" t="s">
        <v>10</v>
      </c>
      <c r="G93" s="47" t="e">
        <f>+'Ark1'!#REF!</f>
        <v>#REF!</v>
      </c>
      <c r="H93" s="47"/>
      <c r="I93" s="65" t="e">
        <f>+'Ark1'!#REF!</f>
        <v>#REF!</v>
      </c>
      <c r="J93" s="47"/>
      <c r="K93" s="65" t="e">
        <f>+'Ark1'!#REF!</f>
        <v>#REF!</v>
      </c>
      <c r="L93" s="101" t="e">
        <f>+'Ark1'!#REF!</f>
        <v>#REF!</v>
      </c>
      <c r="M93" s="101" t="e">
        <f>+'Ark1'!#REF!</f>
        <v>#REF!</v>
      </c>
      <c r="N93" s="49" t="e">
        <f>+'Ark1'!#REF!</f>
        <v>#REF!</v>
      </c>
      <c r="O93" s="47"/>
      <c r="P93" s="65" t="e">
        <f>+'Ark1'!#REF!</f>
        <v>#REF!</v>
      </c>
      <c r="Q93" s="65"/>
      <c r="R93" s="76" t="e">
        <f>+'Ark1'!#REF!</f>
        <v>#REF!</v>
      </c>
      <c r="S93" s="49" t="e">
        <f>+'Ark1'!#REF!</f>
        <v>#REF!</v>
      </c>
      <c r="T93" s="65" t="e">
        <f>+'Ark1'!#REF!</f>
        <v>#REF!</v>
      </c>
      <c r="U93" s="65" t="e">
        <f t="shared" si="12"/>
        <v>#REF!</v>
      </c>
      <c r="V93" s="49" t="e">
        <f>+'Ark1'!#REF!</f>
        <v>#REF!</v>
      </c>
      <c r="W93" s="101" t="e">
        <f>+'Ark1'!#REF!</f>
        <v>#REF!</v>
      </c>
      <c r="X93" s="39"/>
      <c r="Y93" s="11"/>
      <c r="Z93" s="5"/>
      <c r="AA93" s="5"/>
      <c r="AB93"/>
      <c r="AE93"/>
    </row>
    <row r="94" spans="1:31" ht="15.6">
      <c r="A94" s="39"/>
      <c r="B94" s="47" t="e">
        <f>+'Ark1'!#REF!</f>
        <v>#REF!</v>
      </c>
      <c r="C94" s="47" t="e">
        <f>+'Ark1'!#REF!</f>
        <v>#REF!</v>
      </c>
      <c r="D94" s="48" t="s">
        <v>5</v>
      </c>
      <c r="E94" s="48">
        <v>1</v>
      </c>
      <c r="F94" s="48" t="s">
        <v>53</v>
      </c>
      <c r="G94" s="47" t="e">
        <f>+'Ark1'!#REF!</f>
        <v>#REF!</v>
      </c>
      <c r="H94" s="47"/>
      <c r="I94" s="65" t="e">
        <f>+'Ark1'!#REF!</f>
        <v>#REF!</v>
      </c>
      <c r="J94" s="47"/>
      <c r="K94" s="65" t="e">
        <f>+'Ark1'!#REF!</f>
        <v>#REF!</v>
      </c>
      <c r="L94" s="101" t="e">
        <f>+'Ark1'!#REF!</f>
        <v>#REF!</v>
      </c>
      <c r="M94" s="101" t="e">
        <f>+'Ark1'!#REF!</f>
        <v>#REF!</v>
      </c>
      <c r="N94" s="49" t="e">
        <f>+'Ark1'!#REF!</f>
        <v>#REF!</v>
      </c>
      <c r="O94" s="47"/>
      <c r="P94" s="65" t="e">
        <f>+'Ark1'!#REF!</f>
        <v>#REF!</v>
      </c>
      <c r="Q94" s="65"/>
      <c r="R94" s="76" t="e">
        <f>+'Ark1'!#REF!</f>
        <v>#REF!</v>
      </c>
      <c r="S94" s="49" t="e">
        <f>+'Ark1'!#REF!</f>
        <v>#REF!</v>
      </c>
      <c r="T94" s="65" t="e">
        <f>+'Ark1'!#REF!</f>
        <v>#REF!</v>
      </c>
      <c r="U94" s="65" t="e">
        <f t="shared" si="12"/>
        <v>#REF!</v>
      </c>
      <c r="V94" s="49" t="e">
        <f>+'Ark1'!#REF!</f>
        <v>#REF!</v>
      </c>
      <c r="W94" s="101" t="e">
        <f>+'Ark1'!#REF!</f>
        <v>#REF!</v>
      </c>
      <c r="X94" s="39"/>
      <c r="Y94" s="11"/>
      <c r="Z94" s="5"/>
      <c r="AA94" s="5"/>
      <c r="AB94"/>
      <c r="AE94"/>
    </row>
    <row r="95" spans="1:31" ht="15.6">
      <c r="A95" s="39"/>
      <c r="B95" s="47" t="e">
        <f>+'Ark1'!#REF!</f>
        <v>#REF!</v>
      </c>
      <c r="C95" s="47" t="e">
        <f>+'Ark1'!#REF!</f>
        <v>#REF!</v>
      </c>
      <c r="D95" s="48" t="s">
        <v>5</v>
      </c>
      <c r="E95" s="48">
        <v>2</v>
      </c>
      <c r="F95" s="48" t="s">
        <v>10</v>
      </c>
      <c r="G95" s="47" t="e">
        <f>+'Ark1'!#REF!</f>
        <v>#REF!</v>
      </c>
      <c r="H95" s="47"/>
      <c r="I95" s="65" t="e">
        <f>+'Ark1'!#REF!</f>
        <v>#REF!</v>
      </c>
      <c r="J95" s="47"/>
      <c r="K95" s="65" t="e">
        <f>+'Ark1'!#REF!</f>
        <v>#REF!</v>
      </c>
      <c r="L95" s="101" t="e">
        <f>+'Ark1'!#REF!</f>
        <v>#REF!</v>
      </c>
      <c r="M95" s="101" t="e">
        <f>+'Ark1'!#REF!</f>
        <v>#REF!</v>
      </c>
      <c r="N95" s="49" t="e">
        <f>+'Ark1'!#REF!</f>
        <v>#REF!</v>
      </c>
      <c r="O95" s="47"/>
      <c r="P95" s="65" t="e">
        <f>+'Ark1'!#REF!</f>
        <v>#REF!</v>
      </c>
      <c r="Q95" s="65"/>
      <c r="R95" s="76" t="e">
        <f>+'Ark1'!#REF!</f>
        <v>#REF!</v>
      </c>
      <c r="S95" s="49" t="e">
        <f>+'Ark1'!#REF!</f>
        <v>#REF!</v>
      </c>
      <c r="T95" s="65" t="e">
        <f>+'Ark1'!#REF!</f>
        <v>#REF!</v>
      </c>
      <c r="U95" s="65" t="e">
        <f t="shared" si="12"/>
        <v>#REF!</v>
      </c>
      <c r="V95" s="49" t="e">
        <f>+'Ark1'!#REF!</f>
        <v>#REF!</v>
      </c>
      <c r="W95" s="101" t="e">
        <f>+'Ark1'!#REF!</f>
        <v>#REF!</v>
      </c>
      <c r="X95" s="39"/>
      <c r="Y95" s="11"/>
      <c r="Z95" s="5"/>
      <c r="AA95" s="5"/>
      <c r="AB95"/>
      <c r="AE95"/>
    </row>
    <row r="96" spans="1:31" ht="15.6">
      <c r="A96" s="39"/>
      <c r="B96" s="47" t="e">
        <f>+'Ark1'!#REF!</f>
        <v>#REF!</v>
      </c>
      <c r="C96" s="47" t="e">
        <f>+'Ark1'!#REF!</f>
        <v>#REF!</v>
      </c>
      <c r="D96" s="48" t="s">
        <v>57</v>
      </c>
      <c r="E96" s="48">
        <v>1</v>
      </c>
      <c r="F96" s="48" t="s">
        <v>53</v>
      </c>
      <c r="G96" s="47" t="e">
        <f>+'Ark1'!#REF!</f>
        <v>#REF!</v>
      </c>
      <c r="H96" s="47"/>
      <c r="I96" s="65" t="e">
        <f>+'Ark1'!#REF!</f>
        <v>#REF!</v>
      </c>
      <c r="J96" s="47"/>
      <c r="K96" s="65" t="e">
        <f>+'Ark1'!#REF!</f>
        <v>#REF!</v>
      </c>
      <c r="L96" s="101" t="e">
        <f>+'Ark1'!#REF!</f>
        <v>#REF!</v>
      </c>
      <c r="M96" s="101" t="e">
        <f>+'Ark1'!#REF!</f>
        <v>#REF!</v>
      </c>
      <c r="N96" s="49" t="e">
        <f>+'Ark1'!#REF!</f>
        <v>#REF!</v>
      </c>
      <c r="O96" s="47"/>
      <c r="P96" s="65" t="e">
        <f>+'Ark1'!#REF!</f>
        <v>#REF!</v>
      </c>
      <c r="Q96" s="65"/>
      <c r="R96" s="76" t="e">
        <f>+'Ark1'!#REF!</f>
        <v>#REF!</v>
      </c>
      <c r="S96" s="49" t="e">
        <f>+'Ark1'!#REF!</f>
        <v>#REF!</v>
      </c>
      <c r="T96" s="65" t="e">
        <f>+'Ark1'!#REF!</f>
        <v>#REF!</v>
      </c>
      <c r="U96" s="65" t="e">
        <f t="shared" si="12"/>
        <v>#REF!</v>
      </c>
      <c r="V96" s="49" t="e">
        <f>+'Ark1'!#REF!</f>
        <v>#REF!</v>
      </c>
      <c r="W96" s="101" t="e">
        <f>+'Ark1'!#REF!</f>
        <v>#REF!</v>
      </c>
      <c r="X96" s="39"/>
      <c r="Y96" s="5"/>
      <c r="Z96" s="5"/>
      <c r="AA96" s="5"/>
      <c r="AB96"/>
      <c r="AE96"/>
    </row>
    <row r="97" spans="1:31" ht="15.6">
      <c r="A97" s="39"/>
      <c r="B97" s="47" t="e">
        <f>+'Ark1'!#REF!</f>
        <v>#REF!</v>
      </c>
      <c r="C97" s="47" t="e">
        <f>+'Ark1'!#REF!</f>
        <v>#REF!</v>
      </c>
      <c r="D97" s="48" t="s">
        <v>57</v>
      </c>
      <c r="E97" s="48">
        <v>2</v>
      </c>
      <c r="F97" s="48" t="s">
        <v>10</v>
      </c>
      <c r="G97" s="47" t="e">
        <f>+'Ark1'!#REF!</f>
        <v>#REF!</v>
      </c>
      <c r="H97" s="47"/>
      <c r="I97" s="65" t="e">
        <f>+'Ark1'!#REF!</f>
        <v>#REF!</v>
      </c>
      <c r="J97" s="47"/>
      <c r="K97" s="65" t="e">
        <f>+'Ark1'!#REF!</f>
        <v>#REF!</v>
      </c>
      <c r="L97" s="101" t="e">
        <f>+'Ark1'!#REF!</f>
        <v>#REF!</v>
      </c>
      <c r="M97" s="101" t="e">
        <f>+'Ark1'!#REF!</f>
        <v>#REF!</v>
      </c>
      <c r="N97" s="49" t="e">
        <f>+'Ark1'!#REF!</f>
        <v>#REF!</v>
      </c>
      <c r="O97" s="47"/>
      <c r="P97" s="65" t="e">
        <f>+'Ark1'!#REF!</f>
        <v>#REF!</v>
      </c>
      <c r="Q97" s="65"/>
      <c r="R97" s="76" t="e">
        <f>+'Ark1'!#REF!</f>
        <v>#REF!</v>
      </c>
      <c r="S97" s="49" t="e">
        <f>+'Ark1'!#REF!</f>
        <v>#REF!</v>
      </c>
      <c r="T97" s="65" t="e">
        <f>+'Ark1'!#REF!</f>
        <v>#REF!</v>
      </c>
      <c r="U97" s="65" t="e">
        <f t="shared" si="12"/>
        <v>#REF!</v>
      </c>
      <c r="V97" s="49" t="e">
        <f>+'Ark1'!#REF!</f>
        <v>#REF!</v>
      </c>
      <c r="W97" s="101" t="e">
        <f>+'Ark1'!#REF!</f>
        <v>#REF!</v>
      </c>
      <c r="X97" s="39"/>
      <c r="Y97"/>
      <c r="Z97"/>
      <c r="AA97"/>
      <c r="AB97"/>
      <c r="AE97"/>
    </row>
    <row r="98" spans="1:31" ht="15.6">
      <c r="A98" s="39"/>
      <c r="B98" s="47" t="e">
        <f>+'Ark1'!#REF!</f>
        <v>#REF!</v>
      </c>
      <c r="C98" s="47" t="e">
        <f>+'Ark1'!#REF!</f>
        <v>#REF!</v>
      </c>
      <c r="D98" s="48" t="s">
        <v>7</v>
      </c>
      <c r="E98" s="48">
        <v>1</v>
      </c>
      <c r="F98" s="48" t="s">
        <v>53</v>
      </c>
      <c r="G98" s="47" t="e">
        <f>+'Ark1'!#REF!</f>
        <v>#REF!</v>
      </c>
      <c r="H98" s="47"/>
      <c r="I98" s="65" t="e">
        <f>+'Ark1'!#REF!</f>
        <v>#REF!</v>
      </c>
      <c r="J98" s="47"/>
      <c r="K98" s="65" t="e">
        <f>+'Ark1'!#REF!</f>
        <v>#REF!</v>
      </c>
      <c r="L98" s="101" t="e">
        <f>+'Ark1'!#REF!</f>
        <v>#REF!</v>
      </c>
      <c r="M98" s="101" t="e">
        <f>+'Ark1'!#REF!</f>
        <v>#REF!</v>
      </c>
      <c r="N98" s="49" t="e">
        <f>+'Ark1'!#REF!</f>
        <v>#REF!</v>
      </c>
      <c r="O98" s="47"/>
      <c r="P98" s="65" t="e">
        <f>+'Ark1'!#REF!</f>
        <v>#REF!</v>
      </c>
      <c r="Q98" s="65"/>
      <c r="R98" s="76" t="e">
        <f>+'Ark1'!#REF!</f>
        <v>#REF!</v>
      </c>
      <c r="S98" s="49" t="e">
        <f>+'Ark1'!#REF!</f>
        <v>#REF!</v>
      </c>
      <c r="T98" s="65" t="e">
        <f>+'Ark1'!#REF!</f>
        <v>#REF!</v>
      </c>
      <c r="U98" s="65" t="e">
        <f t="shared" si="12"/>
        <v>#REF!</v>
      </c>
      <c r="V98" s="49" t="e">
        <f>+'Ark1'!#REF!</f>
        <v>#REF!</v>
      </c>
      <c r="W98" s="101" t="e">
        <f>+'Ark1'!#REF!</f>
        <v>#REF!</v>
      </c>
      <c r="X98" s="39"/>
      <c r="Y98" s="5"/>
      <c r="Z98"/>
      <c r="AA98" s="5"/>
      <c r="AB98"/>
      <c r="AE98"/>
    </row>
    <row r="99" spans="1:31" ht="15.6">
      <c r="A99" s="39"/>
      <c r="B99" s="47" t="e">
        <f>+'Ark1'!#REF!</f>
        <v>#REF!</v>
      </c>
      <c r="C99" s="47" t="e">
        <f>+'Ark1'!#REF!</f>
        <v>#REF!</v>
      </c>
      <c r="D99" s="48" t="s">
        <v>7</v>
      </c>
      <c r="E99" s="48">
        <v>2</v>
      </c>
      <c r="F99" s="48" t="s">
        <v>10</v>
      </c>
      <c r="G99" s="47" t="e">
        <f>+'Ark1'!#REF!</f>
        <v>#REF!</v>
      </c>
      <c r="H99" s="47"/>
      <c r="I99" s="65" t="e">
        <f>+'Ark1'!#REF!</f>
        <v>#REF!</v>
      </c>
      <c r="J99" s="47"/>
      <c r="K99" s="65" t="e">
        <f>+'Ark1'!#REF!</f>
        <v>#REF!</v>
      </c>
      <c r="L99" s="101" t="e">
        <f>+'Ark1'!#REF!</f>
        <v>#REF!</v>
      </c>
      <c r="M99" s="101" t="e">
        <f>+'Ark1'!#REF!</f>
        <v>#REF!</v>
      </c>
      <c r="N99" s="49" t="e">
        <f>+'Ark1'!#REF!</f>
        <v>#REF!</v>
      </c>
      <c r="O99" s="47"/>
      <c r="P99" s="65" t="e">
        <f>+'Ark1'!#REF!</f>
        <v>#REF!</v>
      </c>
      <c r="Q99" s="65"/>
      <c r="R99" s="76" t="e">
        <f>+'Ark1'!#REF!</f>
        <v>#REF!</v>
      </c>
      <c r="S99" s="49" t="e">
        <f>+'Ark1'!#REF!</f>
        <v>#REF!</v>
      </c>
      <c r="T99" s="65" t="e">
        <f>+'Ark1'!#REF!</f>
        <v>#REF!</v>
      </c>
      <c r="U99" s="65" t="e">
        <f t="shared" si="12"/>
        <v>#REF!</v>
      </c>
      <c r="V99" s="49" t="e">
        <f>+'Ark1'!#REF!</f>
        <v>#REF!</v>
      </c>
      <c r="W99" s="101" t="e">
        <f>+'Ark1'!#REF!</f>
        <v>#REF!</v>
      </c>
      <c r="X99" s="39"/>
      <c r="Y99"/>
      <c r="Z99"/>
      <c r="AA99"/>
      <c r="AB99"/>
      <c r="AE99"/>
    </row>
    <row r="100" spans="1:31" ht="15.6">
      <c r="A100" s="39"/>
      <c r="B100" s="47" t="e">
        <f>+'Ark1'!#REF!</f>
        <v>#REF!</v>
      </c>
      <c r="C100" s="47" t="e">
        <f>+'Ark1'!#REF!</f>
        <v>#REF!</v>
      </c>
      <c r="D100" s="48" t="s">
        <v>4</v>
      </c>
      <c r="E100" s="48">
        <v>1</v>
      </c>
      <c r="F100" s="48" t="s">
        <v>53</v>
      </c>
      <c r="G100" s="47" t="e">
        <f>+'Ark1'!#REF!</f>
        <v>#REF!</v>
      </c>
      <c r="H100" s="47"/>
      <c r="I100" s="65" t="e">
        <f>+'Ark1'!#REF!</f>
        <v>#REF!</v>
      </c>
      <c r="J100" s="47"/>
      <c r="K100" s="65" t="e">
        <f>+'Ark1'!#REF!</f>
        <v>#REF!</v>
      </c>
      <c r="L100" s="101" t="e">
        <f>+'Ark1'!#REF!</f>
        <v>#REF!</v>
      </c>
      <c r="M100" s="101" t="e">
        <f>+'Ark1'!#REF!</f>
        <v>#REF!</v>
      </c>
      <c r="N100" s="49" t="e">
        <f>+'Ark1'!#REF!</f>
        <v>#REF!</v>
      </c>
      <c r="O100" s="47"/>
      <c r="P100" s="65" t="e">
        <f>+'Ark1'!#REF!</f>
        <v>#REF!</v>
      </c>
      <c r="Q100" s="65"/>
      <c r="R100" s="76" t="e">
        <f>+'Ark1'!#REF!</f>
        <v>#REF!</v>
      </c>
      <c r="S100" s="49" t="e">
        <f>+'Ark1'!#REF!</f>
        <v>#REF!</v>
      </c>
      <c r="T100" s="65" t="e">
        <f>+'Ark1'!#REF!</f>
        <v>#REF!</v>
      </c>
      <c r="U100" s="65" t="e">
        <f t="shared" si="12"/>
        <v>#REF!</v>
      </c>
      <c r="V100" s="49" t="e">
        <f>+'Ark1'!#REF!</f>
        <v>#REF!</v>
      </c>
      <c r="W100" s="101" t="e">
        <f>+'Ark1'!#REF!</f>
        <v>#REF!</v>
      </c>
      <c r="X100" s="39"/>
      <c r="Y100"/>
      <c r="Z100"/>
      <c r="AA100"/>
      <c r="AB100"/>
      <c r="AE100"/>
    </row>
    <row r="101" spans="1:31" ht="15.6">
      <c r="A101" s="39"/>
      <c r="B101" s="47" t="e">
        <f>+'Ark1'!#REF!</f>
        <v>#REF!</v>
      </c>
      <c r="C101" s="47" t="e">
        <f>+'Ark1'!#REF!</f>
        <v>#REF!</v>
      </c>
      <c r="D101" s="48" t="s">
        <v>4</v>
      </c>
      <c r="E101" s="48">
        <v>2</v>
      </c>
      <c r="F101" s="48" t="s">
        <v>10</v>
      </c>
      <c r="G101" s="47" t="e">
        <f>+'Ark1'!#REF!</f>
        <v>#REF!</v>
      </c>
      <c r="H101" s="47"/>
      <c r="I101" s="65" t="e">
        <f>+'Ark1'!#REF!</f>
        <v>#REF!</v>
      </c>
      <c r="J101" s="47"/>
      <c r="K101" s="65" t="e">
        <f>+'Ark1'!#REF!</f>
        <v>#REF!</v>
      </c>
      <c r="L101" s="101" t="e">
        <f>+'Ark1'!#REF!</f>
        <v>#REF!</v>
      </c>
      <c r="M101" s="101" t="e">
        <f>+'Ark1'!#REF!</f>
        <v>#REF!</v>
      </c>
      <c r="N101" s="49" t="e">
        <f>+'Ark1'!#REF!</f>
        <v>#REF!</v>
      </c>
      <c r="O101" s="47"/>
      <c r="P101" s="65" t="e">
        <f>+'Ark1'!#REF!</f>
        <v>#REF!</v>
      </c>
      <c r="Q101" s="65"/>
      <c r="R101" s="76" t="e">
        <f>+'Ark1'!#REF!</f>
        <v>#REF!</v>
      </c>
      <c r="S101" s="49" t="e">
        <f>+'Ark1'!#REF!</f>
        <v>#REF!</v>
      </c>
      <c r="T101" s="65" t="e">
        <f>+'Ark1'!#REF!</f>
        <v>#REF!</v>
      </c>
      <c r="U101" s="65" t="e">
        <f t="shared" si="12"/>
        <v>#REF!</v>
      </c>
      <c r="V101" s="49" t="e">
        <f>+'Ark1'!#REF!</f>
        <v>#REF!</v>
      </c>
      <c r="W101" s="101" t="e">
        <f>+'Ark1'!#REF!</f>
        <v>#REF!</v>
      </c>
      <c r="X101" s="39"/>
      <c r="Y101"/>
      <c r="Z101"/>
      <c r="AA101"/>
      <c r="AB101"/>
      <c r="AE101"/>
    </row>
    <row r="102" spans="1:31" ht="15.6">
      <c r="A102" s="39"/>
      <c r="B102" s="47" t="e">
        <f>+'Ark1'!#REF!</f>
        <v>#REF!</v>
      </c>
      <c r="C102" s="47" t="e">
        <f>+'Ark1'!#REF!</f>
        <v>#REF!</v>
      </c>
      <c r="D102" s="48" t="s">
        <v>5</v>
      </c>
      <c r="E102" s="48">
        <v>1</v>
      </c>
      <c r="F102" s="48" t="s">
        <v>53</v>
      </c>
      <c r="G102" s="47" t="e">
        <f>+'Ark1'!#REF!</f>
        <v>#REF!</v>
      </c>
      <c r="H102" s="47"/>
      <c r="I102" s="65" t="e">
        <f>+'Ark1'!#REF!</f>
        <v>#REF!</v>
      </c>
      <c r="J102" s="47"/>
      <c r="K102" s="65" t="e">
        <f>+'Ark1'!#REF!</f>
        <v>#REF!</v>
      </c>
      <c r="L102" s="101" t="e">
        <f>+'Ark1'!#REF!</f>
        <v>#REF!</v>
      </c>
      <c r="M102" s="101" t="e">
        <f>+'Ark1'!#REF!</f>
        <v>#REF!</v>
      </c>
      <c r="N102" s="49" t="e">
        <f>+'Ark1'!#REF!</f>
        <v>#REF!</v>
      </c>
      <c r="O102" s="47"/>
      <c r="P102" s="65" t="e">
        <f>+'Ark1'!#REF!</f>
        <v>#REF!</v>
      </c>
      <c r="Q102" s="65"/>
      <c r="R102" s="76" t="e">
        <f>+'Ark1'!#REF!</f>
        <v>#REF!</v>
      </c>
      <c r="S102" s="49" t="e">
        <f>+'Ark1'!#REF!</f>
        <v>#REF!</v>
      </c>
      <c r="T102" s="65" t="e">
        <f>+'Ark1'!#REF!</f>
        <v>#REF!</v>
      </c>
      <c r="U102" s="65" t="e">
        <f t="shared" si="12"/>
        <v>#REF!</v>
      </c>
      <c r="V102" s="49" t="e">
        <f>+'Ark1'!#REF!</f>
        <v>#REF!</v>
      </c>
      <c r="W102" s="101" t="e">
        <f>+'Ark1'!#REF!</f>
        <v>#REF!</v>
      </c>
      <c r="X102" s="39"/>
      <c r="Y102"/>
      <c r="Z102"/>
      <c r="AA102"/>
      <c r="AB102"/>
      <c r="AE102"/>
    </row>
    <row r="103" spans="1:31" ht="15.6">
      <c r="A103" s="39"/>
      <c r="B103" s="47" t="e">
        <f>+'Ark1'!#REF!</f>
        <v>#REF!</v>
      </c>
      <c r="C103" s="47" t="e">
        <f>+'Ark1'!#REF!</f>
        <v>#REF!</v>
      </c>
      <c r="D103" s="48" t="s">
        <v>5</v>
      </c>
      <c r="E103" s="48">
        <v>2</v>
      </c>
      <c r="F103" s="48" t="s">
        <v>10</v>
      </c>
      <c r="G103" s="47" t="e">
        <f>+'Ark1'!#REF!</f>
        <v>#REF!</v>
      </c>
      <c r="H103" s="47"/>
      <c r="I103" s="65" t="e">
        <f>+'Ark1'!#REF!</f>
        <v>#REF!</v>
      </c>
      <c r="J103" s="47"/>
      <c r="K103" s="65" t="e">
        <f>+'Ark1'!#REF!</f>
        <v>#REF!</v>
      </c>
      <c r="L103" s="101" t="e">
        <f>+'Ark1'!#REF!</f>
        <v>#REF!</v>
      </c>
      <c r="M103" s="101" t="e">
        <f>+'Ark1'!#REF!</f>
        <v>#REF!</v>
      </c>
      <c r="N103" s="49" t="e">
        <f>+'Ark1'!#REF!</f>
        <v>#REF!</v>
      </c>
      <c r="O103" s="47"/>
      <c r="P103" s="65" t="e">
        <f>+'Ark1'!#REF!</f>
        <v>#REF!</v>
      </c>
      <c r="Q103" s="65"/>
      <c r="R103" s="76" t="e">
        <f>+'Ark1'!#REF!</f>
        <v>#REF!</v>
      </c>
      <c r="S103" s="49" t="e">
        <f>+'Ark1'!#REF!</f>
        <v>#REF!</v>
      </c>
      <c r="T103" s="65" t="e">
        <f>+'Ark1'!#REF!</f>
        <v>#REF!</v>
      </c>
      <c r="U103" s="65" t="e">
        <f t="shared" si="12"/>
        <v>#REF!</v>
      </c>
      <c r="V103" s="49" t="e">
        <f>+'Ark1'!#REF!</f>
        <v>#REF!</v>
      </c>
      <c r="W103" s="101" t="e">
        <f>+'Ark1'!#REF!</f>
        <v>#REF!</v>
      </c>
      <c r="X103" s="39"/>
      <c r="Y103"/>
      <c r="Z103"/>
      <c r="AA103"/>
      <c r="AB103"/>
      <c r="AE103"/>
    </row>
    <row r="104" spans="1:31" ht="15.6">
      <c r="A104" s="39"/>
      <c r="B104" s="47" t="e">
        <f>+'Ark1'!#REF!</f>
        <v>#REF!</v>
      </c>
      <c r="C104" s="47" t="e">
        <f>+'Ark1'!#REF!</f>
        <v>#REF!</v>
      </c>
      <c r="D104" s="48" t="s">
        <v>57</v>
      </c>
      <c r="E104" s="48">
        <v>1</v>
      </c>
      <c r="F104" s="48" t="s">
        <v>53</v>
      </c>
      <c r="G104" s="47" t="e">
        <f>+'Ark1'!#REF!</f>
        <v>#REF!</v>
      </c>
      <c r="H104" s="47"/>
      <c r="I104" s="65" t="e">
        <f>+'Ark1'!#REF!</f>
        <v>#REF!</v>
      </c>
      <c r="J104" s="47"/>
      <c r="K104" s="65" t="e">
        <f>+'Ark1'!#REF!</f>
        <v>#REF!</v>
      </c>
      <c r="L104" s="101" t="e">
        <f>+'Ark1'!#REF!</f>
        <v>#REF!</v>
      </c>
      <c r="M104" s="101" t="e">
        <f>+'Ark1'!#REF!</f>
        <v>#REF!</v>
      </c>
      <c r="N104" s="49" t="e">
        <f>+'Ark1'!#REF!</f>
        <v>#REF!</v>
      </c>
      <c r="O104" s="47"/>
      <c r="P104" s="65" t="e">
        <f>+'Ark1'!#REF!</f>
        <v>#REF!</v>
      </c>
      <c r="Q104" s="65"/>
      <c r="R104" s="76" t="e">
        <f>+'Ark1'!#REF!</f>
        <v>#REF!</v>
      </c>
      <c r="S104" s="49" t="e">
        <f>+'Ark1'!#REF!</f>
        <v>#REF!</v>
      </c>
      <c r="T104" s="65" t="e">
        <f>+'Ark1'!#REF!</f>
        <v>#REF!</v>
      </c>
      <c r="U104" s="65" t="e">
        <f t="shared" si="12"/>
        <v>#REF!</v>
      </c>
      <c r="V104" s="49" t="e">
        <f>+'Ark1'!#REF!</f>
        <v>#REF!</v>
      </c>
      <c r="W104" s="101" t="e">
        <f>+'Ark1'!#REF!</f>
        <v>#REF!</v>
      </c>
      <c r="X104" s="39"/>
      <c r="Y104"/>
      <c r="Z104"/>
      <c r="AA104"/>
      <c r="AB104"/>
      <c r="AE104"/>
    </row>
    <row r="105" spans="1:31" ht="15.6">
      <c r="A105" s="39"/>
      <c r="B105" s="47" t="e">
        <f>+'Ark1'!#REF!</f>
        <v>#REF!</v>
      </c>
      <c r="C105" s="47" t="e">
        <f>+'Ark1'!#REF!</f>
        <v>#REF!</v>
      </c>
      <c r="D105" s="48" t="s">
        <v>57</v>
      </c>
      <c r="E105" s="48">
        <v>2</v>
      </c>
      <c r="F105" s="48" t="s">
        <v>10</v>
      </c>
      <c r="G105" s="47" t="e">
        <f>+'Ark1'!#REF!</f>
        <v>#REF!</v>
      </c>
      <c r="H105" s="47"/>
      <c r="I105" s="65" t="e">
        <f>+'Ark1'!#REF!</f>
        <v>#REF!</v>
      </c>
      <c r="J105" s="47"/>
      <c r="K105" s="65" t="e">
        <f>+'Ark1'!#REF!</f>
        <v>#REF!</v>
      </c>
      <c r="L105" s="101" t="e">
        <f>+'Ark1'!#REF!</f>
        <v>#REF!</v>
      </c>
      <c r="M105" s="101" t="e">
        <f>+'Ark1'!#REF!</f>
        <v>#REF!</v>
      </c>
      <c r="N105" s="49" t="e">
        <f>+'Ark1'!#REF!</f>
        <v>#REF!</v>
      </c>
      <c r="O105" s="47"/>
      <c r="P105" s="65" t="e">
        <f>+'Ark1'!#REF!</f>
        <v>#REF!</v>
      </c>
      <c r="Q105" s="65"/>
      <c r="R105" s="76" t="e">
        <f>+'Ark1'!#REF!</f>
        <v>#REF!</v>
      </c>
      <c r="S105" s="49" t="e">
        <f>+'Ark1'!#REF!</f>
        <v>#REF!</v>
      </c>
      <c r="T105" s="65" t="e">
        <f>+'Ark1'!#REF!</f>
        <v>#REF!</v>
      </c>
      <c r="U105" s="65" t="e">
        <f t="shared" si="12"/>
        <v>#REF!</v>
      </c>
      <c r="V105" s="49" t="e">
        <f>+'Ark1'!#REF!</f>
        <v>#REF!</v>
      </c>
      <c r="W105" s="101" t="e">
        <f>+'Ark1'!#REF!</f>
        <v>#REF!</v>
      </c>
      <c r="X105" s="39"/>
      <c r="Y105"/>
      <c r="Z105"/>
      <c r="AA105"/>
      <c r="AB105"/>
      <c r="AE105"/>
    </row>
    <row r="106" spans="1:31" ht="15.6">
      <c r="A106" s="39"/>
      <c r="B106" s="47" t="e">
        <f>+'Ark1'!#REF!</f>
        <v>#REF!</v>
      </c>
      <c r="C106" s="47" t="e">
        <f>+'Ark1'!#REF!</f>
        <v>#REF!</v>
      </c>
      <c r="D106" s="48" t="s">
        <v>7</v>
      </c>
      <c r="E106" s="48">
        <v>1</v>
      </c>
      <c r="F106" s="48" t="s">
        <v>53</v>
      </c>
      <c r="G106" s="47" t="e">
        <f>+'Ark1'!#REF!</f>
        <v>#REF!</v>
      </c>
      <c r="H106" s="47"/>
      <c r="I106" s="65" t="e">
        <f>+'Ark1'!#REF!</f>
        <v>#REF!</v>
      </c>
      <c r="J106" s="47"/>
      <c r="K106" s="65" t="e">
        <f>+'Ark1'!#REF!</f>
        <v>#REF!</v>
      </c>
      <c r="L106" s="101" t="e">
        <f>+'Ark1'!#REF!</f>
        <v>#REF!</v>
      </c>
      <c r="M106" s="101" t="e">
        <f>+'Ark1'!#REF!</f>
        <v>#REF!</v>
      </c>
      <c r="N106" s="49" t="e">
        <f>+'Ark1'!#REF!</f>
        <v>#REF!</v>
      </c>
      <c r="O106" s="47"/>
      <c r="P106" s="65" t="e">
        <f>+'Ark1'!#REF!</f>
        <v>#REF!</v>
      </c>
      <c r="Q106" s="65"/>
      <c r="R106" s="76" t="e">
        <f>+'Ark1'!#REF!</f>
        <v>#REF!</v>
      </c>
      <c r="S106" s="49" t="e">
        <f>+'Ark1'!#REF!</f>
        <v>#REF!</v>
      </c>
      <c r="T106" s="65" t="e">
        <f>+'Ark1'!#REF!</f>
        <v>#REF!</v>
      </c>
      <c r="U106" s="65" t="e">
        <f t="shared" si="12"/>
        <v>#REF!</v>
      </c>
      <c r="V106" s="49" t="e">
        <f>+'Ark1'!#REF!</f>
        <v>#REF!</v>
      </c>
      <c r="W106" s="101" t="e">
        <f>+'Ark1'!#REF!</f>
        <v>#REF!</v>
      </c>
      <c r="X106" s="39"/>
      <c r="Y106"/>
      <c r="Z106"/>
      <c r="AA106"/>
      <c r="AB106"/>
      <c r="AE106"/>
    </row>
    <row r="107" spans="1:31" ht="15.6">
      <c r="A107" s="39"/>
      <c r="B107" s="47" t="e">
        <f>+'Ark1'!#REF!</f>
        <v>#REF!</v>
      </c>
      <c r="C107" s="47" t="e">
        <f>+'Ark1'!#REF!</f>
        <v>#REF!</v>
      </c>
      <c r="D107" s="48" t="s">
        <v>7</v>
      </c>
      <c r="E107" s="48">
        <v>2</v>
      </c>
      <c r="F107" s="48" t="s">
        <v>10</v>
      </c>
      <c r="G107" s="47" t="e">
        <f>+'Ark1'!#REF!</f>
        <v>#REF!</v>
      </c>
      <c r="H107" s="47"/>
      <c r="I107" s="65" t="e">
        <f>+'Ark1'!#REF!</f>
        <v>#REF!</v>
      </c>
      <c r="J107" s="47"/>
      <c r="K107" s="65" t="e">
        <f>+'Ark1'!#REF!</f>
        <v>#REF!</v>
      </c>
      <c r="L107" s="101" t="e">
        <f>+'Ark1'!#REF!</f>
        <v>#REF!</v>
      </c>
      <c r="M107" s="101" t="e">
        <f>+'Ark1'!#REF!</f>
        <v>#REF!</v>
      </c>
      <c r="N107" s="49" t="e">
        <f>+'Ark1'!#REF!</f>
        <v>#REF!</v>
      </c>
      <c r="O107" s="47"/>
      <c r="P107" s="65" t="e">
        <f>+'Ark1'!#REF!</f>
        <v>#REF!</v>
      </c>
      <c r="Q107" s="65"/>
      <c r="R107" s="76" t="e">
        <f>+'Ark1'!#REF!</f>
        <v>#REF!</v>
      </c>
      <c r="S107" s="49" t="e">
        <f>+'Ark1'!#REF!</f>
        <v>#REF!</v>
      </c>
      <c r="T107" s="65" t="e">
        <f>+'Ark1'!#REF!</f>
        <v>#REF!</v>
      </c>
      <c r="U107" s="65" t="e">
        <f t="shared" si="12"/>
        <v>#REF!</v>
      </c>
      <c r="V107" s="49" t="e">
        <f>+'Ark1'!#REF!</f>
        <v>#REF!</v>
      </c>
      <c r="W107" s="101" t="e">
        <f>+'Ark1'!#REF!</f>
        <v>#REF!</v>
      </c>
      <c r="X107" s="39"/>
      <c r="Y107"/>
      <c r="Z107"/>
      <c r="AA107"/>
      <c r="AB107"/>
      <c r="AE107"/>
    </row>
    <row r="108" spans="1:31" ht="15.6">
      <c r="A108" s="39"/>
      <c r="B108" s="47" t="e">
        <f>+'Ark1'!#REF!</f>
        <v>#REF!</v>
      </c>
      <c r="C108" s="47" t="e">
        <f>+'Ark1'!#REF!</f>
        <v>#REF!</v>
      </c>
      <c r="D108" s="48" t="s">
        <v>4</v>
      </c>
      <c r="E108" s="48">
        <v>1</v>
      </c>
      <c r="F108" s="48" t="s">
        <v>53</v>
      </c>
      <c r="G108" s="47" t="e">
        <f>+'Ark1'!#REF!</f>
        <v>#REF!</v>
      </c>
      <c r="H108" s="47"/>
      <c r="I108" s="65" t="e">
        <f>+'Ark1'!#REF!</f>
        <v>#REF!</v>
      </c>
      <c r="J108" s="47"/>
      <c r="K108" s="65" t="e">
        <f>+'Ark1'!#REF!</f>
        <v>#REF!</v>
      </c>
      <c r="L108" s="101" t="e">
        <f>+'Ark1'!#REF!</f>
        <v>#REF!</v>
      </c>
      <c r="M108" s="101" t="e">
        <f>+'Ark1'!#REF!</f>
        <v>#REF!</v>
      </c>
      <c r="N108" s="49" t="e">
        <f>+'Ark1'!#REF!</f>
        <v>#REF!</v>
      </c>
      <c r="O108" s="47"/>
      <c r="P108" s="65" t="e">
        <f>+'Ark1'!#REF!</f>
        <v>#REF!</v>
      </c>
      <c r="Q108" s="65"/>
      <c r="R108" s="76" t="e">
        <f>+'Ark1'!#REF!</f>
        <v>#REF!</v>
      </c>
      <c r="S108" s="49" t="e">
        <f>+'Ark1'!#REF!</f>
        <v>#REF!</v>
      </c>
      <c r="T108" s="65" t="e">
        <f>+'Ark1'!#REF!</f>
        <v>#REF!</v>
      </c>
      <c r="U108" s="65" t="e">
        <f t="shared" si="12"/>
        <v>#REF!</v>
      </c>
      <c r="V108" s="49" t="e">
        <f>+'Ark1'!#REF!</f>
        <v>#REF!</v>
      </c>
      <c r="W108" s="101" t="e">
        <f>+'Ark1'!#REF!</f>
        <v>#REF!</v>
      </c>
      <c r="X108" s="39"/>
      <c r="Y108"/>
      <c r="Z108"/>
      <c r="AA108"/>
      <c r="AB108"/>
      <c r="AE108"/>
    </row>
    <row r="109" spans="1:31" ht="15.6">
      <c r="A109" s="39"/>
      <c r="B109" s="47" t="e">
        <f>+'Ark1'!#REF!</f>
        <v>#REF!</v>
      </c>
      <c r="C109" s="47" t="e">
        <f>+'Ark1'!#REF!</f>
        <v>#REF!</v>
      </c>
      <c r="D109" s="48" t="s">
        <v>4</v>
      </c>
      <c r="E109" s="48">
        <v>2</v>
      </c>
      <c r="F109" s="48" t="s">
        <v>10</v>
      </c>
      <c r="G109" s="47" t="e">
        <f>+'Ark1'!#REF!</f>
        <v>#REF!</v>
      </c>
      <c r="H109" s="47"/>
      <c r="I109" s="65" t="e">
        <f>+'Ark1'!#REF!</f>
        <v>#REF!</v>
      </c>
      <c r="J109" s="47"/>
      <c r="K109" s="65" t="e">
        <f>+'Ark1'!#REF!</f>
        <v>#REF!</v>
      </c>
      <c r="L109" s="101" t="e">
        <f>+'Ark1'!#REF!</f>
        <v>#REF!</v>
      </c>
      <c r="M109" s="101" t="e">
        <f>+'Ark1'!#REF!</f>
        <v>#REF!</v>
      </c>
      <c r="N109" s="49" t="e">
        <f>+'Ark1'!#REF!</f>
        <v>#REF!</v>
      </c>
      <c r="O109" s="47"/>
      <c r="P109" s="65" t="e">
        <f>+'Ark1'!#REF!</f>
        <v>#REF!</v>
      </c>
      <c r="Q109" s="65"/>
      <c r="R109" s="76" t="e">
        <f>+'Ark1'!#REF!</f>
        <v>#REF!</v>
      </c>
      <c r="S109" s="49" t="e">
        <f>+'Ark1'!#REF!</f>
        <v>#REF!</v>
      </c>
      <c r="T109" s="65" t="e">
        <f>+'Ark1'!#REF!</f>
        <v>#REF!</v>
      </c>
      <c r="U109" s="65" t="e">
        <f t="shared" si="12"/>
        <v>#REF!</v>
      </c>
      <c r="V109" s="49" t="e">
        <f>+'Ark1'!#REF!</f>
        <v>#REF!</v>
      </c>
      <c r="W109" s="101" t="e">
        <f>+'Ark1'!#REF!</f>
        <v>#REF!</v>
      </c>
      <c r="X109" s="39"/>
      <c r="Y109"/>
      <c r="Z109"/>
      <c r="AA109"/>
      <c r="AB109"/>
      <c r="AE109"/>
    </row>
    <row r="110" spans="1:31" ht="15.6">
      <c r="A110" s="39"/>
      <c r="B110" s="47" t="e">
        <f>+'Ark1'!#REF!</f>
        <v>#REF!</v>
      </c>
      <c r="C110" s="47" t="e">
        <f>+'Ark1'!#REF!</f>
        <v>#REF!</v>
      </c>
      <c r="D110" s="48" t="s">
        <v>5</v>
      </c>
      <c r="E110" s="48">
        <v>1</v>
      </c>
      <c r="F110" s="48" t="s">
        <v>53</v>
      </c>
      <c r="G110" s="47" t="e">
        <f>+'Ark1'!#REF!</f>
        <v>#REF!</v>
      </c>
      <c r="H110" s="47"/>
      <c r="I110" s="65" t="e">
        <f>+'Ark1'!#REF!</f>
        <v>#REF!</v>
      </c>
      <c r="J110" s="47"/>
      <c r="K110" s="65" t="e">
        <f>+'Ark1'!#REF!</f>
        <v>#REF!</v>
      </c>
      <c r="L110" s="101" t="e">
        <f>+'Ark1'!#REF!</f>
        <v>#REF!</v>
      </c>
      <c r="M110" s="101" t="e">
        <f>+'Ark1'!#REF!</f>
        <v>#REF!</v>
      </c>
      <c r="N110" s="49" t="e">
        <f>+'Ark1'!#REF!</f>
        <v>#REF!</v>
      </c>
      <c r="O110" s="47"/>
      <c r="P110" s="65" t="e">
        <f>+'Ark1'!#REF!</f>
        <v>#REF!</v>
      </c>
      <c r="Q110" s="65"/>
      <c r="R110" s="76" t="e">
        <f>+'Ark1'!#REF!</f>
        <v>#REF!</v>
      </c>
      <c r="S110" s="49" t="e">
        <f>+'Ark1'!#REF!</f>
        <v>#REF!</v>
      </c>
      <c r="T110" s="65" t="e">
        <f>+'Ark1'!#REF!</f>
        <v>#REF!</v>
      </c>
      <c r="U110" s="65" t="e">
        <f t="shared" si="12"/>
        <v>#REF!</v>
      </c>
      <c r="V110" s="49" t="e">
        <f>+'Ark1'!#REF!</f>
        <v>#REF!</v>
      </c>
      <c r="W110" s="101" t="e">
        <f>+'Ark1'!#REF!</f>
        <v>#REF!</v>
      </c>
      <c r="X110" s="39"/>
      <c r="Y110"/>
      <c r="Z110"/>
      <c r="AA110"/>
      <c r="AB110"/>
      <c r="AE110"/>
    </row>
    <row r="111" spans="1:31" ht="15.6">
      <c r="A111" s="39"/>
      <c r="B111" s="47" t="e">
        <f>+'Ark1'!#REF!</f>
        <v>#REF!</v>
      </c>
      <c r="C111" s="47" t="e">
        <f>+'Ark1'!#REF!</f>
        <v>#REF!</v>
      </c>
      <c r="D111" s="48" t="s">
        <v>5</v>
      </c>
      <c r="E111" s="48">
        <v>2</v>
      </c>
      <c r="F111" s="48" t="s">
        <v>10</v>
      </c>
      <c r="G111" s="47" t="e">
        <f>+'Ark1'!#REF!</f>
        <v>#REF!</v>
      </c>
      <c r="H111" s="47"/>
      <c r="I111" s="65" t="e">
        <f>+'Ark1'!#REF!</f>
        <v>#REF!</v>
      </c>
      <c r="J111" s="47"/>
      <c r="K111" s="65" t="e">
        <f>+'Ark1'!#REF!</f>
        <v>#REF!</v>
      </c>
      <c r="L111" s="101" t="e">
        <f>+'Ark1'!#REF!</f>
        <v>#REF!</v>
      </c>
      <c r="M111" s="101" t="e">
        <f>+'Ark1'!#REF!</f>
        <v>#REF!</v>
      </c>
      <c r="N111" s="49" t="e">
        <f>+'Ark1'!#REF!</f>
        <v>#REF!</v>
      </c>
      <c r="O111" s="47"/>
      <c r="P111" s="65" t="e">
        <f>+'Ark1'!#REF!</f>
        <v>#REF!</v>
      </c>
      <c r="Q111" s="65"/>
      <c r="R111" s="76" t="e">
        <f>+'Ark1'!#REF!</f>
        <v>#REF!</v>
      </c>
      <c r="S111" s="49" t="e">
        <f>+'Ark1'!#REF!</f>
        <v>#REF!</v>
      </c>
      <c r="T111" s="65" t="e">
        <f>+'Ark1'!#REF!</f>
        <v>#REF!</v>
      </c>
      <c r="U111" s="65" t="e">
        <f t="shared" si="12"/>
        <v>#REF!</v>
      </c>
      <c r="V111" s="49" t="e">
        <f>+'Ark1'!#REF!</f>
        <v>#REF!</v>
      </c>
      <c r="W111" s="101" t="e">
        <f>+'Ark1'!#REF!</f>
        <v>#REF!</v>
      </c>
      <c r="X111" s="39"/>
      <c r="Y111"/>
      <c r="Z111"/>
      <c r="AA111"/>
      <c r="AB111"/>
      <c r="AE111"/>
    </row>
    <row r="112" spans="1:31" ht="15.6">
      <c r="A112" s="39"/>
      <c r="B112" s="47" t="e">
        <f>+'Ark1'!#REF!</f>
        <v>#REF!</v>
      </c>
      <c r="C112" s="47" t="e">
        <f>+'Ark1'!#REF!</f>
        <v>#REF!</v>
      </c>
      <c r="D112" s="48" t="s">
        <v>57</v>
      </c>
      <c r="E112" s="48">
        <v>1</v>
      </c>
      <c r="F112" s="48" t="s">
        <v>53</v>
      </c>
      <c r="G112" s="47" t="e">
        <f>+'Ark1'!#REF!</f>
        <v>#REF!</v>
      </c>
      <c r="H112" s="47"/>
      <c r="I112" s="65" t="e">
        <f>+'Ark1'!#REF!</f>
        <v>#REF!</v>
      </c>
      <c r="J112" s="47"/>
      <c r="K112" s="65" t="e">
        <f>+'Ark1'!#REF!</f>
        <v>#REF!</v>
      </c>
      <c r="L112" s="101" t="e">
        <f>+'Ark1'!#REF!</f>
        <v>#REF!</v>
      </c>
      <c r="M112" s="101" t="e">
        <f>+'Ark1'!#REF!</f>
        <v>#REF!</v>
      </c>
      <c r="N112" s="49" t="e">
        <f>+'Ark1'!#REF!</f>
        <v>#REF!</v>
      </c>
      <c r="O112" s="47"/>
      <c r="P112" s="65" t="e">
        <f>+'Ark1'!#REF!</f>
        <v>#REF!</v>
      </c>
      <c r="Q112" s="65"/>
      <c r="R112" s="76" t="e">
        <f>+'Ark1'!#REF!</f>
        <v>#REF!</v>
      </c>
      <c r="S112" s="49" t="e">
        <f>+'Ark1'!#REF!</f>
        <v>#REF!</v>
      </c>
      <c r="T112" s="65" t="e">
        <f>+'Ark1'!#REF!</f>
        <v>#REF!</v>
      </c>
      <c r="U112" s="65" t="e">
        <f t="shared" si="12"/>
        <v>#REF!</v>
      </c>
      <c r="V112" s="49" t="e">
        <f>+'Ark1'!#REF!</f>
        <v>#REF!</v>
      </c>
      <c r="W112" s="101" t="e">
        <f>+'Ark1'!#REF!</f>
        <v>#REF!</v>
      </c>
      <c r="X112" s="39"/>
      <c r="Y112"/>
      <c r="Z112"/>
      <c r="AA112"/>
      <c r="AB112"/>
      <c r="AE112"/>
    </row>
    <row r="113" spans="1:31" ht="15.6">
      <c r="A113" s="39"/>
      <c r="B113" s="47" t="e">
        <f>+'Ark1'!#REF!</f>
        <v>#REF!</v>
      </c>
      <c r="C113" s="47" t="e">
        <f>+'Ark1'!#REF!</f>
        <v>#REF!</v>
      </c>
      <c r="D113" s="48" t="s">
        <v>57</v>
      </c>
      <c r="E113" s="48">
        <v>2</v>
      </c>
      <c r="F113" s="48" t="s">
        <v>10</v>
      </c>
      <c r="G113" s="47" t="e">
        <f>+'Ark1'!#REF!</f>
        <v>#REF!</v>
      </c>
      <c r="H113" s="47"/>
      <c r="I113" s="65" t="e">
        <f>+'Ark1'!#REF!</f>
        <v>#REF!</v>
      </c>
      <c r="J113" s="47"/>
      <c r="K113" s="65" t="e">
        <f>+'Ark1'!#REF!</f>
        <v>#REF!</v>
      </c>
      <c r="L113" s="101" t="e">
        <f>+'Ark1'!#REF!</f>
        <v>#REF!</v>
      </c>
      <c r="M113" s="101" t="e">
        <f>+'Ark1'!#REF!</f>
        <v>#REF!</v>
      </c>
      <c r="N113" s="49" t="e">
        <f>+'Ark1'!#REF!</f>
        <v>#REF!</v>
      </c>
      <c r="O113" s="47"/>
      <c r="P113" s="65" t="e">
        <f>+'Ark1'!#REF!</f>
        <v>#REF!</v>
      </c>
      <c r="Q113" s="65"/>
      <c r="R113" s="76" t="e">
        <f>+'Ark1'!#REF!</f>
        <v>#REF!</v>
      </c>
      <c r="S113" s="49" t="e">
        <f>+'Ark1'!#REF!</f>
        <v>#REF!</v>
      </c>
      <c r="T113" s="65" t="e">
        <f>+'Ark1'!#REF!</f>
        <v>#REF!</v>
      </c>
      <c r="U113" s="65" t="e">
        <f t="shared" si="12"/>
        <v>#REF!</v>
      </c>
      <c r="V113" s="49" t="e">
        <f>+'Ark1'!#REF!</f>
        <v>#REF!</v>
      </c>
      <c r="W113" s="101" t="e">
        <f>+'Ark1'!#REF!</f>
        <v>#REF!</v>
      </c>
      <c r="X113" s="39"/>
      <c r="Y113"/>
      <c r="Z113"/>
      <c r="AA113"/>
      <c r="AB113"/>
      <c r="AE113"/>
    </row>
    <row r="114" spans="1:31" ht="15.6">
      <c r="A114" s="39"/>
      <c r="B114" s="47" t="e">
        <f>+'Ark1'!#REF!</f>
        <v>#REF!</v>
      </c>
      <c r="C114" s="47" t="e">
        <f>+'Ark1'!#REF!</f>
        <v>#REF!</v>
      </c>
      <c r="D114" s="48" t="s">
        <v>7</v>
      </c>
      <c r="E114" s="48">
        <v>1</v>
      </c>
      <c r="F114" s="48" t="s">
        <v>53</v>
      </c>
      <c r="G114" s="47" t="e">
        <f>+'Ark1'!#REF!</f>
        <v>#REF!</v>
      </c>
      <c r="H114" s="47"/>
      <c r="I114" s="65" t="e">
        <f>+'Ark1'!#REF!</f>
        <v>#REF!</v>
      </c>
      <c r="J114" s="47"/>
      <c r="K114" s="65" t="e">
        <f>+'Ark1'!#REF!</f>
        <v>#REF!</v>
      </c>
      <c r="L114" s="101" t="e">
        <f>+'Ark1'!#REF!</f>
        <v>#REF!</v>
      </c>
      <c r="M114" s="101" t="e">
        <f>+'Ark1'!#REF!</f>
        <v>#REF!</v>
      </c>
      <c r="N114" s="49" t="e">
        <f>+'Ark1'!#REF!</f>
        <v>#REF!</v>
      </c>
      <c r="O114" s="47"/>
      <c r="P114" s="65" t="e">
        <f>+'Ark1'!#REF!</f>
        <v>#REF!</v>
      </c>
      <c r="Q114" s="65"/>
      <c r="R114" s="76" t="e">
        <f>+'Ark1'!#REF!</f>
        <v>#REF!</v>
      </c>
      <c r="S114" s="49" t="e">
        <f>+'Ark1'!#REF!</f>
        <v>#REF!</v>
      </c>
      <c r="T114" s="65" t="e">
        <f>+'Ark1'!#REF!</f>
        <v>#REF!</v>
      </c>
      <c r="U114" s="65" t="e">
        <f t="shared" si="12"/>
        <v>#REF!</v>
      </c>
      <c r="V114" s="49" t="e">
        <f>+'Ark1'!#REF!</f>
        <v>#REF!</v>
      </c>
      <c r="W114" s="101" t="e">
        <f>+'Ark1'!#REF!</f>
        <v>#REF!</v>
      </c>
      <c r="X114" s="39"/>
      <c r="Y114"/>
      <c r="Z114"/>
      <c r="AA114"/>
      <c r="AB114"/>
      <c r="AE114"/>
    </row>
    <row r="115" spans="1:31" ht="15.6">
      <c r="A115" s="39"/>
      <c r="B115" s="47" t="e">
        <f>+'Ark1'!#REF!</f>
        <v>#REF!</v>
      </c>
      <c r="C115" s="47" t="e">
        <f>+'Ark1'!#REF!</f>
        <v>#REF!</v>
      </c>
      <c r="D115" s="48" t="s">
        <v>7</v>
      </c>
      <c r="E115" s="48">
        <v>2</v>
      </c>
      <c r="F115" s="48" t="s">
        <v>10</v>
      </c>
      <c r="G115" s="47" t="e">
        <f>+'Ark1'!#REF!</f>
        <v>#REF!</v>
      </c>
      <c r="H115" s="47"/>
      <c r="I115" s="65" t="e">
        <f>+'Ark1'!#REF!</f>
        <v>#REF!</v>
      </c>
      <c r="J115" s="47"/>
      <c r="K115" s="65" t="e">
        <f>+'Ark1'!#REF!</f>
        <v>#REF!</v>
      </c>
      <c r="L115" s="101" t="e">
        <f>+'Ark1'!#REF!</f>
        <v>#REF!</v>
      </c>
      <c r="M115" s="101" t="e">
        <f>+'Ark1'!#REF!</f>
        <v>#REF!</v>
      </c>
      <c r="N115" s="49" t="e">
        <f>+'Ark1'!#REF!</f>
        <v>#REF!</v>
      </c>
      <c r="O115" s="47"/>
      <c r="P115" s="65" t="e">
        <f>+'Ark1'!#REF!</f>
        <v>#REF!</v>
      </c>
      <c r="Q115" s="65"/>
      <c r="R115" s="76" t="e">
        <f>+'Ark1'!#REF!</f>
        <v>#REF!</v>
      </c>
      <c r="S115" s="49" t="e">
        <f>+'Ark1'!#REF!</f>
        <v>#REF!</v>
      </c>
      <c r="T115" s="65" t="e">
        <f>+'Ark1'!#REF!</f>
        <v>#REF!</v>
      </c>
      <c r="U115" s="65" t="e">
        <f t="shared" si="12"/>
        <v>#REF!</v>
      </c>
      <c r="V115" s="49" t="e">
        <f>+'Ark1'!#REF!</f>
        <v>#REF!</v>
      </c>
      <c r="W115" s="101" t="e">
        <f>+'Ark1'!#REF!</f>
        <v>#REF!</v>
      </c>
      <c r="X115" s="39"/>
      <c r="Y115"/>
      <c r="Z115"/>
      <c r="AA115"/>
      <c r="AB115"/>
      <c r="AE115"/>
    </row>
    <row r="116" spans="1:31" ht="15.6">
      <c r="A116" s="39"/>
      <c r="B116" s="47" t="e">
        <f>+'Ark1'!#REF!</f>
        <v>#REF!</v>
      </c>
      <c r="C116" s="47" t="e">
        <f>+'Ark1'!#REF!</f>
        <v>#REF!</v>
      </c>
      <c r="D116" s="48" t="s">
        <v>4</v>
      </c>
      <c r="E116" s="48">
        <v>1</v>
      </c>
      <c r="F116" s="48" t="s">
        <v>53</v>
      </c>
      <c r="G116" s="47" t="e">
        <f>+'Ark1'!#REF!</f>
        <v>#REF!</v>
      </c>
      <c r="H116" s="47"/>
      <c r="I116" s="65" t="e">
        <f>+'Ark1'!#REF!</f>
        <v>#REF!</v>
      </c>
      <c r="J116" s="47"/>
      <c r="K116" s="65" t="e">
        <f>+'Ark1'!#REF!</f>
        <v>#REF!</v>
      </c>
      <c r="L116" s="101" t="e">
        <f>+'Ark1'!#REF!</f>
        <v>#REF!</v>
      </c>
      <c r="M116" s="101" t="e">
        <f>+'Ark1'!#REF!</f>
        <v>#REF!</v>
      </c>
      <c r="N116" s="49" t="e">
        <f>+'Ark1'!#REF!</f>
        <v>#REF!</v>
      </c>
      <c r="O116" s="47"/>
      <c r="P116" s="65" t="e">
        <f>+'Ark1'!#REF!</f>
        <v>#REF!</v>
      </c>
      <c r="Q116" s="65"/>
      <c r="R116" s="76" t="e">
        <f>+'Ark1'!#REF!</f>
        <v>#REF!</v>
      </c>
      <c r="S116" s="49" t="e">
        <f>+'Ark1'!#REF!</f>
        <v>#REF!</v>
      </c>
      <c r="T116" s="65" t="e">
        <f>+'Ark1'!#REF!</f>
        <v>#REF!</v>
      </c>
      <c r="U116" s="65" t="e">
        <f t="shared" si="12"/>
        <v>#REF!</v>
      </c>
      <c r="V116" s="49" t="e">
        <f>+'Ark1'!#REF!</f>
        <v>#REF!</v>
      </c>
      <c r="W116" s="101" t="e">
        <f>+'Ark1'!#REF!</f>
        <v>#REF!</v>
      </c>
      <c r="X116" s="39"/>
      <c r="Y116"/>
      <c r="Z116"/>
      <c r="AA116"/>
      <c r="AB116"/>
      <c r="AE116"/>
    </row>
    <row r="117" spans="1:31" ht="15.6">
      <c r="A117" s="39"/>
      <c r="B117" s="47" t="e">
        <f>+'Ark1'!#REF!</f>
        <v>#REF!</v>
      </c>
      <c r="C117" s="47" t="e">
        <f>+'Ark1'!#REF!</f>
        <v>#REF!</v>
      </c>
      <c r="D117" s="48" t="s">
        <v>4</v>
      </c>
      <c r="E117" s="48">
        <v>2</v>
      </c>
      <c r="F117" s="48" t="s">
        <v>10</v>
      </c>
      <c r="G117" s="47" t="e">
        <f>+'Ark1'!#REF!</f>
        <v>#REF!</v>
      </c>
      <c r="H117" s="47"/>
      <c r="I117" s="65" t="e">
        <f>+'Ark1'!#REF!</f>
        <v>#REF!</v>
      </c>
      <c r="J117" s="47"/>
      <c r="K117" s="65" t="e">
        <f>+'Ark1'!#REF!</f>
        <v>#REF!</v>
      </c>
      <c r="L117" s="101" t="e">
        <f>+'Ark1'!#REF!</f>
        <v>#REF!</v>
      </c>
      <c r="M117" s="101" t="e">
        <f>+'Ark1'!#REF!</f>
        <v>#REF!</v>
      </c>
      <c r="N117" s="49" t="e">
        <f>+'Ark1'!#REF!</f>
        <v>#REF!</v>
      </c>
      <c r="O117" s="47"/>
      <c r="P117" s="65" t="e">
        <f>+'Ark1'!#REF!</f>
        <v>#REF!</v>
      </c>
      <c r="Q117" s="65"/>
      <c r="R117" s="76" t="e">
        <f>+'Ark1'!#REF!</f>
        <v>#REF!</v>
      </c>
      <c r="S117" s="49" t="e">
        <f>+'Ark1'!#REF!</f>
        <v>#REF!</v>
      </c>
      <c r="T117" s="65" t="e">
        <f>+'Ark1'!#REF!</f>
        <v>#REF!</v>
      </c>
      <c r="U117" s="65" t="e">
        <f t="shared" si="12"/>
        <v>#REF!</v>
      </c>
      <c r="V117" s="49" t="e">
        <f>+'Ark1'!#REF!</f>
        <v>#REF!</v>
      </c>
      <c r="W117" s="101" t="e">
        <f>+'Ark1'!#REF!</f>
        <v>#REF!</v>
      </c>
      <c r="X117" s="39"/>
      <c r="Y117"/>
      <c r="Z117"/>
      <c r="AA117"/>
      <c r="AB117"/>
      <c r="AE117"/>
    </row>
    <row r="118" spans="1:31" ht="15.6">
      <c r="A118" s="39"/>
      <c r="B118" s="47" t="e">
        <f>+'Ark1'!#REF!</f>
        <v>#REF!</v>
      </c>
      <c r="C118" s="47" t="e">
        <f>+'Ark1'!#REF!</f>
        <v>#REF!</v>
      </c>
      <c r="D118" s="48" t="s">
        <v>5</v>
      </c>
      <c r="E118" s="48">
        <v>1</v>
      </c>
      <c r="F118" s="48" t="s">
        <v>53</v>
      </c>
      <c r="G118" s="47" t="e">
        <f>+'Ark1'!#REF!</f>
        <v>#REF!</v>
      </c>
      <c r="H118" s="47"/>
      <c r="I118" s="65" t="e">
        <f>+'Ark1'!#REF!</f>
        <v>#REF!</v>
      </c>
      <c r="J118" s="47"/>
      <c r="K118" s="65" t="e">
        <f>+'Ark1'!#REF!</f>
        <v>#REF!</v>
      </c>
      <c r="L118" s="101" t="e">
        <f>+'Ark1'!#REF!</f>
        <v>#REF!</v>
      </c>
      <c r="M118" s="101" t="e">
        <f>+'Ark1'!#REF!</f>
        <v>#REF!</v>
      </c>
      <c r="N118" s="49" t="e">
        <f>+'Ark1'!#REF!</f>
        <v>#REF!</v>
      </c>
      <c r="O118" s="47"/>
      <c r="P118" s="65" t="e">
        <f>+'Ark1'!#REF!</f>
        <v>#REF!</v>
      </c>
      <c r="Q118" s="65"/>
      <c r="R118" s="76" t="e">
        <f>+'Ark1'!#REF!</f>
        <v>#REF!</v>
      </c>
      <c r="S118" s="49" t="e">
        <f>+'Ark1'!#REF!</f>
        <v>#REF!</v>
      </c>
      <c r="T118" s="65" t="e">
        <f>+'Ark1'!#REF!</f>
        <v>#REF!</v>
      </c>
      <c r="U118" s="65" t="e">
        <f t="shared" si="12"/>
        <v>#REF!</v>
      </c>
      <c r="V118" s="49" t="e">
        <f>+'Ark1'!#REF!</f>
        <v>#REF!</v>
      </c>
      <c r="W118" s="101" t="e">
        <f>+'Ark1'!#REF!</f>
        <v>#REF!</v>
      </c>
      <c r="X118" s="39"/>
      <c r="Y118"/>
      <c r="Z118"/>
      <c r="AA118"/>
      <c r="AB118"/>
      <c r="AE118"/>
    </row>
    <row r="119" spans="1:31" ht="15.6">
      <c r="A119" s="39"/>
      <c r="B119" s="47" t="e">
        <f>+'Ark1'!#REF!</f>
        <v>#REF!</v>
      </c>
      <c r="C119" s="47" t="e">
        <f>+'Ark1'!#REF!</f>
        <v>#REF!</v>
      </c>
      <c r="D119" s="48" t="s">
        <v>5</v>
      </c>
      <c r="E119" s="48">
        <v>2</v>
      </c>
      <c r="F119" s="48" t="s">
        <v>10</v>
      </c>
      <c r="G119" s="47" t="e">
        <f>+'Ark1'!#REF!</f>
        <v>#REF!</v>
      </c>
      <c r="H119" s="47"/>
      <c r="I119" s="65" t="e">
        <f>+'Ark1'!#REF!</f>
        <v>#REF!</v>
      </c>
      <c r="J119" s="47"/>
      <c r="K119" s="65" t="e">
        <f>+'Ark1'!#REF!</f>
        <v>#REF!</v>
      </c>
      <c r="L119" s="101" t="e">
        <f>+'Ark1'!#REF!</f>
        <v>#REF!</v>
      </c>
      <c r="M119" s="101" t="e">
        <f>+'Ark1'!#REF!</f>
        <v>#REF!</v>
      </c>
      <c r="N119" s="49" t="e">
        <f>+'Ark1'!#REF!</f>
        <v>#REF!</v>
      </c>
      <c r="O119" s="47"/>
      <c r="P119" s="65" t="e">
        <f>+'Ark1'!#REF!</f>
        <v>#REF!</v>
      </c>
      <c r="Q119" s="65"/>
      <c r="R119" s="76" t="e">
        <f>+'Ark1'!#REF!</f>
        <v>#REF!</v>
      </c>
      <c r="S119" s="49" t="e">
        <f>+'Ark1'!#REF!</f>
        <v>#REF!</v>
      </c>
      <c r="T119" s="65" t="e">
        <f>+'Ark1'!#REF!</f>
        <v>#REF!</v>
      </c>
      <c r="U119" s="65" t="e">
        <f t="shared" si="12"/>
        <v>#REF!</v>
      </c>
      <c r="V119" s="49" t="e">
        <f>+'Ark1'!#REF!</f>
        <v>#REF!</v>
      </c>
      <c r="W119" s="101" t="e">
        <f>+'Ark1'!#REF!</f>
        <v>#REF!</v>
      </c>
      <c r="X119" s="39"/>
      <c r="Y119"/>
      <c r="Z119"/>
      <c r="AA119"/>
      <c r="AB119"/>
      <c r="AE119"/>
    </row>
    <row r="120" spans="1:31" ht="15.6">
      <c r="A120" s="39"/>
      <c r="B120" s="47" t="e">
        <f>+'Ark1'!#REF!</f>
        <v>#REF!</v>
      </c>
      <c r="C120" s="47" t="e">
        <f>+'Ark1'!#REF!</f>
        <v>#REF!</v>
      </c>
      <c r="D120" s="48" t="s">
        <v>57</v>
      </c>
      <c r="E120" s="48">
        <v>1</v>
      </c>
      <c r="F120" s="48" t="s">
        <v>53</v>
      </c>
      <c r="G120" s="47" t="e">
        <f>+'Ark1'!#REF!</f>
        <v>#REF!</v>
      </c>
      <c r="H120" s="47"/>
      <c r="I120" s="65" t="e">
        <f>+'Ark1'!#REF!</f>
        <v>#REF!</v>
      </c>
      <c r="J120" s="47"/>
      <c r="K120" s="65" t="e">
        <f>+'Ark1'!#REF!</f>
        <v>#REF!</v>
      </c>
      <c r="L120" s="101" t="e">
        <f>+'Ark1'!#REF!</f>
        <v>#REF!</v>
      </c>
      <c r="M120" s="101" t="e">
        <f>+'Ark1'!#REF!</f>
        <v>#REF!</v>
      </c>
      <c r="N120" s="49" t="e">
        <f>+'Ark1'!#REF!</f>
        <v>#REF!</v>
      </c>
      <c r="O120" s="47"/>
      <c r="P120" s="65" t="e">
        <f>+'Ark1'!#REF!</f>
        <v>#REF!</v>
      </c>
      <c r="Q120" s="65"/>
      <c r="R120" s="76" t="e">
        <f>+'Ark1'!#REF!</f>
        <v>#REF!</v>
      </c>
      <c r="S120" s="49" t="e">
        <f>+'Ark1'!#REF!</f>
        <v>#REF!</v>
      </c>
      <c r="T120" s="65" t="e">
        <f>+'Ark1'!#REF!</f>
        <v>#REF!</v>
      </c>
      <c r="U120" s="65" t="e">
        <f t="shared" si="12"/>
        <v>#REF!</v>
      </c>
      <c r="V120" s="49" t="e">
        <f>+'Ark1'!#REF!</f>
        <v>#REF!</v>
      </c>
      <c r="W120" s="101" t="e">
        <f>+'Ark1'!#REF!</f>
        <v>#REF!</v>
      </c>
      <c r="X120" s="39"/>
      <c r="Y120"/>
      <c r="Z120"/>
      <c r="AA120"/>
      <c r="AB120"/>
      <c r="AE120"/>
    </row>
    <row r="121" spans="1:31" ht="15.6">
      <c r="A121" s="39"/>
      <c r="B121" s="47" t="e">
        <f>+'Ark1'!#REF!</f>
        <v>#REF!</v>
      </c>
      <c r="C121" s="47" t="e">
        <f>+'Ark1'!#REF!</f>
        <v>#REF!</v>
      </c>
      <c r="D121" s="48" t="s">
        <v>57</v>
      </c>
      <c r="E121" s="48">
        <v>2</v>
      </c>
      <c r="F121" s="48" t="s">
        <v>10</v>
      </c>
      <c r="G121" s="47" t="e">
        <f>+'Ark1'!#REF!</f>
        <v>#REF!</v>
      </c>
      <c r="H121" s="47"/>
      <c r="I121" s="65" t="e">
        <f>+'Ark1'!#REF!</f>
        <v>#REF!</v>
      </c>
      <c r="J121" s="47"/>
      <c r="K121" s="65" t="e">
        <f>+'Ark1'!#REF!</f>
        <v>#REF!</v>
      </c>
      <c r="L121" s="101" t="e">
        <f>+'Ark1'!#REF!</f>
        <v>#REF!</v>
      </c>
      <c r="M121" s="101" t="e">
        <f>+'Ark1'!#REF!</f>
        <v>#REF!</v>
      </c>
      <c r="N121" s="49" t="e">
        <f>+'Ark1'!#REF!</f>
        <v>#REF!</v>
      </c>
      <c r="O121" s="47"/>
      <c r="P121" s="65" t="e">
        <f>+'Ark1'!#REF!</f>
        <v>#REF!</v>
      </c>
      <c r="Q121" s="65"/>
      <c r="R121" s="76" t="e">
        <f>+'Ark1'!#REF!</f>
        <v>#REF!</v>
      </c>
      <c r="S121" s="49" t="e">
        <f>+'Ark1'!#REF!</f>
        <v>#REF!</v>
      </c>
      <c r="T121" s="65" t="e">
        <f>+'Ark1'!#REF!</f>
        <v>#REF!</v>
      </c>
      <c r="U121" s="65" t="e">
        <f t="shared" si="12"/>
        <v>#REF!</v>
      </c>
      <c r="V121" s="49" t="e">
        <f>+'Ark1'!#REF!</f>
        <v>#REF!</v>
      </c>
      <c r="W121" s="101" t="e">
        <f>+'Ark1'!#REF!</f>
        <v>#REF!</v>
      </c>
      <c r="X121" s="39"/>
      <c r="Y121"/>
      <c r="Z121"/>
      <c r="AA121"/>
      <c r="AB121"/>
      <c r="AE121"/>
    </row>
    <row r="122" spans="1:31" ht="15.6">
      <c r="A122" s="39"/>
      <c r="B122" s="47" t="e">
        <f>+'Ark1'!#REF!</f>
        <v>#REF!</v>
      </c>
      <c r="C122" s="47" t="e">
        <f>+'Ark1'!#REF!</f>
        <v>#REF!</v>
      </c>
      <c r="D122" s="48" t="s">
        <v>7</v>
      </c>
      <c r="E122" s="48">
        <v>1</v>
      </c>
      <c r="F122" s="48" t="s">
        <v>53</v>
      </c>
      <c r="G122" s="47" t="e">
        <f>+'Ark1'!#REF!</f>
        <v>#REF!</v>
      </c>
      <c r="H122" s="47"/>
      <c r="I122" s="65" t="e">
        <f>+'Ark1'!#REF!</f>
        <v>#REF!</v>
      </c>
      <c r="J122" s="47"/>
      <c r="K122" s="65" t="e">
        <f>+'Ark1'!#REF!</f>
        <v>#REF!</v>
      </c>
      <c r="L122" s="101" t="e">
        <f>+'Ark1'!#REF!</f>
        <v>#REF!</v>
      </c>
      <c r="M122" s="101" t="e">
        <f>+'Ark1'!#REF!</f>
        <v>#REF!</v>
      </c>
      <c r="N122" s="49" t="e">
        <f>+'Ark1'!#REF!</f>
        <v>#REF!</v>
      </c>
      <c r="O122" s="47"/>
      <c r="P122" s="65" t="e">
        <f>+'Ark1'!#REF!</f>
        <v>#REF!</v>
      </c>
      <c r="Q122" s="65"/>
      <c r="R122" s="76" t="e">
        <f>+'Ark1'!#REF!</f>
        <v>#REF!</v>
      </c>
      <c r="S122" s="49" t="e">
        <f>+'Ark1'!#REF!</f>
        <v>#REF!</v>
      </c>
      <c r="T122" s="65" t="e">
        <f>+'Ark1'!#REF!</f>
        <v>#REF!</v>
      </c>
      <c r="U122" s="65" t="e">
        <f t="shared" si="12"/>
        <v>#REF!</v>
      </c>
      <c r="V122" s="49" t="e">
        <f>+'Ark1'!#REF!</f>
        <v>#REF!</v>
      </c>
      <c r="W122" s="101" t="e">
        <f>+'Ark1'!#REF!</f>
        <v>#REF!</v>
      </c>
      <c r="X122" s="39"/>
      <c r="Y122"/>
      <c r="Z122"/>
      <c r="AA122"/>
      <c r="AB122"/>
      <c r="AE122"/>
    </row>
    <row r="123" spans="1:31" ht="15.6">
      <c r="A123" s="39"/>
      <c r="B123" s="47" t="e">
        <f>+'Ark1'!#REF!</f>
        <v>#REF!</v>
      </c>
      <c r="C123" s="47" t="e">
        <f>+'Ark1'!#REF!</f>
        <v>#REF!</v>
      </c>
      <c r="D123" s="48" t="s">
        <v>7</v>
      </c>
      <c r="E123" s="48">
        <v>2</v>
      </c>
      <c r="F123" s="48" t="s">
        <v>10</v>
      </c>
      <c r="G123" s="47" t="e">
        <f>+'Ark1'!#REF!</f>
        <v>#REF!</v>
      </c>
      <c r="H123" s="47"/>
      <c r="I123" s="65" t="e">
        <f>+'Ark1'!#REF!</f>
        <v>#REF!</v>
      </c>
      <c r="J123" s="47"/>
      <c r="K123" s="65" t="e">
        <f>+'Ark1'!#REF!</f>
        <v>#REF!</v>
      </c>
      <c r="L123" s="101" t="e">
        <f>+'Ark1'!#REF!</f>
        <v>#REF!</v>
      </c>
      <c r="M123" s="101" t="e">
        <f>+'Ark1'!#REF!</f>
        <v>#REF!</v>
      </c>
      <c r="N123" s="49" t="e">
        <f>+'Ark1'!#REF!</f>
        <v>#REF!</v>
      </c>
      <c r="O123" s="47"/>
      <c r="P123" s="65" t="e">
        <f>+'Ark1'!#REF!</f>
        <v>#REF!</v>
      </c>
      <c r="Q123" s="65"/>
      <c r="R123" s="76" t="e">
        <f>+'Ark1'!#REF!</f>
        <v>#REF!</v>
      </c>
      <c r="S123" s="49" t="e">
        <f>+'Ark1'!#REF!</f>
        <v>#REF!</v>
      </c>
      <c r="T123" s="65" t="e">
        <f>+'Ark1'!#REF!</f>
        <v>#REF!</v>
      </c>
      <c r="U123" s="65" t="e">
        <f t="shared" si="12"/>
        <v>#REF!</v>
      </c>
      <c r="V123" s="49" t="e">
        <f>+'Ark1'!#REF!</f>
        <v>#REF!</v>
      </c>
      <c r="W123" s="101" t="e">
        <f>+'Ark1'!#REF!</f>
        <v>#REF!</v>
      </c>
      <c r="X123" s="39"/>
      <c r="Y123"/>
      <c r="Z123"/>
      <c r="AA123"/>
      <c r="AB123"/>
      <c r="AE123"/>
    </row>
    <row r="124" spans="1:31" ht="15.6">
      <c r="A124" s="39"/>
      <c r="B124" s="47" t="e">
        <f>+'Ark1'!#REF!</f>
        <v>#REF!</v>
      </c>
      <c r="C124" s="47" t="e">
        <f>+'Ark1'!#REF!</f>
        <v>#REF!</v>
      </c>
      <c r="D124" s="48" t="s">
        <v>4</v>
      </c>
      <c r="E124" s="48">
        <v>1</v>
      </c>
      <c r="F124" s="48" t="s">
        <v>53</v>
      </c>
      <c r="G124" s="47" t="e">
        <f>+'Ark1'!#REF!</f>
        <v>#REF!</v>
      </c>
      <c r="H124" s="47"/>
      <c r="I124" s="65" t="e">
        <f>+'Ark1'!#REF!</f>
        <v>#REF!</v>
      </c>
      <c r="J124" s="47"/>
      <c r="K124" s="65" t="e">
        <f>+'Ark1'!#REF!</f>
        <v>#REF!</v>
      </c>
      <c r="L124" s="101" t="e">
        <f>+'Ark1'!#REF!</f>
        <v>#REF!</v>
      </c>
      <c r="M124" s="101" t="e">
        <f>+'Ark1'!#REF!</f>
        <v>#REF!</v>
      </c>
      <c r="N124" s="49" t="e">
        <f>+'Ark1'!#REF!</f>
        <v>#REF!</v>
      </c>
      <c r="O124" s="47"/>
      <c r="P124" s="65" t="e">
        <f>+'Ark1'!#REF!</f>
        <v>#REF!</v>
      </c>
      <c r="Q124" s="65"/>
      <c r="R124" s="76" t="e">
        <f>+'Ark1'!#REF!</f>
        <v>#REF!</v>
      </c>
      <c r="S124" s="49" t="e">
        <f>+'Ark1'!#REF!</f>
        <v>#REF!</v>
      </c>
      <c r="T124" s="65" t="e">
        <f>+'Ark1'!#REF!</f>
        <v>#REF!</v>
      </c>
      <c r="U124" s="65" t="e">
        <f t="shared" si="12"/>
        <v>#REF!</v>
      </c>
      <c r="V124" s="49" t="e">
        <f>+'Ark1'!#REF!</f>
        <v>#REF!</v>
      </c>
      <c r="W124" s="101" t="e">
        <f>+'Ark1'!#REF!</f>
        <v>#REF!</v>
      </c>
      <c r="X124" s="39"/>
      <c r="Y124"/>
      <c r="Z124"/>
      <c r="AA124"/>
      <c r="AB124"/>
      <c r="AE124"/>
    </row>
    <row r="125" spans="1:31" ht="15.6">
      <c r="A125" s="39"/>
      <c r="B125" s="47" t="e">
        <f>+'Ark1'!#REF!</f>
        <v>#REF!</v>
      </c>
      <c r="C125" s="47" t="e">
        <f>+'Ark1'!#REF!</f>
        <v>#REF!</v>
      </c>
      <c r="D125" s="48" t="s">
        <v>4</v>
      </c>
      <c r="E125" s="48">
        <v>2</v>
      </c>
      <c r="F125" s="48" t="s">
        <v>10</v>
      </c>
      <c r="G125" s="47" t="e">
        <f>+'Ark1'!#REF!</f>
        <v>#REF!</v>
      </c>
      <c r="H125" s="47"/>
      <c r="I125" s="65" t="e">
        <f>+'Ark1'!#REF!</f>
        <v>#REF!</v>
      </c>
      <c r="J125" s="47"/>
      <c r="K125" s="65" t="e">
        <f>+'Ark1'!#REF!</f>
        <v>#REF!</v>
      </c>
      <c r="L125" s="101" t="e">
        <f>+'Ark1'!#REF!</f>
        <v>#REF!</v>
      </c>
      <c r="M125" s="101" t="e">
        <f>+'Ark1'!#REF!</f>
        <v>#REF!</v>
      </c>
      <c r="N125" s="49" t="e">
        <f>+'Ark1'!#REF!</f>
        <v>#REF!</v>
      </c>
      <c r="O125" s="47"/>
      <c r="P125" s="65" t="e">
        <f>+'Ark1'!#REF!</f>
        <v>#REF!</v>
      </c>
      <c r="Q125" s="65"/>
      <c r="R125" s="76" t="e">
        <f>+'Ark1'!#REF!</f>
        <v>#REF!</v>
      </c>
      <c r="S125" s="49" t="e">
        <f>+'Ark1'!#REF!</f>
        <v>#REF!</v>
      </c>
      <c r="T125" s="65" t="e">
        <f>+'Ark1'!#REF!</f>
        <v>#REF!</v>
      </c>
      <c r="U125" s="65" t="e">
        <f t="shared" si="12"/>
        <v>#REF!</v>
      </c>
      <c r="V125" s="49" t="e">
        <f>+'Ark1'!#REF!</f>
        <v>#REF!</v>
      </c>
      <c r="W125" s="101" t="e">
        <f>+'Ark1'!#REF!</f>
        <v>#REF!</v>
      </c>
      <c r="X125" s="39"/>
      <c r="Y125"/>
      <c r="Z125"/>
      <c r="AA125"/>
      <c r="AB125"/>
      <c r="AE125"/>
    </row>
    <row r="126" spans="1:31" ht="15.6">
      <c r="A126" s="39"/>
      <c r="B126" s="47" t="e">
        <f>+'Ark1'!#REF!</f>
        <v>#REF!</v>
      </c>
      <c r="C126" s="47" t="e">
        <f>+'Ark1'!#REF!</f>
        <v>#REF!</v>
      </c>
      <c r="D126" s="48" t="s">
        <v>5</v>
      </c>
      <c r="E126" s="48">
        <v>1</v>
      </c>
      <c r="F126" s="48" t="s">
        <v>53</v>
      </c>
      <c r="G126" s="47" t="e">
        <f>+'Ark1'!#REF!</f>
        <v>#REF!</v>
      </c>
      <c r="H126" s="47"/>
      <c r="I126" s="65" t="e">
        <f>+'Ark1'!#REF!</f>
        <v>#REF!</v>
      </c>
      <c r="J126" s="47"/>
      <c r="K126" s="65" t="e">
        <f>+'Ark1'!#REF!</f>
        <v>#REF!</v>
      </c>
      <c r="L126" s="101" t="e">
        <f>+'Ark1'!#REF!</f>
        <v>#REF!</v>
      </c>
      <c r="M126" s="101" t="e">
        <f>+'Ark1'!#REF!</f>
        <v>#REF!</v>
      </c>
      <c r="N126" s="49" t="e">
        <f>+'Ark1'!#REF!</f>
        <v>#REF!</v>
      </c>
      <c r="O126" s="47"/>
      <c r="P126" s="65" t="e">
        <f>+'Ark1'!#REF!</f>
        <v>#REF!</v>
      </c>
      <c r="Q126" s="65"/>
      <c r="R126" s="76" t="e">
        <f>+'Ark1'!#REF!</f>
        <v>#REF!</v>
      </c>
      <c r="S126" s="49" t="e">
        <f>+'Ark1'!#REF!</f>
        <v>#REF!</v>
      </c>
      <c r="T126" s="65" t="e">
        <f>+'Ark1'!#REF!</f>
        <v>#REF!</v>
      </c>
      <c r="U126" s="65" t="e">
        <f t="shared" si="12"/>
        <v>#REF!</v>
      </c>
      <c r="V126" s="49" t="e">
        <f>+'Ark1'!#REF!</f>
        <v>#REF!</v>
      </c>
      <c r="W126" s="101" t="e">
        <f>+'Ark1'!#REF!</f>
        <v>#REF!</v>
      </c>
      <c r="X126" s="39"/>
      <c r="Y126"/>
      <c r="Z126"/>
      <c r="AA126"/>
      <c r="AB126"/>
      <c r="AE126"/>
    </row>
    <row r="127" spans="1:31" ht="15.6">
      <c r="A127" s="39"/>
      <c r="B127" s="47" t="e">
        <f>+'Ark1'!#REF!</f>
        <v>#REF!</v>
      </c>
      <c r="C127" s="47" t="e">
        <f>+'Ark1'!#REF!</f>
        <v>#REF!</v>
      </c>
      <c r="D127" s="48" t="s">
        <v>5</v>
      </c>
      <c r="E127" s="48">
        <v>2</v>
      </c>
      <c r="F127" s="48" t="s">
        <v>10</v>
      </c>
      <c r="G127" s="47" t="e">
        <f>+'Ark1'!#REF!</f>
        <v>#REF!</v>
      </c>
      <c r="H127" s="47"/>
      <c r="I127" s="65" t="e">
        <f>+'Ark1'!#REF!</f>
        <v>#REF!</v>
      </c>
      <c r="J127" s="47"/>
      <c r="K127" s="65" t="e">
        <f>+'Ark1'!#REF!</f>
        <v>#REF!</v>
      </c>
      <c r="L127" s="101" t="e">
        <f>+'Ark1'!#REF!</f>
        <v>#REF!</v>
      </c>
      <c r="M127" s="101" t="e">
        <f>+'Ark1'!#REF!</f>
        <v>#REF!</v>
      </c>
      <c r="N127" s="49" t="e">
        <f>+'Ark1'!#REF!</f>
        <v>#REF!</v>
      </c>
      <c r="O127" s="47"/>
      <c r="P127" s="65" t="e">
        <f>+'Ark1'!#REF!</f>
        <v>#REF!</v>
      </c>
      <c r="Q127" s="65"/>
      <c r="R127" s="76" t="e">
        <f>+'Ark1'!#REF!</f>
        <v>#REF!</v>
      </c>
      <c r="S127" s="49" t="e">
        <f>+'Ark1'!#REF!</f>
        <v>#REF!</v>
      </c>
      <c r="T127" s="65" t="e">
        <f>+'Ark1'!#REF!</f>
        <v>#REF!</v>
      </c>
      <c r="U127" s="65" t="e">
        <f t="shared" si="12"/>
        <v>#REF!</v>
      </c>
      <c r="V127" s="49" t="e">
        <f>+'Ark1'!#REF!</f>
        <v>#REF!</v>
      </c>
      <c r="W127" s="101" t="e">
        <f>+'Ark1'!#REF!</f>
        <v>#REF!</v>
      </c>
      <c r="X127" s="39"/>
      <c r="Y127"/>
      <c r="Z127"/>
      <c r="AA127"/>
      <c r="AB127"/>
      <c r="AE127"/>
    </row>
    <row r="128" spans="1:31" ht="15.6">
      <c r="A128" s="39"/>
      <c r="B128" s="47" t="e">
        <f>+'Ark1'!#REF!</f>
        <v>#REF!</v>
      </c>
      <c r="C128" s="47" t="e">
        <f>+'Ark1'!#REF!</f>
        <v>#REF!</v>
      </c>
      <c r="D128" s="48" t="s">
        <v>57</v>
      </c>
      <c r="E128" s="48">
        <v>1</v>
      </c>
      <c r="F128" s="48" t="s">
        <v>53</v>
      </c>
      <c r="G128" s="47" t="e">
        <f>+'Ark1'!#REF!</f>
        <v>#REF!</v>
      </c>
      <c r="H128" s="47"/>
      <c r="I128" s="65" t="e">
        <f>+'Ark1'!#REF!</f>
        <v>#REF!</v>
      </c>
      <c r="J128" s="47"/>
      <c r="K128" s="65" t="e">
        <f>+'Ark1'!#REF!</f>
        <v>#REF!</v>
      </c>
      <c r="L128" s="101" t="e">
        <f>+'Ark1'!#REF!</f>
        <v>#REF!</v>
      </c>
      <c r="M128" s="101" t="e">
        <f>+'Ark1'!#REF!</f>
        <v>#REF!</v>
      </c>
      <c r="N128" s="49" t="e">
        <f>+'Ark1'!#REF!</f>
        <v>#REF!</v>
      </c>
      <c r="O128" s="47"/>
      <c r="P128" s="65" t="e">
        <f>+'Ark1'!#REF!</f>
        <v>#REF!</v>
      </c>
      <c r="Q128" s="65"/>
      <c r="R128" s="76" t="e">
        <f>+'Ark1'!#REF!</f>
        <v>#REF!</v>
      </c>
      <c r="S128" s="49" t="e">
        <f>+'Ark1'!#REF!</f>
        <v>#REF!</v>
      </c>
      <c r="T128" s="65" t="e">
        <f>+'Ark1'!#REF!</f>
        <v>#REF!</v>
      </c>
      <c r="U128" s="65" t="e">
        <f t="shared" si="12"/>
        <v>#REF!</v>
      </c>
      <c r="V128" s="49" t="e">
        <f>+'Ark1'!#REF!</f>
        <v>#REF!</v>
      </c>
      <c r="W128" s="101" t="e">
        <f>+'Ark1'!#REF!</f>
        <v>#REF!</v>
      </c>
      <c r="X128" s="39"/>
      <c r="Y128"/>
      <c r="Z128"/>
      <c r="AA128"/>
      <c r="AB128"/>
      <c r="AE128"/>
    </row>
    <row r="129" spans="1:31" ht="15.6">
      <c r="A129" s="39"/>
      <c r="B129" s="47" t="e">
        <f>+'Ark1'!#REF!</f>
        <v>#REF!</v>
      </c>
      <c r="C129" s="47" t="e">
        <f>+'Ark1'!#REF!</f>
        <v>#REF!</v>
      </c>
      <c r="D129" s="48" t="s">
        <v>57</v>
      </c>
      <c r="E129" s="48">
        <v>2</v>
      </c>
      <c r="F129" s="48" t="s">
        <v>10</v>
      </c>
      <c r="G129" s="47" t="e">
        <f>+'Ark1'!#REF!</f>
        <v>#REF!</v>
      </c>
      <c r="H129" s="47"/>
      <c r="I129" s="65" t="e">
        <f>+'Ark1'!#REF!</f>
        <v>#REF!</v>
      </c>
      <c r="J129" s="47"/>
      <c r="K129" s="65" t="e">
        <f>+'Ark1'!#REF!</f>
        <v>#REF!</v>
      </c>
      <c r="L129" s="101" t="e">
        <f>+'Ark1'!#REF!</f>
        <v>#REF!</v>
      </c>
      <c r="M129" s="101" t="e">
        <f>+'Ark1'!#REF!</f>
        <v>#REF!</v>
      </c>
      <c r="N129" s="49" t="e">
        <f>+'Ark1'!#REF!</f>
        <v>#REF!</v>
      </c>
      <c r="O129" s="47"/>
      <c r="P129" s="65" t="e">
        <f>+'Ark1'!#REF!</f>
        <v>#REF!</v>
      </c>
      <c r="Q129" s="65"/>
      <c r="R129" s="76" t="e">
        <f>+'Ark1'!#REF!</f>
        <v>#REF!</v>
      </c>
      <c r="S129" s="49" t="e">
        <f>+'Ark1'!#REF!</f>
        <v>#REF!</v>
      </c>
      <c r="T129" s="65" t="e">
        <f>+'Ark1'!#REF!</f>
        <v>#REF!</v>
      </c>
      <c r="U129" s="65" t="e">
        <f t="shared" si="12"/>
        <v>#REF!</v>
      </c>
      <c r="V129" s="49" t="e">
        <f>+'Ark1'!#REF!</f>
        <v>#REF!</v>
      </c>
      <c r="W129" s="101" t="e">
        <f>+'Ark1'!#REF!</f>
        <v>#REF!</v>
      </c>
      <c r="X129" s="39"/>
      <c r="Y129"/>
      <c r="Z129"/>
      <c r="AA129"/>
      <c r="AB129"/>
      <c r="AE129"/>
    </row>
    <row r="130" spans="1:31" ht="15.6">
      <c r="A130" s="39"/>
      <c r="B130" s="47" t="e">
        <f>+'Ark1'!#REF!</f>
        <v>#REF!</v>
      </c>
      <c r="C130" s="47" t="e">
        <f>+'Ark1'!#REF!</f>
        <v>#REF!</v>
      </c>
      <c r="D130" s="48" t="s">
        <v>7</v>
      </c>
      <c r="E130" s="48">
        <v>1</v>
      </c>
      <c r="F130" s="48" t="s">
        <v>53</v>
      </c>
      <c r="G130" s="47" t="e">
        <f>+'Ark1'!#REF!</f>
        <v>#REF!</v>
      </c>
      <c r="H130" s="47"/>
      <c r="I130" s="65" t="e">
        <f>+'Ark1'!#REF!</f>
        <v>#REF!</v>
      </c>
      <c r="J130" s="47"/>
      <c r="K130" s="65" t="e">
        <f>+'Ark1'!#REF!</f>
        <v>#REF!</v>
      </c>
      <c r="L130" s="101" t="e">
        <f>+'Ark1'!#REF!</f>
        <v>#REF!</v>
      </c>
      <c r="M130" s="101" t="e">
        <f>+'Ark1'!#REF!</f>
        <v>#REF!</v>
      </c>
      <c r="N130" s="49" t="e">
        <f>+'Ark1'!#REF!</f>
        <v>#REF!</v>
      </c>
      <c r="O130" s="47"/>
      <c r="P130" s="65" t="e">
        <f>+'Ark1'!#REF!</f>
        <v>#REF!</v>
      </c>
      <c r="Q130" s="65"/>
      <c r="R130" s="76" t="e">
        <f>+'Ark1'!#REF!</f>
        <v>#REF!</v>
      </c>
      <c r="S130" s="49" t="e">
        <f>+'Ark1'!#REF!</f>
        <v>#REF!</v>
      </c>
      <c r="T130" s="65" t="e">
        <f>+'Ark1'!#REF!</f>
        <v>#REF!</v>
      </c>
      <c r="U130" s="65" t="e">
        <f t="shared" si="12"/>
        <v>#REF!</v>
      </c>
      <c r="V130" s="49" t="e">
        <f>+'Ark1'!#REF!</f>
        <v>#REF!</v>
      </c>
      <c r="W130" s="101" t="e">
        <f>+'Ark1'!#REF!</f>
        <v>#REF!</v>
      </c>
      <c r="X130" s="39"/>
      <c r="Y130"/>
      <c r="Z130"/>
      <c r="AA130"/>
      <c r="AB130"/>
      <c r="AE130"/>
    </row>
    <row r="131" spans="1:31" ht="15.6">
      <c r="A131" s="39"/>
      <c r="B131" s="47" t="e">
        <f>+'Ark1'!#REF!</f>
        <v>#REF!</v>
      </c>
      <c r="C131" s="47" t="e">
        <f>+'Ark1'!#REF!</f>
        <v>#REF!</v>
      </c>
      <c r="D131" s="48" t="s">
        <v>7</v>
      </c>
      <c r="E131" s="48">
        <v>2</v>
      </c>
      <c r="F131" s="48" t="s">
        <v>10</v>
      </c>
      <c r="G131" s="47" t="e">
        <f>+'Ark1'!#REF!</f>
        <v>#REF!</v>
      </c>
      <c r="H131" s="47"/>
      <c r="I131" s="65" t="e">
        <f>+'Ark1'!#REF!</f>
        <v>#REF!</v>
      </c>
      <c r="J131" s="47"/>
      <c r="K131" s="65" t="e">
        <f>+'Ark1'!#REF!</f>
        <v>#REF!</v>
      </c>
      <c r="L131" s="101" t="e">
        <f>+'Ark1'!#REF!</f>
        <v>#REF!</v>
      </c>
      <c r="M131" s="101" t="e">
        <f>+'Ark1'!#REF!</f>
        <v>#REF!</v>
      </c>
      <c r="N131" s="49" t="e">
        <f>+'Ark1'!#REF!</f>
        <v>#REF!</v>
      </c>
      <c r="O131" s="47"/>
      <c r="P131" s="65" t="e">
        <f>+'Ark1'!#REF!</f>
        <v>#REF!</v>
      </c>
      <c r="Q131" s="65"/>
      <c r="R131" s="76" t="e">
        <f>+'Ark1'!#REF!</f>
        <v>#REF!</v>
      </c>
      <c r="S131" s="49" t="e">
        <f>+'Ark1'!#REF!</f>
        <v>#REF!</v>
      </c>
      <c r="T131" s="65" t="e">
        <f>+'Ark1'!#REF!</f>
        <v>#REF!</v>
      </c>
      <c r="U131" s="65" t="e">
        <f t="shared" si="12"/>
        <v>#REF!</v>
      </c>
      <c r="V131" s="49" t="e">
        <f>+'Ark1'!#REF!</f>
        <v>#REF!</v>
      </c>
      <c r="W131" s="101" t="e">
        <f>+'Ark1'!#REF!</f>
        <v>#REF!</v>
      </c>
      <c r="X131" s="39"/>
      <c r="Y131"/>
      <c r="Z131"/>
      <c r="AA131"/>
      <c r="AB131"/>
      <c r="AE131"/>
    </row>
    <row r="132" spans="1:31" ht="15.6">
      <c r="A132" s="39"/>
      <c r="B132" s="47" t="e">
        <f>+'Ark1'!#REF!</f>
        <v>#REF!</v>
      </c>
      <c r="C132" s="47" t="e">
        <f>+'Ark1'!#REF!</f>
        <v>#REF!</v>
      </c>
      <c r="D132" s="48" t="s">
        <v>4</v>
      </c>
      <c r="E132" s="48">
        <v>1</v>
      </c>
      <c r="F132" s="48" t="s">
        <v>53</v>
      </c>
      <c r="G132" s="47" t="e">
        <f>+'Ark1'!#REF!</f>
        <v>#REF!</v>
      </c>
      <c r="H132" s="47"/>
      <c r="I132" s="65" t="e">
        <f>+'Ark1'!#REF!</f>
        <v>#REF!</v>
      </c>
      <c r="J132" s="47"/>
      <c r="K132" s="65" t="e">
        <f>+'Ark1'!#REF!</f>
        <v>#REF!</v>
      </c>
      <c r="L132" s="101" t="e">
        <f>+'Ark1'!#REF!</f>
        <v>#REF!</v>
      </c>
      <c r="M132" s="101" t="e">
        <f>+'Ark1'!#REF!</f>
        <v>#REF!</v>
      </c>
      <c r="N132" s="49" t="e">
        <f>+'Ark1'!#REF!</f>
        <v>#REF!</v>
      </c>
      <c r="O132" s="47"/>
      <c r="P132" s="65" t="e">
        <f>+'Ark1'!#REF!</f>
        <v>#REF!</v>
      </c>
      <c r="Q132" s="65"/>
      <c r="R132" s="76" t="e">
        <f>+'Ark1'!#REF!</f>
        <v>#REF!</v>
      </c>
      <c r="S132" s="49" t="e">
        <f>+'Ark1'!#REF!</f>
        <v>#REF!</v>
      </c>
      <c r="T132" s="65" t="e">
        <f>+'Ark1'!#REF!</f>
        <v>#REF!</v>
      </c>
      <c r="U132" s="65" t="e">
        <f t="shared" si="12"/>
        <v>#REF!</v>
      </c>
      <c r="V132" s="49" t="e">
        <f>+'Ark1'!#REF!</f>
        <v>#REF!</v>
      </c>
      <c r="W132" s="101" t="e">
        <f>+'Ark1'!#REF!</f>
        <v>#REF!</v>
      </c>
      <c r="X132" s="39"/>
      <c r="Y132"/>
      <c r="Z132"/>
      <c r="AA132"/>
      <c r="AB132"/>
      <c r="AE132"/>
    </row>
    <row r="133" spans="1:31" ht="15.6">
      <c r="A133" s="39"/>
      <c r="B133" s="47" t="e">
        <f>+'Ark1'!#REF!</f>
        <v>#REF!</v>
      </c>
      <c r="C133" s="47" t="e">
        <f>+'Ark1'!#REF!</f>
        <v>#REF!</v>
      </c>
      <c r="D133" s="48" t="s">
        <v>4</v>
      </c>
      <c r="E133" s="48">
        <v>2</v>
      </c>
      <c r="F133" s="48" t="s">
        <v>10</v>
      </c>
      <c r="G133" s="47" t="e">
        <f>+'Ark1'!#REF!</f>
        <v>#REF!</v>
      </c>
      <c r="H133" s="47"/>
      <c r="I133" s="65" t="e">
        <f>+'Ark1'!#REF!</f>
        <v>#REF!</v>
      </c>
      <c r="J133" s="47"/>
      <c r="K133" s="65" t="e">
        <f>+'Ark1'!#REF!</f>
        <v>#REF!</v>
      </c>
      <c r="L133" s="101" t="e">
        <f>+'Ark1'!#REF!</f>
        <v>#REF!</v>
      </c>
      <c r="M133" s="101" t="e">
        <f>+'Ark1'!#REF!</f>
        <v>#REF!</v>
      </c>
      <c r="N133" s="49" t="e">
        <f>+'Ark1'!#REF!</f>
        <v>#REF!</v>
      </c>
      <c r="O133" s="47"/>
      <c r="P133" s="65" t="e">
        <f>+'Ark1'!#REF!</f>
        <v>#REF!</v>
      </c>
      <c r="Q133" s="65"/>
      <c r="R133" s="76" t="e">
        <f>+'Ark1'!#REF!</f>
        <v>#REF!</v>
      </c>
      <c r="S133" s="49" t="e">
        <f>+'Ark1'!#REF!</f>
        <v>#REF!</v>
      </c>
      <c r="T133" s="65" t="e">
        <f>+'Ark1'!#REF!</f>
        <v>#REF!</v>
      </c>
      <c r="U133" s="65" t="e">
        <f t="shared" si="12"/>
        <v>#REF!</v>
      </c>
      <c r="V133" s="49" t="e">
        <f>+'Ark1'!#REF!</f>
        <v>#REF!</v>
      </c>
      <c r="W133" s="101" t="e">
        <f>+'Ark1'!#REF!</f>
        <v>#REF!</v>
      </c>
      <c r="X133" s="39"/>
      <c r="Y133"/>
      <c r="Z133"/>
      <c r="AA133"/>
      <c r="AB133"/>
      <c r="AE133"/>
    </row>
    <row r="134" spans="1:31" ht="15.6">
      <c r="A134" s="39"/>
      <c r="B134" s="47" t="e">
        <f>+'Ark1'!#REF!</f>
        <v>#REF!</v>
      </c>
      <c r="C134" s="47" t="e">
        <f>+'Ark1'!#REF!</f>
        <v>#REF!</v>
      </c>
      <c r="D134" s="48" t="s">
        <v>5</v>
      </c>
      <c r="E134" s="48">
        <v>1</v>
      </c>
      <c r="F134" s="48" t="s">
        <v>53</v>
      </c>
      <c r="G134" s="47" t="e">
        <f>+'Ark1'!#REF!</f>
        <v>#REF!</v>
      </c>
      <c r="H134" s="47"/>
      <c r="I134" s="65" t="e">
        <f>+'Ark1'!#REF!</f>
        <v>#REF!</v>
      </c>
      <c r="J134" s="47"/>
      <c r="K134" s="65" t="e">
        <f>+'Ark1'!#REF!</f>
        <v>#REF!</v>
      </c>
      <c r="L134" s="101" t="e">
        <f>+'Ark1'!#REF!</f>
        <v>#REF!</v>
      </c>
      <c r="M134" s="101" t="e">
        <f>+'Ark1'!#REF!</f>
        <v>#REF!</v>
      </c>
      <c r="N134" s="49" t="e">
        <f>+'Ark1'!#REF!</f>
        <v>#REF!</v>
      </c>
      <c r="O134" s="47"/>
      <c r="P134" s="65" t="e">
        <f>+'Ark1'!#REF!</f>
        <v>#REF!</v>
      </c>
      <c r="Q134" s="65"/>
      <c r="R134" s="76" t="e">
        <f>+'Ark1'!#REF!</f>
        <v>#REF!</v>
      </c>
      <c r="S134" s="49" t="e">
        <f>+'Ark1'!#REF!</f>
        <v>#REF!</v>
      </c>
      <c r="T134" s="65" t="e">
        <f>+'Ark1'!#REF!</f>
        <v>#REF!</v>
      </c>
      <c r="U134" s="65" t="e">
        <f t="shared" si="12"/>
        <v>#REF!</v>
      </c>
      <c r="V134" s="49" t="e">
        <f>+'Ark1'!#REF!</f>
        <v>#REF!</v>
      </c>
      <c r="W134" s="101" t="e">
        <f>+'Ark1'!#REF!</f>
        <v>#REF!</v>
      </c>
      <c r="X134" s="39"/>
      <c r="Y134"/>
      <c r="Z134"/>
      <c r="AA134"/>
      <c r="AB134"/>
      <c r="AE134"/>
    </row>
    <row r="135" spans="1:31" ht="15.6">
      <c r="A135" s="39"/>
      <c r="B135" s="47" t="e">
        <f>+'Ark1'!#REF!</f>
        <v>#REF!</v>
      </c>
      <c r="C135" s="47" t="e">
        <f>+'Ark1'!#REF!</f>
        <v>#REF!</v>
      </c>
      <c r="D135" s="48" t="s">
        <v>5</v>
      </c>
      <c r="E135" s="48">
        <v>2</v>
      </c>
      <c r="F135" s="48" t="s">
        <v>10</v>
      </c>
      <c r="G135" s="47" t="e">
        <f>+'Ark1'!#REF!</f>
        <v>#REF!</v>
      </c>
      <c r="H135" s="47"/>
      <c r="I135" s="65" t="e">
        <f>+'Ark1'!#REF!</f>
        <v>#REF!</v>
      </c>
      <c r="J135" s="47"/>
      <c r="K135" s="65" t="e">
        <f>+'Ark1'!#REF!</f>
        <v>#REF!</v>
      </c>
      <c r="L135" s="101" t="e">
        <f>+'Ark1'!#REF!</f>
        <v>#REF!</v>
      </c>
      <c r="M135" s="101" t="e">
        <f>+'Ark1'!#REF!</f>
        <v>#REF!</v>
      </c>
      <c r="N135" s="49" t="e">
        <f>+'Ark1'!#REF!</f>
        <v>#REF!</v>
      </c>
      <c r="O135" s="47"/>
      <c r="P135" s="65" t="e">
        <f>+'Ark1'!#REF!</f>
        <v>#REF!</v>
      </c>
      <c r="Q135" s="65"/>
      <c r="R135" s="76" t="e">
        <f>+'Ark1'!#REF!</f>
        <v>#REF!</v>
      </c>
      <c r="S135" s="49" t="e">
        <f>+'Ark1'!#REF!</f>
        <v>#REF!</v>
      </c>
      <c r="T135" s="65" t="e">
        <f>+'Ark1'!#REF!</f>
        <v>#REF!</v>
      </c>
      <c r="U135" s="65" t="e">
        <f t="shared" si="12"/>
        <v>#REF!</v>
      </c>
      <c r="V135" s="49" t="e">
        <f>+'Ark1'!#REF!</f>
        <v>#REF!</v>
      </c>
      <c r="W135" s="101" t="e">
        <f>+'Ark1'!#REF!</f>
        <v>#REF!</v>
      </c>
      <c r="X135" s="39"/>
      <c r="Y135"/>
      <c r="Z135"/>
      <c r="AA135"/>
      <c r="AB135"/>
      <c r="AE135"/>
    </row>
    <row r="136" spans="1:31" ht="15.6">
      <c r="A136" s="39"/>
      <c r="B136" s="47" t="e">
        <f>+'Ark1'!#REF!</f>
        <v>#REF!</v>
      </c>
      <c r="C136" s="47" t="e">
        <f>+'Ark1'!#REF!</f>
        <v>#REF!</v>
      </c>
      <c r="D136" s="48" t="s">
        <v>57</v>
      </c>
      <c r="E136" s="48">
        <v>1</v>
      </c>
      <c r="F136" s="48" t="s">
        <v>53</v>
      </c>
      <c r="G136" s="47" t="e">
        <f>+'Ark1'!#REF!</f>
        <v>#REF!</v>
      </c>
      <c r="H136" s="47"/>
      <c r="I136" s="65" t="e">
        <f>+'Ark1'!#REF!</f>
        <v>#REF!</v>
      </c>
      <c r="J136" s="47"/>
      <c r="K136" s="65" t="e">
        <f>+'Ark1'!#REF!</f>
        <v>#REF!</v>
      </c>
      <c r="L136" s="101" t="e">
        <f>+'Ark1'!#REF!</f>
        <v>#REF!</v>
      </c>
      <c r="M136" s="101" t="e">
        <f>+'Ark1'!#REF!</f>
        <v>#REF!</v>
      </c>
      <c r="N136" s="49" t="e">
        <f>+'Ark1'!#REF!</f>
        <v>#REF!</v>
      </c>
      <c r="O136" s="47"/>
      <c r="P136" s="65" t="e">
        <f>+'Ark1'!#REF!</f>
        <v>#REF!</v>
      </c>
      <c r="Q136" s="65"/>
      <c r="R136" s="76" t="e">
        <f>+'Ark1'!#REF!</f>
        <v>#REF!</v>
      </c>
      <c r="S136" s="49" t="e">
        <f>+'Ark1'!#REF!</f>
        <v>#REF!</v>
      </c>
      <c r="T136" s="65" t="e">
        <f>+'Ark1'!#REF!</f>
        <v>#REF!</v>
      </c>
      <c r="U136" s="65" t="e">
        <f t="shared" si="12"/>
        <v>#REF!</v>
      </c>
      <c r="V136" s="49" t="e">
        <f>+'Ark1'!#REF!</f>
        <v>#REF!</v>
      </c>
      <c r="W136" s="101" t="e">
        <f>+'Ark1'!#REF!</f>
        <v>#REF!</v>
      </c>
      <c r="X136" s="39"/>
      <c r="Y136"/>
      <c r="Z136"/>
      <c r="AA136"/>
      <c r="AB136"/>
      <c r="AE136"/>
    </row>
    <row r="137" spans="1:31" ht="15.6">
      <c r="A137" s="39"/>
      <c r="B137" s="47" t="e">
        <f>+'Ark1'!#REF!</f>
        <v>#REF!</v>
      </c>
      <c r="C137" s="47" t="e">
        <f>+'Ark1'!#REF!</f>
        <v>#REF!</v>
      </c>
      <c r="D137" s="48" t="s">
        <v>57</v>
      </c>
      <c r="E137" s="48">
        <v>2</v>
      </c>
      <c r="F137" s="48" t="s">
        <v>10</v>
      </c>
      <c r="G137" s="47" t="e">
        <f>+'Ark1'!#REF!</f>
        <v>#REF!</v>
      </c>
      <c r="H137" s="47"/>
      <c r="I137" s="65" t="e">
        <f>+'Ark1'!#REF!</f>
        <v>#REF!</v>
      </c>
      <c r="J137" s="47"/>
      <c r="K137" s="65" t="e">
        <f>+'Ark1'!#REF!</f>
        <v>#REF!</v>
      </c>
      <c r="L137" s="101" t="e">
        <f>+'Ark1'!#REF!</f>
        <v>#REF!</v>
      </c>
      <c r="M137" s="101" t="e">
        <f>+'Ark1'!#REF!</f>
        <v>#REF!</v>
      </c>
      <c r="N137" s="49" t="e">
        <f>+'Ark1'!#REF!</f>
        <v>#REF!</v>
      </c>
      <c r="O137" s="47"/>
      <c r="P137" s="65" t="e">
        <f>+'Ark1'!#REF!</f>
        <v>#REF!</v>
      </c>
      <c r="Q137" s="65"/>
      <c r="R137" s="76" t="e">
        <f>+'Ark1'!#REF!</f>
        <v>#REF!</v>
      </c>
      <c r="S137" s="49" t="e">
        <f>+'Ark1'!#REF!</f>
        <v>#REF!</v>
      </c>
      <c r="T137" s="65" t="e">
        <f>+'Ark1'!#REF!</f>
        <v>#REF!</v>
      </c>
      <c r="U137" s="65" t="e">
        <f t="shared" si="12"/>
        <v>#REF!</v>
      </c>
      <c r="V137" s="49" t="e">
        <f>+'Ark1'!#REF!</f>
        <v>#REF!</v>
      </c>
      <c r="W137" s="101" t="e">
        <f>+'Ark1'!#REF!</f>
        <v>#REF!</v>
      </c>
      <c r="X137" s="39"/>
      <c r="Y137"/>
      <c r="Z137"/>
      <c r="AA137"/>
      <c r="AB137"/>
      <c r="AE137"/>
    </row>
    <row r="138" spans="1:31" ht="15.6">
      <c r="A138" s="39"/>
      <c r="B138" s="47" t="e">
        <f>+'Ark1'!#REF!</f>
        <v>#REF!</v>
      </c>
      <c r="C138" s="47" t="e">
        <f>+'Ark1'!#REF!</f>
        <v>#REF!</v>
      </c>
      <c r="D138" s="48" t="s">
        <v>7</v>
      </c>
      <c r="E138" s="48">
        <v>1</v>
      </c>
      <c r="F138" s="48" t="s">
        <v>53</v>
      </c>
      <c r="G138" s="47" t="e">
        <f>+'Ark1'!#REF!</f>
        <v>#REF!</v>
      </c>
      <c r="H138" s="47"/>
      <c r="I138" s="65" t="e">
        <f>+'Ark1'!#REF!</f>
        <v>#REF!</v>
      </c>
      <c r="J138" s="47"/>
      <c r="K138" s="65" t="e">
        <f>+'Ark1'!#REF!</f>
        <v>#REF!</v>
      </c>
      <c r="L138" s="101" t="e">
        <f>+'Ark1'!#REF!</f>
        <v>#REF!</v>
      </c>
      <c r="M138" s="101" t="e">
        <f>+'Ark1'!#REF!</f>
        <v>#REF!</v>
      </c>
      <c r="N138" s="49" t="e">
        <f>+'Ark1'!#REF!</f>
        <v>#REF!</v>
      </c>
      <c r="O138" s="47"/>
      <c r="P138" s="65" t="e">
        <f>+'Ark1'!#REF!</f>
        <v>#REF!</v>
      </c>
      <c r="Q138" s="65"/>
      <c r="R138" s="76" t="e">
        <f>+'Ark1'!#REF!</f>
        <v>#REF!</v>
      </c>
      <c r="S138" s="49" t="e">
        <f>+'Ark1'!#REF!</f>
        <v>#REF!</v>
      </c>
      <c r="T138" s="65" t="e">
        <f>+'Ark1'!#REF!</f>
        <v>#REF!</v>
      </c>
      <c r="U138" s="65" t="e">
        <f t="shared" si="12"/>
        <v>#REF!</v>
      </c>
      <c r="V138" s="49" t="e">
        <f>+'Ark1'!#REF!</f>
        <v>#REF!</v>
      </c>
      <c r="W138" s="101" t="e">
        <f>+'Ark1'!#REF!</f>
        <v>#REF!</v>
      </c>
      <c r="X138" s="39"/>
      <c r="Y138"/>
      <c r="Z138"/>
      <c r="AA138"/>
      <c r="AB138"/>
      <c r="AE138"/>
    </row>
    <row r="139" spans="1:31" ht="15.6">
      <c r="A139" s="39"/>
      <c r="B139" s="47" t="e">
        <f>+'Ark1'!#REF!</f>
        <v>#REF!</v>
      </c>
      <c r="C139" s="47" t="e">
        <f>+'Ark1'!#REF!</f>
        <v>#REF!</v>
      </c>
      <c r="D139" s="48" t="s">
        <v>7</v>
      </c>
      <c r="E139" s="48">
        <v>2</v>
      </c>
      <c r="F139" s="48" t="s">
        <v>10</v>
      </c>
      <c r="G139" s="47" t="e">
        <f>+'Ark1'!#REF!</f>
        <v>#REF!</v>
      </c>
      <c r="H139" s="47"/>
      <c r="I139" s="65" t="e">
        <f>+'Ark1'!#REF!</f>
        <v>#REF!</v>
      </c>
      <c r="J139" s="47"/>
      <c r="K139" s="65" t="e">
        <f>+'Ark1'!#REF!</f>
        <v>#REF!</v>
      </c>
      <c r="L139" s="101" t="e">
        <f>+'Ark1'!#REF!</f>
        <v>#REF!</v>
      </c>
      <c r="M139" s="101" t="e">
        <f>+'Ark1'!#REF!</f>
        <v>#REF!</v>
      </c>
      <c r="N139" s="49" t="e">
        <f>+'Ark1'!#REF!</f>
        <v>#REF!</v>
      </c>
      <c r="O139" s="47"/>
      <c r="P139" s="65" t="e">
        <f>+'Ark1'!#REF!</f>
        <v>#REF!</v>
      </c>
      <c r="Q139" s="65"/>
      <c r="R139" s="76" t="e">
        <f>+'Ark1'!#REF!</f>
        <v>#REF!</v>
      </c>
      <c r="S139" s="49" t="e">
        <f>+'Ark1'!#REF!</f>
        <v>#REF!</v>
      </c>
      <c r="T139" s="65" t="e">
        <f>+'Ark1'!#REF!</f>
        <v>#REF!</v>
      </c>
      <c r="U139" s="65" t="e">
        <f t="shared" si="12"/>
        <v>#REF!</v>
      </c>
      <c r="V139" s="49" t="e">
        <f>+'Ark1'!#REF!</f>
        <v>#REF!</v>
      </c>
      <c r="W139" s="101" t="e">
        <f>+'Ark1'!#REF!</f>
        <v>#REF!</v>
      </c>
      <c r="X139" s="39"/>
      <c r="Y139"/>
      <c r="Z139"/>
      <c r="AA139"/>
      <c r="AB139"/>
      <c r="AE139"/>
    </row>
    <row r="140" spans="1:31" ht="15.6">
      <c r="A140" s="39"/>
      <c r="B140" s="47" t="e">
        <f>+'Ark1'!#REF!</f>
        <v>#REF!</v>
      </c>
      <c r="C140" s="47" t="e">
        <f>+'Ark1'!#REF!</f>
        <v>#REF!</v>
      </c>
      <c r="D140" s="48" t="s">
        <v>4</v>
      </c>
      <c r="E140" s="48">
        <v>1</v>
      </c>
      <c r="F140" s="48" t="s">
        <v>53</v>
      </c>
      <c r="G140" s="47" t="e">
        <f>+'Ark1'!#REF!</f>
        <v>#REF!</v>
      </c>
      <c r="H140" s="47"/>
      <c r="I140" s="65" t="e">
        <f>+'Ark1'!#REF!</f>
        <v>#REF!</v>
      </c>
      <c r="J140" s="47"/>
      <c r="K140" s="65" t="e">
        <f>+'Ark1'!#REF!</f>
        <v>#REF!</v>
      </c>
      <c r="L140" s="101" t="e">
        <f>+'Ark1'!#REF!</f>
        <v>#REF!</v>
      </c>
      <c r="M140" s="101" t="e">
        <f>+'Ark1'!#REF!</f>
        <v>#REF!</v>
      </c>
      <c r="N140" s="49" t="e">
        <f>+'Ark1'!#REF!</f>
        <v>#REF!</v>
      </c>
      <c r="O140" s="47"/>
      <c r="P140" s="65" t="e">
        <f>+'Ark1'!#REF!</f>
        <v>#REF!</v>
      </c>
      <c r="Q140" s="65"/>
      <c r="R140" s="76" t="e">
        <f>+'Ark1'!#REF!</f>
        <v>#REF!</v>
      </c>
      <c r="S140" s="49" t="e">
        <f>+'Ark1'!#REF!</f>
        <v>#REF!</v>
      </c>
      <c r="T140" s="65" t="e">
        <f>+'Ark1'!#REF!</f>
        <v>#REF!</v>
      </c>
      <c r="U140" s="65" t="e">
        <f t="shared" si="12"/>
        <v>#REF!</v>
      </c>
      <c r="V140" s="49" t="e">
        <f>+'Ark1'!#REF!</f>
        <v>#REF!</v>
      </c>
      <c r="W140" s="101" t="e">
        <f>+'Ark1'!#REF!</f>
        <v>#REF!</v>
      </c>
      <c r="X140" s="39"/>
      <c r="Y140"/>
      <c r="Z140"/>
      <c r="AA140"/>
      <c r="AB140"/>
      <c r="AE140"/>
    </row>
    <row r="141" spans="1:31" ht="15.6">
      <c r="A141" s="39"/>
      <c r="B141" s="47" t="e">
        <f>+'Ark1'!#REF!</f>
        <v>#REF!</v>
      </c>
      <c r="C141" s="47" t="e">
        <f>+'Ark1'!#REF!</f>
        <v>#REF!</v>
      </c>
      <c r="D141" s="48" t="s">
        <v>4</v>
      </c>
      <c r="E141" s="48">
        <v>2</v>
      </c>
      <c r="F141" s="48" t="s">
        <v>10</v>
      </c>
      <c r="G141" s="47" t="e">
        <f>+'Ark1'!#REF!</f>
        <v>#REF!</v>
      </c>
      <c r="H141" s="47"/>
      <c r="I141" s="65" t="e">
        <f>+'Ark1'!#REF!</f>
        <v>#REF!</v>
      </c>
      <c r="J141" s="47"/>
      <c r="K141" s="65" t="e">
        <f>+'Ark1'!#REF!</f>
        <v>#REF!</v>
      </c>
      <c r="L141" s="101" t="e">
        <f>+'Ark1'!#REF!</f>
        <v>#REF!</v>
      </c>
      <c r="M141" s="101" t="e">
        <f>+'Ark1'!#REF!</f>
        <v>#REF!</v>
      </c>
      <c r="N141" s="49" t="e">
        <f>+'Ark1'!#REF!</f>
        <v>#REF!</v>
      </c>
      <c r="O141" s="47"/>
      <c r="P141" s="65" t="e">
        <f>+'Ark1'!#REF!</f>
        <v>#REF!</v>
      </c>
      <c r="Q141" s="65"/>
      <c r="R141" s="76" t="e">
        <f>+'Ark1'!#REF!</f>
        <v>#REF!</v>
      </c>
      <c r="S141" s="49" t="e">
        <f>+'Ark1'!#REF!</f>
        <v>#REF!</v>
      </c>
      <c r="T141" s="65" t="e">
        <f>+'Ark1'!#REF!</f>
        <v>#REF!</v>
      </c>
      <c r="U141" s="65" t="e">
        <f t="shared" si="12"/>
        <v>#REF!</v>
      </c>
      <c r="V141" s="49" t="e">
        <f>+'Ark1'!#REF!</f>
        <v>#REF!</v>
      </c>
      <c r="W141" s="101" t="e">
        <f>+'Ark1'!#REF!</f>
        <v>#REF!</v>
      </c>
      <c r="X141" s="39"/>
      <c r="Y141"/>
      <c r="Z141"/>
      <c r="AA141"/>
      <c r="AB141"/>
      <c r="AE141"/>
    </row>
    <row r="142" spans="1:31" ht="15.6">
      <c r="A142" s="39"/>
      <c r="B142" s="47" t="e">
        <f>+'Ark1'!#REF!</f>
        <v>#REF!</v>
      </c>
      <c r="C142" s="47" t="e">
        <f>+'Ark1'!#REF!</f>
        <v>#REF!</v>
      </c>
      <c r="D142" s="48" t="s">
        <v>5</v>
      </c>
      <c r="E142" s="48">
        <v>1</v>
      </c>
      <c r="F142" s="48" t="s">
        <v>53</v>
      </c>
      <c r="G142" s="47" t="e">
        <f>+'Ark1'!#REF!</f>
        <v>#REF!</v>
      </c>
      <c r="H142" s="47"/>
      <c r="I142" s="65" t="e">
        <f>+'Ark1'!#REF!</f>
        <v>#REF!</v>
      </c>
      <c r="J142" s="47"/>
      <c r="K142" s="65" t="e">
        <f>+'Ark1'!#REF!</f>
        <v>#REF!</v>
      </c>
      <c r="L142" s="101" t="e">
        <f>+'Ark1'!#REF!</f>
        <v>#REF!</v>
      </c>
      <c r="M142" s="101" t="e">
        <f>+'Ark1'!#REF!</f>
        <v>#REF!</v>
      </c>
      <c r="N142" s="49" t="e">
        <f>+'Ark1'!#REF!</f>
        <v>#REF!</v>
      </c>
      <c r="O142" s="47"/>
      <c r="P142" s="65" t="e">
        <f>+'Ark1'!#REF!</f>
        <v>#REF!</v>
      </c>
      <c r="Q142" s="65"/>
      <c r="R142" s="76" t="e">
        <f>+'Ark1'!#REF!</f>
        <v>#REF!</v>
      </c>
      <c r="S142" s="49" t="e">
        <f>+'Ark1'!#REF!</f>
        <v>#REF!</v>
      </c>
      <c r="T142" s="65" t="e">
        <f>+'Ark1'!#REF!</f>
        <v>#REF!</v>
      </c>
      <c r="U142" s="65" t="e">
        <f t="shared" si="12"/>
        <v>#REF!</v>
      </c>
      <c r="V142" s="49" t="e">
        <f>+'Ark1'!#REF!</f>
        <v>#REF!</v>
      </c>
      <c r="W142" s="101" t="e">
        <f>+'Ark1'!#REF!</f>
        <v>#REF!</v>
      </c>
      <c r="X142" s="39"/>
      <c r="Y142"/>
      <c r="Z142"/>
      <c r="AA142"/>
      <c r="AB142"/>
      <c r="AE142"/>
    </row>
    <row r="143" spans="1:31" ht="15.6">
      <c r="A143" s="39"/>
      <c r="B143" s="47" t="e">
        <f>+'Ark1'!#REF!</f>
        <v>#REF!</v>
      </c>
      <c r="C143" s="47" t="e">
        <f>+'Ark1'!#REF!</f>
        <v>#REF!</v>
      </c>
      <c r="D143" s="48" t="s">
        <v>5</v>
      </c>
      <c r="E143" s="48">
        <v>2</v>
      </c>
      <c r="F143" s="48" t="s">
        <v>10</v>
      </c>
      <c r="G143" s="47" t="e">
        <f>+'Ark1'!#REF!</f>
        <v>#REF!</v>
      </c>
      <c r="H143" s="47"/>
      <c r="I143" s="65" t="e">
        <f>+'Ark1'!#REF!</f>
        <v>#REF!</v>
      </c>
      <c r="J143" s="47"/>
      <c r="K143" s="65" t="e">
        <f>+'Ark1'!#REF!</f>
        <v>#REF!</v>
      </c>
      <c r="L143" s="101" t="e">
        <f>+'Ark1'!#REF!</f>
        <v>#REF!</v>
      </c>
      <c r="M143" s="101" t="e">
        <f>+'Ark1'!#REF!</f>
        <v>#REF!</v>
      </c>
      <c r="N143" s="49" t="e">
        <f>+'Ark1'!#REF!</f>
        <v>#REF!</v>
      </c>
      <c r="O143" s="47"/>
      <c r="P143" s="65" t="e">
        <f>+'Ark1'!#REF!</f>
        <v>#REF!</v>
      </c>
      <c r="Q143" s="65"/>
      <c r="R143" s="76" t="e">
        <f>+'Ark1'!#REF!</f>
        <v>#REF!</v>
      </c>
      <c r="S143" s="49" t="e">
        <f>+'Ark1'!#REF!</f>
        <v>#REF!</v>
      </c>
      <c r="T143" s="65" t="e">
        <f>+'Ark1'!#REF!</f>
        <v>#REF!</v>
      </c>
      <c r="U143" s="65" t="e">
        <f t="shared" si="12"/>
        <v>#REF!</v>
      </c>
      <c r="V143" s="49" t="e">
        <f>+'Ark1'!#REF!</f>
        <v>#REF!</v>
      </c>
      <c r="W143" s="101" t="e">
        <f>+'Ark1'!#REF!</f>
        <v>#REF!</v>
      </c>
      <c r="X143" s="39"/>
      <c r="Y143"/>
      <c r="Z143"/>
      <c r="AA143"/>
      <c r="AB143"/>
      <c r="AE143"/>
    </row>
    <row r="144" spans="1:31" ht="15.6">
      <c r="A144" s="39"/>
      <c r="B144" s="47" t="e">
        <f>+'Ark1'!#REF!</f>
        <v>#REF!</v>
      </c>
      <c r="C144" s="47" t="e">
        <f>+'Ark1'!#REF!</f>
        <v>#REF!</v>
      </c>
      <c r="D144" s="48" t="s">
        <v>57</v>
      </c>
      <c r="E144" s="48">
        <v>1</v>
      </c>
      <c r="F144" s="48" t="s">
        <v>53</v>
      </c>
      <c r="G144" s="47" t="e">
        <f>+'Ark1'!#REF!</f>
        <v>#REF!</v>
      </c>
      <c r="H144" s="47"/>
      <c r="I144" s="65" t="e">
        <f>+'Ark1'!#REF!</f>
        <v>#REF!</v>
      </c>
      <c r="J144" s="47"/>
      <c r="K144" s="65" t="e">
        <f>+'Ark1'!#REF!</f>
        <v>#REF!</v>
      </c>
      <c r="L144" s="101" t="e">
        <f>+'Ark1'!#REF!</f>
        <v>#REF!</v>
      </c>
      <c r="M144" s="101" t="e">
        <f>+'Ark1'!#REF!</f>
        <v>#REF!</v>
      </c>
      <c r="N144" s="49" t="e">
        <f>+'Ark1'!#REF!</f>
        <v>#REF!</v>
      </c>
      <c r="O144" s="47"/>
      <c r="P144" s="65" t="e">
        <f>+'Ark1'!#REF!</f>
        <v>#REF!</v>
      </c>
      <c r="Q144" s="65"/>
      <c r="R144" s="76" t="e">
        <f>+'Ark1'!#REF!</f>
        <v>#REF!</v>
      </c>
      <c r="S144" s="49" t="e">
        <f>+'Ark1'!#REF!</f>
        <v>#REF!</v>
      </c>
      <c r="T144" s="65" t="e">
        <f>+'Ark1'!#REF!</f>
        <v>#REF!</v>
      </c>
      <c r="U144" s="65" t="e">
        <f t="shared" si="12"/>
        <v>#REF!</v>
      </c>
      <c r="V144" s="49" t="e">
        <f>+'Ark1'!#REF!</f>
        <v>#REF!</v>
      </c>
      <c r="W144" s="101" t="e">
        <f>+'Ark1'!#REF!</f>
        <v>#REF!</v>
      </c>
      <c r="X144" s="39"/>
      <c r="Y144"/>
      <c r="Z144"/>
      <c r="AA144"/>
      <c r="AB144"/>
      <c r="AE144"/>
    </row>
    <row r="145" spans="1:31" ht="15.6">
      <c r="A145" s="39"/>
      <c r="B145" s="47" t="e">
        <f>+'Ark1'!#REF!</f>
        <v>#REF!</v>
      </c>
      <c r="C145" s="47" t="e">
        <f>+'Ark1'!#REF!</f>
        <v>#REF!</v>
      </c>
      <c r="D145" s="48" t="s">
        <v>57</v>
      </c>
      <c r="E145" s="48">
        <v>2</v>
      </c>
      <c r="F145" s="48" t="s">
        <v>10</v>
      </c>
      <c r="G145" s="47" t="e">
        <f>+'Ark1'!#REF!</f>
        <v>#REF!</v>
      </c>
      <c r="H145" s="47"/>
      <c r="I145" s="65" t="e">
        <f>+'Ark1'!#REF!</f>
        <v>#REF!</v>
      </c>
      <c r="J145" s="47"/>
      <c r="K145" s="65" t="e">
        <f>+'Ark1'!#REF!</f>
        <v>#REF!</v>
      </c>
      <c r="L145" s="101" t="e">
        <f>+'Ark1'!#REF!</f>
        <v>#REF!</v>
      </c>
      <c r="M145" s="101" t="e">
        <f>+'Ark1'!#REF!</f>
        <v>#REF!</v>
      </c>
      <c r="N145" s="49" t="e">
        <f>+'Ark1'!#REF!</f>
        <v>#REF!</v>
      </c>
      <c r="O145" s="47"/>
      <c r="P145" s="65" t="e">
        <f>+'Ark1'!#REF!</f>
        <v>#REF!</v>
      </c>
      <c r="Q145" s="65"/>
      <c r="R145" s="76" t="e">
        <f>+'Ark1'!#REF!</f>
        <v>#REF!</v>
      </c>
      <c r="S145" s="49" t="e">
        <f>+'Ark1'!#REF!</f>
        <v>#REF!</v>
      </c>
      <c r="T145" s="65" t="e">
        <f>+'Ark1'!#REF!</f>
        <v>#REF!</v>
      </c>
      <c r="U145" s="65" t="e">
        <f t="shared" si="12"/>
        <v>#REF!</v>
      </c>
      <c r="V145" s="49" t="e">
        <f>+'Ark1'!#REF!</f>
        <v>#REF!</v>
      </c>
      <c r="W145" s="101" t="e">
        <f>+'Ark1'!#REF!</f>
        <v>#REF!</v>
      </c>
      <c r="X145" s="39"/>
      <c r="Y145"/>
      <c r="Z145"/>
      <c r="AA145"/>
      <c r="AB145"/>
      <c r="AE145"/>
    </row>
    <row r="146" spans="1:31" ht="15.6">
      <c r="A146" s="39"/>
      <c r="B146" s="47" t="e">
        <f>+'Ark1'!#REF!</f>
        <v>#REF!</v>
      </c>
      <c r="C146" s="47" t="e">
        <f>+'Ark1'!#REF!</f>
        <v>#REF!</v>
      </c>
      <c r="D146" s="48" t="s">
        <v>7</v>
      </c>
      <c r="E146" s="48">
        <v>1</v>
      </c>
      <c r="F146" s="48" t="s">
        <v>53</v>
      </c>
      <c r="G146" s="47" t="e">
        <f>+'Ark1'!#REF!</f>
        <v>#REF!</v>
      </c>
      <c r="H146" s="47"/>
      <c r="I146" s="65" t="e">
        <f>+'Ark1'!#REF!</f>
        <v>#REF!</v>
      </c>
      <c r="J146" s="47"/>
      <c r="K146" s="65" t="e">
        <f>+'Ark1'!#REF!</f>
        <v>#REF!</v>
      </c>
      <c r="L146" s="101" t="e">
        <f>+'Ark1'!#REF!</f>
        <v>#REF!</v>
      </c>
      <c r="M146" s="101" t="e">
        <f>+'Ark1'!#REF!</f>
        <v>#REF!</v>
      </c>
      <c r="N146" s="49" t="e">
        <f>+'Ark1'!#REF!</f>
        <v>#REF!</v>
      </c>
      <c r="O146" s="47"/>
      <c r="P146" s="65" t="e">
        <f>+'Ark1'!#REF!</f>
        <v>#REF!</v>
      </c>
      <c r="Q146" s="65"/>
      <c r="R146" s="76" t="e">
        <f>+'Ark1'!#REF!</f>
        <v>#REF!</v>
      </c>
      <c r="S146" s="49" t="e">
        <f>+'Ark1'!#REF!</f>
        <v>#REF!</v>
      </c>
      <c r="T146" s="65" t="e">
        <f>+'Ark1'!#REF!</f>
        <v>#REF!</v>
      </c>
      <c r="U146" s="65" t="e">
        <f t="shared" si="12"/>
        <v>#REF!</v>
      </c>
      <c r="V146" s="49" t="e">
        <f>+'Ark1'!#REF!</f>
        <v>#REF!</v>
      </c>
      <c r="W146" s="101" t="e">
        <f>+'Ark1'!#REF!</f>
        <v>#REF!</v>
      </c>
      <c r="X146" s="39"/>
      <c r="Y146"/>
      <c r="Z146"/>
      <c r="AA146"/>
      <c r="AB146"/>
      <c r="AE146"/>
    </row>
    <row r="147" spans="1:31" ht="15.6">
      <c r="A147" s="39"/>
      <c r="B147" s="47" t="e">
        <f>+'Ark1'!#REF!</f>
        <v>#REF!</v>
      </c>
      <c r="C147" s="47" t="e">
        <f>+'Ark1'!#REF!</f>
        <v>#REF!</v>
      </c>
      <c r="D147" s="48" t="s">
        <v>7</v>
      </c>
      <c r="E147" s="48">
        <v>2</v>
      </c>
      <c r="F147" s="48" t="s">
        <v>10</v>
      </c>
      <c r="G147" s="47" t="e">
        <f>+'Ark1'!#REF!</f>
        <v>#REF!</v>
      </c>
      <c r="H147" s="47"/>
      <c r="I147" s="65" t="e">
        <f>+'Ark1'!#REF!</f>
        <v>#REF!</v>
      </c>
      <c r="J147" s="47"/>
      <c r="K147" s="65" t="e">
        <f>+'Ark1'!#REF!</f>
        <v>#REF!</v>
      </c>
      <c r="L147" s="101" t="e">
        <f>+'Ark1'!#REF!</f>
        <v>#REF!</v>
      </c>
      <c r="M147" s="101" t="e">
        <f>+'Ark1'!#REF!</f>
        <v>#REF!</v>
      </c>
      <c r="N147" s="49" t="e">
        <f>+'Ark1'!#REF!</f>
        <v>#REF!</v>
      </c>
      <c r="O147" s="47"/>
      <c r="P147" s="65" t="e">
        <f>+'Ark1'!#REF!</f>
        <v>#REF!</v>
      </c>
      <c r="Q147" s="65"/>
      <c r="R147" s="76" t="e">
        <f>+'Ark1'!#REF!</f>
        <v>#REF!</v>
      </c>
      <c r="S147" s="49" t="e">
        <f>+'Ark1'!#REF!</f>
        <v>#REF!</v>
      </c>
      <c r="T147" s="65" t="e">
        <f>+'Ark1'!#REF!</f>
        <v>#REF!</v>
      </c>
      <c r="U147" s="65" t="e">
        <f t="shared" si="12"/>
        <v>#REF!</v>
      </c>
      <c r="V147" s="49" t="e">
        <f>+'Ark1'!#REF!</f>
        <v>#REF!</v>
      </c>
      <c r="W147" s="101" t="e">
        <f>+'Ark1'!#REF!</f>
        <v>#REF!</v>
      </c>
      <c r="X147" s="39"/>
      <c r="Y147"/>
      <c r="Z147"/>
      <c r="AA147"/>
      <c r="AB147"/>
      <c r="AE147"/>
    </row>
    <row r="148" spans="1:31" ht="15.6">
      <c r="A148" s="39"/>
      <c r="B148" s="47" t="e">
        <f>+'Ark1'!#REF!</f>
        <v>#REF!</v>
      </c>
      <c r="C148" s="47" t="e">
        <f>+'Ark1'!#REF!</f>
        <v>#REF!</v>
      </c>
      <c r="D148" s="48" t="s">
        <v>4</v>
      </c>
      <c r="E148" s="48">
        <v>1</v>
      </c>
      <c r="F148" s="48" t="s">
        <v>53</v>
      </c>
      <c r="G148" s="47" t="e">
        <f>+'Ark1'!#REF!</f>
        <v>#REF!</v>
      </c>
      <c r="H148" s="47"/>
      <c r="I148" s="65" t="e">
        <f>+'Ark1'!#REF!</f>
        <v>#REF!</v>
      </c>
      <c r="J148" s="47"/>
      <c r="K148" s="65" t="e">
        <f>+'Ark1'!#REF!</f>
        <v>#REF!</v>
      </c>
      <c r="L148" s="101" t="e">
        <f>+'Ark1'!#REF!</f>
        <v>#REF!</v>
      </c>
      <c r="M148" s="101" t="e">
        <f>+'Ark1'!#REF!</f>
        <v>#REF!</v>
      </c>
      <c r="N148" s="49" t="e">
        <f>+'Ark1'!#REF!</f>
        <v>#REF!</v>
      </c>
      <c r="O148" s="47"/>
      <c r="P148" s="65" t="e">
        <f>+'Ark1'!#REF!</f>
        <v>#REF!</v>
      </c>
      <c r="Q148" s="65"/>
      <c r="R148" s="76" t="e">
        <f>+'Ark1'!#REF!</f>
        <v>#REF!</v>
      </c>
      <c r="S148" s="49" t="e">
        <f>+'Ark1'!#REF!</f>
        <v>#REF!</v>
      </c>
      <c r="T148" s="65" t="e">
        <f>+'Ark1'!#REF!</f>
        <v>#REF!</v>
      </c>
      <c r="U148" s="65" t="e">
        <f t="shared" si="12"/>
        <v>#REF!</v>
      </c>
      <c r="V148" s="49" t="e">
        <f>+'Ark1'!#REF!</f>
        <v>#REF!</v>
      </c>
      <c r="W148" s="101" t="e">
        <f>+'Ark1'!#REF!</f>
        <v>#REF!</v>
      </c>
      <c r="X148" s="39"/>
      <c r="Y148"/>
      <c r="Z148"/>
      <c r="AA148"/>
      <c r="AB148"/>
      <c r="AE148"/>
    </row>
    <row r="149" spans="1:31" ht="15.6">
      <c r="A149" s="39"/>
      <c r="B149" s="47" t="e">
        <f>+'Ark1'!#REF!</f>
        <v>#REF!</v>
      </c>
      <c r="C149" s="47" t="e">
        <f>+'Ark1'!#REF!</f>
        <v>#REF!</v>
      </c>
      <c r="D149" s="48" t="s">
        <v>4</v>
      </c>
      <c r="E149" s="48">
        <v>2</v>
      </c>
      <c r="F149" s="48" t="s">
        <v>10</v>
      </c>
      <c r="G149" s="47" t="e">
        <f>+'Ark1'!#REF!</f>
        <v>#REF!</v>
      </c>
      <c r="H149" s="47"/>
      <c r="I149" s="65" t="e">
        <f>+'Ark1'!#REF!</f>
        <v>#REF!</v>
      </c>
      <c r="J149" s="47"/>
      <c r="K149" s="65" t="e">
        <f>+'Ark1'!#REF!</f>
        <v>#REF!</v>
      </c>
      <c r="L149" s="101" t="e">
        <f>+'Ark1'!#REF!</f>
        <v>#REF!</v>
      </c>
      <c r="M149" s="101" t="e">
        <f>+'Ark1'!#REF!</f>
        <v>#REF!</v>
      </c>
      <c r="N149" s="49" t="e">
        <f>+'Ark1'!#REF!</f>
        <v>#REF!</v>
      </c>
      <c r="O149" s="47"/>
      <c r="P149" s="65" t="e">
        <f>+'Ark1'!#REF!</f>
        <v>#REF!</v>
      </c>
      <c r="Q149" s="65"/>
      <c r="R149" s="76" t="e">
        <f>+'Ark1'!#REF!</f>
        <v>#REF!</v>
      </c>
      <c r="S149" s="49" t="e">
        <f>+'Ark1'!#REF!</f>
        <v>#REF!</v>
      </c>
      <c r="T149" s="65" t="e">
        <f>+'Ark1'!#REF!</f>
        <v>#REF!</v>
      </c>
      <c r="U149" s="65" t="e">
        <f t="shared" ref="U149:U179" si="13">+I149/G149</f>
        <v>#REF!</v>
      </c>
      <c r="V149" s="49" t="e">
        <f>+'Ark1'!#REF!</f>
        <v>#REF!</v>
      </c>
      <c r="W149" s="101" t="e">
        <f>+'Ark1'!#REF!</f>
        <v>#REF!</v>
      </c>
      <c r="X149" s="39"/>
      <c r="Y149"/>
      <c r="Z149"/>
      <c r="AA149"/>
      <c r="AB149"/>
      <c r="AE149"/>
    </row>
    <row r="150" spans="1:31" ht="15.6">
      <c r="A150" s="39"/>
      <c r="B150" s="47" t="e">
        <f>+'Ark1'!#REF!</f>
        <v>#REF!</v>
      </c>
      <c r="C150" s="47" t="e">
        <f>+'Ark1'!#REF!</f>
        <v>#REF!</v>
      </c>
      <c r="D150" s="48" t="s">
        <v>5</v>
      </c>
      <c r="E150" s="48">
        <v>1</v>
      </c>
      <c r="F150" s="48" t="s">
        <v>53</v>
      </c>
      <c r="G150" s="47" t="e">
        <f>+'Ark1'!#REF!</f>
        <v>#REF!</v>
      </c>
      <c r="H150" s="47"/>
      <c r="I150" s="65" t="e">
        <f>+'Ark1'!#REF!</f>
        <v>#REF!</v>
      </c>
      <c r="J150" s="47"/>
      <c r="K150" s="65" t="e">
        <f>+'Ark1'!#REF!</f>
        <v>#REF!</v>
      </c>
      <c r="L150" s="101" t="e">
        <f>+'Ark1'!#REF!</f>
        <v>#REF!</v>
      </c>
      <c r="M150" s="101" t="e">
        <f>+'Ark1'!#REF!</f>
        <v>#REF!</v>
      </c>
      <c r="N150" s="49" t="e">
        <f>+'Ark1'!#REF!</f>
        <v>#REF!</v>
      </c>
      <c r="O150" s="47"/>
      <c r="P150" s="65" t="e">
        <f>+'Ark1'!#REF!</f>
        <v>#REF!</v>
      </c>
      <c r="Q150" s="65"/>
      <c r="R150" s="76" t="e">
        <f>+'Ark1'!#REF!</f>
        <v>#REF!</v>
      </c>
      <c r="S150" s="49" t="e">
        <f>+'Ark1'!#REF!</f>
        <v>#REF!</v>
      </c>
      <c r="T150" s="65" t="e">
        <f>+'Ark1'!#REF!</f>
        <v>#REF!</v>
      </c>
      <c r="U150" s="65" t="e">
        <f t="shared" si="13"/>
        <v>#REF!</v>
      </c>
      <c r="V150" s="49" t="e">
        <f>+'Ark1'!#REF!</f>
        <v>#REF!</v>
      </c>
      <c r="W150" s="101" t="e">
        <f>+'Ark1'!#REF!</f>
        <v>#REF!</v>
      </c>
      <c r="X150" s="39"/>
      <c r="Y150"/>
      <c r="Z150"/>
      <c r="AA150"/>
      <c r="AB150"/>
      <c r="AE150"/>
    </row>
    <row r="151" spans="1:31" ht="15.6">
      <c r="A151" s="39"/>
      <c r="B151" s="47" t="e">
        <f>+'Ark1'!#REF!</f>
        <v>#REF!</v>
      </c>
      <c r="C151" s="47" t="e">
        <f>+'Ark1'!#REF!</f>
        <v>#REF!</v>
      </c>
      <c r="D151" s="48" t="s">
        <v>5</v>
      </c>
      <c r="E151" s="48">
        <v>2</v>
      </c>
      <c r="F151" s="48" t="s">
        <v>10</v>
      </c>
      <c r="G151" s="47" t="e">
        <f>+'Ark1'!#REF!</f>
        <v>#REF!</v>
      </c>
      <c r="H151" s="47"/>
      <c r="I151" s="65" t="e">
        <f>+'Ark1'!#REF!</f>
        <v>#REF!</v>
      </c>
      <c r="J151" s="47"/>
      <c r="K151" s="65" t="e">
        <f>+'Ark1'!#REF!</f>
        <v>#REF!</v>
      </c>
      <c r="L151" s="101" t="e">
        <f>+'Ark1'!#REF!</f>
        <v>#REF!</v>
      </c>
      <c r="M151" s="101" t="e">
        <f>+'Ark1'!#REF!</f>
        <v>#REF!</v>
      </c>
      <c r="N151" s="49" t="e">
        <f>+'Ark1'!#REF!</f>
        <v>#REF!</v>
      </c>
      <c r="O151" s="47"/>
      <c r="P151" s="65" t="e">
        <f>+'Ark1'!#REF!</f>
        <v>#REF!</v>
      </c>
      <c r="Q151" s="65"/>
      <c r="R151" s="76" t="e">
        <f>+'Ark1'!#REF!</f>
        <v>#REF!</v>
      </c>
      <c r="S151" s="49" t="e">
        <f>+'Ark1'!#REF!</f>
        <v>#REF!</v>
      </c>
      <c r="T151" s="65" t="e">
        <f>+'Ark1'!#REF!</f>
        <v>#REF!</v>
      </c>
      <c r="U151" s="65" t="e">
        <f t="shared" si="13"/>
        <v>#REF!</v>
      </c>
      <c r="V151" s="49" t="e">
        <f>+'Ark1'!#REF!</f>
        <v>#REF!</v>
      </c>
      <c r="W151" s="101" t="e">
        <f>+'Ark1'!#REF!</f>
        <v>#REF!</v>
      </c>
      <c r="X151" s="39"/>
      <c r="Y151"/>
      <c r="Z151"/>
      <c r="AA151"/>
      <c r="AB151"/>
      <c r="AE151"/>
    </row>
    <row r="152" spans="1:31" ht="15.6">
      <c r="A152" s="39"/>
      <c r="B152" s="47" t="e">
        <f>+'Ark1'!#REF!</f>
        <v>#REF!</v>
      </c>
      <c r="C152" s="47" t="e">
        <f>+'Ark1'!#REF!</f>
        <v>#REF!</v>
      </c>
      <c r="D152" s="48" t="s">
        <v>57</v>
      </c>
      <c r="E152" s="48">
        <v>1</v>
      </c>
      <c r="F152" s="48" t="s">
        <v>53</v>
      </c>
      <c r="G152" s="47" t="e">
        <f>+'Ark1'!#REF!</f>
        <v>#REF!</v>
      </c>
      <c r="H152" s="47"/>
      <c r="I152" s="65" t="e">
        <f>+'Ark1'!#REF!</f>
        <v>#REF!</v>
      </c>
      <c r="J152" s="47"/>
      <c r="K152" s="65" t="e">
        <f>+'Ark1'!#REF!</f>
        <v>#REF!</v>
      </c>
      <c r="L152" s="101" t="e">
        <f>+'Ark1'!#REF!</f>
        <v>#REF!</v>
      </c>
      <c r="M152" s="101" t="e">
        <f>+'Ark1'!#REF!</f>
        <v>#REF!</v>
      </c>
      <c r="N152" s="49" t="e">
        <f>+'Ark1'!#REF!</f>
        <v>#REF!</v>
      </c>
      <c r="O152" s="47"/>
      <c r="P152" s="65" t="e">
        <f>+'Ark1'!#REF!</f>
        <v>#REF!</v>
      </c>
      <c r="Q152" s="65"/>
      <c r="R152" s="76" t="e">
        <f>+'Ark1'!#REF!</f>
        <v>#REF!</v>
      </c>
      <c r="S152" s="49" t="e">
        <f>+'Ark1'!#REF!</f>
        <v>#REF!</v>
      </c>
      <c r="T152" s="65" t="e">
        <f>+'Ark1'!#REF!</f>
        <v>#REF!</v>
      </c>
      <c r="U152" s="65" t="e">
        <f t="shared" si="13"/>
        <v>#REF!</v>
      </c>
      <c r="V152" s="49" t="e">
        <f>+'Ark1'!#REF!</f>
        <v>#REF!</v>
      </c>
      <c r="W152" s="101" t="e">
        <f>+'Ark1'!#REF!</f>
        <v>#REF!</v>
      </c>
      <c r="X152" s="39"/>
      <c r="Y152"/>
      <c r="Z152"/>
      <c r="AA152"/>
      <c r="AB152"/>
      <c r="AE152"/>
    </row>
    <row r="153" spans="1:31" ht="15.6">
      <c r="A153" s="39"/>
      <c r="B153" s="47" t="e">
        <f>+'Ark1'!#REF!</f>
        <v>#REF!</v>
      </c>
      <c r="C153" s="47" t="e">
        <f>+'Ark1'!#REF!</f>
        <v>#REF!</v>
      </c>
      <c r="D153" s="48" t="s">
        <v>57</v>
      </c>
      <c r="E153" s="48">
        <v>2</v>
      </c>
      <c r="F153" s="48" t="s">
        <v>10</v>
      </c>
      <c r="G153" s="47" t="e">
        <f>+'Ark1'!#REF!</f>
        <v>#REF!</v>
      </c>
      <c r="H153" s="47"/>
      <c r="I153" s="65" t="e">
        <f>+'Ark1'!#REF!</f>
        <v>#REF!</v>
      </c>
      <c r="J153" s="47"/>
      <c r="K153" s="65" t="e">
        <f>+'Ark1'!#REF!</f>
        <v>#REF!</v>
      </c>
      <c r="L153" s="101" t="e">
        <f>+'Ark1'!#REF!</f>
        <v>#REF!</v>
      </c>
      <c r="M153" s="101" t="e">
        <f>+'Ark1'!#REF!</f>
        <v>#REF!</v>
      </c>
      <c r="N153" s="49" t="e">
        <f>+'Ark1'!#REF!</f>
        <v>#REF!</v>
      </c>
      <c r="O153" s="47"/>
      <c r="P153" s="65" t="e">
        <f>+'Ark1'!#REF!</f>
        <v>#REF!</v>
      </c>
      <c r="Q153" s="65"/>
      <c r="R153" s="76" t="e">
        <f>+'Ark1'!#REF!</f>
        <v>#REF!</v>
      </c>
      <c r="S153" s="49" t="e">
        <f>+'Ark1'!#REF!</f>
        <v>#REF!</v>
      </c>
      <c r="T153" s="65" t="e">
        <f>+'Ark1'!#REF!</f>
        <v>#REF!</v>
      </c>
      <c r="U153" s="65" t="e">
        <f t="shared" si="13"/>
        <v>#REF!</v>
      </c>
      <c r="V153" s="49" t="e">
        <f>+'Ark1'!#REF!</f>
        <v>#REF!</v>
      </c>
      <c r="W153" s="101" t="e">
        <f>+'Ark1'!#REF!</f>
        <v>#REF!</v>
      </c>
      <c r="X153" s="39"/>
      <c r="Y153"/>
      <c r="Z153"/>
      <c r="AA153"/>
      <c r="AB153"/>
      <c r="AE153"/>
    </row>
    <row r="154" spans="1:31" ht="15.6">
      <c r="A154" s="39"/>
      <c r="B154" s="47" t="e">
        <f>+'Ark1'!#REF!</f>
        <v>#REF!</v>
      </c>
      <c r="C154" s="47" t="e">
        <f>+'Ark1'!#REF!</f>
        <v>#REF!</v>
      </c>
      <c r="D154" s="48" t="s">
        <v>7</v>
      </c>
      <c r="E154" s="48">
        <v>1</v>
      </c>
      <c r="F154" s="48" t="s">
        <v>53</v>
      </c>
      <c r="G154" s="47" t="e">
        <f>+'Ark1'!#REF!</f>
        <v>#REF!</v>
      </c>
      <c r="H154" s="47"/>
      <c r="I154" s="65" t="e">
        <f>+'Ark1'!#REF!</f>
        <v>#REF!</v>
      </c>
      <c r="J154" s="47"/>
      <c r="K154" s="65" t="e">
        <f>+'Ark1'!#REF!</f>
        <v>#REF!</v>
      </c>
      <c r="L154" s="101" t="e">
        <f>+'Ark1'!#REF!</f>
        <v>#REF!</v>
      </c>
      <c r="M154" s="101" t="e">
        <f>+'Ark1'!#REF!</f>
        <v>#REF!</v>
      </c>
      <c r="N154" s="49" t="e">
        <f>+'Ark1'!#REF!</f>
        <v>#REF!</v>
      </c>
      <c r="O154" s="47"/>
      <c r="P154" s="65" t="e">
        <f>+'Ark1'!#REF!</f>
        <v>#REF!</v>
      </c>
      <c r="Q154" s="65"/>
      <c r="R154" s="76" t="e">
        <f>+'Ark1'!#REF!</f>
        <v>#REF!</v>
      </c>
      <c r="S154" s="49" t="e">
        <f>+'Ark1'!#REF!</f>
        <v>#REF!</v>
      </c>
      <c r="T154" s="65" t="e">
        <f>+'Ark1'!#REF!</f>
        <v>#REF!</v>
      </c>
      <c r="U154" s="65" t="e">
        <f t="shared" si="13"/>
        <v>#REF!</v>
      </c>
      <c r="V154" s="49" t="e">
        <f>+'Ark1'!#REF!</f>
        <v>#REF!</v>
      </c>
      <c r="W154" s="101" t="e">
        <f>+'Ark1'!#REF!</f>
        <v>#REF!</v>
      </c>
      <c r="X154" s="39"/>
      <c r="Y154"/>
      <c r="Z154"/>
      <c r="AA154"/>
      <c r="AB154"/>
      <c r="AE154"/>
    </row>
    <row r="155" spans="1:31" ht="15.6">
      <c r="A155" s="39"/>
      <c r="B155" s="47" t="e">
        <f>+'Ark1'!#REF!</f>
        <v>#REF!</v>
      </c>
      <c r="C155" s="47" t="e">
        <f>+'Ark1'!#REF!</f>
        <v>#REF!</v>
      </c>
      <c r="D155" s="48" t="s">
        <v>7</v>
      </c>
      <c r="E155" s="48">
        <v>2</v>
      </c>
      <c r="F155" s="48" t="s">
        <v>10</v>
      </c>
      <c r="G155" s="47" t="e">
        <f>+'Ark1'!#REF!</f>
        <v>#REF!</v>
      </c>
      <c r="H155" s="47"/>
      <c r="I155" s="65" t="e">
        <f>+'Ark1'!#REF!</f>
        <v>#REF!</v>
      </c>
      <c r="J155" s="47"/>
      <c r="K155" s="65" t="e">
        <f>+'Ark1'!#REF!</f>
        <v>#REF!</v>
      </c>
      <c r="L155" s="101" t="e">
        <f>+'Ark1'!#REF!</f>
        <v>#REF!</v>
      </c>
      <c r="M155" s="101" t="e">
        <f>+'Ark1'!#REF!</f>
        <v>#REF!</v>
      </c>
      <c r="N155" s="49" t="e">
        <f>+'Ark1'!#REF!</f>
        <v>#REF!</v>
      </c>
      <c r="O155" s="47"/>
      <c r="P155" s="65" t="e">
        <f>+'Ark1'!#REF!</f>
        <v>#REF!</v>
      </c>
      <c r="Q155" s="65"/>
      <c r="R155" s="76" t="e">
        <f>+'Ark1'!#REF!</f>
        <v>#REF!</v>
      </c>
      <c r="S155" s="49" t="e">
        <f>+'Ark1'!#REF!</f>
        <v>#REF!</v>
      </c>
      <c r="T155" s="65" t="e">
        <f>+'Ark1'!#REF!</f>
        <v>#REF!</v>
      </c>
      <c r="U155" s="65" t="e">
        <f t="shared" si="13"/>
        <v>#REF!</v>
      </c>
      <c r="V155" s="49" t="e">
        <f>+'Ark1'!#REF!</f>
        <v>#REF!</v>
      </c>
      <c r="W155" s="101" t="e">
        <f>+'Ark1'!#REF!</f>
        <v>#REF!</v>
      </c>
      <c r="X155" s="39"/>
      <c r="Y155"/>
      <c r="Z155"/>
      <c r="AA155"/>
      <c r="AB155"/>
      <c r="AE155"/>
    </row>
    <row r="156" spans="1:31" ht="15.6">
      <c r="A156" s="39"/>
      <c r="B156" s="47" t="e">
        <f>+'Ark1'!#REF!</f>
        <v>#REF!</v>
      </c>
      <c r="C156" s="47" t="e">
        <f>+'Ark1'!#REF!</f>
        <v>#REF!</v>
      </c>
      <c r="D156" s="3" t="s">
        <v>4</v>
      </c>
      <c r="E156" s="3">
        <v>1</v>
      </c>
      <c r="F156" s="3" t="s">
        <v>53</v>
      </c>
      <c r="G156" s="47" t="e">
        <f>+'Ark1'!#REF!</f>
        <v>#REF!</v>
      </c>
      <c r="H156" s="47"/>
      <c r="I156" s="65" t="e">
        <f>+'Ark1'!#REF!</f>
        <v>#REF!</v>
      </c>
      <c r="J156" s="47"/>
      <c r="K156" s="65" t="e">
        <f>+'Ark1'!#REF!</f>
        <v>#REF!</v>
      </c>
      <c r="L156" s="101" t="e">
        <f>+'Ark1'!#REF!</f>
        <v>#REF!</v>
      </c>
      <c r="M156" s="101" t="e">
        <f>+'Ark1'!#REF!</f>
        <v>#REF!</v>
      </c>
      <c r="N156" s="49" t="e">
        <f>+'Ark1'!#REF!</f>
        <v>#REF!</v>
      </c>
      <c r="O156" s="47"/>
      <c r="P156" s="65" t="e">
        <f>+'Ark1'!#REF!</f>
        <v>#REF!</v>
      </c>
      <c r="Q156" s="65"/>
      <c r="R156" s="76" t="e">
        <f>+'Ark1'!#REF!</f>
        <v>#REF!</v>
      </c>
      <c r="S156" s="49" t="e">
        <f>+'Ark1'!#REF!</f>
        <v>#REF!</v>
      </c>
      <c r="T156" s="65" t="e">
        <f>+'Ark1'!#REF!</f>
        <v>#REF!</v>
      </c>
      <c r="U156" s="65" t="e">
        <f t="shared" si="13"/>
        <v>#REF!</v>
      </c>
      <c r="V156" s="49" t="e">
        <f>+'Ark1'!#REF!</f>
        <v>#REF!</v>
      </c>
      <c r="W156" s="101" t="e">
        <f>+'Ark1'!#REF!</f>
        <v>#REF!</v>
      </c>
      <c r="X156" s="39"/>
      <c r="Y156"/>
      <c r="Z156"/>
      <c r="AA156"/>
      <c r="AB156"/>
      <c r="AE156"/>
    </row>
    <row r="157" spans="1:31" ht="15.6">
      <c r="A157" s="39"/>
      <c r="B157" s="47" t="e">
        <f>+'Ark1'!#REF!</f>
        <v>#REF!</v>
      </c>
      <c r="C157" s="47" t="e">
        <f>+'Ark1'!#REF!</f>
        <v>#REF!</v>
      </c>
      <c r="D157" s="3" t="s">
        <v>4</v>
      </c>
      <c r="E157" s="3">
        <v>2</v>
      </c>
      <c r="F157" s="3" t="s">
        <v>10</v>
      </c>
      <c r="G157" s="47" t="e">
        <f>+'Ark1'!#REF!</f>
        <v>#REF!</v>
      </c>
      <c r="H157" s="47"/>
      <c r="I157" s="65" t="e">
        <f>+'Ark1'!#REF!</f>
        <v>#REF!</v>
      </c>
      <c r="J157" s="47"/>
      <c r="K157" s="65" t="e">
        <f>+'Ark1'!#REF!</f>
        <v>#REF!</v>
      </c>
      <c r="L157" s="101" t="e">
        <f>+'Ark1'!#REF!</f>
        <v>#REF!</v>
      </c>
      <c r="M157" s="101" t="e">
        <f>+'Ark1'!#REF!</f>
        <v>#REF!</v>
      </c>
      <c r="N157" s="49" t="e">
        <f>+'Ark1'!#REF!</f>
        <v>#REF!</v>
      </c>
      <c r="O157" s="47"/>
      <c r="P157" s="65" t="e">
        <f>+'Ark1'!#REF!</f>
        <v>#REF!</v>
      </c>
      <c r="Q157" s="65"/>
      <c r="R157" s="76" t="e">
        <f>+'Ark1'!#REF!</f>
        <v>#REF!</v>
      </c>
      <c r="S157" s="49" t="e">
        <f>+'Ark1'!#REF!</f>
        <v>#REF!</v>
      </c>
      <c r="T157" s="65" t="e">
        <f>+'Ark1'!#REF!</f>
        <v>#REF!</v>
      </c>
      <c r="U157" s="65" t="e">
        <f t="shared" si="13"/>
        <v>#REF!</v>
      </c>
      <c r="V157" s="49" t="e">
        <f>+'Ark1'!#REF!</f>
        <v>#REF!</v>
      </c>
      <c r="W157" s="101" t="e">
        <f>+'Ark1'!#REF!</f>
        <v>#REF!</v>
      </c>
      <c r="X157" s="39"/>
      <c r="Y157"/>
      <c r="Z157"/>
      <c r="AA157"/>
      <c r="AB157"/>
      <c r="AE157"/>
    </row>
    <row r="158" spans="1:31" ht="15.6">
      <c r="A158" s="39"/>
      <c r="B158" s="47" t="e">
        <f>+'Ark1'!#REF!</f>
        <v>#REF!</v>
      </c>
      <c r="C158" s="47" t="e">
        <f>+'Ark1'!#REF!</f>
        <v>#REF!</v>
      </c>
      <c r="D158" s="3" t="s">
        <v>5</v>
      </c>
      <c r="E158" s="3">
        <v>1</v>
      </c>
      <c r="F158" s="3" t="s">
        <v>53</v>
      </c>
      <c r="G158" s="47" t="e">
        <f>+'Ark1'!#REF!</f>
        <v>#REF!</v>
      </c>
      <c r="H158" s="47"/>
      <c r="I158" s="65" t="e">
        <f>+'Ark1'!#REF!</f>
        <v>#REF!</v>
      </c>
      <c r="J158" s="47"/>
      <c r="K158" s="65" t="e">
        <f>+'Ark1'!#REF!</f>
        <v>#REF!</v>
      </c>
      <c r="L158" s="101" t="e">
        <f>+'Ark1'!#REF!</f>
        <v>#REF!</v>
      </c>
      <c r="M158" s="101" t="e">
        <f>+'Ark1'!#REF!</f>
        <v>#REF!</v>
      </c>
      <c r="N158" s="49" t="e">
        <f>+'Ark1'!#REF!</f>
        <v>#REF!</v>
      </c>
      <c r="O158" s="47"/>
      <c r="P158" s="65" t="e">
        <f>+'Ark1'!#REF!</f>
        <v>#REF!</v>
      </c>
      <c r="Q158" s="65"/>
      <c r="R158" s="76" t="e">
        <f>+'Ark1'!#REF!</f>
        <v>#REF!</v>
      </c>
      <c r="S158" s="49" t="e">
        <f>+'Ark1'!#REF!</f>
        <v>#REF!</v>
      </c>
      <c r="T158" s="65" t="e">
        <f>+'Ark1'!#REF!</f>
        <v>#REF!</v>
      </c>
      <c r="U158" s="65" t="e">
        <f t="shared" si="13"/>
        <v>#REF!</v>
      </c>
      <c r="V158" s="49" t="e">
        <f>+'Ark1'!#REF!</f>
        <v>#REF!</v>
      </c>
      <c r="W158" s="101" t="e">
        <f>+'Ark1'!#REF!</f>
        <v>#REF!</v>
      </c>
      <c r="X158" s="39"/>
      <c r="Y158"/>
      <c r="Z158"/>
      <c r="AA158"/>
      <c r="AB158"/>
      <c r="AE158"/>
    </row>
    <row r="159" spans="1:31" ht="15.6">
      <c r="A159" s="39"/>
      <c r="B159" s="47" t="e">
        <f>+'Ark1'!#REF!</f>
        <v>#REF!</v>
      </c>
      <c r="C159" s="47" t="e">
        <f>+'Ark1'!#REF!</f>
        <v>#REF!</v>
      </c>
      <c r="D159" s="3" t="s">
        <v>5</v>
      </c>
      <c r="E159" s="3">
        <v>2</v>
      </c>
      <c r="F159" s="3" t="s">
        <v>10</v>
      </c>
      <c r="G159" s="47" t="e">
        <f>+'Ark1'!#REF!</f>
        <v>#REF!</v>
      </c>
      <c r="H159" s="47"/>
      <c r="I159" s="65" t="e">
        <f>+'Ark1'!#REF!</f>
        <v>#REF!</v>
      </c>
      <c r="J159" s="47"/>
      <c r="K159" s="65" t="e">
        <f>+'Ark1'!#REF!</f>
        <v>#REF!</v>
      </c>
      <c r="L159" s="101" t="e">
        <f>+'Ark1'!#REF!</f>
        <v>#REF!</v>
      </c>
      <c r="M159" s="101" t="e">
        <f>+'Ark1'!#REF!</f>
        <v>#REF!</v>
      </c>
      <c r="N159" s="49" t="e">
        <f>+'Ark1'!#REF!</f>
        <v>#REF!</v>
      </c>
      <c r="O159" s="47"/>
      <c r="P159" s="65" t="e">
        <f>+'Ark1'!#REF!</f>
        <v>#REF!</v>
      </c>
      <c r="Q159" s="65"/>
      <c r="R159" s="76" t="e">
        <f>+'Ark1'!#REF!</f>
        <v>#REF!</v>
      </c>
      <c r="S159" s="49" t="e">
        <f>+'Ark1'!#REF!</f>
        <v>#REF!</v>
      </c>
      <c r="T159" s="65" t="e">
        <f>+'Ark1'!#REF!</f>
        <v>#REF!</v>
      </c>
      <c r="U159" s="65" t="e">
        <f t="shared" si="13"/>
        <v>#REF!</v>
      </c>
      <c r="V159" s="49" t="e">
        <f>+'Ark1'!#REF!</f>
        <v>#REF!</v>
      </c>
      <c r="W159" s="101" t="e">
        <f>+'Ark1'!#REF!</f>
        <v>#REF!</v>
      </c>
      <c r="X159" s="39"/>
      <c r="Y159"/>
      <c r="Z159"/>
      <c r="AA159"/>
      <c r="AB159"/>
      <c r="AE159"/>
    </row>
    <row r="160" spans="1:31" ht="15.6">
      <c r="A160" s="39"/>
      <c r="B160" s="47" t="e">
        <f>+'Ark1'!#REF!</f>
        <v>#REF!</v>
      </c>
      <c r="C160" s="47" t="e">
        <f>+'Ark1'!#REF!</f>
        <v>#REF!</v>
      </c>
      <c r="D160" s="3" t="s">
        <v>57</v>
      </c>
      <c r="E160" s="3">
        <v>1</v>
      </c>
      <c r="F160" s="3" t="s">
        <v>53</v>
      </c>
      <c r="G160" s="47" t="e">
        <f>+'Ark1'!#REF!</f>
        <v>#REF!</v>
      </c>
      <c r="H160" s="47"/>
      <c r="I160" s="65" t="e">
        <f>+'Ark1'!#REF!</f>
        <v>#REF!</v>
      </c>
      <c r="J160" s="47"/>
      <c r="K160" s="65" t="e">
        <f>+'Ark1'!#REF!</f>
        <v>#REF!</v>
      </c>
      <c r="L160" s="101" t="e">
        <f>+'Ark1'!#REF!</f>
        <v>#REF!</v>
      </c>
      <c r="M160" s="101" t="e">
        <f>+'Ark1'!#REF!</f>
        <v>#REF!</v>
      </c>
      <c r="N160" s="49" t="e">
        <f>+'Ark1'!#REF!</f>
        <v>#REF!</v>
      </c>
      <c r="O160" s="47"/>
      <c r="P160" s="65" t="e">
        <f>+'Ark1'!#REF!</f>
        <v>#REF!</v>
      </c>
      <c r="Q160" s="65"/>
      <c r="R160" s="76" t="e">
        <f>+'Ark1'!#REF!</f>
        <v>#REF!</v>
      </c>
      <c r="S160" s="49" t="e">
        <f>+'Ark1'!#REF!</f>
        <v>#REF!</v>
      </c>
      <c r="T160" s="65" t="e">
        <f>+'Ark1'!#REF!</f>
        <v>#REF!</v>
      </c>
      <c r="U160" s="65" t="e">
        <f t="shared" si="13"/>
        <v>#REF!</v>
      </c>
      <c r="V160" s="49" t="e">
        <f>+'Ark1'!#REF!</f>
        <v>#REF!</v>
      </c>
      <c r="W160" s="101" t="e">
        <f>+'Ark1'!#REF!</f>
        <v>#REF!</v>
      </c>
      <c r="X160" s="39"/>
      <c r="Y160"/>
      <c r="Z160"/>
      <c r="AA160"/>
      <c r="AB160"/>
      <c r="AE160"/>
    </row>
    <row r="161" spans="1:33" ht="15.6">
      <c r="A161" s="39"/>
      <c r="B161" s="47" t="e">
        <f>+'Ark1'!#REF!</f>
        <v>#REF!</v>
      </c>
      <c r="C161" s="47" t="e">
        <f>+'Ark1'!#REF!</f>
        <v>#REF!</v>
      </c>
      <c r="D161" s="3" t="s">
        <v>57</v>
      </c>
      <c r="E161" s="3">
        <v>2</v>
      </c>
      <c r="F161" s="3" t="s">
        <v>10</v>
      </c>
      <c r="G161" s="47" t="e">
        <f>+'Ark1'!#REF!</f>
        <v>#REF!</v>
      </c>
      <c r="H161" s="47"/>
      <c r="I161" s="65" t="e">
        <f>+'Ark1'!#REF!</f>
        <v>#REF!</v>
      </c>
      <c r="J161" s="47"/>
      <c r="K161" s="65" t="e">
        <f>+'Ark1'!#REF!</f>
        <v>#REF!</v>
      </c>
      <c r="L161" s="101" t="e">
        <f>+'Ark1'!#REF!</f>
        <v>#REF!</v>
      </c>
      <c r="M161" s="101" t="e">
        <f>+'Ark1'!#REF!</f>
        <v>#REF!</v>
      </c>
      <c r="N161" s="49" t="e">
        <f>+'Ark1'!#REF!</f>
        <v>#REF!</v>
      </c>
      <c r="O161" s="47"/>
      <c r="P161" s="65" t="e">
        <f>+'Ark1'!#REF!</f>
        <v>#REF!</v>
      </c>
      <c r="Q161" s="65"/>
      <c r="R161" s="76" t="e">
        <f>+'Ark1'!#REF!</f>
        <v>#REF!</v>
      </c>
      <c r="S161" s="49" t="e">
        <f>+'Ark1'!#REF!</f>
        <v>#REF!</v>
      </c>
      <c r="T161" s="65" t="e">
        <f>+'Ark1'!#REF!</f>
        <v>#REF!</v>
      </c>
      <c r="U161" s="65" t="e">
        <f t="shared" si="13"/>
        <v>#REF!</v>
      </c>
      <c r="V161" s="49" t="e">
        <f>+'Ark1'!#REF!</f>
        <v>#REF!</v>
      </c>
      <c r="W161" s="101" t="e">
        <f>+'Ark1'!#REF!</f>
        <v>#REF!</v>
      </c>
      <c r="X161" s="39"/>
      <c r="Y161"/>
      <c r="Z161"/>
      <c r="AA161"/>
      <c r="AB161"/>
      <c r="AE161"/>
    </row>
    <row r="162" spans="1:33" ht="15.6">
      <c r="A162" s="39"/>
      <c r="B162" s="47" t="e">
        <f>+'Ark1'!#REF!</f>
        <v>#REF!</v>
      </c>
      <c r="C162" s="47" t="e">
        <f>+'Ark1'!#REF!</f>
        <v>#REF!</v>
      </c>
      <c r="D162" s="3" t="s">
        <v>7</v>
      </c>
      <c r="E162" s="3">
        <v>1</v>
      </c>
      <c r="F162" s="3" t="s">
        <v>53</v>
      </c>
      <c r="G162" s="47" t="e">
        <f>+'Ark1'!#REF!</f>
        <v>#REF!</v>
      </c>
      <c r="H162" s="47"/>
      <c r="I162" s="65" t="e">
        <f>+'Ark1'!#REF!</f>
        <v>#REF!</v>
      </c>
      <c r="J162" s="47"/>
      <c r="K162" s="65" t="e">
        <f>+'Ark1'!#REF!</f>
        <v>#REF!</v>
      </c>
      <c r="L162" s="101" t="e">
        <f>+'Ark1'!#REF!</f>
        <v>#REF!</v>
      </c>
      <c r="M162" s="101" t="e">
        <f>+'Ark1'!#REF!</f>
        <v>#REF!</v>
      </c>
      <c r="N162" s="49" t="e">
        <f>+'Ark1'!#REF!</f>
        <v>#REF!</v>
      </c>
      <c r="O162" s="47"/>
      <c r="P162" s="65" t="e">
        <f>+'Ark1'!#REF!</f>
        <v>#REF!</v>
      </c>
      <c r="Q162" s="65"/>
      <c r="R162" s="76" t="e">
        <f>+'Ark1'!#REF!</f>
        <v>#REF!</v>
      </c>
      <c r="S162" s="49" t="e">
        <f>+'Ark1'!#REF!</f>
        <v>#REF!</v>
      </c>
      <c r="T162" s="65" t="e">
        <f>+'Ark1'!#REF!</f>
        <v>#REF!</v>
      </c>
      <c r="U162" s="65" t="e">
        <f t="shared" si="13"/>
        <v>#REF!</v>
      </c>
      <c r="V162" s="49" t="e">
        <f>+'Ark1'!#REF!</f>
        <v>#REF!</v>
      </c>
      <c r="W162" s="101" t="e">
        <f>+'Ark1'!#REF!</f>
        <v>#REF!</v>
      </c>
      <c r="X162" s="39"/>
      <c r="Y162"/>
      <c r="Z162"/>
      <c r="AA162"/>
      <c r="AB162"/>
      <c r="AE162"/>
    </row>
    <row r="163" spans="1:33" ht="15.6">
      <c r="A163" s="39"/>
      <c r="B163" s="47" t="e">
        <f>+'Ark1'!#REF!</f>
        <v>#REF!</v>
      </c>
      <c r="C163" s="47" t="e">
        <f>+'Ark1'!#REF!</f>
        <v>#REF!</v>
      </c>
      <c r="D163" s="3" t="s">
        <v>7</v>
      </c>
      <c r="E163" s="3">
        <v>2</v>
      </c>
      <c r="F163" s="3" t="s">
        <v>10</v>
      </c>
      <c r="G163" s="47" t="e">
        <f>+'Ark1'!#REF!</f>
        <v>#REF!</v>
      </c>
      <c r="H163" s="47"/>
      <c r="I163" s="65" t="e">
        <f>+'Ark1'!#REF!</f>
        <v>#REF!</v>
      </c>
      <c r="J163" s="47"/>
      <c r="K163" s="65" t="e">
        <f>+'Ark1'!#REF!</f>
        <v>#REF!</v>
      </c>
      <c r="L163" s="101" t="e">
        <f>+'Ark1'!#REF!</f>
        <v>#REF!</v>
      </c>
      <c r="M163" s="101" t="e">
        <f>+'Ark1'!#REF!</f>
        <v>#REF!</v>
      </c>
      <c r="N163" s="49" t="e">
        <f>+'Ark1'!#REF!</f>
        <v>#REF!</v>
      </c>
      <c r="O163" s="47"/>
      <c r="P163" s="65" t="e">
        <f>+'Ark1'!#REF!</f>
        <v>#REF!</v>
      </c>
      <c r="Q163" s="65"/>
      <c r="R163" s="76" t="e">
        <f>+'Ark1'!#REF!</f>
        <v>#REF!</v>
      </c>
      <c r="S163" s="49" t="e">
        <f>+'Ark1'!#REF!</f>
        <v>#REF!</v>
      </c>
      <c r="T163" s="65" t="e">
        <f>+'Ark1'!#REF!</f>
        <v>#REF!</v>
      </c>
      <c r="U163" s="65" t="e">
        <f t="shared" si="13"/>
        <v>#REF!</v>
      </c>
      <c r="V163" s="49" t="e">
        <f>+'Ark1'!#REF!</f>
        <v>#REF!</v>
      </c>
      <c r="W163" s="101" t="e">
        <f>+'Ark1'!#REF!</f>
        <v>#REF!</v>
      </c>
      <c r="X163" s="39"/>
      <c r="Y163"/>
      <c r="Z163"/>
      <c r="AA163"/>
      <c r="AB163"/>
      <c r="AE163"/>
    </row>
    <row r="164" spans="1:33" ht="15.6">
      <c r="A164" s="39"/>
      <c r="B164" s="47" t="e">
        <f>+'Ark1'!#REF!</f>
        <v>#REF!</v>
      </c>
      <c r="C164" s="47" t="e">
        <f>+'Ark1'!#REF!</f>
        <v>#REF!</v>
      </c>
      <c r="D164" s="48" t="s">
        <v>4</v>
      </c>
      <c r="E164" s="48">
        <v>1</v>
      </c>
      <c r="F164" s="48" t="s">
        <v>53</v>
      </c>
      <c r="G164" s="47" t="e">
        <f>+'Ark1'!#REF!</f>
        <v>#REF!</v>
      </c>
      <c r="H164" s="47"/>
      <c r="I164" s="65" t="e">
        <f>+'Ark1'!#REF!</f>
        <v>#REF!</v>
      </c>
      <c r="J164" s="47"/>
      <c r="K164" s="65" t="e">
        <f>+'Ark1'!#REF!</f>
        <v>#REF!</v>
      </c>
      <c r="L164" s="101" t="e">
        <f>+'Ark1'!#REF!</f>
        <v>#REF!</v>
      </c>
      <c r="M164" s="101" t="e">
        <f>+'Ark1'!#REF!</f>
        <v>#REF!</v>
      </c>
      <c r="N164" s="49" t="e">
        <f>+'Ark1'!#REF!</f>
        <v>#REF!</v>
      </c>
      <c r="O164" s="47"/>
      <c r="P164" s="65" t="e">
        <f>+'Ark1'!#REF!</f>
        <v>#REF!</v>
      </c>
      <c r="Q164" s="65"/>
      <c r="R164" s="76" t="e">
        <f>+'Ark1'!#REF!</f>
        <v>#REF!</v>
      </c>
      <c r="S164" s="49" t="e">
        <f>+'Ark1'!#REF!</f>
        <v>#REF!</v>
      </c>
      <c r="T164" s="65" t="e">
        <f>+'Ark1'!#REF!</f>
        <v>#REF!</v>
      </c>
      <c r="U164" s="65" t="e">
        <f t="shared" si="13"/>
        <v>#REF!</v>
      </c>
      <c r="V164" s="49" t="e">
        <f>+'Ark1'!#REF!</f>
        <v>#REF!</v>
      </c>
      <c r="W164" s="101" t="e">
        <f>+'Ark1'!#REF!</f>
        <v>#REF!</v>
      </c>
      <c r="X164" s="39"/>
      <c r="Y164"/>
      <c r="Z164"/>
      <c r="AA164"/>
      <c r="AB164"/>
      <c r="AE164"/>
    </row>
    <row r="165" spans="1:33" ht="15.6">
      <c r="A165" s="39"/>
      <c r="B165" s="47" t="e">
        <f>+'Ark1'!#REF!</f>
        <v>#REF!</v>
      </c>
      <c r="C165" s="47" t="e">
        <f>+'Ark1'!#REF!</f>
        <v>#REF!</v>
      </c>
      <c r="D165" s="48" t="s">
        <v>4</v>
      </c>
      <c r="E165" s="48">
        <v>2</v>
      </c>
      <c r="F165" s="48" t="s">
        <v>10</v>
      </c>
      <c r="G165" s="47" t="e">
        <f>+'Ark1'!#REF!</f>
        <v>#REF!</v>
      </c>
      <c r="H165" s="47"/>
      <c r="I165" s="65" t="e">
        <f>+'Ark1'!#REF!</f>
        <v>#REF!</v>
      </c>
      <c r="J165" s="47"/>
      <c r="K165" s="65" t="e">
        <f>+'Ark1'!#REF!</f>
        <v>#REF!</v>
      </c>
      <c r="L165" s="101" t="e">
        <f>+'Ark1'!#REF!</f>
        <v>#REF!</v>
      </c>
      <c r="M165" s="101" t="e">
        <f>+'Ark1'!#REF!</f>
        <v>#REF!</v>
      </c>
      <c r="N165" s="49" t="e">
        <f>+'Ark1'!#REF!</f>
        <v>#REF!</v>
      </c>
      <c r="O165" s="47"/>
      <c r="P165" s="65" t="e">
        <f>+'Ark1'!#REF!</f>
        <v>#REF!</v>
      </c>
      <c r="Q165" s="65"/>
      <c r="R165" s="76" t="e">
        <f>+'Ark1'!#REF!</f>
        <v>#REF!</v>
      </c>
      <c r="S165" s="49" t="e">
        <f>+'Ark1'!#REF!</f>
        <v>#REF!</v>
      </c>
      <c r="T165" s="65" t="e">
        <f>+'Ark1'!#REF!</f>
        <v>#REF!</v>
      </c>
      <c r="U165" s="65" t="e">
        <f t="shared" si="13"/>
        <v>#REF!</v>
      </c>
      <c r="V165" s="49" t="e">
        <f>+'Ark1'!#REF!</f>
        <v>#REF!</v>
      </c>
      <c r="W165" s="101" t="e">
        <f>+'Ark1'!#REF!</f>
        <v>#REF!</v>
      </c>
      <c r="X165" s="39"/>
      <c r="Y165"/>
      <c r="Z165"/>
      <c r="AA165"/>
      <c r="AB165"/>
      <c r="AE165"/>
    </row>
    <row r="166" spans="1:33" ht="15.6">
      <c r="A166" s="39"/>
      <c r="B166" s="47" t="e">
        <f>+'Ark1'!#REF!</f>
        <v>#REF!</v>
      </c>
      <c r="C166" s="47" t="e">
        <f>+'Ark1'!#REF!</f>
        <v>#REF!</v>
      </c>
      <c r="D166" s="48" t="s">
        <v>5</v>
      </c>
      <c r="E166" s="48">
        <v>1</v>
      </c>
      <c r="F166" s="48" t="s">
        <v>53</v>
      </c>
      <c r="G166" s="47" t="e">
        <f>+'Ark1'!#REF!</f>
        <v>#REF!</v>
      </c>
      <c r="H166" s="47"/>
      <c r="I166" s="65" t="e">
        <f>+'Ark1'!#REF!</f>
        <v>#REF!</v>
      </c>
      <c r="J166" s="47"/>
      <c r="K166" s="65" t="e">
        <f>+'Ark1'!#REF!</f>
        <v>#REF!</v>
      </c>
      <c r="L166" s="101" t="e">
        <f>+'Ark1'!#REF!</f>
        <v>#REF!</v>
      </c>
      <c r="M166" s="101" t="e">
        <f>+'Ark1'!#REF!</f>
        <v>#REF!</v>
      </c>
      <c r="N166" s="49" t="e">
        <f>+'Ark1'!#REF!</f>
        <v>#REF!</v>
      </c>
      <c r="O166" s="47"/>
      <c r="P166" s="65" t="e">
        <f>+'Ark1'!#REF!</f>
        <v>#REF!</v>
      </c>
      <c r="Q166" s="65"/>
      <c r="R166" s="76" t="e">
        <f>+'Ark1'!#REF!</f>
        <v>#REF!</v>
      </c>
      <c r="S166" s="49" t="e">
        <f>+'Ark1'!#REF!</f>
        <v>#REF!</v>
      </c>
      <c r="T166" s="65" t="e">
        <f>+'Ark1'!#REF!</f>
        <v>#REF!</v>
      </c>
      <c r="U166" s="65" t="e">
        <f t="shared" si="13"/>
        <v>#REF!</v>
      </c>
      <c r="V166" s="49" t="e">
        <f>+'Ark1'!#REF!</f>
        <v>#REF!</v>
      </c>
      <c r="W166" s="101" t="e">
        <f>+'Ark1'!#REF!</f>
        <v>#REF!</v>
      </c>
      <c r="X166" s="39"/>
      <c r="Y166"/>
      <c r="Z166"/>
      <c r="AA166"/>
      <c r="AB166"/>
      <c r="AE166"/>
    </row>
    <row r="167" spans="1:33" ht="15.6">
      <c r="A167" s="39"/>
      <c r="B167" s="47" t="e">
        <f>+'Ark1'!#REF!</f>
        <v>#REF!</v>
      </c>
      <c r="C167" s="47" t="e">
        <f>+'Ark1'!#REF!</f>
        <v>#REF!</v>
      </c>
      <c r="D167" s="48" t="s">
        <v>5</v>
      </c>
      <c r="E167" s="48">
        <v>2</v>
      </c>
      <c r="F167" s="48" t="s">
        <v>10</v>
      </c>
      <c r="G167" s="47" t="e">
        <f>+'Ark1'!#REF!</f>
        <v>#REF!</v>
      </c>
      <c r="H167" s="47"/>
      <c r="I167" s="65" t="e">
        <f>+'Ark1'!#REF!</f>
        <v>#REF!</v>
      </c>
      <c r="J167" s="47"/>
      <c r="K167" s="65" t="e">
        <f>+'Ark1'!#REF!</f>
        <v>#REF!</v>
      </c>
      <c r="L167" s="101" t="e">
        <f>+'Ark1'!#REF!</f>
        <v>#REF!</v>
      </c>
      <c r="M167" s="101" t="e">
        <f>+'Ark1'!#REF!</f>
        <v>#REF!</v>
      </c>
      <c r="N167" s="49" t="e">
        <f>+'Ark1'!#REF!</f>
        <v>#REF!</v>
      </c>
      <c r="O167" s="47"/>
      <c r="P167" s="65" t="e">
        <f>+'Ark1'!#REF!</f>
        <v>#REF!</v>
      </c>
      <c r="Q167" s="65"/>
      <c r="R167" s="76" t="e">
        <f>+'Ark1'!#REF!</f>
        <v>#REF!</v>
      </c>
      <c r="S167" s="49" t="e">
        <f>+'Ark1'!#REF!</f>
        <v>#REF!</v>
      </c>
      <c r="T167" s="65" t="e">
        <f>+'Ark1'!#REF!</f>
        <v>#REF!</v>
      </c>
      <c r="U167" s="65" t="e">
        <f t="shared" si="13"/>
        <v>#REF!</v>
      </c>
      <c r="V167" s="49" t="e">
        <f>+'Ark1'!#REF!</f>
        <v>#REF!</v>
      </c>
      <c r="W167" s="101" t="e">
        <f>+'Ark1'!#REF!</f>
        <v>#REF!</v>
      </c>
      <c r="X167" s="39"/>
      <c r="Y167"/>
      <c r="Z167"/>
      <c r="AA167"/>
      <c r="AB167"/>
      <c r="AE167"/>
    </row>
    <row r="168" spans="1:33" ht="15.6">
      <c r="A168" s="39"/>
      <c r="B168" s="47" t="e">
        <f>+'Ark1'!#REF!</f>
        <v>#REF!</v>
      </c>
      <c r="C168" s="47" t="e">
        <f>+'Ark1'!#REF!</f>
        <v>#REF!</v>
      </c>
      <c r="D168" s="48" t="s">
        <v>57</v>
      </c>
      <c r="E168" s="48">
        <v>1</v>
      </c>
      <c r="F168" s="48" t="s">
        <v>53</v>
      </c>
      <c r="G168" s="47" t="e">
        <f>+'Ark1'!#REF!</f>
        <v>#REF!</v>
      </c>
      <c r="H168" s="47"/>
      <c r="I168" s="65" t="e">
        <f>+'Ark1'!#REF!</f>
        <v>#REF!</v>
      </c>
      <c r="J168" s="47"/>
      <c r="K168" s="65" t="e">
        <f>+'Ark1'!#REF!</f>
        <v>#REF!</v>
      </c>
      <c r="L168" s="101" t="e">
        <f>+'Ark1'!#REF!</f>
        <v>#REF!</v>
      </c>
      <c r="M168" s="101" t="e">
        <f>+'Ark1'!#REF!</f>
        <v>#REF!</v>
      </c>
      <c r="N168" s="49" t="e">
        <f>+'Ark1'!#REF!</f>
        <v>#REF!</v>
      </c>
      <c r="O168" s="47"/>
      <c r="P168" s="65" t="e">
        <f>+'Ark1'!#REF!</f>
        <v>#REF!</v>
      </c>
      <c r="Q168" s="65"/>
      <c r="R168" s="76" t="e">
        <f>+'Ark1'!#REF!</f>
        <v>#REF!</v>
      </c>
      <c r="S168" s="49" t="e">
        <f>+'Ark1'!#REF!</f>
        <v>#REF!</v>
      </c>
      <c r="T168" s="65" t="e">
        <f>+'Ark1'!#REF!</f>
        <v>#REF!</v>
      </c>
      <c r="U168" s="65" t="e">
        <f t="shared" si="13"/>
        <v>#REF!</v>
      </c>
      <c r="V168" s="49" t="e">
        <f>+'Ark1'!#REF!</f>
        <v>#REF!</v>
      </c>
      <c r="W168" s="101" t="e">
        <f>+'Ark1'!#REF!</f>
        <v>#REF!</v>
      </c>
      <c r="X168" s="39"/>
      <c r="Y168"/>
      <c r="Z168"/>
      <c r="AA168"/>
      <c r="AB168"/>
      <c r="AE168"/>
    </row>
    <row r="169" spans="1:33" ht="15.6">
      <c r="A169" s="39"/>
      <c r="B169" s="47" t="e">
        <f>+'Ark1'!#REF!</f>
        <v>#REF!</v>
      </c>
      <c r="C169" s="47" t="e">
        <f>+'Ark1'!#REF!</f>
        <v>#REF!</v>
      </c>
      <c r="D169" s="48" t="s">
        <v>57</v>
      </c>
      <c r="E169" s="48">
        <v>2</v>
      </c>
      <c r="F169" s="48" t="s">
        <v>10</v>
      </c>
      <c r="G169" s="47" t="e">
        <f>+'Ark1'!#REF!</f>
        <v>#REF!</v>
      </c>
      <c r="H169" s="47"/>
      <c r="I169" s="65" t="e">
        <f>+'Ark1'!#REF!</f>
        <v>#REF!</v>
      </c>
      <c r="J169" s="47"/>
      <c r="K169" s="65" t="e">
        <f>+'Ark1'!#REF!</f>
        <v>#REF!</v>
      </c>
      <c r="L169" s="101" t="e">
        <f>+'Ark1'!#REF!</f>
        <v>#REF!</v>
      </c>
      <c r="M169" s="101" t="e">
        <f>+'Ark1'!#REF!</f>
        <v>#REF!</v>
      </c>
      <c r="N169" s="49" t="e">
        <f>+'Ark1'!#REF!</f>
        <v>#REF!</v>
      </c>
      <c r="O169" s="47"/>
      <c r="P169" s="65" t="e">
        <f>+'Ark1'!#REF!</f>
        <v>#REF!</v>
      </c>
      <c r="Q169" s="65"/>
      <c r="R169" s="76" t="e">
        <f>+'Ark1'!#REF!</f>
        <v>#REF!</v>
      </c>
      <c r="S169" s="49" t="e">
        <f>+'Ark1'!#REF!</f>
        <v>#REF!</v>
      </c>
      <c r="T169" s="65" t="e">
        <f>+'Ark1'!#REF!</f>
        <v>#REF!</v>
      </c>
      <c r="U169" s="65" t="e">
        <f t="shared" si="13"/>
        <v>#REF!</v>
      </c>
      <c r="V169" s="49" t="e">
        <f>+'Ark1'!#REF!</f>
        <v>#REF!</v>
      </c>
      <c r="W169" s="101" t="e">
        <f>+'Ark1'!#REF!</f>
        <v>#REF!</v>
      </c>
      <c r="X169" s="39"/>
      <c r="Y169"/>
      <c r="Z169"/>
      <c r="AA169"/>
      <c r="AB169"/>
      <c r="AE169"/>
    </row>
    <row r="170" spans="1:33" ht="15.6">
      <c r="A170" s="39"/>
      <c r="B170" s="47" t="e">
        <f>+'Ark1'!#REF!</f>
        <v>#REF!</v>
      </c>
      <c r="C170" s="47" t="e">
        <f>+'Ark1'!#REF!</f>
        <v>#REF!</v>
      </c>
      <c r="D170" s="48" t="s">
        <v>7</v>
      </c>
      <c r="E170" s="48">
        <v>1</v>
      </c>
      <c r="F170" s="48" t="s">
        <v>53</v>
      </c>
      <c r="G170" s="47" t="e">
        <f>+'Ark1'!#REF!</f>
        <v>#REF!</v>
      </c>
      <c r="H170" s="47"/>
      <c r="I170" s="65" t="e">
        <f>+'Ark1'!#REF!</f>
        <v>#REF!</v>
      </c>
      <c r="J170" s="47"/>
      <c r="K170" s="65" t="e">
        <f>+'Ark1'!#REF!</f>
        <v>#REF!</v>
      </c>
      <c r="L170" s="101" t="e">
        <f>+'Ark1'!#REF!</f>
        <v>#REF!</v>
      </c>
      <c r="M170" s="101" t="e">
        <f>+'Ark1'!#REF!</f>
        <v>#REF!</v>
      </c>
      <c r="N170" s="49" t="e">
        <f>+'Ark1'!#REF!</f>
        <v>#REF!</v>
      </c>
      <c r="O170" s="47"/>
      <c r="P170" s="65" t="e">
        <f>+'Ark1'!#REF!</f>
        <v>#REF!</v>
      </c>
      <c r="Q170" s="65"/>
      <c r="R170" s="76" t="e">
        <f>+'Ark1'!#REF!</f>
        <v>#REF!</v>
      </c>
      <c r="S170" s="49" t="e">
        <f>+'Ark1'!#REF!</f>
        <v>#REF!</v>
      </c>
      <c r="T170" s="65" t="e">
        <f>+'Ark1'!#REF!</f>
        <v>#REF!</v>
      </c>
      <c r="U170" s="65" t="e">
        <f t="shared" si="13"/>
        <v>#REF!</v>
      </c>
      <c r="V170" s="49" t="e">
        <f>+'Ark1'!#REF!</f>
        <v>#REF!</v>
      </c>
      <c r="W170" s="101" t="e">
        <f>+'Ark1'!#REF!</f>
        <v>#REF!</v>
      </c>
      <c r="X170" s="39"/>
      <c r="Y170"/>
      <c r="Z170"/>
      <c r="AA170"/>
      <c r="AB170"/>
      <c r="AE170"/>
    </row>
    <row r="171" spans="1:33" ht="15.6">
      <c r="A171" s="39"/>
      <c r="B171" s="47" t="e">
        <f>+'Ark1'!#REF!</f>
        <v>#REF!</v>
      </c>
      <c r="C171" s="47" t="e">
        <f>+'Ark1'!#REF!</f>
        <v>#REF!</v>
      </c>
      <c r="D171" s="48" t="s">
        <v>7</v>
      </c>
      <c r="E171" s="48">
        <v>2</v>
      </c>
      <c r="F171" s="48" t="s">
        <v>10</v>
      </c>
      <c r="G171" s="47" t="e">
        <f>+'Ark1'!#REF!</f>
        <v>#REF!</v>
      </c>
      <c r="H171" s="47"/>
      <c r="I171" s="65" t="e">
        <f>+'Ark1'!#REF!</f>
        <v>#REF!</v>
      </c>
      <c r="J171" s="47"/>
      <c r="K171" s="65" t="e">
        <f>+'Ark1'!#REF!</f>
        <v>#REF!</v>
      </c>
      <c r="L171" s="101" t="e">
        <f>+'Ark1'!#REF!</f>
        <v>#REF!</v>
      </c>
      <c r="M171" s="101" t="e">
        <f>+'Ark1'!#REF!</f>
        <v>#REF!</v>
      </c>
      <c r="N171" s="49" t="e">
        <f>+'Ark1'!#REF!</f>
        <v>#REF!</v>
      </c>
      <c r="O171" s="47"/>
      <c r="P171" s="65" t="e">
        <f>+'Ark1'!#REF!</f>
        <v>#REF!</v>
      </c>
      <c r="Q171" s="65"/>
      <c r="R171" s="76" t="e">
        <f>+'Ark1'!#REF!</f>
        <v>#REF!</v>
      </c>
      <c r="S171" s="49" t="e">
        <f>+'Ark1'!#REF!</f>
        <v>#REF!</v>
      </c>
      <c r="T171" s="65" t="e">
        <f>+'Ark1'!#REF!</f>
        <v>#REF!</v>
      </c>
      <c r="U171" s="65" t="e">
        <f t="shared" si="13"/>
        <v>#REF!</v>
      </c>
      <c r="V171" s="49" t="e">
        <f>+'Ark1'!#REF!</f>
        <v>#REF!</v>
      </c>
      <c r="W171" s="101" t="e">
        <f>+'Ark1'!#REF!</f>
        <v>#REF!</v>
      </c>
      <c r="X171" s="39"/>
      <c r="Y171"/>
      <c r="Z171"/>
      <c r="AA171"/>
      <c r="AB171"/>
      <c r="AE171"/>
    </row>
    <row r="172" spans="1:33" ht="15.6">
      <c r="A172" s="39"/>
      <c r="B172" s="47" t="e">
        <f>+'Ark1'!#REF!</f>
        <v>#REF!</v>
      </c>
      <c r="C172" s="47" t="e">
        <f>+'Ark1'!#REF!</f>
        <v>#REF!</v>
      </c>
      <c r="D172" s="48" t="s">
        <v>4</v>
      </c>
      <c r="E172" s="48">
        <v>1</v>
      </c>
      <c r="F172" s="48" t="s">
        <v>53</v>
      </c>
      <c r="G172" s="47" t="e">
        <f>+'Ark1'!#REF!</f>
        <v>#REF!</v>
      </c>
      <c r="H172" s="47"/>
      <c r="I172" s="65" t="e">
        <f>+'Ark1'!#REF!</f>
        <v>#REF!</v>
      </c>
      <c r="J172" s="47"/>
      <c r="K172" s="65" t="e">
        <f>+'Ark1'!#REF!</f>
        <v>#REF!</v>
      </c>
      <c r="L172" s="101" t="e">
        <f>+'Ark1'!#REF!</f>
        <v>#REF!</v>
      </c>
      <c r="M172" s="101" t="e">
        <f>+'Ark1'!#REF!</f>
        <v>#REF!</v>
      </c>
      <c r="N172" s="49" t="e">
        <f>+'Ark1'!#REF!</f>
        <v>#REF!</v>
      </c>
      <c r="O172" s="47"/>
      <c r="P172" s="65" t="e">
        <f>+'Ark1'!#REF!</f>
        <v>#REF!</v>
      </c>
      <c r="Q172" s="65"/>
      <c r="R172" s="76" t="e">
        <f>+'Ark1'!#REF!</f>
        <v>#REF!</v>
      </c>
      <c r="S172" s="49" t="e">
        <f>+'Ark1'!#REF!</f>
        <v>#REF!</v>
      </c>
      <c r="T172" s="65" t="e">
        <f>+'Ark1'!#REF!</f>
        <v>#REF!</v>
      </c>
      <c r="U172" s="65" t="e">
        <f t="shared" si="13"/>
        <v>#REF!</v>
      </c>
      <c r="V172" s="49" t="e">
        <f>+'Ark1'!#REF!</f>
        <v>#REF!</v>
      </c>
      <c r="W172" s="101" t="e">
        <f>+'Ark1'!#REF!</f>
        <v>#REF!</v>
      </c>
      <c r="X172" s="39"/>
      <c r="Y172"/>
      <c r="Z172"/>
      <c r="AA172"/>
      <c r="AB172"/>
      <c r="AE172"/>
    </row>
    <row r="173" spans="1:33" ht="15.6">
      <c r="A173" s="39"/>
      <c r="B173" s="47" t="e">
        <f>+'Ark1'!#REF!</f>
        <v>#REF!</v>
      </c>
      <c r="C173" s="47" t="e">
        <f>+'Ark1'!#REF!</f>
        <v>#REF!</v>
      </c>
      <c r="D173" s="48" t="s">
        <v>4</v>
      </c>
      <c r="E173" s="48">
        <v>2</v>
      </c>
      <c r="F173" s="48" t="s">
        <v>10</v>
      </c>
      <c r="G173" s="47" t="e">
        <f>+'Ark1'!#REF!</f>
        <v>#REF!</v>
      </c>
      <c r="H173" s="47"/>
      <c r="I173" s="65" t="e">
        <f>+'Ark1'!#REF!</f>
        <v>#REF!</v>
      </c>
      <c r="J173" s="47"/>
      <c r="K173" s="65" t="e">
        <f>+'Ark1'!#REF!</f>
        <v>#REF!</v>
      </c>
      <c r="L173" s="101" t="e">
        <f>+'Ark1'!#REF!</f>
        <v>#REF!</v>
      </c>
      <c r="M173" s="101" t="e">
        <f>+'Ark1'!#REF!</f>
        <v>#REF!</v>
      </c>
      <c r="N173" s="49" t="e">
        <f>+'Ark1'!#REF!</f>
        <v>#REF!</v>
      </c>
      <c r="O173" s="47"/>
      <c r="P173" s="65" t="e">
        <f>+'Ark1'!#REF!</f>
        <v>#REF!</v>
      </c>
      <c r="Q173" s="65"/>
      <c r="R173" s="76" t="e">
        <f>+'Ark1'!#REF!</f>
        <v>#REF!</v>
      </c>
      <c r="S173" s="49" t="e">
        <f>+'Ark1'!#REF!</f>
        <v>#REF!</v>
      </c>
      <c r="T173" s="65" t="e">
        <f>+'Ark1'!#REF!</f>
        <v>#REF!</v>
      </c>
      <c r="U173" s="65" t="e">
        <f t="shared" si="13"/>
        <v>#REF!</v>
      </c>
      <c r="V173" s="49" t="e">
        <f>+'Ark1'!#REF!</f>
        <v>#REF!</v>
      </c>
      <c r="W173" s="101" t="e">
        <f>+'Ark1'!#REF!</f>
        <v>#REF!</v>
      </c>
      <c r="X173" s="39"/>
      <c r="Y173"/>
      <c r="Z173"/>
      <c r="AA173"/>
      <c r="AB173"/>
      <c r="AE173"/>
    </row>
    <row r="174" spans="1:33" ht="15.6">
      <c r="A174" s="39"/>
      <c r="B174" s="47" t="e">
        <f>+'Ark1'!#REF!</f>
        <v>#REF!</v>
      </c>
      <c r="C174" s="47" t="e">
        <f>+'Ark1'!#REF!</f>
        <v>#REF!</v>
      </c>
      <c r="D174" s="48" t="s">
        <v>5</v>
      </c>
      <c r="E174" s="48">
        <v>1</v>
      </c>
      <c r="F174" s="48" t="s">
        <v>53</v>
      </c>
      <c r="G174" s="47" t="e">
        <f>+'Ark1'!#REF!</f>
        <v>#REF!</v>
      </c>
      <c r="H174" s="47"/>
      <c r="I174" s="65" t="e">
        <f>+'Ark1'!#REF!</f>
        <v>#REF!</v>
      </c>
      <c r="J174" s="47"/>
      <c r="K174" s="65" t="e">
        <f>+'Ark1'!#REF!</f>
        <v>#REF!</v>
      </c>
      <c r="L174" s="101" t="e">
        <f>+'Ark1'!#REF!</f>
        <v>#REF!</v>
      </c>
      <c r="M174" s="101" t="e">
        <f>+'Ark1'!#REF!</f>
        <v>#REF!</v>
      </c>
      <c r="N174" s="49" t="e">
        <f>+'Ark1'!#REF!</f>
        <v>#REF!</v>
      </c>
      <c r="O174" s="47"/>
      <c r="P174" s="65" t="e">
        <f>+'Ark1'!#REF!</f>
        <v>#REF!</v>
      </c>
      <c r="Q174" s="65"/>
      <c r="R174" s="76" t="e">
        <f>+'Ark1'!#REF!</f>
        <v>#REF!</v>
      </c>
      <c r="S174" s="49" t="e">
        <f>+'Ark1'!#REF!</f>
        <v>#REF!</v>
      </c>
      <c r="T174" s="65" t="e">
        <f>+'Ark1'!#REF!</f>
        <v>#REF!</v>
      </c>
      <c r="U174" s="65" t="e">
        <f t="shared" si="13"/>
        <v>#REF!</v>
      </c>
      <c r="V174" s="49" t="e">
        <f>+'Ark1'!#REF!</f>
        <v>#REF!</v>
      </c>
      <c r="W174" s="101" t="e">
        <f>+'Ark1'!#REF!</f>
        <v>#REF!</v>
      </c>
      <c r="X174" s="39"/>
      <c r="Y174" s="77"/>
      <c r="AC174" s="1"/>
      <c r="AD174" s="1"/>
      <c r="AG174" s="53"/>
    </row>
    <row r="175" spans="1:33" ht="15.6">
      <c r="A175" s="39"/>
      <c r="B175" s="47" t="e">
        <f>+'Ark1'!#REF!</f>
        <v>#REF!</v>
      </c>
      <c r="C175" s="47" t="e">
        <f>+'Ark1'!#REF!</f>
        <v>#REF!</v>
      </c>
      <c r="D175" s="48" t="s">
        <v>5</v>
      </c>
      <c r="E175" s="48">
        <v>2</v>
      </c>
      <c r="F175" s="48" t="s">
        <v>10</v>
      </c>
      <c r="G175" s="47" t="e">
        <f>+'Ark1'!#REF!</f>
        <v>#REF!</v>
      </c>
      <c r="H175" s="47"/>
      <c r="I175" s="65" t="e">
        <f>+'Ark1'!#REF!</f>
        <v>#REF!</v>
      </c>
      <c r="J175" s="47"/>
      <c r="K175" s="65" t="e">
        <f>+'Ark1'!#REF!</f>
        <v>#REF!</v>
      </c>
      <c r="L175" s="101" t="e">
        <f>+'Ark1'!#REF!</f>
        <v>#REF!</v>
      </c>
      <c r="M175" s="101" t="e">
        <f>+'Ark1'!#REF!</f>
        <v>#REF!</v>
      </c>
      <c r="N175" s="49" t="e">
        <f>+'Ark1'!#REF!</f>
        <v>#REF!</v>
      </c>
      <c r="O175" s="47"/>
      <c r="P175" s="65" t="e">
        <f>+'Ark1'!#REF!</f>
        <v>#REF!</v>
      </c>
      <c r="Q175" s="65"/>
      <c r="R175" s="76" t="e">
        <f>+'Ark1'!#REF!</f>
        <v>#REF!</v>
      </c>
      <c r="S175" s="49" t="e">
        <f>+'Ark1'!#REF!</f>
        <v>#REF!</v>
      </c>
      <c r="T175" s="65" t="e">
        <f>+'Ark1'!#REF!</f>
        <v>#REF!</v>
      </c>
      <c r="U175" s="65" t="e">
        <f t="shared" si="13"/>
        <v>#REF!</v>
      </c>
      <c r="V175" s="49" t="e">
        <f>+'Ark1'!#REF!</f>
        <v>#REF!</v>
      </c>
      <c r="W175" s="101" t="e">
        <f>+'Ark1'!#REF!</f>
        <v>#REF!</v>
      </c>
      <c r="X175" s="39"/>
      <c r="Y175" s="77"/>
      <c r="AC175" s="1"/>
      <c r="AD175" s="1"/>
      <c r="AG175" s="53"/>
    </row>
    <row r="176" spans="1:33" ht="15.6">
      <c r="A176" s="39"/>
      <c r="B176" s="47" t="e">
        <f>+'Ark1'!#REF!</f>
        <v>#REF!</v>
      </c>
      <c r="C176" s="47" t="e">
        <f>+'Ark1'!#REF!</f>
        <v>#REF!</v>
      </c>
      <c r="D176" s="48" t="s">
        <v>57</v>
      </c>
      <c r="E176" s="48">
        <v>1</v>
      </c>
      <c r="F176" s="48" t="s">
        <v>53</v>
      </c>
      <c r="G176" s="47" t="e">
        <f>+'Ark1'!#REF!</f>
        <v>#REF!</v>
      </c>
      <c r="H176" s="47"/>
      <c r="I176" s="65" t="e">
        <f>+'Ark1'!#REF!</f>
        <v>#REF!</v>
      </c>
      <c r="J176" s="47"/>
      <c r="K176" s="65" t="e">
        <f>+'Ark1'!#REF!</f>
        <v>#REF!</v>
      </c>
      <c r="L176" s="101" t="e">
        <f>+'Ark1'!#REF!</f>
        <v>#REF!</v>
      </c>
      <c r="M176" s="101" t="e">
        <f>+'Ark1'!#REF!</f>
        <v>#REF!</v>
      </c>
      <c r="N176" s="49" t="e">
        <f>+'Ark1'!#REF!</f>
        <v>#REF!</v>
      </c>
      <c r="O176" s="47"/>
      <c r="P176" s="65" t="e">
        <f>+'Ark1'!#REF!</f>
        <v>#REF!</v>
      </c>
      <c r="Q176" s="65"/>
      <c r="R176" s="76" t="e">
        <f>+'Ark1'!#REF!</f>
        <v>#REF!</v>
      </c>
      <c r="S176" s="49" t="e">
        <f>+'Ark1'!#REF!</f>
        <v>#REF!</v>
      </c>
      <c r="T176" s="65" t="e">
        <f>+'Ark1'!#REF!</f>
        <v>#REF!</v>
      </c>
      <c r="U176" s="65" t="e">
        <f t="shared" si="13"/>
        <v>#REF!</v>
      </c>
      <c r="V176" s="49" t="e">
        <f>+'Ark1'!#REF!</f>
        <v>#REF!</v>
      </c>
      <c r="W176" s="101" t="e">
        <f>+'Ark1'!#REF!</f>
        <v>#REF!</v>
      </c>
      <c r="X176" s="39"/>
      <c r="Y176" s="77"/>
      <c r="AC176" s="1"/>
      <c r="AD176" s="1"/>
      <c r="AG176" s="53"/>
    </row>
    <row r="177" spans="1:33" ht="15.6">
      <c r="A177" s="39"/>
      <c r="B177" s="47" t="e">
        <f>+'Ark1'!#REF!</f>
        <v>#REF!</v>
      </c>
      <c r="C177" s="47" t="e">
        <f>+'Ark1'!#REF!</f>
        <v>#REF!</v>
      </c>
      <c r="D177" s="48" t="s">
        <v>57</v>
      </c>
      <c r="E177" s="48">
        <v>2</v>
      </c>
      <c r="F177" s="48" t="s">
        <v>10</v>
      </c>
      <c r="G177" s="47" t="e">
        <f>+'Ark1'!#REF!</f>
        <v>#REF!</v>
      </c>
      <c r="H177" s="47"/>
      <c r="I177" s="65" t="e">
        <f>+'Ark1'!#REF!</f>
        <v>#REF!</v>
      </c>
      <c r="J177" s="47"/>
      <c r="K177" s="65" t="e">
        <f>+'Ark1'!#REF!</f>
        <v>#REF!</v>
      </c>
      <c r="L177" s="101" t="e">
        <f>+'Ark1'!#REF!</f>
        <v>#REF!</v>
      </c>
      <c r="M177" s="101" t="e">
        <f>+'Ark1'!#REF!</f>
        <v>#REF!</v>
      </c>
      <c r="N177" s="49" t="e">
        <f>+'Ark1'!#REF!</f>
        <v>#REF!</v>
      </c>
      <c r="O177" s="47"/>
      <c r="P177" s="65" t="e">
        <f>+'Ark1'!#REF!</f>
        <v>#REF!</v>
      </c>
      <c r="Q177" s="65"/>
      <c r="R177" s="76" t="e">
        <f>+'Ark1'!#REF!</f>
        <v>#REF!</v>
      </c>
      <c r="S177" s="49" t="e">
        <f>+'Ark1'!#REF!</f>
        <v>#REF!</v>
      </c>
      <c r="T177" s="65" t="e">
        <f>+'Ark1'!#REF!</f>
        <v>#REF!</v>
      </c>
      <c r="U177" s="65" t="e">
        <f t="shared" si="13"/>
        <v>#REF!</v>
      </c>
      <c r="V177" s="49" t="e">
        <f>+'Ark1'!#REF!</f>
        <v>#REF!</v>
      </c>
      <c r="W177" s="101" t="e">
        <f>+'Ark1'!#REF!</f>
        <v>#REF!</v>
      </c>
      <c r="X177" s="39"/>
      <c r="Y177" s="77"/>
      <c r="AC177" s="1"/>
      <c r="AD177" s="1"/>
      <c r="AG177" s="53"/>
    </row>
    <row r="178" spans="1:33" ht="15.6">
      <c r="A178" s="39"/>
      <c r="B178" s="47" t="e">
        <f>+'Ark1'!#REF!</f>
        <v>#REF!</v>
      </c>
      <c r="C178" s="47" t="e">
        <f>+'Ark1'!#REF!</f>
        <v>#REF!</v>
      </c>
      <c r="D178" s="48" t="s">
        <v>7</v>
      </c>
      <c r="E178" s="48">
        <v>1</v>
      </c>
      <c r="F178" s="48" t="s">
        <v>53</v>
      </c>
      <c r="G178" s="47" t="e">
        <f>+'Ark1'!#REF!</f>
        <v>#REF!</v>
      </c>
      <c r="H178" s="47"/>
      <c r="I178" s="65" t="e">
        <f>+'Ark1'!#REF!</f>
        <v>#REF!</v>
      </c>
      <c r="J178" s="47"/>
      <c r="K178" s="65" t="e">
        <f>+'Ark1'!#REF!</f>
        <v>#REF!</v>
      </c>
      <c r="L178" s="101" t="e">
        <f>+'Ark1'!#REF!</f>
        <v>#REF!</v>
      </c>
      <c r="M178" s="101" t="e">
        <f>+'Ark1'!#REF!</f>
        <v>#REF!</v>
      </c>
      <c r="N178" s="49" t="e">
        <f>+'Ark1'!#REF!</f>
        <v>#REF!</v>
      </c>
      <c r="O178" s="47"/>
      <c r="P178" s="65" t="e">
        <f>+'Ark1'!#REF!</f>
        <v>#REF!</v>
      </c>
      <c r="Q178" s="65"/>
      <c r="R178" s="76" t="e">
        <f>+'Ark1'!#REF!</f>
        <v>#REF!</v>
      </c>
      <c r="S178" s="49" t="e">
        <f>+'Ark1'!#REF!</f>
        <v>#REF!</v>
      </c>
      <c r="T178" s="65" t="e">
        <f>+'Ark1'!#REF!</f>
        <v>#REF!</v>
      </c>
      <c r="U178" s="65" t="e">
        <f t="shared" si="13"/>
        <v>#REF!</v>
      </c>
      <c r="V178" s="49" t="e">
        <f>+'Ark1'!#REF!</f>
        <v>#REF!</v>
      </c>
      <c r="W178" s="101" t="e">
        <f>+'Ark1'!#REF!</f>
        <v>#REF!</v>
      </c>
      <c r="X178" s="39"/>
      <c r="Y178" s="77"/>
      <c r="AC178" s="1"/>
      <c r="AD178" s="1"/>
      <c r="AG178" s="53"/>
    </row>
    <row r="179" spans="1:33" ht="15.6">
      <c r="A179" s="39"/>
      <c r="B179" s="47" t="e">
        <f>+'Ark1'!#REF!</f>
        <v>#REF!</v>
      </c>
      <c r="C179" s="47" t="e">
        <f>+'Ark1'!#REF!</f>
        <v>#REF!</v>
      </c>
      <c r="D179" s="48" t="s">
        <v>7</v>
      </c>
      <c r="E179" s="48">
        <v>2</v>
      </c>
      <c r="F179" s="48" t="s">
        <v>10</v>
      </c>
      <c r="G179" s="47" t="e">
        <f>+'Ark1'!#REF!</f>
        <v>#REF!</v>
      </c>
      <c r="H179" s="47"/>
      <c r="I179" s="65" t="e">
        <f>+'Ark1'!#REF!</f>
        <v>#REF!</v>
      </c>
      <c r="J179" s="47"/>
      <c r="K179" s="65" t="e">
        <f>+'Ark1'!#REF!</f>
        <v>#REF!</v>
      </c>
      <c r="L179" s="101" t="e">
        <f>+'Ark1'!#REF!</f>
        <v>#REF!</v>
      </c>
      <c r="M179" s="101" t="e">
        <f>+'Ark1'!#REF!</f>
        <v>#REF!</v>
      </c>
      <c r="N179" s="49" t="e">
        <f>+'Ark1'!#REF!</f>
        <v>#REF!</v>
      </c>
      <c r="O179" s="47"/>
      <c r="P179" s="65" t="e">
        <f>+'Ark1'!#REF!</f>
        <v>#REF!</v>
      </c>
      <c r="Q179" s="65"/>
      <c r="R179" s="76" t="e">
        <f>+'Ark1'!#REF!</f>
        <v>#REF!</v>
      </c>
      <c r="S179" s="49" t="e">
        <f>+'Ark1'!#REF!</f>
        <v>#REF!</v>
      </c>
      <c r="T179" s="65" t="e">
        <f>+'Ark1'!#REF!</f>
        <v>#REF!</v>
      </c>
      <c r="U179" s="65" t="e">
        <f t="shared" si="13"/>
        <v>#REF!</v>
      </c>
      <c r="V179" s="49" t="e">
        <f>+'Ark1'!#REF!</f>
        <v>#REF!</v>
      </c>
      <c r="W179" s="101" t="e">
        <f>+'Ark1'!#REF!</f>
        <v>#REF!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52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52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52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52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52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52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52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52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52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52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52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52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52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52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52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52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52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52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52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52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52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52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52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52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52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52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52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52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52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52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52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52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52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52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52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52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52"/>
      <c r="AA219" s="152"/>
      <c r="AB219" s="152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52"/>
      <c r="AA220" s="152"/>
      <c r="AB220" s="152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52"/>
      <c r="AA221" s="152"/>
      <c r="AB221" s="152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52"/>
      <c r="AA222" s="152"/>
      <c r="AB222" s="152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52"/>
      <c r="AA223" s="152"/>
      <c r="AB223" s="152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52"/>
      <c r="AA224" s="152"/>
      <c r="AB224" s="152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52"/>
      <c r="AA225" s="152"/>
      <c r="AB225" s="152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52"/>
      <c r="AA226" s="152"/>
      <c r="AB226" s="152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52"/>
      <c r="AA227" s="152"/>
      <c r="AB227" s="152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52"/>
      <c r="AA228" s="152"/>
      <c r="AB228" s="152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52"/>
      <c r="AA229" s="152"/>
      <c r="AB229" s="152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52"/>
      <c r="AA230" s="152"/>
      <c r="AB230" s="152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52"/>
      <c r="AA231" s="152"/>
      <c r="AB231" s="152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52"/>
      <c r="AA232" s="152"/>
      <c r="AB232" s="152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52"/>
      <c r="AA233" s="152"/>
      <c r="AB233" s="152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52"/>
      <c r="AA234" s="152"/>
      <c r="AB234" s="152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52"/>
      <c r="AA235" s="152"/>
      <c r="AB235" s="152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52"/>
      <c r="AA236" s="152"/>
      <c r="AB236" s="152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52"/>
      <c r="AA237" s="152"/>
      <c r="AB237" s="152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52"/>
      <c r="AA238" s="152"/>
      <c r="AB238" s="152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52"/>
      <c r="AA239" s="152"/>
      <c r="AB239" s="152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52"/>
      <c r="AA240" s="152"/>
      <c r="AB240" s="152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52"/>
      <c r="AA241" s="152"/>
      <c r="AB241" s="152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52"/>
      <c r="AA242" s="152"/>
      <c r="AB242" s="152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52"/>
      <c r="AA243" s="152"/>
      <c r="AB243" s="152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52"/>
      <c r="AA244" s="152"/>
      <c r="AB244" s="152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52"/>
      <c r="AA245" s="152"/>
      <c r="AB245" s="152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52"/>
      <c r="AA246" s="152"/>
      <c r="AB246" s="152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52"/>
      <c r="AA247" s="152"/>
      <c r="AB247" s="152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52"/>
      <c r="AA248" s="152"/>
      <c r="AB248" s="152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52"/>
      <c r="AA249" s="152"/>
      <c r="AB249" s="152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52"/>
      <c r="AA250" s="152"/>
      <c r="AB250" s="152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52"/>
      <c r="AA251" s="152"/>
      <c r="AB251" s="152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52"/>
      <c r="AA252" s="152"/>
      <c r="AB252" s="152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52"/>
      <c r="AA253" s="152"/>
      <c r="AB253" s="152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52"/>
      <c r="AA254" s="152"/>
      <c r="AB254" s="152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52"/>
      <c r="AA255" s="152"/>
      <c r="AB255" s="152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52"/>
      <c r="AA256" s="152"/>
      <c r="AB256" s="152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52"/>
      <c r="AA257" s="152"/>
      <c r="AB257" s="152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52"/>
      <c r="AA258" s="152"/>
      <c r="AB258" s="152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52"/>
      <c r="AA259" s="152"/>
      <c r="AB259" s="152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52"/>
      <c r="AA260" s="152"/>
      <c r="AB260" s="152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52"/>
      <c r="AA261" s="152"/>
      <c r="AB261" s="152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52"/>
      <c r="AA262" s="152"/>
      <c r="AB262" s="152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52"/>
      <c r="AA263" s="152"/>
      <c r="AB263" s="152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52"/>
      <c r="AA264" s="152"/>
      <c r="AB264" s="152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52"/>
      <c r="AA265" s="152"/>
      <c r="AB265" s="152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52"/>
      <c r="AA266" s="152"/>
      <c r="AB266" s="152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52"/>
      <c r="AA267" s="152"/>
      <c r="AB267" s="152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52"/>
      <c r="AA268" s="152"/>
      <c r="AB268" s="152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52"/>
      <c r="AA269" s="152"/>
      <c r="AB269" s="152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52"/>
      <c r="AA270" s="152"/>
      <c r="AB270" s="152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52"/>
      <c r="AA271" s="152"/>
      <c r="AB271" s="152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52"/>
      <c r="AA272" s="152"/>
      <c r="AB272" s="152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52"/>
      <c r="AA273" s="152"/>
      <c r="AB273" s="152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52"/>
      <c r="AA274" s="152"/>
      <c r="AB274" s="152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52"/>
      <c r="AA275" s="152"/>
      <c r="AB275" s="152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52"/>
      <c r="AA276" s="152"/>
      <c r="AB276" s="152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52"/>
      <c r="AA277" s="152"/>
      <c r="AB277" s="152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52"/>
      <c r="AA278" s="152"/>
      <c r="AB278" s="152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52"/>
      <c r="AA279" s="152"/>
      <c r="AB279" s="152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52"/>
      <c r="AA280" s="152"/>
      <c r="AB280" s="152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52"/>
      <c r="AA281" s="152"/>
      <c r="AB281" s="152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52"/>
      <c r="AA282" s="152"/>
      <c r="AB282" s="152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52"/>
      <c r="AA283" s="152"/>
      <c r="AB283" s="152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52"/>
      <c r="AA284" s="152"/>
      <c r="AB284" s="152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52"/>
      <c r="AA285" s="152"/>
      <c r="AB285" s="152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52"/>
      <c r="AA286" s="152"/>
      <c r="AB286" s="152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52"/>
      <c r="AA287" s="152"/>
      <c r="AB287" s="152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52"/>
      <c r="AA288" s="152"/>
      <c r="AB288" s="152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3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4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4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4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4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4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4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4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4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4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4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4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4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4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4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4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4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4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4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4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4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4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4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4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4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4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4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4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4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4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4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4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4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4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4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98" priority="10" stopIfTrue="1" operator="lessThan">
      <formula>0</formula>
    </cfRule>
  </conditionalFormatting>
  <conditionalFormatting sqref="Y75">
    <cfRule type="cellIs" dxfId="97" priority="11" stopIfTrue="1" operator="greaterThan">
      <formula>0</formula>
    </cfRule>
  </conditionalFormatting>
  <conditionalFormatting sqref="Y52">
    <cfRule type="cellIs" dxfId="96" priority="12" stopIfTrue="1" operator="greaterThan">
      <formula>0</formula>
    </cfRule>
    <cfRule type="cellIs" dxfId="95" priority="13" stopIfTrue="1" operator="lessThan">
      <formula>0</formula>
    </cfRule>
  </conditionalFormatting>
  <conditionalFormatting sqref="Y75">
    <cfRule type="cellIs" dxfId="94" priority="9" operator="lessThan">
      <formula>0</formula>
    </cfRule>
  </conditionalFormatting>
  <conditionalFormatting sqref="H11:H18">
    <cfRule type="cellIs" dxfId="93" priority="7" operator="lessThan">
      <formula>0</formula>
    </cfRule>
    <cfRule type="cellIs" dxfId="92" priority="8" operator="greaterThan">
      <formula>0</formula>
    </cfRule>
  </conditionalFormatting>
  <conditionalFormatting sqref="J11:J18">
    <cfRule type="cellIs" dxfId="91" priority="5" operator="lessThan">
      <formula>0</formula>
    </cfRule>
    <cfRule type="cellIs" dxfId="90" priority="6" operator="greaterThan">
      <formula>0</formula>
    </cfRule>
  </conditionalFormatting>
  <conditionalFormatting sqref="O11:O18">
    <cfRule type="cellIs" dxfId="89" priority="3" operator="lessThan">
      <formula>0</formula>
    </cfRule>
    <cfRule type="cellIs" dxfId="88" priority="4" operator="greaterThan">
      <formula>0</formula>
    </cfRule>
  </conditionalFormatting>
  <conditionalFormatting sqref="Q11:Q18">
    <cfRule type="cellIs" dxfId="87" priority="1" operator="lessThan">
      <formula>0</formula>
    </cfRule>
    <cfRule type="cellIs" dxfId="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A1"/>
  <sheetViews>
    <sheetView workbookViewId="0">
      <selection activeCell="P10" sqref="P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282"/>
  <sheetViews>
    <sheetView zoomScale="95" zoomScaleNormal="95" workbookViewId="0">
      <pane ySplit="11" topLeftCell="A32" activePane="bottomLeft" state="frozen"/>
      <selection pane="bottomLeft" activeCell="U25" sqref="U25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6.542968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6" customWidth="1"/>
    <col min="21" max="21" width="7.54296875" style="96" customWidth="1"/>
    <col min="22" max="22" width="7.1796875" style="96" customWidth="1"/>
    <col min="23" max="23" width="6.6328125" style="96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4" t="s">
        <v>465</v>
      </c>
      <c r="E3" s="141"/>
      <c r="F3" s="141"/>
      <c r="G3" s="141"/>
      <c r="H3" s="141"/>
      <c r="I3" s="142" t="s">
        <v>502</v>
      </c>
      <c r="J3" s="141"/>
      <c r="K3" s="328" t="str">
        <f>+År!B2</f>
        <v>Skålda purke</v>
      </c>
      <c r="L3" s="329"/>
      <c r="M3" s="329"/>
      <c r="N3" s="321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+År!R2</f>
        <v>45</v>
      </c>
      <c r="E7" s="39"/>
      <c r="F7" s="39"/>
      <c r="G7" s="45" t="s">
        <v>453</v>
      </c>
      <c r="H7" s="39"/>
      <c r="I7" s="324">
        <f>SUM(G12:G17)</f>
        <v>25666</v>
      </c>
      <c r="J7" s="325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0"/>
      <c r="J9" s="100"/>
      <c r="K9" s="39"/>
      <c r="L9" s="72" t="s">
        <v>18</v>
      </c>
      <c r="M9" s="72" t="s">
        <v>476</v>
      </c>
      <c r="N9" s="39"/>
      <c r="O9" s="72" t="s">
        <v>52</v>
      </c>
      <c r="P9" s="72" t="s">
        <v>11</v>
      </c>
      <c r="Q9" s="39"/>
      <c r="R9" s="95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526</v>
      </c>
      <c r="G10" s="72" t="s">
        <v>3</v>
      </c>
      <c r="H10" s="72" t="s">
        <v>482</v>
      </c>
      <c r="I10" s="95" t="s">
        <v>3</v>
      </c>
      <c r="J10" s="95" t="s">
        <v>1</v>
      </c>
      <c r="K10" s="34" t="s">
        <v>18</v>
      </c>
      <c r="L10" s="72" t="s">
        <v>480</v>
      </c>
      <c r="M10" s="72" t="s">
        <v>480</v>
      </c>
      <c r="N10" s="34" t="s">
        <v>476</v>
      </c>
      <c r="O10" s="72" t="s">
        <v>85</v>
      </c>
      <c r="P10" s="72" t="s">
        <v>533</v>
      </c>
      <c r="Q10" s="34" t="s">
        <v>18</v>
      </c>
      <c r="R10" s="95" t="s">
        <v>480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452</v>
      </c>
      <c r="D11" s="42"/>
      <c r="E11" s="45" t="s">
        <v>456</v>
      </c>
      <c r="F11" s="34" t="s">
        <v>505</v>
      </c>
      <c r="G11" s="72" t="s">
        <v>11</v>
      </c>
      <c r="H11" s="72" t="s">
        <v>475</v>
      </c>
      <c r="I11" s="95" t="s">
        <v>444</v>
      </c>
      <c r="J11" s="95" t="s">
        <v>444</v>
      </c>
      <c r="K11" s="34" t="s">
        <v>475</v>
      </c>
      <c r="L11" s="72" t="s">
        <v>477</v>
      </c>
      <c r="M11" s="72" t="s">
        <v>477</v>
      </c>
      <c r="N11" s="34" t="s">
        <v>478</v>
      </c>
      <c r="O11" s="72" t="s">
        <v>484</v>
      </c>
      <c r="P11" s="72" t="s">
        <v>540</v>
      </c>
      <c r="Q11" s="34" t="s">
        <v>30</v>
      </c>
      <c r="R11" s="95" t="s">
        <v>483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+'Ark1'!C561</f>
        <v>2024</v>
      </c>
      <c r="C12" s="2">
        <f>+'Ark1'!I561</f>
        <v>6</v>
      </c>
      <c r="D12" s="51" t="s">
        <v>53</v>
      </c>
      <c r="E12" s="51" t="s">
        <v>459</v>
      </c>
      <c r="F12" s="2">
        <f>+'Ark1'!Q561</f>
        <v>217</v>
      </c>
      <c r="G12" s="18">
        <f>+'Ark1'!R561</f>
        <v>9265</v>
      </c>
      <c r="H12" s="18">
        <f>+'Ark1'!S561</f>
        <v>9262</v>
      </c>
      <c r="I12" s="51">
        <f>+'Ark1'!T561</f>
        <v>36.098340216628998</v>
      </c>
      <c r="J12" s="51">
        <f>+'Ark1'!U561</f>
        <v>37.154492455374559</v>
      </c>
      <c r="K12" s="5">
        <f>+'Ark1'!W561</f>
        <v>58.426473763765905</v>
      </c>
      <c r="L12" s="18">
        <f>+'Ark1'!Y561</f>
        <v>157.28892606583867</v>
      </c>
      <c r="M12" s="18">
        <f>+'Ark1'!AA561</f>
        <v>31.585728399183417</v>
      </c>
      <c r="N12" s="5">
        <f>+'Ark1'!AB561</f>
        <v>5.1468546918350606</v>
      </c>
      <c r="O12" s="18">
        <f>+'Ark1'!AC561</f>
        <v>-40.151571208550074</v>
      </c>
      <c r="P12" s="18">
        <f t="shared" ref="P12:P45" si="0">+G12/F12</f>
        <v>42.695852534562214</v>
      </c>
      <c r="Q12" s="5">
        <f>+'Ark1'!V561</f>
        <v>6.4814894765245548</v>
      </c>
      <c r="R12" s="51">
        <f>+'Ark1'!X561</f>
        <v>170.44363069111611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+'Ark1'!C562</f>
        <v>2024</v>
      </c>
      <c r="C13" s="2">
        <f>+'Ark1'!I562</f>
        <v>24</v>
      </c>
      <c r="D13" s="51" t="s">
        <v>53</v>
      </c>
      <c r="E13" s="51" t="s">
        <v>68</v>
      </c>
      <c r="F13" s="2">
        <f>+'Ark1'!Q562</f>
        <v>201</v>
      </c>
      <c r="G13" s="18">
        <f>+'Ark1'!R562</f>
        <v>8954</v>
      </c>
      <c r="H13" s="18">
        <f>+'Ark1'!S562</f>
        <v>8940</v>
      </c>
      <c r="I13" s="51">
        <f>+'Ark1'!T562</f>
        <v>34.886620431699527</v>
      </c>
      <c r="J13" s="51">
        <f>+'Ark1'!U562</f>
        <v>34.804852738342881</v>
      </c>
      <c r="K13" s="5">
        <f>+'Ark1'!W562</f>
        <v>59.793176733780761</v>
      </c>
      <c r="L13" s="18">
        <f>+'Ark1'!Y562</f>
        <v>152.45966048693356</v>
      </c>
      <c r="M13" s="18">
        <f>+'Ark1'!AA562</f>
        <v>30.482013836019181</v>
      </c>
      <c r="N13" s="5">
        <f>+'Ark1'!AB562</f>
        <v>3.9357050794134198</v>
      </c>
      <c r="O13" s="18">
        <f>+'Ark1'!AC562</f>
        <v>-38.632961379746959</v>
      </c>
      <c r="P13" s="18">
        <f t="shared" si="0"/>
        <v>44.547263681592042</v>
      </c>
      <c r="Q13" s="5">
        <f>+'Ark1'!V562</f>
        <v>4.9785570694661603</v>
      </c>
      <c r="R13" s="51">
        <f>+'Ark1'!X562</f>
        <v>165.41698499444908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+'Ark1'!C563</f>
        <v>2024</v>
      </c>
      <c r="C14" s="2">
        <f>+'Ark1'!I563</f>
        <v>49</v>
      </c>
      <c r="D14" s="51" t="s">
        <v>53</v>
      </c>
      <c r="E14" s="51" t="s">
        <v>69</v>
      </c>
      <c r="F14" s="2">
        <f>+'Ark1'!Q563</f>
        <v>116</v>
      </c>
      <c r="G14" s="18">
        <f>+'Ark1'!R563</f>
        <v>2622</v>
      </c>
      <c r="H14" s="18">
        <f>+'Ark1'!S563</f>
        <v>2617</v>
      </c>
      <c r="I14" s="51">
        <f>+'Ark1'!T563</f>
        <v>10.215849762331487</v>
      </c>
      <c r="J14" s="51">
        <f>+'Ark1'!U563</f>
        <v>9.933202159408296</v>
      </c>
      <c r="K14" s="5">
        <f>+'Ark1'!W563</f>
        <v>58.329002674818511</v>
      </c>
      <c r="L14" s="18">
        <f>+'Ark1'!Y563</f>
        <v>148.58974065598784</v>
      </c>
      <c r="M14" s="18">
        <f>+'Ark1'!AA563</f>
        <v>29.474456994309271</v>
      </c>
      <c r="N14" s="5">
        <f>+'Ark1'!AB563</f>
        <v>4.4913932339397613</v>
      </c>
      <c r="O14" s="18">
        <f>+'Ark1'!AC563</f>
        <v>-34.694429948558671</v>
      </c>
      <c r="P14" s="18">
        <f t="shared" si="0"/>
        <v>22.603448275862068</v>
      </c>
      <c r="Q14" s="5">
        <f>+'Ark1'!V563</f>
        <v>6.8726163234172395</v>
      </c>
      <c r="R14" s="51">
        <f>+'Ark1'!X563</f>
        <v>161.3598329990505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+'Ark1'!C564</f>
        <v>2024</v>
      </c>
      <c r="C15" s="2">
        <f>+'Ark1'!I564</f>
        <v>80</v>
      </c>
      <c r="D15" s="51" t="s">
        <v>10</v>
      </c>
      <c r="E15" s="51" t="s">
        <v>9</v>
      </c>
      <c r="F15" s="2">
        <f>+'Ark1'!Q564</f>
        <v>144</v>
      </c>
      <c r="G15" s="18">
        <f>+'Ark1'!R564</f>
        <v>4551</v>
      </c>
      <c r="H15" s="18">
        <f>+'Ark1'!S564</f>
        <v>4532</v>
      </c>
      <c r="I15" s="51">
        <f>+'Ark1'!T564</f>
        <v>17.731629392971247</v>
      </c>
      <c r="J15" s="51">
        <f>+'Ark1'!U564</f>
        <v>17.141783334785771</v>
      </c>
      <c r="K15" s="5">
        <f>+'Ark1'!W564</f>
        <v>58.521844660194155</v>
      </c>
      <c r="L15" s="18">
        <f>+'Ark1'!Y564</f>
        <v>147.73432212700527</v>
      </c>
      <c r="M15" s="18">
        <f>+'Ark1'!AA564</f>
        <v>29.191048984068406</v>
      </c>
      <c r="N15" s="5">
        <f>+'Ark1'!AB564</f>
        <v>4.629304308436188</v>
      </c>
      <c r="O15" s="18">
        <f>+'Ark1'!AC564</f>
        <v>-38.983276851131293</v>
      </c>
      <c r="P15" s="18">
        <f t="shared" si="0"/>
        <v>31.604166666666668</v>
      </c>
      <c r="Q15" s="5">
        <f>+'Ark1'!V564</f>
        <v>6.5998681608437719</v>
      </c>
      <c r="R15" s="51">
        <f>+'Ark1'!X564</f>
        <v>160.75230688765529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+'Ark1'!C565</f>
        <v>2024</v>
      </c>
      <c r="C16" s="2">
        <f>+'Ark1'!I565</f>
        <v>81</v>
      </c>
      <c r="D16" s="51" t="s">
        <v>10</v>
      </c>
      <c r="E16" s="51" t="s">
        <v>57</v>
      </c>
      <c r="F16" s="2">
        <f>+'Ark1'!Q565</f>
        <v>20</v>
      </c>
      <c r="G16" s="18">
        <f>+'Ark1'!R565</f>
        <v>89</v>
      </c>
      <c r="H16" s="18">
        <f>+'Ark1'!S565</f>
        <v>88</v>
      </c>
      <c r="I16" s="51">
        <f>+'Ark1'!T565</f>
        <v>0.34676225356502777</v>
      </c>
      <c r="J16" s="51">
        <f>+'Ark1'!U565</f>
        <v>0.30218325701351095</v>
      </c>
      <c r="K16" s="5">
        <f>+'Ark1'!W565</f>
        <v>57.875</v>
      </c>
      <c r="L16" s="18">
        <f>+'Ark1'!Y565</f>
        <v>133.1719101123596</v>
      </c>
      <c r="M16" s="18">
        <f>+'Ark1'!AA565</f>
        <v>17.978317368510389</v>
      </c>
      <c r="N16" s="5">
        <f>+'Ark1'!AB565</f>
        <v>4.0558949802613355</v>
      </c>
      <c r="O16" s="18">
        <f>+'Ark1'!AC565</f>
        <v>-47.671161865167917</v>
      </c>
      <c r="P16" s="18">
        <f t="shared" si="0"/>
        <v>4.45</v>
      </c>
      <c r="Q16" s="5">
        <f>+'Ark1'!V565</f>
        <v>8.2584269662921308</v>
      </c>
      <c r="R16" s="51">
        <f>+'Ark1'!X565</f>
        <v>145.31997516646982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+'Ark1'!C566</f>
        <v>2024</v>
      </c>
      <c r="C17" s="2">
        <f>+'Ark1'!I566</f>
        <v>83</v>
      </c>
      <c r="D17" s="51" t="s">
        <v>10</v>
      </c>
      <c r="E17" s="51" t="s">
        <v>490</v>
      </c>
      <c r="F17" s="2">
        <f>+'Ark1'!Q566</f>
        <v>32</v>
      </c>
      <c r="G17" s="18">
        <f>+'Ark1'!R566</f>
        <v>185</v>
      </c>
      <c r="H17" s="18">
        <f>+'Ark1'!S566</f>
        <v>185</v>
      </c>
      <c r="I17" s="51">
        <f>+'Ark1'!T566</f>
        <v>0.72079794280370946</v>
      </c>
      <c r="J17" s="51">
        <f>+'Ark1'!U566</f>
        <v>0.66348605507499803</v>
      </c>
      <c r="K17" s="5">
        <f>+'Ark1'!W566</f>
        <v>57.967567567567592</v>
      </c>
      <c r="L17" s="18">
        <f>+'Ark1'!Y566</f>
        <v>140.6670270270271</v>
      </c>
      <c r="M17" s="18">
        <f>+'Ark1'!AA566</f>
        <v>24.786551373663325</v>
      </c>
      <c r="N17" s="5">
        <f>+'Ark1'!AB566</f>
        <v>4.5912992952330276</v>
      </c>
      <c r="O17" s="18">
        <f>+'Ark1'!AC566</f>
        <v>-35.434073709904844</v>
      </c>
      <c r="P17" s="18">
        <f t="shared" si="0"/>
        <v>5.78125</v>
      </c>
      <c r="Q17" s="5">
        <f>+'Ark1'!V566</f>
        <v>7.654054054054054</v>
      </c>
      <c r="R17" s="51">
        <f>+'Ark1'!X566</f>
        <v>152.40197944423301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+'Ark1'!C567</f>
        <v>2023</v>
      </c>
      <c r="C19" s="47">
        <f>+'Ark1'!I567</f>
        <v>6</v>
      </c>
      <c r="D19" s="88" t="s">
        <v>53</v>
      </c>
      <c r="E19" s="88" t="s">
        <v>459</v>
      </c>
      <c r="F19" s="47">
        <f>+'Ark1'!Q567</f>
        <v>225</v>
      </c>
      <c r="G19" s="65">
        <f>+'Ark1'!R567</f>
        <v>9320</v>
      </c>
      <c r="H19" s="65">
        <f>+'Ark1'!S567</f>
        <v>9317</v>
      </c>
      <c r="I19" s="101">
        <f>+'Ark1'!T567</f>
        <v>35.300356033633804</v>
      </c>
      <c r="J19" s="101">
        <f>+'Ark1'!U567</f>
        <v>36.170653526589653</v>
      </c>
      <c r="K19" s="49">
        <f>+'Ark1'!W567</f>
        <v>58.470001073306882</v>
      </c>
      <c r="L19" s="65">
        <f>+'Ark1'!Y567</f>
        <v>158.56796137339089</v>
      </c>
      <c r="M19" s="65">
        <f>+'Ark1'!AA567</f>
        <v>32.59347622576729</v>
      </c>
      <c r="N19" s="49">
        <f>+'Ark1'!AB567</f>
        <v>5.3167650187971596</v>
      </c>
      <c r="O19" s="65">
        <f>+'Ark1'!AC567</f>
        <v>-40.135894704177851</v>
      </c>
      <c r="P19" s="65">
        <f t="shared" si="0"/>
        <v>41.422222222222224</v>
      </c>
      <c r="Q19" s="49">
        <f>+'Ark1'!V567</f>
        <v>6.3093347639484989</v>
      </c>
      <c r="R19" s="101">
        <f>+'Ark1'!X567</f>
        <v>171.85951297085879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+'Ark1'!C568</f>
        <v>2023</v>
      </c>
      <c r="C20" s="47">
        <f>+'Ark1'!I568</f>
        <v>24</v>
      </c>
      <c r="D20" s="88" t="s">
        <v>53</v>
      </c>
      <c r="E20" s="88" t="s">
        <v>68</v>
      </c>
      <c r="F20" s="47">
        <f>+'Ark1'!Q568</f>
        <v>216</v>
      </c>
      <c r="G20" s="65">
        <f>+'Ark1'!R568</f>
        <v>9759</v>
      </c>
      <c r="H20" s="65">
        <f>+'Ark1'!S568</f>
        <v>9747</v>
      </c>
      <c r="I20" s="101">
        <f>+'Ark1'!T568</f>
        <v>36.963108855389741</v>
      </c>
      <c r="J20" s="101">
        <f>+'Ark1'!U568</f>
        <v>36.840939216456128</v>
      </c>
      <c r="K20" s="49">
        <f>+'Ark1'!W568</f>
        <v>59.675079511644611</v>
      </c>
      <c r="L20" s="65">
        <f>+'Ark1'!Y568</f>
        <v>154.2411927451584</v>
      </c>
      <c r="M20" s="65">
        <f>+'Ark1'!AA568</f>
        <v>29.815720225156504</v>
      </c>
      <c r="N20" s="49">
        <f>+'Ark1'!AB568</f>
        <v>4.1121047705687408</v>
      </c>
      <c r="O20" s="65">
        <f>+'Ark1'!AC568</f>
        <v>-37.926775376654774</v>
      </c>
      <c r="P20" s="65">
        <f t="shared" si="0"/>
        <v>45.180555555555557</v>
      </c>
      <c r="Q20" s="49">
        <f>+'Ark1'!V568</f>
        <v>5.3261604672609915</v>
      </c>
      <c r="R20" s="101">
        <f>+'Ark1'!X568</f>
        <v>167.32310436670079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+'Ark1'!C569</f>
        <v>2023</v>
      </c>
      <c r="C21" s="47">
        <f>+'Ark1'!I569</f>
        <v>49</v>
      </c>
      <c r="D21" s="88" t="s">
        <v>53</v>
      </c>
      <c r="E21" s="88" t="s">
        <v>69</v>
      </c>
      <c r="F21" s="47">
        <f>+'Ark1'!Q569</f>
        <v>151</v>
      </c>
      <c r="G21" s="65">
        <f>+'Ark1'!R569</f>
        <v>2802</v>
      </c>
      <c r="H21" s="65">
        <f>+'Ark1'!S569</f>
        <v>2797</v>
      </c>
      <c r="I21" s="101">
        <f>+'Ark1'!T569</f>
        <v>10.612832361184759</v>
      </c>
      <c r="J21" s="101">
        <f>+'Ark1'!U569</f>
        <v>10.147557619472536</v>
      </c>
      <c r="K21" s="49">
        <f>+'Ark1'!W569</f>
        <v>58.97247050411157</v>
      </c>
      <c r="L21" s="65">
        <f>+'Ark1'!Y569</f>
        <v>147.96820128479675</v>
      </c>
      <c r="M21" s="65">
        <f>+'Ark1'!AA569</f>
        <v>30.33089010862308</v>
      </c>
      <c r="N21" s="49">
        <f>+'Ark1'!AB569</f>
        <v>4.2754999677874386</v>
      </c>
      <c r="O21" s="65">
        <f>+'Ark1'!AC569</f>
        <v>-35.355216187699881</v>
      </c>
      <c r="P21" s="65">
        <f t="shared" si="0"/>
        <v>18.556291390728475</v>
      </c>
      <c r="Q21" s="49">
        <f>+'Ark1'!V569</f>
        <v>6.4507494646680943</v>
      </c>
      <c r="R21" s="101">
        <f>+'Ark1'!X569</f>
        <v>160.52204623999413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+'Ark1'!C570</f>
        <v>2023</v>
      </c>
      <c r="C22" s="47">
        <f>+'Ark1'!I570</f>
        <v>80</v>
      </c>
      <c r="D22" s="88" t="s">
        <v>10</v>
      </c>
      <c r="E22" s="88" t="s">
        <v>9</v>
      </c>
      <c r="F22" s="47">
        <f>+'Ark1'!Q570</f>
        <v>136</v>
      </c>
      <c r="G22" s="65">
        <f>+'Ark1'!R570</f>
        <v>4038</v>
      </c>
      <c r="H22" s="65">
        <f>+'Ark1'!S570</f>
        <v>4013</v>
      </c>
      <c r="I22" s="101">
        <f>+'Ark1'!T570</f>
        <v>15.294295886675252</v>
      </c>
      <c r="J22" s="101">
        <f>+'Ark1'!U570</f>
        <v>15.18731232776544</v>
      </c>
      <c r="K22" s="49">
        <f>+'Ark1'!W570</f>
        <v>58.757538001495121</v>
      </c>
      <c r="L22" s="65">
        <f>+'Ark1'!Y570</f>
        <v>153.67018325903905</v>
      </c>
      <c r="M22" s="65">
        <f>+'Ark1'!AA570</f>
        <v>30.426210072318987</v>
      </c>
      <c r="N22" s="49">
        <f>+'Ark1'!AB570</f>
        <v>4.8390770763929609</v>
      </c>
      <c r="O22" s="65">
        <f>+'Ark1'!AC570</f>
        <v>-45.277651480016225</v>
      </c>
      <c r="P22" s="65">
        <f t="shared" si="0"/>
        <v>29.691176470588236</v>
      </c>
      <c r="Q22" s="49">
        <f>+'Ark1'!V570</f>
        <v>6.0547300643883109</v>
      </c>
      <c r="R22" s="101">
        <f>+'Ark1'!X570</f>
        <v>167.49415224919051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+'Ark1'!C571</f>
        <v>2023</v>
      </c>
      <c r="C23" s="47">
        <f>+'Ark1'!I571</f>
        <v>81</v>
      </c>
      <c r="D23" s="88" t="s">
        <v>10</v>
      </c>
      <c r="E23" s="88" t="s">
        <v>57</v>
      </c>
      <c r="F23" s="47">
        <f>+'Ark1'!Q571</f>
        <v>23</v>
      </c>
      <c r="G23" s="65">
        <f>+'Ark1'!R571</f>
        <v>214</v>
      </c>
      <c r="H23" s="65">
        <f>+'Ark1'!S571</f>
        <v>211</v>
      </c>
      <c r="I23" s="101">
        <f>+'Ark1'!T571</f>
        <v>0.81054465570790091</v>
      </c>
      <c r="J23" s="101">
        <f>+'Ark1'!U571</f>
        <v>0.71031721187546948</v>
      </c>
      <c r="K23" s="49">
        <f>+'Ark1'!W571</f>
        <v>58.037914691943122</v>
      </c>
      <c r="L23" s="65">
        <f>+'Ark1'!Y571</f>
        <v>135.61682242990656</v>
      </c>
      <c r="M23" s="65">
        <f>+'Ark1'!AA571</f>
        <v>20.331723196212277</v>
      </c>
      <c r="N23" s="49">
        <f>+'Ark1'!AB571</f>
        <v>4.0656325661990929</v>
      </c>
      <c r="O23" s="65">
        <f>+'Ark1'!AC571</f>
        <v>-32.128246355470665</v>
      </c>
      <c r="P23" s="65">
        <f t="shared" si="0"/>
        <v>9.304347826086957</v>
      </c>
      <c r="Q23" s="49">
        <f>+'Ark1'!V571</f>
        <v>8.0186915887850478</v>
      </c>
      <c r="R23" s="101">
        <f>+'Ark1'!X571</f>
        <v>149.41120482781676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+'Ark1'!C572</f>
        <v>2023</v>
      </c>
      <c r="C24" s="47">
        <f>+'Ark1'!I572</f>
        <v>83</v>
      </c>
      <c r="D24" s="88" t="s">
        <v>10</v>
      </c>
      <c r="E24" s="88" t="s">
        <v>490</v>
      </c>
      <c r="F24" s="47">
        <f>+'Ark1'!Q572</f>
        <v>54</v>
      </c>
      <c r="G24" s="65">
        <f>+'Ark1'!R572</f>
        <v>269</v>
      </c>
      <c r="H24" s="65">
        <f>+'Ark1'!S572</f>
        <v>269</v>
      </c>
      <c r="I24" s="101">
        <f>+'Ark1'!T572</f>
        <v>1.0188622074085298</v>
      </c>
      <c r="J24" s="101">
        <f>+'Ark1'!U572</f>
        <v>0.94322009784079908</v>
      </c>
      <c r="K24" s="49">
        <f>+'Ark1'!W572</f>
        <v>56.936802973977677</v>
      </c>
      <c r="L24" s="65">
        <f>+'Ark1'!Y572</f>
        <v>143.26356877323437</v>
      </c>
      <c r="M24" s="65">
        <f>+'Ark1'!AA572</f>
        <v>25.761911236070475</v>
      </c>
      <c r="N24" s="49">
        <f>+'Ark1'!AB572</f>
        <v>5.5860705844594554</v>
      </c>
      <c r="O24" s="65">
        <f>+'Ark1'!AC572</f>
        <v>-21.740004266858673</v>
      </c>
      <c r="P24" s="65">
        <f t="shared" si="0"/>
        <v>4.9814814814814818</v>
      </c>
      <c r="Q24" s="49">
        <f>+'Ark1'!V572</f>
        <v>7.7286245353159853</v>
      </c>
      <c r="R24" s="101">
        <f>+'Ark1'!X572</f>
        <v>155.21513409884517</v>
      </c>
      <c r="S24" s="39"/>
      <c r="T24" s="4"/>
      <c r="U24" s="5"/>
      <c r="V24" s="5"/>
      <c r="W24"/>
      <c r="X24" s="1"/>
      <c r="Y24" s="1"/>
      <c r="AA24" s="9"/>
      <c r="AB24" s="9"/>
    </row>
    <row r="25" spans="1:28" s="314" customFormat="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4"/>
      <c r="U25" s="11"/>
      <c r="V25" s="5"/>
      <c r="X25" s="1"/>
      <c r="Y25" s="1"/>
      <c r="Z25" s="9"/>
      <c r="AA25" s="9"/>
      <c r="AB25" s="9"/>
    </row>
    <row r="26" spans="1:28" ht="15.6">
      <c r="A26" s="39"/>
      <c r="B26">
        <f>+'Ark1'!C573</f>
        <v>2022</v>
      </c>
      <c r="C26">
        <f>+'Ark1'!I573</f>
        <v>6</v>
      </c>
      <c r="D26" s="52" t="s">
        <v>53</v>
      </c>
      <c r="E26" s="52" t="s">
        <v>459</v>
      </c>
      <c r="F26">
        <f>+'Ark1'!Q573</f>
        <v>259</v>
      </c>
      <c r="G26" s="9">
        <f>+'Ark1'!R573</f>
        <v>9881</v>
      </c>
      <c r="H26" s="9">
        <f>+'Ark1'!S573</f>
        <v>9860</v>
      </c>
      <c r="I26" s="96">
        <f>+'Ark1'!T573</f>
        <v>36.043627343693011</v>
      </c>
      <c r="J26" s="96">
        <f>+'Ark1'!U573</f>
        <v>36.95189543446655</v>
      </c>
      <c r="K26" s="1">
        <f>+'Ark1'!W573</f>
        <v>58.789858012170392</v>
      </c>
      <c r="L26" s="9">
        <f>+'Ark1'!Y573</f>
        <v>158.03742434976277</v>
      </c>
      <c r="M26" s="9">
        <f>+'Ark1'!AA573</f>
        <v>32.512654722632995</v>
      </c>
      <c r="N26" s="1">
        <f>+'Ark1'!AB573</f>
        <v>5.0495575067843967</v>
      </c>
      <c r="O26" s="9">
        <f>+'Ark1'!AC573</f>
        <v>-42.66240976736281</v>
      </c>
      <c r="P26" s="9">
        <f t="shared" si="0"/>
        <v>38.150579150579148</v>
      </c>
      <c r="Q26" s="1">
        <f>+'Ark1'!V573</f>
        <v>5.9959518267381844</v>
      </c>
      <c r="R26" s="96">
        <f>+'Ark1'!X573</f>
        <v>171.58953080114918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+'Ark1'!C574</f>
        <v>2022</v>
      </c>
      <c r="C27">
        <f>+'Ark1'!I574</f>
        <v>24</v>
      </c>
      <c r="D27" s="52" t="s">
        <v>53</v>
      </c>
      <c r="E27" s="52" t="s">
        <v>68</v>
      </c>
      <c r="F27">
        <f>+'Ark1'!Q574</f>
        <v>238</v>
      </c>
      <c r="G27" s="9">
        <f>+'Ark1'!R574</f>
        <v>9503</v>
      </c>
      <c r="H27" s="9">
        <f>+'Ark1'!S574</f>
        <v>9489</v>
      </c>
      <c r="I27" s="96">
        <f>+'Ark1'!T574</f>
        <v>34.664769825636526</v>
      </c>
      <c r="J27" s="96">
        <f>+'Ark1'!U574</f>
        <v>34.889758480543819</v>
      </c>
      <c r="K27" s="1">
        <f>+'Ark1'!W574</f>
        <v>59.306143956159758</v>
      </c>
      <c r="L27" s="9">
        <f>+'Ark1'!Y574</f>
        <v>155.15342102494</v>
      </c>
      <c r="M27" s="9">
        <f>+'Ark1'!AA574</f>
        <v>29.298845067026136</v>
      </c>
      <c r="N27" s="1">
        <f>+'Ark1'!AB574</f>
        <v>4.330819392144214</v>
      </c>
      <c r="O27" s="9">
        <f>+'Ark1'!AC574</f>
        <v>-42.969953847702115</v>
      </c>
      <c r="P27" s="9">
        <f t="shared" si="0"/>
        <v>39.928571428571431</v>
      </c>
      <c r="Q27" s="1">
        <f>+'Ark1'!V574</f>
        <v>5.5978112175102588</v>
      </c>
      <c r="R27" s="96">
        <f>+'Ark1'!X574</f>
        <v>168.32721582247683</v>
      </c>
      <c r="S27" s="39"/>
      <c r="T27" s="4"/>
      <c r="U27" s="5"/>
      <c r="V27" s="5"/>
      <c r="W27"/>
      <c r="X27" s="11"/>
      <c r="Y27" s="11"/>
      <c r="AA27" s="9"/>
      <c r="AB27" s="9"/>
    </row>
    <row r="28" spans="1:28" ht="16.5" customHeight="1">
      <c r="A28" s="39"/>
      <c r="B28">
        <f>+'Ark1'!C575</f>
        <v>2022</v>
      </c>
      <c r="C28">
        <f>+'Ark1'!I575</f>
        <v>49</v>
      </c>
      <c r="D28" s="52" t="s">
        <v>53</v>
      </c>
      <c r="E28" s="52" t="s">
        <v>69</v>
      </c>
      <c r="F28">
        <f>+'Ark1'!Q575</f>
        <v>174</v>
      </c>
      <c r="G28" s="9">
        <f>+'Ark1'!R575</f>
        <v>3193</v>
      </c>
      <c r="H28" s="9">
        <f>+'Ark1'!S575</f>
        <v>3186</v>
      </c>
      <c r="I28" s="96">
        <f>+'Ark1'!T575</f>
        <v>11.647333479244184</v>
      </c>
      <c r="J28" s="96">
        <f>+'Ark1'!U575</f>
        <v>10.926549934098327</v>
      </c>
      <c r="K28" s="1">
        <f>+'Ark1'!W575</f>
        <v>59.135279347143758</v>
      </c>
      <c r="L28" s="9">
        <f>+'Ark1'!Y575</f>
        <v>144.61330723457601</v>
      </c>
      <c r="M28" s="9">
        <f>+'Ark1'!AA575</f>
        <v>28.790149742204243</v>
      </c>
      <c r="N28" s="1">
        <f>+'Ark1'!AB575</f>
        <v>4.4101084664589125</v>
      </c>
      <c r="O28" s="9">
        <f>+'Ark1'!AC575</f>
        <v>-40.99811677862705</v>
      </c>
      <c r="P28" s="9">
        <f t="shared" si="0"/>
        <v>18.350574712643677</v>
      </c>
      <c r="Q28" s="1">
        <f>+'Ark1'!V575</f>
        <v>6.0757907923582826</v>
      </c>
      <c r="R28" s="96">
        <f>+'Ark1'!X575</f>
        <v>156.97023112924069</v>
      </c>
      <c r="S28" s="39"/>
      <c r="T28" s="4"/>
      <c r="U28" s="5"/>
      <c r="V28" s="5"/>
      <c r="W28"/>
      <c r="X28" s="11"/>
      <c r="Y28" s="11"/>
      <c r="AA28" s="9"/>
      <c r="AB28" s="9"/>
    </row>
    <row r="29" spans="1:28">
      <c r="A29" s="39"/>
      <c r="B29">
        <f>+'Ark1'!C576</f>
        <v>2022</v>
      </c>
      <c r="C29">
        <f>+'Ark1'!I576</f>
        <v>80</v>
      </c>
      <c r="D29" s="52" t="s">
        <v>10</v>
      </c>
      <c r="E29" s="52" t="s">
        <v>9</v>
      </c>
      <c r="F29">
        <f>+'Ark1'!Q576</f>
        <v>140</v>
      </c>
      <c r="G29" s="9">
        <f>+'Ark1'!R576</f>
        <v>4017</v>
      </c>
      <c r="H29" s="9">
        <f>+'Ark1'!S576</f>
        <v>4002</v>
      </c>
      <c r="I29" s="96">
        <f>+'Ark1'!T576</f>
        <v>14.653096957758811</v>
      </c>
      <c r="J29" s="96">
        <f>+'Ark1'!U576</f>
        <v>14.560198986275163</v>
      </c>
      <c r="K29" s="1">
        <f>+'Ark1'!W576</f>
        <v>58.858570714642703</v>
      </c>
      <c r="L29" s="9">
        <f>+'Ark1'!Y576</f>
        <v>153.1756036843415</v>
      </c>
      <c r="M29" s="9">
        <f>+'Ark1'!AA576</f>
        <v>30.556958656142303</v>
      </c>
      <c r="N29" s="1">
        <f>+'Ark1'!AB576</f>
        <v>4.7817941171313629</v>
      </c>
      <c r="O29" s="9">
        <f>+'Ark1'!AC576</f>
        <v>-45.12721393625241</v>
      </c>
      <c r="P29" s="9">
        <f t="shared" si="0"/>
        <v>28.692857142857143</v>
      </c>
      <c r="Q29" s="1">
        <f>+'Ark1'!V576</f>
        <v>6.018919591735127</v>
      </c>
      <c r="R29" s="96">
        <f>+'Ark1'!X576</f>
        <v>166.54610645817027</v>
      </c>
      <c r="S29" s="39"/>
      <c r="T29" s="4"/>
      <c r="U29"/>
      <c r="V29"/>
      <c r="W29"/>
      <c r="X29" s="11"/>
      <c r="Y29" s="11"/>
      <c r="AA29" s="9"/>
      <c r="AB29" s="9"/>
    </row>
    <row r="30" spans="1:28" ht="17.25" customHeight="1">
      <c r="A30" s="39"/>
      <c r="B30">
        <f>+'Ark1'!C577</f>
        <v>2022</v>
      </c>
      <c r="C30">
        <f>+'Ark1'!I577</f>
        <v>81</v>
      </c>
      <c r="D30" s="52" t="s">
        <v>10</v>
      </c>
      <c r="E30" s="52" t="s">
        <v>57</v>
      </c>
      <c r="F30">
        <f>+'Ark1'!Q577</f>
        <v>37</v>
      </c>
      <c r="G30" s="9">
        <f>+'Ark1'!R577</f>
        <v>426</v>
      </c>
      <c r="H30" s="9">
        <f>+'Ark1'!S577</f>
        <v>423</v>
      </c>
      <c r="I30" s="96">
        <f>+'Ark1'!T577</f>
        <v>1.553950536222368</v>
      </c>
      <c r="J30" s="96">
        <f>+'Ark1'!U577</f>
        <v>1.3338191446730916</v>
      </c>
      <c r="K30" s="1">
        <f>+'Ark1'!W577</f>
        <v>59.092198581560304</v>
      </c>
      <c r="L30" s="9">
        <f>+'Ark1'!Y577</f>
        <v>132.31572769953047</v>
      </c>
      <c r="M30" s="9">
        <f>+'Ark1'!AA577</f>
        <v>20.065912090855274</v>
      </c>
      <c r="N30" s="1">
        <f>+'Ark1'!AB577</f>
        <v>3.995092810065711</v>
      </c>
      <c r="O30" s="9">
        <f>+'Ark1'!AC577</f>
        <v>-29.595840000909941</v>
      </c>
      <c r="P30" s="9">
        <f t="shared" si="0"/>
        <v>11.513513513513514</v>
      </c>
      <c r="Q30" s="1">
        <f>+'Ark1'!V577</f>
        <v>6.3685446009389679</v>
      </c>
      <c r="R30" s="96">
        <f>+'Ark1'!X577</f>
        <v>144.60984033489476</v>
      </c>
      <c r="S30" s="39"/>
      <c r="T30"/>
      <c r="U30"/>
      <c r="V30" s="5"/>
      <c r="W30"/>
      <c r="X30" s="11"/>
      <c r="Y30" s="11"/>
      <c r="AA30" s="9"/>
      <c r="AB30" s="9"/>
    </row>
    <row r="31" spans="1:28" ht="15.6">
      <c r="A31" s="39"/>
      <c r="B31">
        <f>+'Ark1'!C578</f>
        <v>2022</v>
      </c>
      <c r="C31">
        <f>+'Ark1'!I578</f>
        <v>83</v>
      </c>
      <c r="D31" s="52" t="s">
        <v>10</v>
      </c>
      <c r="E31" s="52" t="s">
        <v>490</v>
      </c>
      <c r="F31">
        <f>+'Ark1'!Q578</f>
        <v>66</v>
      </c>
      <c r="G31" s="9">
        <f>+'Ark1'!R578</f>
        <v>394</v>
      </c>
      <c r="H31" s="9">
        <f>+'Ark1'!S578</f>
        <v>392</v>
      </c>
      <c r="I31" s="96">
        <f>+'Ark1'!T578</f>
        <v>1.4372218574451003</v>
      </c>
      <c r="J31" s="96">
        <f>+'Ark1'!U578</f>
        <v>1.3377780199430438</v>
      </c>
      <c r="K31" s="1">
        <f>+'Ark1'!W578</f>
        <v>56.979591836734677</v>
      </c>
      <c r="L31" s="9">
        <f>+'Ark1'!Y578</f>
        <v>143.4868020304568</v>
      </c>
      <c r="M31" s="9">
        <f>+'Ark1'!AA578</f>
        <v>23.432431101179919</v>
      </c>
      <c r="N31" s="1">
        <f>+'Ark1'!AB578</f>
        <v>5.2512964227052796</v>
      </c>
      <c r="O31" s="9">
        <f>+'Ark1'!AC578</f>
        <v>-28.657831355220655</v>
      </c>
      <c r="P31" s="9">
        <f t="shared" si="0"/>
        <v>5.9696969696969697</v>
      </c>
      <c r="Q31" s="1">
        <f>+'Ark1'!V578</f>
        <v>7.845177664974619</v>
      </c>
      <c r="R31" s="96">
        <f>+'Ark1'!X578</f>
        <v>156.01107621912655</v>
      </c>
      <c r="S31" s="39"/>
      <c r="T31" s="2"/>
      <c r="U31"/>
      <c r="V31"/>
      <c r="W31"/>
      <c r="X31" s="11"/>
      <c r="Y31" s="11"/>
      <c r="AA31" s="9"/>
      <c r="AB31" s="9"/>
    </row>
    <row r="32" spans="1:28" ht="15.6">
      <c r="A32" s="39"/>
      <c r="B32" s="47">
        <f>+'Ark1'!C579</f>
        <v>2021</v>
      </c>
      <c r="C32" s="47">
        <f>+'Ark1'!I579</f>
        <v>6</v>
      </c>
      <c r="D32" s="88" t="s">
        <v>53</v>
      </c>
      <c r="E32" s="88" t="s">
        <v>459</v>
      </c>
      <c r="F32" s="47">
        <f>+'Ark1'!Q579</f>
        <v>234</v>
      </c>
      <c r="G32" s="65">
        <f>+'Ark1'!R579</f>
        <v>10155</v>
      </c>
      <c r="H32" s="65">
        <f>+'Ark1'!S579</f>
        <v>10155</v>
      </c>
      <c r="I32" s="101">
        <f>+'Ark1'!T579</f>
        <v>36.426572924887004</v>
      </c>
      <c r="J32" s="101">
        <f>+'Ark1'!U579</f>
        <v>37.466859950980691</v>
      </c>
      <c r="K32" s="49">
        <f>+'Ark1'!W579</f>
        <v>59.238010832102397</v>
      </c>
      <c r="L32" s="65">
        <f>+'Ark1'!Y579</f>
        <v>158.0681802067954</v>
      </c>
      <c r="M32" s="65">
        <f>+'Ark1'!AA579</f>
        <v>31.260239429258007</v>
      </c>
      <c r="N32" s="49">
        <f>+'Ark1'!AB579</f>
        <v>4.6980906669832816</v>
      </c>
      <c r="O32" s="65">
        <f>+'Ark1'!AC579</f>
        <v>-39.651086609768207</v>
      </c>
      <c r="P32" s="65">
        <f t="shared" si="0"/>
        <v>43.397435897435898</v>
      </c>
      <c r="Q32" s="49">
        <f>+'Ark1'!V579</f>
        <v>15.08774002954209</v>
      </c>
      <c r="R32" s="101">
        <f>+'Ark1'!X579</f>
        <v>171.25479979067725</v>
      </c>
      <c r="S32" s="39"/>
      <c r="T32" s="2"/>
      <c r="U32"/>
      <c r="V32"/>
      <c r="W32"/>
      <c r="X32" s="11"/>
      <c r="Y32" s="11"/>
      <c r="AA32" s="9"/>
      <c r="AB32" s="9"/>
    </row>
    <row r="33" spans="1:28" ht="21">
      <c r="A33" s="39"/>
      <c r="B33" s="47">
        <f>+'Ark1'!C580</f>
        <v>2021</v>
      </c>
      <c r="C33" s="47">
        <f>+'Ark1'!I580</f>
        <v>24</v>
      </c>
      <c r="D33" s="88" t="s">
        <v>53</v>
      </c>
      <c r="E33" s="88" t="s">
        <v>68</v>
      </c>
      <c r="F33" s="47">
        <f>+'Ark1'!Q580</f>
        <v>224</v>
      </c>
      <c r="G33" s="65">
        <f>+'Ark1'!R580</f>
        <v>9448</v>
      </c>
      <c r="H33" s="65">
        <f>+'Ark1'!S580</f>
        <v>9450</v>
      </c>
      <c r="I33" s="101">
        <f>+'Ark1'!T580</f>
        <v>33.89052299304111</v>
      </c>
      <c r="J33" s="101">
        <f>+'Ark1'!U580</f>
        <v>33.756441186952543</v>
      </c>
      <c r="K33" s="49">
        <f>+'Ark1'!W580</f>
        <v>59.567407407407401</v>
      </c>
      <c r="L33" s="65">
        <f>+'Ark1'!Y580</f>
        <v>153.07132938187911</v>
      </c>
      <c r="M33" s="65">
        <f>+'Ark1'!AA580</f>
        <v>29.076457043202318</v>
      </c>
      <c r="N33" s="49">
        <f>+'Ark1'!AB580</f>
        <v>4.1441941472758357</v>
      </c>
      <c r="O33" s="65">
        <f>+'Ark1'!AC580</f>
        <v>-40.736498275032375</v>
      </c>
      <c r="P33" s="65">
        <f t="shared" si="0"/>
        <v>42.178571428571431</v>
      </c>
      <c r="Q33" s="49">
        <f>+'Ark1'!V580</f>
        <v>15.324407281964437</v>
      </c>
      <c r="R33" s="101">
        <f>+'Ark1'!X580</f>
        <v>165.80965962517715</v>
      </c>
      <c r="S33" s="39"/>
      <c r="T33" s="12"/>
      <c r="U33"/>
      <c r="V33"/>
      <c r="W33"/>
      <c r="X33" s="50"/>
      <c r="Y33" s="50"/>
      <c r="AA33" s="9"/>
      <c r="AB33" s="9"/>
    </row>
    <row r="34" spans="1:28" ht="15.6">
      <c r="A34" s="39"/>
      <c r="B34" s="47">
        <f>+'Ark1'!C581</f>
        <v>2021</v>
      </c>
      <c r="C34" s="47">
        <f>+'Ark1'!I581</f>
        <v>49</v>
      </c>
      <c r="D34" s="88" t="s">
        <v>53</v>
      </c>
      <c r="E34" s="88" t="s">
        <v>69</v>
      </c>
      <c r="F34" s="47">
        <f>+'Ark1'!Q581</f>
        <v>134</v>
      </c>
      <c r="G34" s="65">
        <f>+'Ark1'!R581</f>
        <v>2892</v>
      </c>
      <c r="H34" s="65">
        <f>+'Ark1'!S581</f>
        <v>2892</v>
      </c>
      <c r="I34" s="101">
        <f>+'Ark1'!T581</f>
        <v>10.373771432670923</v>
      </c>
      <c r="J34" s="101">
        <f>+'Ark1'!U581</f>
        <v>9.9071497431927735</v>
      </c>
      <c r="K34" s="49">
        <f>+'Ark1'!W581</f>
        <v>58.742047026279401</v>
      </c>
      <c r="L34" s="65">
        <f>+'Ark1'!Y581</f>
        <v>146.76669778699815</v>
      </c>
      <c r="M34" s="65">
        <f>+'Ark1'!AA581</f>
        <v>29.290822710833599</v>
      </c>
      <c r="N34" s="49">
        <f>+'Ark1'!AB581</f>
        <v>4.5197265138379938</v>
      </c>
      <c r="O34" s="65">
        <f>+'Ark1'!AC581</f>
        <v>-44.414932961644638</v>
      </c>
      <c r="P34" s="65">
        <f t="shared" si="0"/>
        <v>21.582089552238806</v>
      </c>
      <c r="Q34" s="49">
        <f>+'Ark1'!V581</f>
        <v>14.84854771784233</v>
      </c>
      <c r="R34" s="101">
        <f>+'Ark1'!X581</f>
        <v>159.01050681148283</v>
      </c>
      <c r="S34" s="39"/>
      <c r="T34" s="2"/>
      <c r="U34" s="4"/>
      <c r="V34" s="4"/>
      <c r="W34"/>
      <c r="Y34"/>
      <c r="Z34"/>
    </row>
    <row r="35" spans="1:28" ht="15.6">
      <c r="A35" s="39"/>
      <c r="B35" s="47">
        <f>+'Ark1'!C582</f>
        <v>2021</v>
      </c>
      <c r="C35" s="47">
        <f>+'Ark1'!I582</f>
        <v>80</v>
      </c>
      <c r="D35" s="88" t="s">
        <v>10</v>
      </c>
      <c r="E35" s="88" t="s">
        <v>9</v>
      </c>
      <c r="F35" s="47">
        <f>+'Ark1'!Q582</f>
        <v>168</v>
      </c>
      <c r="G35" s="65">
        <f>+'Ark1'!R582</f>
        <v>4929</v>
      </c>
      <c r="H35" s="65">
        <f>+'Ark1'!S582</f>
        <v>4929</v>
      </c>
      <c r="I35" s="101">
        <f>+'Ark1'!T582</f>
        <v>17.680608365019015</v>
      </c>
      <c r="J35" s="101">
        <f>+'Ark1'!U582</f>
        <v>17.401540249372765</v>
      </c>
      <c r="K35" s="49">
        <f>+'Ark1'!W582</f>
        <v>58.465814566849261</v>
      </c>
      <c r="L35" s="65">
        <f>+'Ark1'!Y582</f>
        <v>151.25368228849683</v>
      </c>
      <c r="M35" s="65">
        <f>+'Ark1'!AA582</f>
        <v>30.115025699948191</v>
      </c>
      <c r="N35" s="49">
        <f>+'Ark1'!AB582</f>
        <v>4.8152411068528806</v>
      </c>
      <c r="O35" s="65">
        <f>+'Ark1'!AC582</f>
        <v>-50.776061416834487</v>
      </c>
      <c r="P35" s="65">
        <f t="shared" si="0"/>
        <v>29.339285714285715</v>
      </c>
      <c r="Q35" s="49">
        <f>+'Ark1'!V582</f>
        <v>14.729153986609862</v>
      </c>
      <c r="R35" s="101">
        <f>+'Ark1'!X582</f>
        <v>163.87181179685425</v>
      </c>
      <c r="S35" s="39"/>
      <c r="T35" s="4"/>
      <c r="U35" s="1"/>
      <c r="V35" s="18"/>
      <c r="W35"/>
      <c r="X35" s="1"/>
      <c r="Y35" s="5"/>
      <c r="Z35"/>
    </row>
    <row r="36" spans="1:28" ht="15.6">
      <c r="A36" s="39"/>
      <c r="B36" s="47">
        <f>+'Ark1'!C583</f>
        <v>2021</v>
      </c>
      <c r="C36" s="47">
        <f>+'Ark1'!I583</f>
        <v>81</v>
      </c>
      <c r="D36" s="88" t="s">
        <v>10</v>
      </c>
      <c r="E36" s="88" t="s">
        <v>57</v>
      </c>
      <c r="F36" s="47">
        <f>+'Ark1'!Q583</f>
        <v>32</v>
      </c>
      <c r="G36" s="65">
        <f>+'Ark1'!R583</f>
        <v>162</v>
      </c>
      <c r="H36" s="65">
        <f>+'Ark1'!S583</f>
        <v>162</v>
      </c>
      <c r="I36" s="101">
        <f>+'Ark1'!T583</f>
        <v>0.58110337900853715</v>
      </c>
      <c r="J36" s="101">
        <f>+'Ark1'!U583</f>
        <v>0.50369111910454389</v>
      </c>
      <c r="K36" s="49">
        <f>+'Ark1'!W583</f>
        <v>58.858024691357997</v>
      </c>
      <c r="L36" s="65">
        <f>+'Ark1'!Y583</f>
        <v>133.20679012345681</v>
      </c>
      <c r="M36" s="65">
        <f>+'Ark1'!AA583</f>
        <v>14.402109441444685</v>
      </c>
      <c r="N36" s="49">
        <f>+'Ark1'!AB583</f>
        <v>3.9843324083378246</v>
      </c>
      <c r="O36" s="65">
        <f>+'Ark1'!AC583</f>
        <v>-35.757739484914005</v>
      </c>
      <c r="P36" s="65">
        <f t="shared" si="0"/>
        <v>5.0625</v>
      </c>
      <c r="Q36" s="49">
        <f>+'Ark1'!V583</f>
        <v>14.870370370370372</v>
      </c>
      <c r="R36" s="101">
        <f>+'Ark1'!X583</f>
        <v>144.31938258229331</v>
      </c>
      <c r="S36" s="39"/>
      <c r="T36" s="4"/>
      <c r="U36" s="1"/>
      <c r="V36" s="18"/>
      <c r="W36"/>
      <c r="Y36"/>
      <c r="Z36"/>
    </row>
    <row r="37" spans="1:28" ht="15.6">
      <c r="A37" s="39"/>
      <c r="B37" s="47">
        <f>+'Ark1'!C584</f>
        <v>2021</v>
      </c>
      <c r="C37" s="47">
        <f>+'Ark1'!I584</f>
        <v>83</v>
      </c>
      <c r="D37" s="88" t="s">
        <v>10</v>
      </c>
      <c r="E37" s="88" t="s">
        <v>490</v>
      </c>
      <c r="F37" s="47">
        <f>+'Ark1'!Q584</f>
        <v>69</v>
      </c>
      <c r="G37" s="65">
        <f>+'Ark1'!R584</f>
        <v>292</v>
      </c>
      <c r="H37" s="65">
        <f>+'Ark1'!S584</f>
        <v>292</v>
      </c>
      <c r="I37" s="101">
        <f>+'Ark1'!T584</f>
        <v>1.0474209053734127</v>
      </c>
      <c r="J37" s="101">
        <f>+'Ark1'!U584</f>
        <v>0.96431775039667844</v>
      </c>
      <c r="K37" s="49">
        <f>+'Ark1'!W584</f>
        <v>57.270547945205479</v>
      </c>
      <c r="L37" s="65">
        <f>+'Ark1'!Y584</f>
        <v>141.48630136986301</v>
      </c>
      <c r="M37" s="65">
        <f>+'Ark1'!AA584</f>
        <v>20.408624050513911</v>
      </c>
      <c r="N37" s="49">
        <f>+'Ark1'!AB584</f>
        <v>4.8411855760699556</v>
      </c>
      <c r="O37" s="65">
        <f>+'Ark1'!AC584</f>
        <v>-26.73127760307694</v>
      </c>
      <c r="P37" s="65">
        <f t="shared" si="0"/>
        <v>4.2318840579710146</v>
      </c>
      <c r="Q37" s="49">
        <f>+'Ark1'!V584</f>
        <v>13.948630136986299</v>
      </c>
      <c r="R37" s="101">
        <f>+'Ark1'!X584</f>
        <v>153.28960061740304</v>
      </c>
      <c r="S37" s="39"/>
      <c r="T37" s="4"/>
      <c r="U37" s="1"/>
      <c r="V37" s="18"/>
      <c r="W37"/>
      <c r="Y37"/>
      <c r="Z37"/>
    </row>
    <row r="38" spans="1:28" ht="15.6">
      <c r="A38" s="39"/>
      <c r="B38">
        <f>+'Ark1'!C585</f>
        <v>2020</v>
      </c>
      <c r="C38">
        <f>+'Ark1'!I585</f>
        <v>6</v>
      </c>
      <c r="D38" s="52" t="s">
        <v>53</v>
      </c>
      <c r="E38" s="52" t="s">
        <v>459</v>
      </c>
      <c r="F38">
        <f>+'Ark1'!Q585</f>
        <v>241</v>
      </c>
      <c r="G38" s="9">
        <f>+'Ark1'!R585</f>
        <v>9035</v>
      </c>
      <c r="H38" s="9">
        <f>+'Ark1'!S585</f>
        <v>9035</v>
      </c>
      <c r="I38" s="96">
        <f>+'Ark1'!T585</f>
        <v>33.113432288803367</v>
      </c>
      <c r="J38" s="96">
        <f>+'Ark1'!U585</f>
        <v>33.851977552933903</v>
      </c>
      <c r="K38" s="1">
        <f>+'Ark1'!W585</f>
        <v>59.507028223574991</v>
      </c>
      <c r="L38" s="9">
        <f>+'Ark1'!Y585</f>
        <v>155.65297841726681</v>
      </c>
      <c r="M38" s="9">
        <f>+'Ark1'!AA585</f>
        <v>31.233987872906098</v>
      </c>
      <c r="N38" s="1">
        <f>+'Ark1'!AB585</f>
        <v>4.7548920860701003</v>
      </c>
      <c r="O38" s="9">
        <f>+'Ark1'!AC585</f>
        <v>-42.644439728094468</v>
      </c>
      <c r="P38" s="9">
        <f t="shared" si="0"/>
        <v>37.489626556016596</v>
      </c>
      <c r="Q38" s="1">
        <f>+'Ark1'!V585</f>
        <v>15.202324294410619</v>
      </c>
      <c r="R38" s="96">
        <f>+'Ark1'!X585</f>
        <v>168.638113128133</v>
      </c>
      <c r="S38" s="39"/>
      <c r="T38" s="4"/>
      <c r="U38" s="1"/>
      <c r="V38" s="18"/>
      <c r="W38"/>
      <c r="Y38"/>
      <c r="Z38"/>
    </row>
    <row r="39" spans="1:28" ht="15.6">
      <c r="A39" s="39"/>
      <c r="B39">
        <f>+'Ark1'!C586</f>
        <v>2020</v>
      </c>
      <c r="C39">
        <f>+'Ark1'!I586</f>
        <v>24</v>
      </c>
      <c r="D39" s="52" t="s">
        <v>53</v>
      </c>
      <c r="E39" s="52" t="s">
        <v>68</v>
      </c>
      <c r="F39">
        <f>+'Ark1'!Q586</f>
        <v>204</v>
      </c>
      <c r="G39" s="9">
        <f>+'Ark1'!R586</f>
        <v>9579</v>
      </c>
      <c r="H39" s="9">
        <f>+'Ark1'!S586</f>
        <v>9579</v>
      </c>
      <c r="I39" s="96">
        <f>+'Ark1'!T586</f>
        <v>35.107201759208358</v>
      </c>
      <c r="J39" s="96">
        <f>+'Ark1'!U586</f>
        <v>35.258821861303161</v>
      </c>
      <c r="K39" s="1">
        <f>+'Ark1'!W586</f>
        <v>59.245537112433446</v>
      </c>
      <c r="L39" s="9">
        <f>+'Ark1'!Y586</f>
        <v>152.91467689737962</v>
      </c>
      <c r="M39" s="9">
        <f>+'Ark1'!AA586</f>
        <v>29.808433608896799</v>
      </c>
      <c r="N39" s="1">
        <f>+'Ark1'!AB586</f>
        <v>4.3249434553781567</v>
      </c>
      <c r="O39" s="9">
        <f>+'Ark1'!AC586</f>
        <v>-43.246750127594488</v>
      </c>
      <c r="P39" s="9">
        <f t="shared" si="0"/>
        <v>46.955882352941174</v>
      </c>
      <c r="Q39" s="1">
        <f>+'Ark1'!V586</f>
        <v>15.152521139993734</v>
      </c>
      <c r="R39" s="96">
        <f>+'Ark1'!X586</f>
        <v>165.6713725865439</v>
      </c>
      <c r="S39" s="39"/>
      <c r="T39" s="4"/>
      <c r="U39" s="11"/>
      <c r="V39" s="18"/>
      <c r="W39"/>
      <c r="Y39"/>
      <c r="Z39"/>
    </row>
    <row r="40" spans="1:28" ht="15.6">
      <c r="A40" s="39"/>
      <c r="B40">
        <f>+'Ark1'!C587</f>
        <v>2020</v>
      </c>
      <c r="C40">
        <f>+'Ark1'!I587</f>
        <v>49</v>
      </c>
      <c r="D40" s="52" t="s">
        <v>53</v>
      </c>
      <c r="E40" s="52" t="s">
        <v>69</v>
      </c>
      <c r="F40">
        <f>+'Ark1'!Q587</f>
        <v>126</v>
      </c>
      <c r="G40" s="9">
        <f>+'Ark1'!R587</f>
        <v>3245</v>
      </c>
      <c r="H40" s="9">
        <f>+'Ark1'!S587</f>
        <v>3245</v>
      </c>
      <c r="I40" s="96">
        <f>+'Ark1'!T587</f>
        <v>11.892981491662084</v>
      </c>
      <c r="J40" s="96">
        <f>+'Ark1'!U587</f>
        <v>11.459264438962039</v>
      </c>
      <c r="K40" s="1">
        <f>+'Ark1'!W587</f>
        <v>58.833281972265006</v>
      </c>
      <c r="L40" s="9">
        <f>+'Ark1'!Y587</f>
        <v>146.70455161787365</v>
      </c>
      <c r="M40" s="9">
        <f>+'Ark1'!AA587</f>
        <v>30.786011538734154</v>
      </c>
      <c r="N40" s="1">
        <f>+'Ark1'!AB587</f>
        <v>4.5914372486531505</v>
      </c>
      <c r="O40" s="9">
        <f>+'Ark1'!AC587</f>
        <v>-46.091009109924322</v>
      </c>
      <c r="P40" s="9">
        <f t="shared" si="0"/>
        <v>25.753968253968253</v>
      </c>
      <c r="Q40" s="1">
        <f>+'Ark1'!V587</f>
        <v>14.911556240369798</v>
      </c>
      <c r="R40" s="96">
        <f>+'Ark1'!X587</f>
        <v>158.9431761840448</v>
      </c>
      <c r="S40" s="39"/>
      <c r="T40" s="4"/>
      <c r="U40" s="11"/>
      <c r="V40" s="18"/>
      <c r="W40"/>
      <c r="Y40"/>
      <c r="Z40"/>
    </row>
    <row r="41" spans="1:28" ht="15.6">
      <c r="A41" s="39"/>
      <c r="B41">
        <f>+'Ark1'!C588</f>
        <v>2020</v>
      </c>
      <c r="C41">
        <f>+'Ark1'!I588</f>
        <v>80</v>
      </c>
      <c r="D41" s="52" t="s">
        <v>10</v>
      </c>
      <c r="E41" s="52" t="s">
        <v>9</v>
      </c>
      <c r="F41">
        <f>+'Ark1'!Q588</f>
        <v>149</v>
      </c>
      <c r="G41" s="9">
        <f>+'Ark1'!R588</f>
        <v>4948</v>
      </c>
      <c r="H41" s="9">
        <f>+'Ark1'!S588</f>
        <v>4948</v>
      </c>
      <c r="I41" s="96">
        <f>+'Ark1'!T588</f>
        <v>18.134506138904161</v>
      </c>
      <c r="J41" s="96">
        <f>+'Ark1'!U588</f>
        <v>17.837748831502534</v>
      </c>
      <c r="K41" s="1">
        <f>+'Ark1'!W588</f>
        <v>58.940986257073583</v>
      </c>
      <c r="L41" s="9">
        <f>+'Ark1'!Y588</f>
        <v>149.76554163298252</v>
      </c>
      <c r="M41" s="9">
        <f>+'Ark1'!AA588</f>
        <v>29.983710731424651</v>
      </c>
      <c r="N41" s="1">
        <f>+'Ark1'!AB588</f>
        <v>4.5436615348085079</v>
      </c>
      <c r="O41" s="9">
        <f>+'Ark1'!AC588</f>
        <v>-50.886657157775687</v>
      </c>
      <c r="P41" s="9">
        <f t="shared" si="0"/>
        <v>33.208053691275168</v>
      </c>
      <c r="Q41" s="1">
        <f>+'Ark1'!V588</f>
        <v>14.983427647534363</v>
      </c>
      <c r="R41" s="96">
        <f>+'Ark1'!X588</f>
        <v>162.2595250628207</v>
      </c>
      <c r="S41" s="39"/>
      <c r="T41" s="4"/>
      <c r="U41" s="11"/>
      <c r="V41" s="18"/>
      <c r="W41"/>
      <c r="Y41"/>
      <c r="Z41"/>
    </row>
    <row r="42" spans="1:28" ht="15.6">
      <c r="A42" s="39"/>
      <c r="B42">
        <f>+'Ark1'!C589</f>
        <v>2020</v>
      </c>
      <c r="C42">
        <f>+'Ark1'!I589</f>
        <v>81</v>
      </c>
      <c r="D42" s="52" t="s">
        <v>10</v>
      </c>
      <c r="E42" s="52" t="s">
        <v>57</v>
      </c>
      <c r="F42">
        <f>+'Ark1'!Q589</f>
        <v>22</v>
      </c>
      <c r="G42" s="9">
        <f>+'Ark1'!R589</f>
        <v>146</v>
      </c>
      <c r="H42" s="9">
        <f>+'Ark1'!S589</f>
        <v>146</v>
      </c>
      <c r="I42" s="96">
        <f>+'Ark1'!T589</f>
        <v>0.53509254168957276</v>
      </c>
      <c r="J42" s="96">
        <f>+'Ark1'!U589</f>
        <v>0.47797297209990225</v>
      </c>
      <c r="K42" s="1">
        <f>+'Ark1'!W589</f>
        <v>58.684931506849296</v>
      </c>
      <c r="L42" s="9">
        <f>+'Ark1'!Y589</f>
        <v>136.00410958904101</v>
      </c>
      <c r="M42" s="9">
        <f>+'Ark1'!AA589</f>
        <v>17.857333694393628</v>
      </c>
      <c r="N42" s="1">
        <f>+'Ark1'!AB589</f>
        <v>3.926993734376067</v>
      </c>
      <c r="O42" s="9">
        <f>+'Ark1'!AC589</f>
        <v>-27.841526082702881</v>
      </c>
      <c r="P42" s="9">
        <f t="shared" si="0"/>
        <v>6.6363636363636367</v>
      </c>
      <c r="Q42" s="1">
        <f>+'Ark1'!V589</f>
        <v>14.883561643835622</v>
      </c>
      <c r="R42" s="96">
        <f>+'Ark1'!X589</f>
        <v>147.35006456017453</v>
      </c>
      <c r="S42" s="39"/>
      <c r="T42" s="4"/>
      <c r="U42" s="11"/>
      <c r="V42" s="18"/>
      <c r="W42"/>
      <c r="Y42"/>
      <c r="Z42"/>
    </row>
    <row r="43" spans="1:28" ht="15.6">
      <c r="A43" s="39"/>
      <c r="B43">
        <f>+'Ark1'!C590</f>
        <v>2020</v>
      </c>
      <c r="C43">
        <f>+'Ark1'!I590</f>
        <v>83</v>
      </c>
      <c r="D43" s="52" t="s">
        <v>10</v>
      </c>
      <c r="E43" s="52" t="s">
        <v>490</v>
      </c>
      <c r="F43">
        <f>+'Ark1'!Q590</f>
        <v>58</v>
      </c>
      <c r="G43" s="9">
        <f>+'Ark1'!R590</f>
        <v>332</v>
      </c>
      <c r="H43" s="9">
        <f>+'Ark1'!S590</f>
        <v>332</v>
      </c>
      <c r="I43" s="96">
        <f>+'Ark1'!T590</f>
        <v>1.2167857797324539</v>
      </c>
      <c r="J43" s="96">
        <f>+'Ark1'!U590</f>
        <v>1.1142143431984688</v>
      </c>
      <c r="K43" s="1">
        <f>+'Ark1'!W590</f>
        <v>58.066265060240973</v>
      </c>
      <c r="L43" s="9">
        <f>+'Ark1'!Y590</f>
        <v>139.42228915662656</v>
      </c>
      <c r="M43" s="9">
        <f>+'Ark1'!AA590</f>
        <v>26.476056190193301</v>
      </c>
      <c r="N43" s="1">
        <f>+'Ark1'!AB590</f>
        <v>5.6856779932560588</v>
      </c>
      <c r="O43" s="9">
        <f>+'Ark1'!AC590</f>
        <v>-7.130404012109973</v>
      </c>
      <c r="P43" s="9">
        <f t="shared" si="0"/>
        <v>5.7241379310344831</v>
      </c>
      <c r="Q43" s="1">
        <f>+'Ark1'!V590</f>
        <v>14.578313253012052</v>
      </c>
      <c r="R43" s="96">
        <f>+'Ark1'!X590</f>
        <v>151.05340103643161</v>
      </c>
      <c r="S43" s="39"/>
      <c r="T43" s="4"/>
      <c r="U43" s="5"/>
      <c r="V43" s="18"/>
      <c r="W43"/>
      <c r="Y43"/>
      <c r="Z43"/>
    </row>
    <row r="44" spans="1:28" ht="15.6">
      <c r="A44" s="39"/>
      <c r="B44" s="47">
        <f>+'Ark1'!C591</f>
        <v>2019</v>
      </c>
      <c r="C44" s="47">
        <f>+'Ark1'!I591</f>
        <v>6</v>
      </c>
      <c r="D44" s="88" t="s">
        <v>53</v>
      </c>
      <c r="E44" s="88" t="s">
        <v>459</v>
      </c>
      <c r="F44" s="47">
        <f>+'Ark1'!Q591</f>
        <v>272</v>
      </c>
      <c r="G44" s="65">
        <f>+'Ark1'!R591</f>
        <v>10337</v>
      </c>
      <c r="H44" s="65">
        <f>+'Ark1'!S591</f>
        <v>10337</v>
      </c>
      <c r="I44" s="101">
        <f>+'Ark1'!T591</f>
        <v>36.898090308763173</v>
      </c>
      <c r="J44" s="101">
        <f>+'Ark1'!U591</f>
        <v>37.651861484679024</v>
      </c>
      <c r="K44" s="49">
        <f>+'Ark1'!W591</f>
        <v>59.335300377285478</v>
      </c>
      <c r="L44" s="65">
        <f>+'Ark1'!Y591</f>
        <v>155.12159233820262</v>
      </c>
      <c r="M44" s="65">
        <f>+'Ark1'!AA591</f>
        <v>31.746220762585256</v>
      </c>
      <c r="N44" s="49">
        <f>+'Ark1'!AB591</f>
        <v>4.8462063773177988</v>
      </c>
      <c r="O44" s="65">
        <f>+'Ark1'!AC591</f>
        <v>-47.171389815095083</v>
      </c>
      <c r="P44" s="65">
        <f t="shared" si="0"/>
        <v>38.003676470588232</v>
      </c>
      <c r="Q44" s="49">
        <f>+'Ark1'!V591</f>
        <v>15.130115120441136</v>
      </c>
      <c r="R44" s="101">
        <f>+'Ark1'!X591</f>
        <v>168.06239689946037</v>
      </c>
      <c r="S44" s="39"/>
      <c r="T44" s="4"/>
      <c r="U44" s="5"/>
      <c r="V44" s="18"/>
      <c r="W44"/>
      <c r="Y44"/>
      <c r="Z44"/>
    </row>
    <row r="45" spans="1:28" ht="15.6">
      <c r="A45" s="39"/>
      <c r="B45" s="47">
        <f>+'Ark1'!C592</f>
        <v>2019</v>
      </c>
      <c r="C45" s="47">
        <f>+'Ark1'!I592</f>
        <v>24</v>
      </c>
      <c r="D45" s="88" t="s">
        <v>53</v>
      </c>
      <c r="E45" s="88" t="s">
        <v>68</v>
      </c>
      <c r="F45" s="47">
        <f>+'Ark1'!Q592</f>
        <v>215</v>
      </c>
      <c r="G45" s="65">
        <f>+'Ark1'!R592</f>
        <v>10876</v>
      </c>
      <c r="H45" s="65">
        <f>+'Ark1'!S592</f>
        <v>10841</v>
      </c>
      <c r="I45" s="101">
        <f>+'Ark1'!T592</f>
        <v>38.822059610922729</v>
      </c>
      <c r="J45" s="101">
        <f>+'Ark1'!U592</f>
        <v>39.315487391062739</v>
      </c>
      <c r="K45" s="49">
        <f>+'Ark1'!W592</f>
        <v>58.931925099160601</v>
      </c>
      <c r="L45" s="65">
        <f>+'Ark1'!Y592</f>
        <v>153.94825947039277</v>
      </c>
      <c r="M45" s="65">
        <f>+'Ark1'!AA592</f>
        <v>30.688693557058393</v>
      </c>
      <c r="N45" s="49">
        <f>+'Ark1'!AB592</f>
        <v>4.6022674086304995</v>
      </c>
      <c r="O45" s="65">
        <f>+'Ark1'!AC592</f>
        <v>-42.407698131194394</v>
      </c>
      <c r="P45" s="65">
        <f t="shared" si="0"/>
        <v>50.586046511627906</v>
      </c>
      <c r="Q45" s="49">
        <f>+'Ark1'!V592</f>
        <v>14.980323648400145</v>
      </c>
      <c r="R45" s="101">
        <f>+'Ark1'!X592</f>
        <v>167.32104384020545</v>
      </c>
      <c r="S45" s="39"/>
      <c r="T45" s="4"/>
      <c r="U45" s="5"/>
      <c r="V45" s="18"/>
      <c r="W45"/>
      <c r="Y45"/>
      <c r="Z45"/>
    </row>
    <row r="46" spans="1:28" ht="15.6">
      <c r="A46" s="39"/>
      <c r="B46" s="47">
        <f>+'Ark1'!C593</f>
        <v>2019</v>
      </c>
      <c r="C46" s="47">
        <f>+'Ark1'!I593</f>
        <v>49</v>
      </c>
      <c r="D46" s="88" t="s">
        <v>53</v>
      </c>
      <c r="E46" s="88" t="s">
        <v>69</v>
      </c>
      <c r="F46" s="47">
        <f>+'Ark1'!Q593</f>
        <v>111</v>
      </c>
      <c r="G46" s="65">
        <f>+'Ark1'!R593</f>
        <v>3464</v>
      </c>
      <c r="H46" s="65">
        <f>+'Ark1'!S593</f>
        <v>3464</v>
      </c>
      <c r="I46" s="101">
        <f>+'Ark1'!T593</f>
        <v>12.364804568980903</v>
      </c>
      <c r="J46" s="101">
        <f>+'Ark1'!U593</f>
        <v>11.816714264440701</v>
      </c>
      <c r="K46" s="49">
        <f>+'Ark1'!W593</f>
        <v>59.275692840646641</v>
      </c>
      <c r="L46" s="65">
        <f>+'Ark1'!Y593</f>
        <v>145.27777136258663</v>
      </c>
      <c r="M46" s="65">
        <f>+'Ark1'!AA593</f>
        <v>30.546208174375629</v>
      </c>
      <c r="N46" s="49">
        <f>+'Ark1'!AB593</f>
        <v>4.4726430868995228</v>
      </c>
      <c r="O46" s="65">
        <f>+'Ark1'!AC593</f>
        <v>-51.683742041190435</v>
      </c>
      <c r="P46" s="65">
        <f t="shared" ref="P46:P73" si="1">+G46/F46</f>
        <v>31.207207207207208</v>
      </c>
      <c r="Q46" s="49">
        <f>+'Ark1'!V593</f>
        <v>15.14578521939954</v>
      </c>
      <c r="R46" s="101">
        <f>+'Ark1'!X593</f>
        <v>157.39736875686501</v>
      </c>
      <c r="S46" s="39"/>
      <c r="T46" s="4"/>
      <c r="U46" s="5"/>
      <c r="V46" s="18"/>
      <c r="W46"/>
      <c r="Y46"/>
      <c r="Z46"/>
    </row>
    <row r="47" spans="1:28" ht="15.6">
      <c r="A47" s="39"/>
      <c r="B47" s="47">
        <f>+'Ark1'!C594</f>
        <v>2019</v>
      </c>
      <c r="C47" s="47">
        <f>+'Ark1'!I594</f>
        <v>80</v>
      </c>
      <c r="D47" s="88" t="s">
        <v>10</v>
      </c>
      <c r="E47" s="88" t="s">
        <v>9</v>
      </c>
      <c r="F47" s="47">
        <f>+'Ark1'!Q594</f>
        <v>148</v>
      </c>
      <c r="G47" s="65">
        <f>+'Ark1'!R594</f>
        <v>2676</v>
      </c>
      <c r="H47" s="65">
        <f>+'Ark1'!S594</f>
        <v>2676</v>
      </c>
      <c r="I47" s="101">
        <f>+'Ark1'!T594</f>
        <v>9.5520257005175804</v>
      </c>
      <c r="J47" s="101">
        <f>+'Ark1'!U594</f>
        <v>9.0885900694851767</v>
      </c>
      <c r="K47" s="49">
        <f>+'Ark1'!W594</f>
        <v>59.284379671150973</v>
      </c>
      <c r="L47" s="65">
        <f>+'Ark1'!Y594</f>
        <v>144.64076980568004</v>
      </c>
      <c r="M47" s="65">
        <f>+'Ark1'!AA594</f>
        <v>28.230858046545993</v>
      </c>
      <c r="N47" s="49">
        <f>+'Ark1'!AB594</f>
        <v>4.6377999087249</v>
      </c>
      <c r="O47" s="65">
        <f>+'Ark1'!AC594</f>
        <v>-45.557170958283088</v>
      </c>
      <c r="P47" s="65">
        <f t="shared" si="1"/>
        <v>18.081081081081081</v>
      </c>
      <c r="Q47" s="49">
        <f>+'Ark1'!V594</f>
        <v>15.076233183856505</v>
      </c>
      <c r="R47" s="101">
        <f>+'Ark1'!X594</f>
        <v>156.70722622500563</v>
      </c>
      <c r="S47" s="39"/>
      <c r="T47" s="4"/>
      <c r="U47" s="5"/>
      <c r="V47" s="18"/>
      <c r="W47"/>
      <c r="Y47"/>
      <c r="Z47"/>
    </row>
    <row r="48" spans="1:28" ht="15.6">
      <c r="A48" s="39"/>
      <c r="B48" s="47">
        <f>+'Ark1'!C595</f>
        <v>2019</v>
      </c>
      <c r="C48" s="47">
        <f>+'Ark1'!I595</f>
        <v>81</v>
      </c>
      <c r="D48" s="88" t="s">
        <v>10</v>
      </c>
      <c r="E48" s="88" t="s">
        <v>57</v>
      </c>
      <c r="F48" s="47">
        <f>+'Ark1'!Q595</f>
        <v>22</v>
      </c>
      <c r="G48" s="65">
        <f>+'Ark1'!R595</f>
        <v>133</v>
      </c>
      <c r="H48" s="65">
        <f>+'Ark1'!S595</f>
        <v>133</v>
      </c>
      <c r="I48" s="101">
        <f>+'Ark1'!T595</f>
        <v>0.47474567196144912</v>
      </c>
      <c r="J48" s="101">
        <f>+'Ark1'!U595</f>
        <v>0.4222641787371243</v>
      </c>
      <c r="K48" s="49">
        <f>+'Ark1'!W595</f>
        <v>58.631578947368403</v>
      </c>
      <c r="L48" s="65">
        <f>+'Ark1'!Y595</f>
        <v>135.21127819548872</v>
      </c>
      <c r="M48" s="65">
        <f>+'Ark1'!AA595</f>
        <v>14.594713504416108</v>
      </c>
      <c r="N48" s="49">
        <f>+'Ark1'!AB595</f>
        <v>4.1846006343893531</v>
      </c>
      <c r="O48" s="65">
        <f>+'Ark1'!AC595</f>
        <v>-40.080776526874992</v>
      </c>
      <c r="P48" s="65">
        <f t="shared" si="1"/>
        <v>6.0454545454545459</v>
      </c>
      <c r="Q48" s="49">
        <f>+'Ark1'!V595</f>
        <v>14.857142857142859</v>
      </c>
      <c r="R48" s="101">
        <f>+'Ark1'!X595</f>
        <v>146.49109230280479</v>
      </c>
      <c r="S48" s="39"/>
      <c r="T48" s="4"/>
      <c r="U48" s="5"/>
      <c r="V48" s="18"/>
      <c r="W48"/>
      <c r="Y48"/>
      <c r="Z48"/>
    </row>
    <row r="49" spans="1:26" ht="15.6">
      <c r="A49" s="39"/>
      <c r="B49" s="47">
        <f>+'Ark1'!C596</f>
        <v>2019</v>
      </c>
      <c r="C49" s="47">
        <f>+'Ark1'!I596</f>
        <v>83</v>
      </c>
      <c r="D49" s="88" t="s">
        <v>10</v>
      </c>
      <c r="E49" s="88" t="s">
        <v>490</v>
      </c>
      <c r="F49" s="47">
        <f>+'Ark1'!Q596</f>
        <v>52</v>
      </c>
      <c r="G49" s="65">
        <f>+'Ark1'!R596</f>
        <v>529</v>
      </c>
      <c r="H49" s="65">
        <f>+'Ark1'!S596</f>
        <v>529</v>
      </c>
      <c r="I49" s="101">
        <f>+'Ark1'!T596</f>
        <v>1.8882741388541855</v>
      </c>
      <c r="J49" s="101">
        <f>+'Ark1'!U596</f>
        <v>1.7050826115952438</v>
      </c>
      <c r="K49" s="49">
        <f>+'Ark1'!W596</f>
        <v>60.907372400756145</v>
      </c>
      <c r="L49" s="65">
        <f>+'Ark1'!Y596</f>
        <v>137.26824196597363</v>
      </c>
      <c r="M49" s="65">
        <f>+'Ark1'!AA596</f>
        <v>28.0470037037481</v>
      </c>
      <c r="N49" s="49">
        <f>+'Ark1'!AB596</f>
        <v>3.9020282757458471</v>
      </c>
      <c r="O49" s="65">
        <f>+'Ark1'!AC596</f>
        <v>-21.053967994624763</v>
      </c>
      <c r="P49" s="65">
        <f t="shared" si="1"/>
        <v>10.173076923076923</v>
      </c>
      <c r="Q49" s="49">
        <f>+'Ark1'!V596</f>
        <v>15.91115311909263</v>
      </c>
      <c r="R49" s="101">
        <f>+'Ark1'!X596</f>
        <v>148.71965543442403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+'Ark1'!C597</f>
        <v>2018</v>
      </c>
      <c r="C50">
        <f>+'Ark1'!I597</f>
        <v>6</v>
      </c>
      <c r="D50" s="52" t="s">
        <v>53</v>
      </c>
      <c r="E50" s="52" t="s">
        <v>459</v>
      </c>
      <c r="F50">
        <f>+'Ark1'!Q597</f>
        <v>285</v>
      </c>
      <c r="G50" s="9">
        <f>+'Ark1'!R597</f>
        <v>11625</v>
      </c>
      <c r="H50" s="9">
        <f>+'Ark1'!S597</f>
        <v>11625</v>
      </c>
      <c r="I50" s="96">
        <f>+'Ark1'!T597</f>
        <v>40.180423060970554</v>
      </c>
      <c r="J50" s="96">
        <f>+'Ark1'!U597</f>
        <v>41.147360157115003</v>
      </c>
      <c r="K50" s="1">
        <f>+'Ark1'!W597</f>
        <v>58.834408602150546</v>
      </c>
      <c r="L50" s="9">
        <f>+'Ark1'!Y597</f>
        <v>156.75831397849436</v>
      </c>
      <c r="M50" s="9">
        <f>+'Ark1'!AA597</f>
        <v>31.160222588069644</v>
      </c>
      <c r="N50" s="1">
        <f>+'Ark1'!AB597</f>
        <v>5.1262280379983345</v>
      </c>
      <c r="O50" s="9">
        <f>+'Ark1'!AC597</f>
        <v>-50.203817179626157</v>
      </c>
      <c r="P50" s="9">
        <f t="shared" si="1"/>
        <v>40.789473684210527</v>
      </c>
      <c r="Q50" s="1">
        <f>+'Ark1'!V597</f>
        <v>14.867354838709669</v>
      </c>
      <c r="R50" s="96">
        <f>+'Ark1'!X597</f>
        <v>169.83565978168477</v>
      </c>
      <c r="S50" s="39"/>
      <c r="T50" s="4"/>
      <c r="U50" s="5"/>
      <c r="V50" s="18"/>
      <c r="W50"/>
      <c r="Y50"/>
      <c r="Z50"/>
    </row>
    <row r="51" spans="1:26" ht="15.6">
      <c r="A51" s="39"/>
      <c r="B51">
        <f>+'Ark1'!C598</f>
        <v>2018</v>
      </c>
      <c r="C51">
        <f>+'Ark1'!I598</f>
        <v>24</v>
      </c>
      <c r="D51" s="52" t="s">
        <v>53</v>
      </c>
      <c r="E51" s="52" t="s">
        <v>68</v>
      </c>
      <c r="F51">
        <f>+'Ark1'!Q598</f>
        <v>229</v>
      </c>
      <c r="G51" s="9">
        <f>+'Ark1'!R598</f>
        <v>12313</v>
      </c>
      <c r="H51" s="9">
        <f>+'Ark1'!S598</f>
        <v>12312</v>
      </c>
      <c r="I51" s="96">
        <f>+'Ark1'!T598</f>
        <v>42.558412830084336</v>
      </c>
      <c r="J51" s="96">
        <f>+'Ark1'!U598</f>
        <v>42.499185041680327</v>
      </c>
      <c r="K51" s="1">
        <f>+'Ark1'!W598</f>
        <v>58.600633528265085</v>
      </c>
      <c r="L51" s="9">
        <f>+'Ark1'!Y598</f>
        <v>152.86156095183972</v>
      </c>
      <c r="M51" s="9">
        <f>+'Ark1'!AA598</f>
        <v>30.592740773264044</v>
      </c>
      <c r="N51" s="1">
        <f>+'Ark1'!AB598</f>
        <v>4.6593973166416989</v>
      </c>
      <c r="O51" s="9">
        <f>+'Ark1'!AC598</f>
        <v>-45.203097140548557</v>
      </c>
      <c r="P51" s="9">
        <f t="shared" si="1"/>
        <v>53.768558951965062</v>
      </c>
      <c r="Q51" s="1">
        <f>+'Ark1'!V598</f>
        <v>14.80451555266791</v>
      </c>
      <c r="R51" s="96">
        <f>+'Ark1'!X598</f>
        <v>165.62500027496949</v>
      </c>
      <c r="S51" s="39"/>
      <c r="T51" s="4"/>
      <c r="U51" s="5"/>
      <c r="V51" s="18"/>
      <c r="W51"/>
      <c r="Y51"/>
      <c r="Z51"/>
    </row>
    <row r="52" spans="1:26">
      <c r="A52" s="39"/>
      <c r="B52">
        <f>+'Ark1'!C599</f>
        <v>2018</v>
      </c>
      <c r="C52">
        <f>+'Ark1'!I599</f>
        <v>49</v>
      </c>
      <c r="D52" s="52" t="s">
        <v>53</v>
      </c>
      <c r="E52" s="52" t="s">
        <v>69</v>
      </c>
      <c r="F52">
        <f>+'Ark1'!Q599</f>
        <v>111</v>
      </c>
      <c r="G52" s="9">
        <f>+'Ark1'!R599</f>
        <v>3701</v>
      </c>
      <c r="H52" s="9">
        <f>+'Ark1'!S599</f>
        <v>3701</v>
      </c>
      <c r="I52" s="96">
        <f>+'Ark1'!T599</f>
        <v>12.792064150421679</v>
      </c>
      <c r="J52" s="96">
        <f>+'Ark1'!U599</f>
        <v>12.235802389660796</v>
      </c>
      <c r="K52" s="1">
        <f>+'Ark1'!W599</f>
        <v>58.419886517157522</v>
      </c>
      <c r="L52" s="9">
        <f>+'Ark1'!Y599</f>
        <v>146.41815725479611</v>
      </c>
      <c r="M52" s="9">
        <f>+'Ark1'!AA599</f>
        <v>31.610261895061491</v>
      </c>
      <c r="N52" s="1">
        <f>+'Ark1'!AB599</f>
        <v>4.8010822530358066</v>
      </c>
      <c r="O52" s="9">
        <f>+'Ark1'!AC599</f>
        <v>-47.006483755836953</v>
      </c>
      <c r="P52" s="9">
        <f t="shared" si="1"/>
        <v>33.342342342342342</v>
      </c>
      <c r="Q52" s="1">
        <f>+'Ark1'!V599</f>
        <v>14.677654687922182</v>
      </c>
      <c r="R52" s="96">
        <f>+'Ark1'!X599</f>
        <v>158.63288976684262</v>
      </c>
      <c r="S52" s="39"/>
      <c r="T52" s="4"/>
      <c r="U52"/>
      <c r="V52"/>
      <c r="W52"/>
      <c r="Y52"/>
      <c r="Z52"/>
    </row>
    <row r="53" spans="1:26" ht="15.6">
      <c r="A53" s="39"/>
      <c r="B53">
        <f>+'Ark1'!C600</f>
        <v>2018</v>
      </c>
      <c r="C53">
        <f>+'Ark1'!I600</f>
        <v>80</v>
      </c>
      <c r="D53" s="52" t="s">
        <v>10</v>
      </c>
      <c r="E53" s="52" t="s">
        <v>9</v>
      </c>
      <c r="F53">
        <f>+'Ark1'!Q600</f>
        <v>106</v>
      </c>
      <c r="G53" s="9">
        <f>+'Ark1'!R600</f>
        <v>541</v>
      </c>
      <c r="H53" s="9">
        <f>+'Ark1'!S600</f>
        <v>541</v>
      </c>
      <c r="I53" s="96">
        <f>+'Ark1'!T600</f>
        <v>1.8699018387944144</v>
      </c>
      <c r="J53" s="96">
        <f>+'Ark1'!U600</f>
        <v>1.7179007522680039</v>
      </c>
      <c r="K53" s="1">
        <f>+'Ark1'!W600</f>
        <v>57.096118299445486</v>
      </c>
      <c r="L53" s="9">
        <f>+'Ark1'!Y600</f>
        <v>140.63142329020343</v>
      </c>
      <c r="M53" s="9">
        <f>+'Ark1'!AA600</f>
        <v>13.03942165887271</v>
      </c>
      <c r="N53" s="1">
        <f>+'Ark1'!AB600</f>
        <v>4.5461287076259529</v>
      </c>
      <c r="O53" s="9">
        <f>+'Ark1'!AC600</f>
        <v>-20.006106062227705</v>
      </c>
      <c r="P53" s="9">
        <f t="shared" si="1"/>
        <v>5.1037735849056602</v>
      </c>
      <c r="Q53" s="1">
        <f>+'Ark1'!V600</f>
        <v>14.016635859519409</v>
      </c>
      <c r="R53" s="96">
        <f>+'Ark1'!X600</f>
        <v>152.36340551484656</v>
      </c>
      <c r="S53" s="39"/>
      <c r="T53" s="11"/>
      <c r="U53"/>
      <c r="V53" s="18"/>
      <c r="W53"/>
      <c r="Y53"/>
      <c r="Z53"/>
    </row>
    <row r="54" spans="1:26" ht="15.6">
      <c r="A54" s="39"/>
      <c r="B54">
        <f>+'Ark1'!C601</f>
        <v>2018</v>
      </c>
      <c r="C54">
        <f>+'Ark1'!I601</f>
        <v>81</v>
      </c>
      <c r="D54" s="52" t="s">
        <v>10</v>
      </c>
      <c r="E54" s="52" t="s">
        <v>57</v>
      </c>
      <c r="F54">
        <f>+'Ark1'!Q601</f>
        <v>20</v>
      </c>
      <c r="G54" s="9">
        <f>+'Ark1'!R601</f>
        <v>83</v>
      </c>
      <c r="H54" s="9">
        <f>+'Ark1'!S601</f>
        <v>82</v>
      </c>
      <c r="I54" s="96">
        <f>+'Ark1'!T601</f>
        <v>0.2868795797041338</v>
      </c>
      <c r="J54" s="96">
        <f>+'Ark1'!U601</f>
        <v>0.26089278698042878</v>
      </c>
      <c r="K54" s="1">
        <f>+'Ark1'!W601</f>
        <v>56.926829268292678</v>
      </c>
      <c r="L54" s="9">
        <f>+'Ark1'!Y601</f>
        <v>139.20843373493975</v>
      </c>
      <c r="M54" s="9">
        <f>+'Ark1'!AA601</f>
        <v>14.762570894160604</v>
      </c>
      <c r="N54" s="1">
        <f>+'Ark1'!AB601</f>
        <v>4.1431120852975321</v>
      </c>
      <c r="O54" s="9">
        <f>+'Ark1'!AC601</f>
        <v>-41.166764124958064</v>
      </c>
      <c r="P54" s="9">
        <f t="shared" si="1"/>
        <v>4.1500000000000004</v>
      </c>
      <c r="Q54" s="1">
        <f>+'Ark1'!V601</f>
        <v>13.963855421686748</v>
      </c>
      <c r="R54" s="96">
        <f>+'Ark1'!X601</f>
        <v>152.57737341565613</v>
      </c>
      <c r="S54" s="39"/>
      <c r="T54" s="5"/>
      <c r="U54"/>
      <c r="V54"/>
      <c r="W54"/>
      <c r="Y54"/>
      <c r="Z54"/>
    </row>
    <row r="55" spans="1:26">
      <c r="A55" s="39"/>
      <c r="B55">
        <f>+'Ark1'!C602</f>
        <v>2018</v>
      </c>
      <c r="C55">
        <f>+'Ark1'!I602</f>
        <v>83</v>
      </c>
      <c r="D55" s="52" t="s">
        <v>10</v>
      </c>
      <c r="E55" s="52" t="s">
        <v>490</v>
      </c>
      <c r="F55">
        <f>+'Ark1'!Q602</f>
        <v>58</v>
      </c>
      <c r="G55" s="9">
        <f>+'Ark1'!R602</f>
        <v>669</v>
      </c>
      <c r="H55" s="9">
        <f>+'Ark1'!S602</f>
        <v>669</v>
      </c>
      <c r="I55" s="96">
        <f>+'Ark1'!T602</f>
        <v>2.312318540024886</v>
      </c>
      <c r="J55" s="96">
        <f>+'Ark1'!U602</f>
        <v>2.138858872295486</v>
      </c>
      <c r="K55" s="1">
        <f>+'Ark1'!W602</f>
        <v>59.443946188340803</v>
      </c>
      <c r="L55" s="9">
        <f>+'Ark1'!Y602</f>
        <v>141.59162929745901</v>
      </c>
      <c r="M55" s="9">
        <f>+'Ark1'!AA602</f>
        <v>27.383211257636265</v>
      </c>
      <c r="N55" s="1">
        <f>+'Ark1'!AB602</f>
        <v>4.9943387953845679</v>
      </c>
      <c r="O55" s="9">
        <f>+'Ark1'!AC602</f>
        <v>-18.412435490711371</v>
      </c>
      <c r="P55" s="9">
        <f t="shared" si="1"/>
        <v>11.53448275862069</v>
      </c>
      <c r="Q55" s="1">
        <f>+'Ark1'!V602</f>
        <v>15.16143497757847</v>
      </c>
      <c r="R55" s="96">
        <f>+'Ark1'!X602</f>
        <v>153.40371538186221</v>
      </c>
      <c r="S55" s="39"/>
      <c r="T55" s="11"/>
      <c r="U55"/>
      <c r="V55"/>
      <c r="W55"/>
      <c r="Y55"/>
      <c r="Z55"/>
    </row>
    <row r="56" spans="1:26">
      <c r="A56" s="39"/>
      <c r="B56" s="47">
        <f>+'Ark1'!C603</f>
        <v>2017</v>
      </c>
      <c r="C56" s="47">
        <f>+'Ark1'!I603</f>
        <v>6</v>
      </c>
      <c r="D56" s="88" t="s">
        <v>53</v>
      </c>
      <c r="E56" s="88" t="s">
        <v>459</v>
      </c>
      <c r="F56" s="47">
        <f>+'Ark1'!Q603</f>
        <v>311</v>
      </c>
      <c r="G56" s="65">
        <f>+'Ark1'!R603</f>
        <v>11272</v>
      </c>
      <c r="H56" s="65">
        <f>+'Ark1'!S603</f>
        <v>11272</v>
      </c>
      <c r="I56" s="101">
        <f>+'Ark1'!T603</f>
        <v>40.224101630803261</v>
      </c>
      <c r="J56" s="101">
        <f>+'Ark1'!U603</f>
        <v>41.189800585822852</v>
      </c>
      <c r="K56" s="49">
        <f>+'Ark1'!W603</f>
        <v>58.799769339957422</v>
      </c>
      <c r="L56" s="65">
        <f>+'Ark1'!Y603</f>
        <v>155.38407558552089</v>
      </c>
      <c r="M56" s="65">
        <f>+'Ark1'!AA603</f>
        <v>30.061373658969273</v>
      </c>
      <c r="N56" s="49">
        <f>+'Ark1'!AB603</f>
        <v>5.1324808598242786</v>
      </c>
      <c r="O56" s="65">
        <f>+'Ark1'!AC603</f>
        <v>-48.132205385208593</v>
      </c>
      <c r="P56" s="65">
        <f t="shared" si="1"/>
        <v>36.244372990353696</v>
      </c>
      <c r="Q56" s="49">
        <f>+'Ark1'!V603</f>
        <v>14.838626685592613</v>
      </c>
      <c r="R56" s="101">
        <f>+'Ark1'!X603</f>
        <v>168.34677744910317</v>
      </c>
      <c r="S56" s="39"/>
      <c r="T56" s="11"/>
      <c r="U56"/>
      <c r="V56"/>
      <c r="W56"/>
      <c r="Y56"/>
      <c r="Z56"/>
    </row>
    <row r="57" spans="1:26" ht="15.6">
      <c r="A57" s="39"/>
      <c r="B57" s="47">
        <f>+'Ark1'!C604</f>
        <v>2017</v>
      </c>
      <c r="C57" s="47">
        <f>+'Ark1'!I604</f>
        <v>24</v>
      </c>
      <c r="D57" s="88" t="s">
        <v>53</v>
      </c>
      <c r="E57" s="88" t="s">
        <v>68</v>
      </c>
      <c r="F57" s="47">
        <f>+'Ark1'!Q604</f>
        <v>229</v>
      </c>
      <c r="G57" s="65">
        <f>+'Ark1'!R604</f>
        <v>11219</v>
      </c>
      <c r="H57" s="65">
        <f>+'Ark1'!S604</f>
        <v>11219</v>
      </c>
      <c r="I57" s="101">
        <f>+'Ark1'!T604</f>
        <v>40.034971273596689</v>
      </c>
      <c r="J57" s="101">
        <f>+'Ark1'!U604</f>
        <v>40.320661087756569</v>
      </c>
      <c r="K57" s="49">
        <f>+'Ark1'!W604</f>
        <v>58.74926464034229</v>
      </c>
      <c r="L57" s="65">
        <f>+'Ark1'!Y604</f>
        <v>152.82390587396378</v>
      </c>
      <c r="M57" s="65">
        <f>+'Ark1'!AA604</f>
        <v>30.114296264538726</v>
      </c>
      <c r="N57" s="49">
        <f>+'Ark1'!AB604</f>
        <v>4.6662731137024762</v>
      </c>
      <c r="O57" s="65">
        <f>+'Ark1'!AC604</f>
        <v>-47.618128004622385</v>
      </c>
      <c r="P57" s="65">
        <f t="shared" si="1"/>
        <v>48.991266375545848</v>
      </c>
      <c r="Q57" s="49">
        <f>+'Ark1'!V604</f>
        <v>14.84232106248329</v>
      </c>
      <c r="R57" s="101">
        <f>+'Ark1'!X604</f>
        <v>165.57302911588724</v>
      </c>
      <c r="S57" s="39"/>
      <c r="T57" s="2"/>
      <c r="U57" s="4"/>
      <c r="V57" s="4"/>
      <c r="W57"/>
      <c r="Y57"/>
      <c r="Z57"/>
    </row>
    <row r="58" spans="1:26" ht="15.6">
      <c r="A58" s="39"/>
      <c r="B58" s="47">
        <f>+'Ark1'!C605</f>
        <v>2017</v>
      </c>
      <c r="C58" s="47">
        <f>+'Ark1'!I605</f>
        <v>49</v>
      </c>
      <c r="D58" s="88" t="s">
        <v>53</v>
      </c>
      <c r="E58" s="88" t="s">
        <v>69</v>
      </c>
      <c r="F58" s="47">
        <f>+'Ark1'!Q605</f>
        <v>123</v>
      </c>
      <c r="G58" s="65">
        <f>+'Ark1'!R605</f>
        <v>3982</v>
      </c>
      <c r="H58" s="65">
        <f>+'Ark1'!S605</f>
        <v>3982</v>
      </c>
      <c r="I58" s="101">
        <f>+'Ark1'!T605</f>
        <v>14.209756271634012</v>
      </c>
      <c r="J58" s="101">
        <f>+'Ark1'!U605</f>
        <v>13.420582087047164</v>
      </c>
      <c r="K58" s="49">
        <f>+'Ark1'!W605</f>
        <v>58.88749372174788</v>
      </c>
      <c r="L58" s="65">
        <f>+'Ark1'!Y605</f>
        <v>143.31376192867887</v>
      </c>
      <c r="M58" s="65">
        <f>+'Ark1'!AA605</f>
        <v>29.920921416031423</v>
      </c>
      <c r="N58" s="49">
        <f>+'Ark1'!AB605</f>
        <v>4.588260443717556</v>
      </c>
      <c r="O58" s="65">
        <f>+'Ark1'!AC605</f>
        <v>-49.475832365971371</v>
      </c>
      <c r="P58" s="65">
        <f t="shared" si="1"/>
        <v>32.373983739837399</v>
      </c>
      <c r="Q58" s="49">
        <f>+'Ark1'!V605</f>
        <v>14.9251632345555</v>
      </c>
      <c r="R58" s="101">
        <f>+'Ark1'!X605</f>
        <v>155.26951454894822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+'Ark1'!C606</f>
        <v>2017</v>
      </c>
      <c r="C59" s="47">
        <f>+'Ark1'!I606</f>
        <v>80</v>
      </c>
      <c r="D59" s="88" t="s">
        <v>10</v>
      </c>
      <c r="E59" s="88" t="s">
        <v>9</v>
      </c>
      <c r="F59" s="47">
        <f>+'Ark1'!Q606</f>
        <v>108</v>
      </c>
      <c r="G59" s="65">
        <f>+'Ark1'!R606</f>
        <v>630</v>
      </c>
      <c r="H59" s="65">
        <f>+'Ark1'!S606</f>
        <v>630</v>
      </c>
      <c r="I59" s="101">
        <f>+'Ark1'!T606</f>
        <v>2.2481533026442566</v>
      </c>
      <c r="J59" s="101">
        <f>+'Ark1'!U606</f>
        <v>2.0803480932157141</v>
      </c>
      <c r="K59" s="49">
        <f>+'Ark1'!W606</f>
        <v>57.834920634920643</v>
      </c>
      <c r="L59" s="65">
        <f>+'Ark1'!Y606</f>
        <v>140.41492063492061</v>
      </c>
      <c r="M59" s="65">
        <f>+'Ark1'!AA606</f>
        <v>14.560554440976416</v>
      </c>
      <c r="N59" s="49">
        <f>+'Ark1'!AB606</f>
        <v>4.2907859468074889</v>
      </c>
      <c r="O59" s="65">
        <f>+'Ark1'!AC606</f>
        <v>-26.31387948724554</v>
      </c>
      <c r="P59" s="65">
        <f t="shared" si="1"/>
        <v>5.833333333333333</v>
      </c>
      <c r="Q59" s="49">
        <f>+'Ark1'!V606</f>
        <v>14.361904761904755</v>
      </c>
      <c r="R59" s="101">
        <f>+'Ark1'!X606</f>
        <v>152.12884142461627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+'Ark1'!C607</f>
        <v>2017</v>
      </c>
      <c r="C60" s="47">
        <f>+'Ark1'!I607</f>
        <v>81</v>
      </c>
      <c r="D60" s="88" t="s">
        <v>10</v>
      </c>
      <c r="E60" s="88" t="s">
        <v>57</v>
      </c>
      <c r="F60" s="47">
        <f>+'Ark1'!Q607</f>
        <v>22</v>
      </c>
      <c r="G60" s="65">
        <f>+'Ark1'!R607</f>
        <v>96</v>
      </c>
      <c r="H60" s="65">
        <f>+'Ark1'!S607</f>
        <v>96</v>
      </c>
      <c r="I60" s="101">
        <f>+'Ark1'!T607</f>
        <v>0.34257574135531527</v>
      </c>
      <c r="J60" s="101">
        <f>+'Ark1'!U607</f>
        <v>0.30926756420609702</v>
      </c>
      <c r="K60" s="49">
        <f>+'Ark1'!W607</f>
        <v>57.88541666666665</v>
      </c>
      <c r="L60" s="65">
        <f>+'Ark1'!Y607</f>
        <v>136.98750000000001</v>
      </c>
      <c r="M60" s="65">
        <f>+'Ark1'!AA607</f>
        <v>12.985923869713423</v>
      </c>
      <c r="N60" s="49">
        <f>+'Ark1'!AB607</f>
        <v>4.2887201657047562</v>
      </c>
      <c r="O60" s="65">
        <f>+'Ark1'!AC607</f>
        <v>-30.151112761533543</v>
      </c>
      <c r="P60" s="65">
        <f t="shared" si="1"/>
        <v>4.3636363636363633</v>
      </c>
      <c r="Q60" s="49">
        <f>+'Ark1'!V607</f>
        <v>14.5</v>
      </c>
      <c r="R60" s="101">
        <f>+'Ark1'!X607</f>
        <v>148.41549295774655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+'Ark1'!C608</f>
        <v>2017</v>
      </c>
      <c r="C61" s="47">
        <f>+'Ark1'!I608</f>
        <v>83</v>
      </c>
      <c r="D61" s="88" t="s">
        <v>10</v>
      </c>
      <c r="E61" s="88" t="s">
        <v>490</v>
      </c>
      <c r="F61" s="47">
        <f>+'Ark1'!Q608</f>
        <v>64</v>
      </c>
      <c r="G61" s="65">
        <f>+'Ark1'!R608</f>
        <v>824</v>
      </c>
      <c r="H61" s="65">
        <f>+'Ark1'!S608</f>
        <v>824</v>
      </c>
      <c r="I61" s="101">
        <f>+'Ark1'!T608</f>
        <v>2.9404417799664557</v>
      </c>
      <c r="J61" s="101">
        <f>+'Ark1'!U608</f>
        <v>2.6793405819515939</v>
      </c>
      <c r="K61" s="49">
        <f>+'Ark1'!W608</f>
        <v>54.605582524271853</v>
      </c>
      <c r="L61" s="65">
        <f>+'Ark1'!Y608</f>
        <v>138.26699029126209</v>
      </c>
      <c r="M61" s="65">
        <f>+'Ark1'!AA608</f>
        <v>23.409737884796463</v>
      </c>
      <c r="N61" s="49">
        <f>+'Ark1'!AB608</f>
        <v>6.5311812146596884</v>
      </c>
      <c r="O61" s="65">
        <f>+'Ark1'!AC608</f>
        <v>-1.3674972574623556</v>
      </c>
      <c r="P61" s="65">
        <f t="shared" si="1"/>
        <v>12.875</v>
      </c>
      <c r="Q61" s="49">
        <f>+'Ark1'!V608</f>
        <v>12.408980582524272</v>
      </c>
      <c r="R61" s="101">
        <f>+'Ark1'!X608</f>
        <v>149.80172295911387</v>
      </c>
      <c r="S61" s="39"/>
      <c r="T61" s="4"/>
      <c r="U61" s="1"/>
      <c r="V61" s="5"/>
      <c r="W61"/>
      <c r="Y61"/>
      <c r="Z61"/>
    </row>
    <row r="62" spans="1:26" ht="15.6">
      <c r="A62" s="39"/>
      <c r="B62" s="47">
        <f>+'Ark1'!C609</f>
        <v>2016</v>
      </c>
      <c r="C62" s="47">
        <f>+'Ark1'!I609</f>
        <v>6</v>
      </c>
      <c r="D62" s="88" t="s">
        <v>53</v>
      </c>
      <c r="E62" s="88" t="s">
        <v>459</v>
      </c>
      <c r="F62" s="47">
        <f>+'Ark1'!Q609</f>
        <v>294</v>
      </c>
      <c r="G62" s="65">
        <f>+'Ark1'!R609</f>
        <v>12116</v>
      </c>
      <c r="H62" s="65">
        <f>+'Ark1'!S609</f>
        <v>12116</v>
      </c>
      <c r="I62" s="101">
        <f>+'Ark1'!T609</f>
        <v>42.070905239765274</v>
      </c>
      <c r="J62" s="101">
        <f>+'Ark1'!U609</f>
        <v>42.749749877189927</v>
      </c>
      <c r="K62" s="49">
        <f>+'Ark1'!W609</f>
        <v>58.96665566193461</v>
      </c>
      <c r="L62" s="65">
        <f>+'Ark1'!Y609</f>
        <v>153.01029217563584</v>
      </c>
      <c r="M62" s="65">
        <f>+'Ark1'!AA609</f>
        <v>30.089277259881449</v>
      </c>
      <c r="N62" s="49">
        <f>+'Ark1'!AB609</f>
        <v>5.0342056196074312</v>
      </c>
      <c r="O62" s="65">
        <f>+'Ark1'!AC609</f>
        <v>-44.210557316597182</v>
      </c>
      <c r="P62" s="65">
        <f t="shared" si="1"/>
        <v>41.210884353741498</v>
      </c>
      <c r="Q62" s="49">
        <f>+'Ark1'!V609</f>
        <v>14.918372400132059</v>
      </c>
      <c r="R62" s="101">
        <f>+'Ark1'!X609</f>
        <v>165.77496443730763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+'Ark1'!C610</f>
        <v>2016</v>
      </c>
      <c r="C63" s="47">
        <f>+'Ark1'!I610</f>
        <v>24</v>
      </c>
      <c r="D63" s="88" t="s">
        <v>53</v>
      </c>
      <c r="E63" s="88" t="s">
        <v>68</v>
      </c>
      <c r="F63" s="47">
        <f>+'Ark1'!Q610</f>
        <v>247</v>
      </c>
      <c r="G63" s="65">
        <f>+'Ark1'!R610</f>
        <v>11824</v>
      </c>
      <c r="H63" s="65">
        <f>+'Ark1'!S610</f>
        <v>11824</v>
      </c>
      <c r="I63" s="101">
        <f>+'Ark1'!T610</f>
        <v>41.056981145178653</v>
      </c>
      <c r="J63" s="101">
        <f>+'Ark1'!U610</f>
        <v>41.261050179822867</v>
      </c>
      <c r="K63" s="49">
        <f>+'Ark1'!W610</f>
        <v>59.136502029769957</v>
      </c>
      <c r="L63" s="65">
        <f>+'Ark1'!Y610</f>
        <v>151.32900879566918</v>
      </c>
      <c r="M63" s="65">
        <f>+'Ark1'!AA610</f>
        <v>29.679748176016087</v>
      </c>
      <c r="N63" s="49">
        <f>+'Ark1'!AB610</f>
        <v>4.5302666339885391</v>
      </c>
      <c r="O63" s="65">
        <f>+'Ark1'!AC610</f>
        <v>-42.271831954726565</v>
      </c>
      <c r="P63" s="65">
        <f t="shared" si="1"/>
        <v>47.870445344129557</v>
      </c>
      <c r="Q63" s="49">
        <f>+'Ark1'!V610</f>
        <v>15.052182002706362</v>
      </c>
      <c r="R63" s="101">
        <f>+'Ark1'!X610</f>
        <v>163.95342231383449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+'Ark1'!C611</f>
        <v>2016</v>
      </c>
      <c r="C64" s="47">
        <f>+'Ark1'!I611</f>
        <v>49</v>
      </c>
      <c r="D64" s="88" t="s">
        <v>53</v>
      </c>
      <c r="E64" s="88" t="s">
        <v>69</v>
      </c>
      <c r="F64" s="47">
        <f>+'Ark1'!Q611</f>
        <v>139</v>
      </c>
      <c r="G64" s="65">
        <f>+'Ark1'!R611</f>
        <v>3582</v>
      </c>
      <c r="H64" s="65">
        <f>+'Ark1'!S611</f>
        <v>3574</v>
      </c>
      <c r="I64" s="101">
        <f>+'Ark1'!T611</f>
        <v>12.43793187263447</v>
      </c>
      <c r="J64" s="101">
        <f>+'Ark1'!U611</f>
        <v>12.147543714101962</v>
      </c>
      <c r="K64" s="49">
        <f>+'Ark1'!W611</f>
        <v>58.630665920537197</v>
      </c>
      <c r="L64" s="65">
        <f>+'Ark1'!Y611</f>
        <v>147.06496370742599</v>
      </c>
      <c r="M64" s="65">
        <f>+'Ark1'!AA611</f>
        <v>31.094574168943897</v>
      </c>
      <c r="N64" s="49">
        <f>+'Ark1'!AB611</f>
        <v>4.9114281215723379</v>
      </c>
      <c r="O64" s="65">
        <f>+'Ark1'!AC611</f>
        <v>-58.027579701265317</v>
      </c>
      <c r="P64" s="65">
        <f t="shared" si="1"/>
        <v>25.769784172661872</v>
      </c>
      <c r="Q64" s="49">
        <f>+'Ark1'!V611</f>
        <v>14.698213288665547</v>
      </c>
      <c r="R64" s="101">
        <f>+'Ark1'!X611</f>
        <v>159.59071873149301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+'Ark1'!C612</f>
        <v>2016</v>
      </c>
      <c r="C65" s="47">
        <f>+'Ark1'!I612</f>
        <v>80</v>
      </c>
      <c r="D65" s="88" t="s">
        <v>10</v>
      </c>
      <c r="E65" s="88" t="s">
        <v>9</v>
      </c>
      <c r="F65" s="47">
        <f>+'Ark1'!Q612</f>
        <v>104</v>
      </c>
      <c r="G65" s="65">
        <f>+'Ark1'!R612</f>
        <v>802</v>
      </c>
      <c r="H65" s="65">
        <f>+'Ark1'!S612</f>
        <v>802</v>
      </c>
      <c r="I65" s="101">
        <f>+'Ark1'!T612</f>
        <v>2.7848189173235181</v>
      </c>
      <c r="J65" s="101">
        <f>+'Ark1'!U612</f>
        <v>2.4129878507429541</v>
      </c>
      <c r="K65" s="49">
        <f>+'Ark1'!W612</f>
        <v>57.783042394014963</v>
      </c>
      <c r="L65" s="65">
        <f>+'Ark1'!Y612</f>
        <v>130.4749376558604</v>
      </c>
      <c r="M65" s="65">
        <f>+'Ark1'!AA612</f>
        <v>19.704101192368121</v>
      </c>
      <c r="N65" s="49">
        <f>+'Ark1'!AB612</f>
        <v>4.3336889103590428</v>
      </c>
      <c r="O65" s="65">
        <f>+'Ark1'!AC612</f>
        <v>-34.177883566519881</v>
      </c>
      <c r="P65" s="65">
        <f t="shared" si="1"/>
        <v>7.7115384615384617</v>
      </c>
      <c r="Q65" s="49">
        <f>+'Ark1'!V612</f>
        <v>14.392768079800501</v>
      </c>
      <c r="R65" s="101">
        <f>+'Ark1'!X612</f>
        <v>141.35962909627321</v>
      </c>
      <c r="S65" s="39"/>
      <c r="T65" s="4"/>
      <c r="U65" s="11"/>
      <c r="V65" s="5"/>
      <c r="W65"/>
      <c r="Y65"/>
      <c r="Z65"/>
    </row>
    <row r="66" spans="1:26" ht="15.6">
      <c r="A66" s="39"/>
      <c r="B66" s="47">
        <f>+'Ark1'!C613</f>
        <v>2016</v>
      </c>
      <c r="C66" s="47">
        <f>+'Ark1'!I613</f>
        <v>81</v>
      </c>
      <c r="D66" s="88" t="s">
        <v>10</v>
      </c>
      <c r="E66" s="88" t="s">
        <v>57</v>
      </c>
      <c r="F66" s="47">
        <f>+'Ark1'!Q613</f>
        <v>24</v>
      </c>
      <c r="G66" s="65">
        <f>+'Ark1'!R613</f>
        <v>125</v>
      </c>
      <c r="H66" s="65">
        <f>+'Ark1'!S613</f>
        <v>100</v>
      </c>
      <c r="I66" s="101">
        <f>+'Ark1'!T613</f>
        <v>0.43404284871002474</v>
      </c>
      <c r="J66" s="101">
        <f>+'Ark1'!U613</f>
        <v>0.31118143909920359</v>
      </c>
      <c r="K66" s="49">
        <f>+'Ark1'!W613</f>
        <v>58.380000000000017</v>
      </c>
      <c r="L66" s="65">
        <f>+'Ark1'!Y613</f>
        <v>107.9568</v>
      </c>
      <c r="M66" s="65">
        <f>+'Ark1'!AA613</f>
        <v>14.738530591616012</v>
      </c>
      <c r="N66" s="49">
        <f>+'Ark1'!AB613</f>
        <v>4.601695339763312</v>
      </c>
      <c r="O66" s="65">
        <f>+'Ark1'!AC613</f>
        <v>-32.226131156818944</v>
      </c>
      <c r="P66" s="65">
        <f t="shared" si="1"/>
        <v>5.208333333333333</v>
      </c>
      <c r="Q66" s="49">
        <f>+'Ark1'!V613</f>
        <v>14.071999999999999</v>
      </c>
      <c r="R66" s="101">
        <f>+'Ark1'!X613</f>
        <v>147.84832069339109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+'Ark1'!C614</f>
        <v>2016</v>
      </c>
      <c r="C67" s="47">
        <f>+'Ark1'!I614</f>
        <v>83</v>
      </c>
      <c r="D67" s="88" t="s">
        <v>10</v>
      </c>
      <c r="E67" s="88" t="s">
        <v>490</v>
      </c>
      <c r="F67" s="47">
        <f>+'Ark1'!Q614</f>
        <v>55</v>
      </c>
      <c r="G67" s="65">
        <f>+'Ark1'!R614</f>
        <v>350</v>
      </c>
      <c r="H67" s="65">
        <f>+'Ark1'!S614</f>
        <v>350</v>
      </c>
      <c r="I67" s="101">
        <f>+'Ark1'!T614</f>
        <v>1.2153199763880691</v>
      </c>
      <c r="J67" s="101">
        <f>+'Ark1'!U614</f>
        <v>1.1174869390430877</v>
      </c>
      <c r="K67" s="49">
        <f>+'Ark1'!W614</f>
        <v>56.994285714285724</v>
      </c>
      <c r="L67" s="65">
        <f>+'Ark1'!Y614</f>
        <v>138.45885714285703</v>
      </c>
      <c r="M67" s="65">
        <f>+'Ark1'!AA614</f>
        <v>21.637276534646837</v>
      </c>
      <c r="N67" s="49">
        <f>+'Ark1'!AB614</f>
        <v>5.274192848586531</v>
      </c>
      <c r="O67" s="65">
        <f>+'Ark1'!AC614</f>
        <v>-31.747470345094296</v>
      </c>
      <c r="P67" s="65">
        <f t="shared" si="1"/>
        <v>6.3636363636363633</v>
      </c>
      <c r="Q67" s="49">
        <f>+'Ark1'!V614</f>
        <v>13.88</v>
      </c>
      <c r="R67" s="101">
        <f>+'Ark1'!X614</f>
        <v>150.00959603776502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+'Ark1'!C615</f>
        <v>2015</v>
      </c>
      <c r="C68" s="47">
        <f>+'Ark1'!I615</f>
        <v>6</v>
      </c>
      <c r="D68" s="88" t="s">
        <v>53</v>
      </c>
      <c r="E68" s="88" t="s">
        <v>459</v>
      </c>
      <c r="F68" s="47">
        <f>+'Ark1'!Q615</f>
        <v>420</v>
      </c>
      <c r="G68" s="65">
        <f>+'Ark1'!R615</f>
        <v>17118</v>
      </c>
      <c r="H68" s="65">
        <f>+'Ark1'!S615</f>
        <v>17118</v>
      </c>
      <c r="I68" s="101">
        <f>+'Ark1'!T615</f>
        <v>41.428882596384227</v>
      </c>
      <c r="J68" s="101">
        <f>+'Ark1'!U615</f>
        <v>42.100760815011448</v>
      </c>
      <c r="K68" s="49">
        <f>+'Ark1'!W615</f>
        <v>59.028624839350385</v>
      </c>
      <c r="L68" s="65">
        <f>+'Ark1'!Y615</f>
        <v>141.22224558943824</v>
      </c>
      <c r="M68" s="65">
        <f>+'Ark1'!AA615</f>
        <v>31.683302084316583</v>
      </c>
      <c r="N68" s="49">
        <f>+'Ark1'!AB615</f>
        <v>4.4678883989482241</v>
      </c>
      <c r="O68" s="65">
        <f>+'Ark1'!AC615</f>
        <v>-23.869958729770502</v>
      </c>
      <c r="P68" s="65">
        <f t="shared" si="1"/>
        <v>40.75714285714286</v>
      </c>
      <c r="Q68" s="49">
        <f>+'Ark1'!V615</f>
        <v>14.995092884682796</v>
      </c>
      <c r="R68" s="101">
        <f>+'Ark1'!X615</f>
        <v>153.00351634825344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+'Ark1'!C616</f>
        <v>2015</v>
      </c>
      <c r="C69" s="47">
        <f>+'Ark1'!I616</f>
        <v>24</v>
      </c>
      <c r="D69" s="88" t="s">
        <v>53</v>
      </c>
      <c r="E69" s="88" t="s">
        <v>68</v>
      </c>
      <c r="F69" s="47">
        <f>+'Ark1'!Q616</f>
        <v>393</v>
      </c>
      <c r="G69" s="65">
        <f>+'Ark1'!R616</f>
        <v>14630</v>
      </c>
      <c r="H69" s="65">
        <f>+'Ark1'!S616</f>
        <v>14630</v>
      </c>
      <c r="I69" s="101">
        <f>+'Ark1'!T616</f>
        <v>35.407439676662072</v>
      </c>
      <c r="J69" s="101">
        <f>+'Ark1'!U616</f>
        <v>36.272889231330119</v>
      </c>
      <c r="K69" s="49">
        <f>+'Ark1'!W616</f>
        <v>59.745317840054682</v>
      </c>
      <c r="L69" s="65">
        <f>+'Ark1'!Y616</f>
        <v>142.36525632262487</v>
      </c>
      <c r="M69" s="65">
        <f>+'Ark1'!AA616</f>
        <v>31.344201164974901</v>
      </c>
      <c r="N69" s="49">
        <f>+'Ark1'!AB616</f>
        <v>4.1746808218009379</v>
      </c>
      <c r="O69" s="65">
        <f>+'Ark1'!AC616</f>
        <v>-38.481608656717185</v>
      </c>
      <c r="P69" s="65">
        <f t="shared" si="1"/>
        <v>37.226463104325703</v>
      </c>
      <c r="Q69" s="49">
        <f>+'Ark1'!V616</f>
        <v>15.363841421736156</v>
      </c>
      <c r="R69" s="101">
        <f>+'Ark1'!X616</f>
        <v>154.2418811729415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+'Ark1'!C617</f>
        <v>2015</v>
      </c>
      <c r="C70" s="47">
        <f>+'Ark1'!I617</f>
        <v>49</v>
      </c>
      <c r="D70" s="88" t="s">
        <v>53</v>
      </c>
      <c r="E70" s="88" t="s">
        <v>69</v>
      </c>
      <c r="F70" s="47">
        <f>+'Ark1'!Q617</f>
        <v>276</v>
      </c>
      <c r="G70" s="65">
        <f>+'Ark1'!R617</f>
        <v>5087</v>
      </c>
      <c r="H70" s="65">
        <f>+'Ark1'!S617</f>
        <v>5085</v>
      </c>
      <c r="I70" s="101">
        <f>+'Ark1'!T617</f>
        <v>12.311527384496237</v>
      </c>
      <c r="J70" s="101">
        <f>+'Ark1'!U617</f>
        <v>12.147866201621676</v>
      </c>
      <c r="K70" s="49">
        <f>+'Ark1'!W617</f>
        <v>58.960668633234995</v>
      </c>
      <c r="L70" s="65">
        <f>+'Ark1'!Y617</f>
        <v>137.1211519559661</v>
      </c>
      <c r="M70" s="65">
        <f>+'Ark1'!AA617</f>
        <v>33.101411452318551</v>
      </c>
      <c r="N70" s="49">
        <f>+'Ark1'!AB617</f>
        <v>4.9109300311874806</v>
      </c>
      <c r="O70" s="65">
        <f>+'Ark1'!AC617</f>
        <v>-52.48995564077039</v>
      </c>
      <c r="P70" s="65">
        <f t="shared" si="1"/>
        <v>18.431159420289855</v>
      </c>
      <c r="Q70" s="49">
        <f>+'Ark1'!V617</f>
        <v>14.956162767839595</v>
      </c>
      <c r="R70" s="101">
        <f>+'Ark1'!X617</f>
        <v>148.59483981964075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+'Ark1'!C618</f>
        <v>2015</v>
      </c>
      <c r="C71" s="47">
        <f>+'Ark1'!I618</f>
        <v>80</v>
      </c>
      <c r="D71" s="88" t="s">
        <v>10</v>
      </c>
      <c r="E71" s="88" t="s">
        <v>9</v>
      </c>
      <c r="F71" s="47">
        <f>+'Ark1'!Q618</f>
        <v>240</v>
      </c>
      <c r="G71" s="65">
        <f>+'Ark1'!R618</f>
        <v>2581</v>
      </c>
      <c r="H71" s="65">
        <f>+'Ark1'!S618</f>
        <v>2581</v>
      </c>
      <c r="I71" s="101">
        <f>+'Ark1'!T618</f>
        <v>6.2465209709818739</v>
      </c>
      <c r="J71" s="101">
        <f>+'Ark1'!U618</f>
        <v>5.4199485942251346</v>
      </c>
      <c r="K71" s="49">
        <f>+'Ark1'!W618</f>
        <v>59.135993800852368</v>
      </c>
      <c r="L71" s="65">
        <f>+'Ark1'!Y618</f>
        <v>120.57946532351778</v>
      </c>
      <c r="M71" s="65">
        <f>+'Ark1'!AA618</f>
        <v>12.966186939251564</v>
      </c>
      <c r="N71" s="49">
        <f>+'Ark1'!AB618</f>
        <v>3.7342600668877961</v>
      </c>
      <c r="O71" s="65">
        <f>+'Ark1'!AC618</f>
        <v>-29.952286267308278</v>
      </c>
      <c r="P71" s="65">
        <f t="shared" si="1"/>
        <v>10.754166666666666</v>
      </c>
      <c r="Q71" s="49">
        <f>+'Ark1'!V618</f>
        <v>15.189074002324679</v>
      </c>
      <c r="R71" s="101">
        <f>+'Ark1'!X618</f>
        <v>130.63864065386551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+'Ark1'!C619</f>
        <v>2015</v>
      </c>
      <c r="C72" s="47">
        <f>+'Ark1'!I619</f>
        <v>81</v>
      </c>
      <c r="D72" s="88" t="s">
        <v>10</v>
      </c>
      <c r="E72" s="88" t="s">
        <v>57</v>
      </c>
      <c r="F72" s="47">
        <f>+'Ark1'!Q619</f>
        <v>51</v>
      </c>
      <c r="G72" s="65">
        <f>+'Ark1'!R619</f>
        <v>833</v>
      </c>
      <c r="H72" s="65">
        <f>+'Ark1'!S619</f>
        <v>824</v>
      </c>
      <c r="I72" s="101">
        <f>+'Ark1'!T619</f>
        <v>2.0160216849391319</v>
      </c>
      <c r="J72" s="101">
        <f>+'Ark1'!U619</f>
        <v>1.7858201154547924</v>
      </c>
      <c r="K72" s="49">
        <f>+'Ark1'!W619</f>
        <v>59.706310679611633</v>
      </c>
      <c r="L72" s="65">
        <f>+'Ark1'!Y619</f>
        <v>123.10024009603856</v>
      </c>
      <c r="M72" s="65">
        <f>+'Ark1'!AA619</f>
        <v>23.07265007548272</v>
      </c>
      <c r="N72" s="49">
        <f>+'Ark1'!AB619</f>
        <v>3.7314146541163473</v>
      </c>
      <c r="O72" s="65">
        <f>+'Ark1'!AC619</f>
        <v>-32.408079010399433</v>
      </c>
      <c r="P72" s="65">
        <f t="shared" si="1"/>
        <v>16.333333333333332</v>
      </c>
      <c r="Q72" s="49">
        <f>+'Ark1'!V619</f>
        <v>15.356542617046816</v>
      </c>
      <c r="R72" s="101">
        <f>+'Ark1'!X619</f>
        <v>134.67970069934779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+'Ark1'!C620</f>
        <v>2015</v>
      </c>
      <c r="C73" s="47">
        <f>+'Ark1'!I620</f>
        <v>83</v>
      </c>
      <c r="D73" s="88" t="s">
        <v>10</v>
      </c>
      <c r="E73" s="88" t="s">
        <v>490</v>
      </c>
      <c r="F73" s="47">
        <f>+'Ark1'!Q620</f>
        <v>138</v>
      </c>
      <c r="G73" s="65">
        <f>+'Ark1'!R620</f>
        <v>1070</v>
      </c>
      <c r="H73" s="65">
        <f>+'Ark1'!S620</f>
        <v>1070</v>
      </c>
      <c r="I73" s="101">
        <f>+'Ark1'!T620</f>
        <v>2.5896076865364606</v>
      </c>
      <c r="J73" s="101">
        <f>+'Ark1'!U620</f>
        <v>2.2727150423568121</v>
      </c>
      <c r="K73" s="49">
        <f>+'Ark1'!W620</f>
        <v>58.470093457943953</v>
      </c>
      <c r="L73" s="65">
        <f>+'Ark1'!Y620</f>
        <v>121.96280373831785</v>
      </c>
      <c r="M73" s="65">
        <f>+'Ark1'!AA620</f>
        <v>19.997494225942567</v>
      </c>
      <c r="N73" s="49">
        <f>+'Ark1'!AB620</f>
        <v>4.592816718727887</v>
      </c>
      <c r="O73" s="65">
        <f>+'Ark1'!AC620</f>
        <v>-45.857507543298034</v>
      </c>
      <c r="P73" s="65">
        <f t="shared" si="1"/>
        <v>7.7536231884057969</v>
      </c>
      <c r="Q73" s="49">
        <f>+'Ark1'!V620</f>
        <v>14.801869158878501</v>
      </c>
      <c r="R73" s="101">
        <f>+'Ark1'!X620</f>
        <v>132.13738216502443</v>
      </c>
      <c r="S73" s="39"/>
      <c r="T73" s="4"/>
      <c r="U73" s="5"/>
      <c r="V73" s="5"/>
      <c r="W73"/>
      <c r="Y73"/>
      <c r="Z73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64"/>
      <c r="M74" s="64"/>
      <c r="N74" s="39"/>
      <c r="O74" s="39"/>
      <c r="P74" s="39"/>
      <c r="Q74" s="39"/>
      <c r="R74" s="39"/>
      <c r="S74" s="39"/>
      <c r="T74" s="11"/>
      <c r="U74"/>
      <c r="V74"/>
      <c r="W74"/>
      <c r="Y74"/>
      <c r="Z7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64"/>
      <c r="M75" s="64"/>
      <c r="N75" s="39"/>
      <c r="O75" s="39"/>
      <c r="P75" s="39"/>
      <c r="Q75" s="39"/>
      <c r="R75" s="39"/>
      <c r="S75" s="39"/>
      <c r="T75" s="11"/>
      <c r="U75"/>
      <c r="V75"/>
      <c r="W75"/>
      <c r="Y75"/>
      <c r="Z75"/>
    </row>
    <row r="76" spans="1:26">
      <c r="D76" s="3"/>
      <c r="E76" s="3"/>
      <c r="G76" s="9"/>
      <c r="H76" s="77"/>
      <c r="I76" s="96"/>
      <c r="J76" s="96"/>
      <c r="K76" s="1"/>
      <c r="N76" s="96"/>
      <c r="O76" s="1"/>
      <c r="P76" s="9"/>
      <c r="Q76" s="9"/>
      <c r="R76" s="53"/>
      <c r="S76"/>
      <c r="T76" s="11"/>
      <c r="U76"/>
      <c r="V76"/>
      <c r="W76"/>
      <c r="Y76"/>
      <c r="Z76"/>
    </row>
    <row r="77" spans="1:26">
      <c r="D77" s="3"/>
      <c r="E77" s="3"/>
      <c r="G77" s="9"/>
      <c r="H77" s="77"/>
      <c r="I77" s="96"/>
      <c r="J77" s="96"/>
      <c r="K77" s="1"/>
      <c r="N77" s="96"/>
      <c r="O77" s="1"/>
      <c r="P77" s="9"/>
      <c r="Q77" s="9"/>
      <c r="R77" s="53"/>
      <c r="S77"/>
      <c r="T77" s="11"/>
      <c r="U77"/>
      <c r="V77"/>
      <c r="W77"/>
      <c r="Y77"/>
      <c r="Z77"/>
    </row>
    <row r="78" spans="1:26">
      <c r="D78" s="3"/>
      <c r="E78" s="3"/>
      <c r="G78" s="9"/>
      <c r="H78" s="77"/>
      <c r="I78" s="96"/>
      <c r="J78" s="96"/>
      <c r="K78" s="1"/>
      <c r="N78" s="96"/>
      <c r="O78" s="1"/>
      <c r="P78" s="9"/>
      <c r="Q78" s="9"/>
      <c r="R78" s="53"/>
      <c r="S78"/>
      <c r="T78" s="11"/>
      <c r="U78"/>
      <c r="V78"/>
      <c r="W78"/>
      <c r="Y78"/>
      <c r="Z78"/>
    </row>
    <row r="79" spans="1:26">
      <c r="D79" s="3"/>
      <c r="E79" s="3"/>
      <c r="G79" s="9"/>
      <c r="H79" s="77"/>
      <c r="I79" s="96"/>
      <c r="J79" s="96"/>
      <c r="K79" s="1"/>
      <c r="N79" s="96"/>
      <c r="O79" s="1"/>
      <c r="P79" s="9"/>
      <c r="Q79" s="9"/>
      <c r="R79" s="53"/>
      <c r="S79"/>
      <c r="T79" s="11"/>
      <c r="U79"/>
      <c r="V79"/>
      <c r="W79"/>
      <c r="Y79"/>
      <c r="Z79"/>
    </row>
    <row r="80" spans="1:26">
      <c r="D80" s="3"/>
      <c r="E80" s="3"/>
      <c r="G80" s="9"/>
      <c r="H80" s="77"/>
      <c r="I80" s="96"/>
      <c r="J80" s="96"/>
      <c r="K80" s="1"/>
      <c r="N80" s="96"/>
      <c r="O80" s="1"/>
      <c r="P80" s="9"/>
      <c r="Q80" s="9"/>
      <c r="R80" s="53"/>
      <c r="S80"/>
      <c r="T80" s="11"/>
      <c r="U80"/>
      <c r="V80"/>
      <c r="W80"/>
      <c r="Y80"/>
      <c r="Z80"/>
    </row>
    <row r="81" spans="4:26">
      <c r="D81" s="3"/>
      <c r="E81" s="3"/>
      <c r="G81" s="9"/>
      <c r="H81" s="77"/>
      <c r="I81" s="96"/>
      <c r="J81" s="96"/>
      <c r="K81" s="1"/>
      <c r="N81" s="96"/>
      <c r="O81" s="1"/>
      <c r="P81" s="9"/>
      <c r="Q81" s="9"/>
      <c r="R81" s="53"/>
      <c r="S81"/>
      <c r="T81" s="11"/>
      <c r="U81"/>
      <c r="V81"/>
      <c r="W81"/>
      <c r="Y81"/>
      <c r="Z81"/>
    </row>
    <row r="82" spans="4:26">
      <c r="D82" s="3"/>
      <c r="E82" s="3"/>
      <c r="G82" s="9"/>
      <c r="H82" s="77"/>
      <c r="I82" s="96"/>
      <c r="J82" s="96"/>
      <c r="K82" s="1"/>
      <c r="N82" s="96"/>
      <c r="O82" s="1"/>
      <c r="P82" s="9"/>
      <c r="Q82" s="9"/>
      <c r="R82" s="53"/>
      <c r="S82"/>
      <c r="T82" s="11"/>
      <c r="U82"/>
      <c r="V82"/>
      <c r="W82"/>
      <c r="Y82"/>
      <c r="Z82"/>
    </row>
    <row r="83" spans="4:26">
      <c r="D83" s="3"/>
      <c r="E83" s="3"/>
      <c r="G83" s="9"/>
      <c r="H83" s="77"/>
      <c r="I83" s="96"/>
      <c r="J83" s="96"/>
      <c r="K83" s="1"/>
      <c r="N83" s="96"/>
      <c r="O83" s="1"/>
      <c r="P83" s="9"/>
      <c r="Q83" s="9"/>
      <c r="R83" s="53"/>
      <c r="S83"/>
      <c r="T83" s="11"/>
      <c r="U83"/>
      <c r="V83"/>
      <c r="W83"/>
      <c r="Y83"/>
      <c r="Z83"/>
    </row>
    <row r="84" spans="4:26">
      <c r="D84" s="3"/>
      <c r="E84" s="3"/>
      <c r="G84" s="9"/>
      <c r="H84" s="77"/>
      <c r="I84" s="96"/>
      <c r="J84" s="96"/>
      <c r="K84" s="1"/>
      <c r="N84" s="96"/>
      <c r="O84" s="1"/>
      <c r="P84" s="9"/>
      <c r="Q84" s="9"/>
      <c r="R84" s="53"/>
      <c r="S84"/>
      <c r="T84" s="11"/>
      <c r="U84"/>
      <c r="V84"/>
      <c r="W84"/>
      <c r="Y84"/>
      <c r="Z84"/>
    </row>
    <row r="85" spans="4:26">
      <c r="D85" s="3"/>
      <c r="E85" s="3"/>
      <c r="G85" s="9"/>
      <c r="H85" s="77"/>
      <c r="I85" s="96"/>
      <c r="J85" s="96"/>
      <c r="K85" s="1"/>
      <c r="N85" s="96"/>
      <c r="O85" s="1"/>
      <c r="P85" s="9"/>
      <c r="Q85" s="9"/>
      <c r="R85" s="53"/>
      <c r="S85"/>
      <c r="T85" s="11"/>
      <c r="U85"/>
      <c r="V85"/>
      <c r="W85"/>
      <c r="Y85"/>
      <c r="Z85"/>
    </row>
    <row r="86" spans="4:26">
      <c r="D86" s="3"/>
      <c r="E86" s="3"/>
      <c r="G86" s="9"/>
      <c r="H86" s="77"/>
      <c r="I86" s="96"/>
      <c r="J86" s="96"/>
      <c r="K86" s="1"/>
      <c r="N86" s="96"/>
      <c r="O86" s="1"/>
      <c r="P86" s="9"/>
      <c r="Q86" s="9"/>
      <c r="R86" s="53"/>
      <c r="S86"/>
      <c r="T86" s="11"/>
      <c r="U86"/>
      <c r="V86"/>
      <c r="W86"/>
      <c r="Y86"/>
      <c r="Z86"/>
    </row>
    <row r="87" spans="4:26">
      <c r="D87" s="3"/>
      <c r="E87" s="3"/>
      <c r="G87" s="9"/>
      <c r="H87" s="77"/>
      <c r="I87" s="96"/>
      <c r="J87" s="96"/>
      <c r="K87" s="1"/>
      <c r="N87" s="96"/>
      <c r="O87" s="1"/>
      <c r="P87" s="9"/>
      <c r="Q87" s="9"/>
      <c r="R87" s="53"/>
      <c r="S87"/>
      <c r="T87" s="11"/>
      <c r="U87"/>
      <c r="V87"/>
      <c r="W87"/>
      <c r="Y87"/>
      <c r="Z87"/>
    </row>
    <row r="88" spans="4:26">
      <c r="D88" s="3"/>
      <c r="E88" s="3"/>
      <c r="G88" s="9"/>
      <c r="H88" s="77"/>
      <c r="I88" s="96"/>
      <c r="J88" s="96"/>
      <c r="K88" s="1"/>
      <c r="N88" s="96"/>
      <c r="O88" s="1"/>
      <c r="P88" s="9"/>
      <c r="Q88" s="9"/>
      <c r="R88" s="53"/>
      <c r="S88"/>
      <c r="T88" s="11"/>
      <c r="U88"/>
      <c r="V88"/>
      <c r="W88"/>
      <c r="Y88"/>
      <c r="Z88"/>
    </row>
    <row r="89" spans="4:26">
      <c r="D89" s="3"/>
      <c r="E89" s="3"/>
      <c r="G89" s="9"/>
      <c r="H89" s="77"/>
      <c r="I89" s="96"/>
      <c r="J89" s="96"/>
      <c r="K89" s="1"/>
      <c r="N89" s="96"/>
      <c r="O89" s="1"/>
      <c r="P89" s="9"/>
      <c r="Q89" s="9"/>
      <c r="R89" s="53"/>
      <c r="S89"/>
      <c r="T89" s="11"/>
      <c r="U89"/>
      <c r="V89"/>
      <c r="W89"/>
      <c r="Y89"/>
      <c r="Z89"/>
    </row>
    <row r="90" spans="4:26">
      <c r="D90" s="3"/>
      <c r="E90" s="3"/>
      <c r="G90" s="9"/>
      <c r="H90" s="77"/>
      <c r="I90" s="96"/>
      <c r="J90" s="96"/>
      <c r="K90" s="1"/>
      <c r="N90" s="96"/>
      <c r="O90" s="1"/>
      <c r="P90" s="9"/>
      <c r="Q90" s="9"/>
      <c r="R90" s="53"/>
      <c r="S90"/>
      <c r="T90"/>
      <c r="U90"/>
      <c r="V90"/>
      <c r="W90"/>
      <c r="Y90"/>
      <c r="Z90"/>
    </row>
    <row r="91" spans="4:26">
      <c r="D91" s="3"/>
      <c r="E91" s="3"/>
      <c r="G91" s="9"/>
      <c r="H91" s="77"/>
      <c r="I91" s="96"/>
      <c r="J91" s="96"/>
      <c r="K91" s="1"/>
      <c r="N91" s="96"/>
      <c r="O91" s="1"/>
      <c r="P91" s="9"/>
      <c r="Q91" s="9"/>
      <c r="R91" s="53"/>
      <c r="S91"/>
      <c r="T91"/>
      <c r="U91"/>
      <c r="V91"/>
      <c r="W91"/>
      <c r="Y91"/>
      <c r="Z91"/>
    </row>
    <row r="92" spans="4:26">
      <c r="G92" s="9"/>
      <c r="H92" s="9"/>
      <c r="I92" s="96"/>
      <c r="J92" s="96"/>
      <c r="N92" s="96"/>
      <c r="P92" s="9"/>
      <c r="Q92" s="9"/>
      <c r="R92"/>
      <c r="S92"/>
      <c r="T92"/>
      <c r="U92"/>
      <c r="V92"/>
      <c r="W92"/>
      <c r="Y92"/>
      <c r="Z92"/>
    </row>
    <row r="93" spans="4:26">
      <c r="G93" s="9"/>
      <c r="H93" s="9"/>
      <c r="I93" s="96"/>
      <c r="J93" s="96"/>
      <c r="N93" s="96"/>
      <c r="P93" s="9"/>
      <c r="Q93" s="9"/>
      <c r="R93"/>
      <c r="S93"/>
      <c r="T93"/>
      <c r="U93"/>
      <c r="V93"/>
      <c r="W93"/>
      <c r="Y93"/>
      <c r="Z93"/>
    </row>
    <row r="94" spans="4:26">
      <c r="D94" s="3"/>
      <c r="E94" s="3"/>
      <c r="G94" s="9"/>
      <c r="H94" s="77"/>
      <c r="I94" s="96"/>
      <c r="J94" s="96"/>
      <c r="K94" s="1"/>
      <c r="N94" s="96"/>
      <c r="O94" s="1"/>
      <c r="P94" s="9"/>
      <c r="Q94" s="9"/>
      <c r="R94" s="53"/>
      <c r="S94"/>
      <c r="T94"/>
      <c r="U94"/>
      <c r="V94"/>
      <c r="W94"/>
      <c r="Y94"/>
      <c r="Z94"/>
    </row>
    <row r="95" spans="4:26">
      <c r="D95" s="3"/>
      <c r="E95" s="3"/>
      <c r="G95" s="9"/>
      <c r="H95" s="77"/>
      <c r="I95" s="96"/>
      <c r="J95" s="96"/>
      <c r="K95" s="1"/>
      <c r="N95" s="96"/>
      <c r="O95" s="1"/>
      <c r="P95" s="9"/>
      <c r="Q95" s="9"/>
      <c r="R95" s="53"/>
      <c r="S95"/>
      <c r="T95"/>
      <c r="U95"/>
      <c r="V95"/>
      <c r="W95"/>
      <c r="Y95"/>
      <c r="Z95"/>
    </row>
    <row r="96" spans="4:26">
      <c r="D96" s="3"/>
      <c r="E96" s="3"/>
      <c r="G96" s="9"/>
      <c r="H96" s="77"/>
      <c r="I96" s="96"/>
      <c r="J96" s="96"/>
      <c r="K96" s="1"/>
      <c r="N96" s="96"/>
      <c r="O96" s="1"/>
      <c r="P96" s="9"/>
      <c r="Q96" s="9"/>
      <c r="R96" s="53"/>
      <c r="S96"/>
      <c r="T96"/>
      <c r="U96"/>
      <c r="V96"/>
      <c r="W96"/>
      <c r="Y96"/>
      <c r="Z96"/>
    </row>
    <row r="97" spans="4:27">
      <c r="D97" s="3"/>
      <c r="E97" s="3"/>
      <c r="G97" s="9"/>
      <c r="H97" s="77"/>
      <c r="I97" s="96"/>
      <c r="J97" s="96"/>
      <c r="K97" s="1"/>
      <c r="N97" s="96"/>
      <c r="O97" s="1"/>
      <c r="P97" s="9"/>
      <c r="Q97" s="9"/>
      <c r="R97" s="53"/>
      <c r="S97"/>
      <c r="T97"/>
      <c r="U97"/>
      <c r="V97"/>
      <c r="W97"/>
      <c r="Y97"/>
      <c r="Z97"/>
    </row>
    <row r="98" spans="4:27">
      <c r="D98" s="3"/>
      <c r="E98" s="3"/>
      <c r="G98" s="9"/>
      <c r="H98" s="77"/>
      <c r="I98" s="96"/>
      <c r="J98" s="96"/>
      <c r="K98" s="1"/>
      <c r="N98" s="96"/>
      <c r="O98" s="1"/>
      <c r="P98" s="9"/>
      <c r="Q98" s="9"/>
      <c r="R98" s="53"/>
      <c r="S98"/>
      <c r="T98"/>
      <c r="U98"/>
      <c r="V98"/>
      <c r="W98"/>
      <c r="Y98"/>
      <c r="Z98"/>
    </row>
    <row r="99" spans="4:27">
      <c r="D99" s="3"/>
      <c r="E99" s="3"/>
      <c r="G99" s="9"/>
      <c r="H99" s="77"/>
      <c r="I99" s="96"/>
      <c r="J99" s="96"/>
      <c r="K99" s="1"/>
      <c r="N99" s="96"/>
      <c r="O99" s="1"/>
      <c r="P99" s="9"/>
      <c r="Q99" s="9"/>
      <c r="R99" s="53"/>
      <c r="S99"/>
      <c r="T99"/>
      <c r="U99"/>
      <c r="V99"/>
      <c r="W99"/>
      <c r="Y99"/>
      <c r="Z99"/>
    </row>
    <row r="100" spans="4:27">
      <c r="D100" s="3"/>
      <c r="E100" s="3"/>
      <c r="G100" s="9"/>
      <c r="H100" s="77"/>
      <c r="I100" s="96"/>
      <c r="J100" s="96"/>
      <c r="K100" s="1"/>
      <c r="N100" s="96"/>
      <c r="O100" s="1"/>
      <c r="P100" s="9"/>
      <c r="Q100" s="9"/>
      <c r="R100" s="53"/>
      <c r="S100"/>
      <c r="T100"/>
      <c r="U100"/>
      <c r="V100"/>
      <c r="W100"/>
      <c r="Y100"/>
      <c r="Z100"/>
    </row>
    <row r="101" spans="4:27">
      <c r="D101" s="3"/>
      <c r="E101" s="3"/>
      <c r="G101" s="9"/>
      <c r="H101" s="77"/>
      <c r="I101" s="96"/>
      <c r="J101" s="96"/>
      <c r="K101" s="1"/>
      <c r="N101" s="96"/>
      <c r="O101" s="1"/>
      <c r="P101" s="9"/>
      <c r="Q101" s="9"/>
      <c r="R101" s="53"/>
      <c r="S101"/>
      <c r="T101"/>
      <c r="U101"/>
      <c r="V101"/>
      <c r="W101"/>
      <c r="Y101"/>
      <c r="Z101"/>
    </row>
    <row r="102" spans="4:27">
      <c r="D102" s="3"/>
      <c r="E102" s="3"/>
      <c r="G102" s="9"/>
      <c r="H102" s="77"/>
      <c r="I102" s="96"/>
      <c r="J102" s="96"/>
      <c r="K102" s="1"/>
      <c r="N102" s="96"/>
      <c r="O102" s="1"/>
      <c r="P102" s="9"/>
      <c r="Q102" s="9"/>
      <c r="R102" s="53"/>
      <c r="S102"/>
      <c r="T102"/>
      <c r="U102"/>
      <c r="V102"/>
      <c r="W102"/>
      <c r="Y102"/>
      <c r="Z102"/>
    </row>
    <row r="103" spans="4:27">
      <c r="D103" s="3"/>
      <c r="E103" s="3"/>
      <c r="G103" s="9"/>
      <c r="H103" s="77"/>
      <c r="I103" s="96"/>
      <c r="J103" s="96"/>
      <c r="K103" s="1"/>
      <c r="N103" s="96"/>
      <c r="O103" s="1"/>
      <c r="P103" s="9"/>
      <c r="Q103" s="9"/>
      <c r="R103" s="53"/>
      <c r="S103"/>
      <c r="T103"/>
      <c r="U103"/>
      <c r="V103"/>
      <c r="W103"/>
      <c r="Y103"/>
      <c r="Z103"/>
    </row>
    <row r="104" spans="4:27">
      <c r="O104" s="3"/>
      <c r="P104" s="3"/>
      <c r="S104" s="77"/>
      <c r="X104" s="1"/>
      <c r="AA104" s="53"/>
    </row>
    <row r="105" spans="4:27">
      <c r="O105" s="3"/>
      <c r="P105" s="3"/>
      <c r="S105" s="77"/>
      <c r="X105" s="1"/>
      <c r="AA105" s="53"/>
    </row>
    <row r="106" spans="4:27">
      <c r="O106" s="3"/>
      <c r="P106" s="3"/>
      <c r="S106" s="77"/>
      <c r="X106" s="1"/>
      <c r="AA106" s="53"/>
    </row>
    <row r="107" spans="4:27">
      <c r="O107" s="3"/>
      <c r="P107" s="3"/>
      <c r="S107" s="77"/>
      <c r="X107" s="1"/>
      <c r="AA107" s="53"/>
    </row>
    <row r="108" spans="4:27">
      <c r="O108" s="3"/>
      <c r="P108" s="3"/>
      <c r="S108" s="77"/>
      <c r="X108" s="1"/>
      <c r="AA108" s="53"/>
    </row>
    <row r="109" spans="4:27">
      <c r="O109" s="3"/>
      <c r="P109" s="3"/>
      <c r="S109" s="77"/>
      <c r="X109" s="1"/>
      <c r="AA109" s="53"/>
    </row>
    <row r="110" spans="4:27">
      <c r="G110" s="12"/>
      <c r="H110" s="12"/>
      <c r="I110" s="12"/>
      <c r="J110" s="12"/>
      <c r="K110" s="12"/>
      <c r="O110" s="3"/>
      <c r="P110" s="3"/>
      <c r="S110" s="77"/>
      <c r="X110" s="1"/>
      <c r="AA110" s="53"/>
    </row>
    <row r="111" spans="4:27">
      <c r="G111" s="12"/>
      <c r="H111" s="12"/>
      <c r="I111" s="12"/>
      <c r="J111" s="12"/>
      <c r="K111" s="12"/>
      <c r="O111" s="3"/>
      <c r="P111" s="3"/>
      <c r="S111" s="77"/>
      <c r="X111" s="1"/>
      <c r="AA111" s="53"/>
    </row>
    <row r="112" spans="4:27">
      <c r="G112" s="12"/>
      <c r="H112" s="12"/>
      <c r="I112" s="12"/>
      <c r="J112" s="12"/>
      <c r="K112" s="12"/>
      <c r="L112" s="66"/>
      <c r="O112" s="3"/>
      <c r="P112" s="3"/>
      <c r="S112" s="77"/>
      <c r="X112" s="1"/>
      <c r="AA112" s="53"/>
    </row>
    <row r="113" spans="7:28">
      <c r="G113" s="12"/>
      <c r="H113" s="12"/>
      <c r="I113" s="12"/>
      <c r="J113" s="12"/>
      <c r="K113" s="12"/>
      <c r="L113" s="66"/>
      <c r="O113" s="3"/>
      <c r="P113" s="3"/>
      <c r="S113" s="77"/>
      <c r="X113" s="1"/>
      <c r="AA113" s="53"/>
      <c r="AB113" s="12"/>
    </row>
    <row r="114" spans="7:28">
      <c r="G114" s="12"/>
      <c r="H114" s="12"/>
      <c r="I114" s="12"/>
      <c r="J114" s="12"/>
      <c r="K114" s="12"/>
      <c r="L114" s="66"/>
      <c r="O114" s="3"/>
      <c r="P114" s="3"/>
      <c r="S114" s="77"/>
      <c r="X114" s="1"/>
      <c r="AA114" s="53"/>
      <c r="AB114" s="12"/>
    </row>
    <row r="115" spans="7:28">
      <c r="G115" s="12"/>
      <c r="H115" s="12"/>
      <c r="I115" s="12"/>
      <c r="J115" s="12"/>
      <c r="K115" s="12"/>
      <c r="L115" s="66"/>
      <c r="O115" s="3"/>
      <c r="P115" s="3"/>
      <c r="S115" s="77"/>
      <c r="X115" s="1"/>
      <c r="AA115" s="53"/>
      <c r="AB115" s="12"/>
    </row>
    <row r="116" spans="7:28">
      <c r="G116" s="12"/>
      <c r="H116" s="12"/>
      <c r="I116" s="12"/>
      <c r="J116" s="12"/>
      <c r="K116" s="12"/>
      <c r="L116" s="66"/>
      <c r="O116" s="3"/>
      <c r="P116" s="3"/>
      <c r="S116" s="77"/>
      <c r="X116" s="1"/>
      <c r="AA116" s="53"/>
      <c r="AB116" s="12"/>
    </row>
    <row r="117" spans="7:28">
      <c r="G117" s="12"/>
      <c r="H117" s="12"/>
      <c r="I117" s="12"/>
      <c r="J117" s="12"/>
      <c r="K117" s="12"/>
      <c r="L117" s="66"/>
      <c r="O117" s="3"/>
      <c r="P117" s="3"/>
      <c r="S117" s="77"/>
      <c r="X117" s="1"/>
      <c r="AA117" s="53"/>
      <c r="AB117" s="12"/>
    </row>
    <row r="118" spans="7:28">
      <c r="G118" s="12"/>
      <c r="H118" s="12"/>
      <c r="I118" s="12"/>
      <c r="J118" s="12"/>
      <c r="K118" s="12"/>
      <c r="L118" s="66"/>
      <c r="O118" s="3"/>
      <c r="P118" s="3"/>
      <c r="S118" s="77"/>
      <c r="X118" s="1"/>
      <c r="AA118" s="53"/>
      <c r="AB118" s="12"/>
    </row>
    <row r="119" spans="7:28">
      <c r="G119" s="12"/>
      <c r="H119" s="12"/>
      <c r="I119" s="12"/>
      <c r="J119" s="12"/>
      <c r="K119" s="12"/>
      <c r="L119" s="66"/>
      <c r="O119" s="3"/>
      <c r="P119" s="3"/>
      <c r="S119" s="77"/>
      <c r="X119" s="1"/>
      <c r="AA119" s="53"/>
      <c r="AB119" s="12"/>
    </row>
    <row r="120" spans="7:28">
      <c r="G120" s="12"/>
      <c r="H120" s="12"/>
      <c r="I120" s="12"/>
      <c r="J120" s="12"/>
      <c r="K120" s="12"/>
      <c r="L120" s="66"/>
      <c r="O120" s="3"/>
      <c r="P120" s="3"/>
      <c r="S120" s="77"/>
      <c r="X120" s="1"/>
      <c r="AA120" s="53"/>
      <c r="AB120" s="12"/>
    </row>
    <row r="121" spans="7:28">
      <c r="G121" s="12"/>
      <c r="H121" s="12"/>
      <c r="I121" s="12"/>
      <c r="J121" s="12"/>
      <c r="K121" s="12"/>
      <c r="L121" s="66"/>
      <c r="O121" s="3"/>
      <c r="P121" s="3"/>
      <c r="S121" s="77"/>
      <c r="X121" s="1"/>
      <c r="AA121" s="53"/>
      <c r="AB121" s="12"/>
    </row>
    <row r="122" spans="7:28">
      <c r="G122" s="12"/>
      <c r="H122" s="12"/>
      <c r="I122" s="12"/>
      <c r="J122" s="12"/>
      <c r="K122" s="12"/>
      <c r="L122" s="66"/>
      <c r="O122" s="3"/>
      <c r="P122" s="3"/>
      <c r="S122" s="77"/>
      <c r="X122" s="1"/>
      <c r="AA122" s="53"/>
      <c r="AB122" s="12"/>
    </row>
    <row r="123" spans="7:28">
      <c r="G123" s="12"/>
      <c r="H123" s="12"/>
      <c r="I123" s="12"/>
      <c r="J123" s="12"/>
      <c r="K123" s="12"/>
      <c r="L123" s="66"/>
      <c r="O123" s="3"/>
      <c r="P123" s="3"/>
      <c r="S123" s="77"/>
      <c r="X123" s="1"/>
      <c r="AA123" s="53"/>
      <c r="AB123" s="12"/>
    </row>
    <row r="124" spans="7:28">
      <c r="G124" s="12"/>
      <c r="H124" s="12"/>
      <c r="I124" s="12"/>
      <c r="J124" s="12"/>
      <c r="K124" s="12"/>
      <c r="L124" s="66"/>
      <c r="O124" s="3"/>
      <c r="P124" s="3"/>
      <c r="S124" s="77"/>
      <c r="X124" s="1"/>
      <c r="AA124" s="53"/>
      <c r="AB124" s="12"/>
    </row>
    <row r="125" spans="7:28">
      <c r="G125" s="12"/>
      <c r="H125" s="12"/>
      <c r="I125" s="12"/>
      <c r="J125" s="12"/>
      <c r="K125" s="12"/>
      <c r="L125" s="66"/>
      <c r="O125" s="3"/>
      <c r="P125" s="3"/>
      <c r="S125" s="77"/>
      <c r="X125" s="1"/>
      <c r="AA125" s="53"/>
      <c r="AB125" s="12"/>
    </row>
    <row r="126" spans="7:28">
      <c r="G126" s="12"/>
      <c r="H126" s="12"/>
      <c r="I126" s="12"/>
      <c r="J126" s="12"/>
      <c r="K126" s="12"/>
      <c r="L126" s="66"/>
      <c r="O126" s="3"/>
      <c r="P126" s="3"/>
      <c r="S126" s="77"/>
      <c r="X126" s="1"/>
      <c r="AA126" s="53"/>
      <c r="AB126" s="12"/>
    </row>
    <row r="127" spans="7:28">
      <c r="G127" s="12"/>
      <c r="H127" s="12"/>
      <c r="I127" s="12"/>
      <c r="J127" s="12"/>
      <c r="K127" s="12"/>
      <c r="L127" s="66"/>
      <c r="O127" s="3"/>
      <c r="P127" s="3"/>
      <c r="S127" s="77"/>
      <c r="X127" s="1"/>
      <c r="AA127" s="53"/>
      <c r="AB127" s="12"/>
    </row>
    <row r="128" spans="7:28">
      <c r="G128" s="12"/>
      <c r="H128" s="12"/>
      <c r="I128" s="12"/>
      <c r="J128" s="12"/>
      <c r="K128" s="12"/>
      <c r="L128" s="66"/>
      <c r="O128" s="3"/>
      <c r="P128" s="3"/>
      <c r="S128" s="77"/>
      <c r="X128" s="1"/>
      <c r="AA128" s="53"/>
      <c r="AB128" s="12"/>
    </row>
    <row r="129" spans="7:28">
      <c r="G129" s="12"/>
      <c r="H129" s="12"/>
      <c r="I129" s="12"/>
      <c r="J129" s="12"/>
      <c r="K129" s="12"/>
      <c r="L129" s="66"/>
      <c r="O129" s="3"/>
      <c r="P129" s="3"/>
      <c r="S129" s="77"/>
      <c r="X129" s="1"/>
      <c r="AA129" s="53"/>
      <c r="AB129" s="12"/>
    </row>
    <row r="130" spans="7:28">
      <c r="G130" s="12"/>
      <c r="H130" s="12"/>
      <c r="I130" s="12"/>
      <c r="J130" s="12"/>
      <c r="K130" s="12"/>
      <c r="L130" s="66"/>
      <c r="O130" s="3"/>
      <c r="P130" s="3"/>
      <c r="S130" s="77"/>
      <c r="X130" s="1"/>
      <c r="AA130" s="53"/>
      <c r="AB130" s="12"/>
    </row>
    <row r="131" spans="7:28">
      <c r="G131" s="12"/>
      <c r="H131" s="12"/>
      <c r="I131" s="12"/>
      <c r="J131" s="12"/>
      <c r="K131" s="12"/>
      <c r="L131" s="66"/>
      <c r="O131" s="3"/>
      <c r="P131" s="3"/>
      <c r="S131" s="77"/>
      <c r="X131" s="1"/>
      <c r="AA131" s="53"/>
      <c r="AB131" s="12"/>
    </row>
    <row r="132" spans="7:28">
      <c r="G132" s="12"/>
      <c r="H132" s="12"/>
      <c r="I132" s="12"/>
      <c r="J132" s="12"/>
      <c r="K132" s="12"/>
      <c r="L132" s="66"/>
      <c r="O132" s="3"/>
      <c r="P132" s="3"/>
      <c r="S132" s="77"/>
      <c r="X132" s="1"/>
      <c r="AA132" s="53"/>
      <c r="AB132" s="12"/>
    </row>
    <row r="133" spans="7:28">
      <c r="G133" s="12"/>
      <c r="H133" s="12"/>
      <c r="I133" s="12"/>
      <c r="J133" s="12"/>
      <c r="K133" s="12"/>
      <c r="L133" s="66"/>
      <c r="O133" s="3"/>
      <c r="P133" s="3"/>
      <c r="S133" s="77"/>
      <c r="X133" s="1"/>
      <c r="AA133" s="53"/>
      <c r="AB133" s="12"/>
    </row>
    <row r="134" spans="7:28">
      <c r="G134" s="12"/>
      <c r="H134" s="12"/>
      <c r="I134" s="12"/>
      <c r="J134" s="12"/>
      <c r="K134" s="12"/>
      <c r="L134" s="66"/>
      <c r="O134" s="3"/>
      <c r="P134" s="3"/>
      <c r="S134" s="77"/>
      <c r="X134" s="1"/>
      <c r="AA134" s="53"/>
      <c r="AB134" s="12"/>
    </row>
    <row r="135" spans="7:28">
      <c r="G135" s="12"/>
      <c r="H135" s="12"/>
      <c r="I135" s="12"/>
      <c r="J135" s="12"/>
      <c r="K135" s="12"/>
      <c r="L135" s="66"/>
      <c r="O135" s="3"/>
      <c r="P135" s="3"/>
      <c r="S135" s="77"/>
      <c r="X135" s="1"/>
      <c r="AA135" s="53"/>
      <c r="AB135" s="12"/>
    </row>
    <row r="136" spans="7:28">
      <c r="G136" s="12"/>
      <c r="H136" s="12"/>
      <c r="I136" s="12"/>
      <c r="J136" s="12"/>
      <c r="K136" s="12"/>
      <c r="L136" s="66"/>
      <c r="O136" s="3"/>
      <c r="P136" s="3"/>
      <c r="S136" s="77"/>
      <c r="X136" s="1"/>
      <c r="AA136" s="53"/>
      <c r="AB136" s="12"/>
    </row>
    <row r="137" spans="7:28">
      <c r="G137" s="12"/>
      <c r="H137" s="12"/>
      <c r="I137" s="12"/>
      <c r="J137" s="12"/>
      <c r="K137" s="12"/>
      <c r="L137" s="66"/>
      <c r="O137" s="3"/>
      <c r="P137" s="3"/>
      <c r="S137" s="77"/>
      <c r="X137" s="1"/>
      <c r="AA137" s="53"/>
      <c r="AB137" s="12"/>
    </row>
    <row r="138" spans="7:28">
      <c r="G138" s="12"/>
      <c r="H138" s="12"/>
      <c r="I138" s="12"/>
      <c r="J138" s="12"/>
      <c r="K138" s="12"/>
      <c r="L138" s="66"/>
      <c r="O138" s="3"/>
      <c r="P138" s="3"/>
      <c r="S138" s="77"/>
      <c r="X138" s="1"/>
      <c r="AA138" s="53"/>
      <c r="AB138" s="12"/>
    </row>
    <row r="139" spans="7:28">
      <c r="G139" s="12"/>
      <c r="H139" s="12"/>
      <c r="I139" s="12"/>
      <c r="J139" s="12"/>
      <c r="K139" s="12"/>
      <c r="L139" s="66"/>
      <c r="O139" s="3"/>
      <c r="P139" s="3"/>
      <c r="S139" s="77"/>
      <c r="X139" s="1"/>
      <c r="AA139" s="53"/>
      <c r="AB139" s="12"/>
    </row>
    <row r="140" spans="7:28">
      <c r="G140" s="12"/>
      <c r="H140" s="12"/>
      <c r="I140" s="12"/>
      <c r="J140" s="12"/>
      <c r="K140" s="12"/>
      <c r="L140" s="66"/>
      <c r="O140" s="3"/>
      <c r="P140" s="3"/>
      <c r="S140" s="77"/>
      <c r="X140" s="1"/>
      <c r="AA140" s="53"/>
      <c r="AB140" s="12"/>
    </row>
    <row r="141" spans="7:28">
      <c r="G141" s="12"/>
      <c r="H141" s="12"/>
      <c r="I141" s="12"/>
      <c r="J141" s="12"/>
      <c r="K141" s="12"/>
      <c r="L141" s="66"/>
      <c r="O141" s="3"/>
      <c r="P141" s="3"/>
      <c r="S141" s="77"/>
      <c r="X141" s="1"/>
      <c r="AA141" s="53"/>
      <c r="AB141" s="12"/>
    </row>
    <row r="142" spans="7:28">
      <c r="G142" s="12"/>
      <c r="H142" s="12"/>
      <c r="I142" s="12"/>
      <c r="J142" s="12"/>
      <c r="K142" s="12"/>
      <c r="L142" s="66"/>
      <c r="O142" s="3"/>
      <c r="P142" s="3"/>
      <c r="S142" s="77"/>
      <c r="X142" s="1"/>
      <c r="AA142" s="53"/>
      <c r="AB142" s="12"/>
    </row>
    <row r="143" spans="7:28">
      <c r="G143" s="12"/>
      <c r="H143" s="12"/>
      <c r="I143" s="12"/>
      <c r="J143" s="12"/>
      <c r="K143" s="12"/>
      <c r="L143" s="66"/>
      <c r="O143" s="3"/>
      <c r="P143" s="3"/>
      <c r="S143" s="77"/>
      <c r="X143" s="1"/>
      <c r="AA143" s="53"/>
      <c r="AB143" s="12"/>
    </row>
    <row r="144" spans="7:28">
      <c r="G144" s="12"/>
      <c r="H144" s="12"/>
      <c r="I144" s="12"/>
      <c r="J144" s="12"/>
      <c r="K144" s="12"/>
      <c r="L144" s="66"/>
      <c r="O144" s="3"/>
      <c r="P144" s="3"/>
      <c r="S144" s="77"/>
      <c r="X144" s="1"/>
      <c r="AA144" s="53"/>
      <c r="AB144" s="12"/>
    </row>
    <row r="145" spans="7:28">
      <c r="G145" s="12"/>
      <c r="H145" s="12"/>
      <c r="I145" s="12"/>
      <c r="J145" s="12"/>
      <c r="K145" s="12"/>
      <c r="L145" s="66"/>
      <c r="O145" s="3"/>
      <c r="P145" s="3"/>
      <c r="S145" s="77"/>
      <c r="X145" s="1"/>
      <c r="AA145" s="53"/>
      <c r="AB145" s="12"/>
    </row>
    <row r="146" spans="7:28">
      <c r="G146" s="12"/>
      <c r="H146" s="12"/>
      <c r="I146" s="12"/>
      <c r="J146" s="12"/>
      <c r="K146" s="12"/>
      <c r="L146" s="66"/>
      <c r="O146" s="3"/>
      <c r="P146" s="3"/>
      <c r="S146" s="77"/>
      <c r="X146" s="1"/>
      <c r="AA146" s="53"/>
      <c r="AB146" s="12"/>
    </row>
    <row r="147" spans="7:28">
      <c r="G147" s="12"/>
      <c r="H147" s="12"/>
      <c r="I147" s="12"/>
      <c r="J147" s="12"/>
      <c r="K147" s="12"/>
      <c r="L147" s="66"/>
      <c r="O147" s="3"/>
      <c r="P147" s="3"/>
      <c r="S147" s="77"/>
      <c r="X147" s="1"/>
      <c r="AA147" s="53"/>
      <c r="AB147" s="12"/>
    </row>
    <row r="148" spans="7:28">
      <c r="G148" s="12"/>
      <c r="H148" s="12"/>
      <c r="I148" s="12"/>
      <c r="J148" s="12"/>
      <c r="K148" s="12"/>
      <c r="L148" s="66"/>
      <c r="O148" s="3"/>
      <c r="P148" s="3"/>
      <c r="S148" s="77"/>
      <c r="X148" s="1"/>
      <c r="AA148" s="53"/>
      <c r="AB148" s="12"/>
    </row>
    <row r="149" spans="7:28">
      <c r="G149" s="12"/>
      <c r="H149" s="12"/>
      <c r="I149" s="12"/>
      <c r="J149" s="12"/>
      <c r="K149" s="12"/>
      <c r="L149" s="66"/>
      <c r="O149" s="3"/>
      <c r="P149" s="3"/>
      <c r="S149" s="77"/>
      <c r="X149" s="1"/>
      <c r="AA149" s="53"/>
      <c r="AB149" s="12"/>
    </row>
    <row r="150" spans="7:28">
      <c r="G150" s="12"/>
      <c r="H150" s="12"/>
      <c r="I150" s="12"/>
      <c r="J150" s="12"/>
      <c r="K150" s="12"/>
      <c r="L150" s="66"/>
      <c r="O150" s="3"/>
      <c r="P150" s="3"/>
      <c r="S150" s="77"/>
      <c r="X150" s="1"/>
      <c r="AA150" s="53"/>
      <c r="AB150" s="12"/>
    </row>
    <row r="151" spans="7:28">
      <c r="G151" s="12"/>
      <c r="H151" s="12"/>
      <c r="I151" s="12"/>
      <c r="J151" s="12"/>
      <c r="K151" s="12"/>
      <c r="L151" s="66"/>
      <c r="O151" s="3"/>
      <c r="P151" s="3"/>
      <c r="S151" s="77"/>
      <c r="X151" s="1"/>
      <c r="AA151" s="53"/>
      <c r="AB151" s="12"/>
    </row>
    <row r="152" spans="7:28">
      <c r="G152" s="12"/>
      <c r="H152" s="12"/>
      <c r="I152" s="12"/>
      <c r="J152" s="12"/>
      <c r="K152" s="12"/>
      <c r="L152" s="66"/>
      <c r="O152" s="3"/>
      <c r="P152" s="3"/>
      <c r="S152" s="77"/>
      <c r="X152" s="1"/>
      <c r="AA152" s="53"/>
      <c r="AB152" s="12"/>
    </row>
    <row r="153" spans="7:28">
      <c r="G153" s="12"/>
      <c r="H153" s="12"/>
      <c r="I153" s="12"/>
      <c r="J153" s="12"/>
      <c r="K153" s="12"/>
      <c r="L153" s="66"/>
      <c r="O153" s="3"/>
      <c r="P153" s="3"/>
      <c r="S153" s="77"/>
      <c r="X153" s="1"/>
      <c r="AA153" s="53"/>
      <c r="AB153" s="12"/>
    </row>
    <row r="154" spans="7:28">
      <c r="G154" s="12"/>
      <c r="H154" s="12"/>
      <c r="I154" s="12"/>
      <c r="J154" s="12"/>
      <c r="K154" s="12"/>
      <c r="L154" s="66"/>
      <c r="O154" s="3"/>
      <c r="P154" s="3"/>
      <c r="S154" s="77"/>
      <c r="X154" s="1"/>
      <c r="AA154" s="53"/>
      <c r="AB154" s="12"/>
    </row>
    <row r="155" spans="7:28">
      <c r="G155" s="12"/>
      <c r="H155" s="12"/>
      <c r="I155" s="12"/>
      <c r="J155" s="12"/>
      <c r="K155" s="12"/>
      <c r="L155" s="66"/>
      <c r="M155" s="66"/>
      <c r="N155" s="12"/>
      <c r="O155" s="12"/>
      <c r="P155" s="12"/>
      <c r="Q155" s="12"/>
      <c r="R155" s="66"/>
      <c r="S155" s="66"/>
      <c r="T155" s="152"/>
      <c r="U155" s="152"/>
      <c r="V155" s="152"/>
      <c r="W155" s="152"/>
      <c r="X155" s="12"/>
      <c r="Y155" s="66"/>
      <c r="Z155" s="66"/>
      <c r="AA155" s="12"/>
      <c r="AB155" s="12"/>
    </row>
    <row r="156" spans="7:28">
      <c r="G156" s="12"/>
      <c r="H156" s="12"/>
      <c r="I156" s="12"/>
      <c r="J156" s="12"/>
      <c r="K156" s="12"/>
      <c r="L156" s="66"/>
      <c r="M156" s="66"/>
      <c r="N156" s="12"/>
      <c r="O156" s="12"/>
      <c r="P156" s="12"/>
      <c r="Q156" s="12"/>
      <c r="R156" s="66"/>
      <c r="S156" s="66"/>
      <c r="T156" s="152"/>
      <c r="U156" s="152"/>
      <c r="V156" s="152"/>
      <c r="W156" s="152"/>
      <c r="X156" s="12"/>
      <c r="Y156" s="66"/>
      <c r="Z156" s="66"/>
      <c r="AA156" s="12"/>
      <c r="AB156" s="12"/>
    </row>
    <row r="157" spans="7:28">
      <c r="G157" s="12"/>
      <c r="H157" s="12"/>
      <c r="I157" s="12"/>
      <c r="J157" s="12"/>
      <c r="K157" s="12"/>
      <c r="L157" s="66"/>
      <c r="M157" s="66"/>
      <c r="N157" s="12"/>
      <c r="O157" s="12"/>
      <c r="P157" s="12"/>
      <c r="Q157" s="12"/>
      <c r="R157" s="66"/>
      <c r="S157" s="66"/>
      <c r="T157" s="152"/>
      <c r="U157" s="152"/>
      <c r="V157" s="152"/>
      <c r="W157" s="152"/>
      <c r="X157" s="12"/>
      <c r="Y157" s="66"/>
      <c r="Z157" s="66"/>
      <c r="AA157" s="12"/>
      <c r="AB157" s="12"/>
    </row>
    <row r="158" spans="7:28">
      <c r="G158" s="12"/>
      <c r="H158" s="12"/>
      <c r="I158" s="12"/>
      <c r="J158" s="12"/>
      <c r="K158" s="12"/>
      <c r="L158" s="66"/>
      <c r="M158" s="66"/>
      <c r="N158" s="12"/>
      <c r="O158" s="12"/>
      <c r="P158" s="12"/>
      <c r="Q158" s="12"/>
      <c r="R158" s="66"/>
      <c r="S158" s="66"/>
      <c r="T158" s="152"/>
      <c r="U158" s="152"/>
      <c r="V158" s="152"/>
      <c r="W158" s="152"/>
      <c r="X158" s="12"/>
      <c r="Y158" s="66"/>
      <c r="Z158" s="66"/>
      <c r="AA158" s="12"/>
      <c r="AB158" s="12"/>
    </row>
    <row r="159" spans="7:28">
      <c r="G159" s="12"/>
      <c r="H159" s="12"/>
      <c r="I159" s="12"/>
      <c r="J159" s="12"/>
      <c r="K159" s="12"/>
      <c r="L159" s="66"/>
      <c r="M159" s="66"/>
      <c r="N159" s="12"/>
      <c r="O159" s="12"/>
      <c r="P159" s="12"/>
      <c r="Q159" s="12"/>
      <c r="R159" s="66"/>
      <c r="S159" s="66"/>
      <c r="T159" s="152"/>
      <c r="U159" s="152"/>
      <c r="V159" s="152"/>
      <c r="W159" s="152"/>
      <c r="X159" s="12"/>
      <c r="Y159" s="66"/>
      <c r="Z159" s="66"/>
      <c r="AA159" s="12"/>
      <c r="AB159" s="12"/>
    </row>
    <row r="160" spans="7:28">
      <c r="G160" s="12"/>
      <c r="H160" s="12"/>
      <c r="I160" s="12"/>
      <c r="J160" s="12"/>
      <c r="K160" s="12"/>
      <c r="L160" s="66"/>
      <c r="M160" s="66"/>
      <c r="N160" s="12"/>
      <c r="O160" s="12"/>
      <c r="P160" s="12"/>
      <c r="Q160" s="12"/>
      <c r="R160" s="66"/>
      <c r="S160" s="66"/>
      <c r="T160" s="152"/>
      <c r="U160" s="152"/>
      <c r="V160" s="152"/>
      <c r="W160" s="152"/>
      <c r="X160" s="12"/>
      <c r="Y160" s="66"/>
      <c r="Z160" s="66"/>
      <c r="AA160" s="12"/>
      <c r="AB160" s="12"/>
    </row>
    <row r="161" spans="7:28">
      <c r="G161" s="12"/>
      <c r="H161" s="12"/>
      <c r="I161" s="12"/>
      <c r="J161" s="12"/>
      <c r="K161" s="12"/>
      <c r="L161" s="66"/>
      <c r="M161" s="66"/>
      <c r="N161" s="12"/>
      <c r="O161" s="12"/>
      <c r="P161" s="12"/>
      <c r="Q161" s="12"/>
      <c r="R161" s="66"/>
      <c r="S161" s="66"/>
      <c r="T161" s="152"/>
      <c r="U161" s="152"/>
      <c r="V161" s="152"/>
      <c r="W161" s="152"/>
      <c r="X161" s="12"/>
      <c r="Y161" s="66"/>
      <c r="Z161" s="66"/>
      <c r="AA161" s="12"/>
      <c r="AB161" s="12"/>
    </row>
    <row r="162" spans="7:28">
      <c r="G162" s="12"/>
      <c r="H162" s="12"/>
      <c r="I162" s="12"/>
      <c r="J162" s="12"/>
      <c r="K162" s="12"/>
      <c r="L162" s="66"/>
      <c r="M162" s="66"/>
      <c r="N162" s="12"/>
      <c r="O162" s="12"/>
      <c r="P162" s="12"/>
      <c r="Q162" s="12"/>
      <c r="R162" s="66"/>
      <c r="S162" s="66"/>
      <c r="T162" s="152"/>
      <c r="U162" s="152"/>
      <c r="V162" s="152"/>
      <c r="W162" s="152"/>
      <c r="X162" s="12"/>
      <c r="Y162" s="66"/>
      <c r="Z162" s="66"/>
      <c r="AA162" s="12"/>
      <c r="AB162" s="12"/>
    </row>
    <row r="163" spans="7:28">
      <c r="G163" s="12"/>
      <c r="H163" s="12"/>
      <c r="I163" s="12"/>
      <c r="J163" s="12"/>
      <c r="K163" s="12"/>
      <c r="L163" s="66"/>
      <c r="M163" s="66"/>
      <c r="N163" s="12"/>
      <c r="O163" s="12"/>
      <c r="P163" s="12"/>
      <c r="Q163" s="12"/>
      <c r="R163" s="66"/>
      <c r="S163" s="66"/>
      <c r="T163" s="152"/>
      <c r="U163" s="152"/>
      <c r="V163" s="152"/>
      <c r="W163" s="152"/>
      <c r="X163" s="12"/>
      <c r="Y163" s="66"/>
      <c r="Z163" s="66"/>
      <c r="AA163" s="12"/>
      <c r="AB163" s="12"/>
    </row>
    <row r="164" spans="7:28">
      <c r="G164" s="12"/>
      <c r="H164" s="12"/>
      <c r="I164" s="12"/>
      <c r="J164" s="12"/>
      <c r="K164" s="12"/>
      <c r="L164" s="66"/>
      <c r="M164" s="66"/>
      <c r="N164" s="12"/>
      <c r="O164" s="12"/>
      <c r="P164" s="12"/>
      <c r="Q164" s="12"/>
      <c r="R164" s="66"/>
      <c r="S164" s="66"/>
      <c r="T164" s="152"/>
      <c r="U164" s="152"/>
      <c r="V164" s="152"/>
      <c r="W164" s="152"/>
      <c r="X164" s="12"/>
      <c r="Y164" s="66"/>
      <c r="Z164" s="66"/>
      <c r="AA164" s="12"/>
      <c r="AB164" s="12"/>
    </row>
    <row r="165" spans="7:28">
      <c r="G165" s="12"/>
      <c r="H165" s="12"/>
      <c r="I165" s="12"/>
      <c r="J165" s="12"/>
      <c r="K165" s="12"/>
      <c r="L165" s="66"/>
      <c r="M165" s="66"/>
      <c r="N165" s="12"/>
      <c r="O165" s="12"/>
      <c r="P165" s="12"/>
      <c r="Q165" s="12"/>
      <c r="R165" s="66"/>
      <c r="S165" s="66"/>
      <c r="T165" s="152"/>
      <c r="U165" s="152"/>
      <c r="V165" s="152"/>
      <c r="W165" s="152"/>
      <c r="X165" s="12"/>
      <c r="Y165" s="66"/>
      <c r="Z165" s="66"/>
      <c r="AA165" s="12"/>
      <c r="AB165" s="12"/>
    </row>
    <row r="166" spans="7:28">
      <c r="G166" s="12"/>
      <c r="H166" s="12"/>
      <c r="I166" s="12"/>
      <c r="J166" s="12"/>
      <c r="K166" s="12"/>
      <c r="L166" s="66"/>
      <c r="M166" s="66"/>
      <c r="N166" s="12"/>
      <c r="O166" s="12"/>
      <c r="P166" s="12"/>
      <c r="Q166" s="12"/>
      <c r="R166" s="66"/>
      <c r="S166" s="66"/>
      <c r="T166" s="152"/>
      <c r="U166" s="152"/>
      <c r="V166" s="152"/>
      <c r="W166" s="152"/>
      <c r="X166" s="12"/>
      <c r="Y166" s="66"/>
      <c r="Z166" s="66"/>
      <c r="AA166" s="12"/>
      <c r="AB166" s="12"/>
    </row>
    <row r="167" spans="7:28">
      <c r="G167" s="12"/>
      <c r="H167" s="12"/>
      <c r="I167" s="12"/>
      <c r="J167" s="12"/>
      <c r="K167" s="12"/>
      <c r="L167" s="66"/>
      <c r="M167" s="66"/>
      <c r="N167" s="12"/>
      <c r="O167" s="12"/>
      <c r="P167" s="12"/>
      <c r="Q167" s="12"/>
      <c r="R167" s="66"/>
      <c r="S167" s="66"/>
      <c r="T167" s="152"/>
      <c r="U167" s="152"/>
      <c r="V167" s="152"/>
      <c r="W167" s="152"/>
      <c r="X167" s="12"/>
      <c r="Y167" s="66"/>
      <c r="Z167" s="66"/>
      <c r="AA167" s="12"/>
      <c r="AB167" s="12"/>
    </row>
    <row r="168" spans="7:28">
      <c r="G168" s="12"/>
      <c r="H168" s="12"/>
      <c r="I168" s="12"/>
      <c r="J168" s="12"/>
      <c r="K168" s="12"/>
      <c r="L168" s="66"/>
      <c r="M168" s="66"/>
      <c r="N168" s="12"/>
      <c r="O168" s="12"/>
      <c r="P168" s="12"/>
      <c r="Q168" s="12"/>
      <c r="R168" s="66"/>
      <c r="S168" s="66"/>
      <c r="T168" s="152"/>
      <c r="U168" s="152"/>
      <c r="V168" s="152"/>
      <c r="W168" s="152"/>
      <c r="X168" s="12"/>
      <c r="Y168" s="66"/>
      <c r="Z168" s="66"/>
      <c r="AA168" s="12"/>
      <c r="AB168" s="12"/>
    </row>
    <row r="169" spans="7:28">
      <c r="G169" s="12"/>
      <c r="H169" s="12"/>
      <c r="I169" s="12"/>
      <c r="J169" s="12"/>
      <c r="K169" s="12"/>
      <c r="L169" s="66"/>
      <c r="M169" s="66"/>
      <c r="N169" s="12"/>
      <c r="O169" s="12"/>
      <c r="P169" s="12"/>
      <c r="Q169" s="12"/>
      <c r="R169" s="66"/>
      <c r="S169" s="66"/>
      <c r="T169" s="152"/>
      <c r="U169" s="152"/>
      <c r="V169" s="152"/>
      <c r="W169" s="152"/>
      <c r="X169" s="12"/>
      <c r="Y169" s="66"/>
      <c r="Z169" s="66"/>
      <c r="AA169" s="12"/>
      <c r="AB169" s="12"/>
    </row>
    <row r="170" spans="7:28">
      <c r="G170" s="12"/>
      <c r="H170" s="12"/>
      <c r="I170" s="12"/>
      <c r="J170" s="12"/>
      <c r="K170" s="12"/>
      <c r="L170" s="66"/>
      <c r="M170" s="66"/>
      <c r="N170" s="12"/>
      <c r="O170" s="12"/>
      <c r="P170" s="12"/>
      <c r="Q170" s="12"/>
      <c r="R170" s="66"/>
      <c r="S170" s="66"/>
      <c r="T170" s="152"/>
      <c r="U170" s="152"/>
      <c r="V170" s="152"/>
      <c r="W170" s="152"/>
      <c r="X170" s="12"/>
      <c r="Y170" s="66"/>
      <c r="Z170" s="66"/>
      <c r="AA170" s="12"/>
      <c r="AB170" s="12"/>
    </row>
    <row r="171" spans="7:28">
      <c r="G171" s="12"/>
      <c r="H171" s="12"/>
      <c r="I171" s="12"/>
      <c r="J171" s="12"/>
      <c r="K171" s="12"/>
      <c r="L171" s="66"/>
      <c r="M171" s="66"/>
      <c r="N171" s="12"/>
      <c r="O171" s="12"/>
      <c r="P171" s="12"/>
      <c r="Q171" s="12"/>
      <c r="R171" s="66"/>
      <c r="S171" s="66"/>
      <c r="T171" s="152"/>
      <c r="U171" s="152"/>
      <c r="V171" s="152"/>
      <c r="W171" s="152"/>
      <c r="X171" s="12"/>
      <c r="Y171" s="66"/>
      <c r="Z171" s="66"/>
      <c r="AA171" s="12"/>
      <c r="AB171" s="12"/>
    </row>
    <row r="172" spans="7:28">
      <c r="G172" s="12"/>
      <c r="H172" s="12"/>
      <c r="I172" s="12"/>
      <c r="J172" s="12"/>
      <c r="K172" s="12"/>
      <c r="L172" s="66"/>
      <c r="M172" s="66"/>
      <c r="N172" s="12"/>
      <c r="O172" s="12"/>
      <c r="P172" s="12"/>
      <c r="Q172" s="12"/>
      <c r="R172" s="66"/>
      <c r="S172" s="66"/>
      <c r="T172" s="152"/>
      <c r="U172" s="152"/>
      <c r="V172" s="152"/>
      <c r="W172" s="152"/>
      <c r="X172" s="12"/>
      <c r="Y172" s="66"/>
      <c r="Z172" s="66"/>
      <c r="AA172" s="12"/>
      <c r="AB172" s="12"/>
    </row>
    <row r="173" spans="7:28">
      <c r="G173" s="12"/>
      <c r="H173" s="12"/>
      <c r="I173" s="12"/>
      <c r="J173" s="12"/>
      <c r="K173" s="12"/>
      <c r="L173" s="66"/>
      <c r="M173" s="66"/>
      <c r="N173" s="12"/>
      <c r="O173" s="12"/>
      <c r="P173" s="12"/>
      <c r="Q173" s="12"/>
      <c r="R173" s="66"/>
      <c r="S173" s="66"/>
      <c r="T173" s="152"/>
      <c r="U173" s="152"/>
      <c r="V173" s="152"/>
      <c r="W173" s="152"/>
      <c r="X173" s="12"/>
      <c r="Y173" s="66"/>
      <c r="Z173" s="66"/>
      <c r="AA173" s="12"/>
      <c r="AB173" s="12"/>
    </row>
    <row r="174" spans="7:28">
      <c r="G174" s="12"/>
      <c r="H174" s="12"/>
      <c r="I174" s="12"/>
      <c r="J174" s="12"/>
      <c r="K174" s="12"/>
      <c r="L174" s="66"/>
      <c r="M174" s="66"/>
      <c r="N174" s="12"/>
      <c r="O174" s="12"/>
      <c r="P174" s="12"/>
      <c r="Q174" s="12"/>
      <c r="R174" s="66"/>
      <c r="S174" s="66"/>
      <c r="T174" s="152"/>
      <c r="U174" s="152"/>
      <c r="V174" s="152"/>
      <c r="W174" s="152"/>
      <c r="X174" s="12"/>
      <c r="Y174" s="66"/>
      <c r="Z174" s="66"/>
      <c r="AA174" s="12"/>
      <c r="AB174" s="12"/>
    </row>
    <row r="175" spans="7:28">
      <c r="G175" s="12"/>
      <c r="H175" s="12"/>
      <c r="I175" s="12"/>
      <c r="J175" s="12"/>
      <c r="K175" s="12"/>
      <c r="L175" s="66"/>
      <c r="M175" s="66"/>
      <c r="N175" s="12"/>
      <c r="O175" s="12"/>
      <c r="P175" s="12"/>
      <c r="Q175" s="12"/>
      <c r="R175" s="66"/>
      <c r="S175" s="66"/>
      <c r="T175" s="152"/>
      <c r="U175" s="152"/>
      <c r="V175" s="152"/>
      <c r="W175" s="152"/>
      <c r="X175" s="12"/>
      <c r="Y175" s="66"/>
      <c r="Z175" s="66"/>
      <c r="AA175" s="12"/>
      <c r="AB175" s="12"/>
    </row>
    <row r="176" spans="7:28">
      <c r="G176" s="12"/>
      <c r="H176" s="12"/>
      <c r="I176" s="12"/>
      <c r="J176" s="12"/>
      <c r="K176" s="12"/>
      <c r="L176" s="66"/>
      <c r="M176" s="66"/>
      <c r="N176" s="12"/>
      <c r="O176" s="12"/>
      <c r="P176" s="12"/>
      <c r="Q176" s="12"/>
      <c r="R176" s="66"/>
      <c r="S176" s="66"/>
      <c r="T176" s="152"/>
      <c r="U176" s="152"/>
      <c r="V176" s="152"/>
      <c r="W176" s="152"/>
      <c r="X176" s="12"/>
      <c r="Y176" s="66"/>
      <c r="Z176" s="66"/>
      <c r="AA176" s="12"/>
      <c r="AB176" s="12"/>
    </row>
    <row r="177" spans="7:28">
      <c r="G177" s="12"/>
      <c r="H177" s="12"/>
      <c r="I177" s="12"/>
      <c r="J177" s="12"/>
      <c r="K177" s="12"/>
      <c r="L177" s="66"/>
      <c r="M177" s="66"/>
      <c r="N177" s="12"/>
      <c r="O177" s="12"/>
      <c r="P177" s="12"/>
      <c r="Q177" s="12"/>
      <c r="R177" s="66"/>
      <c r="S177" s="66"/>
      <c r="T177" s="152"/>
      <c r="U177" s="152"/>
      <c r="V177" s="152"/>
      <c r="W177" s="152"/>
      <c r="X177" s="12"/>
      <c r="Y177" s="66"/>
      <c r="Z177" s="66"/>
      <c r="AA177" s="12"/>
      <c r="AB177" s="12"/>
    </row>
    <row r="178" spans="7:28">
      <c r="G178" s="12"/>
      <c r="H178" s="12"/>
      <c r="I178" s="12"/>
      <c r="J178" s="12"/>
      <c r="K178" s="12"/>
      <c r="L178" s="66"/>
      <c r="M178" s="66"/>
      <c r="N178" s="12"/>
      <c r="O178" s="12"/>
      <c r="P178" s="12"/>
      <c r="Q178" s="12"/>
      <c r="R178" s="66"/>
      <c r="S178" s="66"/>
      <c r="T178" s="152"/>
      <c r="U178" s="152"/>
      <c r="V178" s="152"/>
      <c r="W178" s="152"/>
      <c r="X178" s="12"/>
      <c r="Y178" s="66"/>
      <c r="Z178" s="66"/>
      <c r="AA178" s="12"/>
      <c r="AB178" s="12"/>
    </row>
    <row r="179" spans="7:28">
      <c r="G179" s="12"/>
      <c r="H179" s="12"/>
      <c r="I179" s="12"/>
      <c r="J179" s="12"/>
      <c r="K179" s="12"/>
      <c r="L179" s="66"/>
      <c r="M179" s="66"/>
      <c r="N179" s="12"/>
      <c r="O179" s="12"/>
      <c r="P179" s="12"/>
      <c r="Q179" s="12"/>
      <c r="R179" s="66"/>
      <c r="S179" s="66"/>
      <c r="T179" s="152"/>
      <c r="U179" s="152"/>
      <c r="V179" s="152"/>
      <c r="W179" s="152"/>
      <c r="X179" s="12"/>
      <c r="Y179" s="66"/>
      <c r="Z179" s="66"/>
      <c r="AA179" s="12"/>
      <c r="AB179" s="12"/>
    </row>
    <row r="180" spans="7:28">
      <c r="G180" s="12"/>
      <c r="H180" s="12"/>
      <c r="I180" s="12"/>
      <c r="J180" s="12"/>
      <c r="K180" s="12"/>
      <c r="L180" s="66"/>
      <c r="M180" s="66"/>
      <c r="N180" s="12"/>
      <c r="O180" s="12"/>
      <c r="P180" s="12"/>
      <c r="Q180" s="12"/>
      <c r="R180" s="66"/>
      <c r="S180" s="66"/>
      <c r="T180" s="152"/>
      <c r="U180" s="152"/>
      <c r="V180" s="152"/>
      <c r="W180" s="152"/>
      <c r="X180" s="12"/>
      <c r="Y180" s="66"/>
      <c r="Z180" s="66"/>
      <c r="AA180" s="12"/>
      <c r="AB180" s="12"/>
    </row>
    <row r="181" spans="7:28">
      <c r="G181" s="12"/>
      <c r="H181" s="12"/>
      <c r="I181" s="12"/>
      <c r="J181" s="12"/>
      <c r="K181" s="12"/>
      <c r="L181" s="66"/>
      <c r="M181" s="66"/>
      <c r="N181" s="12"/>
      <c r="O181" s="12"/>
      <c r="P181" s="12"/>
      <c r="Q181" s="12"/>
      <c r="R181" s="66"/>
      <c r="S181" s="66"/>
      <c r="T181" s="152"/>
      <c r="U181" s="152"/>
      <c r="V181" s="152"/>
      <c r="W181" s="152"/>
      <c r="X181" s="12"/>
      <c r="Y181" s="66"/>
      <c r="Z181" s="66"/>
      <c r="AA181" s="12"/>
      <c r="AB181" s="12"/>
    </row>
    <row r="182" spans="7:28">
      <c r="G182" s="12"/>
      <c r="H182" s="12"/>
      <c r="I182" s="12"/>
      <c r="J182" s="12"/>
      <c r="K182" s="12"/>
      <c r="L182" s="66"/>
      <c r="M182" s="66"/>
      <c r="N182" s="12"/>
      <c r="O182" s="12"/>
      <c r="P182" s="12"/>
      <c r="Q182" s="12"/>
      <c r="R182" s="66"/>
      <c r="S182" s="66"/>
      <c r="T182" s="152"/>
      <c r="U182" s="152"/>
      <c r="V182" s="152"/>
      <c r="W182" s="152"/>
      <c r="X182" s="12"/>
      <c r="Y182" s="66"/>
      <c r="Z182" s="66"/>
      <c r="AA182" s="12"/>
      <c r="AB182" s="12"/>
    </row>
    <row r="183" spans="7:28">
      <c r="G183" s="12"/>
      <c r="H183" s="12"/>
      <c r="I183" s="12"/>
      <c r="J183" s="12"/>
      <c r="K183" s="12"/>
      <c r="L183" s="66"/>
      <c r="M183" s="66"/>
      <c r="N183" s="12"/>
      <c r="O183" s="12"/>
      <c r="P183" s="12"/>
      <c r="Q183" s="12"/>
      <c r="R183" s="66"/>
      <c r="S183" s="66"/>
      <c r="T183" s="152"/>
      <c r="U183" s="152"/>
      <c r="V183" s="152"/>
      <c r="W183" s="152"/>
      <c r="X183" s="12"/>
      <c r="Y183" s="66"/>
      <c r="Z183" s="66"/>
      <c r="AA183" s="12"/>
      <c r="AB183" s="12"/>
    </row>
    <row r="184" spans="7:28">
      <c r="G184" s="12"/>
      <c r="H184" s="12"/>
      <c r="I184" s="12"/>
      <c r="J184" s="12"/>
      <c r="K184" s="12"/>
      <c r="L184" s="66"/>
      <c r="M184" s="66"/>
      <c r="N184" s="12"/>
      <c r="O184" s="12"/>
      <c r="P184" s="12"/>
      <c r="Q184" s="12"/>
      <c r="R184" s="66"/>
      <c r="S184" s="66"/>
      <c r="T184" s="152"/>
      <c r="U184" s="152"/>
      <c r="V184" s="152"/>
      <c r="W184" s="152"/>
      <c r="X184" s="12"/>
      <c r="Y184" s="66"/>
      <c r="Z184" s="66"/>
      <c r="AA184" s="12"/>
      <c r="AB184" s="12"/>
    </row>
    <row r="185" spans="7:28">
      <c r="G185" s="12"/>
      <c r="H185" s="12"/>
      <c r="I185" s="12"/>
      <c r="J185" s="12"/>
      <c r="K185" s="12"/>
      <c r="L185" s="66"/>
      <c r="M185" s="66"/>
      <c r="N185" s="12"/>
      <c r="O185" s="12"/>
      <c r="P185" s="12"/>
      <c r="Q185" s="12"/>
      <c r="R185" s="66"/>
      <c r="S185" s="66"/>
      <c r="T185" s="152"/>
      <c r="U185" s="152"/>
      <c r="V185" s="152"/>
      <c r="W185" s="152"/>
      <c r="X185" s="12"/>
      <c r="Y185" s="66"/>
      <c r="Z185" s="66"/>
      <c r="AA185" s="12"/>
      <c r="AB185" s="12"/>
    </row>
    <row r="186" spans="7:28">
      <c r="G186" s="12"/>
      <c r="H186" s="12"/>
      <c r="I186" s="12"/>
      <c r="J186" s="12"/>
      <c r="K186" s="12"/>
      <c r="L186" s="66"/>
      <c r="M186" s="66"/>
      <c r="N186" s="12"/>
      <c r="O186" s="12"/>
      <c r="P186" s="12"/>
      <c r="Q186" s="12"/>
      <c r="R186" s="66"/>
      <c r="S186" s="66"/>
      <c r="T186" s="152"/>
      <c r="U186" s="152"/>
      <c r="V186" s="152"/>
      <c r="W186" s="152"/>
      <c r="X186" s="12"/>
      <c r="Y186" s="66"/>
      <c r="Z186" s="66"/>
      <c r="AA186" s="12"/>
      <c r="AB186" s="12"/>
    </row>
    <row r="187" spans="7:28">
      <c r="G187" s="12"/>
      <c r="H187" s="12"/>
      <c r="I187" s="12"/>
      <c r="J187" s="12"/>
      <c r="K187" s="12"/>
      <c r="L187" s="66"/>
      <c r="M187" s="66"/>
      <c r="N187" s="12"/>
      <c r="O187" s="12"/>
      <c r="P187" s="12"/>
      <c r="Q187" s="12"/>
      <c r="R187" s="66"/>
      <c r="S187" s="66"/>
      <c r="T187" s="152"/>
      <c r="U187" s="152"/>
      <c r="V187" s="152"/>
      <c r="W187" s="152"/>
      <c r="X187" s="12"/>
      <c r="Y187" s="66"/>
      <c r="Z187" s="66"/>
      <c r="AA187" s="12"/>
      <c r="AB187" s="12"/>
    </row>
    <row r="188" spans="7:28">
      <c r="G188" s="12"/>
      <c r="H188" s="12"/>
      <c r="I188" s="12"/>
      <c r="J188" s="12"/>
      <c r="K188" s="12"/>
      <c r="L188" s="66"/>
      <c r="M188" s="66"/>
      <c r="N188" s="12"/>
      <c r="O188" s="12"/>
      <c r="P188" s="12"/>
      <c r="Q188" s="12"/>
      <c r="R188" s="66"/>
      <c r="S188" s="66"/>
      <c r="T188" s="152"/>
      <c r="U188" s="152"/>
      <c r="V188" s="152"/>
      <c r="W188" s="152"/>
      <c r="X188" s="12"/>
      <c r="Y188" s="66"/>
      <c r="Z188" s="66"/>
      <c r="AA188" s="12"/>
      <c r="AB188" s="12"/>
    </row>
    <row r="189" spans="7:28">
      <c r="G189" s="12"/>
      <c r="H189" s="12"/>
      <c r="I189" s="12"/>
      <c r="J189" s="12"/>
      <c r="K189" s="12"/>
      <c r="L189" s="66"/>
      <c r="M189" s="66"/>
      <c r="N189" s="12"/>
      <c r="O189" s="12"/>
      <c r="P189" s="12"/>
      <c r="Q189" s="12"/>
      <c r="R189" s="66"/>
      <c r="S189" s="66"/>
      <c r="T189" s="152"/>
      <c r="U189" s="152"/>
      <c r="V189" s="152"/>
      <c r="W189" s="152"/>
      <c r="X189" s="12"/>
      <c r="Y189" s="66"/>
      <c r="Z189" s="66"/>
      <c r="AA189" s="12"/>
      <c r="AB189" s="12"/>
    </row>
    <row r="190" spans="7:28">
      <c r="G190" s="12"/>
      <c r="H190" s="12"/>
      <c r="I190" s="12"/>
      <c r="J190" s="12"/>
      <c r="K190" s="12"/>
      <c r="L190" s="66"/>
      <c r="M190" s="66"/>
      <c r="N190" s="12"/>
      <c r="O190" s="12"/>
      <c r="P190" s="12"/>
      <c r="Q190" s="12"/>
      <c r="R190" s="66"/>
      <c r="S190" s="66"/>
      <c r="T190" s="152"/>
      <c r="U190" s="152"/>
      <c r="V190" s="152"/>
      <c r="W190" s="152"/>
      <c r="X190" s="12"/>
      <c r="Y190" s="66"/>
      <c r="Z190" s="66"/>
      <c r="AA190" s="12"/>
      <c r="AB190" s="12"/>
    </row>
    <row r="191" spans="7:28">
      <c r="G191" s="12"/>
      <c r="H191" s="12"/>
      <c r="I191" s="12"/>
      <c r="J191" s="12"/>
      <c r="K191" s="12"/>
      <c r="L191" s="66"/>
      <c r="M191" s="66"/>
      <c r="N191" s="12"/>
      <c r="O191" s="12"/>
      <c r="P191" s="12"/>
      <c r="Q191" s="12"/>
      <c r="R191" s="66"/>
      <c r="S191" s="66"/>
      <c r="T191" s="152"/>
      <c r="U191" s="152"/>
      <c r="V191" s="152"/>
      <c r="W191" s="152"/>
      <c r="X191" s="12"/>
      <c r="Y191" s="66"/>
      <c r="Z191" s="66"/>
      <c r="AA191" s="12"/>
      <c r="AB191" s="12"/>
    </row>
    <row r="192" spans="7:28">
      <c r="G192" s="12"/>
      <c r="H192" s="12"/>
      <c r="I192" s="12"/>
      <c r="J192" s="12"/>
      <c r="K192" s="12"/>
      <c r="L192" s="66"/>
      <c r="M192" s="66"/>
      <c r="N192" s="12"/>
      <c r="O192" s="12"/>
      <c r="P192" s="12"/>
      <c r="Q192" s="12"/>
      <c r="R192" s="66"/>
      <c r="S192" s="66"/>
      <c r="T192" s="152"/>
      <c r="U192" s="152"/>
      <c r="V192" s="152"/>
      <c r="W192" s="152"/>
      <c r="X192" s="12"/>
      <c r="Y192" s="66"/>
      <c r="Z192" s="66"/>
      <c r="AA192" s="12"/>
      <c r="AB192" s="12"/>
    </row>
    <row r="193" spans="7:28">
      <c r="G193" s="12"/>
      <c r="H193" s="12"/>
      <c r="I193" s="12"/>
      <c r="J193" s="12"/>
      <c r="K193" s="12"/>
      <c r="L193" s="66"/>
      <c r="M193" s="66"/>
      <c r="N193" s="12"/>
      <c r="O193" s="12"/>
      <c r="P193" s="12"/>
      <c r="Q193" s="12"/>
      <c r="R193" s="66"/>
      <c r="S193" s="66"/>
      <c r="T193" s="152"/>
      <c r="U193" s="152"/>
      <c r="V193" s="152"/>
      <c r="W193" s="152"/>
      <c r="X193" s="12"/>
      <c r="Y193" s="66"/>
      <c r="Z193" s="66"/>
      <c r="AA193" s="12"/>
      <c r="AB193" s="12"/>
    </row>
    <row r="194" spans="7:28">
      <c r="G194" s="12"/>
      <c r="H194" s="12"/>
      <c r="I194" s="12"/>
      <c r="J194" s="12"/>
      <c r="K194" s="12"/>
      <c r="L194" s="66"/>
      <c r="M194" s="66"/>
      <c r="N194" s="12"/>
      <c r="O194" s="12"/>
      <c r="P194" s="12"/>
      <c r="Q194" s="12"/>
      <c r="R194" s="66"/>
      <c r="S194" s="66"/>
      <c r="T194" s="152"/>
      <c r="U194" s="152"/>
      <c r="V194" s="152"/>
      <c r="W194" s="152"/>
      <c r="X194" s="12"/>
      <c r="Y194" s="66"/>
      <c r="Z194" s="66"/>
      <c r="AA194" s="12"/>
      <c r="AB194" s="12"/>
    </row>
    <row r="195" spans="7:28">
      <c r="G195" s="12"/>
      <c r="H195" s="12"/>
      <c r="I195" s="12"/>
      <c r="J195" s="12"/>
      <c r="K195" s="12"/>
      <c r="L195" s="66"/>
      <c r="M195" s="66"/>
      <c r="N195" s="12"/>
      <c r="O195" s="12"/>
      <c r="P195" s="12"/>
      <c r="Q195" s="12"/>
      <c r="R195" s="66"/>
      <c r="S195" s="66"/>
      <c r="T195" s="152"/>
      <c r="U195" s="152"/>
      <c r="V195" s="152"/>
      <c r="W195" s="152"/>
      <c r="X195" s="12"/>
      <c r="Y195" s="66"/>
      <c r="Z195" s="66"/>
      <c r="AA195" s="12"/>
      <c r="AB195" s="12"/>
    </row>
    <row r="196" spans="7:28">
      <c r="G196" s="12"/>
      <c r="H196" s="12"/>
      <c r="I196" s="12"/>
      <c r="J196" s="12"/>
      <c r="K196" s="12"/>
      <c r="L196" s="66"/>
      <c r="M196" s="66"/>
      <c r="N196" s="12"/>
      <c r="O196" s="12"/>
      <c r="P196" s="12"/>
      <c r="Q196" s="12"/>
      <c r="R196" s="66"/>
      <c r="S196" s="66"/>
      <c r="T196" s="152"/>
      <c r="U196" s="152"/>
      <c r="V196" s="152"/>
      <c r="W196" s="152"/>
      <c r="X196" s="12"/>
      <c r="Y196" s="66"/>
      <c r="Z196" s="66"/>
      <c r="AA196" s="12"/>
      <c r="AB196" s="12"/>
    </row>
    <row r="197" spans="7:28">
      <c r="G197" s="12"/>
      <c r="H197" s="12"/>
      <c r="I197" s="12"/>
      <c r="J197" s="12"/>
      <c r="K197" s="12"/>
      <c r="L197" s="66"/>
      <c r="M197" s="66"/>
      <c r="N197" s="12"/>
      <c r="O197" s="12"/>
      <c r="P197" s="12"/>
      <c r="Q197" s="12"/>
      <c r="R197" s="66"/>
      <c r="S197" s="66"/>
      <c r="T197" s="152"/>
      <c r="U197" s="152"/>
      <c r="V197" s="152"/>
      <c r="W197" s="152"/>
      <c r="X197" s="12"/>
      <c r="Y197" s="66"/>
      <c r="Z197" s="66"/>
      <c r="AA197" s="12"/>
      <c r="AB197" s="12"/>
    </row>
    <row r="198" spans="7:28">
      <c r="G198" s="12"/>
      <c r="H198" s="12"/>
      <c r="I198" s="12"/>
      <c r="J198" s="12"/>
      <c r="K198" s="12"/>
      <c r="L198" s="66"/>
      <c r="M198" s="66"/>
      <c r="N198" s="12"/>
      <c r="O198" s="12"/>
      <c r="P198" s="12"/>
      <c r="Q198" s="12"/>
      <c r="R198" s="66"/>
      <c r="S198" s="66"/>
      <c r="T198" s="152"/>
      <c r="U198" s="152"/>
      <c r="V198" s="152"/>
      <c r="W198" s="152"/>
      <c r="X198" s="12"/>
      <c r="Y198" s="66"/>
      <c r="Z198" s="66"/>
      <c r="AA198" s="12"/>
      <c r="AB198" s="12"/>
    </row>
    <row r="199" spans="7:28">
      <c r="G199" s="12"/>
      <c r="H199" s="12"/>
      <c r="I199" s="12"/>
      <c r="J199" s="12"/>
      <c r="K199" s="12"/>
      <c r="L199" s="66"/>
      <c r="M199" s="66"/>
      <c r="N199" s="12"/>
      <c r="O199" s="12"/>
      <c r="P199" s="12"/>
      <c r="Q199" s="12"/>
      <c r="R199" s="66"/>
      <c r="S199" s="66"/>
      <c r="T199" s="152"/>
      <c r="U199" s="152"/>
      <c r="V199" s="152"/>
      <c r="W199" s="152"/>
      <c r="X199" s="12"/>
      <c r="Y199" s="66"/>
      <c r="Z199" s="66"/>
      <c r="AA199" s="12"/>
      <c r="AB199" s="12"/>
    </row>
    <row r="200" spans="7:28">
      <c r="G200" s="12"/>
      <c r="H200" s="12"/>
      <c r="I200" s="12"/>
      <c r="J200" s="12"/>
      <c r="K200" s="12"/>
      <c r="L200" s="66"/>
      <c r="M200" s="66"/>
      <c r="N200" s="12"/>
      <c r="O200" s="12"/>
      <c r="P200" s="12"/>
      <c r="Q200" s="12"/>
      <c r="R200" s="66"/>
      <c r="S200" s="66"/>
      <c r="T200" s="152"/>
      <c r="U200" s="152"/>
      <c r="V200" s="152"/>
      <c r="W200" s="152"/>
      <c r="X200" s="12"/>
      <c r="Y200" s="66"/>
      <c r="Z200" s="66"/>
      <c r="AA200" s="12"/>
      <c r="AB200" s="12"/>
    </row>
    <row r="201" spans="7:28">
      <c r="G201" s="12"/>
      <c r="H201" s="12"/>
      <c r="I201" s="12"/>
      <c r="J201" s="12"/>
      <c r="K201" s="12"/>
      <c r="L201" s="66"/>
      <c r="M201" s="66"/>
      <c r="N201" s="12"/>
      <c r="O201" s="12"/>
      <c r="P201" s="12"/>
      <c r="Q201" s="12"/>
      <c r="R201" s="66"/>
      <c r="S201" s="66"/>
      <c r="T201" s="152"/>
      <c r="U201" s="152"/>
      <c r="V201" s="152"/>
      <c r="W201" s="152"/>
      <c r="X201" s="12"/>
      <c r="Y201" s="66"/>
      <c r="Z201" s="66"/>
      <c r="AA201" s="12"/>
      <c r="AB201" s="12"/>
    </row>
    <row r="202" spans="7:28">
      <c r="G202" s="12"/>
      <c r="H202" s="12"/>
      <c r="I202" s="12"/>
      <c r="J202" s="12"/>
      <c r="K202" s="12"/>
      <c r="L202" s="66"/>
      <c r="M202" s="66"/>
      <c r="N202" s="12"/>
      <c r="O202" s="12"/>
      <c r="P202" s="12"/>
      <c r="Q202" s="12"/>
      <c r="R202" s="66"/>
      <c r="S202" s="66"/>
      <c r="T202" s="152"/>
      <c r="U202" s="152"/>
      <c r="V202" s="152"/>
      <c r="W202" s="152"/>
      <c r="X202" s="12"/>
      <c r="Y202" s="66"/>
      <c r="Z202" s="66"/>
      <c r="AA202" s="12"/>
      <c r="AB202" s="12"/>
    </row>
    <row r="203" spans="7:28">
      <c r="G203" s="12"/>
      <c r="H203" s="12"/>
      <c r="I203" s="12"/>
      <c r="J203" s="12"/>
      <c r="K203" s="12"/>
      <c r="L203" s="66"/>
      <c r="M203" s="66"/>
      <c r="N203" s="12"/>
      <c r="O203" s="12"/>
      <c r="P203" s="12"/>
      <c r="Q203" s="12"/>
      <c r="R203" s="66"/>
      <c r="S203" s="66"/>
      <c r="T203" s="152"/>
      <c r="U203" s="152"/>
      <c r="V203" s="152"/>
      <c r="W203" s="152"/>
      <c r="X203" s="12"/>
      <c r="Y203" s="66"/>
      <c r="Z203" s="66"/>
      <c r="AA203" s="12"/>
      <c r="AB203" s="12"/>
    </row>
    <row r="204" spans="7:28">
      <c r="G204" s="12"/>
      <c r="H204" s="12"/>
      <c r="I204" s="12"/>
      <c r="J204" s="12"/>
      <c r="K204" s="12"/>
      <c r="L204" s="66"/>
      <c r="M204" s="66"/>
      <c r="N204" s="12"/>
      <c r="O204" s="12"/>
      <c r="P204" s="12"/>
      <c r="Q204" s="12"/>
      <c r="R204" s="66"/>
      <c r="S204" s="66"/>
      <c r="T204" s="152"/>
      <c r="U204" s="152"/>
      <c r="V204" s="152"/>
      <c r="W204" s="152"/>
      <c r="X204" s="12"/>
      <c r="Y204" s="66"/>
      <c r="Z204" s="66"/>
      <c r="AA204" s="12"/>
      <c r="AB204" s="12"/>
    </row>
    <row r="205" spans="7:28">
      <c r="G205" s="12"/>
      <c r="H205" s="12"/>
      <c r="I205" s="12"/>
      <c r="J205" s="12"/>
      <c r="K205" s="12"/>
      <c r="L205" s="66"/>
      <c r="M205" s="66"/>
      <c r="N205" s="12"/>
      <c r="O205" s="12"/>
      <c r="P205" s="12"/>
      <c r="Q205" s="12"/>
      <c r="R205" s="66"/>
      <c r="S205" s="66"/>
      <c r="T205" s="152"/>
      <c r="U205" s="152"/>
      <c r="V205" s="152"/>
      <c r="W205" s="152"/>
      <c r="X205" s="12"/>
      <c r="Y205" s="66"/>
      <c r="Z205" s="66"/>
      <c r="AA205" s="12"/>
      <c r="AB205" s="12"/>
    </row>
    <row r="206" spans="7:28">
      <c r="G206" s="12"/>
      <c r="H206" s="12"/>
      <c r="I206" s="12"/>
      <c r="J206" s="12"/>
      <c r="K206" s="12"/>
      <c r="L206" s="66"/>
      <c r="M206" s="66"/>
      <c r="N206" s="12"/>
      <c r="O206" s="12"/>
      <c r="P206" s="12"/>
      <c r="Q206" s="12"/>
      <c r="R206" s="66"/>
      <c r="S206" s="66"/>
      <c r="T206" s="152"/>
      <c r="U206" s="152"/>
      <c r="V206" s="152"/>
      <c r="W206" s="152"/>
      <c r="X206" s="12"/>
      <c r="Y206" s="66"/>
      <c r="Z206" s="66"/>
      <c r="AA206" s="12"/>
      <c r="AB206" s="12"/>
    </row>
    <row r="207" spans="7:28">
      <c r="G207" s="12"/>
      <c r="H207" s="12"/>
      <c r="I207" s="12"/>
      <c r="J207" s="12"/>
      <c r="K207" s="12"/>
      <c r="L207" s="66"/>
      <c r="M207" s="66"/>
      <c r="N207" s="12"/>
      <c r="O207" s="12"/>
      <c r="P207" s="12"/>
      <c r="Q207" s="12"/>
      <c r="R207" s="66"/>
      <c r="S207" s="66"/>
      <c r="T207" s="152"/>
      <c r="U207" s="152"/>
      <c r="V207" s="152"/>
      <c r="W207" s="152"/>
      <c r="X207" s="12"/>
      <c r="Y207" s="66"/>
      <c r="Z207" s="66"/>
      <c r="AA207" s="12"/>
      <c r="AB207" s="12"/>
    </row>
    <row r="208" spans="7:28">
      <c r="G208" s="12"/>
      <c r="H208" s="12"/>
      <c r="I208" s="12"/>
      <c r="J208" s="12"/>
      <c r="K208" s="12"/>
      <c r="L208" s="66"/>
      <c r="M208" s="66"/>
      <c r="N208" s="12"/>
      <c r="O208" s="12"/>
      <c r="P208" s="12"/>
      <c r="Q208" s="12"/>
      <c r="R208" s="66"/>
      <c r="S208" s="66"/>
      <c r="T208" s="152"/>
      <c r="U208" s="152"/>
      <c r="V208" s="152"/>
      <c r="W208" s="152"/>
      <c r="X208" s="12"/>
      <c r="Y208" s="66"/>
      <c r="Z208" s="66"/>
      <c r="AA208" s="12"/>
      <c r="AB208" s="12"/>
    </row>
    <row r="209" spans="1:28">
      <c r="G209" s="12"/>
      <c r="H209" s="12"/>
      <c r="I209" s="12"/>
      <c r="J209" s="12"/>
      <c r="K209" s="12"/>
      <c r="L209" s="66"/>
      <c r="M209" s="66"/>
      <c r="N209" s="12"/>
      <c r="O209" s="12"/>
      <c r="P209" s="12"/>
      <c r="Q209" s="12"/>
      <c r="R209" s="66"/>
      <c r="S209" s="66"/>
      <c r="T209" s="152"/>
      <c r="U209" s="152"/>
      <c r="V209" s="152"/>
      <c r="W209" s="152"/>
      <c r="X209" s="12"/>
      <c r="Y209" s="66"/>
      <c r="Z209" s="66"/>
      <c r="AA209" s="12"/>
      <c r="AB209" s="12"/>
    </row>
    <row r="210" spans="1:28">
      <c r="G210" s="12"/>
      <c r="H210" s="12"/>
      <c r="I210" s="12"/>
      <c r="J210" s="12"/>
      <c r="K210" s="12"/>
      <c r="L210" s="66"/>
      <c r="M210" s="66"/>
      <c r="N210" s="12"/>
      <c r="O210" s="12"/>
      <c r="P210" s="12"/>
      <c r="Q210" s="12"/>
      <c r="R210" s="66"/>
      <c r="S210" s="66"/>
      <c r="T210" s="152"/>
      <c r="U210" s="152"/>
      <c r="V210" s="152"/>
      <c r="W210" s="152"/>
      <c r="X210" s="12"/>
      <c r="Y210" s="66"/>
      <c r="Z210" s="66"/>
      <c r="AA210" s="12"/>
      <c r="AB210" s="12"/>
    </row>
    <row r="211" spans="1:28">
      <c r="G211" s="12"/>
      <c r="H211" s="12"/>
      <c r="I211" s="12"/>
      <c r="J211" s="12"/>
      <c r="K211" s="12"/>
      <c r="L211" s="66"/>
      <c r="M211" s="66"/>
      <c r="N211" s="12"/>
      <c r="O211" s="12"/>
      <c r="P211" s="12"/>
      <c r="Q211" s="12"/>
      <c r="R211" s="66"/>
      <c r="S211" s="66"/>
      <c r="T211" s="152"/>
      <c r="U211" s="152"/>
      <c r="V211" s="152"/>
      <c r="W211" s="152"/>
      <c r="X211" s="12"/>
      <c r="Y211" s="66"/>
      <c r="Z211" s="66"/>
      <c r="AA211" s="12"/>
      <c r="AB211" s="12"/>
    </row>
    <row r="212" spans="1:28">
      <c r="G212" s="12"/>
      <c r="H212" s="12"/>
      <c r="I212" s="12"/>
      <c r="J212" s="12"/>
      <c r="K212" s="12"/>
      <c r="L212" s="66"/>
      <c r="M212" s="66"/>
      <c r="N212" s="12"/>
      <c r="O212" s="12"/>
      <c r="P212" s="12"/>
      <c r="Q212" s="12"/>
      <c r="R212" s="66"/>
      <c r="S212" s="66"/>
      <c r="T212" s="152"/>
      <c r="U212" s="152"/>
      <c r="V212" s="152"/>
      <c r="W212" s="152"/>
      <c r="X212" s="12"/>
      <c r="Y212" s="66"/>
      <c r="Z212" s="66"/>
      <c r="AA212" s="12"/>
      <c r="AB212" s="12"/>
    </row>
    <row r="213" spans="1:28">
      <c r="G213" s="12"/>
      <c r="H213" s="12"/>
      <c r="I213" s="12"/>
      <c r="J213" s="12"/>
      <c r="K213" s="12"/>
      <c r="L213" s="66"/>
      <c r="M213" s="66"/>
      <c r="N213" s="12"/>
      <c r="O213" s="12"/>
      <c r="P213" s="12"/>
      <c r="Q213" s="12"/>
      <c r="R213" s="66"/>
      <c r="S213" s="66"/>
      <c r="T213" s="152"/>
      <c r="U213" s="152"/>
      <c r="V213" s="152"/>
      <c r="W213" s="152"/>
      <c r="X213" s="12"/>
      <c r="Y213" s="66"/>
      <c r="Z213" s="66"/>
      <c r="AA213" s="12"/>
      <c r="AB213" s="12"/>
    </row>
    <row r="214" spans="1:28">
      <c r="G214" s="12"/>
      <c r="H214" s="12"/>
      <c r="I214" s="12"/>
      <c r="J214" s="12"/>
      <c r="K214" s="12"/>
      <c r="L214" s="66"/>
      <c r="M214" s="66"/>
      <c r="N214" s="12"/>
      <c r="O214" s="12"/>
      <c r="P214" s="12"/>
      <c r="Q214" s="12"/>
      <c r="R214" s="66"/>
      <c r="S214" s="66"/>
      <c r="T214" s="152"/>
      <c r="U214" s="152"/>
      <c r="V214" s="152"/>
      <c r="W214" s="152"/>
      <c r="X214" s="12"/>
      <c r="Y214" s="66"/>
      <c r="Z214" s="66"/>
      <c r="AA214" s="12"/>
      <c r="AB214" s="12"/>
    </row>
    <row r="215" spans="1:28">
      <c r="G215" s="12"/>
      <c r="H215" s="12"/>
      <c r="I215" s="12"/>
      <c r="J215" s="12"/>
      <c r="K215" s="12"/>
      <c r="L215" s="66"/>
      <c r="M215" s="66"/>
      <c r="N215" s="12"/>
      <c r="O215" s="12"/>
      <c r="P215" s="12"/>
      <c r="Q215" s="12"/>
      <c r="R215" s="66"/>
      <c r="S215" s="66"/>
      <c r="T215" s="152"/>
      <c r="U215" s="152"/>
      <c r="V215" s="152"/>
      <c r="W215" s="152"/>
      <c r="X215" s="12"/>
      <c r="Y215" s="66"/>
      <c r="Z215" s="66"/>
      <c r="AA215" s="12"/>
      <c r="AB215" s="12"/>
    </row>
    <row r="216" spans="1:28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66"/>
      <c r="M216" s="66"/>
      <c r="N216" s="12"/>
      <c r="O216" s="12"/>
      <c r="P216" s="12"/>
      <c r="Q216" s="12"/>
      <c r="R216" s="66"/>
      <c r="S216" s="66"/>
      <c r="T216" s="152"/>
      <c r="U216" s="152"/>
      <c r="V216" s="152"/>
      <c r="W216" s="152"/>
      <c r="X216" s="12"/>
      <c r="Y216" s="66"/>
      <c r="Z216" s="66"/>
      <c r="AA216" s="12"/>
      <c r="AB216" s="12"/>
    </row>
    <row r="217" spans="1:28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66"/>
      <c r="M217" s="66"/>
      <c r="N217" s="12"/>
      <c r="O217" s="12"/>
      <c r="P217" s="12"/>
      <c r="Q217" s="12"/>
      <c r="R217" s="66"/>
      <c r="S217" s="66"/>
      <c r="T217" s="152"/>
      <c r="U217" s="152"/>
      <c r="V217" s="152"/>
      <c r="W217" s="152"/>
      <c r="X217" s="12"/>
      <c r="Y217" s="66"/>
      <c r="Z217" s="66"/>
      <c r="AA217" s="12"/>
      <c r="AB217" s="12"/>
    </row>
    <row r="218" spans="1:2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67"/>
      <c r="M218" s="66"/>
      <c r="N218" s="12"/>
      <c r="O218" s="12"/>
      <c r="P218" s="12"/>
      <c r="Q218" s="12"/>
      <c r="R218" s="66"/>
      <c r="S218" s="66"/>
      <c r="T218" s="152"/>
      <c r="U218" s="152"/>
      <c r="V218" s="152"/>
      <c r="W218" s="152"/>
      <c r="X218" s="12"/>
      <c r="Y218" s="66"/>
      <c r="Z218" s="66"/>
      <c r="AA218" s="12"/>
      <c r="AB218" s="12"/>
    </row>
    <row r="219" spans="1:28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68"/>
      <c r="M219" s="66"/>
      <c r="N219" s="12"/>
      <c r="O219" s="12"/>
      <c r="P219" s="12"/>
      <c r="Q219" s="12"/>
      <c r="R219" s="66"/>
      <c r="S219" s="66"/>
      <c r="T219" s="152"/>
      <c r="U219" s="152"/>
      <c r="V219" s="152"/>
      <c r="W219" s="152"/>
      <c r="X219" s="12"/>
      <c r="Y219" s="66"/>
      <c r="Z219" s="66"/>
      <c r="AA219" s="12"/>
    </row>
    <row r="220" spans="1:28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68"/>
      <c r="M220" s="66"/>
      <c r="N220" s="12"/>
      <c r="O220" s="12"/>
      <c r="P220" s="12"/>
      <c r="Q220" s="12"/>
      <c r="R220" s="66"/>
      <c r="S220" s="66"/>
      <c r="T220" s="152"/>
      <c r="U220" s="152"/>
      <c r="V220" s="152"/>
      <c r="W220" s="152"/>
      <c r="X220" s="12"/>
      <c r="Y220" s="66"/>
      <c r="Z220" s="66"/>
      <c r="AA220" s="12"/>
    </row>
    <row r="221" spans="1:28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68"/>
      <c r="M221" s="66"/>
      <c r="N221" s="12"/>
      <c r="O221" s="12"/>
      <c r="P221" s="12"/>
      <c r="Q221" s="12"/>
      <c r="R221" s="66"/>
      <c r="S221" s="66"/>
      <c r="T221" s="152"/>
      <c r="U221" s="152"/>
      <c r="V221" s="152"/>
      <c r="W221" s="152"/>
      <c r="X221" s="12"/>
      <c r="Y221" s="66"/>
      <c r="Z221" s="66"/>
      <c r="AA221" s="12"/>
    </row>
    <row r="222" spans="1:28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68"/>
      <c r="M222" s="66"/>
      <c r="N222" s="12"/>
      <c r="O222" s="12"/>
      <c r="P222" s="12"/>
      <c r="Q222" s="12"/>
      <c r="R222" s="66"/>
      <c r="S222" s="66"/>
      <c r="T222" s="152"/>
      <c r="U222" s="152"/>
      <c r="V222" s="152"/>
      <c r="W222" s="152"/>
      <c r="X222" s="12"/>
      <c r="Y222" s="66"/>
      <c r="Z222" s="66"/>
      <c r="AA222" s="12"/>
    </row>
    <row r="223" spans="1:28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68"/>
      <c r="M223" s="66"/>
      <c r="N223" s="12"/>
      <c r="O223" s="12"/>
      <c r="P223" s="12"/>
      <c r="Q223" s="12"/>
      <c r="R223" s="66"/>
      <c r="S223" s="66"/>
      <c r="T223" s="152"/>
      <c r="U223" s="152"/>
      <c r="V223" s="152"/>
      <c r="W223" s="152"/>
      <c r="X223" s="12"/>
      <c r="Y223" s="66"/>
      <c r="Z223" s="66"/>
      <c r="AA223" s="12"/>
    </row>
    <row r="224" spans="1:28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68"/>
      <c r="M224" s="66"/>
      <c r="N224" s="12"/>
      <c r="O224" s="12"/>
      <c r="P224" s="12"/>
      <c r="Q224" s="12"/>
      <c r="R224" s="66"/>
      <c r="S224" s="66"/>
      <c r="T224" s="152"/>
      <c r="U224" s="152"/>
      <c r="V224" s="152"/>
      <c r="W224" s="152"/>
      <c r="X224" s="12"/>
      <c r="Y224" s="66"/>
      <c r="Z224" s="66"/>
      <c r="AA224" s="12"/>
    </row>
    <row r="225" spans="1:27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68"/>
      <c r="M225" s="67"/>
      <c r="N225" s="30"/>
      <c r="O225" s="30"/>
      <c r="P225" s="30"/>
      <c r="Q225" s="30"/>
      <c r="R225" s="67"/>
      <c r="S225" s="67"/>
      <c r="U225" s="153"/>
      <c r="AA225" s="30"/>
    </row>
    <row r="226" spans="1:27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68"/>
      <c r="M226" s="68"/>
      <c r="N226" s="32"/>
      <c r="O226" s="32"/>
      <c r="P226" s="32"/>
      <c r="Q226" s="32"/>
      <c r="R226" s="68"/>
      <c r="S226" s="68"/>
      <c r="U226" s="154"/>
      <c r="AA226" s="32"/>
    </row>
    <row r="227" spans="1: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68"/>
      <c r="M227" s="68"/>
      <c r="N227" s="32"/>
      <c r="O227" s="32"/>
      <c r="P227" s="32"/>
      <c r="Q227" s="32"/>
      <c r="R227" s="68"/>
      <c r="S227" s="68"/>
      <c r="U227" s="154"/>
      <c r="AA227" s="32"/>
    </row>
    <row r="228" spans="1:27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68"/>
      <c r="M228" s="68"/>
      <c r="N228" s="32"/>
      <c r="O228" s="32"/>
      <c r="P228" s="32"/>
      <c r="Q228" s="32"/>
      <c r="R228" s="68"/>
      <c r="S228" s="68"/>
      <c r="U228" s="154"/>
      <c r="AA228" s="32"/>
    </row>
    <row r="229" spans="1:27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68"/>
      <c r="M229" s="68"/>
      <c r="N229" s="32"/>
      <c r="O229" s="32"/>
      <c r="P229" s="32"/>
      <c r="Q229" s="32"/>
      <c r="R229" s="68"/>
      <c r="S229" s="68"/>
      <c r="U229" s="154"/>
      <c r="AA229" s="32"/>
    </row>
    <row r="230" spans="1:27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68"/>
      <c r="M230" s="68"/>
      <c r="N230" s="32"/>
      <c r="O230" s="32"/>
      <c r="P230" s="32"/>
      <c r="Q230" s="32"/>
      <c r="R230" s="68"/>
      <c r="S230" s="68"/>
      <c r="U230" s="154"/>
      <c r="AA230" s="32"/>
    </row>
    <row r="231" spans="1:27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68"/>
      <c r="M231" s="68"/>
      <c r="N231" s="32"/>
      <c r="O231" s="32"/>
      <c r="P231" s="32"/>
      <c r="Q231" s="32"/>
      <c r="R231" s="68"/>
      <c r="S231" s="68"/>
      <c r="U231" s="154"/>
      <c r="AA231" s="32"/>
    </row>
    <row r="232" spans="1:27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68"/>
      <c r="M232" s="68"/>
      <c r="N232" s="32"/>
      <c r="O232" s="32"/>
      <c r="P232" s="32"/>
      <c r="Q232" s="32"/>
      <c r="R232" s="68"/>
      <c r="S232" s="68"/>
      <c r="U232" s="154"/>
      <c r="AA232" s="32"/>
    </row>
    <row r="233" spans="1:27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68"/>
      <c r="M233" s="68"/>
      <c r="N233" s="32"/>
      <c r="O233" s="32"/>
      <c r="P233" s="32"/>
      <c r="Q233" s="32"/>
      <c r="R233" s="68"/>
      <c r="S233" s="68"/>
      <c r="U233" s="154"/>
      <c r="AA233" s="32"/>
    </row>
    <row r="234" spans="1:27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68"/>
      <c r="M234" s="68"/>
      <c r="N234" s="32"/>
      <c r="O234" s="32"/>
      <c r="P234" s="32"/>
      <c r="Q234" s="32"/>
      <c r="R234" s="68"/>
      <c r="S234" s="68"/>
      <c r="U234" s="154"/>
      <c r="AA234" s="32"/>
    </row>
    <row r="235" spans="1:27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68"/>
      <c r="M235" s="68"/>
      <c r="N235" s="32"/>
      <c r="O235" s="32"/>
      <c r="P235" s="32"/>
      <c r="Q235" s="32"/>
      <c r="R235" s="68"/>
      <c r="S235" s="68"/>
      <c r="U235" s="154"/>
      <c r="AA235" s="32"/>
    </row>
    <row r="236" spans="1:27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68"/>
      <c r="M236" s="68"/>
      <c r="N236" s="32"/>
      <c r="O236" s="32"/>
      <c r="P236" s="32"/>
      <c r="Q236" s="32"/>
      <c r="R236" s="68"/>
      <c r="S236" s="68"/>
      <c r="U236" s="154"/>
      <c r="AA236" s="32"/>
    </row>
    <row r="237" spans="1:2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68"/>
      <c r="M237" s="68"/>
      <c r="N237" s="32"/>
      <c r="O237" s="32"/>
      <c r="P237" s="32"/>
      <c r="Q237" s="32"/>
      <c r="R237" s="68"/>
      <c r="S237" s="68"/>
      <c r="U237" s="154"/>
      <c r="AA237" s="32"/>
    </row>
    <row r="238" spans="1:27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68"/>
      <c r="M238" s="68"/>
      <c r="N238" s="32"/>
      <c r="O238" s="32"/>
      <c r="P238" s="32"/>
      <c r="Q238" s="32"/>
      <c r="R238" s="68"/>
      <c r="S238" s="68"/>
      <c r="U238" s="154"/>
      <c r="AA238" s="32"/>
    </row>
    <row r="239" spans="1:27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68"/>
      <c r="M239" s="68"/>
      <c r="N239" s="32"/>
      <c r="O239" s="32"/>
      <c r="P239" s="32"/>
      <c r="Q239" s="32"/>
      <c r="R239" s="68"/>
      <c r="S239" s="68"/>
      <c r="U239" s="154"/>
      <c r="AA239" s="32"/>
    </row>
    <row r="240" spans="1:27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68"/>
      <c r="M240" s="68"/>
      <c r="N240" s="32"/>
      <c r="O240" s="32"/>
      <c r="P240" s="32"/>
      <c r="Q240" s="32"/>
      <c r="R240" s="68"/>
      <c r="S240" s="68"/>
      <c r="U240" s="154"/>
      <c r="AA240" s="32"/>
    </row>
    <row r="241" spans="1:27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68"/>
      <c r="M241" s="68"/>
      <c r="N241" s="32"/>
      <c r="O241" s="32"/>
      <c r="P241" s="32"/>
      <c r="Q241" s="32"/>
      <c r="R241" s="68"/>
      <c r="S241" s="68"/>
      <c r="U241" s="154"/>
      <c r="AA241" s="32"/>
    </row>
    <row r="242" spans="1:27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68"/>
      <c r="M242" s="68"/>
      <c r="N242" s="32"/>
      <c r="O242" s="32"/>
      <c r="P242" s="32"/>
      <c r="Q242" s="32"/>
      <c r="R242" s="68"/>
      <c r="S242" s="68"/>
      <c r="U242" s="154"/>
      <c r="AA242" s="32"/>
    </row>
    <row r="243" spans="1:27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68"/>
      <c r="M243" s="68"/>
      <c r="N243" s="32"/>
      <c r="O243" s="32"/>
      <c r="P243" s="32"/>
      <c r="Q243" s="32"/>
      <c r="R243" s="68"/>
      <c r="S243" s="68"/>
      <c r="U243" s="154"/>
      <c r="AA243" s="32"/>
    </row>
    <row r="244" spans="1:27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68"/>
      <c r="M244" s="68"/>
      <c r="N244" s="32"/>
      <c r="O244" s="32"/>
      <c r="P244" s="32"/>
      <c r="Q244" s="32"/>
      <c r="R244" s="68"/>
      <c r="S244" s="68"/>
      <c r="U244" s="154"/>
      <c r="AA244" s="32"/>
    </row>
    <row r="245" spans="1:27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68"/>
      <c r="M245" s="68"/>
      <c r="N245" s="32"/>
      <c r="O245" s="32"/>
      <c r="P245" s="32"/>
      <c r="Q245" s="32"/>
      <c r="R245" s="68"/>
      <c r="S245" s="68"/>
      <c r="U245" s="154"/>
      <c r="AA245" s="32"/>
    </row>
    <row r="246" spans="1:27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68"/>
      <c r="M246" s="68"/>
      <c r="N246" s="32"/>
      <c r="O246" s="32"/>
      <c r="P246" s="32"/>
      <c r="Q246" s="32"/>
      <c r="R246" s="68"/>
      <c r="S246" s="68"/>
      <c r="U246" s="154"/>
      <c r="AA246" s="32"/>
    </row>
    <row r="247" spans="1:2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68"/>
      <c r="M247" s="68"/>
      <c r="N247" s="32"/>
      <c r="O247" s="32"/>
      <c r="P247" s="32"/>
      <c r="Q247" s="32"/>
      <c r="R247" s="68"/>
      <c r="S247" s="68"/>
      <c r="U247" s="154"/>
      <c r="AA247" s="32"/>
    </row>
    <row r="248" spans="1:27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68"/>
      <c r="M248" s="68"/>
      <c r="N248" s="32"/>
      <c r="O248" s="32"/>
      <c r="P248" s="32"/>
      <c r="Q248" s="32"/>
      <c r="R248" s="68"/>
      <c r="S248" s="68"/>
      <c r="U248" s="154"/>
      <c r="AA248" s="32"/>
    </row>
    <row r="249" spans="1:27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68"/>
      <c r="M249" s="68"/>
      <c r="N249" s="32"/>
      <c r="O249" s="32"/>
      <c r="P249" s="32"/>
      <c r="Q249" s="32"/>
      <c r="R249" s="68"/>
      <c r="S249" s="68"/>
      <c r="U249" s="154"/>
      <c r="AA249" s="32"/>
    </row>
    <row r="250" spans="1:27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68"/>
      <c r="M250" s="68"/>
      <c r="N250" s="32"/>
      <c r="O250" s="32"/>
      <c r="P250" s="32"/>
      <c r="Q250" s="32"/>
      <c r="R250" s="68"/>
      <c r="S250" s="68"/>
      <c r="U250" s="154"/>
      <c r="AA250" s="32"/>
    </row>
    <row r="251" spans="1:27">
      <c r="L251" s="68"/>
      <c r="M251" s="68"/>
      <c r="N251" s="32"/>
      <c r="O251" s="32"/>
      <c r="P251" s="32"/>
      <c r="Q251" s="32"/>
      <c r="R251" s="68"/>
      <c r="S251" s="68"/>
      <c r="U251" s="154"/>
      <c r="AA251" s="32"/>
    </row>
    <row r="252" spans="1:27">
      <c r="L252" s="68"/>
      <c r="M252" s="68"/>
      <c r="N252" s="32"/>
      <c r="O252" s="32"/>
      <c r="P252" s="32"/>
      <c r="Q252" s="32"/>
      <c r="R252" s="68"/>
      <c r="S252" s="68"/>
      <c r="U252" s="154"/>
      <c r="AA252" s="32"/>
    </row>
    <row r="253" spans="1:27">
      <c r="L253" s="68"/>
      <c r="M253" s="68"/>
      <c r="N253" s="32"/>
      <c r="O253" s="32"/>
      <c r="P253" s="32"/>
      <c r="Q253" s="32"/>
      <c r="R253" s="68"/>
      <c r="S253" s="68"/>
      <c r="U253" s="154"/>
      <c r="AA253" s="32"/>
    </row>
    <row r="254" spans="1:27">
      <c r="L254" s="68"/>
      <c r="M254" s="68"/>
      <c r="N254" s="32"/>
      <c r="O254" s="32"/>
      <c r="P254" s="32"/>
      <c r="Q254" s="32"/>
      <c r="R254" s="68"/>
      <c r="S254" s="68"/>
      <c r="U254" s="154"/>
      <c r="AA254" s="32"/>
    </row>
    <row r="255" spans="1:27">
      <c r="L255" s="68"/>
      <c r="M255" s="68"/>
      <c r="N255" s="32"/>
      <c r="O255" s="32"/>
      <c r="P255" s="32"/>
      <c r="Q255" s="32"/>
      <c r="R255" s="68"/>
      <c r="S255" s="68"/>
      <c r="U255" s="154"/>
      <c r="AA255" s="32"/>
    </row>
    <row r="256" spans="1:27">
      <c r="L256" s="68"/>
      <c r="M256" s="68"/>
      <c r="N256" s="32"/>
      <c r="O256" s="32"/>
      <c r="P256" s="32"/>
      <c r="Q256" s="32"/>
      <c r="R256" s="68"/>
      <c r="S256" s="68"/>
      <c r="U256" s="154"/>
      <c r="AA256" s="32"/>
    </row>
    <row r="257" spans="12:27">
      <c r="L257" s="68"/>
      <c r="M257" s="68"/>
      <c r="N257" s="32"/>
      <c r="O257" s="32"/>
      <c r="P257" s="32"/>
      <c r="Q257" s="32"/>
      <c r="R257" s="68"/>
      <c r="S257" s="68"/>
      <c r="U257" s="154"/>
      <c r="AA257" s="32"/>
    </row>
    <row r="258" spans="12:27">
      <c r="L258" s="68"/>
      <c r="M258" s="68"/>
      <c r="N258" s="32"/>
      <c r="O258" s="32"/>
      <c r="P258" s="32"/>
      <c r="Q258" s="32"/>
      <c r="R258" s="68"/>
      <c r="S258" s="68"/>
      <c r="U258" s="154"/>
      <c r="AA258" s="32"/>
    </row>
    <row r="259" spans="12:27">
      <c r="L259" s="68"/>
      <c r="M259" s="68"/>
      <c r="N259" s="32"/>
      <c r="O259" s="32"/>
      <c r="P259" s="32"/>
      <c r="Q259" s="32"/>
      <c r="R259" s="68"/>
      <c r="S259" s="68"/>
      <c r="U259" s="154"/>
      <c r="AA259" s="32"/>
    </row>
    <row r="260" spans="12:27">
      <c r="L260" s="68"/>
      <c r="M260" s="68"/>
      <c r="N260" s="32"/>
      <c r="O260" s="32"/>
      <c r="P260" s="32"/>
      <c r="Q260" s="32"/>
      <c r="R260" s="68"/>
    </row>
    <row r="261" spans="12:27">
      <c r="L261" s="68"/>
      <c r="M261" s="68"/>
      <c r="N261" s="32"/>
      <c r="O261" s="32"/>
      <c r="P261" s="32"/>
      <c r="Q261" s="32"/>
      <c r="R261" s="68"/>
    </row>
    <row r="262" spans="12:27">
      <c r="L262" s="68"/>
      <c r="M262" s="68"/>
      <c r="N262" s="32"/>
      <c r="O262" s="32"/>
      <c r="P262" s="32"/>
      <c r="Q262" s="32"/>
      <c r="R262" s="68"/>
    </row>
    <row r="263" spans="12:27">
      <c r="L263" s="68"/>
      <c r="M263" s="68"/>
      <c r="N263" s="32"/>
      <c r="O263" s="32"/>
      <c r="P263" s="32"/>
      <c r="Q263" s="32"/>
      <c r="R263" s="68"/>
    </row>
    <row r="264" spans="12:27">
      <c r="L264" s="68"/>
      <c r="M264" s="68"/>
      <c r="N264" s="32"/>
      <c r="O264" s="32"/>
      <c r="P264" s="32"/>
      <c r="Q264" s="32"/>
      <c r="R264" s="68"/>
    </row>
    <row r="265" spans="12:27">
      <c r="L265" s="68"/>
      <c r="M265" s="68"/>
      <c r="N265" s="32"/>
      <c r="O265" s="32"/>
      <c r="P265" s="32"/>
      <c r="Q265" s="32"/>
      <c r="R265" s="68"/>
    </row>
    <row r="266" spans="12:27">
      <c r="L266" s="68"/>
      <c r="M266" s="68"/>
      <c r="N266" s="32"/>
      <c r="O266" s="32"/>
      <c r="P266" s="32"/>
      <c r="Q266" s="32"/>
      <c r="R266" s="68"/>
    </row>
    <row r="267" spans="12:27">
      <c r="L267" s="68"/>
      <c r="M267" s="68"/>
      <c r="N267" s="32"/>
      <c r="O267" s="32"/>
      <c r="P267" s="32"/>
      <c r="Q267" s="32"/>
      <c r="R267" s="68"/>
    </row>
    <row r="268" spans="12:27">
      <c r="L268" s="68"/>
      <c r="M268" s="68"/>
      <c r="N268" s="32"/>
      <c r="O268" s="32"/>
      <c r="P268" s="32"/>
      <c r="Q268" s="32"/>
      <c r="R268" s="68"/>
    </row>
    <row r="269" spans="12:27">
      <c r="L269" s="68"/>
      <c r="M269" s="68"/>
      <c r="N269" s="32"/>
      <c r="O269" s="32"/>
      <c r="P269" s="32"/>
      <c r="Q269" s="32"/>
      <c r="R269" s="68"/>
    </row>
    <row r="270" spans="12:27">
      <c r="L270" s="68"/>
      <c r="M270" s="68"/>
      <c r="N270" s="32"/>
      <c r="O270" s="32"/>
      <c r="P270" s="32"/>
      <c r="Q270" s="32"/>
      <c r="R270" s="68"/>
    </row>
    <row r="271" spans="12:27">
      <c r="L271" s="68"/>
      <c r="M271" s="68"/>
      <c r="N271" s="32"/>
      <c r="O271" s="32"/>
      <c r="P271" s="32"/>
      <c r="Q271" s="32"/>
      <c r="R271" s="68"/>
    </row>
    <row r="272" spans="12:27">
      <c r="L272" s="68"/>
      <c r="M272" s="68"/>
      <c r="N272" s="32"/>
      <c r="O272" s="32"/>
      <c r="P272" s="32"/>
      <c r="Q272" s="32"/>
      <c r="R272" s="68"/>
    </row>
    <row r="273" spans="12:18">
      <c r="L273" s="68"/>
      <c r="M273" s="68"/>
      <c r="N273" s="32"/>
      <c r="O273" s="32"/>
      <c r="P273" s="32"/>
      <c r="Q273" s="32"/>
      <c r="R273" s="68"/>
    </row>
    <row r="274" spans="12:18">
      <c r="L274" s="68"/>
      <c r="M274" s="68"/>
      <c r="N274" s="32"/>
      <c r="O274" s="32"/>
      <c r="P274" s="32"/>
      <c r="Q274" s="32"/>
      <c r="R274" s="68"/>
    </row>
    <row r="275" spans="12:18">
      <c r="L275" s="68"/>
      <c r="M275" s="68"/>
      <c r="N275" s="32"/>
      <c r="O275" s="32"/>
      <c r="P275" s="32"/>
      <c r="Q275" s="32"/>
      <c r="R275" s="68"/>
    </row>
    <row r="276" spans="12:18">
      <c r="M276" s="68"/>
      <c r="N276" s="32"/>
      <c r="O276" s="32"/>
      <c r="P276" s="32"/>
      <c r="Q276" s="32"/>
      <c r="R276" s="68"/>
    </row>
    <row r="277" spans="12:18">
      <c r="M277" s="68"/>
      <c r="N277" s="32"/>
      <c r="O277" s="32"/>
      <c r="P277" s="32"/>
      <c r="Q277" s="32"/>
      <c r="R277" s="68"/>
    </row>
    <row r="278" spans="12:18">
      <c r="M278" s="68"/>
      <c r="N278" s="32"/>
      <c r="O278" s="32"/>
      <c r="P278" s="32"/>
      <c r="Q278" s="32"/>
      <c r="R278" s="68"/>
    </row>
    <row r="279" spans="12:18">
      <c r="M279" s="68"/>
      <c r="N279" s="32"/>
      <c r="O279" s="32"/>
      <c r="P279" s="32"/>
      <c r="Q279" s="32"/>
      <c r="R279" s="68"/>
    </row>
    <row r="280" spans="12:18">
      <c r="M280" s="68"/>
      <c r="N280" s="32"/>
      <c r="O280" s="32"/>
      <c r="P280" s="32"/>
      <c r="Q280" s="32"/>
      <c r="R280" s="68"/>
    </row>
    <row r="281" spans="12:18">
      <c r="M281" s="68"/>
      <c r="N281" s="32"/>
      <c r="O281" s="32"/>
      <c r="P281" s="32"/>
      <c r="Q281" s="32"/>
      <c r="R281" s="68"/>
    </row>
    <row r="282" spans="12:18">
      <c r="M282" s="68"/>
      <c r="N282" s="32"/>
      <c r="O282" s="32"/>
      <c r="P282" s="32"/>
      <c r="Q282" s="32"/>
      <c r="R282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A1"/>
  <sheetViews>
    <sheetView zoomScale="97" zoomScaleNormal="97"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2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X14" sqref="X14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6" width="7" customWidth="1"/>
    <col min="7" max="7" width="6.54296875" customWidth="1"/>
    <col min="8" max="8" width="5.453125" customWidth="1"/>
    <col min="9" max="9" width="6.1796875" style="96" customWidth="1"/>
    <col min="10" max="10" width="6" style="96" customWidth="1"/>
    <col min="11" max="11" width="1.7265625" style="96" customWidth="1"/>
    <col min="12" max="12" width="6.36328125" customWidth="1"/>
    <col min="13" max="13" width="5.90625" customWidth="1"/>
    <col min="14" max="14" width="2.1796875" customWidth="1"/>
    <col min="15" max="15" width="6.81640625" style="9" customWidth="1"/>
    <col min="16" max="16" width="4.81640625" style="9" customWidth="1"/>
    <col min="17" max="17" width="6.81640625" style="9" customWidth="1"/>
    <col min="18" max="18" width="7" style="96" customWidth="1"/>
    <col min="19" max="19" width="7.453125" customWidth="1"/>
    <col min="20" max="20" width="7.1796875" style="9" customWidth="1"/>
    <col min="21" max="21" width="7.08984375" style="96" customWidth="1"/>
    <col min="22" max="22" width="7.54296875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40">
      <c r="A1" s="39"/>
      <c r="B1" s="39"/>
      <c r="C1" s="39"/>
      <c r="D1" s="39"/>
      <c r="E1" s="39"/>
      <c r="F1" s="42"/>
      <c r="G1" s="42"/>
      <c r="H1" s="42"/>
      <c r="I1" s="164"/>
      <c r="J1" s="164"/>
      <c r="K1" s="164"/>
      <c r="L1" s="42"/>
      <c r="M1" s="42"/>
      <c r="N1" s="42"/>
      <c r="O1" s="163"/>
      <c r="P1" s="163"/>
      <c r="Q1" s="163"/>
      <c r="R1" s="164"/>
      <c r="S1" s="42"/>
      <c r="T1" s="163"/>
      <c r="U1" s="164"/>
      <c r="V1" s="42"/>
      <c r="W1" s="42"/>
      <c r="X1" s="4"/>
      <c r="Y1" s="4"/>
      <c r="Z1" s="4"/>
      <c r="AA1" s="4"/>
      <c r="AB1" s="4"/>
    </row>
    <row r="2" spans="1:40" s="126" customFormat="1" ht="31.8">
      <c r="A2" s="144"/>
      <c r="B2" s="144"/>
      <c r="C2" s="145" t="s">
        <v>28</v>
      </c>
      <c r="D2" s="144"/>
      <c r="E2" s="144"/>
      <c r="F2" s="144"/>
      <c r="G2" s="144"/>
      <c r="H2" s="150"/>
      <c r="I2" s="147" t="s">
        <v>502</v>
      </c>
      <c r="J2" s="165"/>
      <c r="K2" s="165"/>
      <c r="L2" s="165"/>
      <c r="M2" s="165"/>
      <c r="N2" s="165"/>
      <c r="O2" s="145" t="str">
        <f>+År!B2</f>
        <v>Skålda purke</v>
      </c>
      <c r="P2" s="145"/>
      <c r="Q2" s="151"/>
      <c r="R2" s="151"/>
      <c r="S2" s="144"/>
      <c r="T2" s="144"/>
      <c r="U2" s="164"/>
      <c r="V2" s="4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40">
      <c r="A3" s="39"/>
      <c r="B3" s="39"/>
      <c r="C3" s="39"/>
      <c r="D3" s="39"/>
      <c r="E3" s="39"/>
      <c r="F3" s="42"/>
      <c r="G3" s="42"/>
      <c r="H3" s="42"/>
      <c r="I3" s="164"/>
      <c r="J3" s="164"/>
      <c r="K3" s="164"/>
      <c r="L3" s="42"/>
      <c r="M3" s="42"/>
      <c r="N3" s="42"/>
      <c r="O3" s="163"/>
      <c r="P3" s="163"/>
      <c r="Q3" s="163"/>
      <c r="R3" s="164"/>
      <c r="S3" s="42"/>
      <c r="T3" s="163"/>
      <c r="U3" s="164"/>
      <c r="V3" s="42"/>
      <c r="W3" s="42"/>
      <c r="X3" s="53"/>
      <c r="Y3" s="4"/>
      <c r="Z3" s="4"/>
      <c r="AA3" s="4"/>
      <c r="AB3" s="4"/>
    </row>
    <row r="4" spans="1:40" s="124" customFormat="1" ht="19.8">
      <c r="A4" s="141"/>
      <c r="B4" s="141"/>
      <c r="C4" s="141"/>
      <c r="D4" s="141"/>
      <c r="E4" s="141"/>
      <c r="F4" s="187" t="s">
        <v>8</v>
      </c>
      <c r="G4" s="181"/>
      <c r="H4" s="136">
        <f>+År!R2</f>
        <v>45</v>
      </c>
      <c r="I4" s="155"/>
      <c r="J4" s="155"/>
      <c r="K4" s="155"/>
      <c r="L4" s="141"/>
      <c r="M4" s="155"/>
      <c r="N4" s="155"/>
      <c r="O4" s="155"/>
      <c r="P4" s="155"/>
      <c r="Q4" s="187" t="s">
        <v>453</v>
      </c>
      <c r="R4" s="179"/>
      <c r="S4" s="155"/>
      <c r="T4" s="326">
        <f>SUM(G10:G27)</f>
        <v>25666</v>
      </c>
      <c r="U4" s="325"/>
      <c r="V4" s="155"/>
      <c r="W4" s="141"/>
      <c r="X4" s="53"/>
      <c r="Y4" s="143"/>
      <c r="Z4" s="143"/>
      <c r="AA4" s="143"/>
      <c r="AB4" s="143"/>
      <c r="AC4" s="143"/>
      <c r="AD4" s="143"/>
      <c r="AE4" s="143"/>
      <c r="AM4" s="180"/>
      <c r="AN4" s="180"/>
    </row>
    <row r="5" spans="1:40" ht="15.6">
      <c r="A5" s="39"/>
      <c r="B5" s="39"/>
      <c r="C5" s="39"/>
      <c r="D5" s="39"/>
      <c r="E5" s="39"/>
      <c r="F5" s="39"/>
      <c r="G5" s="45"/>
      <c r="H5" s="45"/>
      <c r="I5" s="148"/>
      <c r="J5" s="164"/>
      <c r="K5" s="164"/>
      <c r="L5" s="45"/>
      <c r="M5" s="45"/>
      <c r="N5" s="45"/>
      <c r="O5" s="82"/>
      <c r="P5" s="82"/>
      <c r="Q5" s="82"/>
      <c r="R5" s="148"/>
      <c r="S5" s="45"/>
      <c r="T5" s="82"/>
      <c r="U5" s="164"/>
      <c r="V5" s="4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40" ht="17.399999999999999">
      <c r="A6" s="45"/>
      <c r="B6" s="39"/>
      <c r="C6" s="39"/>
      <c r="D6" s="39"/>
      <c r="E6" s="39"/>
      <c r="F6" s="39"/>
      <c r="G6" s="39"/>
      <c r="H6" s="54"/>
      <c r="I6" s="164"/>
      <c r="J6" s="164"/>
      <c r="K6" s="164"/>
      <c r="L6" s="45"/>
      <c r="M6" s="45"/>
      <c r="N6" s="45"/>
      <c r="O6" s="64"/>
      <c r="P6" s="64"/>
      <c r="Q6" s="64"/>
      <c r="R6" s="39"/>
      <c r="S6" s="82" t="s">
        <v>546</v>
      </c>
      <c r="T6" s="82" t="s">
        <v>3</v>
      </c>
      <c r="U6" s="100"/>
      <c r="V6" s="42"/>
      <c r="W6" s="42"/>
      <c r="X6" s="53"/>
      <c r="Y6" s="4"/>
      <c r="Z6" s="4"/>
      <c r="AA6" s="4"/>
      <c r="AI6" s="5"/>
      <c r="AJ6" s="5"/>
    </row>
    <row r="7" spans="1:40" ht="17.399999999999999">
      <c r="A7" s="45"/>
      <c r="B7" s="39"/>
      <c r="C7" s="39"/>
      <c r="D7" s="39"/>
      <c r="E7" s="39"/>
      <c r="F7" s="45" t="s">
        <v>3</v>
      </c>
      <c r="G7" s="45" t="s">
        <v>3</v>
      </c>
      <c r="H7" s="54"/>
      <c r="I7" s="164"/>
      <c r="J7" s="164"/>
      <c r="K7" s="164"/>
      <c r="L7" s="34" t="s">
        <v>18</v>
      </c>
      <c r="M7" s="45"/>
      <c r="N7" s="45"/>
      <c r="O7" s="64"/>
      <c r="P7" s="64"/>
      <c r="Q7" s="64"/>
      <c r="R7" s="39"/>
      <c r="S7" s="82" t="s">
        <v>547</v>
      </c>
      <c r="T7" s="82" t="s">
        <v>11</v>
      </c>
      <c r="U7" s="100"/>
      <c r="V7" s="42"/>
      <c r="W7" s="42"/>
      <c r="X7" s="53"/>
      <c r="Y7" s="4"/>
      <c r="Z7" s="4"/>
      <c r="AA7" s="4"/>
      <c r="AI7" s="5"/>
      <c r="AJ7" s="5"/>
    </row>
    <row r="8" spans="1:40" ht="15.6">
      <c r="A8" s="39"/>
      <c r="B8" s="39"/>
      <c r="C8" s="39"/>
      <c r="D8" s="39"/>
      <c r="E8" s="39"/>
      <c r="F8" s="45" t="s">
        <v>526</v>
      </c>
      <c r="G8" s="72" t="s">
        <v>11</v>
      </c>
      <c r="H8" s="72"/>
      <c r="I8" s="95" t="s">
        <v>3</v>
      </c>
      <c r="J8" s="148" t="s">
        <v>1</v>
      </c>
      <c r="K8" s="148"/>
      <c r="L8" s="34" t="s">
        <v>478</v>
      </c>
      <c r="M8" s="34"/>
      <c r="N8" s="34"/>
      <c r="O8" s="72" t="s">
        <v>18</v>
      </c>
      <c r="P8" s="72"/>
      <c r="Q8" s="72" t="s">
        <v>476</v>
      </c>
      <c r="R8" s="34" t="s">
        <v>476</v>
      </c>
      <c r="S8" s="72" t="s">
        <v>548</v>
      </c>
      <c r="T8" s="72" t="s">
        <v>533</v>
      </c>
      <c r="U8" s="95" t="s">
        <v>18</v>
      </c>
      <c r="V8" s="39"/>
      <c r="W8" s="42"/>
      <c r="X8" s="53"/>
      <c r="Y8" s="4"/>
      <c r="Z8" s="4"/>
      <c r="AA8" s="4"/>
    </row>
    <row r="9" spans="1:40" ht="15.6">
      <c r="A9" s="39"/>
      <c r="B9" s="45" t="s">
        <v>63</v>
      </c>
      <c r="C9" s="45" t="s">
        <v>545</v>
      </c>
      <c r="D9" s="42"/>
      <c r="E9" s="39"/>
      <c r="F9" s="34" t="s">
        <v>505</v>
      </c>
      <c r="G9" s="72"/>
      <c r="H9" s="115" t="s">
        <v>532</v>
      </c>
      <c r="I9" s="95" t="s">
        <v>444</v>
      </c>
      <c r="J9" s="95" t="s">
        <v>444</v>
      </c>
      <c r="K9" s="95"/>
      <c r="L9" s="34"/>
      <c r="M9" s="118" t="s">
        <v>532</v>
      </c>
      <c r="N9" s="118"/>
      <c r="O9" s="72" t="s">
        <v>480</v>
      </c>
      <c r="P9" s="115" t="s">
        <v>532</v>
      </c>
      <c r="Q9" s="72" t="s">
        <v>480</v>
      </c>
      <c r="R9" s="34" t="s">
        <v>478</v>
      </c>
      <c r="S9" s="72" t="s">
        <v>475</v>
      </c>
      <c r="T9" s="72" t="s">
        <v>540</v>
      </c>
      <c r="U9" s="95" t="s">
        <v>30</v>
      </c>
      <c r="V9" s="39"/>
      <c r="W9" s="42"/>
      <c r="X9" s="53"/>
      <c r="Y9" s="4"/>
      <c r="Z9" s="1"/>
      <c r="AA9" s="5"/>
    </row>
    <row r="10" spans="1:40" ht="15.6">
      <c r="A10" s="39">
        <v>1</v>
      </c>
      <c r="B10" s="203">
        <f>+'Ark1'!C621</f>
        <v>2024</v>
      </c>
      <c r="C10" s="213">
        <f>+'Ark1'!H621</f>
        <v>1</v>
      </c>
      <c r="D10" s="203">
        <f>+'Ark1'!J621</f>
        <v>103</v>
      </c>
      <c r="E10" s="213" t="str">
        <f>VLOOKUP(D10,RNR!$A$1:$B$28,2)</f>
        <v>Rudshøgda</v>
      </c>
      <c r="F10" s="47" t="str">
        <f>+IF(G10=0,"",'Ark1'!Q621)</f>
        <v/>
      </c>
      <c r="G10" s="224">
        <f>+'Ark1'!R621</f>
        <v>0</v>
      </c>
      <c r="H10" s="65" t="str">
        <f t="shared" ref="H10:H27" si="0">+IF(G10=0,"",G10-G29)</f>
        <v/>
      </c>
      <c r="I10" s="101" t="str">
        <f>+IF(G10=0,"",'Ark1'!T621)</f>
        <v/>
      </c>
      <c r="J10" s="101" t="str">
        <f>+IF(G10=0,"",'Ark1'!U621)</f>
        <v/>
      </c>
      <c r="K10" s="95"/>
      <c r="L10" s="49" t="str">
        <f>+IF(G10=0,"",'Ark1'!W621)</f>
        <v/>
      </c>
      <c r="M10" s="49" t="str">
        <f t="shared" ref="M10:M27" si="1">+IF(G10=0,"",L10-L29)</f>
        <v/>
      </c>
      <c r="N10" s="118"/>
      <c r="O10" s="93" t="str">
        <f>+IF(G10=0,"",'Ark1'!Y621)</f>
        <v/>
      </c>
      <c r="P10" s="93" t="str">
        <f t="shared" ref="P10:P27" si="2">+IF(G10=0,"",O10-O29)</f>
        <v/>
      </c>
      <c r="Q10" s="65" t="str">
        <f>+IF(G10=0,"",'Ark1'!AA621)</f>
        <v/>
      </c>
      <c r="R10" s="49" t="str">
        <f>+IF(G10=0,"",'Ark1'!AB621)</f>
        <v/>
      </c>
      <c r="S10" s="65" t="str">
        <f>+IF(G10=0,"",'Ark1'!AC621)</f>
        <v/>
      </c>
      <c r="T10" s="65" t="str">
        <f t="shared" ref="T10:T27" si="3">+IF(G10=0,"",G10/F10)</f>
        <v/>
      </c>
      <c r="U10" s="101" t="str">
        <f>+IF(G10=0,"",'Ark1'!V621)</f>
        <v/>
      </c>
      <c r="V10" s="39"/>
      <c r="W10" s="42"/>
      <c r="X10" s="53"/>
      <c r="Y10" s="4"/>
      <c r="Z10" s="1"/>
      <c r="AA10" s="5"/>
    </row>
    <row r="11" spans="1:40" ht="15.6">
      <c r="A11" s="39">
        <f>1+A10</f>
        <v>2</v>
      </c>
      <c r="B11" s="47">
        <f>+'Ark1'!C622</f>
        <v>2024</v>
      </c>
      <c r="C11" s="58">
        <f>+'Ark1'!H622</f>
        <v>2</v>
      </c>
      <c r="D11" s="47">
        <f>+'Ark1'!J622</f>
        <v>106</v>
      </c>
      <c r="E11" s="213" t="str">
        <f>VLOOKUP(D11,RNR!$A$1:$B$28,2)</f>
        <v>Furuseth</v>
      </c>
      <c r="F11" s="47">
        <f>+IF(G11=0,"",'Ark1'!Q622)</f>
        <v>5</v>
      </c>
      <c r="G11" s="224">
        <f>+'Ark1'!R622</f>
        <v>11</v>
      </c>
      <c r="H11" s="65">
        <f t="shared" si="0"/>
        <v>-19</v>
      </c>
      <c r="I11" s="101">
        <f>+IF(G11=0,"",'Ark1'!T622)</f>
        <v>4.2858256058598929E-2</v>
      </c>
      <c r="J11" s="101">
        <f>+IF(G11=0,"",'Ark1'!U622)</f>
        <v>3.9309344655757202E-2</v>
      </c>
      <c r="K11" s="95"/>
      <c r="L11" s="49">
        <f>+IF(G11=0,"",'Ark1'!W622)</f>
        <v>58.090909090909101</v>
      </c>
      <c r="M11" s="49">
        <f t="shared" si="1"/>
        <v>2.2909090909091034</v>
      </c>
      <c r="N11" s="118"/>
      <c r="O11" s="93">
        <f>+IF(G11=0,"",'Ark1'!Y622)</f>
        <v>140.16363636363627</v>
      </c>
      <c r="P11" s="93">
        <f t="shared" si="2"/>
        <v>-1.1363636363637397</v>
      </c>
      <c r="Q11" s="65">
        <f>+IF(G11=0,"",'Ark1'!AA622)</f>
        <v>5.7403314328262898</v>
      </c>
      <c r="R11" s="49">
        <f>+IF(G11=0,"",'Ark1'!AB622)</f>
        <v>3.0287874998104489</v>
      </c>
      <c r="S11" s="65">
        <f>+IF(G11=0,"",'Ark1'!AC622)</f>
        <v>24.908073821768244</v>
      </c>
      <c r="T11" s="65">
        <f t="shared" si="3"/>
        <v>2.2000000000000002</v>
      </c>
      <c r="U11" s="101">
        <f>+IF(G11=0,"",'Ark1'!V622)</f>
        <v>8.3636363636363615</v>
      </c>
      <c r="V11" s="39"/>
      <c r="W11" s="42"/>
      <c r="X11" s="53"/>
      <c r="Y11" s="4"/>
      <c r="Z11" s="1"/>
      <c r="AA11" s="5"/>
      <c r="AC11" s="2"/>
      <c r="AD11" s="2"/>
      <c r="AE11" s="2"/>
    </row>
    <row r="12" spans="1:40" ht="15.6">
      <c r="A12" s="39">
        <f t="shared" ref="A12:A27" si="4">1+A11</f>
        <v>3</v>
      </c>
      <c r="B12" s="203">
        <f>+'Ark1'!C623</f>
        <v>2024</v>
      </c>
      <c r="C12" s="213">
        <f>+'Ark1'!H623</f>
        <v>1</v>
      </c>
      <c r="D12" s="203">
        <f>+'Ark1'!J623</f>
        <v>109</v>
      </c>
      <c r="E12" s="213" t="str">
        <f>VLOOKUP(D12,RNR!$A$1:$B$28,2)</f>
        <v>Tønsberg</v>
      </c>
      <c r="F12" s="47">
        <f>+IF(G12=0,"",'Ark1'!Q623)</f>
        <v>217</v>
      </c>
      <c r="G12" s="224">
        <f>+'Ark1'!R623</f>
        <v>9265</v>
      </c>
      <c r="H12" s="65">
        <f t="shared" si="0"/>
        <v>-53</v>
      </c>
      <c r="I12" s="101">
        <f>+IF(G12=0,"",'Ark1'!T623)</f>
        <v>36.098340216628998</v>
      </c>
      <c r="J12" s="101">
        <f>+IF(G12=0,"",'Ark1'!U623)</f>
        <v>37.154492455374601</v>
      </c>
      <c r="K12" s="95"/>
      <c r="L12" s="49">
        <f>+IF(G12=0,"",'Ark1'!W623)</f>
        <v>58.426473763765905</v>
      </c>
      <c r="M12" s="49">
        <f t="shared" si="1"/>
        <v>-4.3470418286489121E-2</v>
      </c>
      <c r="N12" s="118"/>
      <c r="O12" s="93">
        <f>+IF(G12=0,"",'Ark1'!Y623)</f>
        <v>157.28892606583867</v>
      </c>
      <c r="P12" s="93">
        <f t="shared" si="2"/>
        <v>-1.2889232580508292</v>
      </c>
      <c r="Q12" s="65">
        <f>+IF(G12=0,"",'Ark1'!AA623)</f>
        <v>31.585728399183417</v>
      </c>
      <c r="R12" s="49">
        <f>+IF(G12=0,"",'Ark1'!AB623)</f>
        <v>5.1468546918350606</v>
      </c>
      <c r="S12" s="65">
        <f>+IF(G12=0,"",'Ark1'!AC623)</f>
        <v>-40.151571208550074</v>
      </c>
      <c r="T12" s="65">
        <f t="shared" si="3"/>
        <v>42.695852534562214</v>
      </c>
      <c r="U12" s="101">
        <f>+IF(G12=0,"",'Ark1'!V623)</f>
        <v>6.4814894765245548</v>
      </c>
      <c r="V12" s="39"/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40" ht="15.6">
      <c r="A13" s="39">
        <f t="shared" si="4"/>
        <v>4</v>
      </c>
      <c r="B13" s="203">
        <f>+'Ark1'!C624</f>
        <v>2024</v>
      </c>
      <c r="C13" s="213">
        <f>+'Ark1'!H624</f>
        <v>1</v>
      </c>
      <c r="D13" s="203">
        <f>+'Ark1'!J624</f>
        <v>111</v>
      </c>
      <c r="E13" s="213" t="str">
        <f>VLOOKUP(D13,RNR!$A$1:$B$28,2)</f>
        <v>Forus</v>
      </c>
      <c r="F13" s="47">
        <f>+IF(G13=0,"",'Ark1'!Q624)</f>
        <v>115</v>
      </c>
      <c r="G13" s="224">
        <f>+'Ark1'!R624</f>
        <v>4972</v>
      </c>
      <c r="H13" s="65">
        <f t="shared" si="0"/>
        <v>-697</v>
      </c>
      <c r="I13" s="101">
        <f>+IF(G13=0,"",'Ark1'!T624)</f>
        <v>19.371931738486719</v>
      </c>
      <c r="J13" s="101">
        <f>+IF(G13=0,"",'Ark1'!U624)</f>
        <v>19.226076051879406</v>
      </c>
      <c r="K13" s="95"/>
      <c r="L13" s="49">
        <f>+IF(G13=0,"",'Ark1'!W624)</f>
        <v>59.868664521319403</v>
      </c>
      <c r="M13" s="49">
        <f t="shared" si="1"/>
        <v>-5.1399004355559441E-2</v>
      </c>
      <c r="N13" s="118"/>
      <c r="O13" s="93">
        <f>+IF(G13=0,"",'Ark1'!Y624)</f>
        <v>151.66723652453771</v>
      </c>
      <c r="P13" s="93">
        <f t="shared" si="2"/>
        <v>-1.1746227098954023</v>
      </c>
      <c r="Q13" s="65">
        <f>+IF(G13=0,"",'Ark1'!AA624)</f>
        <v>29.937313740350746</v>
      </c>
      <c r="R13" s="49">
        <f>+IF(G13=0,"",'Ark1'!AB624)</f>
        <v>3.907962608351645</v>
      </c>
      <c r="S13" s="65">
        <f>+IF(G13=0,"",'Ark1'!AC624)</f>
        <v>-39.146650675616371</v>
      </c>
      <c r="T13" s="65">
        <f t="shared" si="3"/>
        <v>43.234782608695653</v>
      </c>
      <c r="U13" s="101">
        <f>+IF(G13=0,"",'Ark1'!V624)</f>
        <v>4.7691069991954951</v>
      </c>
      <c r="V13" s="39"/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40" ht="15.6">
      <c r="A14" s="39">
        <f t="shared" si="4"/>
        <v>5</v>
      </c>
      <c r="B14" s="47">
        <f>+'Ark1'!C625</f>
        <v>2024</v>
      </c>
      <c r="C14" s="58">
        <f>+'Ark1'!H625</f>
        <v>1</v>
      </c>
      <c r="D14" s="47">
        <f>+'Ark1'!J625</f>
        <v>113</v>
      </c>
      <c r="E14" s="213" t="str">
        <f>VLOOKUP(D14,RNR!$A$1:$B$28,2)</f>
        <v>Egersund</v>
      </c>
      <c r="F14" s="47" t="str">
        <f>+IF(G14=0,"",'Ark1'!Q625)</f>
        <v/>
      </c>
      <c r="G14" s="224">
        <f>+'Ark1'!R625</f>
        <v>0</v>
      </c>
      <c r="H14" s="65" t="str">
        <f t="shared" si="0"/>
        <v/>
      </c>
      <c r="I14" s="101" t="str">
        <f>+IF(G14=0,"",'Ark1'!T625)</f>
        <v/>
      </c>
      <c r="J14" s="101" t="str">
        <f>+IF(G14=0,"",'Ark1'!U625)</f>
        <v/>
      </c>
      <c r="K14" s="95"/>
      <c r="L14" s="49" t="str">
        <f>+IF(G14=0,"",'Ark1'!W625)</f>
        <v/>
      </c>
      <c r="M14" s="49" t="str">
        <f t="shared" si="1"/>
        <v/>
      </c>
      <c r="N14" s="118"/>
      <c r="O14" s="93" t="str">
        <f>+IF(G14=0,"",'Ark1'!Y625)</f>
        <v/>
      </c>
      <c r="P14" s="93" t="str">
        <f t="shared" si="2"/>
        <v/>
      </c>
      <c r="Q14" s="65" t="str">
        <f>+IF(G14=0,"",'Ark1'!AA625)</f>
        <v/>
      </c>
      <c r="R14" s="49" t="str">
        <f>+IF(G14=0,"",'Ark1'!AB625)</f>
        <v/>
      </c>
      <c r="S14" s="65" t="str">
        <f>+IF(G14=0,"",'Ark1'!AC625)</f>
        <v/>
      </c>
      <c r="T14" s="65" t="str">
        <f t="shared" si="3"/>
        <v/>
      </c>
      <c r="U14" s="101" t="str">
        <f>+IF(G14=0,"",'Ark1'!V625)</f>
        <v/>
      </c>
      <c r="V14" s="39"/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40" ht="15.6">
      <c r="A15" s="39">
        <f t="shared" si="4"/>
        <v>6</v>
      </c>
      <c r="B15" s="203">
        <f>+'Ark1'!C626</f>
        <v>2024</v>
      </c>
      <c r="C15" s="213">
        <f>+'Ark1'!H626</f>
        <v>1</v>
      </c>
      <c r="D15" s="203">
        <f>+'Ark1'!J626</f>
        <v>116</v>
      </c>
      <c r="E15" s="213" t="str">
        <f>VLOOKUP(D15,RNR!$A$1:$B$28,2)</f>
        <v>Sandeid</v>
      </c>
      <c r="F15" s="47">
        <f>+IF(G15=0,"",'Ark1'!Q626)</f>
        <v>30</v>
      </c>
      <c r="G15" s="224">
        <f>+'Ark1'!R626</f>
        <v>899</v>
      </c>
      <c r="H15" s="65">
        <f t="shared" si="0"/>
        <v>-566</v>
      </c>
      <c r="I15" s="101">
        <f>+IF(G15=0,"",'Ark1'!T626)</f>
        <v>3.5026883815164034</v>
      </c>
      <c r="J15" s="101">
        <f>+IF(G15=0,"",'Ark1'!U626)</f>
        <v>3.2996112969212992</v>
      </c>
      <c r="K15" s="95"/>
      <c r="L15" s="49">
        <f>+IF(G15=0,"",'Ark1'!W626)</f>
        <v>60.331103678929765</v>
      </c>
      <c r="M15" s="49">
        <f t="shared" si="1"/>
        <v>0.49115839849201848</v>
      </c>
      <c r="N15" s="118"/>
      <c r="O15" s="93">
        <f>+IF(G15=0,"",'Ark1'!Y626)</f>
        <v>143.95784204671872</v>
      </c>
      <c r="P15" s="93">
        <f t="shared" si="2"/>
        <v>-4.3648200693222634</v>
      </c>
      <c r="Q15" s="65">
        <f>+IF(G15=0,"",'Ark1'!AA626)</f>
        <v>30.072001251165325</v>
      </c>
      <c r="R15" s="49">
        <f>+IF(G15=0,"",'Ark1'!AB626)</f>
        <v>3.9847342765333504</v>
      </c>
      <c r="S15" s="65">
        <f>+IF(G15=0,"",'Ark1'!AC626)</f>
        <v>-41.483987902593555</v>
      </c>
      <c r="T15" s="65">
        <f t="shared" si="3"/>
        <v>29.966666666666665</v>
      </c>
      <c r="U15" s="101">
        <f>+IF(G15=0,"",'Ark1'!V626)</f>
        <v>4.308120133481645</v>
      </c>
      <c r="V15" s="39"/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40" ht="15.6">
      <c r="A16" s="39">
        <f t="shared" si="4"/>
        <v>7</v>
      </c>
      <c r="B16" s="203">
        <f>+'Ark1'!C627</f>
        <v>2024</v>
      </c>
      <c r="C16" s="213">
        <f>+'Ark1'!H627</f>
        <v>2</v>
      </c>
      <c r="D16" s="203">
        <f>+'Ark1'!J627</f>
        <v>117</v>
      </c>
      <c r="E16" s="213" t="str">
        <f>VLOOKUP(D16,RNR!$A$1:$B$28,2)</f>
        <v>Jæren</v>
      </c>
      <c r="F16" s="47">
        <f>+IF(G16=0,"",'Ark1'!Q627)</f>
        <v>62</v>
      </c>
      <c r="G16" s="224">
        <f>+'Ark1'!R627</f>
        <v>4087</v>
      </c>
      <c r="H16" s="65">
        <f t="shared" si="0"/>
        <v>377</v>
      </c>
      <c r="I16" s="101">
        <f>+IF(G16=0,"",'Ark1'!T627)</f>
        <v>15.923790228317621</v>
      </c>
      <c r="J16" s="101">
        <f>+IF(G16=0,"",'Ark1'!U627)</f>
        <v>15.51741351956926</v>
      </c>
      <c r="K16" s="95"/>
      <c r="L16" s="49">
        <f>+IF(G16=0,"",'Ark1'!W627)</f>
        <v>58.877826941986243</v>
      </c>
      <c r="M16" s="49">
        <f t="shared" si="1"/>
        <v>-0.18540236601918281</v>
      </c>
      <c r="N16" s="118"/>
      <c r="O16" s="93">
        <f>+IF(G16=0,"",'Ark1'!Y627)</f>
        <v>148.91791044776127</v>
      </c>
      <c r="P16" s="93">
        <f t="shared" si="2"/>
        <v>-6.1799871263623629</v>
      </c>
      <c r="Q16" s="65">
        <f>+IF(G16=0,"",'Ark1'!AA627)</f>
        <v>30.035183459530391</v>
      </c>
      <c r="R16" s="49">
        <f>+IF(G16=0,"",'Ark1'!AB627)</f>
        <v>4.4851519485426401</v>
      </c>
      <c r="S16" s="65">
        <f>+IF(G16=0,"",'Ark1'!AC627)</f>
        <v>-44.601771410273976</v>
      </c>
      <c r="T16" s="65">
        <f t="shared" si="3"/>
        <v>65.91935483870968</v>
      </c>
      <c r="U16" s="101">
        <f>+IF(G16=0,"",'Ark1'!V627)</f>
        <v>6.2857841937851715</v>
      </c>
      <c r="V16" s="39"/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4"/>
        <v>8</v>
      </c>
      <c r="B17" s="47">
        <f>+'Ark1'!C628</f>
        <v>2024</v>
      </c>
      <c r="C17" s="58">
        <f>+'Ark1'!H628</f>
        <v>1</v>
      </c>
      <c r="D17" s="47">
        <f>+'Ark1'!J628</f>
        <v>121</v>
      </c>
      <c r="E17" s="213" t="str">
        <f>VLOOKUP(D17,RNR!$A$1:$B$28,2)</f>
        <v>Steinkjer</v>
      </c>
      <c r="F17" s="47">
        <f>+IF(G17=0,"",'Ark1'!Q628)</f>
        <v>66</v>
      </c>
      <c r="G17" s="224">
        <f>+'Ark1'!R628</f>
        <v>342</v>
      </c>
      <c r="H17" s="65">
        <f t="shared" si="0"/>
        <v>-147</v>
      </c>
      <c r="I17" s="101">
        <f>+IF(G17=0,"",'Ark1'!T628)</f>
        <v>1.332502142912803</v>
      </c>
      <c r="J17" s="101">
        <f>+IF(G17=0,"",'Ark1'!U628)</f>
        <v>1.1754763740334377</v>
      </c>
      <c r="K17" s="95"/>
      <c r="L17" s="49">
        <f>+IF(G17=0,"",'Ark1'!W628)</f>
        <v>57.090909090909101</v>
      </c>
      <c r="M17" s="49">
        <f t="shared" si="1"/>
        <v>-0.56822848609294851</v>
      </c>
      <c r="N17" s="118"/>
      <c r="O17" s="93">
        <f>+IF(G17=0,"",'Ark1'!Y628)</f>
        <v>134.8093567251461</v>
      </c>
      <c r="P17" s="93">
        <f t="shared" si="2"/>
        <v>-2.5147741541993867</v>
      </c>
      <c r="Q17" s="65">
        <f>+IF(G17=0,"",'Ark1'!AA628)</f>
        <v>18.871640229822368</v>
      </c>
      <c r="R17" s="49">
        <f>+IF(G17=0,"",'Ark1'!AB628)</f>
        <v>4.3613141425934989</v>
      </c>
      <c r="S17" s="65">
        <f>+IF(G17=0,"",'Ark1'!AC628)</f>
        <v>-35.211378578575157</v>
      </c>
      <c r="T17" s="65">
        <f t="shared" si="3"/>
        <v>5.1818181818181817</v>
      </c>
      <c r="U17" s="101">
        <f>+IF(G17=0,"",'Ark1'!V628)</f>
        <v>8.4035087719298254</v>
      </c>
      <c r="V17" s="39"/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4"/>
        <v>9</v>
      </c>
      <c r="B18" s="203">
        <f>+'Ark1'!C629</f>
        <v>2024</v>
      </c>
      <c r="C18" s="213">
        <f>+'Ark1'!H629</f>
        <v>1</v>
      </c>
      <c r="D18" s="203">
        <f>+'Ark1'!J629</f>
        <v>134</v>
      </c>
      <c r="E18" s="213" t="str">
        <f>VLOOKUP(D18,RNR!$A$1:$B$28,2)</f>
        <v>Førde</v>
      </c>
      <c r="F18" s="47">
        <f>+IF(G18=0,"",'Ark1'!Q629)</f>
        <v>40</v>
      </c>
      <c r="G18" s="224">
        <f>+'Ark1'!R629</f>
        <v>1061</v>
      </c>
      <c r="H18" s="65">
        <f t="shared" si="0"/>
        <v>141</v>
      </c>
      <c r="I18" s="101">
        <f>+IF(G18=0,"",'Ark1'!T629)</f>
        <v>4.1338736071066791</v>
      </c>
      <c r="J18" s="101">
        <f>+IF(G18=0,"",'Ark1'!U629)</f>
        <v>4.3716514202941994</v>
      </c>
      <c r="K18" s="95"/>
      <c r="L18" s="49">
        <f>+IF(G18=0,"",'Ark1'!W629)</f>
        <v>59.086584205518555</v>
      </c>
      <c r="M18" s="49">
        <f t="shared" si="1"/>
        <v>0.43817237638381101</v>
      </c>
      <c r="N18" s="118"/>
      <c r="O18" s="93">
        <f>+IF(G18=0,"",'Ark1'!Y629)</f>
        <v>161.60782280867099</v>
      </c>
      <c r="P18" s="93">
        <f t="shared" si="2"/>
        <v>-5.8372843502809246E-2</v>
      </c>
      <c r="Q18" s="65">
        <f>+IF(G18=0,"",'Ark1'!AA629)</f>
        <v>31.811851522216564</v>
      </c>
      <c r="R18" s="49">
        <f>+IF(G18=0,"",'Ark1'!AB629)</f>
        <v>4.1951810555410427</v>
      </c>
      <c r="S18" s="65">
        <f>+IF(G18=0,"",'Ark1'!AC629)</f>
        <v>-28.396731626776475</v>
      </c>
      <c r="T18" s="65">
        <f t="shared" si="3"/>
        <v>26.524999999999999</v>
      </c>
      <c r="U18" s="101">
        <f>+IF(G18=0,"",'Ark1'!V629)</f>
        <v>6.0292177191328946</v>
      </c>
      <c r="V18" s="39"/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4"/>
        <v>10</v>
      </c>
      <c r="B19" s="47">
        <f>+'Ark1'!C630</f>
        <v>2024</v>
      </c>
      <c r="C19" s="58">
        <f>+'Ark1'!H630</f>
        <v>2</v>
      </c>
      <c r="D19" s="47">
        <f>+'Ark1'!J630</f>
        <v>141</v>
      </c>
      <c r="E19" s="213" t="str">
        <f>VLOOKUP(D19,RNR!$A$1:$B$28,2)</f>
        <v>Ølen</v>
      </c>
      <c r="F19" s="47">
        <f>+IF(G19=0,"",'Ark1'!Q630)</f>
        <v>22</v>
      </c>
      <c r="G19" s="224">
        <f>+'Ark1'!R630</f>
        <v>110</v>
      </c>
      <c r="H19" s="65">
        <f t="shared" si="0"/>
        <v>59</v>
      </c>
      <c r="I19" s="101">
        <f>+IF(G19=0,"",'Ark1'!T630)</f>
        <v>0.42858256058598926</v>
      </c>
      <c r="J19" s="101">
        <f>+IF(G19=0,"",'Ark1'!U630)</f>
        <v>0.36932631003655969</v>
      </c>
      <c r="K19" s="95"/>
      <c r="L19" s="49">
        <f>+IF(G19=0,"",'Ark1'!W630)</f>
        <v>57.236363636363642</v>
      </c>
      <c r="M19" s="49">
        <f t="shared" si="1"/>
        <v>0.88342245989304757</v>
      </c>
      <c r="N19" s="118"/>
      <c r="O19" s="93">
        <f>+IF(G19=0,"",'Ark1'!Y630)</f>
        <v>131.68909090909091</v>
      </c>
      <c r="P19" s="93">
        <f t="shared" si="2"/>
        <v>-3.1697326203209002</v>
      </c>
      <c r="Q19" s="65">
        <f>+IF(G19=0,"",'Ark1'!AA630)</f>
        <v>24.39310016248848</v>
      </c>
      <c r="R19" s="49">
        <f>+IF(G19=0,"",'Ark1'!AB630)</f>
        <v>4.5565682316395586</v>
      </c>
      <c r="S19" s="65">
        <f>+IF(G19=0,"",'Ark1'!AC630)</f>
        <v>-39.603873061057826</v>
      </c>
      <c r="T19" s="65">
        <f t="shared" si="3"/>
        <v>5</v>
      </c>
      <c r="U19" s="101">
        <f>+IF(G19=0,"",'Ark1'!V630)</f>
        <v>8.336363636363636</v>
      </c>
      <c r="V19" s="39"/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4"/>
        <v>11</v>
      </c>
      <c r="B20" s="47">
        <f>+'Ark1'!C631</f>
        <v>2024</v>
      </c>
      <c r="C20" s="58">
        <f>+'Ark1'!H631</f>
        <v>2</v>
      </c>
      <c r="D20" s="47">
        <f>+'Ark1'!J631</f>
        <v>143</v>
      </c>
      <c r="E20" s="213" t="str">
        <f>VLOOKUP(D20,RNR!$A$1:$B$28,2)</f>
        <v>Nordfjord</v>
      </c>
      <c r="F20" s="47">
        <f>+IF(G20=0,"",'Ark1'!Q631)</f>
        <v>4</v>
      </c>
      <c r="G20" s="224">
        <f>+'Ark1'!R631</f>
        <v>6</v>
      </c>
      <c r="H20" s="65">
        <f t="shared" si="0"/>
        <v>-59</v>
      </c>
      <c r="I20" s="101">
        <f>+IF(G20=0,"",'Ark1'!T631)</f>
        <v>2.3377230577417595E-2</v>
      </c>
      <c r="J20" s="101">
        <f>+IF(G20=0,"",'Ark1'!U631)</f>
        <v>2.3007363223086857E-2</v>
      </c>
      <c r="K20" s="95"/>
      <c r="L20" s="49">
        <f>+IF(G20=0,"",'Ark1'!W631)</f>
        <v>62.66666666666665</v>
      </c>
      <c r="M20" s="49">
        <f t="shared" si="1"/>
        <v>4.4820512820512519</v>
      </c>
      <c r="N20" s="118"/>
      <c r="O20" s="93">
        <f>+IF(G20=0,"",'Ark1'!Y631)</f>
        <v>150.4</v>
      </c>
      <c r="P20" s="93">
        <f t="shared" si="2"/>
        <v>8.6646153846154448</v>
      </c>
      <c r="Q20" s="65">
        <f>+IF(G20=0,"",'Ark1'!AA631)</f>
        <v>15.038838607640772</v>
      </c>
      <c r="R20" s="49">
        <f>+IF(G20=0,"",'Ark1'!AB631)</f>
        <v>2.2110831935703574</v>
      </c>
      <c r="S20" s="65">
        <f>+IF(G20=0,"",'Ark1'!AC631)</f>
        <v>9.8740561740635382</v>
      </c>
      <c r="T20" s="65">
        <f t="shared" si="3"/>
        <v>1.5</v>
      </c>
      <c r="U20" s="101">
        <f>+IF(G20=0,"",'Ark1'!V631)</f>
        <v>2.3333333333333339</v>
      </c>
      <c r="V20" s="39"/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4"/>
        <v>12</v>
      </c>
      <c r="B21" s="47">
        <f>+'Ark1'!C632</f>
        <v>2024</v>
      </c>
      <c r="C21" s="58">
        <f>+'Ark1'!H632</f>
        <v>2</v>
      </c>
      <c r="D21" s="47">
        <f>+'Ark1'!J632</f>
        <v>147</v>
      </c>
      <c r="E21" s="213" t="str">
        <f>VLOOKUP(D21,RNR!$A$1:$B$28,2)</f>
        <v>Midt-Norge</v>
      </c>
      <c r="F21" s="47">
        <f>+IF(G21=0,"",'Ark1'!Q632)</f>
        <v>20</v>
      </c>
      <c r="G21" s="224">
        <f>+'Ark1'!R632</f>
        <v>89</v>
      </c>
      <c r="H21" s="65">
        <f t="shared" si="0"/>
        <v>-125</v>
      </c>
      <c r="I21" s="101">
        <f>+IF(G21=0,"",'Ark1'!T632)</f>
        <v>0.34676225356502777</v>
      </c>
      <c r="J21" s="101">
        <f>+IF(G21=0,"",'Ark1'!U632)</f>
        <v>0.30218325701351095</v>
      </c>
      <c r="K21" s="95"/>
      <c r="L21" s="49">
        <f>+IF(G21=0,"",'Ark1'!W632)</f>
        <v>57.875</v>
      </c>
      <c r="M21" s="49">
        <f t="shared" si="1"/>
        <v>-0.16291469194312214</v>
      </c>
      <c r="N21" s="118"/>
      <c r="O21" s="93">
        <f>+IF(G21=0,"",'Ark1'!Y632)</f>
        <v>133.1719101123596</v>
      </c>
      <c r="P21" s="93">
        <f t="shared" si="2"/>
        <v>-2.4449123175469651</v>
      </c>
      <c r="Q21" s="65">
        <f>+IF(G21=0,"",'Ark1'!AA632)</f>
        <v>17.978317368510389</v>
      </c>
      <c r="R21" s="49">
        <f>+IF(G21=0,"",'Ark1'!AB632)</f>
        <v>4.0558949802613355</v>
      </c>
      <c r="S21" s="65">
        <f>+IF(G21=0,"",'Ark1'!AC632)</f>
        <v>-47.671161865167917</v>
      </c>
      <c r="T21" s="65">
        <f t="shared" si="3"/>
        <v>4.45</v>
      </c>
      <c r="U21" s="101">
        <f>+IF(G21=0,"",'Ark1'!V632)</f>
        <v>8.2584269662921308</v>
      </c>
      <c r="V21" s="39"/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4"/>
        <v>13</v>
      </c>
      <c r="B22" s="47">
        <f>+'Ark1'!C633</f>
        <v>2024</v>
      </c>
      <c r="C22" s="58">
        <f>+'Ark1'!H633</f>
        <v>1</v>
      </c>
      <c r="D22" s="47">
        <f>+'Ark1'!J633</f>
        <v>155</v>
      </c>
      <c r="E22" s="213" t="str">
        <f>VLOOKUP(D22,RNR!$A$1:$B$28,2)</f>
        <v>Målselv</v>
      </c>
      <c r="F22" s="47">
        <f>+IF(G22=0,"",'Ark1'!Q633)</f>
        <v>11</v>
      </c>
      <c r="G22" s="224">
        <f>+'Ark1'!R633</f>
        <v>301</v>
      </c>
      <c r="H22" s="65">
        <f t="shared" si="0"/>
        <v>5</v>
      </c>
      <c r="I22" s="101">
        <f>+IF(G22=0,"",'Ark1'!T633)</f>
        <v>1.1727577339671162</v>
      </c>
      <c r="J22" s="101">
        <f>+IF(G22=0,"",'Ark1'!U633)</f>
        <v>1.1690973378206544</v>
      </c>
      <c r="K22" s="95"/>
      <c r="L22" s="49">
        <f>+IF(G22=0,"",'Ark1'!W633)</f>
        <v>58.700996677740861</v>
      </c>
      <c r="M22" s="49">
        <f t="shared" si="1"/>
        <v>0.47232773576135401</v>
      </c>
      <c r="N22" s="118"/>
      <c r="O22" s="93">
        <f>+IF(G22=0,"",'Ark1'!Y633)</f>
        <v>152.34086378737541</v>
      </c>
      <c r="P22" s="93">
        <f t="shared" si="2"/>
        <v>-4.816568645057032</v>
      </c>
      <c r="Q22" s="65">
        <f>+IF(G22=0,"",'Ark1'!AA633)</f>
        <v>32.67091055657994</v>
      </c>
      <c r="R22" s="49">
        <f>+IF(G22=0,"",'Ark1'!AB633)</f>
        <v>4.5992523229566116</v>
      </c>
      <c r="S22" s="65">
        <f>+IF(G22=0,"",'Ark1'!AC633)</f>
        <v>-46.289812734799376</v>
      </c>
      <c r="T22" s="65">
        <f t="shared" si="3"/>
        <v>27.363636363636363</v>
      </c>
      <c r="U22" s="101">
        <f>+IF(G22=0,"",'Ark1'!V633)</f>
        <v>6.1229235880398676</v>
      </c>
      <c r="V22" s="39"/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4"/>
        <v>14</v>
      </c>
      <c r="B23" s="47">
        <f>+'Ark1'!C634</f>
        <v>2024</v>
      </c>
      <c r="C23" s="58">
        <f>+'Ark1'!H634</f>
        <v>2</v>
      </c>
      <c r="D23" s="47">
        <f>+'Ark1'!J634</f>
        <v>160</v>
      </c>
      <c r="E23" s="213" t="str">
        <f>VLOOKUP(D23,RNR!$A$1:$B$28,2)</f>
        <v>Oslo</v>
      </c>
      <c r="F23" s="47">
        <f>+IF(G23=0,"",'Ark1'!Q634)</f>
        <v>60</v>
      </c>
      <c r="G23" s="224">
        <f>+'Ark1'!R634</f>
        <v>354</v>
      </c>
      <c r="H23" s="65">
        <f t="shared" si="0"/>
        <v>77</v>
      </c>
      <c r="I23" s="101">
        <f>+IF(G23=0,"",'Ark1'!T634)</f>
        <v>1.3792566040676388</v>
      </c>
      <c r="J23" s="101">
        <f>+IF(G23=0,"",'Ark1'!U634)</f>
        <v>1.2550435051799471</v>
      </c>
      <c r="K23" s="95"/>
      <c r="L23" s="49">
        <f>+IF(G23=0,"",'Ark1'!W634)</f>
        <v>54.830508474576256</v>
      </c>
      <c r="M23" s="49">
        <f t="shared" si="1"/>
        <v>-0.30306553264396996</v>
      </c>
      <c r="N23" s="118"/>
      <c r="O23" s="93">
        <f>+IF(G23=0,"",'Ark1'!Y634)</f>
        <v>139.05536723163848</v>
      </c>
      <c r="P23" s="93">
        <f t="shared" si="2"/>
        <v>1.0438148850680875</v>
      </c>
      <c r="Q23" s="65">
        <f>+IF(G23=0,"",'Ark1'!AA634)</f>
        <v>12.90341727634609</v>
      </c>
      <c r="R23" s="49">
        <f>+IF(G23=0,"",'Ark1'!AB634)</f>
        <v>4.5979086711496393</v>
      </c>
      <c r="S23" s="65">
        <f>+IF(G23=0,"",'Ark1'!AC634)</f>
        <v>-27.671055410409242</v>
      </c>
      <c r="T23" s="65">
        <f t="shared" si="3"/>
        <v>5.9</v>
      </c>
      <c r="U23" s="101">
        <f>+IF(G23=0,"",'Ark1'!V634)</f>
        <v>9.6864406779661021</v>
      </c>
      <c r="V23" s="39"/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4"/>
        <v>15</v>
      </c>
      <c r="B24" s="203">
        <f>+'Ark1'!C635</f>
        <v>2024</v>
      </c>
      <c r="C24" s="213">
        <f>+'Ark1'!H635</f>
        <v>1</v>
      </c>
      <c r="D24" s="203">
        <f>+'Ark1'!J635</f>
        <v>171</v>
      </c>
      <c r="E24" s="213" t="str">
        <f>VLOOKUP(D24,RNR!$A$1:$B$28,2)</f>
        <v>Prima</v>
      </c>
      <c r="F24" s="47">
        <f>+IF(G24=0,"",'Ark1'!Q635)</f>
        <v>38</v>
      </c>
      <c r="G24" s="224">
        <f>+'Ark1'!R635</f>
        <v>2022</v>
      </c>
      <c r="H24" s="65">
        <f t="shared" si="0"/>
        <v>317</v>
      </c>
      <c r="I24" s="101">
        <f>+IF(G24=0,"",'Ark1'!T635)</f>
        <v>7.8781267045897279</v>
      </c>
      <c r="J24" s="101">
        <f>+IF(G24=0,"",'Ark1'!U635)</f>
        <v>7.9075139692479439</v>
      </c>
      <c r="K24" s="95"/>
      <c r="L24" s="49">
        <f>+IF(G24=0,"",'Ark1'!W635)</f>
        <v>59.736138613861392</v>
      </c>
      <c r="M24" s="49">
        <f t="shared" si="1"/>
        <v>0.46693040271769348</v>
      </c>
      <c r="N24" s="118"/>
      <c r="O24" s="93">
        <f>+IF(G24=0,"",'Ark1'!Y635)</f>
        <v>153.38788328387716</v>
      </c>
      <c r="P24" s="93">
        <f t="shared" si="2"/>
        <v>-6.5849612909028394</v>
      </c>
      <c r="Q24" s="65">
        <f>+IF(G24=0,"",'Ark1'!AA635)</f>
        <v>29.774007850860674</v>
      </c>
      <c r="R24" s="49">
        <f>+IF(G24=0,"",'Ark1'!AB635)</f>
        <v>3.7880976887612192</v>
      </c>
      <c r="S24" s="65">
        <f>+IF(G24=0,"",'Ark1'!AC635)</f>
        <v>-39.462157680518928</v>
      </c>
      <c r="T24" s="65">
        <f t="shared" si="3"/>
        <v>53.210526315789473</v>
      </c>
      <c r="U24" s="101">
        <f>+IF(G24=0,"",'Ark1'!V635)</f>
        <v>5.2403560830860556</v>
      </c>
      <c r="V24" s="39"/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4"/>
        <v>16</v>
      </c>
      <c r="B25" s="47">
        <f>+'Ark1'!C636</f>
        <v>2024</v>
      </c>
      <c r="C25" s="58">
        <f>+'Ark1'!H636</f>
        <v>2</v>
      </c>
      <c r="D25" s="47">
        <f>+'Ark1'!J636</f>
        <v>181</v>
      </c>
      <c r="E25" s="213" t="str">
        <f>VLOOKUP(D25,RNR!$A$1:$B$28,2)</f>
        <v>Horns</v>
      </c>
      <c r="F25" s="47">
        <f>+IF(G25=0,"",'Ark1'!Q636)</f>
        <v>5</v>
      </c>
      <c r="G25" s="224">
        <f>+'Ark1'!R636</f>
        <v>27</v>
      </c>
      <c r="H25" s="65">
        <f t="shared" si="0"/>
        <v>-8</v>
      </c>
      <c r="I25" s="101">
        <f>+IF(G25=0,"",'Ark1'!T636)</f>
        <v>0.10519753759837915</v>
      </c>
      <c r="J25" s="101">
        <f>+IF(G25=0,"",'Ark1'!U636)</f>
        <v>9.3291492430847833E-2</v>
      </c>
      <c r="K25" s="95"/>
      <c r="L25" s="49">
        <f>+IF(G25=0,"",'Ark1'!W636)</f>
        <v>59.518518518518512</v>
      </c>
      <c r="M25" s="49">
        <f t="shared" si="1"/>
        <v>3.804232804232818</v>
      </c>
      <c r="N25" s="118"/>
      <c r="O25" s="93">
        <f>+IF(G25=0,"",'Ark1'!Y636)</f>
        <v>135.52222222222221</v>
      </c>
      <c r="P25" s="93">
        <f t="shared" si="2"/>
        <v>-0.64920634920648013</v>
      </c>
      <c r="Q25" s="65">
        <f>+IF(G25=0,"",'Ark1'!AA636)</f>
        <v>21.892165575389043</v>
      </c>
      <c r="R25" s="49">
        <f>+IF(G25=0,"",'Ark1'!AB636)</f>
        <v>4.5327644281131922</v>
      </c>
      <c r="S25" s="65">
        <f>+IF(G25=0,"",'Ark1'!AC636)</f>
        <v>-51.46229348649149</v>
      </c>
      <c r="T25" s="65">
        <f t="shared" si="3"/>
        <v>5.4</v>
      </c>
      <c r="U25" s="101">
        <f>+IF(G25=0,"",'Ark1'!V636)</f>
        <v>5.5555555555555562</v>
      </c>
      <c r="V25" s="39"/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4"/>
        <v>17</v>
      </c>
      <c r="B26" s="47">
        <f>+'Ark1'!C637</f>
        <v>2024</v>
      </c>
      <c r="C26" s="58">
        <f>+'Ark1'!H637</f>
        <v>2</v>
      </c>
      <c r="D26" s="47">
        <f>+'Ark1'!J637</f>
        <v>470</v>
      </c>
      <c r="E26" s="213" t="str">
        <f>VLOOKUP(D26,RNR!$A$1:$B$28,2)</f>
        <v>Jens Eide</v>
      </c>
      <c r="F26" s="47">
        <f>+IF(G26=0,"",'Ark1'!Q637)</f>
        <v>18</v>
      </c>
      <c r="G26" s="224">
        <f>+'Ark1'!R637</f>
        <v>141</v>
      </c>
      <c r="H26" s="65">
        <f t="shared" si="0"/>
        <v>2</v>
      </c>
      <c r="I26" s="101">
        <f>+IF(G26=0,"",'Ark1'!T637)</f>
        <v>0.54936491856931347</v>
      </c>
      <c r="J26" s="101">
        <f>+IF(G26=0,"",'Ark1'!U637)</f>
        <v>0.50787785476530622</v>
      </c>
      <c r="K26" s="95"/>
      <c r="L26" s="49">
        <f>+IF(G26=0,"",'Ark1'!W637)</f>
        <v>57.460992907801405</v>
      </c>
      <c r="M26" s="49">
        <f t="shared" si="1"/>
        <v>0.5545180876575202</v>
      </c>
      <c r="N26" s="118"/>
      <c r="O26" s="93">
        <f>+IF(G26=0,"",'Ark1'!Y637)</f>
        <v>141.27730496453901</v>
      </c>
      <c r="P26" s="93">
        <f t="shared" si="2"/>
        <v>-4.910464819633745</v>
      </c>
      <c r="Q26" s="65">
        <f>+IF(G26=0,"",'Ark1'!AA637)</f>
        <v>26.317888554840824</v>
      </c>
      <c r="R26" s="49">
        <f>+IF(G26=0,"",'Ark1'!AB637)</f>
        <v>4.5980534433643427</v>
      </c>
      <c r="S26" s="65">
        <f>+IF(G26=0,"",'Ark1'!AC637)</f>
        <v>-36.12192493358743</v>
      </c>
      <c r="T26" s="65">
        <f t="shared" si="3"/>
        <v>7.833333333333333</v>
      </c>
      <c r="U26" s="101">
        <f>+IF(G26=0,"",'Ark1'!V637)</f>
        <v>8.2269503546099259</v>
      </c>
      <c r="V26" s="39"/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4"/>
        <v>18</v>
      </c>
      <c r="B27" s="203">
        <f>+'Ark1'!C638</f>
        <v>2024</v>
      </c>
      <c r="C27" s="213">
        <f>+'Ark1'!H638</f>
        <v>1</v>
      </c>
      <c r="D27" s="203">
        <f>+'Ark1'!J638</f>
        <v>643</v>
      </c>
      <c r="E27" s="213" t="str">
        <f>VLOOKUP(D27,RNR!$A$1:$B$28,2)</f>
        <v>Bjerka</v>
      </c>
      <c r="F27" s="47">
        <f>+IF(G27=0,"",'Ark1'!Q638)</f>
        <v>42</v>
      </c>
      <c r="G27" s="224">
        <f>+'Ark1'!R638</f>
        <v>1979</v>
      </c>
      <c r="H27" s="65">
        <f t="shared" si="0"/>
        <v>-22</v>
      </c>
      <c r="I27" s="101">
        <f>+IF(G27=0,"",'Ark1'!T638)</f>
        <v>7.7105898854515695</v>
      </c>
      <c r="J27" s="101">
        <f>+IF(G27=0,"",'Ark1'!U638)</f>
        <v>7.5886284475542114</v>
      </c>
      <c r="K27" s="95"/>
      <c r="L27" s="49">
        <f>+IF(G27=0,"",'Ark1'!W638)</f>
        <v>58.486075949367105</v>
      </c>
      <c r="M27" s="49">
        <f t="shared" si="1"/>
        <v>-0.89623289621009405</v>
      </c>
      <c r="N27" s="118"/>
      <c r="O27" s="93">
        <f>+IF(G27=0,"",'Ark1'!Y638)</f>
        <v>150.400656897423</v>
      </c>
      <c r="P27" s="93">
        <f t="shared" si="2"/>
        <v>1.0779682417509662</v>
      </c>
      <c r="Q27" s="65">
        <f>+IF(G27=0,"",'Ark1'!AA638)</f>
        <v>29.824957395837306</v>
      </c>
      <c r="R27" s="49">
        <f>+IF(G27=0,"",'Ark1'!AB638)</f>
        <v>4.4622391545850846</v>
      </c>
      <c r="S27" s="65">
        <f>+IF(G27=0,"",'Ark1'!AC638)</f>
        <v>-36.563238072432448</v>
      </c>
      <c r="T27" s="65">
        <f t="shared" si="3"/>
        <v>47.11904761904762</v>
      </c>
      <c r="U27" s="101">
        <f>+IF(G27=0,"",'Ark1'!V638)</f>
        <v>6.7220818595250149</v>
      </c>
      <c r="V27" s="39"/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7.2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95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53"/>
      <c r="Y28" s="4"/>
      <c r="AA28" s="5"/>
      <c r="AC28" s="11"/>
      <c r="AD28" s="11"/>
      <c r="AE28" s="9"/>
      <c r="AF28" s="9"/>
      <c r="AG28" s="9"/>
    </row>
    <row r="29" spans="1:33" ht="15.6">
      <c r="A29" s="39">
        <v>1</v>
      </c>
      <c r="B29">
        <f>+'Ark1'!C639</f>
        <v>2023</v>
      </c>
      <c r="C29" s="4">
        <f>+'Ark1'!H639</f>
        <v>1</v>
      </c>
      <c r="D29">
        <f>+'Ark1'!J639</f>
        <v>103</v>
      </c>
      <c r="E29" s="4" t="str">
        <f>VLOOKUP(D29,RNR!$A$1:$B$28,2)</f>
        <v>Rudshøgda</v>
      </c>
      <c r="F29">
        <f>+'Ark1'!Q639</f>
        <v>2</v>
      </c>
      <c r="G29" s="9">
        <f>+'Ark1'!R639</f>
        <v>2</v>
      </c>
      <c r="H29" s="9">
        <f>+'Ark1'!S639</f>
        <v>1</v>
      </c>
      <c r="I29" s="96">
        <f>+'Ark1'!T639</f>
        <v>7.5751836982046817E-3</v>
      </c>
      <c r="J29" s="96">
        <f>+'Ark1'!U639</f>
        <v>5.5069041648397972E-3</v>
      </c>
      <c r="K29" s="95"/>
      <c r="L29" s="1">
        <f>+'Ark1'!W639</f>
        <v>59</v>
      </c>
      <c r="M29" s="1"/>
      <c r="N29" s="118"/>
      <c r="O29" s="9">
        <f>+'Ark1'!Y639</f>
        <v>112.5</v>
      </c>
      <c r="Q29" s="9">
        <f>+'Ark1'!AA639</f>
        <v>0</v>
      </c>
      <c r="R29" s="1">
        <f>+'Ark1'!AB639</f>
        <v>0</v>
      </c>
      <c r="S29" s="9">
        <f>+'Ark1'!AC639</f>
        <v>0</v>
      </c>
      <c r="T29" s="9">
        <f t="shared" ref="T29:T30" si="5">+G29/F29</f>
        <v>1</v>
      </c>
      <c r="U29" s="96">
        <f>+'Ark1'!V639</f>
        <v>0</v>
      </c>
      <c r="V29" s="39"/>
      <c r="W29" s="42"/>
      <c r="X29" s="53"/>
      <c r="Y29" s="4"/>
      <c r="Z29" s="4"/>
      <c r="AA29" s="4"/>
    </row>
    <row r="30" spans="1:33" ht="15.6">
      <c r="A30" s="39">
        <f>1+A29</f>
        <v>2</v>
      </c>
      <c r="B30">
        <f>+'Ark1'!C640</f>
        <v>2023</v>
      </c>
      <c r="C30" s="4">
        <f>+'Ark1'!H640</f>
        <v>2</v>
      </c>
      <c r="D30">
        <f>+'Ark1'!J640</f>
        <v>106</v>
      </c>
      <c r="E30" s="4" t="str">
        <f>VLOOKUP(D30,RNR!$A$1:$B$28,2)</f>
        <v>Furuseth</v>
      </c>
      <c r="F30">
        <f>+'Ark1'!Q640</f>
        <v>12</v>
      </c>
      <c r="G30" s="9">
        <f>+'Ark1'!R640</f>
        <v>30</v>
      </c>
      <c r="H30" s="9">
        <f>+'Ark1'!S640</f>
        <v>30</v>
      </c>
      <c r="I30" s="96">
        <f>+'Ark1'!T640</f>
        <v>0.11362775547307022</v>
      </c>
      <c r="J30" s="96">
        <f>+'Ark1'!U640</f>
        <v>0.10375007446558186</v>
      </c>
      <c r="K30" s="95"/>
      <c r="L30" s="1">
        <f>+'Ark1'!W640</f>
        <v>55.8</v>
      </c>
      <c r="M30" s="1"/>
      <c r="N30" s="118"/>
      <c r="O30" s="9">
        <f>+'Ark1'!Y640</f>
        <v>141.30000000000001</v>
      </c>
      <c r="Q30" s="9">
        <f>+'Ark1'!AA640</f>
        <v>7.6182675195861345</v>
      </c>
      <c r="R30" s="1">
        <f>+'Ark1'!AB640</f>
        <v>2.982169232846021</v>
      </c>
      <c r="S30" s="9">
        <f>+'Ark1'!AC640</f>
        <v>-23.123121122627559</v>
      </c>
      <c r="T30" s="9">
        <f t="shared" si="5"/>
        <v>2.5</v>
      </c>
      <c r="U30" s="96">
        <f>+'Ark1'!V640</f>
        <v>10.933333333333335</v>
      </c>
      <c r="V30" s="39"/>
      <c r="W30" s="42"/>
      <c r="X30" s="53"/>
      <c r="Y30" s="4"/>
      <c r="Z30" s="4"/>
      <c r="AA30" s="4"/>
    </row>
    <row r="31" spans="1:33" ht="15.6">
      <c r="A31" s="39">
        <f t="shared" ref="A31:A46" si="6">1+A30</f>
        <v>3</v>
      </c>
      <c r="B31">
        <f>+'Ark1'!C641</f>
        <v>2023</v>
      </c>
      <c r="C31" s="4">
        <f>+'Ark1'!H641</f>
        <v>1</v>
      </c>
      <c r="D31">
        <f>+'Ark1'!J641</f>
        <v>109</v>
      </c>
      <c r="E31" s="4" t="str">
        <f>VLOOKUP(D31,RNR!$A$1:$B$28,2)</f>
        <v>Tønsberg</v>
      </c>
      <c r="F31">
        <f>+'Ark1'!Q641</f>
        <v>225</v>
      </c>
      <c r="G31" s="9">
        <f>+'Ark1'!R641</f>
        <v>9318</v>
      </c>
      <c r="H31" s="9">
        <f>+'Ark1'!S641</f>
        <v>9316</v>
      </c>
      <c r="I31" s="96">
        <f>+'Ark1'!T641</f>
        <v>35.292780849935603</v>
      </c>
      <c r="J31" s="96">
        <f>+'Ark1'!U641</f>
        <v>36.165146622424807</v>
      </c>
      <c r="K31" s="95"/>
      <c r="L31" s="1">
        <f>+'Ark1'!W641</f>
        <v>58.469944182052394</v>
      </c>
      <c r="M31" s="1"/>
      <c r="N31" s="118"/>
      <c r="O31" s="9">
        <f>+'Ark1'!Y641</f>
        <v>158.5778493238895</v>
      </c>
      <c r="Q31" s="9">
        <f>+'Ark1'!AA641</f>
        <v>32.587968310998775</v>
      </c>
      <c r="R31" s="1">
        <f>+'Ark1'!AB641</f>
        <v>5.3170475320450965</v>
      </c>
      <c r="S31" s="9">
        <f>+'Ark1'!AC641</f>
        <v>-40.147033956341438</v>
      </c>
      <c r="T31" s="9">
        <f t="shared" ref="T31:T37" si="7">+G31/F31</f>
        <v>41.413333333333334</v>
      </c>
      <c r="U31" s="96">
        <f>+'Ark1'!V641</f>
        <v>6.3106889890534452</v>
      </c>
      <c r="V31" s="39"/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6"/>
        <v>4</v>
      </c>
      <c r="B32">
        <f>+'Ark1'!C642</f>
        <v>2023</v>
      </c>
      <c r="C32" s="4">
        <f>+'Ark1'!H642</f>
        <v>1</v>
      </c>
      <c r="D32">
        <f>+'Ark1'!J642</f>
        <v>111</v>
      </c>
      <c r="E32" s="4" t="str">
        <f>VLOOKUP(D32,RNR!$A$1:$B$28,2)</f>
        <v>Forus</v>
      </c>
      <c r="F32">
        <f>+'Ark1'!Q642</f>
        <v>129</v>
      </c>
      <c r="G32" s="9">
        <f>+'Ark1'!R642</f>
        <v>5669</v>
      </c>
      <c r="H32" s="9">
        <f>+'Ark1'!S642</f>
        <v>5667</v>
      </c>
      <c r="I32" s="96">
        <f>+'Ark1'!T642</f>
        <v>21.471858192561164</v>
      </c>
      <c r="J32" s="96">
        <f>+'Ark1'!U642</f>
        <v>21.206733049418588</v>
      </c>
      <c r="K32" s="95"/>
      <c r="L32" s="1">
        <f>+'Ark1'!W642</f>
        <v>59.920063525674962</v>
      </c>
      <c r="M32" s="1"/>
      <c r="N32" s="118"/>
      <c r="O32" s="9">
        <f>+'Ark1'!Y642</f>
        <v>152.84185923443312</v>
      </c>
      <c r="Q32" s="9">
        <f>+'Ark1'!AA642</f>
        <v>29.1441174778357</v>
      </c>
      <c r="R32" s="1">
        <f>+'Ark1'!AB642</f>
        <v>3.9371448689274127</v>
      </c>
      <c r="S32" s="9">
        <f>+'Ark1'!AC642</f>
        <v>-37.048757016132924</v>
      </c>
      <c r="T32" s="9">
        <f t="shared" si="7"/>
        <v>43.945736434108525</v>
      </c>
      <c r="U32" s="96">
        <f>+'Ark1'!V642</f>
        <v>5.0687952019756572</v>
      </c>
      <c r="V32" s="39"/>
      <c r="W32" s="42"/>
      <c r="X32" s="53"/>
      <c r="Y32" s="4"/>
      <c r="Z32" s="1"/>
      <c r="AA32" s="18"/>
    </row>
    <row r="33" spans="1:27" ht="15.6">
      <c r="A33" s="39">
        <f t="shared" si="6"/>
        <v>5</v>
      </c>
      <c r="B33">
        <f>+'Ark1'!C643</f>
        <v>2023</v>
      </c>
      <c r="C33" s="4">
        <f>+'Ark1'!H643</f>
        <v>1</v>
      </c>
      <c r="D33">
        <f>+'Ark1'!J643</f>
        <v>113</v>
      </c>
      <c r="E33" s="4" t="str">
        <f>VLOOKUP(D33,RNR!$A$1:$B$28,2)</f>
        <v>Egersund</v>
      </c>
      <c r="F33">
        <f>+'Ark1'!Q643</f>
        <v>0</v>
      </c>
      <c r="G33" s="9">
        <f>+'Ark1'!R643</f>
        <v>0</v>
      </c>
      <c r="H33" s="9">
        <f>+'Ark1'!S643</f>
        <v>0</v>
      </c>
      <c r="I33" s="96">
        <f>+'Ark1'!T643</f>
        <v>0</v>
      </c>
      <c r="J33" s="96">
        <f>+'Ark1'!U643</f>
        <v>0</v>
      </c>
      <c r="K33" s="95"/>
      <c r="L33" s="1">
        <f>+'Ark1'!W643</f>
        <v>0</v>
      </c>
      <c r="M33" s="1"/>
      <c r="N33" s="118"/>
      <c r="O33" s="9">
        <f>+'Ark1'!Y643</f>
        <v>0</v>
      </c>
      <c r="Q33" s="9">
        <f>+'Ark1'!AA643</f>
        <v>0</v>
      </c>
      <c r="R33" s="1">
        <f>+'Ark1'!AB643</f>
        <v>0</v>
      </c>
      <c r="S33" s="9">
        <f>+'Ark1'!AC643</f>
        <v>0</v>
      </c>
      <c r="T33" s="9" t="e">
        <f t="shared" si="7"/>
        <v>#DIV/0!</v>
      </c>
      <c r="U33" s="96">
        <f>+'Ark1'!V643</f>
        <v>0</v>
      </c>
      <c r="V33" s="39"/>
      <c r="W33" s="42"/>
      <c r="X33" s="53"/>
      <c r="Y33" s="4"/>
      <c r="Z33" s="1"/>
      <c r="AA33" s="18"/>
    </row>
    <row r="34" spans="1:27" ht="15.6">
      <c r="A34" s="39">
        <f t="shared" si="6"/>
        <v>6</v>
      </c>
      <c r="B34">
        <f>+'Ark1'!C644</f>
        <v>2023</v>
      </c>
      <c r="C34" s="4">
        <f>+'Ark1'!H644</f>
        <v>1</v>
      </c>
      <c r="D34">
        <f>+'Ark1'!J644</f>
        <v>116</v>
      </c>
      <c r="E34" s="4" t="str">
        <f>VLOOKUP(D34,RNR!$A$1:$B$28,2)</f>
        <v>Sandeid</v>
      </c>
      <c r="F34">
        <f>+'Ark1'!Q644</f>
        <v>33</v>
      </c>
      <c r="G34" s="9">
        <f>+'Ark1'!R644</f>
        <v>1465</v>
      </c>
      <c r="H34" s="9">
        <f>+'Ark1'!S644</f>
        <v>1462</v>
      </c>
      <c r="I34" s="96">
        <f>+'Ark1'!T644</f>
        <v>5.5488220589349284</v>
      </c>
      <c r="J34" s="96">
        <f>+'Ark1'!U644</f>
        <v>5.3182669983079345</v>
      </c>
      <c r="K34" s="95"/>
      <c r="L34" s="1">
        <f>+'Ark1'!W644</f>
        <v>59.839945280437746</v>
      </c>
      <c r="M34" s="1"/>
      <c r="N34" s="118"/>
      <c r="O34" s="9">
        <f>+'Ark1'!Y644</f>
        <v>148.32266211604099</v>
      </c>
      <c r="Q34" s="9">
        <f>+'Ark1'!AA644</f>
        <v>28.350267900180238</v>
      </c>
      <c r="R34" s="1">
        <f>+'Ark1'!AB644</f>
        <v>4.1461457713891177</v>
      </c>
      <c r="S34" s="9">
        <f>+'Ark1'!AC644</f>
        <v>-35.713027958774241</v>
      </c>
      <c r="T34" s="9">
        <f t="shared" si="7"/>
        <v>44.393939393939391</v>
      </c>
      <c r="U34" s="96">
        <f>+'Ark1'!V644</f>
        <v>5.0539249146757692</v>
      </c>
      <c r="V34" s="39"/>
      <c r="W34" s="42"/>
      <c r="X34" s="53"/>
      <c r="Y34" s="4"/>
      <c r="Z34" s="1"/>
      <c r="AA34" s="18"/>
    </row>
    <row r="35" spans="1:27" ht="15.6">
      <c r="A35" s="39">
        <f t="shared" si="6"/>
        <v>7</v>
      </c>
      <c r="B35">
        <f>+'Ark1'!C645</f>
        <v>2023</v>
      </c>
      <c r="C35" s="4">
        <f>+'Ark1'!H645</f>
        <v>2</v>
      </c>
      <c r="D35">
        <f>+'Ark1'!J645</f>
        <v>117</v>
      </c>
      <c r="E35" s="4" t="str">
        <f>VLOOKUP(D35,RNR!$A$1:$B$28,2)</f>
        <v>Jæren</v>
      </c>
      <c r="F35">
        <f>+'Ark1'!Q645</f>
        <v>71</v>
      </c>
      <c r="G35" s="9">
        <f>+'Ark1'!R645</f>
        <v>3710</v>
      </c>
      <c r="H35" s="9">
        <f>+'Ark1'!S645</f>
        <v>3685</v>
      </c>
      <c r="I35" s="96">
        <f>+'Ark1'!T645</f>
        <v>14.051965760169685</v>
      </c>
      <c r="J35" s="96">
        <f>+'Ark1'!U645</f>
        <v>14.08331265592796</v>
      </c>
      <c r="K35" s="95"/>
      <c r="L35" s="1">
        <f>+'Ark1'!W645</f>
        <v>59.063229308005425</v>
      </c>
      <c r="M35" s="1"/>
      <c r="N35" s="118"/>
      <c r="O35" s="9">
        <f>+'Ark1'!Y645</f>
        <v>155.09789757412364</v>
      </c>
      <c r="Q35" s="9">
        <f>+'Ark1'!AA645</f>
        <v>31.038418931733077</v>
      </c>
      <c r="R35" s="1">
        <f>+'Ark1'!AB645</f>
        <v>4.7151785153707744</v>
      </c>
      <c r="S35" s="9">
        <f>+'Ark1'!AC645</f>
        <v>-52.469562312403561</v>
      </c>
      <c r="T35" s="9">
        <f t="shared" si="7"/>
        <v>52.25352112676056</v>
      </c>
      <c r="U35" s="96">
        <f>+'Ark1'!V645</f>
        <v>5.7679245283018865</v>
      </c>
      <c r="V35" s="39"/>
      <c r="W35" s="42"/>
      <c r="X35" s="53"/>
      <c r="Y35" s="4"/>
      <c r="Z35" s="11"/>
      <c r="AA35" s="18"/>
    </row>
    <row r="36" spans="1:27" ht="15.6">
      <c r="A36" s="39">
        <f t="shared" si="6"/>
        <v>8</v>
      </c>
      <c r="B36">
        <f>+'Ark1'!C646</f>
        <v>2023</v>
      </c>
      <c r="C36" s="4">
        <f>+'Ark1'!H646</f>
        <v>1</v>
      </c>
      <c r="D36">
        <f>+'Ark1'!J646</f>
        <v>121</v>
      </c>
      <c r="E36" s="4" t="str">
        <f>VLOOKUP(D36,RNR!$A$1:$B$28,2)</f>
        <v>Steinkjer</v>
      </c>
      <c r="F36">
        <f>+'Ark1'!Q646</f>
        <v>101</v>
      </c>
      <c r="G36" s="9">
        <f>+'Ark1'!R646</f>
        <v>489</v>
      </c>
      <c r="H36" s="9">
        <f>+'Ark1'!S646</f>
        <v>487</v>
      </c>
      <c r="I36" s="96">
        <f>+'Ark1'!T646</f>
        <v>1.8521324142110445</v>
      </c>
      <c r="J36" s="96">
        <f>+'Ark1'!U646</f>
        <v>1.6435416667788421</v>
      </c>
      <c r="K36" s="95"/>
      <c r="L36" s="1">
        <f>+'Ark1'!W646</f>
        <v>57.659137577002049</v>
      </c>
      <c r="M36" s="1"/>
      <c r="N36" s="118"/>
      <c r="O36" s="9">
        <f>+'Ark1'!Y646</f>
        <v>137.32413087934549</v>
      </c>
      <c r="Q36" s="9">
        <f>+'Ark1'!AA646</f>
        <v>21.117267714769589</v>
      </c>
      <c r="R36" s="1">
        <f>+'Ark1'!AB646</f>
        <v>4.44713802662897</v>
      </c>
      <c r="S36" s="9">
        <f>+'Ark1'!AC646</f>
        <v>-28.2829743716755</v>
      </c>
      <c r="T36" s="9">
        <f t="shared" si="7"/>
        <v>4.8415841584158414</v>
      </c>
      <c r="U36" s="96">
        <f>+'Ark1'!V646</f>
        <v>8.0122699386503076</v>
      </c>
      <c r="V36" s="39"/>
      <c r="W36" s="42"/>
      <c r="X36" s="53"/>
      <c r="Y36" s="4"/>
      <c r="Z36" s="11"/>
      <c r="AA36" s="18"/>
    </row>
    <row r="37" spans="1:27" ht="15.6">
      <c r="A37" s="39">
        <f t="shared" si="6"/>
        <v>9</v>
      </c>
      <c r="B37">
        <f>+'Ark1'!C647</f>
        <v>2023</v>
      </c>
      <c r="C37" s="4">
        <f>+'Ark1'!H647</f>
        <v>1</v>
      </c>
      <c r="D37">
        <f>+'Ark1'!J647</f>
        <v>134</v>
      </c>
      <c r="E37" s="4" t="str">
        <f>VLOOKUP(D37,RNR!$A$1:$B$28,2)</f>
        <v>Førde</v>
      </c>
      <c r="F37">
        <f>+'Ark1'!Q647</f>
        <v>36</v>
      </c>
      <c r="G37" s="9">
        <f>+'Ark1'!R647</f>
        <v>920</v>
      </c>
      <c r="H37" s="9">
        <f>+'Ark1'!S647</f>
        <v>913</v>
      </c>
      <c r="I37" s="96">
        <f>+'Ark1'!T647</f>
        <v>3.4845845011741523</v>
      </c>
      <c r="J37" s="96">
        <f>+'Ark1'!U647</f>
        <v>3.640257006483115</v>
      </c>
      <c r="K37" s="95"/>
      <c r="L37" s="1">
        <f>+'Ark1'!W647</f>
        <v>58.648411829134744</v>
      </c>
      <c r="M37" s="1"/>
      <c r="N37" s="118"/>
      <c r="O37" s="9">
        <f>+'Ark1'!Y647</f>
        <v>161.6661956521738</v>
      </c>
      <c r="Q37" s="9">
        <f>+'Ark1'!AA647</f>
        <v>30.620797905750475</v>
      </c>
      <c r="R37" s="1">
        <f>+'Ark1'!AB647</f>
        <v>4.6642050276702971</v>
      </c>
      <c r="S37" s="9">
        <f>+'Ark1'!AC647</f>
        <v>-27.888139052912106</v>
      </c>
      <c r="T37" s="9">
        <f t="shared" si="7"/>
        <v>25.555555555555557</v>
      </c>
      <c r="U37" s="96">
        <f>+'Ark1'!V647</f>
        <v>6.7630434782608706</v>
      </c>
      <c r="V37" s="39"/>
      <c r="W37" s="42"/>
      <c r="X37" s="53"/>
      <c r="Y37" s="4"/>
      <c r="Z37" s="11"/>
      <c r="AA37" s="18"/>
    </row>
    <row r="38" spans="1:27" ht="15.6">
      <c r="A38" s="39">
        <f t="shared" si="6"/>
        <v>10</v>
      </c>
      <c r="B38">
        <f>+'Ark1'!C648</f>
        <v>2023</v>
      </c>
      <c r="C38" s="4">
        <f>+'Ark1'!H648</f>
        <v>2</v>
      </c>
      <c r="D38">
        <f>+'Ark1'!J648</f>
        <v>141</v>
      </c>
      <c r="E38" s="4" t="str">
        <f>VLOOKUP(D38,RNR!$A$1:$B$28,2)</f>
        <v>Ølen</v>
      </c>
      <c r="F38">
        <f>+'Ark1'!Q648</f>
        <v>18</v>
      </c>
      <c r="G38" s="9">
        <f>+'Ark1'!R648</f>
        <v>51</v>
      </c>
      <c r="H38" s="9">
        <f>+'Ark1'!S648</f>
        <v>51</v>
      </c>
      <c r="I38" s="96">
        <f>+'Ark1'!T648</f>
        <v>0.19316718430421936</v>
      </c>
      <c r="J38" s="96">
        <f>+'Ark1'!U648</f>
        <v>0.16833504651082301</v>
      </c>
      <c r="K38" s="95"/>
      <c r="L38" s="1">
        <f>+'Ark1'!W648</f>
        <v>56.352941176470594</v>
      </c>
      <c r="M38" s="1"/>
      <c r="N38" s="118"/>
      <c r="O38" s="9">
        <f>+'Ark1'!Y648</f>
        <v>134.85882352941181</v>
      </c>
      <c r="Q38" s="9">
        <f>+'Ark1'!AA648</f>
        <v>14.513039119986589</v>
      </c>
      <c r="R38" s="1">
        <f>+'Ark1'!AB648</f>
        <v>4.8621125458286558</v>
      </c>
      <c r="S38" s="9">
        <f>+'Ark1'!AC648</f>
        <v>28.566495204263845</v>
      </c>
      <c r="T38" s="9">
        <f t="shared" ref="T38:T48" si="8">+G38/F38</f>
        <v>2.8333333333333335</v>
      </c>
      <c r="U38" s="96">
        <f>+'Ark1'!V648</f>
        <v>9.7450980392156872</v>
      </c>
      <c r="V38" s="39"/>
      <c r="W38" s="42"/>
      <c r="X38" s="53"/>
      <c r="Y38" s="4"/>
      <c r="Z38" s="11"/>
      <c r="AA38" s="18"/>
    </row>
    <row r="39" spans="1:27" ht="15.6">
      <c r="A39" s="39">
        <f t="shared" si="6"/>
        <v>11</v>
      </c>
      <c r="B39">
        <f>+'Ark1'!C649</f>
        <v>2023</v>
      </c>
      <c r="C39" s="4">
        <f>+'Ark1'!H649</f>
        <v>2</v>
      </c>
      <c r="D39">
        <f>+'Ark1'!J649</f>
        <v>143</v>
      </c>
      <c r="E39" s="4" t="str">
        <f>VLOOKUP(D39,RNR!$A$1:$B$28,2)</f>
        <v>Nordfjord</v>
      </c>
      <c r="F39">
        <f>+'Ark1'!Q649</f>
        <v>12</v>
      </c>
      <c r="G39" s="9">
        <f>+'Ark1'!R649</f>
        <v>65</v>
      </c>
      <c r="H39" s="9">
        <f>+'Ark1'!S649</f>
        <v>65</v>
      </c>
      <c r="I39" s="96">
        <f>+'Ark1'!T649</f>
        <v>0.24619347019165216</v>
      </c>
      <c r="J39" s="96">
        <f>+'Ark1'!U649</f>
        <v>0.22548447417704939</v>
      </c>
      <c r="K39" s="95"/>
      <c r="L39" s="1">
        <f>+'Ark1'!W649</f>
        <v>58.184615384615398</v>
      </c>
      <c r="M39" s="1"/>
      <c r="N39" s="118"/>
      <c r="O39" s="9">
        <f>+'Ark1'!Y649</f>
        <v>141.73538461538456</v>
      </c>
      <c r="Q39" s="9">
        <f>+'Ark1'!AA649</f>
        <v>31.908361242153504</v>
      </c>
      <c r="R39" s="1">
        <f>+'Ark1'!AB649</f>
        <v>6.2656384233429119</v>
      </c>
      <c r="S39" s="9">
        <f>+'Ark1'!AC649</f>
        <v>-4.0878505037887791</v>
      </c>
      <c r="T39" s="9">
        <f t="shared" si="8"/>
        <v>5.416666666666667</v>
      </c>
      <c r="U39" s="96">
        <f>+'Ark1'!V649</f>
        <v>6.7846153846153836</v>
      </c>
      <c r="V39" s="39"/>
      <c r="W39" s="42"/>
      <c r="X39" s="53"/>
      <c r="Y39" s="4"/>
      <c r="Z39" s="11"/>
      <c r="AA39" s="18"/>
    </row>
    <row r="40" spans="1:27" ht="15.6">
      <c r="A40" s="39">
        <f t="shared" si="6"/>
        <v>12</v>
      </c>
      <c r="B40">
        <f>+'Ark1'!C650</f>
        <v>2023</v>
      </c>
      <c r="C40" s="4">
        <f>+'Ark1'!H650</f>
        <v>2</v>
      </c>
      <c r="D40">
        <f>+'Ark1'!J650</f>
        <v>147</v>
      </c>
      <c r="E40" s="4" t="str">
        <f>VLOOKUP(D40,RNR!$A$1:$B$28,2)</f>
        <v>Midt-Norge</v>
      </c>
      <c r="F40">
        <f>+'Ark1'!Q650</f>
        <v>23</v>
      </c>
      <c r="G40" s="9">
        <f>+'Ark1'!R650</f>
        <v>214</v>
      </c>
      <c r="H40" s="9">
        <f>+'Ark1'!S650</f>
        <v>211</v>
      </c>
      <c r="I40" s="96">
        <f>+'Ark1'!T650</f>
        <v>0.81054465570790091</v>
      </c>
      <c r="J40" s="96">
        <f>+'Ark1'!U650</f>
        <v>0.71031721187546981</v>
      </c>
      <c r="K40" s="95"/>
      <c r="L40" s="1">
        <f>+'Ark1'!W650</f>
        <v>58.037914691943122</v>
      </c>
      <c r="M40" s="1"/>
      <c r="N40" s="118"/>
      <c r="O40" s="9">
        <f>+'Ark1'!Y650</f>
        <v>135.61682242990656</v>
      </c>
      <c r="Q40" s="9">
        <f>+'Ark1'!AA650</f>
        <v>20.331723196212277</v>
      </c>
      <c r="R40" s="1">
        <f>+'Ark1'!AB650</f>
        <v>4.0656325661990929</v>
      </c>
      <c r="S40" s="9">
        <f>+'Ark1'!AC650</f>
        <v>-32.128246355470665</v>
      </c>
      <c r="T40" s="9">
        <f t="shared" si="8"/>
        <v>9.304347826086957</v>
      </c>
      <c r="U40" s="96">
        <f>+'Ark1'!V650</f>
        <v>8.0186915887850478</v>
      </c>
      <c r="V40" s="39"/>
      <c r="W40" s="42"/>
      <c r="X40" s="53"/>
      <c r="Y40" s="4"/>
      <c r="Z40" s="11"/>
      <c r="AA40" s="18"/>
    </row>
    <row r="41" spans="1:27" ht="15.6">
      <c r="A41" s="39">
        <f t="shared" si="6"/>
        <v>13</v>
      </c>
      <c r="B41">
        <f>+'Ark1'!C651</f>
        <v>2023</v>
      </c>
      <c r="C41" s="4">
        <f>+'Ark1'!H651</f>
        <v>1</v>
      </c>
      <c r="D41">
        <f>+'Ark1'!J651</f>
        <v>155</v>
      </c>
      <c r="E41" s="4" t="str">
        <f>VLOOKUP(D41,RNR!$A$1:$B$28,2)</f>
        <v>Målselv</v>
      </c>
      <c r="F41">
        <f>+'Ark1'!Q651</f>
        <v>10</v>
      </c>
      <c r="G41" s="9">
        <f>+'Ark1'!R651</f>
        <v>296</v>
      </c>
      <c r="H41" s="9">
        <f>+'Ark1'!S651</f>
        <v>293</v>
      </c>
      <c r="I41" s="96">
        <f>+'Ark1'!T651</f>
        <v>1.1211271873342932</v>
      </c>
      <c r="J41" s="96">
        <f>+'Ark1'!U651</f>
        <v>1.1385487648111847</v>
      </c>
      <c r="K41" s="95"/>
      <c r="L41" s="1">
        <f>+'Ark1'!W651</f>
        <v>58.228668941979507</v>
      </c>
      <c r="M41" s="1"/>
      <c r="N41" s="118"/>
      <c r="O41" s="9">
        <f>+'Ark1'!Y651</f>
        <v>157.15743243243244</v>
      </c>
      <c r="Q41" s="9">
        <f>+'Ark1'!AA651</f>
        <v>39.310159531395264</v>
      </c>
      <c r="R41" s="1">
        <f>+'Ark1'!AB651</f>
        <v>5.078119825157744</v>
      </c>
      <c r="S41" s="9">
        <f>+'Ark1'!AC651</f>
        <v>-59.631152335488409</v>
      </c>
      <c r="T41" s="9">
        <f t="shared" si="8"/>
        <v>29.6</v>
      </c>
      <c r="U41" s="96">
        <f>+'Ark1'!V651</f>
        <v>6.2567567567567588</v>
      </c>
      <c r="V41" s="39"/>
      <c r="W41" s="42"/>
      <c r="X41" s="53"/>
      <c r="Y41" s="4"/>
      <c r="Z41" s="11"/>
      <c r="AA41" s="18"/>
    </row>
    <row r="42" spans="1:27" ht="15.6">
      <c r="A42" s="39">
        <f t="shared" si="6"/>
        <v>14</v>
      </c>
      <c r="B42">
        <f>+'Ark1'!C652</f>
        <v>2023</v>
      </c>
      <c r="C42" s="4">
        <f>+'Ark1'!H652</f>
        <v>2</v>
      </c>
      <c r="D42">
        <f>+'Ark1'!J652</f>
        <v>160</v>
      </c>
      <c r="E42" s="4" t="str">
        <f>VLOOKUP(D42,RNR!$A$1:$B$28,2)</f>
        <v>Oslo</v>
      </c>
      <c r="F42">
        <f>+'Ark1'!Q652</f>
        <v>47</v>
      </c>
      <c r="G42" s="9">
        <f>+'Ark1'!R652</f>
        <v>277</v>
      </c>
      <c r="H42" s="9">
        <f>+'Ark1'!S652</f>
        <v>277</v>
      </c>
      <c r="I42" s="96">
        <f>+'Ark1'!T652</f>
        <v>1.0491629422013489</v>
      </c>
      <c r="J42" s="96">
        <f>+'Ark1'!U652</f>
        <v>0.93566462532663819</v>
      </c>
      <c r="K42" s="95"/>
      <c r="L42" s="1">
        <f>+'Ark1'!W652</f>
        <v>55.133574007220226</v>
      </c>
      <c r="M42" s="1"/>
      <c r="N42" s="118"/>
      <c r="O42" s="9">
        <f>+'Ark1'!Y652</f>
        <v>138.0115523465704</v>
      </c>
      <c r="Q42" s="9">
        <f>+'Ark1'!AA652</f>
        <v>13.339618664342344</v>
      </c>
      <c r="R42" s="1">
        <f>+'Ark1'!AB652</f>
        <v>4.8664688425412717</v>
      </c>
      <c r="S42" s="9">
        <f>+'Ark1'!AC652</f>
        <v>-35.592482182050382</v>
      </c>
      <c r="T42" s="9">
        <f t="shared" si="8"/>
        <v>5.8936170212765955</v>
      </c>
      <c r="U42" s="96">
        <f>+'Ark1'!V652</f>
        <v>9.2166064981949436</v>
      </c>
      <c r="V42" s="39"/>
      <c r="W42" s="42"/>
      <c r="X42" s="53"/>
      <c r="Y42" s="4"/>
      <c r="Z42" s="11"/>
      <c r="AA42" s="18"/>
    </row>
    <row r="43" spans="1:27" ht="15.6">
      <c r="A43" s="39">
        <f t="shared" si="6"/>
        <v>15</v>
      </c>
      <c r="B43">
        <f>+'Ark1'!C653</f>
        <v>2023</v>
      </c>
      <c r="C43" s="4">
        <f>+'Ark1'!H653</f>
        <v>1</v>
      </c>
      <c r="D43">
        <f>+'Ark1'!J653</f>
        <v>171</v>
      </c>
      <c r="E43" s="4" t="str">
        <f>VLOOKUP(D43,RNR!$A$1:$B$28,2)</f>
        <v>Prima</v>
      </c>
      <c r="F43">
        <f>+'Ark1'!Q653</f>
        <v>40</v>
      </c>
      <c r="G43" s="9">
        <f>+'Ark1'!R653</f>
        <v>1705</v>
      </c>
      <c r="H43" s="9">
        <f>+'Ark1'!S653</f>
        <v>1705</v>
      </c>
      <c r="I43" s="96">
        <f>+'Ark1'!T653</f>
        <v>6.4578441027194922</v>
      </c>
      <c r="J43" s="96">
        <f>+'Ark1'!U653</f>
        <v>6.6756821622465088</v>
      </c>
      <c r="K43" s="95"/>
      <c r="L43" s="1">
        <f>+'Ark1'!W653</f>
        <v>59.269208211143699</v>
      </c>
      <c r="M43" s="1"/>
      <c r="N43" s="118"/>
      <c r="O43" s="9">
        <f>+'Ark1'!Y653</f>
        <v>159.97284457478</v>
      </c>
      <c r="Q43" s="9">
        <f>+'Ark1'!AA653</f>
        <v>31.011880919803673</v>
      </c>
      <c r="R43" s="1">
        <f>+'Ark1'!AB653</f>
        <v>4.219312770207476</v>
      </c>
      <c r="S43" s="9">
        <f>+'Ark1'!AC653</f>
        <v>-44.500206531095955</v>
      </c>
      <c r="T43" s="9">
        <f t="shared" si="8"/>
        <v>42.625</v>
      </c>
      <c r="U43" s="96">
        <f>+'Ark1'!V653</f>
        <v>5.6404692082111438</v>
      </c>
      <c r="V43" s="39"/>
      <c r="W43" s="42"/>
      <c r="X43" s="53"/>
      <c r="Y43" s="4"/>
      <c r="Z43" s="11"/>
      <c r="AA43" s="18"/>
    </row>
    <row r="44" spans="1:27" ht="15.6">
      <c r="A44" s="39">
        <f t="shared" si="6"/>
        <v>16</v>
      </c>
      <c r="B44">
        <f>+'Ark1'!C654</f>
        <v>2023</v>
      </c>
      <c r="C44" s="4">
        <f>+'Ark1'!H654</f>
        <v>2</v>
      </c>
      <c r="D44">
        <f>+'Ark1'!J654</f>
        <v>181</v>
      </c>
      <c r="E44" s="4" t="str">
        <f>VLOOKUP(D44,RNR!$A$1:$B$28,2)</f>
        <v>Horns</v>
      </c>
      <c r="F44">
        <f>+'Ark1'!Q654</f>
        <v>7</v>
      </c>
      <c r="G44" s="9">
        <f>+'Ark1'!R654</f>
        <v>35</v>
      </c>
      <c r="H44" s="9">
        <f>+'Ark1'!S654</f>
        <v>35</v>
      </c>
      <c r="I44" s="96">
        <f>+'Ark1'!T654</f>
        <v>0.13256571471858189</v>
      </c>
      <c r="J44" s="96">
        <f>+'Ark1'!U654</f>
        <v>0.11664846777611772</v>
      </c>
      <c r="K44" s="95"/>
      <c r="L44" s="1">
        <f>+'Ark1'!W654</f>
        <v>55.714285714285694</v>
      </c>
      <c r="M44" s="1"/>
      <c r="N44" s="118"/>
      <c r="O44" s="9">
        <f>+'Ark1'!Y654</f>
        <v>136.17142857142869</v>
      </c>
      <c r="Q44" s="9">
        <f>+'Ark1'!AA654</f>
        <v>13.273315258787919</v>
      </c>
      <c r="R44" s="1">
        <f>+'Ark1'!AB654</f>
        <v>5.764776930742805</v>
      </c>
      <c r="S44" s="9">
        <f>+'Ark1'!AC654</f>
        <v>35.995939149745702</v>
      </c>
      <c r="T44" s="9">
        <f t="shared" si="8"/>
        <v>5</v>
      </c>
      <c r="U44" s="96">
        <f>+'Ark1'!V654</f>
        <v>9.828571428571431</v>
      </c>
      <c r="V44" s="39"/>
      <c r="W44" s="42"/>
      <c r="X44" s="53"/>
      <c r="Y44" s="4"/>
      <c r="Z44" s="11"/>
      <c r="AA44" s="18"/>
    </row>
    <row r="45" spans="1:27" ht="15.6">
      <c r="A45" s="39">
        <f t="shared" si="6"/>
        <v>17</v>
      </c>
      <c r="B45">
        <f>+'Ark1'!C655</f>
        <v>2023</v>
      </c>
      <c r="C45" s="4">
        <f>+'Ark1'!H655</f>
        <v>2</v>
      </c>
      <c r="D45">
        <f>+'Ark1'!J655</f>
        <v>470</v>
      </c>
      <c r="E45" s="4" t="str">
        <f>VLOOKUP(D45,RNR!$A$1:$B$28,2)</f>
        <v>Jens Eide</v>
      </c>
      <c r="F45">
        <f>+'Ark1'!Q655</f>
        <v>23</v>
      </c>
      <c r="G45" s="9">
        <f>+'Ark1'!R655</f>
        <v>139</v>
      </c>
      <c r="H45" s="9">
        <f>+'Ark1'!S655</f>
        <v>139</v>
      </c>
      <c r="I45" s="96">
        <f>+'Ark1'!T655</f>
        <v>0.52647526702522551</v>
      </c>
      <c r="J45" s="96">
        <f>+'Ark1'!U655</f>
        <v>0.49733708142204991</v>
      </c>
      <c r="K45" s="95"/>
      <c r="L45" s="1">
        <f>+'Ark1'!W655</f>
        <v>56.906474820143885</v>
      </c>
      <c r="M45" s="1"/>
      <c r="N45" s="118"/>
      <c r="O45" s="9">
        <f>+'Ark1'!Y655</f>
        <v>146.18776978417276</v>
      </c>
      <c r="Q45" s="9">
        <f>+'Ark1'!AA655</f>
        <v>26.985950142584745</v>
      </c>
      <c r="R45" s="1">
        <f>+'Ark1'!AB655</f>
        <v>5.5098239096683281</v>
      </c>
      <c r="S45" s="9">
        <f>+'Ark1'!AC655</f>
        <v>-43.184284478850451</v>
      </c>
      <c r="T45" s="9">
        <f t="shared" si="8"/>
        <v>6.0434782608695654</v>
      </c>
      <c r="U45" s="96">
        <f>+'Ark1'!V655</f>
        <v>6.9496402877697836</v>
      </c>
      <c r="V45" s="39"/>
      <c r="W45" s="42"/>
      <c r="X45" s="53"/>
      <c r="Y45" s="4"/>
      <c r="Z45" s="11"/>
      <c r="AA45" s="18"/>
    </row>
    <row r="46" spans="1:27" ht="15.6">
      <c r="A46" s="39">
        <f t="shared" si="6"/>
        <v>18</v>
      </c>
      <c r="B46">
        <f>+'Ark1'!C656</f>
        <v>2023</v>
      </c>
      <c r="C46" s="4">
        <f>+'Ark1'!H656</f>
        <v>1</v>
      </c>
      <c r="D46">
        <f>+'Ark1'!J656</f>
        <v>643</v>
      </c>
      <c r="E46" s="4" t="str">
        <f>VLOOKUP(D46,RNR!$A$1:$B$28,2)</f>
        <v>Bjerka</v>
      </c>
      <c r="F46">
        <f>+'Ark1'!Q656</f>
        <v>40</v>
      </c>
      <c r="G46" s="9">
        <f>+'Ark1'!R656</f>
        <v>2001</v>
      </c>
      <c r="H46" s="9">
        <f>+'Ark1'!S656</f>
        <v>2001</v>
      </c>
      <c r="I46" s="96">
        <f>+'Ark1'!T656</f>
        <v>7.5789712900537856</v>
      </c>
      <c r="J46" s="96">
        <f>+'Ark1'!U656</f>
        <v>7.3130390127202514</v>
      </c>
      <c r="K46" s="95"/>
      <c r="L46" s="1">
        <f>+'Ark1'!W656</f>
        <v>59.382308845577199</v>
      </c>
      <c r="M46" s="1"/>
      <c r="N46" s="118"/>
      <c r="O46" s="9">
        <f>+'Ark1'!Y656</f>
        <v>149.32268865567204</v>
      </c>
      <c r="Q46" s="9">
        <f>+'Ark1'!AA656</f>
        <v>30.066635057746872</v>
      </c>
      <c r="R46" s="1">
        <f>+'Ark1'!AB656</f>
        <v>4.0246947440365322</v>
      </c>
      <c r="S46" s="9">
        <f>+'Ark1'!AC656</f>
        <v>-35.151104903286281</v>
      </c>
      <c r="T46" s="9">
        <f t="shared" si="8"/>
        <v>50.024999999999999</v>
      </c>
      <c r="U46" s="96">
        <f>+'Ark1'!V656</f>
        <v>6.1214392803598194</v>
      </c>
      <c r="V46" s="39"/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95"/>
      <c r="L47" s="39"/>
      <c r="M47" s="39"/>
      <c r="N47" s="118"/>
      <c r="O47" s="39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+'Ark1'!C657</f>
        <v>2022</v>
      </c>
      <c r="C48" s="4">
        <f>+'Ark1'!H657</f>
        <v>1</v>
      </c>
      <c r="D48">
        <f>+'Ark1'!J657</f>
        <v>103</v>
      </c>
      <c r="E48" s="4" t="str">
        <f>VLOOKUP(D48,RNR!$A$1:$B$28,2)</f>
        <v>Rudshøgda</v>
      </c>
      <c r="F48">
        <f>+'Ark1'!Q657</f>
        <v>189</v>
      </c>
      <c r="G48" s="9">
        <f>+'Ark1'!R657</f>
        <v>5319</v>
      </c>
      <c r="H48" s="9">
        <f>+'Ark1'!S657</f>
        <v>5319</v>
      </c>
      <c r="I48" s="96">
        <f>+'Ark1'!T657</f>
        <v>19.402495075508863</v>
      </c>
      <c r="J48" s="96">
        <f>+'Ark1'!U657</f>
        <v>19.981365884093975</v>
      </c>
      <c r="K48" s="95"/>
      <c r="L48" s="1">
        <f>+'Ark1'!W657</f>
        <v>59.065425831923278</v>
      </c>
      <c r="M48" s="1"/>
      <c r="N48" s="118"/>
      <c r="O48" s="9">
        <f>+'Ark1'!Y657</f>
        <v>158.75203609701083</v>
      </c>
      <c r="Q48" s="9">
        <f>+'Ark1'!AA657</f>
        <v>31.680464767350578</v>
      </c>
      <c r="R48" s="1">
        <f>+'Ark1'!AB657</f>
        <v>4.8894765543808196</v>
      </c>
      <c r="S48" s="9">
        <f>+'Ark1'!AC657</f>
        <v>-42.561112866071475</v>
      </c>
      <c r="T48" s="9">
        <f t="shared" si="8"/>
        <v>28.142857142857142</v>
      </c>
      <c r="U48" s="96">
        <f>+'Ark1'!V657</f>
        <v>5.7115999247978921</v>
      </c>
      <c r="V48" s="39"/>
      <c r="W48" s="42"/>
      <c r="X48" s="53"/>
      <c r="Y48" s="4"/>
      <c r="Z48" s="11"/>
      <c r="AA48" s="18"/>
    </row>
    <row r="49" spans="1:27" ht="15.6">
      <c r="A49" s="39"/>
      <c r="B49">
        <f>+'Ark1'!C658</f>
        <v>2022</v>
      </c>
      <c r="C49" s="4">
        <f>+'Ark1'!H658</f>
        <v>2</v>
      </c>
      <c r="D49">
        <f>+'Ark1'!J658</f>
        <v>106</v>
      </c>
      <c r="E49" s="4" t="str">
        <f>VLOOKUP(D49,RNR!$A$1:$B$28,2)</f>
        <v>Furuseth</v>
      </c>
      <c r="F49">
        <f>+'Ark1'!Q658</f>
        <v>17</v>
      </c>
      <c r="G49" s="9">
        <f>+'Ark1'!R658</f>
        <v>46</v>
      </c>
      <c r="H49" s="9">
        <f>+'Ark1'!S658</f>
        <v>46</v>
      </c>
      <c r="I49" s="96">
        <f>+'Ark1'!T658</f>
        <v>0.16779747574232143</v>
      </c>
      <c r="J49" s="96">
        <f>+'Ark1'!U658</f>
        <v>0.15196117877217286</v>
      </c>
      <c r="K49" s="95"/>
      <c r="L49" s="1">
        <f>+'Ark1'!W658</f>
        <v>57.043478260869549</v>
      </c>
      <c r="M49" s="1"/>
      <c r="N49" s="118"/>
      <c r="O49" s="9">
        <f>+'Ark1'!Y658</f>
        <v>139.60434782608689</v>
      </c>
      <c r="Q49" s="9">
        <f>+'Ark1'!AA658</f>
        <v>9.9221525654064919</v>
      </c>
      <c r="R49" s="1">
        <f>+'Ark1'!AB658</f>
        <v>3.7761063552354246</v>
      </c>
      <c r="S49" s="9">
        <f>+'Ark1'!AC658</f>
        <v>-34.140598649666678</v>
      </c>
      <c r="T49" s="9">
        <f t="shared" ref="T49:T65" si="9">+G49/F49</f>
        <v>2.7058823529411766</v>
      </c>
      <c r="U49" s="96">
        <f>+'Ark1'!V658</f>
        <v>9.804347826086957</v>
      </c>
      <c r="V49" s="39"/>
      <c r="W49" s="42"/>
      <c r="X49" s="53"/>
      <c r="Y49" s="4"/>
      <c r="Z49" s="11"/>
      <c r="AA49" s="18"/>
    </row>
    <row r="50" spans="1:27" ht="15.6">
      <c r="A50" s="39"/>
      <c r="B50">
        <f>+'Ark1'!C659</f>
        <v>2022</v>
      </c>
      <c r="C50" s="4">
        <f>+'Ark1'!H659</f>
        <v>1</v>
      </c>
      <c r="D50">
        <f>+'Ark1'!J659</f>
        <v>109</v>
      </c>
      <c r="E50" s="4" t="str">
        <f>VLOOKUP(D50,RNR!$A$1:$B$28,2)</f>
        <v>Tønsberg</v>
      </c>
      <c r="F50">
        <f>+'Ark1'!Q659</f>
        <v>219</v>
      </c>
      <c r="G50" s="9">
        <f>+'Ark1'!R659</f>
        <v>4562</v>
      </c>
      <c r="H50" s="9">
        <f>+'Ark1'!S659</f>
        <v>4541</v>
      </c>
      <c r="I50" s="96">
        <f>+'Ark1'!T659</f>
        <v>16.641132268184144</v>
      </c>
      <c r="J50" s="96">
        <f>+'Ark1'!U659</f>
        <v>16.97052955037254</v>
      </c>
      <c r="K50" s="95"/>
      <c r="L50" s="1">
        <f>+'Ark1'!W659</f>
        <v>58.467077736181459</v>
      </c>
      <c r="M50" s="1"/>
      <c r="N50" s="118"/>
      <c r="O50" s="9">
        <f>+'Ark1'!Y659</f>
        <v>157.20423279263497</v>
      </c>
      <c r="Q50" s="9">
        <f>+'Ark1'!AA659</f>
        <v>33.455681572078205</v>
      </c>
      <c r="R50" s="1">
        <f>+'Ark1'!AB659</f>
        <v>5.2123447078401295</v>
      </c>
      <c r="S50" s="9">
        <f>+'Ark1'!AC659</f>
        <v>-43.079843529225293</v>
      </c>
      <c r="T50" s="9">
        <f t="shared" si="9"/>
        <v>20.831050228310502</v>
      </c>
      <c r="U50" s="96">
        <f>+'Ark1'!V659</f>
        <v>6.3274879438842602</v>
      </c>
      <c r="V50" s="39"/>
      <c r="W50" s="42"/>
      <c r="X50" s="53"/>
      <c r="Y50" s="4"/>
      <c r="Z50" s="11"/>
      <c r="AA50" s="18"/>
    </row>
    <row r="51" spans="1:27" ht="15.6">
      <c r="A51" s="39"/>
      <c r="B51">
        <f>+'Ark1'!C660</f>
        <v>2022</v>
      </c>
      <c r="C51" s="4">
        <f>+'Ark1'!H660</f>
        <v>1</v>
      </c>
      <c r="D51">
        <f>+'Ark1'!J660</f>
        <v>111</v>
      </c>
      <c r="E51" s="4" t="str">
        <f>VLOOKUP(D51,RNR!$A$1:$B$28,2)</f>
        <v>Forus</v>
      </c>
      <c r="F51">
        <f>+'Ark1'!Q660</f>
        <v>142</v>
      </c>
      <c r="G51" s="9">
        <f>+'Ark1'!R660</f>
        <v>5276</v>
      </c>
      <c r="H51" s="9">
        <f>+'Ark1'!S660</f>
        <v>5271</v>
      </c>
      <c r="I51" s="96">
        <f>+'Ark1'!T660</f>
        <v>19.24564091340191</v>
      </c>
      <c r="J51" s="96">
        <f>+'Ark1'!U660</f>
        <v>19.339298313234689</v>
      </c>
      <c r="K51" s="95"/>
      <c r="L51" s="1">
        <f>+'Ark1'!W660</f>
        <v>59.268450009485846</v>
      </c>
      <c r="M51" s="1"/>
      <c r="N51" s="118"/>
      <c r="O51" s="9">
        <f>+'Ark1'!Y660</f>
        <v>154.9030780894617</v>
      </c>
      <c r="Q51" s="9">
        <f>+'Ark1'!AA660</f>
        <v>28.663247563717601</v>
      </c>
      <c r="R51" s="1">
        <f>+'Ark1'!AB660</f>
        <v>4.336954178838095</v>
      </c>
      <c r="S51" s="9">
        <f>+'Ark1'!AC660</f>
        <v>-42.138373222051555</v>
      </c>
      <c r="T51" s="9">
        <f t="shared" si="9"/>
        <v>37.154929577464792</v>
      </c>
      <c r="U51" s="96">
        <f>+'Ark1'!V660</f>
        <v>5.6159969673995445</v>
      </c>
      <c r="V51" s="39"/>
      <c r="W51" s="42"/>
      <c r="X51" s="53"/>
      <c r="Y51" s="4"/>
      <c r="Z51" s="5"/>
      <c r="AA51" s="18"/>
    </row>
    <row r="52" spans="1:27" ht="15.6">
      <c r="A52" s="39"/>
      <c r="B52">
        <f>+'Ark1'!C661</f>
        <v>2022</v>
      </c>
      <c r="C52" s="4">
        <f>+'Ark1'!H661</f>
        <v>1</v>
      </c>
      <c r="D52">
        <f>+'Ark1'!J661</f>
        <v>113</v>
      </c>
      <c r="E52" s="4" t="str">
        <f>VLOOKUP(D52,RNR!$A$1:$B$28,2)</f>
        <v>Egersund</v>
      </c>
      <c r="F52">
        <f>+'Ark1'!Q661</f>
        <v>0</v>
      </c>
      <c r="G52" s="9">
        <f>+'Ark1'!R661</f>
        <v>0</v>
      </c>
      <c r="H52" s="9">
        <f>+'Ark1'!S661</f>
        <v>0</v>
      </c>
      <c r="I52" s="96">
        <f>+'Ark1'!T661</f>
        <v>0</v>
      </c>
      <c r="J52" s="96">
        <f>+'Ark1'!U661</f>
        <v>0</v>
      </c>
      <c r="K52" s="95"/>
      <c r="L52" s="1">
        <f>+'Ark1'!W661</f>
        <v>0</v>
      </c>
      <c r="M52" s="1"/>
      <c r="N52" s="118"/>
      <c r="O52" s="9">
        <f>+'Ark1'!Y661</f>
        <v>0</v>
      </c>
      <c r="Q52" s="9">
        <f>+'Ark1'!AA661</f>
        <v>0</v>
      </c>
      <c r="R52" s="1">
        <f>+'Ark1'!AB661</f>
        <v>0</v>
      </c>
      <c r="S52" s="9">
        <f>+'Ark1'!AC661</f>
        <v>0</v>
      </c>
      <c r="T52" s="9" t="e">
        <f t="shared" si="9"/>
        <v>#DIV/0!</v>
      </c>
      <c r="U52" s="96">
        <f>+'Ark1'!V661</f>
        <v>0</v>
      </c>
      <c r="V52" s="39"/>
      <c r="W52" s="42"/>
      <c r="X52" s="53"/>
      <c r="Y52" s="4"/>
      <c r="Z52" s="5"/>
      <c r="AA52" s="18"/>
    </row>
    <row r="53" spans="1:27" ht="15.6">
      <c r="A53" s="39"/>
      <c r="B53">
        <f>+'Ark1'!C662</f>
        <v>2022</v>
      </c>
      <c r="C53" s="4">
        <f>+'Ark1'!H662</f>
        <v>1</v>
      </c>
      <c r="D53">
        <f>+'Ark1'!J662</f>
        <v>116</v>
      </c>
      <c r="E53" s="4" t="str">
        <f>VLOOKUP(D53,RNR!$A$1:$B$28,2)</f>
        <v>Sandeid</v>
      </c>
      <c r="F53">
        <f>+'Ark1'!Q662</f>
        <v>41</v>
      </c>
      <c r="G53" s="9">
        <f>+'Ark1'!R662</f>
        <v>1586</v>
      </c>
      <c r="H53" s="9">
        <f>+'Ark1'!S662</f>
        <v>1585</v>
      </c>
      <c r="I53" s="96">
        <f>+'Ark1'!T662</f>
        <v>5.7853651418982999</v>
      </c>
      <c r="J53" s="96">
        <f>+'Ark1'!U662</f>
        <v>5.6902499698209716</v>
      </c>
      <c r="K53" s="95"/>
      <c r="L53" s="1">
        <f>+'Ark1'!W662</f>
        <v>59.595583596214503</v>
      </c>
      <c r="M53" s="1"/>
      <c r="N53" s="118"/>
      <c r="O53" s="9">
        <f>+'Ark1'!Y662</f>
        <v>151.6185308953342</v>
      </c>
      <c r="Q53" s="9">
        <f>+'Ark1'!AA662</f>
        <v>27.796493630666877</v>
      </c>
      <c r="R53" s="1">
        <f>+'Ark1'!AB662</f>
        <v>4.1075270665734047</v>
      </c>
      <c r="S53" s="9">
        <f>+'Ark1'!AC662</f>
        <v>-38.487924253962845</v>
      </c>
      <c r="T53" s="9">
        <f t="shared" si="9"/>
        <v>38.68292682926829</v>
      </c>
      <c r="U53" s="96">
        <f>+'Ark1'!V662</f>
        <v>5.509457755359394</v>
      </c>
      <c r="V53" s="39"/>
      <c r="W53" s="42"/>
      <c r="X53" s="53"/>
      <c r="Y53" s="4"/>
      <c r="Z53" s="5"/>
      <c r="AA53" s="18"/>
    </row>
    <row r="54" spans="1:27" ht="15.6">
      <c r="A54" s="39"/>
      <c r="B54">
        <f>+'Ark1'!C663</f>
        <v>2022</v>
      </c>
      <c r="C54" s="4">
        <f>+'Ark1'!H663</f>
        <v>2</v>
      </c>
      <c r="D54">
        <f>+'Ark1'!J663</f>
        <v>117</v>
      </c>
      <c r="E54" s="4" t="str">
        <f>VLOOKUP(D54,RNR!$A$1:$B$28,2)</f>
        <v>Jæren</v>
      </c>
      <c r="F54">
        <f>+'Ark1'!Q663</f>
        <v>71</v>
      </c>
      <c r="G54" s="9">
        <f>+'Ark1'!R663</f>
        <v>3710</v>
      </c>
      <c r="H54" s="9">
        <f>+'Ark1'!S663</f>
        <v>3695</v>
      </c>
      <c r="I54" s="96">
        <f>+'Ark1'!T663</f>
        <v>13.533231195739404</v>
      </c>
      <c r="J54" s="96">
        <f>+'Ark1'!U663</f>
        <v>13.543598624814011</v>
      </c>
      <c r="K54" s="95"/>
      <c r="L54" s="1">
        <f>+'Ark1'!W663</f>
        <v>59.154803788903912</v>
      </c>
      <c r="M54" s="1"/>
      <c r="N54" s="118"/>
      <c r="O54" s="9">
        <f>+'Ark1'!Y663</f>
        <v>154.27099730458181</v>
      </c>
      <c r="Q54" s="9">
        <f>+'Ark1'!AA663</f>
        <v>31.327173341228999</v>
      </c>
      <c r="R54" s="1">
        <f>+'Ark1'!AB663</f>
        <v>4.6680746316488078</v>
      </c>
      <c r="S54" s="9">
        <f>+'Ark1'!AC663</f>
        <v>-51.011959500176843</v>
      </c>
      <c r="T54" s="9">
        <f t="shared" si="9"/>
        <v>52.25352112676056</v>
      </c>
      <c r="U54" s="96">
        <f>+'Ark1'!V663</f>
        <v>5.7234501347708884</v>
      </c>
      <c r="V54" s="39"/>
      <c r="W54" s="42"/>
      <c r="X54" s="53"/>
      <c r="Y54" s="4"/>
      <c r="Z54" s="5"/>
      <c r="AA54" s="18"/>
    </row>
    <row r="55" spans="1:27" ht="15.6">
      <c r="A55" s="39"/>
      <c r="B55">
        <f>+'Ark1'!C664</f>
        <v>2022</v>
      </c>
      <c r="C55" s="4">
        <f>+'Ark1'!H664</f>
        <v>1</v>
      </c>
      <c r="D55">
        <f>+'Ark1'!J664</f>
        <v>121</v>
      </c>
      <c r="E55" s="4" t="str">
        <f>VLOOKUP(D55,RNR!$A$1:$B$28,2)</f>
        <v>Steinkjer</v>
      </c>
      <c r="F55">
        <f>+'Ark1'!Q664</f>
        <v>120</v>
      </c>
      <c r="G55" s="9">
        <f>+'Ark1'!R664</f>
        <v>917</v>
      </c>
      <c r="H55" s="9">
        <f>+'Ark1'!S664</f>
        <v>911</v>
      </c>
      <c r="I55" s="96">
        <f>+'Ark1'!T664</f>
        <v>3.34500620121106</v>
      </c>
      <c r="J55" s="96">
        <f>+'Ark1'!U664</f>
        <v>2.9270752411150278</v>
      </c>
      <c r="K55" s="95"/>
      <c r="L55" s="1">
        <f>+'Ark1'!W664</f>
        <v>58.3271130625686</v>
      </c>
      <c r="M55" s="1"/>
      <c r="N55" s="118"/>
      <c r="O55" s="9">
        <f>+'Ark1'!Y664</f>
        <v>134.89276990185397</v>
      </c>
      <c r="Q55" s="9">
        <f>+'Ark1'!AA664</f>
        <v>20.611904226057501</v>
      </c>
      <c r="R55" s="1">
        <f>+'Ark1'!AB664</f>
        <v>4.3310484387587342</v>
      </c>
      <c r="S55" s="9">
        <f>+'Ark1'!AC664</f>
        <v>-33.127731611885046</v>
      </c>
      <c r="T55" s="9">
        <f t="shared" si="9"/>
        <v>7.6416666666666666</v>
      </c>
      <c r="U55" s="96">
        <f>+'Ark1'!V664</f>
        <v>7.1701199563794944</v>
      </c>
      <c r="V55" s="39"/>
      <c r="W55" s="42"/>
      <c r="X55" s="53"/>
      <c r="Y55" s="4"/>
      <c r="Z55" s="5"/>
      <c r="AA55" s="18"/>
    </row>
    <row r="56" spans="1:27" ht="15.6">
      <c r="A56" s="39"/>
      <c r="B56">
        <f>+'Ark1'!C665</f>
        <v>2022</v>
      </c>
      <c r="C56" s="4">
        <f>+'Ark1'!H665</f>
        <v>1</v>
      </c>
      <c r="D56">
        <f>+'Ark1'!J665</f>
        <v>134</v>
      </c>
      <c r="E56" s="4" t="str">
        <f>VLOOKUP(D56,RNR!$A$1:$B$28,2)</f>
        <v>Førde</v>
      </c>
      <c r="F56">
        <f>+'Ark1'!Q665</f>
        <v>39</v>
      </c>
      <c r="G56" s="9">
        <f>+'Ark1'!R665</f>
        <v>765</v>
      </c>
      <c r="H56" s="9">
        <f>+'Ark1'!S665</f>
        <v>757</v>
      </c>
      <c r="I56" s="96">
        <f>+'Ark1'!T665</f>
        <v>2.7905449770190422</v>
      </c>
      <c r="J56" s="96">
        <f>+'Ark1'!U665</f>
        <v>2.8530189538027741</v>
      </c>
      <c r="K56" s="95"/>
      <c r="L56" s="1">
        <f>+'Ark1'!W665</f>
        <v>58.966974900924697</v>
      </c>
      <c r="M56" s="1"/>
      <c r="N56" s="118"/>
      <c r="O56" s="9">
        <f>+'Ark1'!Y665</f>
        <v>157.60403921568627</v>
      </c>
      <c r="Q56" s="9">
        <f>+'Ark1'!AA665</f>
        <v>31.807158750749387</v>
      </c>
      <c r="R56" s="1">
        <f>+'Ark1'!AB665</f>
        <v>4.7788855248209909</v>
      </c>
      <c r="S56" s="9">
        <f>+'Ark1'!AC665</f>
        <v>-46.302847805208145</v>
      </c>
      <c r="T56" s="9">
        <f t="shared" si="9"/>
        <v>19.615384615384617</v>
      </c>
      <c r="U56" s="96">
        <f>+'Ark1'!V665</f>
        <v>5.7084967320261422</v>
      </c>
      <c r="V56" s="39"/>
      <c r="W56" s="42"/>
      <c r="X56" s="53"/>
      <c r="Y56" s="4"/>
      <c r="Z56" s="5"/>
      <c r="AA56" s="18"/>
    </row>
    <row r="57" spans="1:27" ht="15.6">
      <c r="A57" s="39"/>
      <c r="B57">
        <f>+'Ark1'!C666</f>
        <v>2022</v>
      </c>
      <c r="C57" s="4">
        <f>+'Ark1'!H666</f>
        <v>2</v>
      </c>
      <c r="D57">
        <f>+'Ark1'!J666</f>
        <v>141</v>
      </c>
      <c r="E57" s="4" t="str">
        <f>VLOOKUP(D57,RNR!$A$1:$B$28,2)</f>
        <v>Ølen</v>
      </c>
      <c r="F57">
        <f>+'Ark1'!Q666</f>
        <v>18</v>
      </c>
      <c r="G57" s="9">
        <f>+'Ark1'!R666</f>
        <v>34</v>
      </c>
      <c r="H57" s="9">
        <f>+'Ark1'!S666</f>
        <v>34</v>
      </c>
      <c r="I57" s="96">
        <f>+'Ark1'!T666</f>
        <v>0.12402422120084627</v>
      </c>
      <c r="J57" s="96">
        <f>+'Ark1'!U666</f>
        <v>0.11716661692555622</v>
      </c>
      <c r="K57" s="95"/>
      <c r="L57" s="1">
        <f>+'Ark1'!W666</f>
        <v>53.5</v>
      </c>
      <c r="M57" s="1"/>
      <c r="N57" s="118"/>
      <c r="O57" s="9">
        <f>+'Ark1'!Y666</f>
        <v>145.62941176470596</v>
      </c>
      <c r="Q57" s="9">
        <f>+'Ark1'!AA666</f>
        <v>18.765354958347725</v>
      </c>
      <c r="R57" s="1">
        <f>+'Ark1'!AB666</f>
        <v>6.1608345500379391</v>
      </c>
      <c r="S57" s="9">
        <f>+'Ark1'!AC666</f>
        <v>-21.258038270485194</v>
      </c>
      <c r="T57" s="9">
        <f t="shared" si="9"/>
        <v>1.8888888888888888</v>
      </c>
      <c r="U57" s="96">
        <f>+'Ark1'!V666</f>
        <v>8.882352941176471</v>
      </c>
      <c r="V57" s="39"/>
      <c r="W57" s="42"/>
      <c r="X57" s="53"/>
      <c r="Y57" s="4"/>
      <c r="Z57" s="5"/>
      <c r="AA57" s="18"/>
    </row>
    <row r="58" spans="1:27" ht="15.6">
      <c r="A58" s="39"/>
      <c r="B58">
        <f>+'Ark1'!C667</f>
        <v>2022</v>
      </c>
      <c r="C58" s="4">
        <f>+'Ark1'!H667</f>
        <v>2</v>
      </c>
      <c r="D58">
        <f>+'Ark1'!J667</f>
        <v>143</v>
      </c>
      <c r="E58" s="4" t="str">
        <f>VLOOKUP(D58,RNR!$A$1:$B$28,2)</f>
        <v>Nordfjord</v>
      </c>
      <c r="F58">
        <f>+'Ark1'!Q667</f>
        <v>14</v>
      </c>
      <c r="G58" s="9">
        <f>+'Ark1'!R667</f>
        <v>119</v>
      </c>
      <c r="H58" s="9">
        <f>+'Ark1'!S667</f>
        <v>119</v>
      </c>
      <c r="I58" s="96">
        <f>+'Ark1'!T667</f>
        <v>0.43408477420296199</v>
      </c>
      <c r="J58" s="96">
        <f>+'Ark1'!U667</f>
        <v>0.41635394194439346</v>
      </c>
      <c r="K58" s="95"/>
      <c r="L58" s="1">
        <f>+'Ark1'!W667</f>
        <v>58.042016806722671</v>
      </c>
      <c r="M58" s="1"/>
      <c r="N58" s="118"/>
      <c r="O58" s="9">
        <f>+'Ark1'!Y667</f>
        <v>147.85630252100844</v>
      </c>
      <c r="Q58" s="9">
        <f>+'Ark1'!AA667</f>
        <v>23.196626234898577</v>
      </c>
      <c r="R58" s="1">
        <f>+'Ark1'!AB667</f>
        <v>4.8288261843894125</v>
      </c>
      <c r="S58" s="9">
        <f>+'Ark1'!AC667</f>
        <v>-23.54990903374906</v>
      </c>
      <c r="T58" s="9">
        <f t="shared" si="9"/>
        <v>8.5</v>
      </c>
      <c r="U58" s="96">
        <f>+'Ark1'!V667</f>
        <v>8.0168067226890756</v>
      </c>
      <c r="V58" s="39"/>
      <c r="W58" s="42"/>
      <c r="X58" s="53"/>
      <c r="Y58" s="4"/>
      <c r="Z58" s="5"/>
      <c r="AA58" s="18"/>
    </row>
    <row r="59" spans="1:27" ht="15.6">
      <c r="A59" s="39"/>
      <c r="B59">
        <f>+'Ark1'!C668</f>
        <v>2022</v>
      </c>
      <c r="C59" s="4">
        <f>+'Ark1'!H668</f>
        <v>2</v>
      </c>
      <c r="D59">
        <f>+'Ark1'!J668</f>
        <v>147</v>
      </c>
      <c r="E59" s="4" t="str">
        <f>VLOOKUP(D59,RNR!$A$1:$B$28,2)</f>
        <v>Midt-Norge</v>
      </c>
      <c r="F59">
        <f>+'Ark1'!Q668</f>
        <v>37</v>
      </c>
      <c r="G59" s="9">
        <f>+'Ark1'!R668</f>
        <v>426</v>
      </c>
      <c r="H59" s="9">
        <f>+'Ark1'!S668</f>
        <v>423</v>
      </c>
      <c r="I59" s="96">
        <f>+'Ark1'!T668</f>
        <v>1.553950536222368</v>
      </c>
      <c r="J59" s="96">
        <f>+'Ark1'!U668</f>
        <v>1.3338191446730949</v>
      </c>
      <c r="K59" s="95"/>
      <c r="L59" s="1">
        <f>+'Ark1'!W668</f>
        <v>59.092198581560304</v>
      </c>
      <c r="M59" s="1"/>
      <c r="N59" s="118"/>
      <c r="O59" s="9">
        <f>+'Ark1'!Y668</f>
        <v>132.31572769953047</v>
      </c>
      <c r="Q59" s="9">
        <f>+'Ark1'!AA668</f>
        <v>20.065912090855274</v>
      </c>
      <c r="R59" s="1">
        <f>+'Ark1'!AB668</f>
        <v>3.995092810065711</v>
      </c>
      <c r="S59" s="9">
        <f>+'Ark1'!AC668</f>
        <v>-29.595840000909941</v>
      </c>
      <c r="T59" s="9">
        <f t="shared" si="9"/>
        <v>11.513513513513514</v>
      </c>
      <c r="U59" s="96">
        <f>+'Ark1'!V668</f>
        <v>6.3685446009389679</v>
      </c>
      <c r="V59" s="39"/>
      <c r="W59" s="42"/>
      <c r="X59" s="53"/>
      <c r="Y59" s="4"/>
      <c r="Z59" s="5"/>
      <c r="AA59" s="18"/>
    </row>
    <row r="60" spans="1:27" ht="15.6">
      <c r="A60" s="39"/>
      <c r="B60">
        <f>+'Ark1'!C669</f>
        <v>2022</v>
      </c>
      <c r="C60" s="4">
        <f>+'Ark1'!H669</f>
        <v>1</v>
      </c>
      <c r="D60">
        <f>+'Ark1'!J669</f>
        <v>155</v>
      </c>
      <c r="E60" s="4" t="str">
        <f>VLOOKUP(D60,RNR!$A$1:$B$28,2)</f>
        <v>Målselv</v>
      </c>
      <c r="F60">
        <f>+'Ark1'!Q669</f>
        <v>8</v>
      </c>
      <c r="G60" s="9">
        <f>+'Ark1'!R669</f>
        <v>296</v>
      </c>
      <c r="H60" s="9">
        <f>+'Ark1'!S669</f>
        <v>296</v>
      </c>
      <c r="I60" s="96">
        <f>+'Ark1'!T669</f>
        <v>1.0797402786897201</v>
      </c>
      <c r="J60" s="96">
        <f>+'Ark1'!U669</f>
        <v>1.0812715350805544</v>
      </c>
      <c r="K60" s="95"/>
      <c r="L60" s="1">
        <f>+'Ark1'!W669</f>
        <v>58.212837837837824</v>
      </c>
      <c r="M60" s="1"/>
      <c r="N60" s="118"/>
      <c r="O60" s="9">
        <f>+'Ark1'!Y669</f>
        <v>154.37152027027028</v>
      </c>
      <c r="Q60" s="9">
        <f>+'Ark1'!AA669</f>
        <v>37.042446106691848</v>
      </c>
      <c r="R60" s="1">
        <f>+'Ark1'!AB669</f>
        <v>5.6513545423104175</v>
      </c>
      <c r="S60" s="9">
        <f>+'Ark1'!AC669</f>
        <v>-62.437200481719962</v>
      </c>
      <c r="T60" s="9">
        <f t="shared" si="9"/>
        <v>37</v>
      </c>
      <c r="U60" s="96">
        <f>+'Ark1'!V669</f>
        <v>6.6993243243243237</v>
      </c>
      <c r="V60" s="39"/>
      <c r="W60" s="42"/>
      <c r="X60" s="53"/>
      <c r="Y60" s="4"/>
      <c r="Z60" s="5"/>
      <c r="AA60" s="18"/>
    </row>
    <row r="61" spans="1:27" ht="15.6">
      <c r="A61" s="39"/>
      <c r="B61">
        <f>+'Ark1'!C670</f>
        <v>2022</v>
      </c>
      <c r="C61" s="4">
        <f>+'Ark1'!H670</f>
        <v>2</v>
      </c>
      <c r="D61">
        <f>+'Ark1'!J670</f>
        <v>160</v>
      </c>
      <c r="E61" s="4" t="str">
        <f>VLOOKUP(D61,RNR!$A$1:$B$28,2)</f>
        <v>Oslo</v>
      </c>
      <c r="F61">
        <f>+'Ark1'!Q670</f>
        <v>51</v>
      </c>
      <c r="G61" s="9">
        <f>+'Ark1'!R670</f>
        <v>273</v>
      </c>
      <c r="H61" s="9">
        <f>+'Ark1'!S670</f>
        <v>273</v>
      </c>
      <c r="I61" s="96">
        <f>+'Ark1'!T670</f>
        <v>0.99584154081856013</v>
      </c>
      <c r="J61" s="96">
        <f>+'Ark1'!U670</f>
        <v>0.8994337445356112</v>
      </c>
      <c r="K61" s="95"/>
      <c r="L61" s="1">
        <f>+'Ark1'!W670</f>
        <v>55.516483516483511</v>
      </c>
      <c r="M61" s="1"/>
      <c r="N61" s="118"/>
      <c r="O61" s="9">
        <f>+'Ark1'!Y670</f>
        <v>139.22930402930416</v>
      </c>
      <c r="Q61" s="9">
        <f>+'Ark1'!AA670</f>
        <v>11.142635927509543</v>
      </c>
      <c r="R61" s="1">
        <f>+'Ark1'!AB670</f>
        <v>4.4269304988523652</v>
      </c>
      <c r="S61" s="9">
        <f>+'Ark1'!AC670</f>
        <v>-25.190978701420839</v>
      </c>
      <c r="T61" s="9">
        <f t="shared" si="9"/>
        <v>5.3529411764705879</v>
      </c>
      <c r="U61" s="96">
        <f>+'Ark1'!V670</f>
        <v>9.677655677655677</v>
      </c>
      <c r="V61" s="39"/>
      <c r="W61" s="42"/>
      <c r="X61" s="53"/>
      <c r="Y61" s="4"/>
      <c r="Z61" s="5"/>
      <c r="AA61" s="18"/>
    </row>
    <row r="62" spans="1:27" ht="15.6">
      <c r="A62" s="39"/>
      <c r="B62">
        <f>+'Ark1'!C671</f>
        <v>2022</v>
      </c>
      <c r="C62" s="4">
        <f>+'Ark1'!H671</f>
        <v>1</v>
      </c>
      <c r="D62">
        <f>+'Ark1'!J671</f>
        <v>171</v>
      </c>
      <c r="E62" s="4" t="str">
        <f>VLOOKUP(D62,RNR!$A$1:$B$28,2)</f>
        <v>Prima</v>
      </c>
      <c r="F62">
        <f>+'Ark1'!Q671</f>
        <v>38</v>
      </c>
      <c r="G62" s="9">
        <f>+'Ark1'!R671</f>
        <v>1876</v>
      </c>
      <c r="H62" s="9">
        <f>+'Ark1'!S671</f>
        <v>1876</v>
      </c>
      <c r="I62" s="96">
        <f>+'Ark1'!T671</f>
        <v>6.8432187933172814</v>
      </c>
      <c r="J62" s="96">
        <f>+'Ark1'!U671</f>
        <v>7.0071912436853747</v>
      </c>
      <c r="K62" s="95"/>
      <c r="L62" s="1">
        <f>+'Ark1'!W671</f>
        <v>59.3043710021322</v>
      </c>
      <c r="M62" s="1"/>
      <c r="N62" s="118"/>
      <c r="O62" s="9">
        <f>+'Ark1'!Y671</f>
        <v>157.84660980810224</v>
      </c>
      <c r="Q62" s="9">
        <f>+'Ark1'!AA671</f>
        <v>30.80110384031201</v>
      </c>
      <c r="R62" s="1">
        <f>+'Ark1'!AB671</f>
        <v>4.2930501280329407</v>
      </c>
      <c r="S62" s="9">
        <f>+'Ark1'!AC671</f>
        <v>-46.646635248896089</v>
      </c>
      <c r="T62" s="9">
        <f t="shared" si="9"/>
        <v>49.368421052631582</v>
      </c>
      <c r="U62" s="96">
        <f>+'Ark1'!V671</f>
        <v>5.5762260127931773</v>
      </c>
      <c r="V62" s="39"/>
      <c r="W62" s="42"/>
      <c r="X62" s="53"/>
      <c r="Y62" s="4"/>
      <c r="Z62" s="5"/>
      <c r="AA62" s="18"/>
    </row>
    <row r="63" spans="1:27" ht="15.6">
      <c r="A63" s="39"/>
      <c r="B63">
        <f>+'Ark1'!C672</f>
        <v>2022</v>
      </c>
      <c r="C63" s="4">
        <f>+'Ark1'!H672</f>
        <v>2</v>
      </c>
      <c r="D63">
        <f>+'Ark1'!J672</f>
        <v>181</v>
      </c>
      <c r="E63" s="4" t="str">
        <f>VLOOKUP(D63,RNR!$A$1:$B$28,2)</f>
        <v>Horns</v>
      </c>
      <c r="F63">
        <f>+'Ark1'!Q672</f>
        <v>8</v>
      </c>
      <c r="G63" s="9">
        <f>+'Ark1'!R672</f>
        <v>29</v>
      </c>
      <c r="H63" s="9">
        <f>+'Ark1'!S672</f>
        <v>29</v>
      </c>
      <c r="I63" s="96">
        <f>+'Ark1'!T672</f>
        <v>0.10578536514189836</v>
      </c>
      <c r="J63" s="96">
        <f>+'Ark1'!U672</f>
        <v>9.4232116557125253E-2</v>
      </c>
      <c r="K63" s="95"/>
      <c r="L63" s="1">
        <f>+'Ark1'!W672</f>
        <v>57.24137931034484</v>
      </c>
      <c r="M63" s="1"/>
      <c r="N63" s="118"/>
      <c r="O63" s="9">
        <f>+'Ark1'!Y672</f>
        <v>137.31724137931039</v>
      </c>
      <c r="Q63" s="9">
        <f>+'Ark1'!AA672</f>
        <v>26.432765312111776</v>
      </c>
      <c r="R63" s="1">
        <f>+'Ark1'!AB672</f>
        <v>5.0354274031094919</v>
      </c>
      <c r="S63" s="9">
        <f>+'Ark1'!AC672</f>
        <v>8.1913693898251001</v>
      </c>
      <c r="T63" s="9">
        <f t="shared" si="9"/>
        <v>3.625</v>
      </c>
      <c r="U63" s="96">
        <f>+'Ark1'!V672</f>
        <v>9.4137931034482794</v>
      </c>
      <c r="V63" s="39"/>
      <c r="W63" s="42"/>
      <c r="X63" s="53"/>
      <c r="Y63" s="4"/>
      <c r="Z63" s="5"/>
      <c r="AA63" s="18"/>
    </row>
    <row r="64" spans="1:27" ht="15.6">
      <c r="A64" s="39"/>
      <c r="B64">
        <f>+'Ark1'!C673</f>
        <v>2022</v>
      </c>
      <c r="C64" s="4">
        <f>+'Ark1'!H673</f>
        <v>2</v>
      </c>
      <c r="D64">
        <f>+'Ark1'!J673</f>
        <v>470</v>
      </c>
      <c r="E64" s="4" t="str">
        <f>VLOOKUP(D64,RNR!$A$1:$B$28,2)</f>
        <v>Jens Eide</v>
      </c>
      <c r="F64">
        <f>+'Ark1'!Q673</f>
        <v>27</v>
      </c>
      <c r="G64" s="9">
        <f>+'Ark1'!R673</f>
        <v>200</v>
      </c>
      <c r="H64" s="9">
        <f>+'Ark1'!S673</f>
        <v>198</v>
      </c>
      <c r="I64" s="96">
        <f>+'Ark1'!T673</f>
        <v>0.72955424235791932</v>
      </c>
      <c r="J64" s="96">
        <f>+'Ark1'!U673</f>
        <v>0.67523078266935721</v>
      </c>
      <c r="K64" s="95"/>
      <c r="L64" s="1">
        <f>+'Ark1'!W673</f>
        <v>56.287878787878803</v>
      </c>
      <c r="M64" s="1"/>
      <c r="N64" s="118"/>
      <c r="O64" s="9">
        <f>+'Ark1'!Y673</f>
        <v>142.67450000000002</v>
      </c>
      <c r="Q64" s="9">
        <f>+'Ark1'!AA673</f>
        <v>24.87126668240084</v>
      </c>
      <c r="R64" s="1">
        <f>+'Ark1'!AB673</f>
        <v>5.6909421692006301</v>
      </c>
      <c r="S64" s="9">
        <f>+'Ark1'!AC673</f>
        <v>-38.60856886700855</v>
      </c>
      <c r="T64" s="9">
        <f t="shared" si="9"/>
        <v>7.4074074074074074</v>
      </c>
      <c r="U64" s="96">
        <f>+'Ark1'!V673</f>
        <v>7.0650000000000004</v>
      </c>
      <c r="V64" s="39"/>
      <c r="W64" s="42"/>
      <c r="X64" s="53"/>
      <c r="Y64" s="4"/>
      <c r="Z64" s="5"/>
      <c r="AA64" s="18"/>
    </row>
    <row r="65" spans="1:46" ht="15.6">
      <c r="A65" s="39"/>
      <c r="B65">
        <f>+'Ark1'!C674</f>
        <v>2022</v>
      </c>
      <c r="C65" s="4">
        <f>+'Ark1'!H674</f>
        <v>1</v>
      </c>
      <c r="D65">
        <f>+'Ark1'!J674</f>
        <v>643</v>
      </c>
      <c r="E65" s="4" t="str">
        <f>VLOOKUP(D65,RNR!$A$1:$B$28,2)</f>
        <v>Bjerka</v>
      </c>
      <c r="F65">
        <f>+'Ark1'!Q674</f>
        <v>47</v>
      </c>
      <c r="G65" s="9">
        <f>+'Ark1'!R674</f>
        <v>1978</v>
      </c>
      <c r="H65" s="9">
        <f>+'Ark1'!S674</f>
        <v>1977</v>
      </c>
      <c r="I65" s="96">
        <f>+'Ark1'!T674</f>
        <v>7.2152914569198225</v>
      </c>
      <c r="J65" s="96">
        <f>+'Ark1'!U674</f>
        <v>6.9125831167992677</v>
      </c>
      <c r="K65" s="95"/>
      <c r="L65" s="1">
        <f>+'Ark1'!W674</f>
        <v>59.649974709155281</v>
      </c>
      <c r="M65" s="1"/>
      <c r="N65" s="118"/>
      <c r="O65" s="9">
        <f>+'Ark1'!Y674</f>
        <v>147.68561678463104</v>
      </c>
      <c r="Q65" s="9">
        <f>+'Ark1'!AA674</f>
        <v>29.561275280440391</v>
      </c>
      <c r="R65" s="1">
        <f>+'Ark1'!AB674</f>
        <v>4.1450546738533722</v>
      </c>
      <c r="S65" s="9">
        <f>+'Ark1'!AC674</f>
        <v>-44.332483518392259</v>
      </c>
      <c r="T65" s="9">
        <f t="shared" si="9"/>
        <v>42.085106382978722</v>
      </c>
      <c r="U65" s="96">
        <f>+'Ark1'!V674</f>
        <v>5.4757330637007069</v>
      </c>
      <c r="V65" s="39"/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95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3"/>
      <c r="Y66" s="4"/>
      <c r="Z66" s="5"/>
      <c r="AA66" s="18"/>
    </row>
    <row r="67" spans="1:46" ht="15.6">
      <c r="A67" s="39"/>
      <c r="B67" s="39"/>
      <c r="C67" s="39"/>
      <c r="D67" s="39"/>
      <c r="E67" s="39"/>
      <c r="F67" s="39"/>
      <c r="G67" s="64"/>
      <c r="H67" s="64"/>
      <c r="I67" s="100"/>
      <c r="J67" s="100"/>
      <c r="K67" s="100"/>
      <c r="L67" s="39"/>
      <c r="M67" s="39"/>
      <c r="N67" s="118"/>
      <c r="O67" s="64"/>
      <c r="P67" s="64"/>
      <c r="Q67" s="64"/>
      <c r="R67" s="39"/>
      <c r="S67" s="64"/>
      <c r="T67" s="64"/>
      <c r="U67" s="100"/>
      <c r="V67" s="39"/>
      <c r="W67" s="42"/>
      <c r="X67" s="53"/>
      <c r="Y67" s="53"/>
      <c r="Z67" s="4"/>
      <c r="AA67" s="4"/>
    </row>
    <row r="68" spans="1:46" ht="15.6">
      <c r="I68" s="52"/>
      <c r="J68" s="52"/>
      <c r="K68" s="52"/>
      <c r="O68"/>
      <c r="P68"/>
      <c r="Q68"/>
      <c r="S68" s="3"/>
      <c r="T68" s="14"/>
      <c r="U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46" ht="15.6">
      <c r="I69" s="52"/>
      <c r="J69" s="52"/>
      <c r="K69" s="52"/>
      <c r="S69" s="3"/>
      <c r="T69" s="14"/>
      <c r="U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I70" s="52"/>
      <c r="J70" s="52"/>
      <c r="K70" s="52"/>
      <c r="S70" s="3"/>
      <c r="T70" s="14"/>
      <c r="U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I71" s="52"/>
      <c r="J71" s="52"/>
      <c r="K71" s="52"/>
      <c r="S71" s="3"/>
      <c r="T71" s="14"/>
      <c r="U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"/>
      <c r="AR71" s="5"/>
    </row>
    <row r="72" spans="1:46" ht="15.6">
      <c r="I72" s="52"/>
      <c r="J72" s="52"/>
      <c r="K72" s="52"/>
      <c r="S72" s="3"/>
      <c r="T72" s="14"/>
      <c r="U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I73" s="52"/>
      <c r="J73" s="52"/>
      <c r="K73" s="52"/>
      <c r="S73" s="3"/>
      <c r="T73" s="14"/>
      <c r="U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I74" s="52"/>
      <c r="J74" s="52"/>
      <c r="K74" s="52"/>
      <c r="S74" s="3"/>
      <c r="T74" s="14"/>
      <c r="U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I75" s="52"/>
      <c r="J75" s="52"/>
      <c r="K75" s="52"/>
      <c r="S75" s="3"/>
      <c r="T75" s="14"/>
      <c r="U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11"/>
      <c r="AR75" s="5"/>
    </row>
    <row r="76" spans="1:46" ht="15.6">
      <c r="I76" s="52"/>
      <c r="J76" s="52"/>
      <c r="K76" s="52"/>
      <c r="S76" s="3"/>
      <c r="T76" s="14"/>
      <c r="U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I77" s="52"/>
      <c r="J77" s="52"/>
      <c r="K77" s="52"/>
      <c r="S77" s="3"/>
      <c r="T77" s="14"/>
      <c r="U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I78" s="52"/>
      <c r="J78" s="52"/>
      <c r="K78" s="52"/>
      <c r="S78" s="3"/>
      <c r="T78" s="14"/>
      <c r="U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4"/>
      <c r="AO78" s="11"/>
      <c r="AP78" s="11"/>
      <c r="AQ78" s="5"/>
      <c r="AR78" s="5"/>
    </row>
    <row r="79" spans="1:46" ht="15.6">
      <c r="I79" s="52"/>
      <c r="J79" s="52"/>
      <c r="K79" s="52"/>
      <c r="S79" s="3"/>
      <c r="T79" s="14"/>
      <c r="U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I80" s="52"/>
      <c r="J80" s="52"/>
      <c r="K80" s="52"/>
      <c r="S80" s="3"/>
      <c r="T80" s="14"/>
      <c r="U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9:46" ht="15.6">
      <c r="I81" s="52"/>
      <c r="J81" s="52"/>
      <c r="K81" s="52"/>
      <c r="S81" s="3"/>
      <c r="T81" s="14"/>
      <c r="U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9:46" ht="15.6">
      <c r="I82" s="52"/>
      <c r="J82" s="52"/>
      <c r="K82" s="52"/>
      <c r="S82" s="3"/>
      <c r="T82" s="14"/>
      <c r="U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9:46" ht="15.6">
      <c r="I83" s="52"/>
      <c r="J83" s="52"/>
      <c r="K83" s="52"/>
      <c r="S83" s="3"/>
      <c r="T83" s="14"/>
      <c r="U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11"/>
      <c r="AR83" s="11"/>
      <c r="AS83" s="5"/>
      <c r="AT83" s="5"/>
    </row>
    <row r="84" spans="9:46" ht="15.6">
      <c r="I84" s="52"/>
      <c r="J84" s="52"/>
      <c r="K84" s="52"/>
      <c r="S84" s="3"/>
      <c r="T84" s="14"/>
      <c r="U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4"/>
      <c r="AQ84" s="5"/>
      <c r="AR84" s="5"/>
      <c r="AS84" s="5"/>
      <c r="AT84" s="5"/>
    </row>
    <row r="85" spans="9:46">
      <c r="I85" s="52"/>
      <c r="J85" s="52"/>
      <c r="K85" s="52"/>
      <c r="S85" s="3"/>
      <c r="T85" s="14"/>
      <c r="U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1"/>
      <c r="AQ85" s="11"/>
    </row>
    <row r="86" spans="9:46" ht="15.6">
      <c r="I86" s="52"/>
      <c r="J86" s="52"/>
      <c r="K86" s="52"/>
      <c r="S86" s="3"/>
      <c r="T86" s="14"/>
      <c r="U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5"/>
      <c r="AQ86" s="5"/>
      <c r="AR86" s="5"/>
      <c r="AT86" s="5"/>
    </row>
    <row r="87" spans="9:46">
      <c r="I87" s="52"/>
      <c r="J87" s="52"/>
      <c r="K87" s="52"/>
      <c r="S87" s="3"/>
      <c r="T87" s="14"/>
      <c r="U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9:46">
      <c r="I88" s="52"/>
      <c r="J88" s="52"/>
      <c r="K88" s="52"/>
      <c r="S88" s="3"/>
      <c r="T88" s="14"/>
      <c r="U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1"/>
      <c r="AQ88" s="11"/>
    </row>
    <row r="89" spans="9:46" ht="15.6">
      <c r="I89" s="52"/>
      <c r="J89" s="52"/>
      <c r="K89" s="52"/>
      <c r="S89" s="3"/>
      <c r="T89" s="14"/>
      <c r="U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2"/>
      <c r="AQ89" s="5"/>
      <c r="AR89" s="5"/>
      <c r="AT89" s="2"/>
    </row>
    <row r="90" spans="9:46">
      <c r="I90" s="52"/>
      <c r="J90" s="52"/>
      <c r="K90" s="52"/>
      <c r="S90" s="3"/>
      <c r="T90" s="14"/>
      <c r="U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4"/>
      <c r="AR90" s="4"/>
      <c r="AS90" s="4"/>
      <c r="AT90" s="4"/>
    </row>
    <row r="91" spans="9:46" ht="15.6">
      <c r="I91" s="52"/>
      <c r="J91" s="52"/>
      <c r="K91" s="52"/>
      <c r="S91" s="3"/>
      <c r="T91" s="14"/>
      <c r="U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9:46" ht="15.6">
      <c r="I92" s="52"/>
      <c r="J92" s="52"/>
      <c r="K92" s="52"/>
      <c r="S92" s="3"/>
      <c r="T92" s="14"/>
      <c r="U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9:46" ht="15.6">
      <c r="I93" s="52"/>
      <c r="J93" s="52"/>
      <c r="K93" s="52"/>
      <c r="S93" s="3"/>
      <c r="T93" s="14"/>
      <c r="U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9:46" ht="15.6">
      <c r="I94" s="52"/>
      <c r="J94" s="52"/>
      <c r="K94" s="52"/>
      <c r="S94" s="3"/>
      <c r="T94" s="14"/>
      <c r="U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"/>
      <c r="AT94" s="5"/>
    </row>
    <row r="95" spans="9:46" ht="15.6">
      <c r="I95" s="52"/>
      <c r="J95" s="52"/>
      <c r="K95" s="52"/>
      <c r="S95" s="3"/>
      <c r="T95" s="14"/>
      <c r="U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9:46" ht="15.6">
      <c r="I96" s="52"/>
      <c r="J96" s="52"/>
      <c r="K96" s="52"/>
      <c r="S96" s="3"/>
      <c r="T96" s="14"/>
      <c r="U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9:46" ht="15.6">
      <c r="I97" s="52"/>
      <c r="J97" s="52"/>
      <c r="K97" s="52"/>
      <c r="S97" s="3"/>
      <c r="T97" s="14"/>
      <c r="U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9:46" ht="15.6">
      <c r="I98" s="52"/>
      <c r="J98" s="52"/>
      <c r="K98" s="52"/>
      <c r="S98" s="3"/>
      <c r="T98" s="14"/>
      <c r="U98" s="52"/>
      <c r="Y98" s="53"/>
      <c r="Z98" s="5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11"/>
      <c r="AT98" s="5"/>
    </row>
    <row r="99" spans="9:46" ht="15.6">
      <c r="I99" s="52"/>
      <c r="J99" s="52"/>
      <c r="K99" s="52"/>
      <c r="S99" s="3"/>
      <c r="T99" s="14"/>
      <c r="U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9:46" ht="15.6">
      <c r="I100" s="52"/>
      <c r="J100" s="52"/>
      <c r="K100" s="52"/>
      <c r="S100" s="3"/>
      <c r="T100" s="14"/>
      <c r="U100" s="5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9:46" ht="15.6">
      <c r="I101" s="52"/>
      <c r="J101" s="52"/>
      <c r="K101" s="52"/>
      <c r="S101" s="3"/>
      <c r="T101" s="14"/>
      <c r="U101" s="52"/>
      <c r="Y101" s="53"/>
      <c r="Z101" s="5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4"/>
      <c r="AQ101" s="11"/>
      <c r="AR101" s="11"/>
      <c r="AS101" s="5"/>
      <c r="AT101" s="5"/>
    </row>
    <row r="102" spans="9:46" ht="15.6">
      <c r="Y102" s="53"/>
      <c r="Z102" s="53"/>
      <c r="AL102" s="1"/>
      <c r="AM102" s="1"/>
      <c r="AN102" s="1"/>
      <c r="AP102" s="4"/>
      <c r="AQ102" s="11"/>
      <c r="AR102" s="11"/>
      <c r="AS102" s="5"/>
      <c r="AT102" s="5"/>
    </row>
    <row r="103" spans="9:46" ht="15.6">
      <c r="Y103" s="53"/>
      <c r="Z103" s="53"/>
      <c r="AN103" s="1"/>
      <c r="AP103" s="4"/>
      <c r="AQ103" s="11"/>
      <c r="AR103" s="11"/>
      <c r="AS103" s="5"/>
      <c r="AT103" s="5"/>
    </row>
    <row r="104" spans="9:46" ht="15.6">
      <c r="I104" s="52"/>
      <c r="J104" s="52"/>
      <c r="K104" s="52"/>
      <c r="S104" s="3"/>
      <c r="T104" s="14"/>
      <c r="U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N104" s="1"/>
      <c r="AP104" s="4"/>
      <c r="AQ104" s="11"/>
      <c r="AR104" s="11"/>
      <c r="AS104" s="5"/>
      <c r="AT104" s="5"/>
    </row>
    <row r="105" spans="9:46" ht="15.6">
      <c r="I105" s="52"/>
      <c r="J105" s="52"/>
      <c r="K105" s="52"/>
      <c r="S105" s="3"/>
      <c r="T105" s="14"/>
      <c r="U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9:46" ht="15.6">
      <c r="I106" s="52"/>
      <c r="J106" s="52"/>
      <c r="K106" s="52"/>
      <c r="S106" s="3"/>
      <c r="T106" s="14"/>
      <c r="U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11"/>
      <c r="AR106" s="11"/>
      <c r="AS106" s="5"/>
      <c r="AT106" s="5"/>
    </row>
    <row r="107" spans="9:46" ht="15.6">
      <c r="I107" s="52"/>
      <c r="J107" s="52"/>
      <c r="K107" s="52"/>
      <c r="S107" s="3"/>
      <c r="T107" s="14"/>
      <c r="U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4"/>
      <c r="AQ107" s="5"/>
      <c r="AR107" s="5"/>
      <c r="AS107" s="5"/>
      <c r="AT107" s="5"/>
    </row>
    <row r="108" spans="9:46">
      <c r="I108" s="52"/>
      <c r="J108" s="52"/>
      <c r="K108" s="52"/>
      <c r="S108" s="3"/>
      <c r="T108" s="14"/>
      <c r="U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1"/>
      <c r="AQ108" s="11"/>
    </row>
    <row r="109" spans="9:46" ht="15.6">
      <c r="I109" s="52"/>
      <c r="J109" s="52"/>
      <c r="K109" s="52"/>
      <c r="S109" s="3"/>
      <c r="T109" s="14"/>
      <c r="U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5"/>
      <c r="AQ109" s="5"/>
      <c r="AR109" s="5"/>
      <c r="AT109" s="5"/>
    </row>
    <row r="110" spans="9:46">
      <c r="I110" s="52"/>
      <c r="J110" s="52"/>
      <c r="K110" s="52"/>
      <c r="S110" s="3"/>
      <c r="T110" s="14"/>
      <c r="U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9:46">
      <c r="I111" s="52"/>
      <c r="J111" s="52"/>
      <c r="K111" s="52"/>
      <c r="S111" s="3"/>
      <c r="T111" s="14"/>
      <c r="U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9:46">
      <c r="I112" s="52"/>
      <c r="J112" s="52"/>
      <c r="K112" s="52"/>
      <c r="S112" s="3"/>
      <c r="T112" s="14"/>
      <c r="U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9:43">
      <c r="I113" s="52"/>
      <c r="J113" s="52"/>
      <c r="K113" s="52"/>
      <c r="S113" s="3"/>
      <c r="T113" s="14"/>
      <c r="U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9:43">
      <c r="I114" s="52"/>
      <c r="J114" s="52"/>
      <c r="K114" s="52"/>
      <c r="S114" s="3"/>
      <c r="T114" s="14"/>
      <c r="U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9:43">
      <c r="I115" s="52"/>
      <c r="J115" s="52"/>
      <c r="K115" s="52"/>
      <c r="S115" s="3"/>
      <c r="T115" s="14"/>
      <c r="U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9:43">
      <c r="I116" s="52"/>
      <c r="J116" s="52"/>
      <c r="K116" s="52"/>
      <c r="S116" s="3"/>
      <c r="T116" s="14"/>
      <c r="U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9:43">
      <c r="I117" s="52"/>
      <c r="J117" s="52"/>
      <c r="K117" s="52"/>
      <c r="S117" s="3"/>
      <c r="T117" s="14"/>
      <c r="U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9:43">
      <c r="I118" s="52"/>
      <c r="J118" s="52"/>
      <c r="K118" s="52"/>
      <c r="S118" s="3"/>
      <c r="T118" s="14"/>
      <c r="U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9:43">
      <c r="I119" s="52"/>
      <c r="J119" s="52"/>
      <c r="K119" s="52"/>
      <c r="S119" s="3"/>
      <c r="T119" s="14"/>
      <c r="U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9:43">
      <c r="I120" s="52"/>
      <c r="J120" s="52"/>
      <c r="K120" s="52"/>
      <c r="S120" s="3"/>
      <c r="T120" s="14"/>
      <c r="U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9:43">
      <c r="I121" s="52"/>
      <c r="J121" s="52"/>
      <c r="K121" s="52"/>
      <c r="S121" s="3"/>
      <c r="T121" s="14"/>
      <c r="U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9:43">
      <c r="I122" s="52"/>
      <c r="J122" s="52"/>
      <c r="K122" s="52"/>
      <c r="S122" s="3"/>
      <c r="T122" s="14"/>
      <c r="U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9:43">
      <c r="I123" s="52"/>
      <c r="J123" s="52"/>
      <c r="K123" s="52"/>
      <c r="S123" s="3"/>
      <c r="T123" s="14"/>
      <c r="U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9:43">
      <c r="I124" s="52"/>
      <c r="J124" s="52"/>
      <c r="K124" s="52"/>
      <c r="S124" s="3"/>
      <c r="T124" s="14"/>
      <c r="U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1"/>
      <c r="AQ124" s="11"/>
    </row>
    <row r="125" spans="9:43">
      <c r="I125" s="52"/>
      <c r="J125" s="52"/>
      <c r="K125" s="52"/>
      <c r="S125" s="3"/>
      <c r="T125" s="14"/>
      <c r="U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9:43">
      <c r="I126" s="52"/>
      <c r="J126" s="52"/>
      <c r="K126" s="52"/>
      <c r="S126" s="3"/>
      <c r="T126" s="14"/>
      <c r="U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P126" s="11"/>
      <c r="AQ126" s="11"/>
    </row>
    <row r="127" spans="9:43">
      <c r="I127" s="52"/>
      <c r="J127" s="52"/>
      <c r="K127" s="52"/>
      <c r="S127" s="3"/>
      <c r="T127" s="14"/>
      <c r="U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9:43">
      <c r="I128" s="52"/>
      <c r="J128" s="52"/>
      <c r="K128" s="52"/>
      <c r="S128" s="3"/>
      <c r="T128" s="14"/>
      <c r="U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9:43">
      <c r="I129" s="52"/>
      <c r="J129" s="52"/>
      <c r="K129" s="52"/>
      <c r="S129" s="3"/>
      <c r="T129" s="14"/>
      <c r="U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9:43">
      <c r="I130" s="52"/>
      <c r="J130" s="52"/>
      <c r="K130" s="52"/>
      <c r="S130" s="3"/>
      <c r="T130" s="14"/>
      <c r="U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9:43">
      <c r="I131" s="52"/>
      <c r="J131" s="52"/>
      <c r="K131" s="52"/>
      <c r="S131" s="3"/>
      <c r="T131" s="14"/>
      <c r="U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9:43">
      <c r="I132" s="52"/>
      <c r="J132" s="52"/>
      <c r="K132" s="52"/>
      <c r="S132" s="3"/>
      <c r="T132" s="14"/>
      <c r="U132" s="52"/>
      <c r="Y132" s="53"/>
      <c r="Z132" s="5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9:43">
      <c r="I133" s="52"/>
      <c r="J133" s="52"/>
      <c r="K133" s="52"/>
      <c r="S133" s="3"/>
      <c r="T133" s="14"/>
      <c r="U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9:43">
      <c r="I134" s="52"/>
      <c r="J134" s="52"/>
      <c r="K134" s="52"/>
      <c r="S134" s="3"/>
      <c r="T134" s="14"/>
      <c r="U134" s="5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9:43">
      <c r="I135" s="52"/>
      <c r="J135" s="52"/>
      <c r="K135" s="52"/>
      <c r="S135" s="3"/>
      <c r="T135" s="14"/>
      <c r="U135" s="52"/>
      <c r="Y135" s="53"/>
      <c r="Z135" s="5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1"/>
      <c r="AQ135" s="11"/>
    </row>
    <row r="136" spans="9:43">
      <c r="Y136" s="53"/>
      <c r="Z136" s="53"/>
      <c r="AL136" s="1"/>
      <c r="AM136" s="1"/>
      <c r="AN136" s="1"/>
      <c r="AP136" s="11"/>
      <c r="AQ136" s="11"/>
    </row>
    <row r="137" spans="9:43">
      <c r="Y137" s="53"/>
      <c r="Z137" s="53"/>
      <c r="AN137" s="1"/>
      <c r="AP137" s="11"/>
      <c r="AQ137" s="11"/>
    </row>
    <row r="138" spans="9:43">
      <c r="I138" s="52"/>
      <c r="J138" s="52"/>
      <c r="K138" s="52"/>
      <c r="S138" s="3"/>
      <c r="T138" s="14"/>
      <c r="U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N138" s="1"/>
      <c r="AP138" s="11"/>
      <c r="AQ138" s="11"/>
    </row>
    <row r="139" spans="9:43">
      <c r="I139" s="52"/>
      <c r="J139" s="52"/>
      <c r="K139" s="52"/>
      <c r="S139" s="3"/>
      <c r="T139" s="14"/>
      <c r="U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9:43">
      <c r="I140" s="52"/>
      <c r="J140" s="52"/>
      <c r="K140" s="52"/>
      <c r="S140" s="3"/>
      <c r="T140" s="14"/>
      <c r="U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9:43">
      <c r="I141" s="52"/>
      <c r="J141" s="52"/>
      <c r="K141" s="52"/>
      <c r="S141" s="3"/>
      <c r="T141" s="14"/>
      <c r="U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9:43">
      <c r="I142" s="52"/>
      <c r="J142" s="52"/>
      <c r="K142" s="52"/>
      <c r="S142" s="3"/>
      <c r="T142" s="14"/>
      <c r="U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9:43">
      <c r="I143" s="52"/>
      <c r="J143" s="52"/>
      <c r="K143" s="52"/>
      <c r="S143" s="3"/>
      <c r="T143" s="14"/>
      <c r="U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9:43">
      <c r="I144" s="52"/>
      <c r="J144" s="52"/>
      <c r="K144" s="52"/>
      <c r="S144" s="3"/>
      <c r="T144" s="14"/>
      <c r="U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9:43">
      <c r="I145" s="52"/>
      <c r="J145" s="52"/>
      <c r="K145" s="52"/>
      <c r="S145" s="3"/>
      <c r="T145" s="14"/>
      <c r="U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9:43">
      <c r="I146" s="52"/>
      <c r="J146" s="52"/>
      <c r="K146" s="52"/>
      <c r="S146" s="3"/>
      <c r="T146" s="14"/>
      <c r="U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9:43">
      <c r="I147" s="52"/>
      <c r="J147" s="52"/>
      <c r="K147" s="52"/>
      <c r="S147" s="3"/>
      <c r="T147" s="14"/>
      <c r="U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9:43">
      <c r="I148" s="52"/>
      <c r="J148" s="52"/>
      <c r="K148" s="52"/>
      <c r="S148" s="3"/>
      <c r="T148" s="14"/>
      <c r="U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9:43">
      <c r="I149" s="52"/>
      <c r="J149" s="52"/>
      <c r="K149" s="52"/>
      <c r="S149" s="3"/>
      <c r="T149" s="14"/>
      <c r="U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9:43">
      <c r="I150" s="52"/>
      <c r="J150" s="52"/>
      <c r="K150" s="52"/>
      <c r="S150" s="3"/>
      <c r="T150" s="14"/>
      <c r="U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9:43">
      <c r="I151" s="52"/>
      <c r="J151" s="52"/>
      <c r="K151" s="52"/>
      <c r="S151" s="3"/>
      <c r="T151" s="14"/>
      <c r="U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9:43">
      <c r="I152" s="52"/>
      <c r="J152" s="52"/>
      <c r="K152" s="52"/>
      <c r="S152" s="3"/>
      <c r="T152" s="14"/>
      <c r="U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9:43">
      <c r="I153" s="52"/>
      <c r="J153" s="52"/>
      <c r="K153" s="52"/>
      <c r="S153" s="3"/>
      <c r="T153" s="14"/>
      <c r="U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9:43">
      <c r="I154" s="52"/>
      <c r="J154" s="52"/>
      <c r="K154" s="52"/>
      <c r="S154" s="3"/>
      <c r="T154" s="14"/>
      <c r="U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9:43">
      <c r="I155" s="52"/>
      <c r="J155" s="52"/>
      <c r="K155" s="52"/>
      <c r="S155" s="3"/>
      <c r="T155" s="14"/>
      <c r="U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9:43">
      <c r="I156" s="52"/>
      <c r="J156" s="52"/>
      <c r="K156" s="52"/>
      <c r="S156" s="3"/>
      <c r="T156" s="14"/>
      <c r="U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9:43">
      <c r="I157" s="52"/>
      <c r="J157" s="52"/>
      <c r="K157" s="52"/>
      <c r="S157" s="3"/>
      <c r="T157" s="14"/>
      <c r="U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9:43">
      <c r="I158" s="52"/>
      <c r="J158" s="52"/>
      <c r="K158" s="52"/>
      <c r="S158" s="3"/>
      <c r="T158" s="14"/>
      <c r="U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1"/>
      <c r="AQ158" s="11"/>
    </row>
    <row r="159" spans="9:43">
      <c r="I159" s="52"/>
      <c r="J159" s="52"/>
      <c r="K159" s="52"/>
      <c r="S159" s="3"/>
      <c r="T159" s="14"/>
      <c r="U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9:43">
      <c r="I160" s="52"/>
      <c r="J160" s="52"/>
      <c r="K160" s="52"/>
      <c r="S160" s="3"/>
      <c r="T160" s="14"/>
      <c r="U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P160" s="11"/>
      <c r="AQ160" s="11"/>
    </row>
    <row r="161" spans="9:43">
      <c r="I161" s="52"/>
      <c r="J161" s="52"/>
      <c r="K161" s="52"/>
      <c r="S161" s="3"/>
      <c r="T161" s="14"/>
      <c r="U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9:43">
      <c r="I162" s="52"/>
      <c r="J162" s="52"/>
      <c r="K162" s="52"/>
      <c r="S162" s="3"/>
      <c r="T162" s="14"/>
      <c r="U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9:43">
      <c r="I163" s="52"/>
      <c r="J163" s="52"/>
      <c r="K163" s="52"/>
      <c r="S163" s="3"/>
      <c r="T163" s="14"/>
      <c r="U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9:43">
      <c r="I164" s="52"/>
      <c r="J164" s="52"/>
      <c r="K164" s="52"/>
      <c r="O164" s="66"/>
      <c r="P164" s="66"/>
      <c r="S164" s="3"/>
      <c r="T164" s="14"/>
      <c r="U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1"/>
      <c r="AQ164" s="11"/>
    </row>
    <row r="165" spans="9:43">
      <c r="I165" s="52"/>
      <c r="J165" s="52"/>
      <c r="K165" s="52"/>
      <c r="O165" s="66"/>
      <c r="P165" s="66"/>
      <c r="S165" s="3"/>
      <c r="T165" s="14"/>
      <c r="U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9:43">
      <c r="I166" s="52"/>
      <c r="J166" s="52"/>
      <c r="K166" s="52"/>
      <c r="O166" s="66"/>
      <c r="P166" s="66"/>
      <c r="S166" s="3"/>
      <c r="T166" s="14"/>
      <c r="U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9:43">
      <c r="I167" s="52"/>
      <c r="J167" s="52"/>
      <c r="K167" s="52"/>
      <c r="O167" s="66"/>
      <c r="P167" s="66"/>
      <c r="S167" s="3"/>
      <c r="T167" s="14"/>
      <c r="U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9:43">
      <c r="I168" s="52"/>
      <c r="J168" s="52"/>
      <c r="K168" s="52"/>
      <c r="O168" s="66"/>
      <c r="P168" s="66"/>
      <c r="S168" s="3"/>
      <c r="T168" s="14"/>
      <c r="U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9:43">
      <c r="I169" s="52"/>
      <c r="J169" s="52"/>
      <c r="K169" s="52"/>
      <c r="O169" s="66"/>
      <c r="P169" s="66"/>
      <c r="S169" s="3"/>
      <c r="T169" s="14"/>
      <c r="U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9:43">
      <c r="I170" s="52"/>
      <c r="J170" s="52"/>
      <c r="K170" s="52"/>
      <c r="O170" s="66"/>
      <c r="P170" s="66"/>
      <c r="S170" s="3"/>
      <c r="T170" s="14"/>
      <c r="U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9:43">
      <c r="I171" s="52"/>
      <c r="J171" s="52"/>
      <c r="K171" s="52"/>
      <c r="O171" s="66"/>
      <c r="P171" s="66"/>
      <c r="S171" s="3"/>
      <c r="T171" s="14"/>
      <c r="U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9:43">
      <c r="I172" s="52"/>
      <c r="J172" s="52"/>
      <c r="K172" s="52"/>
      <c r="O172" s="66"/>
      <c r="P172" s="66"/>
      <c r="S172" s="3"/>
      <c r="T172" s="14"/>
      <c r="U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9:43">
      <c r="I173" s="52"/>
      <c r="J173" s="52"/>
      <c r="K173" s="52"/>
      <c r="O173" s="66"/>
      <c r="P173" s="66"/>
      <c r="S173" s="3"/>
      <c r="T173" s="14"/>
      <c r="U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9:43">
      <c r="I174" s="52"/>
      <c r="J174" s="52"/>
      <c r="K174" s="52"/>
      <c r="O174" s="66"/>
      <c r="P174" s="66"/>
      <c r="S174" s="3"/>
      <c r="T174" s="14"/>
      <c r="U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9:43">
      <c r="I175" s="52"/>
      <c r="J175" s="52"/>
      <c r="K175" s="52"/>
      <c r="O175" s="66"/>
      <c r="P175" s="66"/>
      <c r="S175" s="3"/>
      <c r="T175" s="14"/>
      <c r="U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9:43">
      <c r="I176" s="52"/>
      <c r="J176" s="52"/>
      <c r="K176" s="52"/>
      <c r="O176" s="66"/>
      <c r="P176" s="66"/>
      <c r="S176" s="3"/>
      <c r="T176" s="14"/>
      <c r="U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I177" s="52"/>
      <c r="J177" s="52"/>
      <c r="K177" s="52"/>
      <c r="O177" s="66"/>
      <c r="P177" s="66"/>
      <c r="S177" s="3"/>
      <c r="T177" s="14"/>
      <c r="U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I178" s="52"/>
      <c r="J178" s="52"/>
      <c r="K178" s="52"/>
      <c r="O178" s="66"/>
      <c r="P178" s="66"/>
      <c r="S178" s="3"/>
      <c r="T178" s="14"/>
      <c r="U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I179" s="52"/>
      <c r="J179" s="52"/>
      <c r="K179" s="52"/>
      <c r="O179" s="66"/>
      <c r="P179" s="66"/>
      <c r="S179" s="3"/>
      <c r="T179" s="14"/>
      <c r="U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I180" s="52"/>
      <c r="J180" s="52"/>
      <c r="K180" s="52"/>
      <c r="O180" s="66"/>
      <c r="P180" s="66"/>
      <c r="S180" s="3"/>
      <c r="T180" s="14"/>
      <c r="U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I181" s="52"/>
      <c r="J181" s="52"/>
      <c r="K181" s="52"/>
      <c r="O181" s="66"/>
      <c r="P181" s="66"/>
      <c r="S181" s="3"/>
      <c r="T181" s="14"/>
      <c r="U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I182" s="52"/>
      <c r="J182" s="52"/>
      <c r="K182" s="52"/>
      <c r="O182" s="66"/>
      <c r="P182" s="66"/>
      <c r="S182" s="3"/>
      <c r="T182" s="14"/>
      <c r="U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I183" s="52"/>
      <c r="J183" s="52"/>
      <c r="K183" s="52"/>
      <c r="O183" s="66"/>
      <c r="P183" s="66"/>
      <c r="S183" s="3"/>
      <c r="T183" s="14"/>
      <c r="U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I184" s="52"/>
      <c r="J184" s="52"/>
      <c r="K184" s="52"/>
      <c r="O184" s="66"/>
      <c r="P184" s="66"/>
      <c r="S184" s="3"/>
      <c r="T184" s="14"/>
      <c r="U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I185" s="52"/>
      <c r="J185" s="52"/>
      <c r="K185" s="52"/>
      <c r="O185" s="66"/>
      <c r="P185" s="66"/>
      <c r="S185" s="3"/>
      <c r="T185" s="14"/>
      <c r="U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6:41">
      <c r="F186" s="12"/>
      <c r="G186" s="12"/>
      <c r="H186" s="12"/>
      <c r="I186" s="52"/>
      <c r="J186" s="52"/>
      <c r="K186" s="52"/>
      <c r="L186" s="12"/>
      <c r="M186" s="12"/>
      <c r="N186" s="12"/>
      <c r="O186" s="66"/>
      <c r="P186" s="66"/>
      <c r="S186" s="3"/>
      <c r="T186" s="14"/>
      <c r="U186" s="52"/>
      <c r="V186" s="1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12"/>
      <c r="I187" s="52"/>
      <c r="J187" s="52"/>
      <c r="K187" s="52"/>
      <c r="L187" s="12"/>
      <c r="M187" s="12"/>
      <c r="N187" s="12"/>
      <c r="O187" s="66"/>
      <c r="P187" s="66"/>
      <c r="S187" s="3"/>
      <c r="T187" s="14"/>
      <c r="U187" s="52"/>
      <c r="V187" s="1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12"/>
      <c r="I188" s="52"/>
      <c r="J188" s="52"/>
      <c r="K188" s="52"/>
      <c r="L188" s="12"/>
      <c r="M188" s="12"/>
      <c r="N188" s="12"/>
      <c r="O188" s="66"/>
      <c r="P188" s="66"/>
      <c r="S188" s="3"/>
      <c r="T188" s="14"/>
      <c r="U188" s="52"/>
      <c r="V188" s="1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12"/>
      <c r="I189" s="52"/>
      <c r="J189" s="52"/>
      <c r="K189" s="52"/>
      <c r="L189" s="12"/>
      <c r="M189" s="12"/>
      <c r="N189" s="12"/>
      <c r="O189" s="66"/>
      <c r="P189" s="66"/>
      <c r="S189" s="3"/>
      <c r="T189" s="14"/>
      <c r="U189" s="52"/>
      <c r="V189" s="1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12"/>
      <c r="I190" s="52"/>
      <c r="J190" s="52"/>
      <c r="K190" s="52"/>
      <c r="L190" s="12"/>
      <c r="M190" s="12"/>
      <c r="N190" s="12"/>
      <c r="O190" s="66"/>
      <c r="P190" s="66"/>
      <c r="S190" s="3"/>
      <c r="T190" s="14"/>
      <c r="U190" s="52"/>
      <c r="V190" s="1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12"/>
      <c r="I191" s="52"/>
      <c r="J191" s="52"/>
      <c r="K191" s="52"/>
      <c r="L191" s="12"/>
      <c r="M191" s="12"/>
      <c r="N191" s="12"/>
      <c r="O191" s="66"/>
      <c r="P191" s="66"/>
      <c r="S191" s="3"/>
      <c r="T191" s="14"/>
      <c r="U191" s="52"/>
      <c r="V191" s="1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12"/>
      <c r="I192" s="52"/>
      <c r="J192" s="52"/>
      <c r="K192" s="52"/>
      <c r="L192" s="12"/>
      <c r="M192" s="12"/>
      <c r="N192" s="12"/>
      <c r="O192" s="66"/>
      <c r="P192" s="66"/>
      <c r="S192" s="3"/>
      <c r="T192" s="14"/>
      <c r="U192" s="52"/>
      <c r="V192" s="1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12"/>
      <c r="I193" s="52"/>
      <c r="J193" s="52"/>
      <c r="K193" s="52"/>
      <c r="L193" s="12"/>
      <c r="M193" s="12"/>
      <c r="N193" s="12"/>
      <c r="O193" s="66"/>
      <c r="P193" s="66"/>
      <c r="S193" s="3"/>
      <c r="T193" s="14"/>
      <c r="U193" s="52"/>
      <c r="V193" s="1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12"/>
      <c r="I194" s="52"/>
      <c r="J194" s="52"/>
      <c r="K194" s="52"/>
      <c r="L194" s="12"/>
      <c r="M194" s="12"/>
      <c r="N194" s="12"/>
      <c r="O194" s="66"/>
      <c r="P194" s="66"/>
      <c r="S194" s="3"/>
      <c r="T194" s="14"/>
      <c r="U194" s="52"/>
      <c r="V194" s="1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12"/>
      <c r="I195" s="52"/>
      <c r="J195" s="52"/>
      <c r="K195" s="52"/>
      <c r="L195" s="12"/>
      <c r="M195" s="12"/>
      <c r="N195" s="12"/>
      <c r="O195" s="66"/>
      <c r="P195" s="66"/>
      <c r="S195" s="3"/>
      <c r="T195" s="14"/>
      <c r="U195" s="52"/>
      <c r="V195" s="12"/>
      <c r="Y195" s="53"/>
      <c r="Z195" s="5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12"/>
      <c r="I196" s="52"/>
      <c r="J196" s="52"/>
      <c r="K196" s="52"/>
      <c r="L196" s="12"/>
      <c r="M196" s="12"/>
      <c r="N196" s="12"/>
      <c r="O196" s="66"/>
      <c r="P196" s="66"/>
      <c r="S196" s="3"/>
      <c r="T196" s="14"/>
      <c r="U196" s="52"/>
      <c r="V196" s="1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12"/>
      <c r="I197" s="52"/>
      <c r="J197" s="52"/>
      <c r="K197" s="52"/>
      <c r="L197" s="12"/>
      <c r="M197" s="12"/>
      <c r="N197" s="12"/>
      <c r="O197" s="66"/>
      <c r="P197" s="66"/>
      <c r="S197" s="3"/>
      <c r="T197" s="14"/>
      <c r="U197" s="52"/>
      <c r="V197" s="1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12"/>
      <c r="I198" s="52"/>
      <c r="J198" s="52"/>
      <c r="K198" s="52"/>
      <c r="L198" s="12"/>
      <c r="M198" s="12"/>
      <c r="N198" s="12"/>
      <c r="O198" s="66"/>
      <c r="P198" s="66"/>
      <c r="S198" s="3"/>
      <c r="T198" s="14"/>
      <c r="U198" s="52"/>
      <c r="V198" s="12"/>
      <c r="Y198" s="12"/>
      <c r="Z198" s="1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2"/>
    </row>
    <row r="199" spans="6:41">
      <c r="F199" s="12"/>
      <c r="G199" s="12"/>
      <c r="H199" s="12"/>
      <c r="I199" s="152"/>
      <c r="J199" s="152"/>
      <c r="K199" s="152"/>
      <c r="L199" s="12"/>
      <c r="M199" s="12"/>
      <c r="N199" s="12"/>
      <c r="O199" s="66"/>
      <c r="P199" s="66"/>
      <c r="Q199" s="66"/>
      <c r="R199" s="152"/>
      <c r="S199" s="12"/>
      <c r="T199" s="66"/>
      <c r="U199" s="152"/>
      <c r="V199" s="12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"/>
      <c r="AN199" s="1"/>
      <c r="AO199" s="12"/>
    </row>
    <row r="200" spans="6:41">
      <c r="F200" s="12"/>
      <c r="G200" s="12"/>
      <c r="H200" s="12"/>
      <c r="I200" s="152"/>
      <c r="J200" s="152"/>
      <c r="K200" s="152"/>
      <c r="L200" s="12"/>
      <c r="M200" s="12"/>
      <c r="N200" s="12"/>
      <c r="O200" s="66"/>
      <c r="P200" s="66"/>
      <c r="Q200" s="66"/>
      <c r="R200" s="152"/>
      <c r="S200" s="12"/>
      <c r="T200" s="66"/>
      <c r="U200" s="152"/>
      <c r="V200" s="12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12"/>
      <c r="I201" s="152"/>
      <c r="J201" s="152"/>
      <c r="K201" s="152"/>
      <c r="L201" s="12"/>
      <c r="M201" s="12"/>
      <c r="N201" s="12"/>
      <c r="O201" s="66"/>
      <c r="P201" s="66"/>
      <c r="Q201" s="66"/>
      <c r="R201" s="152"/>
      <c r="S201" s="12"/>
      <c r="T201" s="66"/>
      <c r="U201" s="152"/>
      <c r="V201" s="12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12"/>
      <c r="I202" s="152"/>
      <c r="J202" s="152"/>
      <c r="K202" s="152"/>
      <c r="L202" s="12"/>
      <c r="M202" s="12"/>
      <c r="N202" s="12"/>
      <c r="O202" s="66"/>
      <c r="P202" s="66"/>
      <c r="Q202" s="66"/>
      <c r="R202" s="152"/>
      <c r="S202" s="12"/>
      <c r="T202" s="66"/>
      <c r="U202" s="152"/>
      <c r="V202" s="12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12"/>
      <c r="I203" s="152"/>
      <c r="J203" s="152"/>
      <c r="K203" s="152"/>
      <c r="L203" s="12"/>
      <c r="M203" s="12"/>
      <c r="N203" s="12"/>
      <c r="O203" s="66"/>
      <c r="P203" s="66"/>
      <c r="Q203" s="66"/>
      <c r="R203" s="152"/>
      <c r="S203" s="12"/>
      <c r="T203" s="66"/>
      <c r="U203" s="152"/>
      <c r="V203" s="12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12"/>
      <c r="I204" s="152"/>
      <c r="J204" s="152"/>
      <c r="K204" s="152"/>
      <c r="L204" s="12"/>
      <c r="M204" s="12"/>
      <c r="N204" s="12"/>
      <c r="O204" s="66"/>
      <c r="P204" s="66"/>
      <c r="Q204" s="66"/>
      <c r="R204" s="152"/>
      <c r="S204" s="12"/>
      <c r="T204" s="66"/>
      <c r="U204" s="152"/>
      <c r="V204" s="12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12"/>
      <c r="I205" s="152"/>
      <c r="J205" s="152"/>
      <c r="K205" s="152"/>
      <c r="L205" s="12"/>
      <c r="M205" s="12"/>
      <c r="N205" s="12"/>
      <c r="O205" s="66"/>
      <c r="P205" s="66"/>
      <c r="Q205" s="66"/>
      <c r="R205" s="152"/>
      <c r="S205" s="12"/>
      <c r="T205" s="66"/>
      <c r="U205" s="152"/>
      <c r="V205" s="12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12"/>
      <c r="I206" s="152"/>
      <c r="J206" s="152"/>
      <c r="K206" s="152"/>
      <c r="L206" s="12"/>
      <c r="M206" s="12"/>
      <c r="N206" s="12"/>
      <c r="O206" s="66"/>
      <c r="P206" s="66"/>
      <c r="Q206" s="66"/>
      <c r="R206" s="152"/>
      <c r="S206" s="12"/>
      <c r="T206" s="66"/>
      <c r="U206" s="152"/>
      <c r="V206" s="12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12"/>
      <c r="I207" s="152"/>
      <c r="J207" s="152"/>
      <c r="K207" s="152"/>
      <c r="L207" s="12"/>
      <c r="M207" s="12"/>
      <c r="N207" s="12"/>
      <c r="O207" s="66"/>
      <c r="P207" s="66"/>
      <c r="Q207" s="66"/>
      <c r="R207" s="152"/>
      <c r="S207" s="12"/>
      <c r="T207" s="66"/>
      <c r="U207" s="152"/>
      <c r="V207" s="12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12"/>
      <c r="I208" s="152"/>
      <c r="J208" s="152"/>
      <c r="K208" s="152"/>
      <c r="L208" s="12"/>
      <c r="M208" s="12"/>
      <c r="N208" s="12"/>
      <c r="O208" s="66"/>
      <c r="P208" s="66"/>
      <c r="Q208" s="66"/>
      <c r="R208" s="152"/>
      <c r="S208" s="12"/>
      <c r="T208" s="66"/>
      <c r="U208" s="152"/>
      <c r="V208" s="12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12"/>
      <c r="I209" s="152"/>
      <c r="J209" s="152"/>
      <c r="K209" s="152"/>
      <c r="L209" s="12"/>
      <c r="M209" s="12"/>
      <c r="N209" s="12"/>
      <c r="O209" s="66"/>
      <c r="P209" s="66"/>
      <c r="Q209" s="66"/>
      <c r="R209" s="152"/>
      <c r="S209" s="12"/>
      <c r="T209" s="66"/>
      <c r="U209" s="152"/>
      <c r="V209" s="12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12"/>
      <c r="I210" s="152"/>
      <c r="J210" s="152"/>
      <c r="K210" s="152"/>
      <c r="L210" s="12"/>
      <c r="M210" s="12"/>
      <c r="N210" s="12"/>
      <c r="O210" s="66"/>
      <c r="P210" s="66"/>
      <c r="Q210" s="66"/>
      <c r="R210" s="152"/>
      <c r="S210" s="12"/>
      <c r="T210" s="66"/>
      <c r="U210" s="152"/>
      <c r="V210" s="12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12"/>
      <c r="I211" s="152"/>
      <c r="J211" s="152"/>
      <c r="K211" s="152"/>
      <c r="L211" s="12"/>
      <c r="M211" s="12"/>
      <c r="N211" s="12"/>
      <c r="O211" s="66"/>
      <c r="P211" s="66"/>
      <c r="Q211" s="66"/>
      <c r="R211" s="152"/>
      <c r="S211" s="12"/>
      <c r="T211" s="66"/>
      <c r="U211" s="152"/>
      <c r="V211" s="12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12"/>
      <c r="I212" s="152"/>
      <c r="J212" s="152"/>
      <c r="K212" s="152"/>
      <c r="L212" s="12"/>
      <c r="M212" s="12"/>
      <c r="N212" s="12"/>
      <c r="O212" s="66"/>
      <c r="P212" s="66"/>
      <c r="Q212" s="66"/>
      <c r="R212" s="152"/>
      <c r="S212" s="12"/>
      <c r="T212" s="66"/>
      <c r="U212" s="152"/>
      <c r="V212" s="12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12"/>
      <c r="I213" s="152"/>
      <c r="J213" s="152"/>
      <c r="K213" s="152"/>
      <c r="L213" s="12"/>
      <c r="M213" s="12"/>
      <c r="N213" s="12"/>
      <c r="O213" s="66"/>
      <c r="P213" s="66"/>
      <c r="Q213" s="66"/>
      <c r="R213" s="152"/>
      <c r="S213" s="12"/>
      <c r="T213" s="66"/>
      <c r="U213" s="152"/>
      <c r="V213" s="12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12"/>
      <c r="I214" s="152"/>
      <c r="J214" s="152"/>
      <c r="K214" s="152"/>
      <c r="L214" s="12"/>
      <c r="M214" s="12"/>
      <c r="N214" s="12"/>
      <c r="O214" s="66"/>
      <c r="P214" s="66"/>
      <c r="Q214" s="66"/>
      <c r="R214" s="152"/>
      <c r="S214" s="12"/>
      <c r="T214" s="66"/>
      <c r="U214" s="152"/>
      <c r="V214" s="12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12"/>
      <c r="I215" s="152"/>
      <c r="J215" s="152"/>
      <c r="K215" s="152"/>
      <c r="L215" s="12"/>
      <c r="M215" s="12"/>
      <c r="N215" s="12"/>
      <c r="O215" s="66"/>
      <c r="P215" s="66"/>
      <c r="Q215" s="66"/>
      <c r="R215" s="152"/>
      <c r="S215" s="12"/>
      <c r="T215" s="66"/>
      <c r="U215" s="152"/>
      <c r="V215" s="12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12"/>
      <c r="I216" s="152"/>
      <c r="J216" s="152"/>
      <c r="K216" s="152"/>
      <c r="L216" s="12"/>
      <c r="M216" s="12"/>
      <c r="N216" s="12"/>
      <c r="O216" s="66"/>
      <c r="P216" s="66"/>
      <c r="Q216" s="66"/>
      <c r="R216" s="152"/>
      <c r="S216" s="12"/>
      <c r="T216" s="66"/>
      <c r="U216" s="152"/>
      <c r="V216" s="12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12"/>
      <c r="I217" s="152"/>
      <c r="J217" s="152"/>
      <c r="K217" s="152"/>
      <c r="L217" s="12"/>
      <c r="M217" s="12"/>
      <c r="N217" s="12"/>
      <c r="O217" s="66"/>
      <c r="P217" s="66"/>
      <c r="Q217" s="66"/>
      <c r="R217" s="152"/>
      <c r="S217" s="12"/>
      <c r="T217" s="66"/>
      <c r="U217" s="152"/>
      <c r="V217" s="12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12"/>
      <c r="I218" s="152"/>
      <c r="J218" s="152"/>
      <c r="K218" s="152"/>
      <c r="L218" s="12"/>
      <c r="M218" s="12"/>
      <c r="N218" s="12"/>
      <c r="O218" s="66"/>
      <c r="P218" s="66"/>
      <c r="Q218" s="66"/>
      <c r="R218" s="152"/>
      <c r="S218" s="12"/>
      <c r="T218" s="66"/>
      <c r="U218" s="152"/>
      <c r="V218" s="12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12"/>
      <c r="I219" s="152"/>
      <c r="J219" s="152"/>
      <c r="K219" s="152"/>
      <c r="L219" s="12"/>
      <c r="M219" s="12"/>
      <c r="N219" s="12"/>
      <c r="O219" s="66"/>
      <c r="P219" s="66"/>
      <c r="Q219" s="66"/>
      <c r="R219" s="152"/>
      <c r="S219" s="12"/>
      <c r="T219" s="66"/>
      <c r="U219" s="152"/>
      <c r="V219" s="12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12"/>
      <c r="I220" s="152"/>
      <c r="J220" s="152"/>
      <c r="K220" s="152"/>
      <c r="L220" s="12"/>
      <c r="M220" s="12"/>
      <c r="N220" s="12"/>
      <c r="O220" s="66"/>
      <c r="P220" s="66"/>
      <c r="Q220" s="66"/>
      <c r="R220" s="152"/>
      <c r="S220" s="12"/>
      <c r="T220" s="66"/>
      <c r="U220" s="152"/>
      <c r="V220" s="12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12"/>
      <c r="I221" s="152"/>
      <c r="J221" s="152"/>
      <c r="K221" s="152"/>
      <c r="L221" s="12"/>
      <c r="M221" s="12"/>
      <c r="N221" s="12"/>
      <c r="O221" s="66"/>
      <c r="P221" s="66"/>
      <c r="Q221" s="66"/>
      <c r="R221" s="152"/>
      <c r="S221" s="12"/>
      <c r="T221" s="66"/>
      <c r="U221" s="152"/>
      <c r="V221" s="12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"/>
      <c r="AO221" s="12"/>
    </row>
    <row r="222" spans="6:41">
      <c r="F222" s="12"/>
      <c r="G222" s="12"/>
      <c r="H222" s="12"/>
      <c r="I222" s="152"/>
      <c r="J222" s="152"/>
      <c r="K222" s="152"/>
      <c r="L222" s="12"/>
      <c r="M222" s="12"/>
      <c r="N222" s="12"/>
      <c r="O222" s="66"/>
      <c r="P222" s="66"/>
      <c r="Q222" s="66"/>
      <c r="R222" s="152"/>
      <c r="S222" s="12"/>
      <c r="T222" s="66"/>
      <c r="U222" s="152"/>
      <c r="V222" s="12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12"/>
      <c r="I223" s="152"/>
      <c r="J223" s="152"/>
      <c r="K223" s="152"/>
      <c r="L223" s="12"/>
      <c r="M223" s="12"/>
      <c r="N223" s="12"/>
      <c r="O223" s="66"/>
      <c r="P223" s="66"/>
      <c r="Q223" s="66"/>
      <c r="R223" s="152"/>
      <c r="S223" s="12"/>
      <c r="T223" s="66"/>
      <c r="U223" s="152"/>
      <c r="V223" s="12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12"/>
      <c r="I224" s="152"/>
      <c r="J224" s="152"/>
      <c r="K224" s="152"/>
      <c r="L224" s="12"/>
      <c r="M224" s="12"/>
      <c r="N224" s="12"/>
      <c r="O224" s="66"/>
      <c r="P224" s="66"/>
      <c r="Q224" s="66"/>
      <c r="R224" s="152"/>
      <c r="S224" s="12"/>
      <c r="T224" s="66"/>
      <c r="U224" s="152"/>
      <c r="V224" s="12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12"/>
      <c r="I225" s="152"/>
      <c r="J225" s="152"/>
      <c r="K225" s="152"/>
      <c r="L225" s="12"/>
      <c r="M225" s="12"/>
      <c r="N225" s="12"/>
      <c r="O225" s="66"/>
      <c r="P225" s="66"/>
      <c r="Q225" s="66"/>
      <c r="R225" s="152"/>
      <c r="S225" s="12"/>
      <c r="T225" s="66"/>
      <c r="U225" s="152"/>
      <c r="V225" s="12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12"/>
      <c r="I226" s="152"/>
      <c r="J226" s="152"/>
      <c r="K226" s="152"/>
      <c r="L226" s="12"/>
      <c r="M226" s="12"/>
      <c r="N226" s="12"/>
      <c r="O226" s="66"/>
      <c r="P226" s="66"/>
      <c r="Q226" s="66"/>
      <c r="R226" s="152"/>
      <c r="S226" s="12"/>
      <c r="T226" s="66"/>
      <c r="U226" s="152"/>
      <c r="V226" s="12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12"/>
      <c r="I227" s="152"/>
      <c r="J227" s="152"/>
      <c r="K227" s="152"/>
      <c r="L227" s="12"/>
      <c r="M227" s="12"/>
      <c r="N227" s="12"/>
      <c r="O227" s="66"/>
      <c r="P227" s="66"/>
      <c r="Q227" s="66"/>
      <c r="R227" s="152"/>
      <c r="S227" s="12"/>
      <c r="T227" s="66"/>
      <c r="U227" s="152"/>
      <c r="V227" s="12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12"/>
      <c r="I228" s="152"/>
      <c r="J228" s="152"/>
      <c r="K228" s="152"/>
      <c r="L228" s="12"/>
      <c r="M228" s="12"/>
      <c r="N228" s="12"/>
      <c r="O228" s="66"/>
      <c r="P228" s="66"/>
      <c r="Q228" s="66"/>
      <c r="R228" s="152"/>
      <c r="S228" s="12"/>
      <c r="T228" s="66"/>
      <c r="U228" s="152"/>
      <c r="V228" s="12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12"/>
      <c r="I229" s="152"/>
      <c r="J229" s="152"/>
      <c r="K229" s="152"/>
      <c r="L229" s="12"/>
      <c r="M229" s="12"/>
      <c r="N229" s="12"/>
      <c r="O229" s="66"/>
      <c r="P229" s="66"/>
      <c r="Q229" s="66"/>
      <c r="R229" s="152"/>
      <c r="S229" s="12"/>
      <c r="T229" s="66"/>
      <c r="U229" s="152"/>
      <c r="V229" s="12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12"/>
      <c r="I230" s="152"/>
      <c r="J230" s="152"/>
      <c r="K230" s="152"/>
      <c r="L230" s="12"/>
      <c r="M230" s="12"/>
      <c r="N230" s="12"/>
      <c r="O230" s="66"/>
      <c r="P230" s="66"/>
      <c r="Q230" s="66"/>
      <c r="R230" s="152"/>
      <c r="S230" s="12"/>
      <c r="T230" s="66"/>
      <c r="U230" s="152"/>
      <c r="V230" s="12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12"/>
      <c r="I231" s="152"/>
      <c r="J231" s="152"/>
      <c r="K231" s="152"/>
      <c r="L231" s="12"/>
      <c r="M231" s="12"/>
      <c r="N231" s="12"/>
      <c r="O231" s="66"/>
      <c r="P231" s="66"/>
      <c r="Q231" s="66"/>
      <c r="R231" s="152"/>
      <c r="S231" s="12"/>
      <c r="T231" s="66"/>
      <c r="U231" s="152"/>
      <c r="V231" s="12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12"/>
      <c r="I232" s="152"/>
      <c r="J232" s="152"/>
      <c r="K232" s="152"/>
      <c r="L232" s="12"/>
      <c r="M232" s="12"/>
      <c r="N232" s="12"/>
      <c r="O232" s="66"/>
      <c r="P232" s="66"/>
      <c r="Q232" s="66"/>
      <c r="R232" s="152"/>
      <c r="S232" s="12"/>
      <c r="T232" s="66"/>
      <c r="U232" s="152"/>
      <c r="V232" s="12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12"/>
      <c r="I233" s="152"/>
      <c r="J233" s="152"/>
      <c r="K233" s="152"/>
      <c r="L233" s="12"/>
      <c r="M233" s="12"/>
      <c r="N233" s="12"/>
      <c r="O233" s="66"/>
      <c r="P233" s="66"/>
      <c r="Q233" s="66"/>
      <c r="R233" s="152"/>
      <c r="S233" s="12"/>
      <c r="T233" s="66"/>
      <c r="U233" s="152"/>
      <c r="V233" s="12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12"/>
      <c r="I234" s="152"/>
      <c r="J234" s="152"/>
      <c r="K234" s="152"/>
      <c r="L234" s="12"/>
      <c r="M234" s="12"/>
      <c r="N234" s="12"/>
      <c r="O234" s="66"/>
      <c r="P234" s="66"/>
      <c r="Q234" s="66"/>
      <c r="R234" s="152"/>
      <c r="S234" s="12"/>
      <c r="T234" s="66"/>
      <c r="U234" s="152"/>
      <c r="V234" s="12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12"/>
      <c r="I235" s="152"/>
      <c r="J235" s="152"/>
      <c r="K235" s="152"/>
      <c r="L235" s="12"/>
      <c r="M235" s="12"/>
      <c r="N235" s="12"/>
      <c r="O235" s="66"/>
      <c r="P235" s="66"/>
      <c r="Q235" s="66"/>
      <c r="R235" s="152"/>
      <c r="S235" s="12"/>
      <c r="T235" s="66"/>
      <c r="U235" s="152"/>
      <c r="V235" s="12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12"/>
      <c r="I236" s="152"/>
      <c r="J236" s="152"/>
      <c r="K236" s="152"/>
      <c r="L236" s="12"/>
      <c r="M236" s="12"/>
      <c r="N236" s="12"/>
      <c r="O236" s="66"/>
      <c r="P236" s="66"/>
      <c r="Q236" s="66"/>
      <c r="R236" s="152"/>
      <c r="S236" s="12"/>
      <c r="T236" s="66"/>
      <c r="U236" s="152"/>
      <c r="V236" s="12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12"/>
      <c r="I237" s="152"/>
      <c r="J237" s="152"/>
      <c r="K237" s="152"/>
      <c r="L237" s="12"/>
      <c r="M237" s="12"/>
      <c r="N237" s="12"/>
      <c r="O237" s="66"/>
      <c r="P237" s="66"/>
      <c r="Q237" s="66"/>
      <c r="R237" s="152"/>
      <c r="S237" s="12"/>
      <c r="T237" s="66"/>
      <c r="U237" s="152"/>
      <c r="V237" s="12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12"/>
      <c r="I238" s="152"/>
      <c r="J238" s="152"/>
      <c r="K238" s="152"/>
      <c r="L238" s="12"/>
      <c r="M238" s="12"/>
      <c r="N238" s="12"/>
      <c r="O238" s="66"/>
      <c r="P238" s="66"/>
      <c r="Q238" s="66"/>
      <c r="R238" s="152"/>
      <c r="S238" s="12"/>
      <c r="T238" s="66"/>
      <c r="U238" s="152"/>
      <c r="V238" s="12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12"/>
      <c r="I239" s="152"/>
      <c r="J239" s="152"/>
      <c r="K239" s="152"/>
      <c r="L239" s="12"/>
      <c r="M239" s="12"/>
      <c r="N239" s="12"/>
      <c r="O239" s="66"/>
      <c r="P239" s="66"/>
      <c r="Q239" s="66"/>
      <c r="R239" s="152"/>
      <c r="S239" s="12"/>
      <c r="T239" s="66"/>
      <c r="U239" s="152"/>
      <c r="V239" s="12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12"/>
      <c r="I240" s="152"/>
      <c r="J240" s="152"/>
      <c r="K240" s="152"/>
      <c r="L240" s="12"/>
      <c r="M240" s="12"/>
      <c r="N240" s="12"/>
      <c r="O240" s="66"/>
      <c r="P240" s="66"/>
      <c r="Q240" s="66"/>
      <c r="R240" s="152"/>
      <c r="S240" s="12"/>
      <c r="T240" s="66"/>
      <c r="U240" s="152"/>
      <c r="V240" s="12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12"/>
      <c r="I241" s="152"/>
      <c r="J241" s="152"/>
      <c r="K241" s="152"/>
      <c r="L241" s="12"/>
      <c r="M241" s="12"/>
      <c r="N241" s="12"/>
      <c r="O241" s="66"/>
      <c r="P241" s="66"/>
      <c r="Q241" s="66"/>
      <c r="R241" s="152"/>
      <c r="S241" s="12"/>
      <c r="T241" s="66"/>
      <c r="U241" s="152"/>
      <c r="V241" s="12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12"/>
      <c r="I242" s="152"/>
      <c r="J242" s="152"/>
      <c r="K242" s="152"/>
      <c r="L242" s="12"/>
      <c r="M242" s="12"/>
      <c r="N242" s="12"/>
      <c r="O242" s="66"/>
      <c r="P242" s="66"/>
      <c r="Q242" s="66"/>
      <c r="R242" s="152"/>
      <c r="S242" s="12"/>
      <c r="T242" s="66"/>
      <c r="U242" s="152"/>
      <c r="V242" s="12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12"/>
      <c r="I243" s="152"/>
      <c r="J243" s="152"/>
      <c r="K243" s="152"/>
      <c r="L243" s="12"/>
      <c r="M243" s="12"/>
      <c r="N243" s="12"/>
      <c r="O243" s="66"/>
      <c r="P243" s="66"/>
      <c r="Q243" s="66"/>
      <c r="R243" s="152"/>
      <c r="S243" s="12"/>
      <c r="T243" s="66"/>
      <c r="U243" s="152"/>
      <c r="V243" s="12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12"/>
      <c r="I244" s="152"/>
      <c r="J244" s="152"/>
      <c r="K244" s="152"/>
      <c r="L244" s="12"/>
      <c r="M244" s="12"/>
      <c r="N244" s="12"/>
      <c r="O244" s="66"/>
      <c r="P244" s="66"/>
      <c r="Q244" s="66"/>
      <c r="R244" s="152"/>
      <c r="S244" s="12"/>
      <c r="T244" s="66"/>
      <c r="U244" s="152"/>
      <c r="V244" s="12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12"/>
      <c r="I245" s="152"/>
      <c r="J245" s="152"/>
      <c r="K245" s="152"/>
      <c r="L245" s="12"/>
      <c r="M245" s="12"/>
      <c r="N245" s="12"/>
      <c r="O245" s="66"/>
      <c r="P245" s="66"/>
      <c r="Q245" s="66"/>
      <c r="R245" s="152"/>
      <c r="S245" s="12"/>
      <c r="T245" s="66"/>
      <c r="U245" s="152"/>
      <c r="V245" s="12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12"/>
      <c r="I246" s="152"/>
      <c r="J246" s="152"/>
      <c r="K246" s="152"/>
      <c r="L246" s="12"/>
      <c r="M246" s="12"/>
      <c r="N246" s="12"/>
      <c r="O246" s="66"/>
      <c r="P246" s="66"/>
      <c r="Q246" s="66"/>
      <c r="R246" s="152"/>
      <c r="S246" s="12"/>
      <c r="T246" s="66"/>
      <c r="U246" s="152"/>
      <c r="V246" s="12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12"/>
      <c r="I247" s="152"/>
      <c r="J247" s="152"/>
      <c r="K247" s="152"/>
      <c r="L247" s="12"/>
      <c r="M247" s="12"/>
      <c r="N247" s="12"/>
      <c r="O247" s="66"/>
      <c r="P247" s="66"/>
      <c r="Q247" s="66"/>
      <c r="R247" s="152"/>
      <c r="S247" s="12"/>
      <c r="T247" s="66"/>
      <c r="U247" s="152"/>
      <c r="V247" s="12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12"/>
      <c r="I248" s="152"/>
      <c r="J248" s="152"/>
      <c r="K248" s="152"/>
      <c r="L248" s="12"/>
      <c r="M248" s="12"/>
      <c r="N248" s="12"/>
      <c r="O248" s="66"/>
      <c r="P248" s="66"/>
      <c r="Q248" s="66"/>
      <c r="R248" s="152"/>
      <c r="S248" s="12"/>
      <c r="T248" s="66"/>
      <c r="U248" s="152"/>
      <c r="V248" s="12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12"/>
      <c r="I249" s="152"/>
      <c r="J249" s="152"/>
      <c r="K249" s="152"/>
      <c r="L249" s="12"/>
      <c r="M249" s="12"/>
      <c r="N249" s="12"/>
      <c r="O249" s="66"/>
      <c r="P249" s="66"/>
      <c r="Q249" s="66"/>
      <c r="R249" s="152"/>
      <c r="S249" s="12"/>
      <c r="T249" s="66"/>
      <c r="U249" s="152"/>
      <c r="V249" s="12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12"/>
      <c r="I250" s="152"/>
      <c r="J250" s="152"/>
      <c r="K250" s="152"/>
      <c r="L250" s="12"/>
      <c r="M250" s="12"/>
      <c r="N250" s="12"/>
      <c r="O250" s="66"/>
      <c r="P250" s="66"/>
      <c r="Q250" s="66"/>
      <c r="R250" s="152"/>
      <c r="S250" s="12"/>
      <c r="T250" s="66"/>
      <c r="U250" s="152"/>
      <c r="V250" s="12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12"/>
      <c r="I251" s="152"/>
      <c r="J251" s="152"/>
      <c r="K251" s="152"/>
      <c r="L251" s="12"/>
      <c r="M251" s="12"/>
      <c r="N251" s="12"/>
      <c r="O251" s="66"/>
      <c r="P251" s="66"/>
      <c r="Q251" s="66"/>
      <c r="R251" s="152"/>
      <c r="S251" s="12"/>
      <c r="T251" s="66"/>
      <c r="U251" s="152"/>
      <c r="V251" s="12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12"/>
      <c r="I252" s="152"/>
      <c r="J252" s="152"/>
      <c r="K252" s="152"/>
      <c r="L252" s="12"/>
      <c r="M252" s="12"/>
      <c r="N252" s="12"/>
      <c r="O252" s="66"/>
      <c r="P252" s="66"/>
      <c r="Q252" s="66"/>
      <c r="R252" s="152"/>
      <c r="S252" s="12"/>
      <c r="T252" s="66"/>
      <c r="U252" s="152"/>
      <c r="V252" s="12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12"/>
      <c r="I253" s="152"/>
      <c r="J253" s="152"/>
      <c r="K253" s="152"/>
      <c r="L253" s="12"/>
      <c r="M253" s="12"/>
      <c r="N253" s="12"/>
      <c r="O253" s="66"/>
      <c r="P253" s="66"/>
      <c r="Q253" s="66"/>
      <c r="R253" s="152"/>
      <c r="S253" s="12"/>
      <c r="T253" s="66"/>
      <c r="U253" s="152"/>
      <c r="V253" s="12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12"/>
      <c r="I254" s="152"/>
      <c r="J254" s="152"/>
      <c r="K254" s="152"/>
      <c r="L254" s="12"/>
      <c r="M254" s="12"/>
      <c r="N254" s="12"/>
      <c r="O254" s="66"/>
      <c r="P254" s="66"/>
      <c r="Q254" s="66"/>
      <c r="R254" s="152"/>
      <c r="S254" s="12"/>
      <c r="T254" s="66"/>
      <c r="U254" s="152"/>
      <c r="V254" s="12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12"/>
      <c r="I255" s="152"/>
      <c r="J255" s="152"/>
      <c r="K255" s="152"/>
      <c r="L255" s="12"/>
      <c r="M255" s="12"/>
      <c r="N255" s="12"/>
      <c r="O255" s="66"/>
      <c r="P255" s="66"/>
      <c r="Q255" s="66"/>
      <c r="R255" s="152"/>
      <c r="S255" s="12"/>
      <c r="T255" s="66"/>
      <c r="U255" s="152"/>
      <c r="V255" s="12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12"/>
      <c r="I256" s="152"/>
      <c r="J256" s="152"/>
      <c r="K256" s="152"/>
      <c r="L256" s="12"/>
      <c r="M256" s="12"/>
      <c r="N256" s="12"/>
      <c r="O256" s="66"/>
      <c r="P256" s="66"/>
      <c r="Q256" s="66"/>
      <c r="R256" s="152"/>
      <c r="S256" s="12"/>
      <c r="T256" s="66"/>
      <c r="U256" s="152"/>
      <c r="V256" s="12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12"/>
      <c r="I257" s="152"/>
      <c r="J257" s="152"/>
      <c r="K257" s="152"/>
      <c r="L257" s="12"/>
      <c r="M257" s="12"/>
      <c r="N257" s="12"/>
      <c r="O257" s="66"/>
      <c r="P257" s="66"/>
      <c r="Q257" s="66"/>
      <c r="R257" s="152"/>
      <c r="S257" s="12"/>
      <c r="T257" s="66"/>
      <c r="U257" s="152"/>
      <c r="V257" s="12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12"/>
      <c r="I258" s="152"/>
      <c r="J258" s="152"/>
      <c r="K258" s="152"/>
      <c r="L258" s="12"/>
      <c r="M258" s="12"/>
      <c r="N258" s="12"/>
      <c r="O258" s="66"/>
      <c r="P258" s="66"/>
      <c r="Q258" s="66"/>
      <c r="R258" s="152"/>
      <c r="S258" s="12"/>
      <c r="T258" s="66"/>
      <c r="U258" s="152"/>
      <c r="V258" s="12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12"/>
      <c r="I259" s="152"/>
      <c r="J259" s="152"/>
      <c r="K259" s="152"/>
      <c r="L259" s="12"/>
      <c r="M259" s="12"/>
      <c r="N259" s="12"/>
      <c r="O259" s="66"/>
      <c r="P259" s="66"/>
      <c r="Q259" s="66"/>
      <c r="R259" s="152"/>
      <c r="S259" s="12"/>
      <c r="T259" s="66"/>
      <c r="U259" s="152"/>
      <c r="V259" s="12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12"/>
      <c r="I260" s="152"/>
      <c r="J260" s="152"/>
      <c r="K260" s="152"/>
      <c r="L260" s="12"/>
      <c r="M260" s="12"/>
      <c r="N260" s="12"/>
      <c r="O260" s="66"/>
      <c r="P260" s="66"/>
      <c r="Q260" s="66"/>
      <c r="R260" s="152"/>
      <c r="S260" s="12"/>
      <c r="T260" s="66"/>
      <c r="U260" s="152"/>
      <c r="V260" s="12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12"/>
      <c r="I261" s="152"/>
      <c r="J261" s="152"/>
      <c r="K261" s="152"/>
      <c r="L261" s="12"/>
      <c r="M261" s="12"/>
      <c r="N261" s="12"/>
      <c r="O261" s="66"/>
      <c r="P261" s="66"/>
      <c r="Q261" s="66"/>
      <c r="R261" s="152"/>
      <c r="S261" s="12"/>
      <c r="T261" s="66"/>
      <c r="U261" s="152"/>
      <c r="V261" s="12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12"/>
      <c r="I262" s="152"/>
      <c r="J262" s="152"/>
      <c r="K262" s="152"/>
      <c r="L262" s="12"/>
      <c r="M262" s="12"/>
      <c r="N262" s="12"/>
      <c r="O262" s="66"/>
      <c r="P262" s="66"/>
      <c r="Q262" s="66"/>
      <c r="R262" s="152"/>
      <c r="S262" s="12"/>
      <c r="T262" s="66"/>
      <c r="U262" s="152"/>
      <c r="V262" s="12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12"/>
      <c r="I263" s="152"/>
      <c r="J263" s="152"/>
      <c r="K263" s="152"/>
      <c r="L263" s="12"/>
      <c r="M263" s="12"/>
      <c r="N263" s="12"/>
      <c r="O263" s="66"/>
      <c r="P263" s="66"/>
      <c r="Q263" s="66"/>
      <c r="R263" s="152"/>
      <c r="S263" s="12"/>
      <c r="T263" s="66"/>
      <c r="U263" s="152"/>
      <c r="V263" s="12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12"/>
      <c r="I264" s="152"/>
      <c r="J264" s="152"/>
      <c r="K264" s="152"/>
      <c r="L264" s="12"/>
      <c r="M264" s="12"/>
      <c r="N264" s="12"/>
      <c r="O264" s="66"/>
      <c r="P264" s="66"/>
      <c r="Q264" s="66"/>
      <c r="R264" s="152"/>
      <c r="S264" s="12"/>
      <c r="T264" s="66"/>
      <c r="U264" s="152"/>
      <c r="V264" s="12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12"/>
      <c r="I265" s="152"/>
      <c r="J265" s="152"/>
      <c r="K265" s="152"/>
      <c r="L265" s="12"/>
      <c r="M265" s="12"/>
      <c r="N265" s="12"/>
      <c r="O265" s="66"/>
      <c r="P265" s="66"/>
      <c r="Q265" s="66"/>
      <c r="R265" s="152"/>
      <c r="S265" s="12"/>
      <c r="T265" s="66"/>
      <c r="U265" s="152"/>
      <c r="V265" s="12"/>
      <c r="W265" s="66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12"/>
      <c r="I266" s="152"/>
      <c r="J266" s="152"/>
      <c r="K266" s="152"/>
      <c r="L266" s="12"/>
      <c r="M266" s="12"/>
      <c r="N266" s="12"/>
      <c r="O266" s="66"/>
      <c r="P266" s="66"/>
      <c r="Q266" s="66"/>
      <c r="R266" s="152"/>
      <c r="S266" s="12"/>
      <c r="T266" s="66"/>
      <c r="U266" s="152"/>
      <c r="V266" s="12"/>
      <c r="W266" s="66"/>
      <c r="X266" s="12"/>
      <c r="Y266" s="30"/>
      <c r="Z266" s="30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12"/>
      <c r="I267" s="152"/>
      <c r="J267" s="152"/>
      <c r="K267" s="152"/>
      <c r="L267" s="12"/>
      <c r="M267" s="12"/>
      <c r="N267" s="12"/>
      <c r="O267" s="66"/>
      <c r="P267" s="66"/>
      <c r="Q267" s="66"/>
      <c r="R267" s="152"/>
      <c r="S267" s="12"/>
      <c r="T267" s="66"/>
      <c r="U267" s="152"/>
      <c r="V267" s="12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12"/>
      <c r="I268" s="152"/>
      <c r="J268" s="152"/>
      <c r="K268" s="152"/>
      <c r="L268" s="12"/>
      <c r="M268" s="12"/>
      <c r="N268" s="12"/>
      <c r="O268" s="66"/>
      <c r="P268" s="66"/>
      <c r="Q268" s="66"/>
      <c r="R268" s="152"/>
      <c r="S268" s="12"/>
      <c r="T268" s="66"/>
      <c r="U268" s="152"/>
      <c r="V268" s="12"/>
      <c r="W268" s="66"/>
      <c r="X268" s="12"/>
      <c r="Y268" s="32"/>
      <c r="Z268" s="3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6:41">
      <c r="F269" s="12"/>
      <c r="G269" s="12"/>
      <c r="H269" s="12"/>
      <c r="I269" s="153"/>
      <c r="J269" s="153"/>
      <c r="K269" s="153"/>
      <c r="L269" s="12"/>
      <c r="M269" s="12"/>
      <c r="N269" s="12"/>
      <c r="O269" s="66"/>
      <c r="P269" s="66"/>
      <c r="Q269" s="67"/>
      <c r="R269" s="153"/>
      <c r="S269" s="30"/>
      <c r="T269" s="67"/>
      <c r="U269" s="153"/>
      <c r="V269" s="12"/>
      <c r="W269" s="67"/>
      <c r="X269" s="30"/>
      <c r="Y269" s="32"/>
      <c r="Z269" s="32"/>
      <c r="AA269" s="30"/>
      <c r="AB269" s="30"/>
      <c r="AL269" s="12"/>
      <c r="AM269" s="12"/>
      <c r="AN269" s="12"/>
      <c r="AO269" s="12"/>
    </row>
    <row r="270" spans="6:41">
      <c r="F270" s="12"/>
      <c r="G270" s="12"/>
      <c r="H270" s="12"/>
      <c r="I270" s="154"/>
      <c r="J270" s="154"/>
      <c r="K270" s="154"/>
      <c r="L270" s="12"/>
      <c r="M270" s="12"/>
      <c r="N270" s="12"/>
      <c r="O270" s="67"/>
      <c r="P270" s="67"/>
      <c r="Q270" s="68"/>
      <c r="R270" s="154"/>
      <c r="S270" s="32"/>
      <c r="T270" s="68"/>
      <c r="U270" s="154"/>
      <c r="V270" s="12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12"/>
      <c r="I271" s="154"/>
      <c r="J271" s="154"/>
      <c r="K271" s="154"/>
      <c r="L271" s="12"/>
      <c r="M271" s="12"/>
      <c r="N271" s="12"/>
      <c r="O271" s="68"/>
      <c r="P271" s="68"/>
      <c r="Q271" s="68"/>
      <c r="R271" s="154"/>
      <c r="S271" s="32"/>
      <c r="T271" s="68"/>
      <c r="U271" s="154"/>
      <c r="V271" s="12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12"/>
      <c r="I272" s="154"/>
      <c r="J272" s="154"/>
      <c r="K272" s="154"/>
      <c r="L272" s="12"/>
      <c r="M272" s="12"/>
      <c r="N272" s="12"/>
      <c r="O272" s="68"/>
      <c r="P272" s="68"/>
      <c r="Q272" s="68"/>
      <c r="R272" s="154"/>
      <c r="S272" s="32"/>
      <c r="T272" s="68"/>
      <c r="U272" s="154"/>
      <c r="V272" s="12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12"/>
      <c r="I273" s="154"/>
      <c r="J273" s="154"/>
      <c r="K273" s="154"/>
      <c r="L273" s="12"/>
      <c r="M273" s="12"/>
      <c r="N273" s="12"/>
      <c r="O273" s="68"/>
      <c r="P273" s="68"/>
      <c r="Q273" s="68"/>
      <c r="R273" s="154"/>
      <c r="S273" s="32"/>
      <c r="T273" s="68"/>
      <c r="U273" s="154"/>
      <c r="V273" s="12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12"/>
      <c r="I274" s="154"/>
      <c r="J274" s="154"/>
      <c r="K274" s="154"/>
      <c r="L274" s="12"/>
      <c r="M274" s="12"/>
      <c r="N274" s="12"/>
      <c r="O274" s="68"/>
      <c r="P274" s="68"/>
      <c r="Q274" s="68"/>
      <c r="R274" s="154"/>
      <c r="S274" s="32"/>
      <c r="T274" s="68"/>
      <c r="U274" s="154"/>
      <c r="V274" s="12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12"/>
      <c r="I275" s="154"/>
      <c r="J275" s="154"/>
      <c r="K275" s="154"/>
      <c r="L275" s="12"/>
      <c r="M275" s="12"/>
      <c r="N275" s="12"/>
      <c r="O275" s="68"/>
      <c r="P275" s="68"/>
      <c r="Q275" s="68"/>
      <c r="R275" s="154"/>
      <c r="S275" s="32"/>
      <c r="T275" s="68"/>
      <c r="U275" s="154"/>
      <c r="V275" s="12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12"/>
      <c r="I276" s="154"/>
      <c r="J276" s="154"/>
      <c r="K276" s="154"/>
      <c r="L276" s="12"/>
      <c r="M276" s="12"/>
      <c r="N276" s="12"/>
      <c r="O276" s="68"/>
      <c r="P276" s="68"/>
      <c r="Q276" s="68"/>
      <c r="R276" s="154"/>
      <c r="S276" s="32"/>
      <c r="T276" s="68"/>
      <c r="U276" s="154"/>
      <c r="V276" s="12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12"/>
      <c r="I277" s="154"/>
      <c r="J277" s="154"/>
      <c r="K277" s="154"/>
      <c r="L277" s="12"/>
      <c r="M277" s="12"/>
      <c r="N277" s="12"/>
      <c r="O277" s="68"/>
      <c r="P277" s="68"/>
      <c r="Q277" s="68"/>
      <c r="R277" s="154"/>
      <c r="S277" s="32"/>
      <c r="T277" s="68"/>
      <c r="U277" s="154"/>
      <c r="V277" s="12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12"/>
      <c r="I278" s="154"/>
      <c r="J278" s="154"/>
      <c r="K278" s="154"/>
      <c r="L278" s="12"/>
      <c r="M278" s="12"/>
      <c r="N278" s="12"/>
      <c r="O278" s="68"/>
      <c r="P278" s="68"/>
      <c r="Q278" s="68"/>
      <c r="R278" s="154"/>
      <c r="S278" s="32"/>
      <c r="T278" s="68"/>
      <c r="U278" s="154"/>
      <c r="V278" s="12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12"/>
      <c r="I279" s="154"/>
      <c r="J279" s="154"/>
      <c r="K279" s="154"/>
      <c r="L279" s="12"/>
      <c r="M279" s="12"/>
      <c r="N279" s="12"/>
      <c r="O279" s="68"/>
      <c r="P279" s="68"/>
      <c r="Q279" s="68"/>
      <c r="R279" s="154"/>
      <c r="S279" s="32"/>
      <c r="T279" s="68"/>
      <c r="U279" s="154"/>
      <c r="V279" s="12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12"/>
      <c r="I280" s="154"/>
      <c r="J280" s="154"/>
      <c r="K280" s="154"/>
      <c r="L280" s="12"/>
      <c r="M280" s="12"/>
      <c r="N280" s="12"/>
      <c r="O280" s="68"/>
      <c r="P280" s="68"/>
      <c r="Q280" s="68"/>
      <c r="R280" s="154"/>
      <c r="S280" s="32"/>
      <c r="T280" s="68"/>
      <c r="U280" s="154"/>
      <c r="V280" s="12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12"/>
      <c r="I281" s="154"/>
      <c r="J281" s="154"/>
      <c r="K281" s="154"/>
      <c r="L281" s="12"/>
      <c r="M281" s="12"/>
      <c r="N281" s="12"/>
      <c r="O281" s="68"/>
      <c r="P281" s="68"/>
      <c r="Q281" s="68"/>
      <c r="R281" s="154"/>
      <c r="S281" s="32"/>
      <c r="T281" s="68"/>
      <c r="U281" s="154"/>
      <c r="V281" s="12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12"/>
      <c r="I282" s="154"/>
      <c r="J282" s="154"/>
      <c r="K282" s="154"/>
      <c r="L282" s="12"/>
      <c r="M282" s="12"/>
      <c r="N282" s="12"/>
      <c r="O282" s="68"/>
      <c r="P282" s="68"/>
      <c r="Q282" s="68"/>
      <c r="R282" s="154"/>
      <c r="S282" s="32"/>
      <c r="T282" s="68"/>
      <c r="U282" s="154"/>
      <c r="V282" s="12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12"/>
      <c r="I283" s="154"/>
      <c r="J283" s="154"/>
      <c r="K283" s="154"/>
      <c r="L283" s="12"/>
      <c r="M283" s="12"/>
      <c r="N283" s="12"/>
      <c r="O283" s="68"/>
      <c r="P283" s="68"/>
      <c r="Q283" s="68"/>
      <c r="R283" s="154"/>
      <c r="S283" s="32"/>
      <c r="T283" s="68"/>
      <c r="U283" s="154"/>
      <c r="V283" s="12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12"/>
      <c r="I284" s="154"/>
      <c r="J284" s="154"/>
      <c r="K284" s="154"/>
      <c r="L284" s="12"/>
      <c r="M284" s="12"/>
      <c r="N284" s="12"/>
      <c r="O284" s="68"/>
      <c r="P284" s="68"/>
      <c r="Q284" s="68"/>
      <c r="R284" s="154"/>
      <c r="S284" s="32"/>
      <c r="T284" s="68"/>
      <c r="U284" s="154"/>
      <c r="V284" s="12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12"/>
      <c r="I285" s="154"/>
      <c r="J285" s="154"/>
      <c r="K285" s="154"/>
      <c r="L285" s="12"/>
      <c r="M285" s="12"/>
      <c r="N285" s="12"/>
      <c r="O285" s="68"/>
      <c r="P285" s="68"/>
      <c r="Q285" s="68"/>
      <c r="R285" s="154"/>
      <c r="S285" s="32"/>
      <c r="T285" s="68"/>
      <c r="U285" s="154"/>
      <c r="V285" s="12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12"/>
      <c r="I286" s="154"/>
      <c r="J286" s="154"/>
      <c r="K286" s="154"/>
      <c r="L286" s="12"/>
      <c r="M286" s="12"/>
      <c r="N286" s="12"/>
      <c r="O286" s="68"/>
      <c r="P286" s="68"/>
      <c r="Q286" s="68"/>
      <c r="R286" s="154"/>
      <c r="S286" s="32"/>
      <c r="T286" s="68"/>
      <c r="U286" s="154"/>
      <c r="V286" s="12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12"/>
      <c r="I287" s="154"/>
      <c r="J287" s="154"/>
      <c r="K287" s="154"/>
      <c r="L287" s="12"/>
      <c r="M287" s="12"/>
      <c r="N287" s="12"/>
      <c r="O287" s="68"/>
      <c r="P287" s="68"/>
      <c r="Q287" s="68"/>
      <c r="R287" s="154"/>
      <c r="S287" s="32"/>
      <c r="T287" s="68"/>
      <c r="U287" s="154"/>
      <c r="V287" s="12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12"/>
      <c r="I288" s="154"/>
      <c r="J288" s="154"/>
      <c r="K288" s="154"/>
      <c r="L288" s="12"/>
      <c r="M288" s="12"/>
      <c r="N288" s="12"/>
      <c r="O288" s="68"/>
      <c r="P288" s="68"/>
      <c r="Q288" s="68"/>
      <c r="R288" s="154"/>
      <c r="S288" s="32"/>
      <c r="T288" s="68"/>
      <c r="U288" s="154"/>
      <c r="V288" s="12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12"/>
      <c r="I289" s="154"/>
      <c r="J289" s="154"/>
      <c r="K289" s="154"/>
      <c r="L289" s="12"/>
      <c r="M289" s="12"/>
      <c r="N289" s="12"/>
      <c r="O289" s="68"/>
      <c r="P289" s="68"/>
      <c r="Q289" s="68"/>
      <c r="R289" s="154"/>
      <c r="S289" s="32"/>
      <c r="T289" s="68"/>
      <c r="U289" s="154"/>
      <c r="V289" s="12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12"/>
      <c r="I290" s="154"/>
      <c r="J290" s="154"/>
      <c r="K290" s="154"/>
      <c r="L290" s="12"/>
      <c r="M290" s="12"/>
      <c r="N290" s="12"/>
      <c r="O290" s="68"/>
      <c r="P290" s="68"/>
      <c r="Q290" s="68"/>
      <c r="R290" s="154"/>
      <c r="S290" s="32"/>
      <c r="T290" s="68"/>
      <c r="U290" s="154"/>
      <c r="V290" s="12"/>
      <c r="W290" s="68"/>
      <c r="X290" s="32"/>
      <c r="Y290" s="32"/>
      <c r="Z290" s="32"/>
      <c r="AA290" s="32"/>
      <c r="AB290" s="32"/>
      <c r="AN290" s="12"/>
      <c r="AO290" s="12"/>
    </row>
    <row r="291" spans="1:41">
      <c r="F291" s="12"/>
      <c r="G291" s="12"/>
      <c r="H291" s="12"/>
      <c r="I291" s="154"/>
      <c r="J291" s="154"/>
      <c r="K291" s="154"/>
      <c r="L291" s="12"/>
      <c r="M291" s="12"/>
      <c r="N291" s="12"/>
      <c r="O291" s="68"/>
      <c r="P291" s="68"/>
      <c r="Q291" s="68"/>
      <c r="R291" s="154"/>
      <c r="S291" s="32"/>
      <c r="T291" s="68"/>
      <c r="U291" s="154"/>
      <c r="V291" s="12"/>
      <c r="W291" s="68"/>
      <c r="X291" s="32"/>
      <c r="Y291" s="32"/>
      <c r="Z291" s="32"/>
      <c r="AA291" s="32"/>
      <c r="AB291" s="32"/>
      <c r="AN291" s="12"/>
      <c r="AO291" s="12"/>
    </row>
    <row r="292" spans="1:41">
      <c r="A292" s="30"/>
      <c r="B292" s="30"/>
      <c r="C292" s="30"/>
      <c r="D292" s="30"/>
      <c r="E292" s="30"/>
      <c r="F292" s="30"/>
      <c r="G292" s="30"/>
      <c r="H292" s="30"/>
      <c r="I292" s="154"/>
      <c r="J292" s="154"/>
      <c r="K292" s="154"/>
      <c r="L292" s="30"/>
      <c r="M292" s="30"/>
      <c r="N292" s="30"/>
      <c r="O292" s="68"/>
      <c r="P292" s="68"/>
      <c r="Q292" s="68"/>
      <c r="R292" s="154"/>
      <c r="S292" s="32"/>
      <c r="T292" s="68"/>
      <c r="U292" s="154"/>
      <c r="V292" s="30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32"/>
      <c r="I293" s="154"/>
      <c r="J293" s="154"/>
      <c r="K293" s="154"/>
      <c r="L293" s="32"/>
      <c r="M293" s="32"/>
      <c r="N293" s="32"/>
      <c r="O293" s="68"/>
      <c r="P293" s="68"/>
      <c r="Q293" s="68"/>
      <c r="R293" s="154"/>
      <c r="S293" s="32"/>
      <c r="T293" s="68"/>
      <c r="U293" s="154"/>
      <c r="V293" s="32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32"/>
      <c r="I294" s="154"/>
      <c r="J294" s="154"/>
      <c r="K294" s="154"/>
      <c r="L294" s="32"/>
      <c r="M294" s="32"/>
      <c r="N294" s="32"/>
      <c r="O294" s="68"/>
      <c r="P294" s="68"/>
      <c r="Q294" s="68"/>
      <c r="R294" s="154"/>
      <c r="S294" s="32"/>
      <c r="T294" s="68"/>
      <c r="U294" s="154"/>
      <c r="V294" s="32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32"/>
      <c r="I295" s="154"/>
      <c r="J295" s="154"/>
      <c r="K295" s="154"/>
      <c r="L295" s="32"/>
      <c r="M295" s="32"/>
      <c r="N295" s="32"/>
      <c r="O295" s="68"/>
      <c r="P295" s="68"/>
      <c r="Q295" s="68"/>
      <c r="R295" s="154"/>
      <c r="S295" s="32"/>
      <c r="T295" s="68"/>
      <c r="U295" s="154"/>
      <c r="V295" s="32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32"/>
      <c r="I296" s="154"/>
      <c r="J296" s="154"/>
      <c r="K296" s="154"/>
      <c r="L296" s="32"/>
      <c r="M296" s="32"/>
      <c r="N296" s="32"/>
      <c r="O296" s="68"/>
      <c r="P296" s="68"/>
      <c r="Q296" s="68"/>
      <c r="R296" s="154"/>
      <c r="S296" s="32"/>
      <c r="T296" s="68"/>
      <c r="U296" s="154"/>
      <c r="V296" s="32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32"/>
      <c r="I297" s="154"/>
      <c r="J297" s="154"/>
      <c r="K297" s="154"/>
      <c r="L297" s="32"/>
      <c r="M297" s="32"/>
      <c r="N297" s="32"/>
      <c r="O297" s="68"/>
      <c r="P297" s="68"/>
      <c r="Q297" s="68"/>
      <c r="R297" s="154"/>
      <c r="S297" s="32"/>
      <c r="T297" s="68"/>
      <c r="U297" s="154"/>
      <c r="V297" s="32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32"/>
      <c r="I298" s="154"/>
      <c r="J298" s="154"/>
      <c r="K298" s="154"/>
      <c r="L298" s="32"/>
      <c r="M298" s="32"/>
      <c r="N298" s="32"/>
      <c r="O298" s="68"/>
      <c r="P298" s="68"/>
      <c r="Q298" s="68"/>
      <c r="R298" s="154"/>
      <c r="S298" s="32"/>
      <c r="T298" s="68"/>
      <c r="U298" s="154"/>
      <c r="V298" s="32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32"/>
      <c r="I299" s="154"/>
      <c r="J299" s="154"/>
      <c r="K299" s="154"/>
      <c r="L299" s="32"/>
      <c r="M299" s="32"/>
      <c r="N299" s="32"/>
      <c r="O299" s="68"/>
      <c r="P299" s="68"/>
      <c r="Q299" s="68"/>
      <c r="R299" s="154"/>
      <c r="S299" s="32"/>
      <c r="T299" s="68"/>
      <c r="U299" s="154"/>
      <c r="V299" s="32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32"/>
      <c r="I300" s="154"/>
      <c r="J300" s="154"/>
      <c r="K300" s="154"/>
      <c r="L300" s="32"/>
      <c r="M300" s="32"/>
      <c r="N300" s="32"/>
      <c r="O300" s="68"/>
      <c r="P300" s="68"/>
      <c r="Q300" s="68"/>
      <c r="R300" s="154"/>
      <c r="S300" s="32"/>
      <c r="T300" s="68"/>
      <c r="U300" s="154"/>
      <c r="V300" s="32"/>
      <c r="W300" s="68"/>
      <c r="X300" s="32"/>
      <c r="Y300" s="32"/>
      <c r="Z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32"/>
      <c r="I301" s="154"/>
      <c r="J301" s="154"/>
      <c r="K301" s="154"/>
      <c r="L301" s="32"/>
      <c r="M301" s="32"/>
      <c r="N301" s="32"/>
      <c r="O301" s="68"/>
      <c r="P301" s="68"/>
      <c r="Q301" s="68"/>
      <c r="R301" s="154"/>
      <c r="S301" s="32"/>
      <c r="T301" s="68"/>
      <c r="U301" s="154"/>
      <c r="V301" s="32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32"/>
      <c r="I302" s="154"/>
      <c r="J302" s="154"/>
      <c r="K302" s="154"/>
      <c r="L302" s="32"/>
      <c r="M302" s="32"/>
      <c r="N302" s="32"/>
      <c r="O302" s="68"/>
      <c r="P302" s="68"/>
      <c r="Q302" s="68"/>
      <c r="R302" s="154"/>
      <c r="S302" s="32"/>
      <c r="T302" s="68"/>
      <c r="U302" s="154"/>
      <c r="V302" s="32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32"/>
      <c r="I303" s="154"/>
      <c r="J303" s="154"/>
      <c r="K303" s="154"/>
      <c r="L303" s="32"/>
      <c r="M303" s="32"/>
      <c r="N303" s="32"/>
      <c r="O303" s="68"/>
      <c r="P303" s="68"/>
      <c r="Q303" s="68"/>
      <c r="R303" s="154"/>
      <c r="S303" s="32"/>
      <c r="T303" s="68"/>
      <c r="U303" s="154"/>
      <c r="V303" s="32"/>
      <c r="W303" s="68"/>
      <c r="X303" s="32"/>
      <c r="AA303" s="32"/>
      <c r="AB303" s="32"/>
    </row>
    <row r="304" spans="1:41">
      <c r="A304" s="32"/>
      <c r="B304" s="32"/>
      <c r="C304" s="32"/>
      <c r="D304" s="32"/>
      <c r="E304" s="32"/>
      <c r="F304" s="32"/>
      <c r="G304" s="32"/>
      <c r="H304" s="32"/>
      <c r="I304" s="154"/>
      <c r="J304" s="154"/>
      <c r="K304" s="154"/>
      <c r="L304" s="32"/>
      <c r="M304" s="32"/>
      <c r="N304" s="32"/>
      <c r="O304" s="68"/>
      <c r="P304" s="68"/>
      <c r="Q304" s="68"/>
      <c r="R304" s="154"/>
      <c r="S304" s="32"/>
      <c r="T304" s="68"/>
      <c r="U304" s="154"/>
      <c r="V304" s="32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32"/>
      <c r="I305" s="154"/>
      <c r="J305" s="154"/>
      <c r="K305" s="154"/>
      <c r="L305" s="32"/>
      <c r="M305" s="32"/>
      <c r="N305" s="32"/>
      <c r="O305" s="68"/>
      <c r="P305" s="68"/>
      <c r="Q305" s="68"/>
      <c r="R305" s="154"/>
      <c r="S305" s="32"/>
      <c r="T305" s="68"/>
      <c r="U305" s="154"/>
      <c r="V305" s="32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32"/>
      <c r="I306" s="154"/>
      <c r="J306" s="154"/>
      <c r="K306" s="154"/>
      <c r="L306" s="32"/>
      <c r="M306" s="32"/>
      <c r="N306" s="32"/>
      <c r="O306" s="68"/>
      <c r="P306" s="68"/>
      <c r="Q306" s="68"/>
      <c r="R306" s="154"/>
      <c r="S306" s="32"/>
      <c r="T306" s="68"/>
      <c r="U306" s="154"/>
      <c r="V306" s="32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32"/>
      <c r="I307" s="154"/>
      <c r="J307" s="154"/>
      <c r="K307" s="154"/>
      <c r="L307" s="32"/>
      <c r="M307" s="32"/>
      <c r="N307" s="32"/>
      <c r="O307" s="68"/>
      <c r="P307" s="68"/>
      <c r="Q307" s="68"/>
      <c r="R307" s="154"/>
      <c r="S307" s="32"/>
      <c r="T307" s="68"/>
      <c r="U307" s="154"/>
      <c r="V307" s="32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32"/>
      <c r="I308" s="154"/>
      <c r="J308" s="154"/>
      <c r="K308" s="154"/>
      <c r="L308" s="32"/>
      <c r="M308" s="32"/>
      <c r="N308" s="32"/>
      <c r="O308" s="68"/>
      <c r="P308" s="68"/>
      <c r="Q308" s="68"/>
      <c r="R308" s="154"/>
      <c r="S308" s="32"/>
      <c r="T308" s="68"/>
      <c r="U308" s="154"/>
      <c r="V308" s="32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32"/>
      <c r="I309" s="154"/>
      <c r="J309" s="154"/>
      <c r="K309" s="154"/>
      <c r="L309" s="32"/>
      <c r="M309" s="32"/>
      <c r="N309" s="32"/>
      <c r="O309" s="68"/>
      <c r="P309" s="68"/>
      <c r="Q309" s="68"/>
      <c r="R309" s="154"/>
      <c r="S309" s="32"/>
      <c r="T309" s="68"/>
      <c r="U309" s="154"/>
      <c r="V309" s="32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32"/>
      <c r="I310" s="154"/>
      <c r="J310" s="154"/>
      <c r="K310" s="154"/>
      <c r="L310" s="32"/>
      <c r="M310" s="32"/>
      <c r="N310" s="32"/>
      <c r="O310" s="68"/>
      <c r="P310" s="68"/>
      <c r="Q310" s="68"/>
      <c r="R310" s="154"/>
      <c r="S310" s="32"/>
      <c r="T310" s="68"/>
      <c r="U310" s="154"/>
      <c r="V310" s="32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32"/>
      <c r="I311" s="154"/>
      <c r="J311" s="154"/>
      <c r="K311" s="154"/>
      <c r="L311" s="32"/>
      <c r="M311" s="32"/>
      <c r="N311" s="32"/>
      <c r="O311" s="68"/>
      <c r="P311" s="68"/>
      <c r="Q311" s="68"/>
      <c r="R311" s="154"/>
      <c r="S311" s="32"/>
      <c r="T311" s="68"/>
      <c r="U311" s="154"/>
      <c r="V311" s="32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32"/>
      <c r="I312" s="154"/>
      <c r="J312" s="154"/>
      <c r="K312" s="154"/>
      <c r="L312" s="32"/>
      <c r="M312" s="32"/>
      <c r="N312" s="32"/>
      <c r="O312" s="68"/>
      <c r="P312" s="68"/>
      <c r="Q312" s="68"/>
      <c r="R312" s="154"/>
      <c r="S312" s="32"/>
      <c r="T312" s="68"/>
      <c r="U312" s="154"/>
      <c r="V312" s="32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32"/>
      <c r="I313" s="154"/>
      <c r="J313" s="154"/>
      <c r="K313" s="154"/>
      <c r="L313" s="32"/>
      <c r="M313" s="32"/>
      <c r="N313" s="32"/>
      <c r="O313" s="68"/>
      <c r="P313" s="68"/>
      <c r="Q313" s="68"/>
      <c r="R313" s="154"/>
      <c r="S313" s="32"/>
      <c r="T313" s="68"/>
      <c r="U313" s="154"/>
      <c r="V313" s="32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32"/>
      <c r="I314" s="154"/>
      <c r="J314" s="154"/>
      <c r="K314" s="154"/>
      <c r="L314" s="32"/>
      <c r="M314" s="32"/>
      <c r="N314" s="32"/>
      <c r="O314" s="68"/>
      <c r="P314" s="68"/>
      <c r="Q314" s="68"/>
      <c r="R314" s="154"/>
      <c r="S314" s="32"/>
      <c r="T314" s="68"/>
      <c r="U314" s="154"/>
      <c r="V314" s="32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32"/>
      <c r="I315" s="154"/>
      <c r="J315" s="154"/>
      <c r="K315" s="154"/>
      <c r="L315" s="32"/>
      <c r="M315" s="32"/>
      <c r="N315" s="32"/>
      <c r="O315" s="68"/>
      <c r="P315" s="68"/>
      <c r="Q315" s="68"/>
      <c r="R315" s="154"/>
      <c r="S315" s="32"/>
      <c r="T315" s="68"/>
      <c r="U315" s="154"/>
      <c r="V315" s="32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32"/>
      <c r="I316" s="154"/>
      <c r="J316" s="154"/>
      <c r="K316" s="154"/>
      <c r="L316" s="32"/>
      <c r="M316" s="32"/>
      <c r="N316" s="32"/>
      <c r="O316" s="68"/>
      <c r="P316" s="68"/>
      <c r="Q316" s="68"/>
      <c r="R316" s="154"/>
      <c r="S316" s="32"/>
      <c r="T316" s="68"/>
      <c r="U316" s="154"/>
      <c r="V316" s="32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32"/>
      <c r="I317" s="154"/>
      <c r="J317" s="154"/>
      <c r="K317" s="154"/>
      <c r="L317" s="32"/>
      <c r="M317" s="32"/>
      <c r="N317" s="32"/>
      <c r="O317" s="68"/>
      <c r="P317" s="68"/>
      <c r="Q317" s="68"/>
      <c r="R317" s="154"/>
      <c r="S317" s="32"/>
      <c r="T317" s="68"/>
      <c r="U317" s="154"/>
      <c r="V317" s="32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32"/>
      <c r="I318" s="154"/>
      <c r="J318" s="154"/>
      <c r="K318" s="154"/>
      <c r="L318" s="32"/>
      <c r="M318" s="32"/>
      <c r="N318" s="32"/>
      <c r="O318" s="68"/>
      <c r="P318" s="68"/>
      <c r="Q318" s="68"/>
      <c r="R318" s="154"/>
      <c r="S318" s="32"/>
      <c r="T318" s="68"/>
      <c r="U318" s="154"/>
      <c r="V318" s="32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32"/>
      <c r="I319" s="154"/>
      <c r="J319" s="154"/>
      <c r="K319" s="154"/>
      <c r="L319" s="32"/>
      <c r="M319" s="32"/>
      <c r="N319" s="32"/>
      <c r="O319" s="68"/>
      <c r="P319" s="68"/>
      <c r="Q319" s="68"/>
      <c r="R319" s="154"/>
      <c r="S319" s="32"/>
      <c r="T319" s="68"/>
      <c r="U319" s="154"/>
      <c r="V319" s="32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32"/>
      <c r="I320" s="154"/>
      <c r="J320" s="154"/>
      <c r="K320" s="154"/>
      <c r="L320" s="32"/>
      <c r="M320" s="32"/>
      <c r="N320" s="32"/>
      <c r="O320" s="68"/>
      <c r="P320" s="68"/>
      <c r="Q320" s="68"/>
      <c r="R320" s="154"/>
      <c r="S320" s="32"/>
      <c r="T320" s="68"/>
      <c r="U320" s="154"/>
      <c r="V320" s="32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32"/>
      <c r="I321" s="154"/>
      <c r="J321" s="154"/>
      <c r="K321" s="154"/>
      <c r="L321" s="32"/>
      <c r="M321" s="32"/>
      <c r="N321" s="32"/>
      <c r="O321" s="68"/>
      <c r="P321" s="68"/>
      <c r="Q321" s="68"/>
      <c r="R321" s="154"/>
      <c r="S321" s="32"/>
      <c r="T321" s="68"/>
      <c r="U321" s="154"/>
      <c r="V321" s="32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32"/>
      <c r="I322" s="154"/>
      <c r="J322" s="154"/>
      <c r="K322" s="154"/>
      <c r="L322" s="32"/>
      <c r="M322" s="32"/>
      <c r="N322" s="32"/>
      <c r="O322" s="68"/>
      <c r="P322" s="68"/>
      <c r="Q322" s="68"/>
      <c r="R322" s="154"/>
      <c r="S322" s="32"/>
      <c r="T322" s="68"/>
      <c r="U322" s="154"/>
      <c r="V322" s="32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32"/>
      <c r="I323" s="154"/>
      <c r="J323" s="154"/>
      <c r="K323" s="154"/>
      <c r="L323" s="32"/>
      <c r="M323" s="32"/>
      <c r="N323" s="32"/>
      <c r="O323" s="68"/>
      <c r="P323" s="68"/>
      <c r="Q323" s="68"/>
      <c r="R323" s="154"/>
      <c r="S323" s="32"/>
      <c r="T323" s="68"/>
      <c r="U323" s="154"/>
      <c r="V323" s="32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32"/>
      <c r="I324" s="154"/>
      <c r="J324" s="154"/>
      <c r="K324" s="154"/>
      <c r="L324" s="32"/>
      <c r="M324" s="32"/>
      <c r="N324" s="32"/>
      <c r="O324" s="68"/>
      <c r="P324" s="68"/>
      <c r="Q324" s="68"/>
      <c r="R324" s="154"/>
      <c r="S324" s="32"/>
      <c r="T324" s="68"/>
      <c r="U324" s="154"/>
      <c r="V324" s="32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32"/>
      <c r="I325" s="154"/>
      <c r="J325" s="154"/>
      <c r="K325" s="154"/>
      <c r="L325" s="32"/>
      <c r="M325" s="32"/>
      <c r="N325" s="32"/>
      <c r="O325" s="68"/>
      <c r="P325" s="68"/>
      <c r="Q325" s="68"/>
      <c r="R325" s="154"/>
      <c r="S325" s="32"/>
      <c r="T325" s="68"/>
      <c r="U325" s="154"/>
      <c r="V325" s="32"/>
      <c r="W325" s="68"/>
      <c r="X325" s="32"/>
    </row>
    <row r="326" spans="1:24">
      <c r="A326" s="32"/>
      <c r="B326" s="32"/>
      <c r="C326" s="32"/>
      <c r="D326" s="32"/>
      <c r="E326" s="32"/>
      <c r="F326" s="32"/>
      <c r="G326" s="32"/>
      <c r="H326" s="32"/>
      <c r="I326" s="154"/>
      <c r="J326" s="154"/>
      <c r="K326" s="154"/>
      <c r="L326" s="32"/>
      <c r="M326" s="32"/>
      <c r="N326" s="32"/>
      <c r="O326" s="68"/>
      <c r="P326" s="68"/>
      <c r="Q326" s="68"/>
      <c r="R326" s="154"/>
      <c r="S326" s="32"/>
      <c r="T326" s="68"/>
      <c r="U326" s="154"/>
      <c r="V326" s="32"/>
      <c r="W326" s="68"/>
      <c r="X326" s="32"/>
    </row>
    <row r="327" spans="1:24">
      <c r="O327" s="68"/>
      <c r="P327" s="68"/>
    </row>
    <row r="1812" spans="8:8">
      <c r="H1812" s="3" t="s">
        <v>531</v>
      </c>
    </row>
  </sheetData>
  <mergeCells count="1">
    <mergeCell ref="T4:U4"/>
  </mergeCells>
  <conditionalFormatting sqref="AQ109:AR109">
    <cfRule type="cellIs" dxfId="85" priority="11" stopIfTrue="1" operator="lessThan">
      <formula>0</formula>
    </cfRule>
  </conditionalFormatting>
  <conditionalFormatting sqref="AQ86:AR86">
    <cfRule type="cellIs" dxfId="84" priority="12" stopIfTrue="1" operator="greaterThan">
      <formula>0</formula>
    </cfRule>
  </conditionalFormatting>
  <conditionalFormatting sqref="AQ86:AR86">
    <cfRule type="cellIs" dxfId="83" priority="10" operator="lessThan">
      <formula>0</formula>
    </cfRule>
  </conditionalFormatting>
  <conditionalFormatting sqref="H10:H27">
    <cfRule type="cellIs" dxfId="82" priority="8" operator="lessThan">
      <formula>0</formula>
    </cfRule>
    <cfRule type="cellIs" dxfId="81" priority="9" operator="greaterThan">
      <formula>0</formula>
    </cfRule>
  </conditionalFormatting>
  <conditionalFormatting sqref="M10:M27">
    <cfRule type="cellIs" dxfId="80" priority="6" operator="lessThan">
      <formula>0</formula>
    </cfRule>
    <cfRule type="cellIs" dxfId="79" priority="7" operator="greaterThan">
      <formula>0</formula>
    </cfRule>
  </conditionalFormatting>
  <conditionalFormatting sqref="P10:P27">
    <cfRule type="cellIs" dxfId="78" priority="4" operator="lessThan">
      <formula>0</formula>
    </cfRule>
    <cfRule type="cellIs" dxfId="77" priority="5" operator="greaterThan">
      <formula>0</formula>
    </cfRule>
  </conditionalFormatting>
  <conditionalFormatting sqref="G10:G27">
    <cfRule type="cellIs" dxfId="76" priority="3" operator="greaterThan">
      <formula>1000</formula>
    </cfRule>
  </conditionalFormatting>
  <conditionalFormatting sqref="L10:L27">
    <cfRule type="top10" dxfId="75" priority="1" percent="1" bottom="1" rank="10"/>
    <cfRule type="top10" dxfId="74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O1793"/>
  <sheetViews>
    <sheetView zoomScale="87" zoomScaleNormal="87" workbookViewId="0">
      <selection activeCell="A28" sqref="A28"/>
    </sheetView>
  </sheetViews>
  <sheetFormatPr baseColWidth="10" defaultRowHeight="15"/>
  <cols>
    <col min="1" max="1" width="5.90625" customWidth="1"/>
    <col min="3" max="3" width="3" customWidth="1"/>
    <col min="4" max="4" width="7" customWidth="1"/>
    <col min="5" max="5" width="6.54296875" customWidth="1"/>
    <col min="6" max="6" width="5.453125" customWidth="1"/>
    <col min="7" max="7" width="6.1796875" style="96" customWidth="1"/>
    <col min="8" max="8" width="6" style="96" customWidth="1"/>
    <col min="9" max="9" width="6.36328125" customWidth="1"/>
    <col min="10" max="10" width="5.90625" customWidth="1"/>
    <col min="11" max="11" width="8" style="9" customWidth="1"/>
    <col min="12" max="12" width="6.81640625" style="9" customWidth="1"/>
    <col min="13" max="13" width="7" style="96" customWidth="1"/>
    <col min="14" max="14" width="7.453125" customWidth="1"/>
    <col min="15" max="15" width="7.1796875" style="9" customWidth="1"/>
    <col min="16" max="16" width="7.08984375" style="96" customWidth="1"/>
    <col min="17" max="17" width="7.54296875" customWidth="1"/>
    <col min="18" max="18" width="9.453125" style="9" customWidth="1"/>
    <col min="19" max="19" width="8.453125" customWidth="1"/>
    <col min="20" max="20" width="11" customWidth="1"/>
    <col min="21" max="21" width="8.90625" customWidth="1"/>
    <col min="22" max="22" width="9.36328125" customWidth="1"/>
    <col min="23" max="23" width="9.54296875" customWidth="1"/>
    <col min="24" max="24" width="8.453125" customWidth="1"/>
    <col min="26" max="26" width="9.453125" customWidth="1"/>
    <col min="27" max="27" width="8.90625" customWidth="1"/>
    <col min="28" max="28" width="12.36328125" customWidth="1"/>
    <col min="29" max="29" width="14.54296875" customWidth="1"/>
    <col min="37" max="37" width="14" customWidth="1"/>
    <col min="38" max="38" width="12.54296875" customWidth="1"/>
    <col min="39" max="39" width="10.90625" customWidth="1"/>
  </cols>
  <sheetData>
    <row r="1" spans="1:3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34" s="126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/>
      <c r="AA2"/>
      <c r="AB2"/>
      <c r="AC2"/>
      <c r="AD2"/>
      <c r="AE2"/>
      <c r="AF2"/>
    </row>
    <row r="3" spans="1:3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3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34" s="124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43"/>
      <c r="U5" s="143"/>
      <c r="V5" s="143"/>
      <c r="W5" s="143"/>
      <c r="X5" s="143"/>
      <c r="Y5" s="143"/>
      <c r="AG5" s="180"/>
      <c r="AH5" s="180"/>
    </row>
    <row r="6" spans="1:34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AG6" s="5"/>
      <c r="AH6" s="5"/>
    </row>
    <row r="7" spans="1:34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AG7" s="5"/>
      <c r="AH7" s="5"/>
    </row>
    <row r="8" spans="1:34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AD8" s="5"/>
      <c r="AE8" s="5"/>
    </row>
    <row r="9" spans="1:34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AD9" s="5"/>
      <c r="AE9" s="5"/>
    </row>
    <row r="10" spans="1:3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34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1"/>
      <c r="V11" s="5"/>
    </row>
    <row r="12" spans="1:34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1"/>
      <c r="V12" s="5"/>
    </row>
    <row r="13" spans="1:34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1"/>
      <c r="V13" s="5"/>
      <c r="X13" s="2"/>
      <c r="Y13" s="2"/>
      <c r="Z13" s="2"/>
    </row>
    <row r="14" spans="1:34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11"/>
      <c r="V14" s="5"/>
      <c r="X14" s="2"/>
      <c r="Y14" s="2"/>
      <c r="Z14" s="4"/>
      <c r="AA14" s="4"/>
      <c r="AB14" s="4"/>
    </row>
    <row r="15" spans="1:34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11"/>
      <c r="V15" s="5"/>
      <c r="X15" s="1"/>
      <c r="Y15" s="1"/>
      <c r="Z15" s="9"/>
      <c r="AA15" s="9"/>
      <c r="AB15" s="9"/>
    </row>
    <row r="16" spans="1:34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1"/>
      <c r="V16" s="5"/>
      <c r="X16" s="1"/>
      <c r="Y16" s="1"/>
      <c r="Z16" s="9"/>
      <c r="AA16" s="9"/>
      <c r="AB16" s="9"/>
    </row>
    <row r="17" spans="1:2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11"/>
      <c r="V17" s="5"/>
      <c r="X17" s="1"/>
      <c r="Y17" s="1"/>
      <c r="Z17" s="9"/>
      <c r="AA17" s="9"/>
      <c r="AB17" s="9"/>
    </row>
    <row r="18" spans="1:2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X18" s="1"/>
      <c r="Y18" s="1"/>
      <c r="Z18" s="9"/>
      <c r="AA18" s="9"/>
      <c r="AB18" s="9"/>
    </row>
    <row r="19" spans="1:2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5"/>
      <c r="V19" s="5"/>
      <c r="X19" s="1"/>
      <c r="Y19" s="1"/>
      <c r="Z19" s="9"/>
      <c r="AA19" s="9"/>
      <c r="AB19" s="9"/>
    </row>
    <row r="20" spans="1:2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5"/>
      <c r="V20" s="5"/>
      <c r="X20" s="1"/>
      <c r="Y20" s="1"/>
      <c r="Z20" s="9"/>
      <c r="AA20" s="9"/>
      <c r="AB20" s="9"/>
    </row>
    <row r="21" spans="1:2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5"/>
      <c r="V21" s="5"/>
      <c r="X21" s="1"/>
      <c r="Y21" s="1"/>
      <c r="Z21" s="9"/>
      <c r="AA21" s="9"/>
      <c r="AB21" s="9"/>
    </row>
    <row r="22" spans="1:2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5"/>
      <c r="V22" s="5"/>
      <c r="X22" s="1"/>
      <c r="Y22" s="1"/>
      <c r="Z22" s="9"/>
      <c r="AA22" s="9"/>
      <c r="AB22" s="9"/>
    </row>
    <row r="23" spans="1:2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5"/>
      <c r="V23" s="5"/>
      <c r="X23" s="1"/>
      <c r="Y23" s="1"/>
      <c r="Z23" s="9"/>
      <c r="AA23" s="9"/>
      <c r="AB23" s="9"/>
    </row>
    <row r="24" spans="1:2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5"/>
      <c r="V24" s="5"/>
      <c r="X24" s="11"/>
      <c r="Y24" s="11"/>
      <c r="Z24" s="9"/>
      <c r="AA24" s="9"/>
      <c r="AB24" s="9"/>
    </row>
    <row r="25" spans="1:28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5"/>
      <c r="V25" s="5"/>
      <c r="X25" s="11"/>
      <c r="Y25" s="11"/>
      <c r="Z25" s="9"/>
      <c r="AA25" s="9"/>
      <c r="AB25" s="9"/>
    </row>
    <row r="26" spans="1:28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5"/>
      <c r="V26" s="5"/>
      <c r="X26" s="11"/>
      <c r="Y26" s="11"/>
      <c r="Z26" s="9"/>
      <c r="AA26" s="9"/>
      <c r="AB26" s="9"/>
    </row>
    <row r="27" spans="1:2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X27" s="11"/>
      <c r="Y27" s="11"/>
      <c r="Z27" s="9"/>
      <c r="AA27" s="9"/>
      <c r="AB27" s="9"/>
    </row>
    <row r="28" spans="1:28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V28" s="5"/>
      <c r="X28" s="11"/>
      <c r="Y28" s="11"/>
      <c r="Z28" s="9"/>
      <c r="AA28" s="9"/>
      <c r="AB28" s="9"/>
    </row>
    <row r="29" spans="1:28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5"/>
      <c r="X29" s="11"/>
      <c r="Y29" s="11"/>
      <c r="Z29" s="9"/>
      <c r="AA29" s="9"/>
      <c r="AB29" s="9"/>
    </row>
    <row r="30" spans="1:28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X30" s="50"/>
      <c r="Y30" s="50"/>
      <c r="Z30" s="9"/>
      <c r="AA30" s="9"/>
      <c r="AB30" s="9"/>
    </row>
    <row r="31" spans="1:2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1"/>
      <c r="V32" s="18"/>
      <c r="X32" s="1"/>
      <c r="Y32" s="5"/>
    </row>
    <row r="33" spans="1:22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1"/>
      <c r="V33" s="18"/>
    </row>
    <row r="34" spans="1:22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1"/>
      <c r="V34" s="18"/>
    </row>
    <row r="35" spans="1:22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1"/>
      <c r="V35" s="18"/>
    </row>
    <row r="36" spans="1:22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11"/>
      <c r="V36" s="18"/>
    </row>
    <row r="37" spans="1:22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11"/>
      <c r="V37" s="18"/>
    </row>
    <row r="38" spans="1:22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"/>
      <c r="V38" s="18"/>
    </row>
    <row r="39" spans="1:22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8"/>
    </row>
    <row r="40" spans="1:22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5"/>
      <c r="V40" s="18"/>
    </row>
    <row r="41" spans="1:22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18"/>
    </row>
    <row r="42" spans="1:22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5"/>
      <c r="V42" s="18"/>
    </row>
    <row r="43" spans="1:22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5"/>
      <c r="V43" s="18"/>
    </row>
    <row r="44" spans="1:22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18"/>
    </row>
    <row r="45" spans="1:22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5"/>
      <c r="V45" s="18"/>
    </row>
    <row r="46" spans="1:22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5"/>
      <c r="V46" s="18"/>
    </row>
    <row r="47" spans="1:2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3"/>
      <c r="T47" s="53"/>
    </row>
    <row r="48" spans="1:2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3"/>
      <c r="T48" s="53"/>
      <c r="U48" s="4"/>
      <c r="V48" s="4"/>
    </row>
    <row r="49" spans="1:4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T49" s="53"/>
      <c r="U49" s="5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4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T50" s="53"/>
      <c r="U50" s="5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11"/>
      <c r="AK50" s="11"/>
      <c r="AL50" s="1"/>
      <c r="AM50" s="5"/>
    </row>
    <row r="51" spans="1:4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T51" s="53"/>
      <c r="U51" s="53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11"/>
      <c r="AK51" s="11"/>
      <c r="AL51" s="1"/>
      <c r="AM51" s="5"/>
    </row>
    <row r="52" spans="1:4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T52" s="53"/>
      <c r="U52" s="53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11"/>
      <c r="AK52" s="11"/>
      <c r="AL52" s="1"/>
      <c r="AM52" s="5"/>
    </row>
    <row r="53" spans="1:4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T53" s="53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11"/>
      <c r="AK53" s="11"/>
      <c r="AL53" s="11"/>
      <c r="AM53" s="5"/>
    </row>
    <row r="54" spans="1:4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T54" s="53"/>
      <c r="U54" s="53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11"/>
      <c r="AK54" s="11"/>
      <c r="AL54" s="11"/>
      <c r="AM54" s="5"/>
    </row>
    <row r="55" spans="1:4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T55" s="53"/>
      <c r="U55" s="53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11"/>
      <c r="AK55" s="11"/>
      <c r="AL55" s="11"/>
      <c r="AM55" s="5"/>
    </row>
    <row r="56" spans="1:4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T56" s="53"/>
      <c r="U56" s="53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11"/>
      <c r="AK56" s="11"/>
      <c r="AL56" s="11"/>
      <c r="AM56" s="5"/>
    </row>
    <row r="57" spans="1:4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T57" s="53"/>
      <c r="U57" s="53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11"/>
      <c r="AK57" s="11"/>
      <c r="AL57" s="5"/>
      <c r="AM57" s="5"/>
    </row>
    <row r="58" spans="1:4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T58" s="53"/>
      <c r="U58" s="53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11"/>
      <c r="AK58" s="11"/>
      <c r="AL58" s="5"/>
      <c r="AM58" s="5"/>
    </row>
    <row r="59" spans="1:41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T59" s="53"/>
      <c r="U59" s="53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11"/>
      <c r="AK59" s="11"/>
      <c r="AL59" s="5"/>
      <c r="AM59" s="5"/>
    </row>
    <row r="60" spans="1:4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T60" s="53"/>
      <c r="U60" s="53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K60" s="4"/>
      <c r="AL60" s="11"/>
      <c r="AM60" s="11"/>
      <c r="AN60" s="5"/>
      <c r="AO60" s="5"/>
    </row>
    <row r="61" spans="1:41" ht="15.6">
      <c r="G61" s="52"/>
      <c r="H61" s="52"/>
      <c r="N61" s="3"/>
      <c r="O61" s="14"/>
      <c r="P61" s="52"/>
      <c r="T61" s="53"/>
      <c r="U61" s="53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K61" s="4"/>
      <c r="AL61" s="11"/>
      <c r="AM61" s="11"/>
      <c r="AN61" s="5"/>
      <c r="AO61" s="5"/>
    </row>
    <row r="62" spans="1:41" ht="15.6">
      <c r="G62" s="52"/>
      <c r="H62" s="52"/>
      <c r="N62" s="3"/>
      <c r="O62" s="14"/>
      <c r="P62" s="52"/>
      <c r="T62" s="53"/>
      <c r="U62" s="5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K62" s="4"/>
      <c r="AL62" s="11"/>
      <c r="AM62" s="11"/>
      <c r="AN62" s="5"/>
      <c r="AO62" s="5"/>
    </row>
    <row r="63" spans="1:41" ht="15.6">
      <c r="G63" s="52"/>
      <c r="H63" s="52"/>
      <c r="N63" s="3"/>
      <c r="O63" s="14"/>
      <c r="P63" s="52"/>
      <c r="T63" s="53"/>
      <c r="U63" s="53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K63" s="4"/>
      <c r="AL63" s="11"/>
      <c r="AM63" s="11"/>
      <c r="AN63" s="5"/>
      <c r="AO63" s="5"/>
    </row>
    <row r="64" spans="1:41" ht="15.6">
      <c r="G64" s="52"/>
      <c r="H64" s="52"/>
      <c r="N64" s="3"/>
      <c r="O64" s="14"/>
      <c r="P64" s="52"/>
      <c r="T64" s="53"/>
      <c r="U64" s="53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4"/>
      <c r="AL64" s="11"/>
      <c r="AM64" s="11"/>
      <c r="AN64" s="5"/>
      <c r="AO64" s="5"/>
    </row>
    <row r="65" spans="7:41" ht="15.6">
      <c r="G65" s="52"/>
      <c r="H65" s="52"/>
      <c r="N65" s="3"/>
      <c r="O65" s="14"/>
      <c r="P65" s="52"/>
      <c r="T65" s="53"/>
      <c r="U65" s="53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K65" s="4"/>
      <c r="AL65" s="5"/>
      <c r="AM65" s="5"/>
      <c r="AN65" s="5"/>
      <c r="AO65" s="5"/>
    </row>
    <row r="66" spans="7:41">
      <c r="G66" s="52"/>
      <c r="H66" s="52"/>
      <c r="N66" s="3"/>
      <c r="O66" s="14"/>
      <c r="P66" s="52"/>
      <c r="T66" s="53"/>
      <c r="U66" s="53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K66" s="11"/>
      <c r="AL66" s="11"/>
    </row>
    <row r="67" spans="7:41" ht="15.6">
      <c r="G67" s="52"/>
      <c r="H67" s="52"/>
      <c r="N67" s="3"/>
      <c r="O67" s="14"/>
      <c r="P67" s="52"/>
      <c r="T67" s="53"/>
      <c r="U67" s="53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K67" s="5"/>
      <c r="AL67" s="5"/>
      <c r="AM67" s="5"/>
      <c r="AO67" s="5"/>
    </row>
    <row r="68" spans="7:41">
      <c r="G68" s="52"/>
      <c r="H68" s="52"/>
      <c r="N68" s="3"/>
      <c r="O68" s="14"/>
      <c r="P68" s="52"/>
      <c r="T68" s="53"/>
      <c r="U68" s="53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K68" s="11"/>
      <c r="AL68" s="11"/>
    </row>
    <row r="69" spans="7:41">
      <c r="G69" s="52"/>
      <c r="H69" s="52"/>
      <c r="N69" s="3"/>
      <c r="O69" s="14"/>
      <c r="P69" s="52"/>
      <c r="T69" s="53"/>
      <c r="U69" s="53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K69" s="11"/>
      <c r="AL69" s="11"/>
    </row>
    <row r="70" spans="7:41" ht="15.6">
      <c r="G70" s="52"/>
      <c r="H70" s="52"/>
      <c r="N70" s="3"/>
      <c r="O70" s="14"/>
      <c r="P70" s="52"/>
      <c r="T70" s="53"/>
      <c r="U70" s="5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K70" s="2"/>
      <c r="AL70" s="5"/>
      <c r="AM70" s="5"/>
      <c r="AO70" s="2"/>
    </row>
    <row r="71" spans="7:41">
      <c r="G71" s="52"/>
      <c r="H71" s="52"/>
      <c r="N71" s="3"/>
      <c r="O71" s="14"/>
      <c r="P71" s="52"/>
      <c r="T71" s="53"/>
      <c r="U71" s="53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K71" s="4"/>
      <c r="AL71" s="4"/>
      <c r="AM71" s="4"/>
      <c r="AN71" s="4"/>
      <c r="AO71" s="4"/>
    </row>
    <row r="72" spans="7:41" ht="15.6">
      <c r="G72" s="52"/>
      <c r="H72" s="52"/>
      <c r="N72" s="3"/>
      <c r="O72" s="14"/>
      <c r="P72" s="52"/>
      <c r="T72" s="53"/>
      <c r="U72" s="53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K72" s="4"/>
      <c r="AL72" s="11"/>
      <c r="AM72" s="11"/>
      <c r="AN72" s="1"/>
      <c r="AO72" s="5"/>
    </row>
    <row r="73" spans="7:41" ht="15.6">
      <c r="G73" s="52"/>
      <c r="H73" s="52"/>
      <c r="N73" s="3"/>
      <c r="O73" s="14"/>
      <c r="P73" s="52"/>
      <c r="T73" s="53"/>
      <c r="U73" s="53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K73" s="4"/>
      <c r="AL73" s="11"/>
      <c r="AM73" s="11"/>
      <c r="AN73" s="1"/>
      <c r="AO73" s="5"/>
    </row>
    <row r="74" spans="7:41" ht="15.6">
      <c r="G74" s="52"/>
      <c r="H74" s="52"/>
      <c r="N74" s="3"/>
      <c r="O74" s="14"/>
      <c r="P74" s="52"/>
      <c r="T74" s="53"/>
      <c r="U74" s="53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K74" s="4"/>
      <c r="AL74" s="11"/>
      <c r="AM74" s="11"/>
      <c r="AN74" s="1"/>
      <c r="AO74" s="5"/>
    </row>
    <row r="75" spans="7:41" ht="15.6">
      <c r="G75" s="52"/>
      <c r="H75" s="52"/>
      <c r="N75" s="3"/>
      <c r="O75" s="14"/>
      <c r="P75" s="52"/>
      <c r="T75" s="53"/>
      <c r="U75" s="53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K75" s="4"/>
      <c r="AL75" s="11"/>
      <c r="AM75" s="11"/>
      <c r="AN75" s="1"/>
      <c r="AO75" s="5"/>
    </row>
    <row r="76" spans="7:41" ht="15.6">
      <c r="G76" s="52"/>
      <c r="H76" s="52"/>
      <c r="N76" s="3"/>
      <c r="O76" s="14"/>
      <c r="P76" s="52"/>
      <c r="T76" s="53"/>
      <c r="U76" s="53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K76" s="4"/>
      <c r="AL76" s="11"/>
      <c r="AM76" s="11"/>
      <c r="AN76" s="11"/>
      <c r="AO76" s="5"/>
    </row>
    <row r="77" spans="7:41" ht="15.6">
      <c r="G77" s="52"/>
      <c r="H77" s="52"/>
      <c r="N77" s="3"/>
      <c r="O77" s="14"/>
      <c r="P77" s="52"/>
      <c r="T77" s="53"/>
      <c r="U77" s="53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K77" s="4"/>
      <c r="AL77" s="11"/>
      <c r="AM77" s="11"/>
      <c r="AN77" s="11"/>
      <c r="AO77" s="5"/>
    </row>
    <row r="78" spans="7:41" ht="15.6">
      <c r="G78" s="52"/>
      <c r="H78" s="52"/>
      <c r="N78" s="3"/>
      <c r="O78" s="14"/>
      <c r="P78" s="52"/>
      <c r="T78" s="53"/>
      <c r="U78" s="53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K78" s="4"/>
      <c r="AL78" s="11"/>
      <c r="AM78" s="11"/>
      <c r="AN78" s="11"/>
      <c r="AO78" s="5"/>
    </row>
    <row r="79" spans="7:41" ht="15.6">
      <c r="G79" s="52"/>
      <c r="H79" s="52"/>
      <c r="N79" s="3"/>
      <c r="O79" s="14"/>
      <c r="P79" s="52"/>
      <c r="T79" s="53"/>
      <c r="U79" s="53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K79" s="4"/>
      <c r="AL79" s="11"/>
      <c r="AM79" s="11"/>
      <c r="AN79" s="11"/>
      <c r="AO79" s="5"/>
    </row>
    <row r="80" spans="7:41" ht="15.6">
      <c r="G80" s="52"/>
      <c r="H80" s="52"/>
      <c r="N80" s="3"/>
      <c r="O80" s="14"/>
      <c r="P80" s="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K80" s="4"/>
      <c r="AL80" s="11"/>
      <c r="AM80" s="11"/>
      <c r="AN80" s="5"/>
      <c r="AO80" s="5"/>
    </row>
    <row r="81" spans="7:41" ht="15.6">
      <c r="G81" s="52"/>
      <c r="H81" s="52"/>
      <c r="N81" s="3"/>
      <c r="O81" s="14"/>
      <c r="P81" s="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K81" s="4"/>
      <c r="AL81" s="11"/>
      <c r="AM81" s="11"/>
      <c r="AN81" s="5"/>
      <c r="AO81" s="5"/>
    </row>
    <row r="82" spans="7:41" ht="15.6">
      <c r="G82" s="52"/>
      <c r="H82" s="52"/>
      <c r="N82" s="3"/>
      <c r="O82" s="14"/>
      <c r="P82" s="52"/>
      <c r="T82" s="53"/>
      <c r="U82" s="5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K82" s="4"/>
      <c r="AL82" s="11"/>
      <c r="AM82" s="11"/>
      <c r="AN82" s="5"/>
      <c r="AO82" s="5"/>
    </row>
    <row r="83" spans="7:41" ht="15.6">
      <c r="T83" s="53"/>
      <c r="U83" s="53"/>
      <c r="AG83" s="1"/>
      <c r="AH83" s="1"/>
      <c r="AI83" s="1"/>
      <c r="AK83" s="4"/>
      <c r="AL83" s="11"/>
      <c r="AM83" s="11"/>
      <c r="AN83" s="5"/>
      <c r="AO83" s="5"/>
    </row>
    <row r="84" spans="7:41" ht="15.6">
      <c r="T84" s="53"/>
      <c r="U84" s="53"/>
      <c r="AI84" s="1"/>
      <c r="AK84" s="4"/>
      <c r="AL84" s="11"/>
      <c r="AM84" s="11"/>
      <c r="AN84" s="5"/>
      <c r="AO84" s="5"/>
    </row>
    <row r="85" spans="7:41" ht="15.6">
      <c r="G85" s="52"/>
      <c r="H85" s="52"/>
      <c r="N85" s="3"/>
      <c r="O85" s="14"/>
      <c r="P85" s="52"/>
      <c r="T85" s="53"/>
      <c r="U85" s="5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I85" s="1"/>
      <c r="AK85" s="4"/>
      <c r="AL85" s="11"/>
      <c r="AM85" s="11"/>
      <c r="AN85" s="5"/>
      <c r="AO85" s="5"/>
    </row>
    <row r="86" spans="7:41" ht="15.6">
      <c r="G86" s="52"/>
      <c r="H86" s="52"/>
      <c r="N86" s="3"/>
      <c r="O86" s="14"/>
      <c r="P86" s="52"/>
      <c r="T86" s="53"/>
      <c r="U86" s="53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K86" s="4"/>
      <c r="AL86" s="11"/>
      <c r="AM86" s="11"/>
      <c r="AN86" s="5"/>
      <c r="AO86" s="5"/>
    </row>
    <row r="87" spans="7:41" ht="15.6">
      <c r="G87" s="52"/>
      <c r="H87" s="52"/>
      <c r="N87" s="3"/>
      <c r="O87" s="14"/>
      <c r="P87" s="52"/>
      <c r="T87" s="53"/>
      <c r="U87" s="53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K87" s="4"/>
      <c r="AL87" s="11"/>
      <c r="AM87" s="11"/>
      <c r="AN87" s="5"/>
      <c r="AO87" s="5"/>
    </row>
    <row r="88" spans="7:41" ht="15.6">
      <c r="G88" s="52"/>
      <c r="H88" s="52"/>
      <c r="N88" s="3"/>
      <c r="O88" s="14"/>
      <c r="P88" s="52"/>
      <c r="T88" s="53"/>
      <c r="U88" s="5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K88" s="4"/>
      <c r="AL88" s="5"/>
      <c r="AM88" s="5"/>
      <c r="AN88" s="5"/>
      <c r="AO88" s="5"/>
    </row>
    <row r="89" spans="7:41">
      <c r="G89" s="52"/>
      <c r="H89" s="52"/>
      <c r="N89" s="3"/>
      <c r="O89" s="14"/>
      <c r="P89" s="52"/>
      <c r="T89" s="53"/>
      <c r="U89" s="5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K89" s="11"/>
      <c r="AL89" s="11"/>
    </row>
    <row r="90" spans="7:41" ht="15.6">
      <c r="G90" s="52"/>
      <c r="H90" s="52"/>
      <c r="N90" s="3"/>
      <c r="O90" s="14"/>
      <c r="P90" s="52"/>
      <c r="T90" s="53"/>
      <c r="U90" s="5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K90" s="5"/>
      <c r="AL90" s="5"/>
      <c r="AM90" s="5"/>
      <c r="AO90" s="5"/>
    </row>
    <row r="91" spans="7:41">
      <c r="G91" s="52"/>
      <c r="H91" s="52"/>
      <c r="N91" s="3"/>
      <c r="O91" s="14"/>
      <c r="P91" s="52"/>
      <c r="T91" s="53"/>
      <c r="U91" s="5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K91" s="11"/>
      <c r="AL91" s="11"/>
    </row>
    <row r="92" spans="7:41">
      <c r="G92" s="52"/>
      <c r="H92" s="52"/>
      <c r="N92" s="3"/>
      <c r="O92" s="14"/>
      <c r="P92" s="52"/>
      <c r="T92" s="53"/>
      <c r="U92" s="5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K92" s="11"/>
      <c r="AL92" s="11"/>
    </row>
    <row r="93" spans="7:41">
      <c r="G93" s="52"/>
      <c r="H93" s="52"/>
      <c r="N93" s="3"/>
      <c r="O93" s="14"/>
      <c r="P93" s="52"/>
      <c r="T93" s="53"/>
      <c r="U93" s="53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K93" s="11"/>
      <c r="AL93" s="11"/>
    </row>
    <row r="94" spans="7:41">
      <c r="G94" s="52"/>
      <c r="H94" s="52"/>
      <c r="N94" s="3"/>
      <c r="O94" s="14"/>
      <c r="P94" s="52"/>
      <c r="T94" s="53"/>
      <c r="U94" s="53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K94" s="11"/>
      <c r="AL94" s="11"/>
    </row>
    <row r="95" spans="7:41">
      <c r="G95" s="52"/>
      <c r="H95" s="52"/>
      <c r="N95" s="3"/>
      <c r="O95" s="14"/>
      <c r="P95" s="52"/>
      <c r="T95" s="53"/>
      <c r="U95" s="53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K95" s="11"/>
      <c r="AL95" s="11"/>
    </row>
    <row r="96" spans="7:41">
      <c r="G96" s="52"/>
      <c r="H96" s="52"/>
      <c r="N96" s="3"/>
      <c r="O96" s="14"/>
      <c r="P96" s="52"/>
      <c r="T96" s="53"/>
      <c r="U96" s="53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K96" s="11"/>
      <c r="AL96" s="11"/>
    </row>
    <row r="97" spans="7:38">
      <c r="G97" s="52"/>
      <c r="H97" s="52"/>
      <c r="N97" s="3"/>
      <c r="O97" s="14"/>
      <c r="P97" s="52"/>
      <c r="T97" s="53"/>
      <c r="U97" s="53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K97" s="11"/>
      <c r="AL97" s="11"/>
    </row>
    <row r="98" spans="7:38">
      <c r="G98" s="52"/>
      <c r="H98" s="52"/>
      <c r="N98" s="3"/>
      <c r="O98" s="14"/>
      <c r="P98" s="52"/>
      <c r="T98" s="53"/>
      <c r="U98" s="53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K98" s="11"/>
      <c r="AL98" s="11"/>
    </row>
    <row r="99" spans="7:38">
      <c r="G99" s="52"/>
      <c r="H99" s="52"/>
      <c r="N99" s="3"/>
      <c r="O99" s="14"/>
      <c r="P99" s="52"/>
      <c r="T99" s="53"/>
      <c r="U99" s="53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K99" s="11"/>
      <c r="AL99" s="11"/>
    </row>
    <row r="100" spans="7:38">
      <c r="G100" s="52"/>
      <c r="H100" s="52"/>
      <c r="N100" s="3"/>
      <c r="O100" s="14"/>
      <c r="P100" s="52"/>
      <c r="T100" s="53"/>
      <c r="U100" s="53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K100" s="11"/>
      <c r="AL100" s="11"/>
    </row>
    <row r="101" spans="7:38">
      <c r="G101" s="52"/>
      <c r="H101" s="52"/>
      <c r="N101" s="3"/>
      <c r="O101" s="14"/>
      <c r="P101" s="52"/>
      <c r="T101" s="53"/>
      <c r="U101" s="53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K101" s="11"/>
      <c r="AL101" s="11"/>
    </row>
    <row r="102" spans="7:38">
      <c r="G102" s="52"/>
      <c r="H102" s="52"/>
      <c r="N102" s="3"/>
      <c r="O102" s="14"/>
      <c r="P102" s="52"/>
      <c r="T102" s="53"/>
      <c r="U102" s="53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K102" s="11"/>
      <c r="AL102" s="11"/>
    </row>
    <row r="103" spans="7:38">
      <c r="G103" s="52"/>
      <c r="H103" s="52"/>
      <c r="N103" s="3"/>
      <c r="O103" s="14"/>
      <c r="P103" s="52"/>
      <c r="T103" s="53"/>
      <c r="U103" s="53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K103" s="11"/>
      <c r="AL103" s="11"/>
    </row>
    <row r="104" spans="7:38">
      <c r="G104" s="52"/>
      <c r="H104" s="52"/>
      <c r="N104" s="3"/>
      <c r="O104" s="14"/>
      <c r="P104" s="52"/>
      <c r="T104" s="53"/>
      <c r="U104" s="53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K104" s="11"/>
      <c r="AL104" s="11"/>
    </row>
    <row r="105" spans="7:38">
      <c r="G105" s="52"/>
      <c r="H105" s="52"/>
      <c r="N105" s="3"/>
      <c r="O105" s="14"/>
      <c r="P105" s="52"/>
      <c r="T105" s="53"/>
      <c r="U105" s="53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K105" s="11"/>
      <c r="AL105" s="11"/>
    </row>
    <row r="106" spans="7:38">
      <c r="G106" s="52"/>
      <c r="H106" s="52"/>
      <c r="N106" s="3"/>
      <c r="O106" s="14"/>
      <c r="P106" s="52"/>
      <c r="T106" s="53"/>
      <c r="U106" s="53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K106" s="11"/>
      <c r="AL106" s="11"/>
    </row>
    <row r="107" spans="7:38">
      <c r="G107" s="52"/>
      <c r="H107" s="52"/>
      <c r="N107" s="3"/>
      <c r="O107" s="14"/>
      <c r="P107" s="52"/>
      <c r="T107" s="53"/>
      <c r="U107" s="53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K107" s="11"/>
      <c r="AL107" s="11"/>
    </row>
    <row r="108" spans="7:38">
      <c r="G108" s="52"/>
      <c r="H108" s="52"/>
      <c r="N108" s="3"/>
      <c r="O108" s="14"/>
      <c r="P108" s="52"/>
      <c r="T108" s="53"/>
      <c r="U108" s="53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K108" s="11"/>
      <c r="AL108" s="11"/>
    </row>
    <row r="109" spans="7:38">
      <c r="G109" s="52"/>
      <c r="H109" s="52"/>
      <c r="N109" s="3"/>
      <c r="O109" s="14"/>
      <c r="P109" s="52"/>
      <c r="T109" s="53"/>
      <c r="U109" s="53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K109" s="11"/>
      <c r="AL109" s="11"/>
    </row>
    <row r="110" spans="7:38">
      <c r="G110" s="52"/>
      <c r="H110" s="52"/>
      <c r="N110" s="3"/>
      <c r="O110" s="14"/>
      <c r="P110" s="52"/>
      <c r="T110" s="53"/>
      <c r="U110" s="5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K110" s="11"/>
      <c r="AL110" s="11"/>
    </row>
    <row r="111" spans="7:38">
      <c r="G111" s="52"/>
      <c r="H111" s="52"/>
      <c r="N111" s="3"/>
      <c r="O111" s="14"/>
      <c r="P111" s="52"/>
      <c r="T111" s="53"/>
      <c r="U111" s="53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K111" s="11"/>
      <c r="AL111" s="11"/>
    </row>
    <row r="112" spans="7:38">
      <c r="G112" s="52"/>
      <c r="H112" s="52"/>
      <c r="N112" s="3"/>
      <c r="O112" s="14"/>
      <c r="P112" s="52"/>
      <c r="T112" s="53"/>
      <c r="U112" s="53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K112" s="11"/>
      <c r="AL112" s="11"/>
    </row>
    <row r="113" spans="7:38">
      <c r="G113" s="52"/>
      <c r="H113" s="52"/>
      <c r="N113" s="3"/>
      <c r="O113" s="14"/>
      <c r="P113" s="52"/>
      <c r="T113" s="53"/>
      <c r="U113" s="53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K113" s="11"/>
      <c r="AL113" s="11"/>
    </row>
    <row r="114" spans="7:38">
      <c r="G114" s="52"/>
      <c r="H114" s="52"/>
      <c r="N114" s="3"/>
      <c r="O114" s="14"/>
      <c r="P114" s="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K114" s="11"/>
      <c r="AL114" s="11"/>
    </row>
    <row r="115" spans="7:38">
      <c r="G115" s="52"/>
      <c r="H115" s="52"/>
      <c r="N115" s="3"/>
      <c r="O115" s="14"/>
      <c r="P115" s="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K115" s="11"/>
      <c r="AL115" s="11"/>
    </row>
    <row r="116" spans="7:38">
      <c r="G116" s="52"/>
      <c r="H116" s="52"/>
      <c r="N116" s="3"/>
      <c r="O116" s="14"/>
      <c r="P116" s="52"/>
      <c r="T116" s="53"/>
      <c r="U116" s="53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K116" s="11"/>
      <c r="AL116" s="11"/>
    </row>
    <row r="117" spans="7:38">
      <c r="T117" s="53"/>
      <c r="U117" s="53"/>
      <c r="AG117" s="1"/>
      <c r="AH117" s="1"/>
      <c r="AI117" s="1"/>
      <c r="AK117" s="11"/>
      <c r="AL117" s="11"/>
    </row>
    <row r="118" spans="7:38">
      <c r="T118" s="53"/>
      <c r="U118" s="53"/>
      <c r="AI118" s="1"/>
      <c r="AK118" s="11"/>
      <c r="AL118" s="11"/>
    </row>
    <row r="119" spans="7:38">
      <c r="G119" s="52"/>
      <c r="H119" s="52"/>
      <c r="N119" s="3"/>
      <c r="O119" s="14"/>
      <c r="P119" s="52"/>
      <c r="T119" s="53"/>
      <c r="U119" s="53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I119" s="1"/>
      <c r="AK119" s="11"/>
      <c r="AL119" s="11"/>
    </row>
    <row r="120" spans="7:38">
      <c r="G120" s="52"/>
      <c r="H120" s="52"/>
      <c r="N120" s="3"/>
      <c r="O120" s="14"/>
      <c r="P120" s="52"/>
      <c r="T120" s="53"/>
      <c r="U120" s="53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K120" s="11"/>
      <c r="AL120" s="11"/>
    </row>
    <row r="121" spans="7:38">
      <c r="G121" s="52"/>
      <c r="H121" s="52"/>
      <c r="N121" s="3"/>
      <c r="O121" s="14"/>
      <c r="P121" s="52"/>
      <c r="T121" s="53"/>
      <c r="U121" s="5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K121" s="11"/>
      <c r="AL121" s="11"/>
    </row>
    <row r="122" spans="7:38">
      <c r="G122" s="52"/>
      <c r="H122" s="52"/>
      <c r="N122" s="3"/>
      <c r="O122" s="14"/>
      <c r="P122" s="52"/>
      <c r="T122" s="53"/>
      <c r="U122" s="5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K122" s="11"/>
      <c r="AL122" s="11"/>
    </row>
    <row r="123" spans="7:38">
      <c r="G123" s="52"/>
      <c r="H123" s="52"/>
      <c r="N123" s="3"/>
      <c r="O123" s="14"/>
      <c r="P123" s="52"/>
      <c r="T123" s="53"/>
      <c r="U123" s="5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K123" s="11"/>
      <c r="AL123" s="11"/>
    </row>
    <row r="124" spans="7:38">
      <c r="G124" s="52"/>
      <c r="H124" s="52"/>
      <c r="N124" s="3"/>
      <c r="O124" s="14"/>
      <c r="P124" s="52"/>
      <c r="T124" s="53"/>
      <c r="U124" s="5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K124" s="11"/>
      <c r="AL124" s="11"/>
    </row>
    <row r="125" spans="7:38">
      <c r="G125" s="52"/>
      <c r="H125" s="52"/>
      <c r="N125" s="3"/>
      <c r="O125" s="14"/>
      <c r="P125" s="52"/>
      <c r="T125" s="53"/>
      <c r="U125" s="5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K125" s="11"/>
      <c r="AL125" s="11"/>
    </row>
    <row r="126" spans="7:38">
      <c r="G126" s="52"/>
      <c r="H126" s="52"/>
      <c r="N126" s="3"/>
      <c r="O126" s="14"/>
      <c r="P126" s="52"/>
      <c r="T126" s="53"/>
      <c r="U126" s="5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K126" s="11"/>
      <c r="AL126" s="11"/>
    </row>
    <row r="127" spans="7:38">
      <c r="G127" s="52"/>
      <c r="H127" s="52"/>
      <c r="N127" s="3"/>
      <c r="O127" s="14"/>
      <c r="P127" s="52"/>
      <c r="T127" s="53"/>
      <c r="U127" s="5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K127" s="11"/>
      <c r="AL127" s="11"/>
    </row>
    <row r="128" spans="7:38">
      <c r="G128" s="52"/>
      <c r="H128" s="52"/>
      <c r="N128" s="3"/>
      <c r="O128" s="14"/>
      <c r="P128" s="52"/>
      <c r="T128" s="53"/>
      <c r="U128" s="5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K128" s="11"/>
      <c r="AL128" s="11"/>
    </row>
    <row r="129" spans="7:38">
      <c r="G129" s="52"/>
      <c r="H129" s="52"/>
      <c r="N129" s="3"/>
      <c r="O129" s="14"/>
      <c r="P129" s="52"/>
      <c r="T129" s="53"/>
      <c r="U129" s="5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K129" s="11"/>
      <c r="AL129" s="11"/>
    </row>
    <row r="130" spans="7:38">
      <c r="G130" s="52"/>
      <c r="H130" s="52"/>
      <c r="N130" s="3"/>
      <c r="O130" s="14"/>
      <c r="P130" s="52"/>
      <c r="T130" s="53"/>
      <c r="U130" s="5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K130" s="11"/>
      <c r="AL130" s="11"/>
    </row>
    <row r="131" spans="7:38">
      <c r="G131" s="52"/>
      <c r="H131" s="52"/>
      <c r="N131" s="3"/>
      <c r="O131" s="14"/>
      <c r="P131" s="52"/>
      <c r="T131" s="53"/>
      <c r="U131" s="5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K131" s="11"/>
      <c r="AL131" s="11"/>
    </row>
    <row r="132" spans="7:38">
      <c r="G132" s="52"/>
      <c r="H132" s="52"/>
      <c r="N132" s="3"/>
      <c r="O132" s="14"/>
      <c r="P132" s="52"/>
      <c r="T132" s="53"/>
      <c r="U132" s="5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K132" s="11"/>
      <c r="AL132" s="11"/>
    </row>
    <row r="133" spans="7:38">
      <c r="G133" s="52"/>
      <c r="H133" s="52"/>
      <c r="N133" s="3"/>
      <c r="O133" s="14"/>
      <c r="P133" s="52"/>
      <c r="T133" s="53"/>
      <c r="U133" s="5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K133" s="11"/>
      <c r="AL133" s="11"/>
    </row>
    <row r="134" spans="7:38">
      <c r="G134" s="52"/>
      <c r="H134" s="52"/>
      <c r="N134" s="3"/>
      <c r="O134" s="14"/>
      <c r="P134" s="52"/>
      <c r="T134" s="53"/>
      <c r="U134" s="5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K134" s="11"/>
      <c r="AL134" s="11"/>
    </row>
    <row r="135" spans="7:38">
      <c r="G135" s="52"/>
      <c r="H135" s="52"/>
      <c r="N135" s="3"/>
      <c r="O135" s="14"/>
      <c r="P135" s="52"/>
      <c r="T135" s="53"/>
      <c r="U135" s="5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K135" s="11"/>
      <c r="AL135" s="11"/>
    </row>
    <row r="136" spans="7:38">
      <c r="G136" s="52"/>
      <c r="H136" s="52"/>
      <c r="N136" s="3"/>
      <c r="O136" s="14"/>
      <c r="P136" s="52"/>
      <c r="T136" s="53"/>
      <c r="U136" s="5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K136" s="11"/>
      <c r="AL136" s="11"/>
    </row>
    <row r="137" spans="7:38">
      <c r="G137" s="52"/>
      <c r="H137" s="52"/>
      <c r="N137" s="3"/>
      <c r="O137" s="14"/>
      <c r="P137" s="52"/>
      <c r="T137" s="53"/>
      <c r="U137" s="5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K137" s="11"/>
      <c r="AL137" s="11"/>
    </row>
    <row r="138" spans="7:38">
      <c r="G138" s="52"/>
      <c r="H138" s="52"/>
      <c r="N138" s="3"/>
      <c r="O138" s="14"/>
      <c r="P138" s="52"/>
      <c r="T138" s="53"/>
      <c r="U138" s="5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K138" s="11"/>
      <c r="AL138" s="11"/>
    </row>
    <row r="139" spans="7:38">
      <c r="G139" s="52"/>
      <c r="H139" s="52"/>
      <c r="N139" s="3"/>
      <c r="O139" s="14"/>
      <c r="P139" s="52"/>
      <c r="T139" s="53"/>
      <c r="U139" s="5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K139" s="11"/>
      <c r="AL139" s="11"/>
    </row>
    <row r="140" spans="7:38">
      <c r="G140" s="52"/>
      <c r="H140" s="52"/>
      <c r="N140" s="3"/>
      <c r="O140" s="14"/>
      <c r="P140" s="52"/>
      <c r="T140" s="53"/>
      <c r="U140" s="5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K140" s="11"/>
      <c r="AL140" s="11"/>
    </row>
    <row r="141" spans="7:38">
      <c r="G141" s="52"/>
      <c r="H141" s="52"/>
      <c r="N141" s="3"/>
      <c r="O141" s="14"/>
      <c r="P141" s="52"/>
      <c r="T141" s="53"/>
      <c r="U141" s="5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K141" s="11"/>
      <c r="AL141" s="11"/>
    </row>
    <row r="142" spans="7:38">
      <c r="G142" s="52"/>
      <c r="H142" s="52"/>
      <c r="N142" s="3"/>
      <c r="O142" s="14"/>
      <c r="P142" s="52"/>
      <c r="T142" s="53"/>
      <c r="U142" s="5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K142" s="11"/>
      <c r="AL142" s="11"/>
    </row>
    <row r="143" spans="7:38">
      <c r="G143" s="52"/>
      <c r="H143" s="52"/>
      <c r="N143" s="3"/>
      <c r="O143" s="14"/>
      <c r="P143" s="52"/>
      <c r="T143" s="53"/>
      <c r="U143" s="5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K143" s="11"/>
      <c r="AL143" s="11"/>
    </row>
    <row r="144" spans="7:38">
      <c r="G144" s="52"/>
      <c r="H144" s="52"/>
      <c r="N144" s="3"/>
      <c r="O144" s="14"/>
      <c r="P144" s="52"/>
      <c r="T144" s="53"/>
      <c r="U144" s="5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K144" s="11"/>
      <c r="AL144" s="11"/>
    </row>
    <row r="145" spans="7:38">
      <c r="G145" s="52"/>
      <c r="H145" s="52"/>
      <c r="K145" s="66"/>
      <c r="N145" s="3"/>
      <c r="O145" s="14"/>
      <c r="P145" s="52"/>
      <c r="T145" s="53"/>
      <c r="U145" s="5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K145" s="11"/>
      <c r="AL145" s="11"/>
    </row>
    <row r="146" spans="7:38">
      <c r="G146" s="52"/>
      <c r="H146" s="52"/>
      <c r="K146" s="66"/>
      <c r="N146" s="3"/>
      <c r="O146" s="14"/>
      <c r="P146" s="52"/>
      <c r="T146" s="53"/>
      <c r="U146" s="5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7:38">
      <c r="G147" s="52"/>
      <c r="H147" s="52"/>
      <c r="K147" s="66"/>
      <c r="N147" s="3"/>
      <c r="O147" s="14"/>
      <c r="P147" s="52"/>
      <c r="T147" s="53"/>
      <c r="U147" s="5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7:38">
      <c r="G148" s="52"/>
      <c r="H148" s="52"/>
      <c r="K148" s="66"/>
      <c r="N148" s="3"/>
      <c r="O148" s="14"/>
      <c r="P148" s="52"/>
      <c r="T148" s="53"/>
      <c r="U148" s="5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7:38">
      <c r="G149" s="52"/>
      <c r="H149" s="52"/>
      <c r="K149" s="66"/>
      <c r="N149" s="3"/>
      <c r="O149" s="14"/>
      <c r="P149" s="52"/>
      <c r="T149" s="53"/>
      <c r="U149" s="5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7:38">
      <c r="G150" s="52"/>
      <c r="H150" s="52"/>
      <c r="K150" s="66"/>
      <c r="N150" s="3"/>
      <c r="O150" s="14"/>
      <c r="P150" s="52"/>
      <c r="T150" s="53"/>
      <c r="U150" s="5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7:38">
      <c r="G151" s="52"/>
      <c r="H151" s="52"/>
      <c r="K151" s="66"/>
      <c r="N151" s="3"/>
      <c r="O151" s="14"/>
      <c r="P151" s="52"/>
      <c r="T151" s="53"/>
      <c r="U151" s="5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7:38">
      <c r="G152" s="52"/>
      <c r="H152" s="52"/>
      <c r="K152" s="66"/>
      <c r="N152" s="3"/>
      <c r="O152" s="14"/>
      <c r="P152" s="52"/>
      <c r="T152" s="53"/>
      <c r="U152" s="5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7:38">
      <c r="G153" s="52"/>
      <c r="H153" s="52"/>
      <c r="K153" s="66"/>
      <c r="N153" s="3"/>
      <c r="O153" s="14"/>
      <c r="P153" s="52"/>
      <c r="T153" s="53"/>
      <c r="U153" s="5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7:38">
      <c r="G154" s="52"/>
      <c r="H154" s="52"/>
      <c r="K154" s="66"/>
      <c r="N154" s="3"/>
      <c r="O154" s="14"/>
      <c r="P154" s="52"/>
      <c r="T154" s="53"/>
      <c r="U154" s="5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7:38">
      <c r="G155" s="52"/>
      <c r="H155" s="52"/>
      <c r="K155" s="66"/>
      <c r="N155" s="3"/>
      <c r="O155" s="14"/>
      <c r="P155" s="52"/>
      <c r="T155" s="53"/>
      <c r="U155" s="5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7:38">
      <c r="G156" s="52"/>
      <c r="H156" s="52"/>
      <c r="K156" s="66"/>
      <c r="N156" s="3"/>
      <c r="O156" s="14"/>
      <c r="P156" s="52"/>
      <c r="T156" s="53"/>
      <c r="U156" s="5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7:38">
      <c r="G157" s="52"/>
      <c r="H157" s="52"/>
      <c r="K157" s="66"/>
      <c r="N157" s="3"/>
      <c r="O157" s="14"/>
      <c r="P157" s="52"/>
      <c r="T157" s="53"/>
      <c r="U157" s="5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7:38">
      <c r="G158" s="52"/>
      <c r="H158" s="52"/>
      <c r="K158" s="66"/>
      <c r="N158" s="3"/>
      <c r="O158" s="14"/>
      <c r="P158" s="52"/>
      <c r="T158" s="53"/>
      <c r="U158" s="5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7:38">
      <c r="G159" s="52"/>
      <c r="H159" s="52"/>
      <c r="K159" s="66"/>
      <c r="N159" s="3"/>
      <c r="O159" s="14"/>
      <c r="P159" s="52"/>
      <c r="T159" s="53"/>
      <c r="U159" s="5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7:38">
      <c r="G160" s="52"/>
      <c r="H160" s="52"/>
      <c r="K160" s="66"/>
      <c r="N160" s="3"/>
      <c r="O160" s="14"/>
      <c r="P160" s="52"/>
      <c r="T160" s="53"/>
      <c r="U160" s="5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4:36">
      <c r="G161" s="52"/>
      <c r="H161" s="52"/>
      <c r="K161" s="66"/>
      <c r="N161" s="3"/>
      <c r="O161" s="14"/>
      <c r="P161" s="52"/>
      <c r="T161" s="53"/>
      <c r="U161" s="5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4:36">
      <c r="G162" s="52"/>
      <c r="H162" s="52"/>
      <c r="K162" s="66"/>
      <c r="N162" s="3"/>
      <c r="O162" s="14"/>
      <c r="P162" s="52"/>
      <c r="T162" s="53"/>
      <c r="U162" s="5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4:36">
      <c r="G163" s="52"/>
      <c r="H163" s="52"/>
      <c r="K163" s="66"/>
      <c r="N163" s="3"/>
      <c r="O163" s="14"/>
      <c r="P163" s="52"/>
      <c r="T163" s="53"/>
      <c r="U163" s="5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4:36">
      <c r="G164" s="52"/>
      <c r="H164" s="52"/>
      <c r="K164" s="66"/>
      <c r="N164" s="3"/>
      <c r="O164" s="14"/>
      <c r="P164" s="52"/>
      <c r="T164" s="53"/>
      <c r="U164" s="5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4:36">
      <c r="G165" s="52"/>
      <c r="H165" s="52"/>
      <c r="K165" s="66"/>
      <c r="N165" s="3"/>
      <c r="O165" s="14"/>
      <c r="P165" s="52"/>
      <c r="T165" s="53"/>
      <c r="U165" s="5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4:36">
      <c r="G166" s="52"/>
      <c r="H166" s="52"/>
      <c r="K166" s="66"/>
      <c r="N166" s="3"/>
      <c r="O166" s="14"/>
      <c r="P166" s="52"/>
      <c r="T166" s="53"/>
      <c r="U166" s="5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4:36">
      <c r="D167" s="12"/>
      <c r="E167" s="12"/>
      <c r="F167" s="12"/>
      <c r="G167" s="52"/>
      <c r="H167" s="52"/>
      <c r="I167" s="12"/>
      <c r="J167" s="12"/>
      <c r="K167" s="66"/>
      <c r="N167" s="3"/>
      <c r="O167" s="14"/>
      <c r="P167" s="52"/>
      <c r="Q167" s="12"/>
      <c r="T167" s="53"/>
      <c r="U167" s="5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2"/>
    </row>
    <row r="168" spans="4:36">
      <c r="D168" s="12"/>
      <c r="E168" s="12"/>
      <c r="F168" s="12"/>
      <c r="G168" s="52"/>
      <c r="H168" s="52"/>
      <c r="I168" s="12"/>
      <c r="J168" s="12"/>
      <c r="K168" s="66"/>
      <c r="N168" s="3"/>
      <c r="O168" s="14"/>
      <c r="P168" s="52"/>
      <c r="Q168" s="12"/>
      <c r="T168" s="53"/>
      <c r="U168" s="5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2"/>
    </row>
    <row r="169" spans="4:36">
      <c r="D169" s="12"/>
      <c r="E169" s="12"/>
      <c r="F169" s="12"/>
      <c r="G169" s="52"/>
      <c r="H169" s="52"/>
      <c r="I169" s="12"/>
      <c r="J169" s="12"/>
      <c r="K169" s="66"/>
      <c r="N169" s="3"/>
      <c r="O169" s="14"/>
      <c r="P169" s="52"/>
      <c r="Q169" s="12"/>
      <c r="T169" s="53"/>
      <c r="U169" s="5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2"/>
    </row>
    <row r="170" spans="4:36">
      <c r="D170" s="12"/>
      <c r="E170" s="12"/>
      <c r="F170" s="12"/>
      <c r="G170" s="52"/>
      <c r="H170" s="52"/>
      <c r="I170" s="12"/>
      <c r="J170" s="12"/>
      <c r="K170" s="66"/>
      <c r="N170" s="3"/>
      <c r="O170" s="14"/>
      <c r="P170" s="52"/>
      <c r="Q170" s="12"/>
      <c r="T170" s="53"/>
      <c r="U170" s="5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2"/>
    </row>
    <row r="171" spans="4:36">
      <c r="D171" s="12"/>
      <c r="E171" s="12"/>
      <c r="F171" s="12"/>
      <c r="G171" s="52"/>
      <c r="H171" s="52"/>
      <c r="I171" s="12"/>
      <c r="J171" s="12"/>
      <c r="K171" s="66"/>
      <c r="N171" s="3"/>
      <c r="O171" s="14"/>
      <c r="P171" s="52"/>
      <c r="Q171" s="12"/>
      <c r="T171" s="53"/>
      <c r="U171" s="5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2"/>
    </row>
    <row r="172" spans="4:36">
      <c r="D172" s="12"/>
      <c r="E172" s="12"/>
      <c r="F172" s="12"/>
      <c r="G172" s="52"/>
      <c r="H172" s="52"/>
      <c r="I172" s="12"/>
      <c r="J172" s="12"/>
      <c r="K172" s="66"/>
      <c r="N172" s="3"/>
      <c r="O172" s="14"/>
      <c r="P172" s="52"/>
      <c r="Q172" s="12"/>
      <c r="T172" s="53"/>
      <c r="U172" s="5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2"/>
    </row>
    <row r="173" spans="4:36">
      <c r="D173" s="12"/>
      <c r="E173" s="12"/>
      <c r="F173" s="12"/>
      <c r="G173" s="52"/>
      <c r="H173" s="52"/>
      <c r="I173" s="12"/>
      <c r="J173" s="12"/>
      <c r="K173" s="66"/>
      <c r="N173" s="3"/>
      <c r="O173" s="14"/>
      <c r="P173" s="52"/>
      <c r="Q173" s="12"/>
      <c r="T173" s="53"/>
      <c r="U173" s="5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2"/>
    </row>
    <row r="174" spans="4:36">
      <c r="D174" s="12"/>
      <c r="E174" s="12"/>
      <c r="F174" s="12"/>
      <c r="G174" s="52"/>
      <c r="H174" s="52"/>
      <c r="I174" s="12"/>
      <c r="J174" s="12"/>
      <c r="K174" s="66"/>
      <c r="N174" s="3"/>
      <c r="O174" s="14"/>
      <c r="P174" s="52"/>
      <c r="Q174" s="12"/>
      <c r="T174" s="53"/>
      <c r="U174" s="5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2"/>
    </row>
    <row r="175" spans="4:36">
      <c r="D175" s="12"/>
      <c r="E175" s="12"/>
      <c r="F175" s="12"/>
      <c r="G175" s="52"/>
      <c r="H175" s="52"/>
      <c r="I175" s="12"/>
      <c r="J175" s="12"/>
      <c r="K175" s="66"/>
      <c r="N175" s="3"/>
      <c r="O175" s="14"/>
      <c r="P175" s="52"/>
      <c r="Q175" s="12"/>
      <c r="T175" s="53"/>
      <c r="U175" s="5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2"/>
    </row>
    <row r="176" spans="4:36">
      <c r="D176" s="12"/>
      <c r="E176" s="12"/>
      <c r="F176" s="12"/>
      <c r="G176" s="52"/>
      <c r="H176" s="52"/>
      <c r="I176" s="12"/>
      <c r="J176" s="12"/>
      <c r="K176" s="66"/>
      <c r="N176" s="3"/>
      <c r="O176" s="14"/>
      <c r="P176" s="52"/>
      <c r="Q176" s="12"/>
      <c r="T176" s="53"/>
      <c r="U176" s="5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2"/>
    </row>
    <row r="177" spans="4:36">
      <c r="D177" s="12"/>
      <c r="E177" s="12"/>
      <c r="F177" s="12"/>
      <c r="G177" s="52"/>
      <c r="H177" s="52"/>
      <c r="I177" s="12"/>
      <c r="J177" s="12"/>
      <c r="K177" s="66"/>
      <c r="N177" s="3"/>
      <c r="O177" s="14"/>
      <c r="P177" s="52"/>
      <c r="Q177" s="12"/>
      <c r="T177" s="12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2"/>
    </row>
    <row r="178" spans="4:36">
      <c r="D178" s="12"/>
      <c r="E178" s="12"/>
      <c r="F178" s="12"/>
      <c r="G178" s="52"/>
      <c r="H178" s="52"/>
      <c r="I178" s="12"/>
      <c r="J178" s="12"/>
      <c r="K178" s="66"/>
      <c r="N178" s="3"/>
      <c r="O178" s="14"/>
      <c r="P178" s="52"/>
      <c r="Q178" s="12"/>
      <c r="T178" s="12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2"/>
    </row>
    <row r="179" spans="4:36">
      <c r="D179" s="12"/>
      <c r="E179" s="12"/>
      <c r="F179" s="12"/>
      <c r="G179" s="52"/>
      <c r="H179" s="52"/>
      <c r="I179" s="12"/>
      <c r="J179" s="12"/>
      <c r="K179" s="66"/>
      <c r="N179" s="3"/>
      <c r="O179" s="14"/>
      <c r="P179" s="52"/>
      <c r="Q179" s="12"/>
      <c r="T179" s="12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2"/>
    </row>
    <row r="180" spans="4:36">
      <c r="D180" s="12"/>
      <c r="E180" s="12"/>
      <c r="F180" s="12"/>
      <c r="G180" s="152"/>
      <c r="H180" s="152"/>
      <c r="I180" s="12"/>
      <c r="J180" s="12"/>
      <c r="K180" s="66"/>
      <c r="L180" s="66"/>
      <c r="M180" s="152"/>
      <c r="N180" s="12"/>
      <c r="O180" s="66"/>
      <c r="P180" s="152"/>
      <c r="Q180" s="12"/>
      <c r="R180" s="6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"/>
      <c r="AH180" s="1"/>
      <c r="AI180" s="1"/>
      <c r="AJ180" s="12"/>
    </row>
    <row r="181" spans="4:36">
      <c r="D181" s="12"/>
      <c r="E181" s="12"/>
      <c r="F181" s="12"/>
      <c r="G181" s="152"/>
      <c r="H181" s="152"/>
      <c r="I181" s="12"/>
      <c r="J181" s="12"/>
      <c r="K181" s="66"/>
      <c r="L181" s="66"/>
      <c r="M181" s="152"/>
      <c r="N181" s="12"/>
      <c r="O181" s="66"/>
      <c r="P181" s="152"/>
      <c r="Q181" s="12"/>
      <c r="R181" s="6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"/>
      <c r="AJ181" s="12"/>
    </row>
    <row r="182" spans="4:36">
      <c r="D182" s="12"/>
      <c r="E182" s="12"/>
      <c r="F182" s="12"/>
      <c r="G182" s="152"/>
      <c r="H182" s="152"/>
      <c r="I182" s="12"/>
      <c r="J182" s="12"/>
      <c r="K182" s="66"/>
      <c r="L182" s="66"/>
      <c r="M182" s="152"/>
      <c r="N182" s="12"/>
      <c r="O182" s="66"/>
      <c r="P182" s="152"/>
      <c r="Q182" s="12"/>
      <c r="R182" s="6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"/>
      <c r="AJ182" s="12"/>
    </row>
    <row r="183" spans="4:36">
      <c r="D183" s="12"/>
      <c r="E183" s="12"/>
      <c r="F183" s="12"/>
      <c r="G183" s="152"/>
      <c r="H183" s="152"/>
      <c r="I183" s="12"/>
      <c r="J183" s="12"/>
      <c r="K183" s="66"/>
      <c r="L183" s="66"/>
      <c r="M183" s="152"/>
      <c r="N183" s="12"/>
      <c r="O183" s="66"/>
      <c r="P183" s="152"/>
      <c r="Q183" s="12"/>
      <c r="R183" s="6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"/>
      <c r="AJ183" s="12"/>
    </row>
    <row r="184" spans="4:36">
      <c r="D184" s="12"/>
      <c r="E184" s="12"/>
      <c r="F184" s="12"/>
      <c r="G184" s="152"/>
      <c r="H184" s="152"/>
      <c r="I184" s="12"/>
      <c r="J184" s="12"/>
      <c r="K184" s="66"/>
      <c r="L184" s="66"/>
      <c r="M184" s="152"/>
      <c r="N184" s="12"/>
      <c r="O184" s="66"/>
      <c r="P184" s="152"/>
      <c r="Q184" s="12"/>
      <c r="R184" s="6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"/>
      <c r="AJ184" s="12"/>
    </row>
    <row r="185" spans="4:36">
      <c r="D185" s="12"/>
      <c r="E185" s="12"/>
      <c r="F185" s="12"/>
      <c r="G185" s="152"/>
      <c r="H185" s="152"/>
      <c r="I185" s="12"/>
      <c r="J185" s="12"/>
      <c r="K185" s="66"/>
      <c r="L185" s="66"/>
      <c r="M185" s="152"/>
      <c r="N185" s="12"/>
      <c r="O185" s="66"/>
      <c r="P185" s="152"/>
      <c r="Q185" s="12"/>
      <c r="R185" s="6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"/>
      <c r="AJ185" s="12"/>
    </row>
    <row r="186" spans="4:36">
      <c r="D186" s="12"/>
      <c r="E186" s="12"/>
      <c r="F186" s="12"/>
      <c r="G186" s="152"/>
      <c r="H186" s="152"/>
      <c r="I186" s="12"/>
      <c r="J186" s="12"/>
      <c r="K186" s="66"/>
      <c r="L186" s="66"/>
      <c r="M186" s="152"/>
      <c r="N186" s="12"/>
      <c r="O186" s="66"/>
      <c r="P186" s="152"/>
      <c r="Q186" s="12"/>
      <c r="R186" s="6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"/>
      <c r="AJ186" s="12"/>
    </row>
    <row r="187" spans="4:36">
      <c r="D187" s="12"/>
      <c r="E187" s="12"/>
      <c r="F187" s="12"/>
      <c r="G187" s="152"/>
      <c r="H187" s="152"/>
      <c r="I187" s="12"/>
      <c r="J187" s="12"/>
      <c r="K187" s="66"/>
      <c r="L187" s="66"/>
      <c r="M187" s="152"/>
      <c r="N187" s="12"/>
      <c r="O187" s="66"/>
      <c r="P187" s="152"/>
      <c r="Q187" s="12"/>
      <c r="R187" s="6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"/>
      <c r="AJ187" s="12"/>
    </row>
    <row r="188" spans="4:36">
      <c r="D188" s="12"/>
      <c r="E188" s="12"/>
      <c r="F188" s="12"/>
      <c r="G188" s="152"/>
      <c r="H188" s="152"/>
      <c r="I188" s="12"/>
      <c r="J188" s="12"/>
      <c r="K188" s="66"/>
      <c r="L188" s="66"/>
      <c r="M188" s="152"/>
      <c r="N188" s="12"/>
      <c r="O188" s="66"/>
      <c r="P188" s="152"/>
      <c r="Q188" s="12"/>
      <c r="R188" s="6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"/>
      <c r="AJ188" s="12"/>
    </row>
    <row r="189" spans="4:36">
      <c r="D189" s="12"/>
      <c r="E189" s="12"/>
      <c r="F189" s="12"/>
      <c r="G189" s="152"/>
      <c r="H189" s="152"/>
      <c r="I189" s="12"/>
      <c r="J189" s="12"/>
      <c r="K189" s="66"/>
      <c r="L189" s="66"/>
      <c r="M189" s="152"/>
      <c r="N189" s="12"/>
      <c r="O189" s="66"/>
      <c r="P189" s="152"/>
      <c r="Q189" s="12"/>
      <c r="R189" s="6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"/>
      <c r="AJ189" s="12"/>
    </row>
    <row r="190" spans="4:36">
      <c r="D190" s="12"/>
      <c r="E190" s="12"/>
      <c r="F190" s="12"/>
      <c r="G190" s="152"/>
      <c r="H190" s="152"/>
      <c r="I190" s="12"/>
      <c r="J190" s="12"/>
      <c r="K190" s="66"/>
      <c r="L190" s="66"/>
      <c r="M190" s="152"/>
      <c r="N190" s="12"/>
      <c r="O190" s="66"/>
      <c r="P190" s="152"/>
      <c r="Q190" s="12"/>
      <c r="R190" s="6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"/>
      <c r="AJ190" s="12"/>
    </row>
    <row r="191" spans="4:36">
      <c r="D191" s="12"/>
      <c r="E191" s="12"/>
      <c r="F191" s="12"/>
      <c r="G191" s="152"/>
      <c r="H191" s="152"/>
      <c r="I191" s="12"/>
      <c r="J191" s="12"/>
      <c r="K191" s="66"/>
      <c r="L191" s="66"/>
      <c r="M191" s="152"/>
      <c r="N191" s="12"/>
      <c r="O191" s="66"/>
      <c r="P191" s="152"/>
      <c r="Q191" s="12"/>
      <c r="R191" s="6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"/>
      <c r="AJ191" s="12"/>
    </row>
    <row r="192" spans="4:36">
      <c r="D192" s="12"/>
      <c r="E192" s="12"/>
      <c r="F192" s="12"/>
      <c r="G192" s="152"/>
      <c r="H192" s="152"/>
      <c r="I192" s="12"/>
      <c r="J192" s="12"/>
      <c r="K192" s="66"/>
      <c r="L192" s="66"/>
      <c r="M192" s="152"/>
      <c r="N192" s="12"/>
      <c r="O192" s="66"/>
      <c r="P192" s="152"/>
      <c r="Q192" s="12"/>
      <c r="R192" s="6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"/>
      <c r="AJ192" s="12"/>
    </row>
    <row r="193" spans="4:36">
      <c r="D193" s="12"/>
      <c r="E193" s="12"/>
      <c r="F193" s="12"/>
      <c r="G193" s="152"/>
      <c r="H193" s="152"/>
      <c r="I193" s="12"/>
      <c r="J193" s="12"/>
      <c r="K193" s="66"/>
      <c r="L193" s="66"/>
      <c r="M193" s="152"/>
      <c r="N193" s="12"/>
      <c r="O193" s="66"/>
      <c r="P193" s="152"/>
      <c r="Q193" s="12"/>
      <c r="R193" s="6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"/>
      <c r="AJ193" s="12"/>
    </row>
    <row r="194" spans="4:36">
      <c r="D194" s="12"/>
      <c r="E194" s="12"/>
      <c r="F194" s="12"/>
      <c r="G194" s="152"/>
      <c r="H194" s="152"/>
      <c r="I194" s="12"/>
      <c r="J194" s="12"/>
      <c r="K194" s="66"/>
      <c r="L194" s="66"/>
      <c r="M194" s="152"/>
      <c r="N194" s="12"/>
      <c r="O194" s="66"/>
      <c r="P194" s="152"/>
      <c r="Q194" s="12"/>
      <c r="R194" s="6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"/>
      <c r="AJ194" s="12"/>
    </row>
    <row r="195" spans="4:36">
      <c r="D195" s="12"/>
      <c r="E195" s="12"/>
      <c r="F195" s="12"/>
      <c r="G195" s="152"/>
      <c r="H195" s="152"/>
      <c r="I195" s="12"/>
      <c r="J195" s="12"/>
      <c r="K195" s="66"/>
      <c r="L195" s="66"/>
      <c r="M195" s="152"/>
      <c r="N195" s="12"/>
      <c r="O195" s="66"/>
      <c r="P195" s="152"/>
      <c r="Q195" s="12"/>
      <c r="R195" s="6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"/>
      <c r="AJ195" s="12"/>
    </row>
    <row r="196" spans="4:36">
      <c r="D196" s="12"/>
      <c r="E196" s="12"/>
      <c r="F196" s="12"/>
      <c r="G196" s="152"/>
      <c r="H196" s="152"/>
      <c r="I196" s="12"/>
      <c r="J196" s="12"/>
      <c r="K196" s="66"/>
      <c r="L196" s="66"/>
      <c r="M196" s="152"/>
      <c r="N196" s="12"/>
      <c r="O196" s="66"/>
      <c r="P196" s="152"/>
      <c r="Q196" s="12"/>
      <c r="R196" s="6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"/>
      <c r="AJ196" s="12"/>
    </row>
    <row r="197" spans="4:36">
      <c r="D197" s="12"/>
      <c r="E197" s="12"/>
      <c r="F197" s="12"/>
      <c r="G197" s="152"/>
      <c r="H197" s="152"/>
      <c r="I197" s="12"/>
      <c r="J197" s="12"/>
      <c r="K197" s="66"/>
      <c r="L197" s="66"/>
      <c r="M197" s="152"/>
      <c r="N197" s="12"/>
      <c r="O197" s="66"/>
      <c r="P197" s="152"/>
      <c r="Q197" s="12"/>
      <c r="R197" s="6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"/>
      <c r="AJ197" s="12"/>
    </row>
    <row r="198" spans="4:36">
      <c r="D198" s="12"/>
      <c r="E198" s="12"/>
      <c r="F198" s="12"/>
      <c r="G198" s="152"/>
      <c r="H198" s="152"/>
      <c r="I198" s="12"/>
      <c r="J198" s="12"/>
      <c r="K198" s="66"/>
      <c r="L198" s="66"/>
      <c r="M198" s="152"/>
      <c r="N198" s="12"/>
      <c r="O198" s="66"/>
      <c r="P198" s="152"/>
      <c r="Q198" s="12"/>
      <c r="R198" s="6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"/>
      <c r="AJ198" s="12"/>
    </row>
    <row r="199" spans="4:36">
      <c r="D199" s="12"/>
      <c r="E199" s="12"/>
      <c r="F199" s="12"/>
      <c r="G199" s="152"/>
      <c r="H199" s="152"/>
      <c r="I199" s="12"/>
      <c r="J199" s="12"/>
      <c r="K199" s="66"/>
      <c r="L199" s="66"/>
      <c r="M199" s="152"/>
      <c r="N199" s="12"/>
      <c r="O199" s="66"/>
      <c r="P199" s="152"/>
      <c r="Q199" s="12"/>
      <c r="R199" s="6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"/>
      <c r="AJ199" s="12"/>
    </row>
    <row r="200" spans="4:36">
      <c r="D200" s="12"/>
      <c r="E200" s="12"/>
      <c r="F200" s="12"/>
      <c r="G200" s="152"/>
      <c r="H200" s="152"/>
      <c r="I200" s="12"/>
      <c r="J200" s="12"/>
      <c r="K200" s="66"/>
      <c r="L200" s="66"/>
      <c r="M200" s="152"/>
      <c r="N200" s="12"/>
      <c r="O200" s="66"/>
      <c r="P200" s="152"/>
      <c r="Q200" s="12"/>
      <c r="R200" s="66"/>
      <c r="S200" s="12"/>
      <c r="T200" s="12"/>
      <c r="U200" s="12"/>
      <c r="V200" s="12"/>
      <c r="W200" s="12"/>
      <c r="X200" s="12"/>
      <c r="Y200" s="12">
        <f>B217</f>
        <v>0</v>
      </c>
      <c r="Z200" s="12"/>
      <c r="AA200" s="12"/>
      <c r="AB200" s="12"/>
      <c r="AC200" s="12"/>
      <c r="AD200" s="12"/>
      <c r="AE200" s="12"/>
      <c r="AF200" s="12"/>
      <c r="AG200" s="12"/>
      <c r="AH200" s="12"/>
      <c r="AI200" s="1"/>
      <c r="AJ200" s="12"/>
    </row>
    <row r="201" spans="4:36">
      <c r="D201" s="12"/>
      <c r="E201" s="12"/>
      <c r="F201" s="12"/>
      <c r="G201" s="152"/>
      <c r="H201" s="152"/>
      <c r="I201" s="12"/>
      <c r="J201" s="12"/>
      <c r="K201" s="66"/>
      <c r="L201" s="66"/>
      <c r="M201" s="152"/>
      <c r="N201" s="12"/>
      <c r="O201" s="66"/>
      <c r="P201" s="152"/>
      <c r="Q201" s="12"/>
      <c r="R201" s="6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"/>
      <c r="AJ201" s="12"/>
    </row>
    <row r="202" spans="4:36">
      <c r="D202" s="12"/>
      <c r="E202" s="12"/>
      <c r="F202" s="12"/>
      <c r="G202" s="152"/>
      <c r="H202" s="152"/>
      <c r="I202" s="12"/>
      <c r="J202" s="12"/>
      <c r="K202" s="66"/>
      <c r="L202" s="66"/>
      <c r="M202" s="152"/>
      <c r="N202" s="12"/>
      <c r="O202" s="66"/>
      <c r="P202" s="152"/>
      <c r="Q202" s="12"/>
      <c r="R202" s="6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"/>
      <c r="AJ202" s="12"/>
    </row>
    <row r="203" spans="4:36">
      <c r="D203" s="12"/>
      <c r="E203" s="12"/>
      <c r="F203" s="12"/>
      <c r="G203" s="152"/>
      <c r="H203" s="152"/>
      <c r="I203" s="12"/>
      <c r="J203" s="12"/>
      <c r="K203" s="66"/>
      <c r="L203" s="66"/>
      <c r="M203" s="152"/>
      <c r="N203" s="12"/>
      <c r="O203" s="66"/>
      <c r="P203" s="152"/>
      <c r="Q203" s="12"/>
      <c r="R203" s="6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</row>
    <row r="204" spans="4:36">
      <c r="D204" s="12"/>
      <c r="E204" s="12"/>
      <c r="F204" s="12"/>
      <c r="G204" s="152"/>
      <c r="H204" s="152"/>
      <c r="I204" s="12"/>
      <c r="J204" s="12"/>
      <c r="K204" s="66"/>
      <c r="L204" s="66"/>
      <c r="M204" s="152"/>
      <c r="N204" s="12"/>
      <c r="O204" s="66"/>
      <c r="P204" s="152"/>
      <c r="Q204" s="12"/>
      <c r="R204" s="6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</row>
    <row r="205" spans="4:36">
      <c r="D205" s="12"/>
      <c r="E205" s="12"/>
      <c r="F205" s="12"/>
      <c r="G205" s="152"/>
      <c r="H205" s="152"/>
      <c r="I205" s="12"/>
      <c r="J205" s="12"/>
      <c r="K205" s="66"/>
      <c r="L205" s="66"/>
      <c r="M205" s="152"/>
      <c r="N205" s="12"/>
      <c r="O205" s="66"/>
      <c r="P205" s="152"/>
      <c r="Q205" s="12"/>
      <c r="R205" s="6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</row>
    <row r="206" spans="4:36">
      <c r="D206" s="12"/>
      <c r="E206" s="12"/>
      <c r="F206" s="12"/>
      <c r="G206" s="152"/>
      <c r="H206" s="152"/>
      <c r="I206" s="12"/>
      <c r="J206" s="12"/>
      <c r="K206" s="66"/>
      <c r="L206" s="66"/>
      <c r="M206" s="152"/>
      <c r="N206" s="12"/>
      <c r="O206" s="66"/>
      <c r="P206" s="152"/>
      <c r="Q206" s="12"/>
      <c r="R206" s="6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4:36">
      <c r="D207" s="12"/>
      <c r="E207" s="12"/>
      <c r="F207" s="12"/>
      <c r="G207" s="152"/>
      <c r="H207" s="152"/>
      <c r="I207" s="12"/>
      <c r="J207" s="12"/>
      <c r="K207" s="66"/>
      <c r="L207" s="66"/>
      <c r="M207" s="152"/>
      <c r="N207" s="12"/>
      <c r="O207" s="66"/>
      <c r="P207" s="152"/>
      <c r="Q207" s="12"/>
      <c r="R207" s="6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4:36">
      <c r="D208" s="12"/>
      <c r="E208" s="12"/>
      <c r="F208" s="12"/>
      <c r="G208" s="152"/>
      <c r="H208" s="152"/>
      <c r="I208" s="12"/>
      <c r="J208" s="12"/>
      <c r="K208" s="66"/>
      <c r="L208" s="66"/>
      <c r="M208" s="152"/>
      <c r="N208" s="12"/>
      <c r="O208" s="66"/>
      <c r="P208" s="152"/>
      <c r="Q208" s="12"/>
      <c r="R208" s="6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</row>
    <row r="209" spans="4:36">
      <c r="D209" s="12"/>
      <c r="E209" s="12"/>
      <c r="F209" s="12"/>
      <c r="G209" s="152"/>
      <c r="H209" s="152"/>
      <c r="I209" s="12"/>
      <c r="J209" s="12"/>
      <c r="K209" s="66"/>
      <c r="L209" s="66"/>
      <c r="M209" s="152"/>
      <c r="N209" s="12"/>
      <c r="O209" s="66"/>
      <c r="P209" s="152"/>
      <c r="Q209" s="12"/>
      <c r="R209" s="6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</row>
    <row r="210" spans="4:36">
      <c r="D210" s="12"/>
      <c r="E210" s="12"/>
      <c r="F210" s="12"/>
      <c r="G210" s="152"/>
      <c r="H210" s="152"/>
      <c r="I210" s="12"/>
      <c r="J210" s="12"/>
      <c r="K210" s="66"/>
      <c r="L210" s="66"/>
      <c r="M210" s="152"/>
      <c r="N210" s="12"/>
      <c r="O210" s="66"/>
      <c r="P210" s="152"/>
      <c r="Q210" s="12"/>
      <c r="R210" s="6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</row>
    <row r="211" spans="4:36">
      <c r="D211" s="12"/>
      <c r="E211" s="12"/>
      <c r="F211" s="12"/>
      <c r="G211" s="152"/>
      <c r="H211" s="152"/>
      <c r="I211" s="12"/>
      <c r="J211" s="12"/>
      <c r="K211" s="66"/>
      <c r="L211" s="66"/>
      <c r="M211" s="152"/>
      <c r="N211" s="12"/>
      <c r="O211" s="66"/>
      <c r="P211" s="152"/>
      <c r="Q211" s="12"/>
      <c r="R211" s="6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</row>
    <row r="212" spans="4:36">
      <c r="D212" s="12"/>
      <c r="E212" s="12"/>
      <c r="F212" s="12"/>
      <c r="G212" s="152"/>
      <c r="H212" s="152"/>
      <c r="I212" s="12"/>
      <c r="J212" s="12"/>
      <c r="K212" s="66"/>
      <c r="L212" s="66"/>
      <c r="M212" s="152"/>
      <c r="N212" s="12"/>
      <c r="O212" s="66"/>
      <c r="P212" s="152"/>
      <c r="Q212" s="12"/>
      <c r="R212" s="6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</row>
    <row r="213" spans="4:36">
      <c r="D213" s="12"/>
      <c r="E213" s="12"/>
      <c r="F213" s="12"/>
      <c r="G213" s="152"/>
      <c r="H213" s="152"/>
      <c r="I213" s="12"/>
      <c r="J213" s="12"/>
      <c r="K213" s="66"/>
      <c r="L213" s="66"/>
      <c r="M213" s="152"/>
      <c r="N213" s="12"/>
      <c r="O213" s="66"/>
      <c r="P213" s="152"/>
      <c r="Q213" s="12"/>
      <c r="R213" s="6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</row>
    <row r="214" spans="4:36">
      <c r="D214" s="12"/>
      <c r="E214" s="12"/>
      <c r="F214" s="12"/>
      <c r="G214" s="152"/>
      <c r="H214" s="152"/>
      <c r="I214" s="12"/>
      <c r="J214" s="12"/>
      <c r="K214" s="66"/>
      <c r="L214" s="66"/>
      <c r="M214" s="152"/>
      <c r="N214" s="12"/>
      <c r="O214" s="66"/>
      <c r="P214" s="152"/>
      <c r="Q214" s="12"/>
      <c r="R214" s="6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</row>
    <row r="215" spans="4:36">
      <c r="D215" s="12"/>
      <c r="E215" s="12"/>
      <c r="F215" s="12"/>
      <c r="G215" s="152"/>
      <c r="H215" s="152"/>
      <c r="I215" s="12"/>
      <c r="J215" s="12"/>
      <c r="K215" s="66"/>
      <c r="L215" s="66"/>
      <c r="M215" s="152"/>
      <c r="N215" s="12"/>
      <c r="O215" s="66"/>
      <c r="P215" s="152"/>
      <c r="Q215" s="12"/>
      <c r="R215" s="6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</row>
    <row r="216" spans="4:36">
      <c r="D216" s="12"/>
      <c r="E216" s="12"/>
      <c r="F216" s="12"/>
      <c r="G216" s="152"/>
      <c r="H216" s="152"/>
      <c r="I216" s="12"/>
      <c r="J216" s="12"/>
      <c r="K216" s="66"/>
      <c r="L216" s="66"/>
      <c r="M216" s="152"/>
      <c r="N216" s="12"/>
      <c r="O216" s="66"/>
      <c r="P216" s="152"/>
      <c r="Q216" s="12"/>
      <c r="R216" s="6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</row>
    <row r="217" spans="4:36">
      <c r="D217" s="12"/>
      <c r="E217" s="12"/>
      <c r="F217" s="12"/>
      <c r="G217" s="152"/>
      <c r="H217" s="152"/>
      <c r="I217" s="12"/>
      <c r="J217" s="12"/>
      <c r="K217" s="66"/>
      <c r="L217" s="66"/>
      <c r="M217" s="152"/>
      <c r="N217" s="12"/>
      <c r="O217" s="66"/>
      <c r="P217" s="152"/>
      <c r="Q217" s="12"/>
      <c r="R217" s="6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</row>
    <row r="218" spans="4:36">
      <c r="D218" s="12"/>
      <c r="E218" s="12"/>
      <c r="F218" s="12"/>
      <c r="G218" s="152"/>
      <c r="H218" s="152"/>
      <c r="I218" s="12"/>
      <c r="J218" s="12"/>
      <c r="K218" s="66"/>
      <c r="L218" s="66"/>
      <c r="M218" s="152"/>
      <c r="N218" s="12"/>
      <c r="O218" s="66"/>
      <c r="P218" s="152"/>
      <c r="Q218" s="12"/>
      <c r="R218" s="6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</row>
    <row r="219" spans="4:36">
      <c r="D219" s="12"/>
      <c r="E219" s="12"/>
      <c r="F219" s="12"/>
      <c r="G219" s="152"/>
      <c r="H219" s="152"/>
      <c r="I219" s="12"/>
      <c r="J219" s="12"/>
      <c r="K219" s="66"/>
      <c r="L219" s="66"/>
      <c r="M219" s="152"/>
      <c r="N219" s="12"/>
      <c r="O219" s="66"/>
      <c r="P219" s="152"/>
      <c r="Q219" s="12"/>
      <c r="R219" s="6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</row>
    <row r="220" spans="4:36">
      <c r="D220" s="12"/>
      <c r="E220" s="12"/>
      <c r="F220" s="12"/>
      <c r="G220" s="152"/>
      <c r="H220" s="152"/>
      <c r="I220" s="12"/>
      <c r="J220" s="12"/>
      <c r="K220" s="66"/>
      <c r="L220" s="66"/>
      <c r="M220" s="152"/>
      <c r="N220" s="12"/>
      <c r="O220" s="66"/>
      <c r="P220" s="152"/>
      <c r="Q220" s="12"/>
      <c r="R220" s="6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</row>
    <row r="221" spans="4:36">
      <c r="D221" s="12"/>
      <c r="E221" s="12"/>
      <c r="F221" s="12"/>
      <c r="G221" s="152"/>
      <c r="H221" s="152"/>
      <c r="I221" s="12"/>
      <c r="J221" s="12"/>
      <c r="K221" s="66"/>
      <c r="L221" s="66"/>
      <c r="M221" s="152"/>
      <c r="N221" s="12"/>
      <c r="O221" s="66"/>
      <c r="P221" s="152"/>
      <c r="Q221" s="12"/>
      <c r="R221" s="6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</row>
    <row r="222" spans="4:36">
      <c r="D222" s="12"/>
      <c r="E222" s="12"/>
      <c r="F222" s="12"/>
      <c r="G222" s="152"/>
      <c r="H222" s="152"/>
      <c r="I222" s="12"/>
      <c r="J222" s="12"/>
      <c r="K222" s="66"/>
      <c r="L222" s="66"/>
      <c r="M222" s="152"/>
      <c r="N222" s="12"/>
      <c r="O222" s="66"/>
      <c r="P222" s="152"/>
      <c r="Q222" s="12"/>
      <c r="R222" s="6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</row>
    <row r="223" spans="4:36">
      <c r="D223" s="12"/>
      <c r="E223" s="12"/>
      <c r="F223" s="12"/>
      <c r="G223" s="152"/>
      <c r="H223" s="152"/>
      <c r="I223" s="12"/>
      <c r="J223" s="12"/>
      <c r="K223" s="66"/>
      <c r="L223" s="66"/>
      <c r="M223" s="152"/>
      <c r="N223" s="12"/>
      <c r="O223" s="66"/>
      <c r="P223" s="152"/>
      <c r="Q223" s="12"/>
      <c r="R223" s="6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</row>
    <row r="224" spans="4:36">
      <c r="D224" s="12"/>
      <c r="E224" s="12"/>
      <c r="F224" s="12"/>
      <c r="G224" s="152"/>
      <c r="H224" s="152"/>
      <c r="I224" s="12"/>
      <c r="J224" s="12"/>
      <c r="K224" s="66"/>
      <c r="L224" s="66"/>
      <c r="M224" s="152"/>
      <c r="N224" s="12"/>
      <c r="O224" s="66"/>
      <c r="P224" s="152"/>
      <c r="Q224" s="12"/>
      <c r="R224" s="6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</row>
    <row r="225" spans="4:36">
      <c r="D225" s="12"/>
      <c r="E225" s="12"/>
      <c r="F225" s="12"/>
      <c r="G225" s="152"/>
      <c r="H225" s="152"/>
      <c r="I225" s="12"/>
      <c r="J225" s="12"/>
      <c r="K225" s="66"/>
      <c r="L225" s="66"/>
      <c r="M225" s="152"/>
      <c r="N225" s="12"/>
      <c r="O225" s="66"/>
      <c r="P225" s="152"/>
      <c r="Q225" s="12"/>
      <c r="R225" s="6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</row>
    <row r="226" spans="4:36">
      <c r="D226" s="12"/>
      <c r="E226" s="12"/>
      <c r="F226" s="12"/>
      <c r="G226" s="152"/>
      <c r="H226" s="152"/>
      <c r="I226" s="12"/>
      <c r="J226" s="12"/>
      <c r="K226" s="66"/>
      <c r="L226" s="66"/>
      <c r="M226" s="152"/>
      <c r="N226" s="12"/>
      <c r="O226" s="66"/>
      <c r="P226" s="152"/>
      <c r="Q226" s="12"/>
      <c r="R226" s="6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</row>
    <row r="227" spans="4:36">
      <c r="D227" s="12"/>
      <c r="E227" s="12"/>
      <c r="F227" s="12"/>
      <c r="G227" s="152"/>
      <c r="H227" s="152"/>
      <c r="I227" s="12"/>
      <c r="J227" s="12"/>
      <c r="K227" s="66"/>
      <c r="L227" s="66"/>
      <c r="M227" s="152"/>
      <c r="N227" s="12"/>
      <c r="O227" s="66"/>
      <c r="P227" s="152"/>
      <c r="Q227" s="12"/>
      <c r="R227" s="6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</row>
    <row r="228" spans="4:36">
      <c r="D228" s="12"/>
      <c r="E228" s="12"/>
      <c r="F228" s="12"/>
      <c r="G228" s="152"/>
      <c r="H228" s="152"/>
      <c r="I228" s="12"/>
      <c r="J228" s="12"/>
      <c r="K228" s="66"/>
      <c r="L228" s="66"/>
      <c r="M228" s="152"/>
      <c r="N228" s="12"/>
      <c r="O228" s="66"/>
      <c r="P228" s="152"/>
      <c r="Q228" s="12"/>
      <c r="R228" s="6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</row>
    <row r="229" spans="4:36">
      <c r="D229" s="12"/>
      <c r="E229" s="12"/>
      <c r="F229" s="12"/>
      <c r="G229" s="152"/>
      <c r="H229" s="152"/>
      <c r="I229" s="12"/>
      <c r="J229" s="12"/>
      <c r="K229" s="66"/>
      <c r="L229" s="66"/>
      <c r="M229" s="152"/>
      <c r="N229" s="12"/>
      <c r="O229" s="66"/>
      <c r="P229" s="152"/>
      <c r="Q229" s="12"/>
      <c r="R229" s="6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</row>
    <row r="230" spans="4:36">
      <c r="D230" s="12"/>
      <c r="E230" s="12"/>
      <c r="F230" s="12"/>
      <c r="G230" s="152"/>
      <c r="H230" s="152"/>
      <c r="I230" s="12"/>
      <c r="J230" s="12"/>
      <c r="K230" s="66"/>
      <c r="L230" s="66"/>
      <c r="M230" s="152"/>
      <c r="N230" s="12"/>
      <c r="O230" s="66"/>
      <c r="P230" s="152"/>
      <c r="Q230" s="12"/>
      <c r="R230" s="6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</row>
    <row r="231" spans="4:36">
      <c r="D231" s="12"/>
      <c r="E231" s="12"/>
      <c r="F231" s="12"/>
      <c r="G231" s="152"/>
      <c r="H231" s="152"/>
      <c r="I231" s="12"/>
      <c r="J231" s="12"/>
      <c r="K231" s="66"/>
      <c r="L231" s="66"/>
      <c r="M231" s="152"/>
      <c r="N231" s="12"/>
      <c r="O231" s="66"/>
      <c r="P231" s="152"/>
      <c r="Q231" s="12"/>
      <c r="R231" s="6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</row>
    <row r="232" spans="4:36">
      <c r="D232" s="12"/>
      <c r="E232" s="12"/>
      <c r="F232" s="12"/>
      <c r="G232" s="152"/>
      <c r="H232" s="152"/>
      <c r="I232" s="12"/>
      <c r="J232" s="12"/>
      <c r="K232" s="66"/>
      <c r="L232" s="66"/>
      <c r="M232" s="152"/>
      <c r="N232" s="12"/>
      <c r="O232" s="66"/>
      <c r="P232" s="152"/>
      <c r="Q232" s="12"/>
      <c r="R232" s="6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</row>
    <row r="233" spans="4:36">
      <c r="D233" s="12"/>
      <c r="E233" s="12"/>
      <c r="F233" s="12"/>
      <c r="G233" s="152"/>
      <c r="H233" s="152"/>
      <c r="I233" s="12"/>
      <c r="J233" s="12"/>
      <c r="K233" s="66"/>
      <c r="L233" s="66"/>
      <c r="M233" s="152"/>
      <c r="N233" s="12"/>
      <c r="O233" s="66"/>
      <c r="P233" s="152"/>
      <c r="Q233" s="12"/>
      <c r="R233" s="66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</row>
    <row r="234" spans="4:36">
      <c r="D234" s="12"/>
      <c r="E234" s="12"/>
      <c r="F234" s="12"/>
      <c r="G234" s="152"/>
      <c r="H234" s="152"/>
      <c r="I234" s="12"/>
      <c r="J234" s="12"/>
      <c r="K234" s="66"/>
      <c r="L234" s="66"/>
      <c r="M234" s="152"/>
      <c r="N234" s="12"/>
      <c r="O234" s="66"/>
      <c r="P234" s="152"/>
      <c r="Q234" s="12"/>
      <c r="R234" s="66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</row>
    <row r="235" spans="4:36">
      <c r="D235" s="12"/>
      <c r="E235" s="12"/>
      <c r="F235" s="12"/>
      <c r="G235" s="152"/>
      <c r="H235" s="152"/>
      <c r="I235" s="12"/>
      <c r="J235" s="12"/>
      <c r="K235" s="66"/>
      <c r="L235" s="66"/>
      <c r="M235" s="152"/>
      <c r="N235" s="12"/>
      <c r="O235" s="66"/>
      <c r="P235" s="152"/>
      <c r="Q235" s="12"/>
      <c r="R235" s="66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</row>
    <row r="236" spans="4:36">
      <c r="D236" s="12"/>
      <c r="E236" s="12"/>
      <c r="F236" s="12"/>
      <c r="G236" s="152"/>
      <c r="H236" s="152"/>
      <c r="I236" s="12"/>
      <c r="J236" s="12"/>
      <c r="K236" s="66"/>
      <c r="L236" s="66"/>
      <c r="M236" s="152"/>
      <c r="N236" s="12"/>
      <c r="O236" s="66"/>
      <c r="P236" s="152"/>
      <c r="Q236" s="12"/>
      <c r="R236" s="66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</row>
    <row r="237" spans="4:36">
      <c r="D237" s="12"/>
      <c r="E237" s="12"/>
      <c r="F237" s="12"/>
      <c r="G237" s="152"/>
      <c r="H237" s="152"/>
      <c r="I237" s="12"/>
      <c r="J237" s="12"/>
      <c r="K237" s="66"/>
      <c r="L237" s="66"/>
      <c r="M237" s="152"/>
      <c r="N237" s="12"/>
      <c r="O237" s="66"/>
      <c r="P237" s="152"/>
      <c r="Q237" s="12"/>
      <c r="R237" s="6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</row>
    <row r="238" spans="4:36">
      <c r="D238" s="12"/>
      <c r="E238" s="12"/>
      <c r="F238" s="12"/>
      <c r="G238" s="152"/>
      <c r="H238" s="152"/>
      <c r="I238" s="12"/>
      <c r="J238" s="12"/>
      <c r="K238" s="66"/>
      <c r="L238" s="66"/>
      <c r="M238" s="152"/>
      <c r="N238" s="12"/>
      <c r="O238" s="66"/>
      <c r="P238" s="152"/>
      <c r="Q238" s="12"/>
      <c r="R238" s="6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</row>
    <row r="239" spans="4:36">
      <c r="D239" s="12"/>
      <c r="E239" s="12"/>
      <c r="F239" s="12"/>
      <c r="G239" s="152"/>
      <c r="H239" s="152"/>
      <c r="I239" s="12"/>
      <c r="J239" s="12"/>
      <c r="K239" s="66"/>
      <c r="L239" s="66"/>
      <c r="M239" s="152"/>
      <c r="N239" s="12"/>
      <c r="O239" s="66"/>
      <c r="P239" s="152"/>
      <c r="Q239" s="12"/>
      <c r="R239" s="66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</row>
    <row r="240" spans="4:36">
      <c r="D240" s="12"/>
      <c r="E240" s="12"/>
      <c r="F240" s="12"/>
      <c r="G240" s="152"/>
      <c r="H240" s="152"/>
      <c r="I240" s="12"/>
      <c r="J240" s="12"/>
      <c r="K240" s="66"/>
      <c r="L240" s="66"/>
      <c r="M240" s="152"/>
      <c r="N240" s="12"/>
      <c r="O240" s="66"/>
      <c r="P240" s="152"/>
      <c r="Q240" s="12"/>
      <c r="R240" s="66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</row>
    <row r="241" spans="4:36">
      <c r="D241" s="12"/>
      <c r="E241" s="12"/>
      <c r="F241" s="12"/>
      <c r="G241" s="152"/>
      <c r="H241" s="152"/>
      <c r="I241" s="12"/>
      <c r="J241" s="12"/>
      <c r="K241" s="66"/>
      <c r="L241" s="66"/>
      <c r="M241" s="152"/>
      <c r="N241" s="12"/>
      <c r="O241" s="66"/>
      <c r="P241" s="152"/>
      <c r="Q241" s="12"/>
      <c r="R241" s="66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</row>
    <row r="242" spans="4:36">
      <c r="D242" s="12"/>
      <c r="E242" s="12"/>
      <c r="F242" s="12"/>
      <c r="G242" s="152"/>
      <c r="H242" s="152"/>
      <c r="I242" s="12"/>
      <c r="J242" s="12"/>
      <c r="K242" s="66"/>
      <c r="L242" s="66"/>
      <c r="M242" s="152"/>
      <c r="N242" s="12"/>
      <c r="O242" s="66"/>
      <c r="P242" s="152"/>
      <c r="Q242" s="12"/>
      <c r="R242" s="66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</row>
    <row r="243" spans="4:36">
      <c r="D243" s="12"/>
      <c r="E243" s="12"/>
      <c r="F243" s="12"/>
      <c r="G243" s="152"/>
      <c r="H243" s="152"/>
      <c r="I243" s="12"/>
      <c r="J243" s="12"/>
      <c r="K243" s="66"/>
      <c r="L243" s="66"/>
      <c r="M243" s="152"/>
      <c r="N243" s="12"/>
      <c r="O243" s="66"/>
      <c r="P243" s="152"/>
      <c r="Q243" s="12"/>
      <c r="R243" s="66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</row>
    <row r="244" spans="4:36">
      <c r="D244" s="12"/>
      <c r="E244" s="12"/>
      <c r="F244" s="12"/>
      <c r="G244" s="152"/>
      <c r="H244" s="152"/>
      <c r="I244" s="12"/>
      <c r="J244" s="12"/>
      <c r="K244" s="66"/>
      <c r="L244" s="66"/>
      <c r="M244" s="152"/>
      <c r="N244" s="12"/>
      <c r="O244" s="66"/>
      <c r="P244" s="152"/>
      <c r="Q244" s="12"/>
      <c r="R244" s="66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</row>
    <row r="245" spans="4:36">
      <c r="D245" s="12"/>
      <c r="E245" s="12"/>
      <c r="F245" s="12"/>
      <c r="G245" s="152"/>
      <c r="H245" s="152"/>
      <c r="I245" s="12"/>
      <c r="J245" s="12"/>
      <c r="K245" s="66"/>
      <c r="L245" s="66"/>
      <c r="M245" s="152"/>
      <c r="N245" s="12"/>
      <c r="O245" s="66"/>
      <c r="P245" s="152"/>
      <c r="Q245" s="12"/>
      <c r="R245" s="66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</row>
    <row r="246" spans="4:36">
      <c r="D246" s="12"/>
      <c r="E246" s="12"/>
      <c r="F246" s="12"/>
      <c r="G246" s="152"/>
      <c r="H246" s="152"/>
      <c r="I246" s="12"/>
      <c r="J246" s="12"/>
      <c r="K246" s="66"/>
      <c r="L246" s="66"/>
      <c r="M246" s="152"/>
      <c r="N246" s="12"/>
      <c r="O246" s="66"/>
      <c r="P246" s="152"/>
      <c r="Q246" s="12"/>
      <c r="R246" s="66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</row>
    <row r="247" spans="4:36">
      <c r="D247" s="12"/>
      <c r="E247" s="12"/>
      <c r="F247" s="12"/>
      <c r="G247" s="152"/>
      <c r="H247" s="152"/>
      <c r="I247" s="12"/>
      <c r="J247" s="12"/>
      <c r="K247" s="66"/>
      <c r="L247" s="66"/>
      <c r="M247" s="152"/>
      <c r="N247" s="12"/>
      <c r="O247" s="66"/>
      <c r="P247" s="152"/>
      <c r="Q247" s="12"/>
      <c r="R247" s="66"/>
      <c r="S247" s="12"/>
      <c r="T247" s="30"/>
      <c r="U247" s="30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</row>
    <row r="248" spans="4:36">
      <c r="D248" s="12"/>
      <c r="E248" s="12"/>
      <c r="F248" s="12"/>
      <c r="G248" s="152"/>
      <c r="H248" s="152"/>
      <c r="I248" s="12"/>
      <c r="J248" s="12"/>
      <c r="K248" s="66"/>
      <c r="L248" s="66"/>
      <c r="M248" s="152"/>
      <c r="N248" s="12"/>
      <c r="O248" s="66"/>
      <c r="P248" s="152"/>
      <c r="Q248" s="12"/>
      <c r="R248" s="66"/>
      <c r="S248" s="12"/>
      <c r="T248" s="32"/>
      <c r="U248" s="3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4:36">
      <c r="D249" s="12"/>
      <c r="E249" s="12"/>
      <c r="F249" s="12"/>
      <c r="G249" s="152"/>
      <c r="H249" s="152"/>
      <c r="I249" s="12"/>
      <c r="J249" s="12"/>
      <c r="K249" s="66"/>
      <c r="L249" s="66"/>
      <c r="M249" s="152"/>
      <c r="N249" s="12"/>
      <c r="O249" s="66"/>
      <c r="P249" s="152"/>
      <c r="Q249" s="12"/>
      <c r="R249" s="66"/>
      <c r="S249" s="12"/>
      <c r="T249" s="32"/>
      <c r="U249" s="3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4:36">
      <c r="D250" s="12"/>
      <c r="E250" s="12"/>
      <c r="F250" s="12"/>
      <c r="G250" s="153"/>
      <c r="H250" s="153"/>
      <c r="I250" s="12"/>
      <c r="J250" s="12"/>
      <c r="K250" s="66"/>
      <c r="L250" s="67"/>
      <c r="M250" s="153"/>
      <c r="N250" s="30"/>
      <c r="O250" s="67"/>
      <c r="P250" s="153"/>
      <c r="Q250" s="12"/>
      <c r="R250" s="67"/>
      <c r="S250" s="30"/>
      <c r="T250" s="32"/>
      <c r="U250" s="32"/>
      <c r="V250" s="30"/>
      <c r="W250" s="30"/>
      <c r="AG250" s="12"/>
      <c r="AH250" s="12"/>
      <c r="AI250" s="12"/>
      <c r="AJ250" s="12"/>
    </row>
    <row r="251" spans="4:36">
      <c r="D251" s="12"/>
      <c r="E251" s="12"/>
      <c r="F251" s="12"/>
      <c r="G251" s="154"/>
      <c r="H251" s="154"/>
      <c r="I251" s="12"/>
      <c r="J251" s="12"/>
      <c r="K251" s="67"/>
      <c r="L251" s="68"/>
      <c r="M251" s="154"/>
      <c r="N251" s="32"/>
      <c r="O251" s="68"/>
      <c r="P251" s="154"/>
      <c r="Q251" s="12"/>
      <c r="R251" s="68"/>
      <c r="S251" s="32"/>
      <c r="T251" s="32"/>
      <c r="U251" s="32"/>
      <c r="V251" s="32"/>
      <c r="W251" s="32"/>
      <c r="AI251" s="12"/>
      <c r="AJ251" s="12"/>
    </row>
    <row r="252" spans="4:36">
      <c r="D252" s="12"/>
      <c r="E252" s="12"/>
      <c r="F252" s="12"/>
      <c r="G252" s="154"/>
      <c r="H252" s="154"/>
      <c r="I252" s="12"/>
      <c r="J252" s="12"/>
      <c r="K252" s="68"/>
      <c r="L252" s="68"/>
      <c r="M252" s="154"/>
      <c r="N252" s="32"/>
      <c r="O252" s="68"/>
      <c r="P252" s="154"/>
      <c r="Q252" s="12"/>
      <c r="R252" s="68"/>
      <c r="S252" s="32"/>
      <c r="T252" s="32"/>
      <c r="U252" s="32"/>
      <c r="V252" s="32"/>
      <c r="W252" s="32"/>
      <c r="AI252" s="12"/>
      <c r="AJ252" s="12"/>
    </row>
    <row r="253" spans="4:36">
      <c r="D253" s="12"/>
      <c r="E253" s="12"/>
      <c r="F253" s="12"/>
      <c r="G253" s="154"/>
      <c r="H253" s="154"/>
      <c r="I253" s="12"/>
      <c r="J253" s="12"/>
      <c r="K253" s="68"/>
      <c r="L253" s="68"/>
      <c r="M253" s="154"/>
      <c r="N253" s="32"/>
      <c r="O253" s="68"/>
      <c r="P253" s="154"/>
      <c r="Q253" s="12"/>
      <c r="R253" s="68"/>
      <c r="S253" s="32"/>
      <c r="T253" s="32"/>
      <c r="U253" s="32"/>
      <c r="V253" s="32"/>
      <c r="W253" s="32"/>
      <c r="AI253" s="12"/>
      <c r="AJ253" s="12"/>
    </row>
    <row r="254" spans="4:36">
      <c r="D254" s="12"/>
      <c r="E254" s="12"/>
      <c r="F254" s="12"/>
      <c r="G254" s="154"/>
      <c r="H254" s="154"/>
      <c r="I254" s="12"/>
      <c r="J254" s="12"/>
      <c r="K254" s="68"/>
      <c r="L254" s="68"/>
      <c r="M254" s="154"/>
      <c r="N254" s="32"/>
      <c r="O254" s="68"/>
      <c r="P254" s="154"/>
      <c r="Q254" s="12"/>
      <c r="R254" s="68"/>
      <c r="S254" s="32"/>
      <c r="T254" s="32"/>
      <c r="U254" s="32"/>
      <c r="V254" s="32"/>
      <c r="W254" s="32"/>
      <c r="AI254" s="12"/>
      <c r="AJ254" s="12"/>
    </row>
    <row r="255" spans="4:36">
      <c r="D255" s="12"/>
      <c r="E255" s="12"/>
      <c r="F255" s="12"/>
      <c r="G255" s="154"/>
      <c r="H255" s="154"/>
      <c r="I255" s="12"/>
      <c r="J255" s="12"/>
      <c r="K255" s="68"/>
      <c r="L255" s="68"/>
      <c r="M255" s="154"/>
      <c r="N255" s="32"/>
      <c r="O255" s="68"/>
      <c r="P255" s="154"/>
      <c r="Q255" s="12"/>
      <c r="R255" s="68"/>
      <c r="S255" s="32"/>
      <c r="T255" s="32"/>
      <c r="U255" s="32"/>
      <c r="V255" s="32"/>
      <c r="W255" s="32"/>
      <c r="AI255" s="12"/>
      <c r="AJ255" s="12"/>
    </row>
    <row r="256" spans="4:36">
      <c r="D256" s="12"/>
      <c r="E256" s="12"/>
      <c r="F256" s="12"/>
      <c r="G256" s="154"/>
      <c r="H256" s="154"/>
      <c r="I256" s="12"/>
      <c r="J256" s="12"/>
      <c r="K256" s="68"/>
      <c r="L256" s="68"/>
      <c r="M256" s="154"/>
      <c r="N256" s="32"/>
      <c r="O256" s="68"/>
      <c r="P256" s="154"/>
      <c r="Q256" s="12"/>
      <c r="R256" s="68"/>
      <c r="S256" s="32"/>
      <c r="T256" s="32"/>
      <c r="U256" s="32"/>
      <c r="V256" s="32"/>
      <c r="W256" s="32"/>
      <c r="AI256" s="12"/>
      <c r="AJ256" s="12"/>
    </row>
    <row r="257" spans="4:36">
      <c r="D257" s="12"/>
      <c r="E257" s="12"/>
      <c r="F257" s="12"/>
      <c r="G257" s="154"/>
      <c r="H257" s="154"/>
      <c r="I257" s="12"/>
      <c r="J257" s="12"/>
      <c r="K257" s="68"/>
      <c r="L257" s="68"/>
      <c r="M257" s="154"/>
      <c r="N257" s="32"/>
      <c r="O257" s="68"/>
      <c r="P257" s="154"/>
      <c r="Q257" s="12"/>
      <c r="R257" s="68"/>
      <c r="S257" s="32"/>
      <c r="T257" s="32"/>
      <c r="U257" s="32"/>
      <c r="V257" s="32"/>
      <c r="W257" s="32"/>
      <c r="AI257" s="12"/>
      <c r="AJ257" s="12"/>
    </row>
    <row r="258" spans="4:36">
      <c r="D258" s="12"/>
      <c r="E258" s="12"/>
      <c r="F258" s="12"/>
      <c r="G258" s="154"/>
      <c r="H258" s="154"/>
      <c r="I258" s="12"/>
      <c r="J258" s="12"/>
      <c r="K258" s="68"/>
      <c r="L258" s="68"/>
      <c r="M258" s="154"/>
      <c r="N258" s="32"/>
      <c r="O258" s="68"/>
      <c r="P258" s="154"/>
      <c r="Q258" s="12"/>
      <c r="R258" s="68"/>
      <c r="S258" s="32"/>
      <c r="T258" s="32"/>
      <c r="U258" s="32"/>
      <c r="V258" s="32"/>
      <c r="W258" s="32"/>
      <c r="AI258" s="12"/>
      <c r="AJ258" s="12"/>
    </row>
    <row r="259" spans="4:36">
      <c r="D259" s="12"/>
      <c r="E259" s="12"/>
      <c r="F259" s="12"/>
      <c r="G259" s="154"/>
      <c r="H259" s="154"/>
      <c r="I259" s="12"/>
      <c r="J259" s="12"/>
      <c r="K259" s="68"/>
      <c r="L259" s="68"/>
      <c r="M259" s="154"/>
      <c r="N259" s="32"/>
      <c r="O259" s="68"/>
      <c r="P259" s="154"/>
      <c r="Q259" s="12"/>
      <c r="R259" s="68"/>
      <c r="S259" s="32"/>
      <c r="T259" s="32"/>
      <c r="U259" s="32"/>
      <c r="V259" s="32"/>
      <c r="W259" s="32"/>
      <c r="AI259" s="12"/>
      <c r="AJ259" s="12"/>
    </row>
    <row r="260" spans="4:36">
      <c r="D260" s="12"/>
      <c r="E260" s="12"/>
      <c r="F260" s="12"/>
      <c r="G260" s="154"/>
      <c r="H260" s="154"/>
      <c r="I260" s="12"/>
      <c r="J260" s="12"/>
      <c r="K260" s="68"/>
      <c r="L260" s="68"/>
      <c r="M260" s="154"/>
      <c r="N260" s="32"/>
      <c r="O260" s="68"/>
      <c r="P260" s="154"/>
      <c r="Q260" s="12"/>
      <c r="R260" s="68"/>
      <c r="S260" s="32"/>
      <c r="T260" s="32"/>
      <c r="U260" s="32"/>
      <c r="V260" s="32"/>
      <c r="W260" s="32"/>
      <c r="AI260" s="12"/>
      <c r="AJ260" s="12"/>
    </row>
    <row r="261" spans="4:36">
      <c r="D261" s="12"/>
      <c r="E261" s="12"/>
      <c r="F261" s="12"/>
      <c r="G261" s="154"/>
      <c r="H261" s="154"/>
      <c r="I261" s="12"/>
      <c r="J261" s="12"/>
      <c r="K261" s="68"/>
      <c r="L261" s="68"/>
      <c r="M261" s="154"/>
      <c r="N261" s="32"/>
      <c r="O261" s="68"/>
      <c r="P261" s="154"/>
      <c r="Q261" s="12"/>
      <c r="R261" s="68"/>
      <c r="S261" s="32"/>
      <c r="T261" s="32"/>
      <c r="U261" s="32"/>
      <c r="V261" s="32"/>
      <c r="W261" s="32"/>
      <c r="AI261" s="12"/>
      <c r="AJ261" s="12"/>
    </row>
    <row r="262" spans="4:36">
      <c r="D262" s="12"/>
      <c r="E262" s="12"/>
      <c r="F262" s="12"/>
      <c r="G262" s="154"/>
      <c r="H262" s="154"/>
      <c r="I262" s="12"/>
      <c r="J262" s="12"/>
      <c r="K262" s="68"/>
      <c r="L262" s="68"/>
      <c r="M262" s="154"/>
      <c r="N262" s="32"/>
      <c r="O262" s="68"/>
      <c r="P262" s="154"/>
      <c r="Q262" s="12"/>
      <c r="R262" s="68"/>
      <c r="S262" s="32"/>
      <c r="T262" s="32"/>
      <c r="U262" s="32"/>
      <c r="V262" s="32"/>
      <c r="W262" s="32"/>
      <c r="AI262" s="12"/>
      <c r="AJ262" s="12"/>
    </row>
    <row r="263" spans="4:36">
      <c r="D263" s="12"/>
      <c r="E263" s="12"/>
      <c r="F263" s="12"/>
      <c r="G263" s="154"/>
      <c r="H263" s="154"/>
      <c r="I263" s="12"/>
      <c r="J263" s="12"/>
      <c r="K263" s="68"/>
      <c r="L263" s="68"/>
      <c r="M263" s="154"/>
      <c r="N263" s="32"/>
      <c r="O263" s="68"/>
      <c r="P263" s="154"/>
      <c r="Q263" s="12"/>
      <c r="R263" s="68"/>
      <c r="S263" s="32"/>
      <c r="T263" s="32"/>
      <c r="U263" s="32"/>
      <c r="V263" s="32"/>
      <c r="W263" s="32"/>
      <c r="AI263" s="12"/>
      <c r="AJ263" s="12"/>
    </row>
    <row r="264" spans="4:36">
      <c r="D264" s="12"/>
      <c r="E264" s="12"/>
      <c r="F264" s="12"/>
      <c r="G264" s="154"/>
      <c r="H264" s="154"/>
      <c r="I264" s="12"/>
      <c r="J264" s="12"/>
      <c r="K264" s="68"/>
      <c r="L264" s="68"/>
      <c r="M264" s="154"/>
      <c r="N264" s="32"/>
      <c r="O264" s="68"/>
      <c r="P264" s="154"/>
      <c r="Q264" s="12"/>
      <c r="R264" s="68"/>
      <c r="S264" s="32"/>
      <c r="T264" s="32"/>
      <c r="U264" s="32"/>
      <c r="V264" s="32"/>
      <c r="W264" s="32"/>
      <c r="AI264" s="12"/>
      <c r="AJ264" s="12"/>
    </row>
    <row r="265" spans="4:36">
      <c r="D265" s="12"/>
      <c r="E265" s="12"/>
      <c r="F265" s="12"/>
      <c r="G265" s="154"/>
      <c r="H265" s="154"/>
      <c r="I265" s="12"/>
      <c r="J265" s="12"/>
      <c r="K265" s="68"/>
      <c r="L265" s="68"/>
      <c r="M265" s="154"/>
      <c r="N265" s="32"/>
      <c r="O265" s="68"/>
      <c r="P265" s="154"/>
      <c r="Q265" s="12"/>
      <c r="R265" s="68"/>
      <c r="S265" s="32"/>
      <c r="T265" s="32"/>
      <c r="U265" s="32"/>
      <c r="V265" s="32"/>
      <c r="W265" s="32"/>
      <c r="AI265" s="12"/>
      <c r="AJ265" s="12"/>
    </row>
    <row r="266" spans="4:36">
      <c r="D266" s="12"/>
      <c r="E266" s="12"/>
      <c r="F266" s="12"/>
      <c r="G266" s="154"/>
      <c r="H266" s="154"/>
      <c r="I266" s="12"/>
      <c r="J266" s="12"/>
      <c r="K266" s="68"/>
      <c r="L266" s="68"/>
      <c r="M266" s="154"/>
      <c r="N266" s="32"/>
      <c r="O266" s="68"/>
      <c r="P266" s="154"/>
      <c r="Q266" s="12"/>
      <c r="R266" s="68"/>
      <c r="S266" s="32"/>
      <c r="T266" s="32"/>
      <c r="U266" s="32"/>
      <c r="V266" s="32"/>
      <c r="W266" s="32"/>
      <c r="AI266" s="12"/>
      <c r="AJ266" s="12"/>
    </row>
    <row r="267" spans="4:36">
      <c r="D267" s="12"/>
      <c r="E267" s="12"/>
      <c r="F267" s="12"/>
      <c r="G267" s="154"/>
      <c r="H267" s="154"/>
      <c r="I267" s="12"/>
      <c r="J267" s="12"/>
      <c r="K267" s="68"/>
      <c r="L267" s="68"/>
      <c r="M267" s="154"/>
      <c r="N267" s="32"/>
      <c r="O267" s="68"/>
      <c r="P267" s="154"/>
      <c r="Q267" s="12"/>
      <c r="R267" s="68"/>
      <c r="S267" s="32"/>
      <c r="T267" s="32"/>
      <c r="U267" s="32"/>
      <c r="V267" s="32"/>
      <c r="W267" s="32"/>
      <c r="AI267" s="12"/>
      <c r="AJ267" s="12"/>
    </row>
    <row r="268" spans="4:36">
      <c r="D268" s="12"/>
      <c r="E268" s="12"/>
      <c r="F268" s="12"/>
      <c r="G268" s="154"/>
      <c r="H268" s="154"/>
      <c r="I268" s="12"/>
      <c r="J268" s="12"/>
      <c r="K268" s="68"/>
      <c r="L268" s="68"/>
      <c r="M268" s="154"/>
      <c r="N268" s="32"/>
      <c r="O268" s="68"/>
      <c r="P268" s="154"/>
      <c r="Q268" s="12"/>
      <c r="R268" s="68"/>
      <c r="S268" s="32"/>
      <c r="T268" s="32"/>
      <c r="U268" s="32"/>
      <c r="V268" s="32"/>
      <c r="W268" s="32"/>
      <c r="AI268" s="12"/>
      <c r="AJ268" s="12"/>
    </row>
    <row r="269" spans="4:36">
      <c r="D269" s="12"/>
      <c r="E269" s="12"/>
      <c r="F269" s="12"/>
      <c r="G269" s="154"/>
      <c r="H269" s="154"/>
      <c r="I269" s="12"/>
      <c r="J269" s="12"/>
      <c r="K269" s="68"/>
      <c r="L269" s="68"/>
      <c r="M269" s="154"/>
      <c r="N269" s="32"/>
      <c r="O269" s="68"/>
      <c r="P269" s="154"/>
      <c r="Q269" s="12"/>
      <c r="R269" s="68"/>
      <c r="S269" s="32"/>
      <c r="T269" s="32"/>
      <c r="U269" s="32"/>
      <c r="V269" s="32"/>
      <c r="W269" s="32"/>
      <c r="AI269" s="12"/>
      <c r="AJ269" s="12"/>
    </row>
    <row r="270" spans="4:36">
      <c r="D270" s="12"/>
      <c r="E270" s="12"/>
      <c r="F270" s="12"/>
      <c r="G270" s="154"/>
      <c r="H270" s="154"/>
      <c r="I270" s="12"/>
      <c r="J270" s="12"/>
      <c r="K270" s="68"/>
      <c r="L270" s="68"/>
      <c r="M270" s="154"/>
      <c r="N270" s="32"/>
      <c r="O270" s="68"/>
      <c r="P270" s="154"/>
      <c r="Q270" s="12"/>
      <c r="R270" s="68"/>
      <c r="S270" s="32"/>
      <c r="T270" s="32"/>
      <c r="U270" s="32"/>
      <c r="V270" s="32"/>
      <c r="W270" s="32"/>
      <c r="AI270" s="12"/>
      <c r="AJ270" s="12"/>
    </row>
    <row r="271" spans="4:36">
      <c r="D271" s="12"/>
      <c r="E271" s="12"/>
      <c r="F271" s="12"/>
      <c r="G271" s="154"/>
      <c r="H271" s="154"/>
      <c r="I271" s="12"/>
      <c r="J271" s="12"/>
      <c r="K271" s="68"/>
      <c r="L271" s="68"/>
      <c r="M271" s="154"/>
      <c r="N271" s="32"/>
      <c r="O271" s="68"/>
      <c r="P271" s="154"/>
      <c r="Q271" s="12"/>
      <c r="R271" s="68"/>
      <c r="S271" s="32"/>
      <c r="T271" s="32"/>
      <c r="U271" s="32"/>
      <c r="V271" s="32"/>
      <c r="W271" s="32"/>
      <c r="AI271" s="12"/>
      <c r="AJ271" s="12"/>
    </row>
    <row r="272" spans="4:36">
      <c r="D272" s="12"/>
      <c r="E272" s="12"/>
      <c r="F272" s="12"/>
      <c r="G272" s="154"/>
      <c r="H272" s="154"/>
      <c r="I272" s="12"/>
      <c r="J272" s="12"/>
      <c r="K272" s="68"/>
      <c r="L272" s="68"/>
      <c r="M272" s="154"/>
      <c r="N272" s="32"/>
      <c r="O272" s="68"/>
      <c r="P272" s="154"/>
      <c r="Q272" s="12"/>
      <c r="R272" s="68"/>
      <c r="S272" s="32"/>
      <c r="T272" s="32"/>
      <c r="U272" s="32"/>
      <c r="V272" s="32"/>
      <c r="W272" s="32"/>
      <c r="AI272" s="12"/>
      <c r="AJ272" s="12"/>
    </row>
    <row r="273" spans="1:23">
      <c r="A273" s="30"/>
      <c r="B273" s="30"/>
      <c r="C273" s="30"/>
      <c r="D273" s="30"/>
      <c r="E273" s="30"/>
      <c r="F273" s="30"/>
      <c r="G273" s="154"/>
      <c r="H273" s="154"/>
      <c r="I273" s="30"/>
      <c r="J273" s="30"/>
      <c r="K273" s="68"/>
      <c r="L273" s="68"/>
      <c r="M273" s="154"/>
      <c r="N273" s="32"/>
      <c r="O273" s="68"/>
      <c r="P273" s="154"/>
      <c r="Q273" s="30"/>
      <c r="R273" s="68"/>
      <c r="S273" s="32"/>
      <c r="T273" s="32"/>
      <c r="U273" s="32"/>
      <c r="V273" s="32"/>
      <c r="W273" s="32"/>
    </row>
    <row r="274" spans="1:23">
      <c r="A274" s="32"/>
      <c r="B274" s="32"/>
      <c r="C274" s="32"/>
      <c r="D274" s="32"/>
      <c r="E274" s="32"/>
      <c r="F274" s="32"/>
      <c r="G274" s="154"/>
      <c r="H274" s="154"/>
      <c r="I274" s="32"/>
      <c r="J274" s="32"/>
      <c r="K274" s="68"/>
      <c r="L274" s="68"/>
      <c r="M274" s="154"/>
      <c r="N274" s="32"/>
      <c r="O274" s="68"/>
      <c r="P274" s="154"/>
      <c r="Q274" s="32"/>
      <c r="R274" s="68"/>
      <c r="S274" s="32"/>
      <c r="T274" s="32"/>
      <c r="U274" s="32"/>
      <c r="V274" s="32"/>
      <c r="W274" s="32"/>
    </row>
    <row r="275" spans="1:23">
      <c r="A275" s="32"/>
      <c r="B275" s="32"/>
      <c r="C275" s="32"/>
      <c r="D275" s="32"/>
      <c r="E275" s="32"/>
      <c r="F275" s="32"/>
      <c r="G275" s="154"/>
      <c r="H275" s="154"/>
      <c r="I275" s="32"/>
      <c r="J275" s="32"/>
      <c r="K275" s="68"/>
      <c r="L275" s="68"/>
      <c r="M275" s="154"/>
      <c r="N275" s="32"/>
      <c r="O275" s="68"/>
      <c r="P275" s="154"/>
      <c r="Q275" s="32"/>
      <c r="R275" s="68"/>
      <c r="S275" s="32"/>
      <c r="T275" s="32"/>
      <c r="U275" s="32"/>
      <c r="V275" s="32"/>
      <c r="W275" s="32"/>
    </row>
    <row r="276" spans="1:23">
      <c r="A276" s="32"/>
      <c r="B276" s="32"/>
      <c r="C276" s="32"/>
      <c r="D276" s="32"/>
      <c r="E276" s="32"/>
      <c r="F276" s="32"/>
      <c r="G276" s="154"/>
      <c r="H276" s="154"/>
      <c r="I276" s="32"/>
      <c r="J276" s="32"/>
      <c r="K276" s="68"/>
      <c r="L276" s="68"/>
      <c r="M276" s="154"/>
      <c r="N276" s="32"/>
      <c r="O276" s="68"/>
      <c r="P276" s="154"/>
      <c r="Q276" s="32"/>
      <c r="R276" s="68"/>
      <c r="S276" s="32"/>
      <c r="T276" s="32"/>
      <c r="U276" s="32"/>
      <c r="V276" s="32"/>
      <c r="W276" s="32"/>
    </row>
    <row r="277" spans="1:23">
      <c r="A277" s="32"/>
      <c r="B277" s="32"/>
      <c r="C277" s="32"/>
      <c r="D277" s="32"/>
      <c r="E277" s="32"/>
      <c r="F277" s="32"/>
      <c r="G277" s="154"/>
      <c r="H277" s="154"/>
      <c r="I277" s="32"/>
      <c r="J277" s="32"/>
      <c r="K277" s="68"/>
      <c r="L277" s="68"/>
      <c r="M277" s="154"/>
      <c r="N277" s="32"/>
      <c r="O277" s="68"/>
      <c r="P277" s="154"/>
      <c r="Q277" s="32"/>
      <c r="R277" s="68"/>
      <c r="S277" s="32"/>
      <c r="T277" s="32"/>
      <c r="U277" s="32"/>
      <c r="V277" s="32"/>
      <c r="W277" s="32"/>
    </row>
    <row r="278" spans="1:23">
      <c r="A278" s="32"/>
      <c r="B278" s="32"/>
      <c r="C278" s="32"/>
      <c r="D278" s="32"/>
      <c r="E278" s="32"/>
      <c r="F278" s="32"/>
      <c r="G278" s="154"/>
      <c r="H278" s="154"/>
      <c r="I278" s="32"/>
      <c r="J278" s="32"/>
      <c r="K278" s="68"/>
      <c r="L278" s="68"/>
      <c r="M278" s="154"/>
      <c r="N278" s="32"/>
      <c r="O278" s="68"/>
      <c r="P278" s="154"/>
      <c r="Q278" s="32"/>
      <c r="R278" s="68"/>
      <c r="S278" s="32"/>
      <c r="T278" s="32"/>
      <c r="U278" s="32"/>
      <c r="V278" s="32"/>
      <c r="W278" s="32"/>
    </row>
    <row r="279" spans="1:23">
      <c r="A279" s="32"/>
      <c r="B279" s="32"/>
      <c r="C279" s="32"/>
      <c r="D279" s="32"/>
      <c r="E279" s="32"/>
      <c r="F279" s="32"/>
      <c r="G279" s="154"/>
      <c r="H279" s="154"/>
      <c r="I279" s="32"/>
      <c r="J279" s="32"/>
      <c r="K279" s="68"/>
      <c r="L279" s="68"/>
      <c r="M279" s="154"/>
      <c r="N279" s="32"/>
      <c r="O279" s="68"/>
      <c r="P279" s="154"/>
      <c r="Q279" s="32"/>
      <c r="R279" s="68"/>
      <c r="S279" s="32"/>
      <c r="T279" s="32"/>
      <c r="U279" s="32"/>
      <c r="V279" s="32"/>
      <c r="W279" s="32"/>
    </row>
    <row r="280" spans="1:23">
      <c r="A280" s="32"/>
      <c r="B280" s="32"/>
      <c r="C280" s="32"/>
      <c r="D280" s="32"/>
      <c r="E280" s="32"/>
      <c r="F280" s="32"/>
      <c r="G280" s="154"/>
      <c r="H280" s="154"/>
      <c r="I280" s="32"/>
      <c r="J280" s="32"/>
      <c r="K280" s="68"/>
      <c r="L280" s="68"/>
      <c r="M280" s="154"/>
      <c r="N280" s="32"/>
      <c r="O280" s="68"/>
      <c r="P280" s="154"/>
      <c r="Q280" s="32"/>
      <c r="R280" s="68"/>
      <c r="S280" s="32"/>
      <c r="T280" s="32"/>
      <c r="U280" s="32"/>
      <c r="V280" s="32"/>
      <c r="W280" s="32"/>
    </row>
    <row r="281" spans="1:23">
      <c r="A281" s="32"/>
      <c r="B281" s="32"/>
      <c r="C281" s="32"/>
      <c r="D281" s="32"/>
      <c r="E281" s="32"/>
      <c r="F281" s="32"/>
      <c r="G281" s="154"/>
      <c r="H281" s="154"/>
      <c r="I281" s="32"/>
      <c r="J281" s="32"/>
      <c r="K281" s="68"/>
      <c r="L281" s="68"/>
      <c r="M281" s="154"/>
      <c r="N281" s="32"/>
      <c r="O281" s="68"/>
      <c r="P281" s="154"/>
      <c r="Q281" s="32"/>
      <c r="R281" s="68"/>
      <c r="S281" s="32"/>
      <c r="T281" s="32"/>
      <c r="U281" s="32"/>
      <c r="V281" s="32"/>
      <c r="W281" s="32"/>
    </row>
    <row r="282" spans="1:23">
      <c r="A282" s="32"/>
      <c r="B282" s="32"/>
      <c r="C282" s="32"/>
      <c r="D282" s="32"/>
      <c r="E282" s="32"/>
      <c r="F282" s="32"/>
      <c r="G282" s="154"/>
      <c r="H282" s="154"/>
      <c r="I282" s="32"/>
      <c r="J282" s="32"/>
      <c r="K282" s="68"/>
      <c r="L282" s="68"/>
      <c r="M282" s="154"/>
      <c r="N282" s="32"/>
      <c r="O282" s="68"/>
      <c r="P282" s="154"/>
      <c r="Q282" s="32"/>
      <c r="R282" s="68"/>
      <c r="S282" s="32"/>
      <c r="V282" s="32"/>
      <c r="W282" s="32"/>
    </row>
    <row r="283" spans="1:23">
      <c r="A283" s="32"/>
      <c r="B283" s="32"/>
      <c r="C283" s="32"/>
      <c r="D283" s="32"/>
      <c r="E283" s="32"/>
      <c r="F283" s="32"/>
      <c r="G283" s="154"/>
      <c r="H283" s="154"/>
      <c r="I283" s="32"/>
      <c r="J283" s="32"/>
      <c r="K283" s="68"/>
      <c r="L283" s="68"/>
      <c r="M283" s="154"/>
      <c r="N283" s="32"/>
      <c r="O283" s="68"/>
      <c r="P283" s="154"/>
      <c r="Q283" s="32"/>
      <c r="R283" s="68"/>
      <c r="S283" s="32"/>
      <c r="V283" s="32"/>
      <c r="W283" s="32"/>
    </row>
    <row r="284" spans="1:23">
      <c r="A284" s="32"/>
      <c r="B284" s="32"/>
      <c r="C284" s="32"/>
      <c r="D284" s="32"/>
      <c r="E284" s="32"/>
      <c r="F284" s="32"/>
      <c r="G284" s="154"/>
      <c r="H284" s="154"/>
      <c r="I284" s="32"/>
      <c r="J284" s="32"/>
      <c r="K284" s="68"/>
      <c r="L284" s="68"/>
      <c r="M284" s="154"/>
      <c r="N284" s="32"/>
      <c r="O284" s="68"/>
      <c r="P284" s="154"/>
      <c r="Q284" s="32"/>
      <c r="R284" s="68"/>
      <c r="S284" s="32"/>
      <c r="V284" s="32"/>
      <c r="W284" s="32"/>
    </row>
    <row r="285" spans="1:23">
      <c r="A285" s="32"/>
      <c r="B285" s="32"/>
      <c r="C285" s="32"/>
      <c r="D285" s="32"/>
      <c r="E285" s="32"/>
      <c r="F285" s="32"/>
      <c r="G285" s="154"/>
      <c r="H285" s="154"/>
      <c r="I285" s="32"/>
      <c r="J285" s="32"/>
      <c r="K285" s="68"/>
      <c r="L285" s="68"/>
      <c r="M285" s="154"/>
      <c r="N285" s="32"/>
      <c r="O285" s="68"/>
      <c r="P285" s="154"/>
      <c r="Q285" s="32"/>
      <c r="R285" s="68"/>
      <c r="S285" s="32"/>
    </row>
    <row r="286" spans="1:23">
      <c r="A286" s="32"/>
      <c r="B286" s="32"/>
      <c r="C286" s="32"/>
      <c r="D286" s="32"/>
      <c r="E286" s="32"/>
      <c r="F286" s="32"/>
      <c r="G286" s="154"/>
      <c r="H286" s="154"/>
      <c r="I286" s="32"/>
      <c r="J286" s="32"/>
      <c r="K286" s="68"/>
      <c r="L286" s="68"/>
      <c r="M286" s="154"/>
      <c r="N286" s="32"/>
      <c r="O286" s="68"/>
      <c r="P286" s="154"/>
      <c r="Q286" s="32"/>
      <c r="R286" s="68"/>
      <c r="S286" s="32"/>
    </row>
    <row r="287" spans="1:23">
      <c r="A287" s="32"/>
      <c r="B287" s="32"/>
      <c r="C287" s="32"/>
      <c r="D287" s="32"/>
      <c r="E287" s="32"/>
      <c r="F287" s="32"/>
      <c r="G287" s="154"/>
      <c r="H287" s="154"/>
      <c r="I287" s="32"/>
      <c r="J287" s="32"/>
      <c r="K287" s="68"/>
      <c r="L287" s="68"/>
      <c r="M287" s="154"/>
      <c r="N287" s="32"/>
      <c r="O287" s="68"/>
      <c r="P287" s="154"/>
      <c r="Q287" s="32"/>
      <c r="R287" s="68"/>
      <c r="S287" s="32"/>
    </row>
    <row r="288" spans="1:23">
      <c r="A288" s="32"/>
      <c r="B288" s="32"/>
      <c r="C288" s="32"/>
      <c r="D288" s="32"/>
      <c r="E288" s="32"/>
      <c r="F288" s="32"/>
      <c r="G288" s="154"/>
      <c r="H288" s="154"/>
      <c r="I288" s="32"/>
      <c r="J288" s="32"/>
      <c r="K288" s="68"/>
      <c r="L288" s="68"/>
      <c r="M288" s="154"/>
      <c r="N288" s="32"/>
      <c r="O288" s="68"/>
      <c r="P288" s="154"/>
      <c r="Q288" s="32"/>
      <c r="R288" s="68"/>
      <c r="S288" s="32"/>
    </row>
    <row r="289" spans="1:19">
      <c r="A289" s="32"/>
      <c r="B289" s="32"/>
      <c r="C289" s="32"/>
      <c r="D289" s="32"/>
      <c r="E289" s="32"/>
      <c r="F289" s="32"/>
      <c r="G289" s="154"/>
      <c r="H289" s="154"/>
      <c r="I289" s="32"/>
      <c r="J289" s="32"/>
      <c r="K289" s="68"/>
      <c r="L289" s="68"/>
      <c r="M289" s="154"/>
      <c r="N289" s="32"/>
      <c r="O289" s="68"/>
      <c r="P289" s="154"/>
      <c r="Q289" s="32"/>
      <c r="R289" s="68"/>
      <c r="S289" s="32"/>
    </row>
    <row r="290" spans="1:19">
      <c r="A290" s="32"/>
      <c r="B290" s="32"/>
      <c r="C290" s="32"/>
      <c r="D290" s="32"/>
      <c r="E290" s="32"/>
      <c r="F290" s="32"/>
      <c r="G290" s="154"/>
      <c r="H290" s="154"/>
      <c r="I290" s="32"/>
      <c r="J290" s="32"/>
      <c r="K290" s="68"/>
      <c r="L290" s="68"/>
      <c r="M290" s="154"/>
      <c r="N290" s="32"/>
      <c r="O290" s="68"/>
      <c r="P290" s="154"/>
      <c r="Q290" s="32"/>
      <c r="R290" s="68"/>
      <c r="S290" s="32"/>
    </row>
    <row r="291" spans="1:19">
      <c r="A291" s="32"/>
      <c r="B291" s="32"/>
      <c r="C291" s="32"/>
      <c r="D291" s="32"/>
      <c r="E291" s="32"/>
      <c r="F291" s="32"/>
      <c r="G291" s="154"/>
      <c r="H291" s="154"/>
      <c r="I291" s="32"/>
      <c r="J291" s="32"/>
      <c r="K291" s="68"/>
      <c r="L291" s="68"/>
      <c r="M291" s="154"/>
      <c r="N291" s="32"/>
      <c r="O291" s="68"/>
      <c r="P291" s="154"/>
      <c r="Q291" s="32"/>
      <c r="R291" s="68"/>
      <c r="S291" s="32"/>
    </row>
    <row r="292" spans="1:19">
      <c r="A292" s="32"/>
      <c r="B292" s="32"/>
      <c r="C292" s="32"/>
      <c r="D292" s="32"/>
      <c r="E292" s="32"/>
      <c r="F292" s="32"/>
      <c r="G292" s="154"/>
      <c r="H292" s="154"/>
      <c r="I292" s="32"/>
      <c r="J292" s="32"/>
      <c r="K292" s="68"/>
      <c r="L292" s="68"/>
      <c r="M292" s="154"/>
      <c r="N292" s="32"/>
      <c r="O292" s="68"/>
      <c r="P292" s="154"/>
      <c r="Q292" s="32"/>
      <c r="R292" s="68"/>
      <c r="S292" s="32"/>
    </row>
    <row r="293" spans="1:19">
      <c r="A293" s="32"/>
      <c r="B293" s="32"/>
      <c r="C293" s="32"/>
      <c r="D293" s="32"/>
      <c r="E293" s="32"/>
      <c r="F293" s="32"/>
      <c r="G293" s="154"/>
      <c r="H293" s="154"/>
      <c r="I293" s="32"/>
      <c r="J293" s="32"/>
      <c r="K293" s="68"/>
      <c r="L293" s="68"/>
      <c r="M293" s="154"/>
      <c r="N293" s="32"/>
      <c r="O293" s="68"/>
      <c r="P293" s="154"/>
      <c r="Q293" s="32"/>
      <c r="R293" s="68"/>
      <c r="S293" s="32"/>
    </row>
    <row r="294" spans="1:19">
      <c r="A294" s="32"/>
      <c r="B294" s="32"/>
      <c r="C294" s="32"/>
      <c r="D294" s="32"/>
      <c r="E294" s="32"/>
      <c r="F294" s="32"/>
      <c r="G294" s="154"/>
      <c r="H294" s="154"/>
      <c r="I294" s="32"/>
      <c r="J294" s="32"/>
      <c r="K294" s="68"/>
      <c r="L294" s="68"/>
      <c r="M294" s="154"/>
      <c r="N294" s="32"/>
      <c r="O294" s="68"/>
      <c r="P294" s="154"/>
      <c r="Q294" s="32"/>
      <c r="R294" s="68"/>
      <c r="S294" s="32"/>
    </row>
    <row r="295" spans="1:19">
      <c r="A295" s="32"/>
      <c r="B295" s="32"/>
      <c r="C295" s="32"/>
      <c r="D295" s="32"/>
      <c r="E295" s="32"/>
      <c r="F295" s="32"/>
      <c r="G295" s="154"/>
      <c r="H295" s="154"/>
      <c r="I295" s="32"/>
      <c r="J295" s="32"/>
      <c r="K295" s="68"/>
      <c r="L295" s="68"/>
      <c r="M295" s="154"/>
      <c r="N295" s="32"/>
      <c r="O295" s="68"/>
      <c r="P295" s="154"/>
      <c r="Q295" s="32"/>
      <c r="R295" s="68"/>
      <c r="S295" s="32"/>
    </row>
    <row r="296" spans="1:19">
      <c r="A296" s="32"/>
      <c r="B296" s="32"/>
      <c r="C296" s="32"/>
      <c r="D296" s="32"/>
      <c r="E296" s="32"/>
      <c r="F296" s="32"/>
      <c r="G296" s="154"/>
      <c r="H296" s="154"/>
      <c r="I296" s="32"/>
      <c r="J296" s="32"/>
      <c r="K296" s="68"/>
      <c r="L296" s="68"/>
      <c r="M296" s="154"/>
      <c r="N296" s="32"/>
      <c r="O296" s="68"/>
      <c r="P296" s="154"/>
      <c r="Q296" s="32"/>
      <c r="R296" s="68"/>
      <c r="S296" s="32"/>
    </row>
    <row r="297" spans="1:19">
      <c r="A297" s="32"/>
      <c r="B297" s="32"/>
      <c r="C297" s="32"/>
      <c r="D297" s="32"/>
      <c r="E297" s="32"/>
      <c r="F297" s="32"/>
      <c r="G297" s="154"/>
      <c r="H297" s="154"/>
      <c r="I297" s="32"/>
      <c r="J297" s="32"/>
      <c r="K297" s="68"/>
      <c r="L297" s="68"/>
      <c r="M297" s="154"/>
      <c r="N297" s="32"/>
      <c r="O297" s="68"/>
      <c r="P297" s="154"/>
      <c r="Q297" s="32"/>
      <c r="R297" s="68"/>
      <c r="S297" s="32"/>
    </row>
    <row r="298" spans="1:19">
      <c r="A298" s="32"/>
      <c r="B298" s="32"/>
      <c r="C298" s="32"/>
      <c r="D298" s="32"/>
      <c r="E298" s="32"/>
      <c r="F298" s="32"/>
      <c r="G298" s="154"/>
      <c r="H298" s="154"/>
      <c r="I298" s="32"/>
      <c r="J298" s="32"/>
      <c r="K298" s="68"/>
      <c r="L298" s="68"/>
      <c r="M298" s="154"/>
      <c r="N298" s="32"/>
      <c r="O298" s="68"/>
      <c r="P298" s="154"/>
      <c r="Q298" s="32"/>
      <c r="R298" s="68"/>
      <c r="S298" s="32"/>
    </row>
    <row r="299" spans="1:19">
      <c r="A299" s="32"/>
      <c r="B299" s="32"/>
      <c r="C299" s="32"/>
      <c r="D299" s="32"/>
      <c r="E299" s="32"/>
      <c r="F299" s="32"/>
      <c r="G299" s="154"/>
      <c r="H299" s="154"/>
      <c r="I299" s="32"/>
      <c r="J299" s="32"/>
      <c r="K299" s="68"/>
      <c r="L299" s="68"/>
      <c r="M299" s="154"/>
      <c r="N299" s="32"/>
      <c r="O299" s="68"/>
      <c r="P299" s="154"/>
      <c r="Q299" s="32"/>
      <c r="R299" s="68"/>
      <c r="S299" s="32"/>
    </row>
    <row r="300" spans="1:19">
      <c r="A300" s="32"/>
      <c r="B300" s="32"/>
      <c r="C300" s="32"/>
      <c r="D300" s="32"/>
      <c r="E300" s="32"/>
      <c r="F300" s="32"/>
      <c r="G300" s="154"/>
      <c r="H300" s="154"/>
      <c r="I300" s="32"/>
      <c r="J300" s="32"/>
      <c r="K300" s="68"/>
      <c r="L300" s="68"/>
      <c r="M300" s="154"/>
      <c r="N300" s="32"/>
      <c r="O300" s="68"/>
      <c r="P300" s="154"/>
      <c r="Q300" s="32"/>
      <c r="R300" s="68"/>
      <c r="S300" s="32"/>
    </row>
    <row r="301" spans="1:19">
      <c r="A301" s="32"/>
      <c r="B301" s="32"/>
      <c r="C301" s="32"/>
      <c r="D301" s="32"/>
      <c r="E301" s="32"/>
      <c r="F301" s="32"/>
      <c r="G301" s="154"/>
      <c r="H301" s="154"/>
      <c r="I301" s="32"/>
      <c r="J301" s="32"/>
      <c r="K301" s="68"/>
      <c r="L301" s="68"/>
      <c r="M301" s="154"/>
      <c r="N301" s="32"/>
      <c r="O301" s="68"/>
      <c r="P301" s="154"/>
      <c r="Q301" s="32"/>
      <c r="R301" s="68"/>
      <c r="S301" s="32"/>
    </row>
    <row r="302" spans="1:19">
      <c r="A302" s="32"/>
      <c r="B302" s="32"/>
      <c r="C302" s="32"/>
      <c r="D302" s="32"/>
      <c r="E302" s="32"/>
      <c r="F302" s="32"/>
      <c r="G302" s="154"/>
      <c r="H302" s="154"/>
      <c r="I302" s="32"/>
      <c r="J302" s="32"/>
      <c r="K302" s="68"/>
      <c r="L302" s="68"/>
      <c r="M302" s="154"/>
      <c r="N302" s="32"/>
      <c r="O302" s="68"/>
      <c r="P302" s="154"/>
      <c r="Q302" s="32"/>
      <c r="R302" s="68"/>
      <c r="S302" s="32"/>
    </row>
    <row r="303" spans="1:19">
      <c r="A303" s="32"/>
      <c r="B303" s="32"/>
      <c r="C303" s="32"/>
      <c r="D303" s="32"/>
      <c r="E303" s="32"/>
      <c r="F303" s="32"/>
      <c r="G303" s="154"/>
      <c r="H303" s="154"/>
      <c r="I303" s="32"/>
      <c r="J303" s="32"/>
      <c r="K303" s="68"/>
      <c r="L303" s="68"/>
      <c r="M303" s="154"/>
      <c r="N303" s="32"/>
      <c r="O303" s="68"/>
      <c r="P303" s="154"/>
      <c r="Q303" s="32"/>
      <c r="R303" s="68"/>
      <c r="S303" s="32"/>
    </row>
    <row r="304" spans="1:19">
      <c r="A304" s="32"/>
      <c r="B304" s="32"/>
      <c r="C304" s="32"/>
      <c r="D304" s="32"/>
      <c r="E304" s="32"/>
      <c r="F304" s="32"/>
      <c r="G304" s="154"/>
      <c r="H304" s="154"/>
      <c r="I304" s="32"/>
      <c r="J304" s="32"/>
      <c r="K304" s="68"/>
      <c r="L304" s="68"/>
      <c r="M304" s="154"/>
      <c r="N304" s="32"/>
      <c r="O304" s="68"/>
      <c r="P304" s="154"/>
      <c r="Q304" s="32"/>
      <c r="R304" s="68"/>
      <c r="S304" s="32"/>
    </row>
    <row r="305" spans="1:19">
      <c r="A305" s="32"/>
      <c r="B305" s="32"/>
      <c r="C305" s="32"/>
      <c r="D305" s="32"/>
      <c r="E305" s="32"/>
      <c r="F305" s="32"/>
      <c r="G305" s="154"/>
      <c r="H305" s="154"/>
      <c r="I305" s="32"/>
      <c r="J305" s="32"/>
      <c r="K305" s="68"/>
      <c r="L305" s="68"/>
      <c r="M305" s="154"/>
      <c r="N305" s="32"/>
      <c r="O305" s="68"/>
      <c r="P305" s="154"/>
      <c r="Q305" s="32"/>
      <c r="R305" s="68"/>
      <c r="S305" s="32"/>
    </row>
    <row r="306" spans="1:19">
      <c r="A306" s="32"/>
      <c r="B306" s="32"/>
      <c r="C306" s="32"/>
      <c r="D306" s="32"/>
      <c r="E306" s="32"/>
      <c r="F306" s="32"/>
      <c r="G306" s="154"/>
      <c r="H306" s="154"/>
      <c r="I306" s="32"/>
      <c r="J306" s="32"/>
      <c r="K306" s="68"/>
      <c r="L306" s="68"/>
      <c r="M306" s="154"/>
      <c r="N306" s="32"/>
      <c r="O306" s="68"/>
      <c r="P306" s="154"/>
      <c r="Q306" s="32"/>
      <c r="R306" s="68"/>
      <c r="S306" s="32"/>
    </row>
    <row r="307" spans="1:19">
      <c r="A307" s="32"/>
      <c r="B307" s="32"/>
      <c r="C307" s="32"/>
      <c r="D307" s="32"/>
      <c r="E307" s="32"/>
      <c r="F307" s="32"/>
      <c r="G307" s="154"/>
      <c r="H307" s="154"/>
      <c r="I307" s="32"/>
      <c r="J307" s="32"/>
      <c r="K307" s="68"/>
      <c r="L307" s="68"/>
      <c r="M307" s="154"/>
      <c r="N307" s="32"/>
      <c r="O307" s="68"/>
      <c r="P307" s="154"/>
      <c r="Q307" s="32"/>
      <c r="R307" s="68"/>
      <c r="S307" s="32"/>
    </row>
    <row r="308" spans="1:19">
      <c r="K308" s="68"/>
    </row>
    <row r="1793" spans="6:6">
      <c r="F1793" s="3" t="s">
        <v>531</v>
      </c>
    </row>
  </sheetData>
  <conditionalFormatting sqref="AL90:AM90">
    <cfRule type="cellIs" dxfId="73" priority="6" stopIfTrue="1" operator="lessThan">
      <formula>0</formula>
    </cfRule>
  </conditionalFormatting>
  <conditionalFormatting sqref="AL67:AM67">
    <cfRule type="cellIs" dxfId="72" priority="7" stopIfTrue="1" operator="greaterThan">
      <formula>0</formula>
    </cfRule>
  </conditionalFormatting>
  <conditionalFormatting sqref="AL67:AM67">
    <cfRule type="cellIs" dxfId="71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CF4-40D1-4E12-817F-83ECF2C43E25}">
  <dimension ref="A1:AS219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Y20" sqref="Y20"/>
    </sheetView>
  </sheetViews>
  <sheetFormatPr baseColWidth="10" defaultRowHeight="15"/>
  <cols>
    <col min="1" max="1" width="1.6328125" style="90" customWidth="1"/>
    <col min="2" max="2" width="7" style="90" customWidth="1"/>
    <col min="3" max="3" width="7.1796875" style="90" bestFit="1" customWidth="1"/>
    <col min="4" max="4" width="10.81640625" style="90" customWidth="1"/>
    <col min="5" max="5" width="3" style="90" customWidth="1"/>
    <col min="6" max="6" width="5.08984375" style="90" customWidth="1"/>
    <col min="7" max="7" width="7.36328125" style="90" customWidth="1"/>
    <col min="8" max="8" width="6.81640625" style="90" customWidth="1"/>
    <col min="9" max="9" width="7.08984375" style="90" customWidth="1"/>
    <col min="10" max="10" width="2.1796875" style="90" customWidth="1"/>
    <col min="11" max="11" width="6.81640625" style="90" customWidth="1"/>
    <col min="12" max="12" width="3.08984375" style="90" customWidth="1"/>
    <col min="13" max="13" width="6.54296875" style="90" customWidth="1"/>
    <col min="14" max="14" width="5.81640625" style="90" customWidth="1"/>
    <col min="15" max="15" width="6.81640625" style="90" customWidth="1"/>
    <col min="16" max="16" width="8.453125" style="90" customWidth="1"/>
    <col min="17" max="17" width="1.54296875" style="177" customWidth="1"/>
    <col min="18" max="18" width="6.90625" style="177" customWidth="1"/>
    <col min="19" max="19" width="6.90625" style="90" customWidth="1"/>
    <col min="20" max="20" width="7.6328125" style="91" customWidth="1"/>
    <col min="21" max="21" width="1.26953125" style="91" customWidth="1"/>
    <col min="22" max="22" width="6.54296875" style="90" customWidth="1"/>
    <col min="23" max="23" width="8.08984375" style="177" customWidth="1"/>
    <col min="24" max="24" width="8" style="91" customWidth="1"/>
    <col min="25" max="25" width="6.90625" style="91" customWidth="1"/>
    <col min="26" max="27" width="7" style="177" customWidth="1"/>
    <col min="28" max="28" width="7.08984375" style="89" customWidth="1"/>
    <col min="29" max="29" width="8.54296875" style="89" customWidth="1"/>
    <col min="30" max="31" width="9.90625" style="89" customWidth="1"/>
    <col min="32" max="32" width="9.81640625" style="89" customWidth="1"/>
    <col min="33" max="34" width="10.90625" style="89"/>
    <col min="35" max="35" width="10.90625" style="91"/>
    <col min="36" max="36" width="10.90625" style="90"/>
    <col min="37" max="37" width="14" style="90" customWidth="1"/>
    <col min="38" max="38" width="12.54296875" style="90" customWidth="1"/>
    <col min="39" max="39" width="10.90625" style="90" customWidth="1"/>
    <col min="40" max="16384" width="10.90625" style="90"/>
  </cols>
  <sheetData>
    <row r="1" spans="1:43" ht="15.6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5"/>
      <c r="T1" s="227"/>
      <c r="U1" s="227"/>
      <c r="V1" s="225"/>
      <c r="W1" s="226"/>
      <c r="X1" s="225"/>
      <c r="Y1" s="207"/>
      <c r="Z1" s="228"/>
      <c r="AA1" s="228"/>
      <c r="AB1" s="90"/>
      <c r="AC1" s="229"/>
      <c r="AD1" s="90"/>
      <c r="AE1" s="90"/>
      <c r="AF1" s="90"/>
      <c r="AG1" s="90"/>
      <c r="AH1" s="90"/>
      <c r="AI1" s="90"/>
    </row>
    <row r="2" spans="1:43" s="234" customFormat="1" ht="31.8">
      <c r="A2" s="230"/>
      <c r="B2" s="230"/>
      <c r="C2" s="230"/>
      <c r="D2" s="231" t="s">
        <v>656</v>
      </c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1" t="s">
        <v>502</v>
      </c>
      <c r="P2" s="231"/>
      <c r="Q2" s="230"/>
      <c r="R2" s="230"/>
      <c r="S2" s="232" t="str">
        <f>+År!B2</f>
        <v>Skålda purke</v>
      </c>
      <c r="T2" s="233"/>
      <c r="U2" s="233"/>
      <c r="V2" s="233"/>
      <c r="W2" s="233"/>
      <c r="X2" s="230"/>
      <c r="Y2" s="207"/>
      <c r="Z2" s="207"/>
      <c r="AA2" s="207"/>
      <c r="AB2" s="207"/>
      <c r="AC2" s="228"/>
      <c r="AD2" s="228"/>
      <c r="AE2" s="90"/>
      <c r="AF2" s="229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</row>
    <row r="3" spans="1:43" ht="15.6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5"/>
      <c r="T3" s="227"/>
      <c r="U3" s="227"/>
      <c r="V3" s="225"/>
      <c r="W3" s="226"/>
      <c r="X3" s="225"/>
      <c r="Y3" s="207"/>
      <c r="Z3" s="228"/>
      <c r="AA3" s="228"/>
      <c r="AB3" s="90"/>
      <c r="AC3" s="229"/>
      <c r="AD3" s="90"/>
      <c r="AE3" s="90"/>
      <c r="AF3" s="90"/>
      <c r="AG3" s="90"/>
      <c r="AH3" s="90"/>
      <c r="AI3" s="90"/>
    </row>
    <row r="4" spans="1:43" s="176" customFormat="1" ht="19.8">
      <c r="A4" s="235"/>
      <c r="B4" s="235"/>
      <c r="C4" s="235"/>
      <c r="D4" s="235"/>
      <c r="E4" s="236"/>
      <c r="F4" s="236" t="s">
        <v>8</v>
      </c>
      <c r="G4" s="236"/>
      <c r="H4" s="237">
        <f>+År!R2</f>
        <v>45</v>
      </c>
      <c r="I4" s="236"/>
      <c r="J4" s="236"/>
      <c r="K4" s="236"/>
      <c r="L4" s="236"/>
      <c r="M4" s="236"/>
      <c r="N4" s="236"/>
      <c r="O4" s="236" t="s">
        <v>453</v>
      </c>
      <c r="P4" s="235"/>
      <c r="Q4" s="238"/>
      <c r="R4" s="238"/>
      <c r="S4" s="238"/>
      <c r="T4" s="330">
        <f>SUM(H10:H216)</f>
        <v>25666</v>
      </c>
      <c r="U4" s="330"/>
      <c r="V4" s="331"/>
      <c r="W4" s="226"/>
      <c r="X4" s="235"/>
      <c r="Y4" s="207"/>
      <c r="Z4" s="207"/>
      <c r="AA4" s="207"/>
      <c r="AB4" s="228"/>
      <c r="AC4" s="228"/>
      <c r="AD4" s="207"/>
      <c r="AE4" s="239"/>
      <c r="AF4" s="90"/>
      <c r="AG4" s="90"/>
      <c r="AI4" s="239"/>
    </row>
    <row r="5" spans="1:43" ht="18.75" customHeight="1">
      <c r="A5" s="240"/>
      <c r="B5" s="240"/>
      <c r="C5" s="240"/>
      <c r="D5" s="225"/>
      <c r="E5" s="241"/>
      <c r="F5" s="225"/>
      <c r="G5" s="225"/>
      <c r="H5" s="241"/>
      <c r="I5" s="242"/>
      <c r="J5" s="242"/>
      <c r="K5" s="242"/>
      <c r="L5" s="242"/>
      <c r="M5" s="243"/>
      <c r="N5" s="225"/>
      <c r="O5" s="240"/>
      <c r="P5" s="225"/>
      <c r="Q5" s="226"/>
      <c r="R5" s="226"/>
      <c r="S5" s="225"/>
      <c r="T5" s="227"/>
      <c r="U5" s="227"/>
      <c r="V5" s="225"/>
      <c r="W5" s="226"/>
      <c r="X5" s="225"/>
      <c r="Y5" s="207"/>
      <c r="Z5" s="228"/>
      <c r="AA5" s="228"/>
      <c r="AB5" s="90"/>
      <c r="AC5" s="229"/>
      <c r="AD5" s="90"/>
      <c r="AE5" s="90"/>
      <c r="AF5" s="90"/>
      <c r="AG5" s="90"/>
      <c r="AH5" s="90"/>
      <c r="AI5" s="90"/>
    </row>
    <row r="6" spans="1:43" ht="18" customHeight="1">
      <c r="A6" s="240"/>
      <c r="B6" s="240"/>
      <c r="C6" s="240"/>
      <c r="D6" s="227"/>
      <c r="E6" s="241"/>
      <c r="F6" s="225"/>
      <c r="G6" s="225"/>
      <c r="H6" s="241"/>
      <c r="I6" s="242"/>
      <c r="J6" s="242"/>
      <c r="K6" s="242"/>
      <c r="L6" s="242"/>
      <c r="M6" s="244"/>
      <c r="N6" s="225"/>
      <c r="O6" s="240"/>
      <c r="P6" s="225"/>
      <c r="Q6" s="245"/>
      <c r="R6" s="226"/>
      <c r="S6" s="225"/>
      <c r="T6" s="246" t="s">
        <v>657</v>
      </c>
      <c r="U6" s="246"/>
      <c r="V6" s="240" t="s">
        <v>3</v>
      </c>
      <c r="W6" s="226"/>
      <c r="X6" s="225"/>
      <c r="Y6" s="207"/>
      <c r="Z6" s="228"/>
      <c r="AA6" s="228"/>
      <c r="AB6" s="90"/>
      <c r="AC6" s="229"/>
      <c r="AD6" s="90"/>
      <c r="AE6" s="90"/>
      <c r="AF6" s="90"/>
      <c r="AG6" s="90"/>
      <c r="AH6" s="90"/>
      <c r="AI6" s="90"/>
    </row>
    <row r="7" spans="1:43" ht="16.5" customHeight="1">
      <c r="A7" s="225"/>
      <c r="B7" s="225"/>
      <c r="C7" s="225"/>
      <c r="D7" s="225"/>
      <c r="E7" s="225"/>
      <c r="F7" s="225"/>
      <c r="G7" s="240" t="s">
        <v>3</v>
      </c>
      <c r="H7" s="227"/>
      <c r="I7" s="246" t="s">
        <v>3</v>
      </c>
      <c r="J7" s="246"/>
      <c r="K7" s="246" t="s">
        <v>3</v>
      </c>
      <c r="L7" s="246"/>
      <c r="M7" s="245"/>
      <c r="N7" s="226"/>
      <c r="O7" s="247"/>
      <c r="P7" s="247" t="s">
        <v>18</v>
      </c>
      <c r="Q7" s="248"/>
      <c r="R7" s="245" t="s">
        <v>476</v>
      </c>
      <c r="S7" s="247" t="s">
        <v>2</v>
      </c>
      <c r="T7" s="246" t="s">
        <v>658</v>
      </c>
      <c r="U7" s="246"/>
      <c r="V7" s="246" t="s">
        <v>11</v>
      </c>
      <c r="W7" s="245"/>
      <c r="X7" s="225"/>
      <c r="Y7" s="207"/>
      <c r="Z7" s="228"/>
      <c r="AA7" s="228"/>
      <c r="AB7" s="90"/>
      <c r="AC7" s="229"/>
      <c r="AD7" s="90"/>
      <c r="AE7" s="90"/>
      <c r="AF7" s="90"/>
      <c r="AG7" s="90"/>
      <c r="AH7" s="90"/>
      <c r="AI7" s="90"/>
    </row>
    <row r="8" spans="1:43" ht="15.6">
      <c r="A8" s="225"/>
      <c r="B8" s="225"/>
      <c r="C8" s="225"/>
      <c r="D8" s="225"/>
      <c r="E8" s="240"/>
      <c r="F8" s="240"/>
      <c r="G8" s="240" t="s">
        <v>526</v>
      </c>
      <c r="H8" s="246" t="s">
        <v>3</v>
      </c>
      <c r="I8" s="246" t="s">
        <v>482</v>
      </c>
      <c r="J8" s="246"/>
      <c r="K8" s="246" t="s">
        <v>444</v>
      </c>
      <c r="L8" s="246"/>
      <c r="M8" s="245" t="s">
        <v>3</v>
      </c>
      <c r="N8" s="245" t="s">
        <v>1</v>
      </c>
      <c r="O8" s="247" t="s">
        <v>18</v>
      </c>
      <c r="P8" s="247" t="s">
        <v>480</v>
      </c>
      <c r="Q8" s="249"/>
      <c r="R8" s="245" t="s">
        <v>480</v>
      </c>
      <c r="S8" s="247" t="s">
        <v>476</v>
      </c>
      <c r="T8" s="246" t="s">
        <v>548</v>
      </c>
      <c r="U8" s="246"/>
      <c r="V8" s="246" t="s">
        <v>659</v>
      </c>
      <c r="W8" s="245" t="s">
        <v>18</v>
      </c>
      <c r="X8" s="225"/>
      <c r="Y8" s="229"/>
      <c r="Z8" s="229"/>
      <c r="AA8" s="229"/>
      <c r="AB8" s="229"/>
      <c r="AC8" s="228"/>
      <c r="AD8" s="90"/>
      <c r="AE8" s="90"/>
      <c r="AF8" s="90"/>
      <c r="AG8" s="90"/>
      <c r="AH8" s="90"/>
      <c r="AI8" s="90"/>
    </row>
    <row r="9" spans="1:43" ht="15.6">
      <c r="A9" s="225"/>
      <c r="B9" s="240" t="s">
        <v>63</v>
      </c>
      <c r="C9" s="240" t="s">
        <v>660</v>
      </c>
      <c r="D9" s="240"/>
      <c r="E9" s="240" t="s">
        <v>61</v>
      </c>
      <c r="F9" s="240"/>
      <c r="G9" s="46" t="s">
        <v>505</v>
      </c>
      <c r="H9" s="83" t="s">
        <v>11</v>
      </c>
      <c r="I9" s="83" t="s">
        <v>475</v>
      </c>
      <c r="J9" s="83"/>
      <c r="K9" s="83" t="s">
        <v>61</v>
      </c>
      <c r="L9" s="83"/>
      <c r="M9" s="171" t="s">
        <v>444</v>
      </c>
      <c r="N9" s="171" t="s">
        <v>444</v>
      </c>
      <c r="O9" s="85" t="s">
        <v>475</v>
      </c>
      <c r="P9" s="85" t="s">
        <v>477</v>
      </c>
      <c r="Q9" s="249"/>
      <c r="R9" s="171" t="s">
        <v>477</v>
      </c>
      <c r="S9" s="85" t="s">
        <v>478</v>
      </c>
      <c r="T9" s="83" t="s">
        <v>475</v>
      </c>
      <c r="U9" s="83"/>
      <c r="V9" s="83" t="s">
        <v>540</v>
      </c>
      <c r="W9" s="171" t="s">
        <v>30</v>
      </c>
      <c r="X9" s="225"/>
      <c r="Y9" s="229"/>
      <c r="AB9" s="229"/>
      <c r="AC9" s="228"/>
      <c r="AD9" s="90"/>
      <c r="AE9" s="90"/>
      <c r="AF9" s="90"/>
      <c r="AG9" s="90"/>
      <c r="AH9" s="90"/>
      <c r="AI9" s="90"/>
    </row>
    <row r="10" spans="1:43" ht="15.6">
      <c r="A10" s="225"/>
      <c r="B10" s="207">
        <f>+'Ark1'!C2956</f>
        <v>2024</v>
      </c>
      <c r="C10" s="207">
        <f>+'Ark1'!J2956</f>
        <v>106</v>
      </c>
      <c r="D10" s="207" t="s">
        <v>39</v>
      </c>
      <c r="E10" s="207">
        <f>+'Ark1'!D2956</f>
        <v>1</v>
      </c>
      <c r="F10" s="207" t="s">
        <v>568</v>
      </c>
      <c r="G10" s="90">
        <f>+'Ark1'!Q2956</f>
        <v>1</v>
      </c>
      <c r="H10" s="91">
        <f>+'Ark1'!R2956</f>
        <v>1</v>
      </c>
      <c r="I10" s="90">
        <f>IF(H10=0,"",'Ark1'!S2956)</f>
        <v>1</v>
      </c>
      <c r="J10" s="83"/>
      <c r="K10" s="177">
        <f>IF(G10=0,"",100*H10/Måned!$G10)</f>
        <v>3.6913990402362498E-2</v>
      </c>
      <c r="L10" s="83"/>
      <c r="M10" s="177">
        <f>+IF(H10=0,"",'Ark1'!AA2956)</f>
        <v>0</v>
      </c>
      <c r="N10" s="177">
        <f>+IF(I10=0,"",'Ark1'!AB2956)</f>
        <v>0</v>
      </c>
      <c r="O10" s="250">
        <f>IF(H10=0,"",'Ark1'!W2956)</f>
        <v>59</v>
      </c>
      <c r="P10" s="177">
        <f>IF(H10=0,"",'Ark1'!X2956)</f>
        <v>169.77248104008669</v>
      </c>
      <c r="Q10" s="249"/>
      <c r="R10" s="177">
        <f>IF(H10=0,"",'Ark1'!AA2956)</f>
        <v>0</v>
      </c>
      <c r="S10" s="177">
        <f>IF(H10=0,"",'Ark1'!AB2956)</f>
        <v>0</v>
      </c>
      <c r="T10" s="177">
        <f>IF(H10=0,"",'Ark1'!AC2956)</f>
        <v>0</v>
      </c>
      <c r="U10" s="83"/>
      <c r="V10" s="91">
        <f t="shared" ref="V10:V21" si="0">+(IF(H10=0,"",I10/G10))</f>
        <v>1</v>
      </c>
      <c r="W10" s="177">
        <f>+'Ark1'!V2956</f>
        <v>14</v>
      </c>
      <c r="X10" s="225"/>
      <c r="Y10" s="229"/>
      <c r="AB10" s="229"/>
      <c r="AC10" s="228"/>
      <c r="AD10" s="90"/>
      <c r="AG10" s="91"/>
      <c r="AH10" s="91"/>
    </row>
    <row r="11" spans="1:43" ht="15.6">
      <c r="A11" s="225"/>
      <c r="B11" s="207">
        <f>+'Ark1'!C2957</f>
        <v>2024</v>
      </c>
      <c r="C11" s="207">
        <f>+'Ark1'!J2957</f>
        <v>106</v>
      </c>
      <c r="D11" s="207" t="str">
        <f>+D10</f>
        <v>Furuseth</v>
      </c>
      <c r="E11" s="207">
        <f>+'Ark1'!D2957</f>
        <v>2</v>
      </c>
      <c r="F11" s="207" t="s">
        <v>569</v>
      </c>
      <c r="G11" s="90">
        <f>+'Ark1'!Q2957</f>
        <v>1</v>
      </c>
      <c r="H11" s="91">
        <f>+'Ark1'!R2957</f>
        <v>1</v>
      </c>
      <c r="I11" s="90">
        <f>IF(H11=0,"",'Ark1'!S2957)</f>
        <v>1</v>
      </c>
      <c r="J11" s="83"/>
      <c r="K11" s="177">
        <f>IF(G11=0,"",100*H11/Måned!$G11)</f>
        <v>3.7369207772795218E-2</v>
      </c>
      <c r="L11" s="83"/>
      <c r="M11" s="177">
        <f>+IF(H11=0,"",'Ark1'!AA2957)</f>
        <v>0</v>
      </c>
      <c r="N11" s="177">
        <f>+IF(I11=0,"",'Ark1'!AB2957)</f>
        <v>0</v>
      </c>
      <c r="O11" s="250">
        <f>IF(H11=0,"",'Ark1'!W2957)</f>
        <v>57</v>
      </c>
      <c r="P11" s="177">
        <f>IF(H11=0,"",'Ark1'!X2957)</f>
        <v>151.13759479956661</v>
      </c>
      <c r="Q11" s="249"/>
      <c r="R11" s="177">
        <f>IF(H11=0,"",'Ark1'!AA2957)</f>
        <v>0</v>
      </c>
      <c r="S11" s="177">
        <f>IF(H11=0,"",'Ark1'!AB2957)</f>
        <v>0</v>
      </c>
      <c r="T11" s="177">
        <f>IF(H11=0,"",'Ark1'!AC2957)</f>
        <v>0</v>
      </c>
      <c r="U11" s="83"/>
      <c r="V11" s="91">
        <f t="shared" si="0"/>
        <v>1</v>
      </c>
      <c r="W11" s="177">
        <f>+'Ark1'!V2957</f>
        <v>14</v>
      </c>
      <c r="X11" s="225"/>
      <c r="Y11" s="229"/>
      <c r="AB11" s="229"/>
      <c r="AC11" s="228"/>
      <c r="AD11" s="90"/>
      <c r="AG11" s="91"/>
      <c r="AH11" s="91"/>
    </row>
    <row r="12" spans="1:43" ht="15.6">
      <c r="A12" s="225"/>
      <c r="B12" s="207">
        <f>+'Ark1'!C2958</f>
        <v>2024</v>
      </c>
      <c r="C12" s="207">
        <f>+'Ark1'!J2958</f>
        <v>106</v>
      </c>
      <c r="D12" s="207" t="str">
        <f t="shared" ref="D12:D20" si="1">+D11</f>
        <v>Furuseth</v>
      </c>
      <c r="E12" s="207">
        <f>+'Ark1'!D2958</f>
        <v>3</v>
      </c>
      <c r="F12" s="207" t="s">
        <v>570</v>
      </c>
      <c r="G12" s="90">
        <f>+'Ark1'!Q2958</f>
        <v>1</v>
      </c>
      <c r="H12" s="91">
        <f>+'Ark1'!R2958</f>
        <v>1</v>
      </c>
      <c r="I12" s="90">
        <f>IF(H12=0,"",'Ark1'!S2958)</f>
        <v>1</v>
      </c>
      <c r="J12" s="83"/>
      <c r="K12" s="177">
        <f>IF(G12=0,"",100*H12/Måned!$G12)</f>
        <v>4.7192071731949031E-2</v>
      </c>
      <c r="L12" s="83"/>
      <c r="M12" s="177">
        <f>+IF(H12=0,"",'Ark1'!AA2958)</f>
        <v>0</v>
      </c>
      <c r="N12" s="177">
        <f>+IF(I12=0,"",'Ark1'!AB2958)</f>
        <v>0</v>
      </c>
      <c r="O12" s="250">
        <f>IF(H12=0,"",'Ark1'!W2958)</f>
        <v>60</v>
      </c>
      <c r="P12" s="177">
        <f>IF(H12=0,"",'Ark1'!X2958)</f>
        <v>148.86240520043339</v>
      </c>
      <c r="Q12" s="249"/>
      <c r="R12" s="177">
        <f>IF(H12=0,"",'Ark1'!AA2958)</f>
        <v>0</v>
      </c>
      <c r="S12" s="177">
        <f>IF(H12=0,"",'Ark1'!AB2958)</f>
        <v>0</v>
      </c>
      <c r="T12" s="177">
        <f>IF(H12=0,"",'Ark1'!AC2958)</f>
        <v>0</v>
      </c>
      <c r="U12" s="83"/>
      <c r="V12" s="91">
        <f t="shared" si="0"/>
        <v>1</v>
      </c>
      <c r="W12" s="177">
        <f>+'Ark1'!V2958</f>
        <v>0</v>
      </c>
      <c r="X12" s="225"/>
      <c r="Y12" s="229"/>
      <c r="AB12" s="229"/>
      <c r="AC12" s="251"/>
      <c r="AD12" s="90"/>
      <c r="AF12" s="228"/>
      <c r="AG12" s="90"/>
      <c r="AH12" s="90"/>
      <c r="AI12" s="90"/>
    </row>
    <row r="13" spans="1:43" ht="15.6">
      <c r="A13" s="225"/>
      <c r="B13" s="207">
        <f>+'Ark1'!C2959</f>
        <v>2024</v>
      </c>
      <c r="C13" s="207">
        <f>+'Ark1'!J2959</f>
        <v>106</v>
      </c>
      <c r="D13" s="207" t="str">
        <f t="shared" si="1"/>
        <v>Furuseth</v>
      </c>
      <c r="E13" s="207">
        <f>+'Ark1'!D2959</f>
        <v>4</v>
      </c>
      <c r="F13" s="207" t="s">
        <v>571</v>
      </c>
      <c r="G13" s="90">
        <f>+'Ark1'!Q2959</f>
        <v>0</v>
      </c>
      <c r="H13" s="91">
        <f>+'Ark1'!R2959</f>
        <v>0</v>
      </c>
      <c r="I13" s="90" t="str">
        <f>IF(H13=0,"",'Ark1'!S2959)</f>
        <v/>
      </c>
      <c r="J13" s="83"/>
      <c r="K13" s="177" t="str">
        <f>IF(G13=0,"",100*H13/Måned!$G13)</f>
        <v/>
      </c>
      <c r="L13" s="83"/>
      <c r="M13" s="177" t="str">
        <f>+IF(H13=0,"",'Ark1'!AA2959)</f>
        <v/>
      </c>
      <c r="N13" s="177">
        <f>+IF(I13=0,"",'Ark1'!AB2959)</f>
        <v>0</v>
      </c>
      <c r="O13" s="250" t="str">
        <f>IF(H13=0,"",'Ark1'!W2959)</f>
        <v/>
      </c>
      <c r="P13" s="177" t="str">
        <f>IF(H13=0,"",'Ark1'!X2959)</f>
        <v/>
      </c>
      <c r="Q13" s="249"/>
      <c r="R13" s="177" t="str">
        <f>IF(H13=0,"",'Ark1'!AA2959)</f>
        <v/>
      </c>
      <c r="S13" s="177" t="str">
        <f>IF(H13=0,"",'Ark1'!AB2959)</f>
        <v/>
      </c>
      <c r="T13" s="177" t="str">
        <f>IF(H13=0,"",'Ark1'!AC2959)</f>
        <v/>
      </c>
      <c r="U13" s="83"/>
      <c r="V13" s="91" t="str">
        <f t="shared" si="0"/>
        <v/>
      </c>
      <c r="W13" s="177">
        <f>+'Ark1'!V2959</f>
        <v>0</v>
      </c>
      <c r="X13" s="225"/>
      <c r="Y13" s="229"/>
      <c r="Z13" s="91"/>
      <c r="AB13" s="229"/>
      <c r="AC13" s="251"/>
      <c r="AD13" s="90"/>
      <c r="AE13" s="90"/>
      <c r="AF13" s="90"/>
      <c r="AG13" s="90"/>
      <c r="AH13" s="90"/>
      <c r="AI13" s="90"/>
    </row>
    <row r="14" spans="1:43" ht="15.6">
      <c r="A14" s="225"/>
      <c r="B14" s="207">
        <f>+'Ark1'!C2960</f>
        <v>2024</v>
      </c>
      <c r="C14" s="207">
        <f>+'Ark1'!J2960</f>
        <v>106</v>
      </c>
      <c r="D14" s="207" t="str">
        <f t="shared" si="1"/>
        <v>Furuseth</v>
      </c>
      <c r="E14" s="207">
        <f>+'Ark1'!D2960</f>
        <v>5</v>
      </c>
      <c r="F14" s="207" t="s">
        <v>467</v>
      </c>
      <c r="G14" s="90">
        <f>+'Ark1'!Q2960</f>
        <v>1</v>
      </c>
      <c r="H14" s="91">
        <f>+'Ark1'!R2960</f>
        <v>1</v>
      </c>
      <c r="I14" s="90">
        <f>IF(H14=0,"",'Ark1'!S2960)</f>
        <v>1</v>
      </c>
      <c r="J14" s="83"/>
      <c r="K14" s="177">
        <f>IF(G14=0,"",100*H14/Måned!$G14)</f>
        <v>3.7257824143070044E-2</v>
      </c>
      <c r="L14" s="83"/>
      <c r="M14" s="177">
        <f>+IF(H14=0,"",'Ark1'!AA2960)</f>
        <v>0</v>
      </c>
      <c r="N14" s="177">
        <f>+IF(I14=0,"",'Ark1'!AB2960)</f>
        <v>0</v>
      </c>
      <c r="O14" s="250">
        <f>IF(H14=0,"",'Ark1'!W2960)</f>
        <v>58</v>
      </c>
      <c r="P14" s="177">
        <f>IF(H14=0,"",'Ark1'!X2960)</f>
        <v>147.02058504875401</v>
      </c>
      <c r="Q14" s="249"/>
      <c r="R14" s="177">
        <f>IF(H14=0,"",'Ark1'!AA2960)</f>
        <v>0</v>
      </c>
      <c r="S14" s="177">
        <f>IF(H14=0,"",'Ark1'!AB2960)</f>
        <v>0</v>
      </c>
      <c r="T14" s="177">
        <f>IF(H14=0,"",'Ark1'!AC2960)</f>
        <v>0</v>
      </c>
      <c r="U14" s="83"/>
      <c r="V14" s="91">
        <f t="shared" si="0"/>
        <v>1</v>
      </c>
      <c r="W14" s="177">
        <f>+'Ark1'!V2960</f>
        <v>14</v>
      </c>
      <c r="X14" s="225"/>
      <c r="Y14" s="229"/>
      <c r="Z14" s="91"/>
      <c r="AB14" s="229"/>
      <c r="AC14" s="251"/>
      <c r="AD14" s="90"/>
      <c r="AE14" s="90"/>
      <c r="AF14" s="90"/>
      <c r="AG14" s="90"/>
      <c r="AH14" s="90"/>
      <c r="AI14" s="90"/>
    </row>
    <row r="15" spans="1:43" ht="15.6">
      <c r="A15" s="225"/>
      <c r="B15" s="207">
        <f>+'Ark1'!C2961</f>
        <v>2024</v>
      </c>
      <c r="C15" s="207">
        <f>+'Ark1'!J2961</f>
        <v>106</v>
      </c>
      <c r="D15" s="207" t="str">
        <f t="shared" si="1"/>
        <v>Furuseth</v>
      </c>
      <c r="E15" s="207">
        <f>+'Ark1'!D2961</f>
        <v>6</v>
      </c>
      <c r="F15" s="207" t="s">
        <v>572</v>
      </c>
      <c r="G15" s="90">
        <f>+'Ark1'!Q2961</f>
        <v>1</v>
      </c>
      <c r="H15" s="91">
        <f>+'Ark1'!R2961</f>
        <v>1</v>
      </c>
      <c r="I15" s="90">
        <f>IF(H15=0,"",'Ark1'!S2961)</f>
        <v>1</v>
      </c>
      <c r="J15" s="83"/>
      <c r="K15" s="177">
        <f>IF(G15=0,"",100*H15/Måned!$G15)</f>
        <v>4.5787545787545784E-2</v>
      </c>
      <c r="L15" s="83"/>
      <c r="M15" s="177">
        <f>+IF(H15=0,"",'Ark1'!AA2961)</f>
        <v>0</v>
      </c>
      <c r="N15" s="177">
        <f>+IF(I15=0,"",'Ark1'!AB2961)</f>
        <v>0</v>
      </c>
      <c r="O15" s="250">
        <f>IF(H15=0,"",'Ark1'!W2961)</f>
        <v>61</v>
      </c>
      <c r="P15" s="177">
        <f>IF(H15=0,"",'Ark1'!X2961)</f>
        <v>148.75406283856989</v>
      </c>
      <c r="Q15" s="249"/>
      <c r="R15" s="177">
        <f>IF(H15=0,"",'Ark1'!AA2961)</f>
        <v>0</v>
      </c>
      <c r="S15" s="177">
        <f>IF(H15=0,"",'Ark1'!AB2961)</f>
        <v>0</v>
      </c>
      <c r="T15" s="177">
        <f>IF(H15=0,"",'Ark1'!AC2961)</f>
        <v>0</v>
      </c>
      <c r="U15" s="83"/>
      <c r="V15" s="91">
        <f t="shared" si="0"/>
        <v>1</v>
      </c>
      <c r="W15" s="177">
        <f>+'Ark1'!V2961</f>
        <v>0</v>
      </c>
      <c r="X15" s="225"/>
      <c r="Y15" s="229"/>
      <c r="Z15" s="91"/>
      <c r="AB15" s="229"/>
      <c r="AC15" s="251"/>
      <c r="AD15" s="90"/>
      <c r="AE15" s="90"/>
      <c r="AF15" s="90"/>
      <c r="AG15" s="90"/>
      <c r="AH15" s="90"/>
      <c r="AI15" s="90"/>
    </row>
    <row r="16" spans="1:43" ht="15.6">
      <c r="A16" s="225"/>
      <c r="B16" s="207">
        <f>+'Ark1'!C2962</f>
        <v>2024</v>
      </c>
      <c r="C16" s="207">
        <f>+'Ark1'!J2962</f>
        <v>106</v>
      </c>
      <c r="D16" s="207" t="str">
        <f t="shared" si="1"/>
        <v>Furuseth</v>
      </c>
      <c r="E16" s="207">
        <f>+'Ark1'!D2962</f>
        <v>7</v>
      </c>
      <c r="F16" s="207" t="s">
        <v>573</v>
      </c>
      <c r="G16" s="90">
        <f>+'Ark1'!Q2962</f>
        <v>3</v>
      </c>
      <c r="H16" s="91">
        <f>+'Ark1'!R2962</f>
        <v>3</v>
      </c>
      <c r="I16" s="90">
        <f>IF(H16=0,"",'Ark1'!S2962)</f>
        <v>3</v>
      </c>
      <c r="J16" s="83"/>
      <c r="K16" s="177">
        <f>IF(G16=0,"",100*H16/Måned!$G16)</f>
        <v>0.12224938875305623</v>
      </c>
      <c r="L16" s="83"/>
      <c r="M16" s="177">
        <f>+IF(H16=0,"",'Ark1'!AA2962)</f>
        <v>2.1118712081940814</v>
      </c>
      <c r="N16" s="177">
        <f>+IF(I16=0,"",'Ark1'!AB2962)</f>
        <v>3.3993463423952499</v>
      </c>
      <c r="O16" s="250">
        <f>IF(H16=0,"",'Ark1'!W2962)</f>
        <v>58.66666666666665</v>
      </c>
      <c r="P16" s="177">
        <f>IF(H16=0,"",'Ark1'!X2962)</f>
        <v>151.89599133261109</v>
      </c>
      <c r="Q16" s="249"/>
      <c r="R16" s="177">
        <f>IF(H16=0,"",'Ark1'!AA2962)</f>
        <v>2.1118712081940814</v>
      </c>
      <c r="S16" s="177">
        <f>IF(H16=0,"",'Ark1'!AB2962)</f>
        <v>3.3993463423952499</v>
      </c>
      <c r="T16" s="177">
        <f>IF(H16=0,"",'Ark1'!AC2962)</f>
        <v>82.648676489223377</v>
      </c>
      <c r="U16" s="83"/>
      <c r="V16" s="91">
        <f t="shared" si="0"/>
        <v>1</v>
      </c>
      <c r="W16" s="177">
        <f>+'Ark1'!V2962</f>
        <v>3.6666666666666656</v>
      </c>
      <c r="X16" s="225"/>
      <c r="Y16" s="229"/>
      <c r="Z16" s="91"/>
      <c r="AB16" s="229"/>
      <c r="AC16" s="251"/>
      <c r="AD16" s="90"/>
      <c r="AE16" s="90"/>
      <c r="AF16" s="90"/>
      <c r="AG16" s="90"/>
      <c r="AH16" s="90"/>
      <c r="AI16" s="90"/>
    </row>
    <row r="17" spans="1:35" ht="15.6">
      <c r="A17" s="225"/>
      <c r="B17" s="207">
        <f>+'Ark1'!C2963</f>
        <v>2024</v>
      </c>
      <c r="C17" s="207">
        <f>+'Ark1'!J2963</f>
        <v>106</v>
      </c>
      <c r="D17" s="207" t="str">
        <f t="shared" si="1"/>
        <v>Furuseth</v>
      </c>
      <c r="E17" s="207">
        <f>+'Ark1'!D2963</f>
        <v>8</v>
      </c>
      <c r="F17" s="207" t="s">
        <v>574</v>
      </c>
      <c r="G17" s="90">
        <f>+'Ark1'!Q2963</f>
        <v>0</v>
      </c>
      <c r="H17" s="91">
        <f>+'Ark1'!R2963</f>
        <v>0</v>
      </c>
      <c r="I17" s="90" t="str">
        <f>IF(H17=0,"",'Ark1'!S2963)</f>
        <v/>
      </c>
      <c r="J17" s="83"/>
      <c r="K17" s="177" t="str">
        <f>IF(G17=0,"",100*H17/Måned!$G17)</f>
        <v/>
      </c>
      <c r="L17" s="83"/>
      <c r="M17" s="177" t="str">
        <f>+IF(H17=0,"",'Ark1'!AA2963)</f>
        <v/>
      </c>
      <c r="N17" s="177">
        <f>+IF(I17=0,"",'Ark1'!AB2963)</f>
        <v>0</v>
      </c>
      <c r="O17" s="250" t="str">
        <f>IF(H17=0,"",'Ark1'!W2963)</f>
        <v/>
      </c>
      <c r="P17" s="177" t="str">
        <f>IF(H17=0,"",'Ark1'!X2963)</f>
        <v/>
      </c>
      <c r="Q17" s="249"/>
      <c r="R17" s="177" t="str">
        <f>IF(H17=0,"",'Ark1'!AA2963)</f>
        <v/>
      </c>
      <c r="S17" s="177" t="str">
        <f>IF(H17=0,"",'Ark1'!AB2963)</f>
        <v/>
      </c>
      <c r="T17" s="177" t="str">
        <f>IF(H17=0,"",'Ark1'!AC2963)</f>
        <v/>
      </c>
      <c r="U17" s="83"/>
      <c r="V17" s="91" t="str">
        <f t="shared" si="0"/>
        <v/>
      </c>
      <c r="W17" s="177">
        <f>+'Ark1'!V2963</f>
        <v>0</v>
      </c>
      <c r="X17" s="225"/>
      <c r="Y17" s="229"/>
      <c r="Z17" s="91"/>
      <c r="AB17" s="229"/>
      <c r="AC17" s="251"/>
      <c r="AD17" s="90"/>
      <c r="AE17" s="90"/>
      <c r="AF17" s="90"/>
      <c r="AG17" s="90"/>
      <c r="AH17" s="90"/>
      <c r="AI17" s="90"/>
    </row>
    <row r="18" spans="1:35" ht="15.6">
      <c r="A18" s="225"/>
      <c r="B18" s="207">
        <f>+'Ark1'!C2964</f>
        <v>2024</v>
      </c>
      <c r="C18" s="207">
        <f>+'Ark1'!J2964</f>
        <v>106</v>
      </c>
      <c r="D18" s="207" t="str">
        <f t="shared" si="1"/>
        <v>Furuseth</v>
      </c>
      <c r="E18" s="207">
        <f>+'Ark1'!D2964</f>
        <v>9</v>
      </c>
      <c r="F18" s="207" t="s">
        <v>575</v>
      </c>
      <c r="G18" s="90">
        <f>+'Ark1'!Q2964</f>
        <v>1</v>
      </c>
      <c r="H18" s="91">
        <f>+'Ark1'!R2964</f>
        <v>1</v>
      </c>
      <c r="I18" s="90">
        <f>IF(H18=0,"",'Ark1'!S2964)</f>
        <v>1</v>
      </c>
      <c r="J18" s="83"/>
      <c r="K18" s="177">
        <f>IF(G18=0,"",100*H18/Måned!$G18)</f>
        <v>4.2301184433164128E-2</v>
      </c>
      <c r="L18" s="83"/>
      <c r="M18" s="177">
        <f>+IF(H18=0,"",'Ark1'!AA2964)</f>
        <v>0</v>
      </c>
      <c r="N18" s="177">
        <f>+IF(I18=0,"",'Ark1'!AB2964)</f>
        <v>0</v>
      </c>
      <c r="O18" s="250">
        <f>IF(H18=0,"",'Ark1'!W2964)</f>
        <v>58</v>
      </c>
      <c r="P18" s="177">
        <f>IF(H18=0,"",'Ark1'!X2964)</f>
        <v>154.3878656554713</v>
      </c>
      <c r="Q18" s="249"/>
      <c r="R18" s="177">
        <f>IF(H18=0,"",'Ark1'!AA2964)</f>
        <v>0</v>
      </c>
      <c r="S18" s="177">
        <f>IF(H18=0,"",'Ark1'!AB2964)</f>
        <v>0</v>
      </c>
      <c r="T18" s="177">
        <f>IF(H18=0,"",'Ark1'!AC2964)</f>
        <v>0</v>
      </c>
      <c r="U18" s="83"/>
      <c r="V18" s="91">
        <f t="shared" si="0"/>
        <v>1</v>
      </c>
      <c r="W18" s="177">
        <f>+'Ark1'!V2964</f>
        <v>14</v>
      </c>
      <c r="X18" s="225"/>
      <c r="Y18" s="229"/>
      <c r="Z18" s="91"/>
      <c r="AB18" s="229"/>
      <c r="AC18" s="251"/>
      <c r="AD18" s="90"/>
      <c r="AE18" s="90"/>
      <c r="AF18" s="90"/>
      <c r="AG18" s="90"/>
      <c r="AH18" s="90"/>
      <c r="AI18" s="90"/>
    </row>
    <row r="19" spans="1:35" ht="15.6">
      <c r="A19" s="225"/>
      <c r="B19" s="207">
        <f>+'Ark1'!C2965</f>
        <v>2024</v>
      </c>
      <c r="C19" s="207">
        <f>+'Ark1'!J2965</f>
        <v>106</v>
      </c>
      <c r="D19" s="207" t="str">
        <f t="shared" si="1"/>
        <v>Furuseth</v>
      </c>
      <c r="E19" s="207">
        <f>+'Ark1'!D2965</f>
        <v>10</v>
      </c>
      <c r="F19" s="207" t="s">
        <v>576</v>
      </c>
      <c r="G19" s="90">
        <f>+'Ark1'!Q2965</f>
        <v>2</v>
      </c>
      <c r="H19" s="91">
        <f>+'Ark1'!R2965</f>
        <v>2</v>
      </c>
      <c r="I19" s="90">
        <f>IF(H19=0,"",'Ark1'!S2965)</f>
        <v>2</v>
      </c>
      <c r="J19" s="83"/>
      <c r="K19" s="177">
        <f>IF(G19=0,"",100*H19/Måned!$G19)</f>
        <v>7.9491255961844198E-2</v>
      </c>
      <c r="L19" s="83"/>
      <c r="M19" s="177">
        <f>+IF(H19=0,"",'Ark1'!AA2965)</f>
        <v>0.24999999999272404</v>
      </c>
      <c r="N19" s="177">
        <f>+IF(I19=0,"",'Ark1'!AB2965)</f>
        <v>4</v>
      </c>
      <c r="O19" s="250">
        <f>IF(H19=0,"",'Ark1'!W2965)</f>
        <v>55</v>
      </c>
      <c r="P19" s="177">
        <f>IF(H19=0,"",'Ark1'!X2965)</f>
        <v>147.39978331527621</v>
      </c>
      <c r="Q19" s="249"/>
      <c r="R19" s="177">
        <f>IF(H19=0,"",'Ark1'!AA2965)</f>
        <v>0.24999999999272404</v>
      </c>
      <c r="S19" s="177">
        <f>IF(H19=0,"",'Ark1'!AB2965)</f>
        <v>4</v>
      </c>
      <c r="T19" s="177">
        <f>IF(H19=0,"",'Ark1'!AC2965)</f>
        <v>100.00000000281943</v>
      </c>
      <c r="U19" s="83"/>
      <c r="V19" s="91">
        <f t="shared" si="0"/>
        <v>1</v>
      </c>
      <c r="W19" s="177">
        <f>+'Ark1'!V2965</f>
        <v>12.5</v>
      </c>
      <c r="X19" s="225"/>
      <c r="Y19" s="229"/>
      <c r="Z19" s="91"/>
      <c r="AB19" s="229"/>
      <c r="AC19" s="251"/>
      <c r="AD19" s="90"/>
      <c r="AE19" s="90"/>
      <c r="AF19" s="90"/>
      <c r="AG19" s="90"/>
      <c r="AH19" s="90"/>
      <c r="AI19" s="90"/>
    </row>
    <row r="20" spans="1:35" ht="15.6">
      <c r="A20" s="225"/>
      <c r="B20" s="207">
        <f>+'Ark1'!C2966</f>
        <v>2024</v>
      </c>
      <c r="C20" s="207">
        <f>+'Ark1'!J2966</f>
        <v>106</v>
      </c>
      <c r="D20" s="207" t="str">
        <f t="shared" si="1"/>
        <v>Furuseth</v>
      </c>
      <c r="E20" s="207">
        <f>+'Ark1'!D2966</f>
        <v>11</v>
      </c>
      <c r="F20" s="207" t="s">
        <v>577</v>
      </c>
      <c r="G20" s="90">
        <f>+'Ark1'!Q2966</f>
        <v>0</v>
      </c>
      <c r="H20" s="91">
        <f>+'Ark1'!R2966</f>
        <v>0</v>
      </c>
      <c r="I20" s="90" t="str">
        <f>IF(H20=0,"",'Ark1'!S2966)</f>
        <v/>
      </c>
      <c r="J20" s="83"/>
      <c r="K20" s="177" t="str">
        <f>IF(G20=0,"",100*H20/Måned!$G20)</f>
        <v/>
      </c>
      <c r="L20" s="83"/>
      <c r="M20" s="177" t="str">
        <f>+IF(H20=0,"",'Ark1'!AA2966)</f>
        <v/>
      </c>
      <c r="N20" s="177">
        <f>+IF(I20=0,"",'Ark1'!AB2966)</f>
        <v>0</v>
      </c>
      <c r="O20" s="250" t="str">
        <f>IF(H20=0,"",'Ark1'!W2966)</f>
        <v/>
      </c>
      <c r="P20" s="177" t="str">
        <f>IF(H20=0,"",'Ark1'!X2966)</f>
        <v/>
      </c>
      <c r="Q20" s="249"/>
      <c r="R20" s="177" t="str">
        <f>IF(H20=0,"",'Ark1'!AA2966)</f>
        <v/>
      </c>
      <c r="S20" s="177" t="str">
        <f>IF(H20=0,"",'Ark1'!AB2966)</f>
        <v/>
      </c>
      <c r="T20" s="177" t="str">
        <f>IF(H20=0,"",'Ark1'!AC2966)</f>
        <v/>
      </c>
      <c r="U20" s="83"/>
      <c r="V20" s="91" t="str">
        <f t="shared" si="0"/>
        <v/>
      </c>
      <c r="W20" s="177">
        <f>+'Ark1'!V2966</f>
        <v>0</v>
      </c>
      <c r="X20" s="225"/>
      <c r="Y20" s="229"/>
      <c r="Z20" s="91"/>
      <c r="AB20" s="229"/>
      <c r="AC20" s="251"/>
      <c r="AD20" s="90"/>
      <c r="AE20" s="90"/>
      <c r="AF20" s="90"/>
      <c r="AG20" s="90"/>
      <c r="AH20" s="90"/>
      <c r="AI20" s="90"/>
    </row>
    <row r="21" spans="1:35" ht="15.6">
      <c r="A21" s="225"/>
      <c r="B21" s="207">
        <f>+'Ark1'!C2967</f>
        <v>2024</v>
      </c>
      <c r="C21" s="207">
        <f>+'Ark1'!J2967</f>
        <v>106</v>
      </c>
      <c r="D21" s="207" t="s">
        <v>39</v>
      </c>
      <c r="E21" s="207">
        <f>+'Ark1'!D2967</f>
        <v>12</v>
      </c>
      <c r="F21" s="207" t="s">
        <v>578</v>
      </c>
      <c r="G21" s="90">
        <f>+'Ark1'!Q2967</f>
        <v>0</v>
      </c>
      <c r="H21" s="91">
        <f>+'Ark1'!R2967</f>
        <v>0</v>
      </c>
      <c r="I21" s="90" t="str">
        <f>IF(H21=0,"",'Ark1'!S2967)</f>
        <v/>
      </c>
      <c r="J21" s="83"/>
      <c r="K21" s="177" t="str">
        <f>IF(G21=0,"",100*H21/Måned!$G21)</f>
        <v/>
      </c>
      <c r="L21" s="83"/>
      <c r="M21" s="177" t="str">
        <f>+IF(H21=0,"",'Ark1'!AA2967)</f>
        <v/>
      </c>
      <c r="N21" s="177">
        <f>+IF(I21=0,"",'Ark1'!AB2967)</f>
        <v>0</v>
      </c>
      <c r="O21" s="250" t="str">
        <f>IF(H21=0,"",'Ark1'!W2967)</f>
        <v/>
      </c>
      <c r="P21" s="177" t="str">
        <f>IF(H21=0,"",'Ark1'!X2967)</f>
        <v/>
      </c>
      <c r="Q21" s="249"/>
      <c r="R21" s="177" t="str">
        <f>IF(H21=0,"",'Ark1'!AA2967)</f>
        <v/>
      </c>
      <c r="S21" s="177" t="str">
        <f>IF(H21=0,"",'Ark1'!AB2967)</f>
        <v/>
      </c>
      <c r="T21" s="177" t="str">
        <f>IF(H21=0,"",'Ark1'!AC2967)</f>
        <v/>
      </c>
      <c r="U21" s="83"/>
      <c r="V21" s="91" t="str">
        <f t="shared" si="0"/>
        <v/>
      </c>
      <c r="W21" s="177">
        <f>+'Ark1'!V2967</f>
        <v>0</v>
      </c>
      <c r="X21" s="225"/>
      <c r="Y21" s="229"/>
      <c r="Z21" s="91"/>
      <c r="AB21" s="229"/>
      <c r="AC21" s="251"/>
      <c r="AD21" s="90"/>
      <c r="AE21" s="90"/>
      <c r="AF21" s="90"/>
      <c r="AG21" s="90"/>
      <c r="AH21" s="90"/>
      <c r="AI21" s="90"/>
    </row>
    <row r="22" spans="1:35" ht="15.6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6"/>
      <c r="X22" s="225"/>
      <c r="Y22" s="229"/>
      <c r="Z22" s="91"/>
      <c r="AB22" s="229"/>
      <c r="AC22" s="251"/>
      <c r="AD22" s="90"/>
      <c r="AE22" s="90"/>
      <c r="AF22" s="90"/>
      <c r="AG22" s="90"/>
      <c r="AH22" s="90"/>
      <c r="AI22" s="90"/>
    </row>
    <row r="23" spans="1:35" ht="15.6">
      <c r="A23" s="225"/>
      <c r="B23" s="207">
        <f>+'Ark1'!C2968</f>
        <v>2024</v>
      </c>
      <c r="C23" s="207">
        <f>+'Ark1'!J2968</f>
        <v>109</v>
      </c>
      <c r="D23" s="207" t="s">
        <v>62</v>
      </c>
      <c r="E23" s="207">
        <f>+'Ark1'!D2968</f>
        <v>1</v>
      </c>
      <c r="F23" s="207" t="s">
        <v>568</v>
      </c>
      <c r="G23" s="90">
        <f>+'Ark1'!Q2968</f>
        <v>100</v>
      </c>
      <c r="H23" s="91">
        <f>+'Ark1'!R2968</f>
        <v>841</v>
      </c>
      <c r="I23" s="90">
        <f>IF(H23=0,"",'Ark1'!S2968)</f>
        <v>841</v>
      </c>
      <c r="J23" s="83"/>
      <c r="K23" s="177">
        <f>IF(G23=0,"",100*H23/Måned!$G10)</f>
        <v>31.044665928386859</v>
      </c>
      <c r="L23" s="83"/>
      <c r="M23" s="177">
        <f>+IF(H23=0,"",'Ark1'!AA2968)</f>
        <v>31.547528495880361</v>
      </c>
      <c r="N23" s="177">
        <f>+IF(I23=0,"",'Ark1'!AB2968)</f>
        <v>5.1171721726174013</v>
      </c>
      <c r="O23" s="250">
        <f>IF(H23=0,"",'Ark1'!W2968)</f>
        <v>58.518430439952411</v>
      </c>
      <c r="P23" s="177">
        <f>IF(H23=0,"",'Ark1'!X2968)</f>
        <v>176.24158929613549</v>
      </c>
      <c r="Q23" s="249"/>
      <c r="R23" s="177">
        <f>IF(H23=0,"",'Ark1'!AA2968)</f>
        <v>31.547528495880361</v>
      </c>
      <c r="S23" s="177">
        <f>IF(H23=0,"",'Ark1'!AB2968)</f>
        <v>5.1171721726174013</v>
      </c>
      <c r="T23" s="177">
        <f>IF(H23=0,"",'Ark1'!AC2968)</f>
        <v>-28.780563148402024</v>
      </c>
      <c r="U23" s="83"/>
      <c r="V23" s="91">
        <f t="shared" ref="V23:V34" si="2">+(IF(H23=0,"",I23/G23))</f>
        <v>8.41</v>
      </c>
      <c r="W23" s="177">
        <f>+'Ark1'!V2968</f>
        <v>6.4649227110582643</v>
      </c>
      <c r="X23" s="225"/>
      <c r="Y23" s="228"/>
      <c r="Z23" s="251"/>
      <c r="AB23" s="229"/>
      <c r="AC23" s="90"/>
      <c r="AD23" s="90"/>
      <c r="AE23" s="90"/>
      <c r="AF23" s="90"/>
      <c r="AG23" s="90"/>
      <c r="AH23" s="90"/>
      <c r="AI23" s="90"/>
    </row>
    <row r="24" spans="1:35" ht="15.6">
      <c r="A24" s="225"/>
      <c r="B24" s="207">
        <f>+'Ark1'!C2969</f>
        <v>2024</v>
      </c>
      <c r="C24" s="207">
        <f>+'Ark1'!J2969</f>
        <v>109</v>
      </c>
      <c r="D24" s="207" t="str">
        <f t="shared" ref="D24:D34" si="3">+D23</f>
        <v>Tønsberg</v>
      </c>
      <c r="E24" s="207">
        <f>+'Ark1'!D2969</f>
        <v>2</v>
      </c>
      <c r="F24" s="207" t="s">
        <v>569</v>
      </c>
      <c r="G24" s="90">
        <f>+'Ark1'!Q2969</f>
        <v>106</v>
      </c>
      <c r="H24" s="91">
        <f>+'Ark1'!R2969</f>
        <v>1171</v>
      </c>
      <c r="I24" s="90">
        <f>IF(H24=0,"",'Ark1'!S2969)</f>
        <v>1170</v>
      </c>
      <c r="J24" s="83"/>
      <c r="K24" s="177">
        <f>IF(G24=0,"",100*H24/Måned!$G11)</f>
        <v>43.7593423019432</v>
      </c>
      <c r="L24" s="83"/>
      <c r="M24" s="177">
        <f>+IF(H24=0,"",'Ark1'!AA2969)</f>
        <v>31.814863431530721</v>
      </c>
      <c r="N24" s="177">
        <f>+IF(I24=0,"",'Ark1'!AB2969)</f>
        <v>4.5864127881308967</v>
      </c>
      <c r="O24" s="250">
        <f>IF(H24=0,"",'Ark1'!W2969)</f>
        <v>58.635042735042738</v>
      </c>
      <c r="P24" s="177">
        <f>IF(H24=0,"",'Ark1'!X2969)</f>
        <v>170.35184899054724</v>
      </c>
      <c r="Q24" s="249"/>
      <c r="R24" s="177">
        <f>IF(H24=0,"",'Ark1'!AA2969)</f>
        <v>31.814863431530721</v>
      </c>
      <c r="S24" s="177">
        <f>IF(H24=0,"",'Ark1'!AB2969)</f>
        <v>4.5864127881308967</v>
      </c>
      <c r="T24" s="177">
        <f>IF(H24=0,"",'Ark1'!AC2969)</f>
        <v>-44.708209642016847</v>
      </c>
      <c r="U24" s="83"/>
      <c r="V24" s="91">
        <f t="shared" si="2"/>
        <v>11.037735849056604</v>
      </c>
      <c r="W24" s="177">
        <f>+'Ark1'!V2969</f>
        <v>6.1110162254483349</v>
      </c>
      <c r="X24" s="225"/>
      <c r="Y24" s="89"/>
      <c r="Z24" s="89"/>
      <c r="AB24" s="229"/>
      <c r="AC24" s="228"/>
      <c r="AD24" s="90"/>
      <c r="AE24" s="90"/>
      <c r="AF24" s="90"/>
      <c r="AG24" s="90"/>
      <c r="AH24" s="90"/>
      <c r="AI24" s="90"/>
    </row>
    <row r="25" spans="1:35" ht="15.6">
      <c r="A25" s="225"/>
      <c r="B25" s="207">
        <f>+'Ark1'!C2970</f>
        <v>2024</v>
      </c>
      <c r="C25" s="207">
        <f>+'Ark1'!J2970</f>
        <v>109</v>
      </c>
      <c r="D25" s="207" t="str">
        <f t="shared" si="3"/>
        <v>Tønsberg</v>
      </c>
      <c r="E25" s="207">
        <f>+'Ark1'!D2970</f>
        <v>3</v>
      </c>
      <c r="F25" s="207" t="s">
        <v>570</v>
      </c>
      <c r="G25" s="90">
        <f>+'Ark1'!Q2970</f>
        <v>90</v>
      </c>
      <c r="H25" s="91">
        <f>+'Ark1'!R2970</f>
        <v>714</v>
      </c>
      <c r="I25" s="90">
        <f>IF(H25=0,"",'Ark1'!S2970)</f>
        <v>714</v>
      </c>
      <c r="J25" s="83"/>
      <c r="K25" s="177">
        <f>IF(G25=0,"",100*H25/Måned!$G12)</f>
        <v>33.695139216611608</v>
      </c>
      <c r="L25" s="83"/>
      <c r="M25" s="177">
        <f>+IF(H25=0,"",'Ark1'!AA2970)</f>
        <v>32.045753661891077</v>
      </c>
      <c r="N25" s="177">
        <f>+IF(I25=0,"",'Ark1'!AB2970)</f>
        <v>5.5474144934591552</v>
      </c>
      <c r="O25" s="250">
        <f>IF(H25=0,"",'Ark1'!W2970)</f>
        <v>58.501400560224106</v>
      </c>
      <c r="P25" s="177">
        <f>IF(H25=0,"",'Ark1'!X2970)</f>
        <v>172.06147897945743</v>
      </c>
      <c r="Q25" s="249"/>
      <c r="R25" s="177">
        <f>IF(H25=0,"",'Ark1'!AA2970)</f>
        <v>32.045753661891077</v>
      </c>
      <c r="S25" s="177">
        <f>IF(H25=0,"",'Ark1'!AB2970)</f>
        <v>5.5474144934591552</v>
      </c>
      <c r="T25" s="177">
        <f>IF(H25=0,"",'Ark1'!AC2970)</f>
        <v>-49.515938522296011</v>
      </c>
      <c r="U25" s="83"/>
      <c r="V25" s="91">
        <f t="shared" si="2"/>
        <v>7.9333333333333336</v>
      </c>
      <c r="W25" s="177">
        <f>+'Ark1'!V2970</f>
        <v>6.3067226890756301</v>
      </c>
      <c r="X25" s="225"/>
      <c r="Y25" s="229"/>
      <c r="Z25" s="89"/>
      <c r="AB25" s="229"/>
      <c r="AC25" s="228"/>
      <c r="AD25" s="90"/>
      <c r="AE25" s="90"/>
      <c r="AF25" s="90"/>
      <c r="AG25" s="90"/>
      <c r="AH25" s="90"/>
      <c r="AI25" s="90"/>
    </row>
    <row r="26" spans="1:35" ht="15.6">
      <c r="A26" s="225"/>
      <c r="B26" s="207">
        <f>+'Ark1'!C2971</f>
        <v>2024</v>
      </c>
      <c r="C26" s="207">
        <f>+'Ark1'!J2971</f>
        <v>109</v>
      </c>
      <c r="D26" s="207" t="str">
        <f t="shared" si="3"/>
        <v>Tønsberg</v>
      </c>
      <c r="E26" s="207">
        <f>+'Ark1'!D2971</f>
        <v>4</v>
      </c>
      <c r="F26" s="207" t="s">
        <v>571</v>
      </c>
      <c r="G26" s="90">
        <f>+'Ark1'!Q2971</f>
        <v>122</v>
      </c>
      <c r="H26" s="91">
        <f>+'Ark1'!R2971</f>
        <v>1276</v>
      </c>
      <c r="I26" s="90">
        <f>IF(H26=0,"",'Ark1'!S2971)</f>
        <v>1274</v>
      </c>
      <c r="J26" s="83"/>
      <c r="K26" s="177">
        <f>IF(G26=0,"",100*H26/Måned!$G13)</f>
        <v>43.006403774856757</v>
      </c>
      <c r="L26" s="83"/>
      <c r="M26" s="177">
        <f>+IF(H26=0,"",'Ark1'!AA2971)</f>
        <v>30.686937526438005</v>
      </c>
      <c r="N26" s="177">
        <f>+IF(I26=0,"",'Ark1'!AB2971)</f>
        <v>5.0984852361326549</v>
      </c>
      <c r="O26" s="250">
        <f>IF(H26=0,"",'Ark1'!W2971)</f>
        <v>58.700941915227645</v>
      </c>
      <c r="P26" s="177">
        <f>IF(H26=0,"",'Ark1'!X2971)</f>
        <v>170.98954954710183</v>
      </c>
      <c r="Q26" s="249"/>
      <c r="R26" s="177">
        <f>IF(H26=0,"",'Ark1'!AA2971)</f>
        <v>30.686937526438005</v>
      </c>
      <c r="S26" s="177">
        <f>IF(H26=0,"",'Ark1'!AB2971)</f>
        <v>5.0984852361326549</v>
      </c>
      <c r="T26" s="177">
        <f>IF(H26=0,"",'Ark1'!AC2971)</f>
        <v>-41.514254168216127</v>
      </c>
      <c r="U26" s="83"/>
      <c r="V26" s="91">
        <f t="shared" si="2"/>
        <v>10.442622950819672</v>
      </c>
      <c r="W26" s="177">
        <f>+'Ark1'!V2971</f>
        <v>6.3189655172413772</v>
      </c>
      <c r="X26" s="225"/>
      <c r="Y26" s="229"/>
      <c r="Z26" s="89"/>
      <c r="AB26" s="229"/>
      <c r="AC26" s="228"/>
      <c r="AD26" s="90"/>
      <c r="AE26" s="90"/>
      <c r="AF26" s="90"/>
      <c r="AG26" s="90"/>
      <c r="AH26" s="90"/>
      <c r="AI26" s="90"/>
    </row>
    <row r="27" spans="1:35" ht="15.6">
      <c r="A27" s="225"/>
      <c r="B27" s="207">
        <f>+'Ark1'!C2972</f>
        <v>2024</v>
      </c>
      <c r="C27" s="207">
        <f>+'Ark1'!J2972</f>
        <v>109</v>
      </c>
      <c r="D27" s="207" t="str">
        <f t="shared" si="3"/>
        <v>Tønsberg</v>
      </c>
      <c r="E27" s="207">
        <f>+'Ark1'!D2972</f>
        <v>5</v>
      </c>
      <c r="F27" s="207" t="s">
        <v>467</v>
      </c>
      <c r="G27" s="90">
        <f>+'Ark1'!Q2972</f>
        <v>94</v>
      </c>
      <c r="H27" s="91">
        <f>+'Ark1'!R2972</f>
        <v>1028</v>
      </c>
      <c r="I27" s="90">
        <f>IF(H27=0,"",'Ark1'!S2972)</f>
        <v>1028</v>
      </c>
      <c r="J27" s="83"/>
      <c r="K27" s="177">
        <f>IF(G27=0,"",100*H27/Måned!$G14)</f>
        <v>38.301043219076007</v>
      </c>
      <c r="L27" s="83"/>
      <c r="M27" s="177">
        <f>+IF(H27=0,"",'Ark1'!AA2972)</f>
        <v>32.635249835344958</v>
      </c>
      <c r="N27" s="177">
        <f>+IF(I27=0,"",'Ark1'!AB2972)</f>
        <v>5.1383661806959164</v>
      </c>
      <c r="O27" s="250">
        <f>IF(H27=0,"",'Ark1'!W2972)</f>
        <v>58.762645914396877</v>
      </c>
      <c r="P27" s="177">
        <f>IF(H27=0,"",'Ark1'!X2972)</f>
        <v>169.37568240933152</v>
      </c>
      <c r="Q27" s="249"/>
      <c r="R27" s="177">
        <f>IF(H27=0,"",'Ark1'!AA2972)</f>
        <v>32.635249835344958</v>
      </c>
      <c r="S27" s="177">
        <f>IF(H27=0,"",'Ark1'!AB2972)</f>
        <v>5.1383661806959164</v>
      </c>
      <c r="T27" s="177">
        <f>IF(H27=0,"",'Ark1'!AC2972)</f>
        <v>-46.17132076974319</v>
      </c>
      <c r="U27" s="83"/>
      <c r="V27" s="91">
        <f t="shared" si="2"/>
        <v>10.936170212765957</v>
      </c>
      <c r="W27" s="177">
        <f>+'Ark1'!V2972</f>
        <v>5.9435797665369652</v>
      </c>
      <c r="X27" s="225"/>
      <c r="Y27" s="229"/>
      <c r="Z27" s="89"/>
      <c r="AB27" s="229"/>
      <c r="AC27" s="228"/>
      <c r="AD27" s="90"/>
      <c r="AE27" s="90"/>
      <c r="AF27" s="90"/>
      <c r="AG27" s="90"/>
      <c r="AH27" s="90"/>
      <c r="AI27" s="90"/>
    </row>
    <row r="28" spans="1:35" ht="15.6">
      <c r="A28" s="225"/>
      <c r="B28" s="207">
        <f>+'Ark1'!C2973</f>
        <v>2024</v>
      </c>
      <c r="C28" s="207">
        <f>+'Ark1'!J2973</f>
        <v>109</v>
      </c>
      <c r="D28" s="207" t="str">
        <f t="shared" si="3"/>
        <v>Tønsberg</v>
      </c>
      <c r="E28" s="207">
        <f>+'Ark1'!D2973</f>
        <v>6</v>
      </c>
      <c r="F28" s="207" t="s">
        <v>572</v>
      </c>
      <c r="G28" s="90">
        <f>+'Ark1'!Q2973</f>
        <v>101</v>
      </c>
      <c r="H28" s="91">
        <f>+'Ark1'!R2973</f>
        <v>722</v>
      </c>
      <c r="I28" s="90">
        <f>IF(H28=0,"",'Ark1'!S2973)</f>
        <v>722</v>
      </c>
      <c r="J28" s="83"/>
      <c r="K28" s="177">
        <f>IF(G28=0,"",100*H28/Måned!$G15)</f>
        <v>33.058608058608058</v>
      </c>
      <c r="L28" s="83"/>
      <c r="M28" s="177">
        <f>+IF(H28=0,"",'Ark1'!AA2973)</f>
        <v>30.099779853098553</v>
      </c>
      <c r="N28" s="177">
        <f>+IF(I28=0,"",'Ark1'!AB2973)</f>
        <v>5.2600099931565492</v>
      </c>
      <c r="O28" s="250">
        <f>IF(H28=0,"",'Ark1'!W2973)</f>
        <v>58.257617728531855</v>
      </c>
      <c r="P28" s="177">
        <f>IF(H28=0,"",'Ark1'!X2973)</f>
        <v>173.57421751904985</v>
      </c>
      <c r="Q28" s="249"/>
      <c r="R28" s="177">
        <f>IF(H28=0,"",'Ark1'!AA2973)</f>
        <v>30.099779853098553</v>
      </c>
      <c r="S28" s="177">
        <f>IF(H28=0,"",'Ark1'!AB2973)</f>
        <v>5.2600099931565492</v>
      </c>
      <c r="T28" s="177">
        <f>IF(H28=0,"",'Ark1'!AC2973)</f>
        <v>-34.697238391207577</v>
      </c>
      <c r="U28" s="83"/>
      <c r="V28" s="91">
        <f t="shared" si="2"/>
        <v>7.1485148514851486</v>
      </c>
      <c r="W28" s="177">
        <f>+'Ark1'!V2973</f>
        <v>6.6675900277008306</v>
      </c>
      <c r="X28" s="225"/>
      <c r="Y28" s="229"/>
      <c r="Z28" s="89"/>
      <c r="AB28" s="229"/>
      <c r="AC28" s="228"/>
      <c r="AD28" s="90"/>
      <c r="AE28" s="90"/>
      <c r="AF28" s="90"/>
      <c r="AG28" s="90"/>
      <c r="AH28" s="90"/>
      <c r="AI28" s="90"/>
    </row>
    <row r="29" spans="1:35" ht="15.6">
      <c r="A29" s="225"/>
      <c r="B29" s="207">
        <f>+'Ark1'!C2974</f>
        <v>2024</v>
      </c>
      <c r="C29" s="207">
        <f>+'Ark1'!J2974</f>
        <v>109</v>
      </c>
      <c r="D29" s="207" t="str">
        <f t="shared" si="3"/>
        <v>Tønsberg</v>
      </c>
      <c r="E29" s="207">
        <f>+'Ark1'!D2974</f>
        <v>7</v>
      </c>
      <c r="F29" s="207" t="s">
        <v>573</v>
      </c>
      <c r="G29" s="90">
        <f>+'Ark1'!Q2974</f>
        <v>96</v>
      </c>
      <c r="H29" s="91">
        <f>+'Ark1'!R2974</f>
        <v>821</v>
      </c>
      <c r="I29" s="90">
        <f>IF(H29=0,"",'Ark1'!S2974)</f>
        <v>821</v>
      </c>
      <c r="J29" s="83"/>
      <c r="K29" s="177">
        <f>IF(G29=0,"",100*H29/Måned!$G16)</f>
        <v>33.45558272208639</v>
      </c>
      <c r="L29" s="83"/>
      <c r="M29" s="177">
        <f>+IF(H29=0,"",'Ark1'!AA2974)</f>
        <v>30.47211127458845</v>
      </c>
      <c r="N29" s="177">
        <f>+IF(I29=0,"",'Ark1'!AB2974)</f>
        <v>5.0704104575844564</v>
      </c>
      <c r="O29" s="250">
        <f>IF(H29=0,"",'Ark1'!W2974)</f>
        <v>58.488428745432401</v>
      </c>
      <c r="P29" s="177">
        <f>IF(H29=0,"",'Ark1'!X2974)</f>
        <v>167.39871440768661</v>
      </c>
      <c r="Q29" s="249"/>
      <c r="R29" s="177">
        <f>IF(H29=0,"",'Ark1'!AA2974)</f>
        <v>30.47211127458845</v>
      </c>
      <c r="S29" s="177">
        <f>IF(H29=0,"",'Ark1'!AB2974)</f>
        <v>5.0704104575844564</v>
      </c>
      <c r="T29" s="177">
        <f>IF(H29=0,"",'Ark1'!AC2974)</f>
        <v>-36.026478624231942</v>
      </c>
      <c r="U29" s="83"/>
      <c r="V29" s="91">
        <f t="shared" si="2"/>
        <v>8.5520833333333339</v>
      </c>
      <c r="W29" s="177">
        <f>+'Ark1'!V2974</f>
        <v>6.7734470158343507</v>
      </c>
      <c r="X29" s="225"/>
      <c r="Y29" s="229"/>
      <c r="Z29" s="89"/>
      <c r="AB29" s="229"/>
      <c r="AC29" s="228"/>
      <c r="AD29" s="90"/>
      <c r="AE29" s="90"/>
      <c r="AF29" s="90"/>
      <c r="AG29" s="90"/>
      <c r="AH29" s="90"/>
      <c r="AI29" s="90"/>
    </row>
    <row r="30" spans="1:35" ht="15.6">
      <c r="A30" s="225"/>
      <c r="B30" s="207">
        <f>+'Ark1'!C2975</f>
        <v>2024</v>
      </c>
      <c r="C30" s="207">
        <f>+'Ark1'!J2975</f>
        <v>109</v>
      </c>
      <c r="D30" s="207" t="str">
        <f t="shared" si="3"/>
        <v>Tønsberg</v>
      </c>
      <c r="E30" s="207">
        <f>+'Ark1'!D2975</f>
        <v>8</v>
      </c>
      <c r="F30" s="207" t="s">
        <v>574</v>
      </c>
      <c r="G30" s="90">
        <f>+'Ark1'!Q2975</f>
        <v>95</v>
      </c>
      <c r="H30" s="91">
        <f>+'Ark1'!R2975</f>
        <v>704</v>
      </c>
      <c r="I30" s="90">
        <f>IF(H30=0,"",'Ark1'!S2975)</f>
        <v>704</v>
      </c>
      <c r="J30" s="83"/>
      <c r="K30" s="177">
        <f>IF(G30=0,"",100*H30/Måned!$G17)</f>
        <v>29.805249788314988</v>
      </c>
      <c r="L30" s="83"/>
      <c r="M30" s="177">
        <f>+IF(H30=0,"",'Ark1'!AA2975)</f>
        <v>33.293962760549782</v>
      </c>
      <c r="N30" s="177">
        <f>+IF(I30=0,"",'Ark1'!AB2975)</f>
        <v>5.6317560150927539</v>
      </c>
      <c r="O30" s="250">
        <f>IF(H30=0,"",'Ark1'!W2975)</f>
        <v>58.088068181818173</v>
      </c>
      <c r="P30" s="177">
        <f>IF(H30=0,"",'Ark1'!X2975)</f>
        <v>171.19770634295276</v>
      </c>
      <c r="Q30" s="249"/>
      <c r="R30" s="177">
        <f>IF(H30=0,"",'Ark1'!AA2975)</f>
        <v>33.293962760549782</v>
      </c>
      <c r="S30" s="177">
        <f>IF(H30=0,"",'Ark1'!AB2975)</f>
        <v>5.6317560150927539</v>
      </c>
      <c r="T30" s="177">
        <f>IF(H30=0,"",'Ark1'!AC2975)</f>
        <v>-44.330890468826055</v>
      </c>
      <c r="U30" s="83"/>
      <c r="V30" s="91">
        <f t="shared" si="2"/>
        <v>7.4105263157894736</v>
      </c>
      <c r="W30" s="177">
        <f>+'Ark1'!V2975</f>
        <v>6.53125</v>
      </c>
      <c r="X30" s="225"/>
      <c r="Y30" s="229"/>
      <c r="Z30" s="89"/>
      <c r="AB30" s="229"/>
      <c r="AC30" s="228"/>
      <c r="AD30" s="90"/>
      <c r="AE30" s="90"/>
      <c r="AF30" s="90"/>
      <c r="AG30" s="90"/>
      <c r="AH30" s="90"/>
      <c r="AI30" s="90"/>
    </row>
    <row r="31" spans="1:35" ht="15.6">
      <c r="A31" s="225"/>
      <c r="B31" s="207">
        <f>+'Ark1'!C2976</f>
        <v>2024</v>
      </c>
      <c r="C31" s="207">
        <f>+'Ark1'!J2976</f>
        <v>109</v>
      </c>
      <c r="D31" s="207" t="str">
        <f t="shared" si="3"/>
        <v>Tønsberg</v>
      </c>
      <c r="E31" s="207">
        <f>+'Ark1'!D2976</f>
        <v>9</v>
      </c>
      <c r="F31" s="207" t="s">
        <v>575</v>
      </c>
      <c r="G31" s="90">
        <f>+'Ark1'!Q2976</f>
        <v>99</v>
      </c>
      <c r="H31" s="91">
        <f>+'Ark1'!R2976</f>
        <v>866</v>
      </c>
      <c r="I31" s="90">
        <f>IF(H31=0,"",'Ark1'!S2976)</f>
        <v>866</v>
      </c>
      <c r="J31" s="83"/>
      <c r="K31" s="177">
        <f>IF(G31=0,"",100*H31/Måned!$G18)</f>
        <v>36.632825719120135</v>
      </c>
      <c r="L31" s="83"/>
      <c r="M31" s="177">
        <f>+IF(H31=0,"",'Ark1'!AA2976)</f>
        <v>31.950697520422743</v>
      </c>
      <c r="N31" s="177">
        <f>+IF(I31=0,"",'Ark1'!AB2976)</f>
        <v>5.040522579017205</v>
      </c>
      <c r="O31" s="250">
        <f>IF(H31=0,"",'Ark1'!W2976)</f>
        <v>57.767898383371801</v>
      </c>
      <c r="P31" s="177">
        <f>IF(H31=0,"",'Ark1'!X2976)</f>
        <v>168.49238976227227</v>
      </c>
      <c r="Q31" s="249"/>
      <c r="R31" s="177">
        <f>IF(H31=0,"",'Ark1'!AA2976)</f>
        <v>31.950697520422743</v>
      </c>
      <c r="S31" s="177">
        <f>IF(H31=0,"",'Ark1'!AB2976)</f>
        <v>5.040522579017205</v>
      </c>
      <c r="T31" s="177">
        <f>IF(H31=0,"",'Ark1'!AC2976)</f>
        <v>-43.955312660257526</v>
      </c>
      <c r="U31" s="83"/>
      <c r="V31" s="91">
        <f t="shared" si="2"/>
        <v>8.7474747474747474</v>
      </c>
      <c r="W31" s="177">
        <f>+'Ark1'!V2976</f>
        <v>7.0727482678983824</v>
      </c>
      <c r="X31" s="225"/>
      <c r="Y31" s="229"/>
      <c r="Z31" s="89"/>
      <c r="AB31" s="229"/>
      <c r="AC31" s="228"/>
      <c r="AD31" s="90"/>
      <c r="AE31" s="90"/>
      <c r="AF31" s="90"/>
      <c r="AG31" s="90"/>
      <c r="AH31" s="90"/>
      <c r="AI31" s="90"/>
    </row>
    <row r="32" spans="1:35" ht="15.6">
      <c r="A32" s="225"/>
      <c r="B32" s="207">
        <f>+'Ark1'!C2977</f>
        <v>2024</v>
      </c>
      <c r="C32" s="207">
        <f>+'Ark1'!J2977</f>
        <v>109</v>
      </c>
      <c r="D32" s="207" t="str">
        <f t="shared" si="3"/>
        <v>Tønsberg</v>
      </c>
      <c r="E32" s="207">
        <f>+'Ark1'!D2977</f>
        <v>10</v>
      </c>
      <c r="F32" s="207" t="s">
        <v>576</v>
      </c>
      <c r="G32" s="90">
        <f>+'Ark1'!Q2977</f>
        <v>112</v>
      </c>
      <c r="H32" s="91">
        <f>+'Ark1'!R2977</f>
        <v>937</v>
      </c>
      <c r="I32" s="90">
        <f>IF(H32=0,"",'Ark1'!S2977)</f>
        <v>937</v>
      </c>
      <c r="J32" s="83"/>
      <c r="K32" s="177">
        <f>IF(G32=0,"",100*H32/Måned!$G19)</f>
        <v>37.24165341812401</v>
      </c>
      <c r="L32" s="83"/>
      <c r="M32" s="177">
        <f>+IF(H32=0,"",'Ark1'!AA2977)</f>
        <v>30.784581506399881</v>
      </c>
      <c r="N32" s="177">
        <f>+IF(I32=0,"",'Ark1'!AB2977)</f>
        <v>5.1579965068257376</v>
      </c>
      <c r="O32" s="250">
        <f>IF(H32=0,"",'Ark1'!W2977)</f>
        <v>58.389541088580557</v>
      </c>
      <c r="P32" s="177">
        <f>IF(H32=0,"",'Ark1'!X2977)</f>
        <v>165.34547569465732</v>
      </c>
      <c r="Q32" s="249"/>
      <c r="R32" s="177">
        <f>IF(H32=0,"",'Ark1'!AA2977)</f>
        <v>30.784581506399881</v>
      </c>
      <c r="S32" s="177">
        <f>IF(H32=0,"",'Ark1'!AB2977)</f>
        <v>5.1579965068257376</v>
      </c>
      <c r="T32" s="177">
        <f>IF(H32=0,"",'Ark1'!AC2977)</f>
        <v>-33.786721077605073</v>
      </c>
      <c r="U32" s="83"/>
      <c r="V32" s="91">
        <f t="shared" si="2"/>
        <v>8.3660714285714288</v>
      </c>
      <c r="W32" s="177">
        <f>+'Ark1'!V2977</f>
        <v>6.7940234791889003</v>
      </c>
      <c r="X32" s="225"/>
      <c r="Y32" s="229"/>
      <c r="Z32" s="89"/>
      <c r="AB32" s="229"/>
      <c r="AC32" s="228"/>
      <c r="AD32" s="90"/>
      <c r="AE32" s="90"/>
      <c r="AF32" s="90"/>
      <c r="AG32" s="90"/>
      <c r="AH32" s="90"/>
      <c r="AI32" s="90"/>
    </row>
    <row r="33" spans="1:35" ht="15.6">
      <c r="A33" s="225"/>
      <c r="B33" s="207">
        <f>+'Ark1'!C2978</f>
        <v>2024</v>
      </c>
      <c r="C33" s="207">
        <f>+'Ark1'!J2978</f>
        <v>109</v>
      </c>
      <c r="D33" s="207" t="str">
        <f t="shared" si="3"/>
        <v>Tønsberg</v>
      </c>
      <c r="E33" s="207">
        <f>+'Ark1'!D2978</f>
        <v>11</v>
      </c>
      <c r="F33" s="207" t="s">
        <v>577</v>
      </c>
      <c r="G33" s="90">
        <f>+'Ark1'!Q2978</f>
        <v>40</v>
      </c>
      <c r="H33" s="91">
        <f>+'Ark1'!R2978</f>
        <v>185</v>
      </c>
      <c r="I33" s="90">
        <f>IF(H33=0,"",'Ark1'!S2978)</f>
        <v>185</v>
      </c>
      <c r="J33" s="83"/>
      <c r="K33" s="177">
        <f>IF(G33=0,"",100*H33/Måned!$G20)</f>
        <v>29.318541996830429</v>
      </c>
      <c r="L33" s="83"/>
      <c r="M33" s="177">
        <f>+IF(H33=0,"",'Ark1'!AA2978)</f>
        <v>29.126061947803596</v>
      </c>
      <c r="N33" s="177">
        <f>+IF(I33=0,"",'Ark1'!AB2978)</f>
        <v>5.3306616147104844</v>
      </c>
      <c r="O33" s="250">
        <f>IF(H33=0,"",'Ark1'!W2978)</f>
        <v>57.583783783783801</v>
      </c>
      <c r="P33" s="177">
        <f>IF(H33=0,"",'Ark1'!X2978)</f>
        <v>173.9732365084478</v>
      </c>
      <c r="Q33" s="249"/>
      <c r="R33" s="177">
        <f>IF(H33=0,"",'Ark1'!AA2978)</f>
        <v>29.126061947803596</v>
      </c>
      <c r="S33" s="177">
        <f>IF(H33=0,"",'Ark1'!AB2978)</f>
        <v>5.3306616147104844</v>
      </c>
      <c r="T33" s="177">
        <f>IF(H33=0,"",'Ark1'!AC2978)</f>
        <v>-30.940185920225293</v>
      </c>
      <c r="U33" s="83"/>
      <c r="V33" s="91">
        <f t="shared" si="2"/>
        <v>4.625</v>
      </c>
      <c r="W33" s="177">
        <f>+'Ark1'!V2978</f>
        <v>7.1243243243243244</v>
      </c>
      <c r="X33" s="225"/>
      <c r="Y33" s="229"/>
      <c r="Z33" s="89"/>
      <c r="AB33" s="229"/>
      <c r="AC33" s="228"/>
      <c r="AD33" s="90"/>
      <c r="AE33" s="90"/>
      <c r="AF33" s="90"/>
      <c r="AG33" s="90"/>
      <c r="AH33" s="90"/>
      <c r="AI33" s="90"/>
    </row>
    <row r="34" spans="1:35" ht="15.6">
      <c r="A34" s="225"/>
      <c r="B34" s="207">
        <f>+'Ark1'!C2979</f>
        <v>2024</v>
      </c>
      <c r="C34" s="207">
        <f>+'Ark1'!J2979</f>
        <v>109</v>
      </c>
      <c r="D34" s="207" t="str">
        <f t="shared" si="3"/>
        <v>Tønsberg</v>
      </c>
      <c r="E34" s="207">
        <f>+'Ark1'!D2979</f>
        <v>12</v>
      </c>
      <c r="F34" s="207" t="s">
        <v>578</v>
      </c>
      <c r="G34" s="90">
        <f>+'Ark1'!Q2979</f>
        <v>0</v>
      </c>
      <c r="H34" s="91">
        <f>+'Ark1'!R2979</f>
        <v>0</v>
      </c>
      <c r="I34" s="90" t="str">
        <f>IF(H34=0,"",'Ark1'!S2979)</f>
        <v/>
      </c>
      <c r="J34" s="83"/>
      <c r="K34" s="177" t="str">
        <f>IF(G34=0,"",100*H34/Måned!$G21)</f>
        <v/>
      </c>
      <c r="L34" s="83"/>
      <c r="M34" s="177" t="str">
        <f>+IF(H34=0,"",'Ark1'!AA2979)</f>
        <v/>
      </c>
      <c r="N34" s="177">
        <f>+IF(I34=0,"",'Ark1'!AB2979)</f>
        <v>0</v>
      </c>
      <c r="O34" s="250" t="str">
        <f>IF(H34=0,"",'Ark1'!W2979)</f>
        <v/>
      </c>
      <c r="P34" s="177" t="str">
        <f>IF(H34=0,"",'Ark1'!X2979)</f>
        <v/>
      </c>
      <c r="Q34" s="249"/>
      <c r="R34" s="177" t="str">
        <f>IF(H34=0,"",'Ark1'!AA2979)</f>
        <v/>
      </c>
      <c r="S34" s="177" t="str">
        <f>IF(H34=0,"",'Ark1'!AB2979)</f>
        <v/>
      </c>
      <c r="T34" s="177" t="str">
        <f>IF(H34=0,"",'Ark1'!AC2979)</f>
        <v/>
      </c>
      <c r="U34" s="83"/>
      <c r="V34" s="91" t="str">
        <f t="shared" si="2"/>
        <v/>
      </c>
      <c r="W34" s="177">
        <f>+'Ark1'!V2979</f>
        <v>0</v>
      </c>
      <c r="X34" s="225"/>
      <c r="Y34" s="229"/>
      <c r="Z34" s="89"/>
      <c r="AB34" s="229"/>
      <c r="AC34" s="228"/>
      <c r="AD34" s="90"/>
      <c r="AE34" s="90"/>
      <c r="AF34" s="90"/>
      <c r="AG34" s="90"/>
      <c r="AH34" s="90"/>
      <c r="AI34" s="90"/>
    </row>
    <row r="35" spans="1:35" ht="15.6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9"/>
      <c r="Z35" s="89"/>
      <c r="AB35" s="229"/>
      <c r="AC35" s="228"/>
      <c r="AD35" s="90"/>
      <c r="AE35" s="90"/>
      <c r="AF35" s="90"/>
      <c r="AG35" s="90"/>
      <c r="AH35" s="90"/>
      <c r="AI35" s="90"/>
    </row>
    <row r="36" spans="1:35" ht="15.6">
      <c r="A36" s="225"/>
      <c r="B36" s="207">
        <f>+'Ark1'!C2980</f>
        <v>2024</v>
      </c>
      <c r="C36" s="207">
        <f>+'Ark1'!J2980</f>
        <v>111</v>
      </c>
      <c r="D36" s="207" t="s">
        <v>40</v>
      </c>
      <c r="E36" s="207">
        <f>+'Ark1'!D2980</f>
        <v>1</v>
      </c>
      <c r="F36" s="207" t="s">
        <v>568</v>
      </c>
      <c r="G36" s="90">
        <f>+'Ark1'!Q2980</f>
        <v>56</v>
      </c>
      <c r="H36" s="91">
        <f>+'Ark1'!R2980</f>
        <v>523</v>
      </c>
      <c r="I36" s="90">
        <f>IF(H36=0,"",'Ark1'!S2980)</f>
        <v>523</v>
      </c>
      <c r="J36" s="83"/>
      <c r="K36" s="177">
        <f>IF(G36=0,"",100*H36/Måned!$G10)</f>
        <v>19.306016980435587</v>
      </c>
      <c r="L36" s="83"/>
      <c r="M36" s="177">
        <f>+IF(H36=0,"",'Ark1'!AA2980)</f>
        <v>30.774929490530305</v>
      </c>
      <c r="N36" s="177">
        <f>+IF(I36=0,"",'Ark1'!AB2980)</f>
        <v>3.9801144655602929</v>
      </c>
      <c r="O36" s="250">
        <f>IF(H36=0,"",'Ark1'!W2980)</f>
        <v>60.231357552581265</v>
      </c>
      <c r="P36" s="177">
        <f>IF(H36=0,"",'Ark1'!X2980)</f>
        <v>167.30442960750224</v>
      </c>
      <c r="Q36" s="249"/>
      <c r="R36" s="177">
        <f>IF(H36=0,"",'Ark1'!AA2980)</f>
        <v>30.774929490530305</v>
      </c>
      <c r="S36" s="177">
        <f>IF(H36=0,"",'Ark1'!AB2980)</f>
        <v>3.9801144655602929</v>
      </c>
      <c r="T36" s="177">
        <f>IF(H36=0,"",'Ark1'!AC2980)</f>
        <v>-42.216829274863471</v>
      </c>
      <c r="U36" s="83"/>
      <c r="V36" s="91">
        <f t="shared" ref="V36:V47" si="4">+(IF(H36=0,"",I36/G36))</f>
        <v>9.3392857142857135</v>
      </c>
      <c r="W36" s="177">
        <f>+'Ark1'!V2980</f>
        <v>4.3690248565965595</v>
      </c>
      <c r="X36" s="225"/>
      <c r="Y36" s="229"/>
      <c r="Z36" s="89"/>
      <c r="AB36" s="229"/>
      <c r="AC36" s="228"/>
      <c r="AD36" s="90"/>
      <c r="AE36" s="90"/>
      <c r="AF36" s="90"/>
      <c r="AG36" s="90"/>
      <c r="AH36" s="90"/>
      <c r="AI36" s="90"/>
    </row>
    <row r="37" spans="1:35" ht="15.6">
      <c r="A37" s="225"/>
      <c r="B37" s="207">
        <f>+'Ark1'!C2981</f>
        <v>2024</v>
      </c>
      <c r="C37" s="207">
        <f>+'Ark1'!J2981</f>
        <v>111</v>
      </c>
      <c r="D37" s="207" t="str">
        <f t="shared" ref="D37:D47" si="5">+D36</f>
        <v>Forus</v>
      </c>
      <c r="E37" s="207">
        <f>+'Ark1'!D2981</f>
        <v>2</v>
      </c>
      <c r="F37" s="207" t="s">
        <v>569</v>
      </c>
      <c r="G37" s="90">
        <f>+'Ark1'!Q2981</f>
        <v>59</v>
      </c>
      <c r="H37" s="91">
        <f>+'Ark1'!R2981</f>
        <v>438</v>
      </c>
      <c r="I37" s="90">
        <f>IF(H37=0,"",'Ark1'!S2981)</f>
        <v>438</v>
      </c>
      <c r="J37" s="83"/>
      <c r="K37" s="177">
        <f>IF(G37=0,"",100*H37/Måned!$G11)</f>
        <v>16.367713004484305</v>
      </c>
      <c r="L37" s="83"/>
      <c r="M37" s="177">
        <f>+IF(H37=0,"",'Ark1'!AA2981)</f>
        <v>29.712562421319682</v>
      </c>
      <c r="N37" s="177">
        <f>+IF(I37=0,"",'Ark1'!AB2981)</f>
        <v>3.4293248256813498</v>
      </c>
      <c r="O37" s="250">
        <f>IF(H37=0,"",'Ark1'!W2981)</f>
        <v>60.331050228310509</v>
      </c>
      <c r="P37" s="177">
        <f>IF(H37=0,"",'Ark1'!X2981)</f>
        <v>163.27416554119247</v>
      </c>
      <c r="Q37" s="249"/>
      <c r="R37" s="177">
        <f>IF(H37=0,"",'Ark1'!AA2981)</f>
        <v>29.712562421319682</v>
      </c>
      <c r="S37" s="177">
        <f>IF(H37=0,"",'Ark1'!AB2981)</f>
        <v>3.4293248256813498</v>
      </c>
      <c r="T37" s="177">
        <f>IF(H37=0,"",'Ark1'!AC2981)</f>
        <v>-36.87239804112339</v>
      </c>
      <c r="U37" s="83"/>
      <c r="V37" s="91">
        <f t="shared" si="4"/>
        <v>7.4237288135593218</v>
      </c>
      <c r="W37" s="177">
        <f>+'Ark1'!V2981</f>
        <v>4.3835616438356162</v>
      </c>
      <c r="X37" s="225"/>
      <c r="Y37" s="229"/>
      <c r="Z37" s="89"/>
      <c r="AB37" s="229"/>
      <c r="AC37" s="228"/>
      <c r="AD37" s="90"/>
      <c r="AE37" s="90"/>
      <c r="AF37" s="90"/>
      <c r="AG37" s="90"/>
      <c r="AH37" s="90"/>
      <c r="AI37" s="90"/>
    </row>
    <row r="38" spans="1:35" ht="15.6">
      <c r="A38" s="225"/>
      <c r="B38" s="207">
        <f>+'Ark1'!C2982</f>
        <v>2024</v>
      </c>
      <c r="C38" s="207">
        <f>+'Ark1'!J2982</f>
        <v>111</v>
      </c>
      <c r="D38" s="207" t="str">
        <f t="shared" si="5"/>
        <v>Forus</v>
      </c>
      <c r="E38" s="207">
        <f>+'Ark1'!D2982</f>
        <v>3</v>
      </c>
      <c r="F38" s="207" t="s">
        <v>570</v>
      </c>
      <c r="G38" s="90">
        <f>+'Ark1'!Q2982</f>
        <v>47</v>
      </c>
      <c r="H38" s="91">
        <f>+'Ark1'!R2982</f>
        <v>343</v>
      </c>
      <c r="I38" s="90">
        <f>IF(H38=0,"",'Ark1'!S2982)</f>
        <v>343</v>
      </c>
      <c r="J38" s="83"/>
      <c r="K38" s="177">
        <f>IF(G38=0,"",100*H38/Måned!$G12)</f>
        <v>16.186880604058519</v>
      </c>
      <c r="L38" s="83"/>
      <c r="M38" s="177">
        <f>+IF(H38=0,"",'Ark1'!AA2982)</f>
        <v>28.707856400874181</v>
      </c>
      <c r="N38" s="177">
        <f>+IF(I38=0,"",'Ark1'!AB2982)</f>
        <v>3.877088466240151</v>
      </c>
      <c r="O38" s="250">
        <f>IF(H38=0,"",'Ark1'!W2982)</f>
        <v>60.195335276967953</v>
      </c>
      <c r="P38" s="177">
        <f>IF(H38=0,"",'Ark1'!X2982)</f>
        <v>165.60651191292169</v>
      </c>
      <c r="Q38" s="249"/>
      <c r="R38" s="177">
        <f>IF(H38=0,"",'Ark1'!AA2982)</f>
        <v>28.707856400874181</v>
      </c>
      <c r="S38" s="177">
        <f>IF(H38=0,"",'Ark1'!AB2982)</f>
        <v>3.877088466240151</v>
      </c>
      <c r="T38" s="177">
        <f>IF(H38=0,"",'Ark1'!AC2982)</f>
        <v>-41.086035350753264</v>
      </c>
      <c r="U38" s="83"/>
      <c r="V38" s="91">
        <f t="shared" si="4"/>
        <v>7.2978723404255321</v>
      </c>
      <c r="W38" s="177">
        <f>+'Ark1'!V2982</f>
        <v>4.4169096209912544</v>
      </c>
      <c r="X38" s="225"/>
      <c r="Y38" s="229"/>
      <c r="Z38" s="89"/>
      <c r="AB38" s="229"/>
      <c r="AC38" s="228"/>
      <c r="AD38" s="90"/>
      <c r="AE38" s="90"/>
      <c r="AF38" s="90"/>
      <c r="AG38" s="90"/>
      <c r="AH38" s="90"/>
      <c r="AI38" s="90"/>
    </row>
    <row r="39" spans="1:35" ht="15.6">
      <c r="A39" s="225"/>
      <c r="B39" s="207">
        <f>+'Ark1'!C2983</f>
        <v>2024</v>
      </c>
      <c r="C39" s="207">
        <f>+'Ark1'!J2983</f>
        <v>111</v>
      </c>
      <c r="D39" s="207" t="str">
        <f t="shared" si="5"/>
        <v>Forus</v>
      </c>
      <c r="E39" s="207">
        <f>+'Ark1'!D2983</f>
        <v>4</v>
      </c>
      <c r="F39" s="207" t="s">
        <v>571</v>
      </c>
      <c r="G39" s="90">
        <f>+'Ark1'!Q2983</f>
        <v>52</v>
      </c>
      <c r="H39" s="91">
        <f>+'Ark1'!R2983</f>
        <v>432</v>
      </c>
      <c r="I39" s="90">
        <f>IF(H39=0,"",'Ark1'!S2983)</f>
        <v>432</v>
      </c>
      <c r="J39" s="83"/>
      <c r="K39" s="177">
        <f>IF(G39=0,"",100*H39/Måned!$G13)</f>
        <v>14.560161779575328</v>
      </c>
      <c r="L39" s="83"/>
      <c r="M39" s="177">
        <f>+IF(H39=0,"",'Ark1'!AA2983)</f>
        <v>27.608312045095264</v>
      </c>
      <c r="N39" s="177">
        <f>+IF(I39=0,"",'Ark1'!AB2983)</f>
        <v>3.978530344700697</v>
      </c>
      <c r="O39" s="250">
        <f>IF(H39=0,"",'Ark1'!W2983)</f>
        <v>60.16666666666665</v>
      </c>
      <c r="P39" s="177">
        <f>IF(H39=0,"",'Ark1'!X2983)</f>
        <v>160.16788050238748</v>
      </c>
      <c r="Q39" s="249"/>
      <c r="R39" s="177">
        <f>IF(H39=0,"",'Ark1'!AA2983)</f>
        <v>27.608312045095264</v>
      </c>
      <c r="S39" s="177">
        <f>IF(H39=0,"",'Ark1'!AB2983)</f>
        <v>3.978530344700697</v>
      </c>
      <c r="T39" s="177">
        <f>IF(H39=0,"",'Ark1'!AC2983)</f>
        <v>-39.256238547791177</v>
      </c>
      <c r="U39" s="83"/>
      <c r="V39" s="91">
        <f t="shared" si="4"/>
        <v>8.3076923076923084</v>
      </c>
      <c r="W39" s="177">
        <f>+'Ark1'!V2983</f>
        <v>4.3009259259259247</v>
      </c>
      <c r="X39" s="225"/>
      <c r="Y39" s="229"/>
      <c r="Z39" s="89"/>
      <c r="AB39" s="229"/>
      <c r="AC39" s="228"/>
      <c r="AD39" s="90"/>
      <c r="AE39" s="90"/>
      <c r="AF39" s="90"/>
      <c r="AG39" s="90"/>
      <c r="AH39" s="90"/>
      <c r="AI39" s="90"/>
    </row>
    <row r="40" spans="1:35" ht="15.6">
      <c r="A40" s="225"/>
      <c r="B40" s="207">
        <f>+'Ark1'!C2984</f>
        <v>2024</v>
      </c>
      <c r="C40" s="207">
        <f>+'Ark1'!J2984</f>
        <v>111</v>
      </c>
      <c r="D40" s="207" t="str">
        <f t="shared" si="5"/>
        <v>Forus</v>
      </c>
      <c r="E40" s="207">
        <f>+'Ark1'!D2984</f>
        <v>5</v>
      </c>
      <c r="F40" s="207" t="s">
        <v>467</v>
      </c>
      <c r="G40" s="90">
        <f>+'Ark1'!Q2984</f>
        <v>58</v>
      </c>
      <c r="H40" s="91">
        <f>+'Ark1'!R2984</f>
        <v>505</v>
      </c>
      <c r="I40" s="90">
        <f>IF(H40=0,"",'Ark1'!S2984)</f>
        <v>505</v>
      </c>
      <c r="J40" s="83"/>
      <c r="K40" s="177">
        <f>IF(G40=0,"",100*H40/Måned!$G14)</f>
        <v>18.815201192250374</v>
      </c>
      <c r="L40" s="83"/>
      <c r="M40" s="177">
        <f>+IF(H40=0,"",'Ark1'!AA2984)</f>
        <v>27.743476250522193</v>
      </c>
      <c r="N40" s="177">
        <f>+IF(I40=0,"",'Ark1'!AB2984)</f>
        <v>3.883297062911355</v>
      </c>
      <c r="O40" s="250">
        <f>IF(H40=0,"",'Ark1'!W2984)</f>
        <v>59.798019801980203</v>
      </c>
      <c r="P40" s="177">
        <f>IF(H40=0,"",'Ark1'!X2984)</f>
        <v>165.56643746714849</v>
      </c>
      <c r="Q40" s="249"/>
      <c r="R40" s="177">
        <f>IF(H40=0,"",'Ark1'!AA2984)</f>
        <v>27.743476250522193</v>
      </c>
      <c r="S40" s="177">
        <f>IF(H40=0,"",'Ark1'!AB2984)</f>
        <v>3.883297062911355</v>
      </c>
      <c r="T40" s="177">
        <f>IF(H40=0,"",'Ark1'!AC2984)</f>
        <v>-40.496772620254703</v>
      </c>
      <c r="U40" s="83"/>
      <c r="V40" s="91">
        <f t="shared" si="4"/>
        <v>8.7068965517241388</v>
      </c>
      <c r="W40" s="177">
        <f>+'Ark1'!V2984</f>
        <v>4.8217821782178225</v>
      </c>
      <c r="X40" s="225"/>
      <c r="Y40" s="229"/>
      <c r="Z40" s="89"/>
      <c r="AB40" s="229"/>
      <c r="AC40" s="228"/>
      <c r="AD40" s="90"/>
      <c r="AE40" s="90"/>
      <c r="AF40" s="90"/>
      <c r="AG40" s="90"/>
      <c r="AH40" s="90"/>
      <c r="AI40" s="90"/>
    </row>
    <row r="41" spans="1:35" ht="15.6">
      <c r="A41" s="225"/>
      <c r="B41" s="207">
        <f>+'Ark1'!C2985</f>
        <v>2024</v>
      </c>
      <c r="C41" s="207">
        <f>+'Ark1'!J2985</f>
        <v>111</v>
      </c>
      <c r="D41" s="207" t="str">
        <f t="shared" si="5"/>
        <v>Forus</v>
      </c>
      <c r="E41" s="207">
        <f>+'Ark1'!D2985</f>
        <v>6</v>
      </c>
      <c r="F41" s="207" t="s">
        <v>572</v>
      </c>
      <c r="G41" s="90">
        <f>+'Ark1'!Q2985</f>
        <v>58</v>
      </c>
      <c r="H41" s="91">
        <f>+'Ark1'!R2985</f>
        <v>441</v>
      </c>
      <c r="I41" s="90">
        <f>IF(H41=0,"",'Ark1'!S2985)</f>
        <v>441</v>
      </c>
      <c r="J41" s="83"/>
      <c r="K41" s="177">
        <f>IF(G41=0,"",100*H41/Måned!$G15)</f>
        <v>20.192307692307693</v>
      </c>
      <c r="L41" s="83"/>
      <c r="M41" s="177">
        <f>+IF(H41=0,"",'Ark1'!AA2985)</f>
        <v>33.099419839763698</v>
      </c>
      <c r="N41" s="177">
        <f>+IF(I41=0,"",'Ark1'!AB2985)</f>
        <v>4.0284721523949072</v>
      </c>
      <c r="O41" s="250">
        <f>IF(H41=0,"",'Ark1'!W2985)</f>
        <v>59.791383219954675</v>
      </c>
      <c r="P41" s="177">
        <f>IF(H41=0,"",'Ark1'!X2985)</f>
        <v>165.34567600965997</v>
      </c>
      <c r="Q41" s="249"/>
      <c r="R41" s="177">
        <f>IF(H41=0,"",'Ark1'!AA2985)</f>
        <v>33.099419839763698</v>
      </c>
      <c r="S41" s="177">
        <f>IF(H41=0,"",'Ark1'!AB2985)</f>
        <v>4.0284721523949072</v>
      </c>
      <c r="T41" s="177">
        <f>IF(H41=0,"",'Ark1'!AC2985)</f>
        <v>-47.002730978583521</v>
      </c>
      <c r="U41" s="83"/>
      <c r="V41" s="91">
        <f t="shared" si="4"/>
        <v>7.6034482758620694</v>
      </c>
      <c r="W41" s="177">
        <f>+'Ark1'!V2985</f>
        <v>4.8185941043083913</v>
      </c>
      <c r="X41" s="225"/>
      <c r="Y41" s="229"/>
      <c r="Z41" s="89"/>
      <c r="AB41" s="229"/>
      <c r="AC41" s="228"/>
      <c r="AD41" s="90"/>
      <c r="AE41" s="90"/>
      <c r="AF41" s="90"/>
      <c r="AG41" s="90"/>
      <c r="AH41" s="90"/>
      <c r="AI41" s="90"/>
    </row>
    <row r="42" spans="1:35" ht="15.6">
      <c r="A42" s="225"/>
      <c r="B42" s="207">
        <f>+'Ark1'!C2986</f>
        <v>2024</v>
      </c>
      <c r="C42" s="207">
        <f>+'Ark1'!J2986</f>
        <v>111</v>
      </c>
      <c r="D42" s="207" t="str">
        <f t="shared" si="5"/>
        <v>Forus</v>
      </c>
      <c r="E42" s="207">
        <f>+'Ark1'!D2986</f>
        <v>7</v>
      </c>
      <c r="F42" s="207" t="s">
        <v>573</v>
      </c>
      <c r="G42" s="90">
        <f>+'Ark1'!Q2986</f>
        <v>67</v>
      </c>
      <c r="H42" s="91">
        <f>+'Ark1'!R2986</f>
        <v>576</v>
      </c>
      <c r="I42" s="90">
        <f>IF(H42=0,"",'Ark1'!S2986)</f>
        <v>576</v>
      </c>
      <c r="J42" s="83"/>
      <c r="K42" s="177">
        <f>IF(G42=0,"",100*H42/Måned!$G16)</f>
        <v>23.471882640586799</v>
      </c>
      <c r="L42" s="83"/>
      <c r="M42" s="177">
        <f>+IF(H42=0,"",'Ark1'!AA2986)</f>
        <v>29.205870819986057</v>
      </c>
      <c r="N42" s="177">
        <f>+IF(I42=0,"",'Ark1'!AB2986)</f>
        <v>3.8548970153855344</v>
      </c>
      <c r="O42" s="250">
        <f>IF(H42=0,"",'Ark1'!W2986)</f>
        <v>60.121527777777779</v>
      </c>
      <c r="P42" s="177">
        <f>IF(H42=0,"",'Ark1'!X2986)</f>
        <v>159.5064779703865</v>
      </c>
      <c r="Q42" s="249"/>
      <c r="R42" s="177">
        <f>IF(H42=0,"",'Ark1'!AA2986)</f>
        <v>29.205870819986057</v>
      </c>
      <c r="S42" s="177">
        <f>IF(H42=0,"",'Ark1'!AB2986)</f>
        <v>3.8548970153855344</v>
      </c>
      <c r="T42" s="177">
        <f>IF(H42=0,"",'Ark1'!AC2986)</f>
        <v>-35.827536349289126</v>
      </c>
      <c r="U42" s="83"/>
      <c r="V42" s="91">
        <f t="shared" si="4"/>
        <v>8.5970149253731343</v>
      </c>
      <c r="W42" s="177">
        <f>+'Ark1'!V2986</f>
        <v>4.2534722222222223</v>
      </c>
      <c r="X42" s="225"/>
      <c r="Y42" s="229"/>
      <c r="Z42" s="89"/>
      <c r="AB42" s="229"/>
      <c r="AC42" s="228"/>
      <c r="AD42" s="90"/>
      <c r="AE42" s="90"/>
      <c r="AF42" s="90"/>
      <c r="AG42" s="90"/>
      <c r="AH42" s="90"/>
      <c r="AI42" s="90"/>
    </row>
    <row r="43" spans="1:35" ht="15.6">
      <c r="A43" s="225"/>
      <c r="B43" s="207">
        <f>+'Ark1'!C2987</f>
        <v>2024</v>
      </c>
      <c r="C43" s="207">
        <f>+'Ark1'!J2987</f>
        <v>111</v>
      </c>
      <c r="D43" s="207" t="str">
        <f t="shared" si="5"/>
        <v>Forus</v>
      </c>
      <c r="E43" s="207">
        <f>+'Ark1'!D2987</f>
        <v>8</v>
      </c>
      <c r="F43" s="207" t="s">
        <v>574</v>
      </c>
      <c r="G43" s="90">
        <f>+'Ark1'!Q2987</f>
        <v>56</v>
      </c>
      <c r="H43" s="91">
        <f>+'Ark1'!R2987</f>
        <v>504</v>
      </c>
      <c r="I43" s="90">
        <f>IF(H43=0,"",'Ark1'!S2987)</f>
        <v>504</v>
      </c>
      <c r="J43" s="83"/>
      <c r="K43" s="177">
        <f>IF(G43=0,"",100*H43/Måned!$G17)</f>
        <v>21.337849280270955</v>
      </c>
      <c r="L43" s="83"/>
      <c r="M43" s="177">
        <f>+IF(H43=0,"",'Ark1'!AA2987)</f>
        <v>31.057607164713204</v>
      </c>
      <c r="N43" s="177">
        <f>+IF(I43=0,"",'Ark1'!AB2987)</f>
        <v>3.99357743311504</v>
      </c>
      <c r="O43" s="250">
        <f>IF(H43=0,"",'Ark1'!W2987)</f>
        <v>59.375</v>
      </c>
      <c r="P43" s="177">
        <f>IF(H43=0,"",'Ark1'!X2987)</f>
        <v>166.23781148429029</v>
      </c>
      <c r="Q43" s="249"/>
      <c r="R43" s="177">
        <f>IF(H43=0,"",'Ark1'!AA2987)</f>
        <v>31.057607164713204</v>
      </c>
      <c r="S43" s="177">
        <f>IF(H43=0,"",'Ark1'!AB2987)</f>
        <v>3.99357743311504</v>
      </c>
      <c r="T43" s="177">
        <f>IF(H43=0,"",'Ark1'!AC2987)</f>
        <v>-36.37306718807595</v>
      </c>
      <c r="U43" s="83"/>
      <c r="V43" s="91">
        <f t="shared" si="4"/>
        <v>9</v>
      </c>
      <c r="W43" s="177">
        <f>+'Ark1'!V2987</f>
        <v>5.2936507936507935</v>
      </c>
      <c r="X43" s="225"/>
      <c r="Y43" s="229"/>
      <c r="Z43" s="89"/>
      <c r="AB43" s="229"/>
      <c r="AC43" s="228"/>
      <c r="AD43" s="90"/>
      <c r="AE43" s="90"/>
      <c r="AF43" s="90"/>
      <c r="AG43" s="90"/>
      <c r="AH43" s="90"/>
      <c r="AI43" s="90"/>
    </row>
    <row r="44" spans="1:35" ht="15.6">
      <c r="A44" s="225"/>
      <c r="B44" s="207">
        <f>+'Ark1'!C2988</f>
        <v>2024</v>
      </c>
      <c r="C44" s="207">
        <f>+'Ark1'!J2988</f>
        <v>111</v>
      </c>
      <c r="D44" s="207" t="str">
        <f t="shared" si="5"/>
        <v>Forus</v>
      </c>
      <c r="E44" s="207">
        <f>+'Ark1'!D2988</f>
        <v>9</v>
      </c>
      <c r="F44" s="207" t="s">
        <v>575</v>
      </c>
      <c r="G44" s="90">
        <f>+'Ark1'!Q2988</f>
        <v>61</v>
      </c>
      <c r="H44" s="91">
        <f>+'Ark1'!R2988</f>
        <v>578</v>
      </c>
      <c r="I44" s="90">
        <f>IF(H44=0,"",'Ark1'!S2988)</f>
        <v>578</v>
      </c>
      <c r="J44" s="83"/>
      <c r="K44" s="177">
        <f>IF(G44=0,"",100*H44/Måned!$G18)</f>
        <v>24.450084602368868</v>
      </c>
      <c r="L44" s="83"/>
      <c r="M44" s="177">
        <f>+IF(H44=0,"",'Ark1'!AA2988)</f>
        <v>30.834337469307304</v>
      </c>
      <c r="N44" s="177">
        <f>+IF(I44=0,"",'Ark1'!AB2988)</f>
        <v>3.8880617871779486</v>
      </c>
      <c r="O44" s="250">
        <f>IF(H44=0,"",'Ark1'!W2988)</f>
        <v>59.408304498269885</v>
      </c>
      <c r="P44" s="177">
        <f>IF(H44=0,"",'Ark1'!X2988)</f>
        <v>163.12254683276677</v>
      </c>
      <c r="Q44" s="249"/>
      <c r="R44" s="177">
        <f>IF(H44=0,"",'Ark1'!AA2988)</f>
        <v>30.834337469307304</v>
      </c>
      <c r="S44" s="177">
        <f>IF(H44=0,"",'Ark1'!AB2988)</f>
        <v>3.8880617871779486</v>
      </c>
      <c r="T44" s="177">
        <f>IF(H44=0,"",'Ark1'!AC2988)</f>
        <v>-41.264985513934654</v>
      </c>
      <c r="U44" s="83"/>
      <c r="V44" s="91">
        <f t="shared" si="4"/>
        <v>9.4754098360655732</v>
      </c>
      <c r="W44" s="177">
        <f>+'Ark1'!V2988</f>
        <v>5.2231833910034604</v>
      </c>
      <c r="X44" s="225"/>
      <c r="Y44" s="229"/>
      <c r="Z44" s="89"/>
      <c r="AB44" s="229"/>
      <c r="AC44" s="228"/>
      <c r="AD44" s="90"/>
      <c r="AE44" s="90"/>
      <c r="AF44" s="90"/>
      <c r="AG44" s="90"/>
      <c r="AH44" s="90"/>
      <c r="AI44" s="90"/>
    </row>
    <row r="45" spans="1:35" ht="15.6">
      <c r="A45" s="225"/>
      <c r="B45" s="207">
        <f>+'Ark1'!C2989</f>
        <v>2024</v>
      </c>
      <c r="C45" s="207">
        <f>+'Ark1'!J2989</f>
        <v>111</v>
      </c>
      <c r="D45" s="207" t="str">
        <f t="shared" si="5"/>
        <v>Forus</v>
      </c>
      <c r="E45" s="207">
        <f>+'Ark1'!D2989</f>
        <v>10</v>
      </c>
      <c r="F45" s="207" t="s">
        <v>576</v>
      </c>
      <c r="G45" s="90">
        <f>+'Ark1'!Q2989</f>
        <v>64</v>
      </c>
      <c r="H45" s="91">
        <f>+'Ark1'!R2989</f>
        <v>470</v>
      </c>
      <c r="I45" s="90">
        <f>IF(H45=0,"",'Ark1'!S2989)</f>
        <v>470</v>
      </c>
      <c r="J45" s="83"/>
      <c r="K45" s="177">
        <f>IF(G45=0,"",100*H45/Måned!$G19)</f>
        <v>18.680445151033386</v>
      </c>
      <c r="L45" s="83"/>
      <c r="M45" s="177">
        <f>+IF(H45=0,"",'Ark1'!AA2989)</f>
        <v>27.844459110724536</v>
      </c>
      <c r="N45" s="177">
        <f>+IF(I45=0,"",'Ark1'!AB2989)</f>
        <v>3.7744470962979215</v>
      </c>
      <c r="O45" s="250">
        <f>IF(H45=0,"",'Ark1'!W2989)</f>
        <v>59.559574468085103</v>
      </c>
      <c r="P45" s="177">
        <f>IF(H45=0,"",'Ark1'!X2989)</f>
        <v>167.91521633894999</v>
      </c>
      <c r="Q45" s="249"/>
      <c r="R45" s="177">
        <f>IF(H45=0,"",'Ark1'!AA2989)</f>
        <v>27.844459110724536</v>
      </c>
      <c r="S45" s="177">
        <f>IF(H45=0,"",'Ark1'!AB2989)</f>
        <v>3.7744470962979215</v>
      </c>
      <c r="T45" s="177">
        <f>IF(H45=0,"",'Ark1'!AC2989)</f>
        <v>-29.106426210666303</v>
      </c>
      <c r="U45" s="83"/>
      <c r="V45" s="91">
        <f t="shared" si="4"/>
        <v>7.34375</v>
      </c>
      <c r="W45" s="177">
        <f>+'Ark1'!V2989</f>
        <v>5.3787234042553189</v>
      </c>
      <c r="X45" s="225"/>
      <c r="Y45" s="229"/>
      <c r="Z45" s="89"/>
      <c r="AB45" s="229"/>
      <c r="AC45" s="228"/>
      <c r="AD45" s="90"/>
      <c r="AE45" s="90"/>
      <c r="AF45" s="90"/>
      <c r="AG45" s="90"/>
      <c r="AH45" s="90"/>
      <c r="AI45" s="90"/>
    </row>
    <row r="46" spans="1:35" ht="15.6">
      <c r="A46" s="225"/>
      <c r="B46" s="207">
        <f>+'Ark1'!C2990</f>
        <v>2024</v>
      </c>
      <c r="C46" s="207">
        <f>+'Ark1'!J2990</f>
        <v>111</v>
      </c>
      <c r="D46" s="207" t="str">
        <f t="shared" si="5"/>
        <v>Forus</v>
      </c>
      <c r="E46" s="207">
        <f>+'Ark1'!D2990</f>
        <v>11</v>
      </c>
      <c r="F46" s="207" t="s">
        <v>577</v>
      </c>
      <c r="G46" s="90">
        <f>+'Ark1'!Q2990</f>
        <v>28</v>
      </c>
      <c r="H46" s="91">
        <f>+'Ark1'!R2990</f>
        <v>162</v>
      </c>
      <c r="I46" s="90">
        <f>IF(H46=0,"",'Ark1'!S2990)</f>
        <v>162</v>
      </c>
      <c r="J46" s="83"/>
      <c r="K46" s="177">
        <f>IF(G46=0,"",100*H46/Måned!$G20)</f>
        <v>25.673534072900157</v>
      </c>
      <c r="L46" s="83"/>
      <c r="M46" s="177">
        <f>+IF(H46=0,"",'Ark1'!AA2990)</f>
        <v>32.183822845953728</v>
      </c>
      <c r="N46" s="177">
        <f>+IF(I46=0,"",'Ark1'!AB2990)</f>
        <v>4.3855494232002386</v>
      </c>
      <c r="O46" s="250">
        <f>IF(H46=0,"",'Ark1'!W2990)</f>
        <v>59.567901234567913</v>
      </c>
      <c r="P46" s="177">
        <f>IF(H46=0,"",'Ark1'!X2990)</f>
        <v>164.1694421037144</v>
      </c>
      <c r="Q46" s="249"/>
      <c r="R46" s="177">
        <f>IF(H46=0,"",'Ark1'!AA2990)</f>
        <v>32.183822845953728</v>
      </c>
      <c r="S46" s="177">
        <f>IF(H46=0,"",'Ark1'!AB2990)</f>
        <v>4.3855494232002386</v>
      </c>
      <c r="T46" s="177">
        <f>IF(H46=0,"",'Ark1'!AC2990)</f>
        <v>-43.340861759536566</v>
      </c>
      <c r="U46" s="83"/>
      <c r="V46" s="91">
        <f t="shared" si="4"/>
        <v>5.7857142857142856</v>
      </c>
      <c r="W46" s="177">
        <f>+'Ark1'!V2990</f>
        <v>5.6111111111111116</v>
      </c>
      <c r="X46" s="225"/>
      <c r="Y46" s="229"/>
      <c r="Z46" s="228"/>
      <c r="AB46" s="229"/>
      <c r="AC46" s="228"/>
      <c r="AD46" s="90"/>
      <c r="AE46" s="90"/>
      <c r="AF46" s="90"/>
      <c r="AG46" s="90"/>
      <c r="AH46" s="90"/>
      <c r="AI46" s="90"/>
    </row>
    <row r="47" spans="1:35" ht="15.6">
      <c r="A47" s="225"/>
      <c r="B47" s="207">
        <f>+'Ark1'!C2991</f>
        <v>2024</v>
      </c>
      <c r="C47" s="207">
        <f>+'Ark1'!J2991</f>
        <v>111</v>
      </c>
      <c r="D47" s="207" t="str">
        <f t="shared" si="5"/>
        <v>Forus</v>
      </c>
      <c r="E47" s="207">
        <f>+'Ark1'!D2991</f>
        <v>12</v>
      </c>
      <c r="F47" s="207" t="s">
        <v>578</v>
      </c>
      <c r="G47" s="90">
        <f>+'Ark1'!Q2991</f>
        <v>0</v>
      </c>
      <c r="H47" s="91">
        <f>+'Ark1'!R2991</f>
        <v>0</v>
      </c>
      <c r="I47" s="90" t="str">
        <f>IF(H47=0,"",'Ark1'!S2991)</f>
        <v/>
      </c>
      <c r="J47" s="83"/>
      <c r="K47" s="177" t="str">
        <f>IF(G47=0,"",100*H47/Måned!$G21)</f>
        <v/>
      </c>
      <c r="L47" s="83"/>
      <c r="M47" s="177" t="str">
        <f>+IF(H47=0,"",'Ark1'!AA2991)</f>
        <v/>
      </c>
      <c r="N47" s="177">
        <f>+IF(I47=0,"",'Ark1'!AB2991)</f>
        <v>0</v>
      </c>
      <c r="O47" s="250" t="str">
        <f>IF(H47=0,"",'Ark1'!W2991)</f>
        <v/>
      </c>
      <c r="P47" s="177" t="str">
        <f>IF(H47=0,"",'Ark1'!X2991)</f>
        <v/>
      </c>
      <c r="Q47" s="249"/>
      <c r="R47" s="177" t="str">
        <f>IF(H47=0,"",'Ark1'!AA2991)</f>
        <v/>
      </c>
      <c r="S47" s="177" t="str">
        <f>IF(H47=0,"",'Ark1'!AB2991)</f>
        <v/>
      </c>
      <c r="T47" s="177" t="str">
        <f>IF(H47=0,"",'Ark1'!AC2991)</f>
        <v/>
      </c>
      <c r="U47" s="83"/>
      <c r="V47" s="91" t="str">
        <f t="shared" si="4"/>
        <v/>
      </c>
      <c r="W47" s="177">
        <f>+'Ark1'!V2991</f>
        <v>0</v>
      </c>
      <c r="X47" s="225"/>
      <c r="Y47" s="229"/>
      <c r="Z47" s="228"/>
      <c r="AB47" s="229"/>
      <c r="AC47" s="90"/>
      <c r="AD47" s="90"/>
      <c r="AE47" s="90"/>
      <c r="AF47" s="90"/>
      <c r="AG47" s="90"/>
      <c r="AH47" s="90"/>
      <c r="AI47" s="90"/>
    </row>
    <row r="48" spans="1:35" ht="15.6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9"/>
      <c r="Z48" s="228"/>
      <c r="AB48" s="229"/>
      <c r="AC48" s="90"/>
      <c r="AD48" s="90"/>
      <c r="AE48" s="90"/>
      <c r="AF48" s="90"/>
      <c r="AG48" s="90"/>
      <c r="AH48" s="90"/>
      <c r="AI48" s="90"/>
    </row>
    <row r="49" spans="1:38" ht="15.6">
      <c r="A49" s="225"/>
      <c r="B49" s="207">
        <f>+'Ark1'!C3004</f>
        <v>2024</v>
      </c>
      <c r="C49" s="207">
        <f>+'Ark1'!J3004</f>
        <v>116</v>
      </c>
      <c r="D49" s="207" t="s">
        <v>41</v>
      </c>
      <c r="E49" s="207">
        <f>+'Ark1'!D3004</f>
        <v>1</v>
      </c>
      <c r="F49" s="207" t="s">
        <v>568</v>
      </c>
      <c r="G49" s="90">
        <f>+'Ark1'!Q3004</f>
        <v>17</v>
      </c>
      <c r="H49" s="91">
        <f>+'Ark1'!R3004</f>
        <v>168</v>
      </c>
      <c r="I49" s="90">
        <f>IF(H49=0,"",'Ark1'!S3004)</f>
        <v>168</v>
      </c>
      <c r="J49" s="83"/>
      <c r="K49" s="177">
        <f>IF(G49=0,"",100*H49/Måned!$G10)</f>
        <v>6.2015503875968996</v>
      </c>
      <c r="L49" s="83"/>
      <c r="M49" s="177">
        <f>+IF(H49=0,"",'Ark1'!AA3004)</f>
        <v>28.371890725137753</v>
      </c>
      <c r="N49" s="177">
        <f>+IF(I49=0,"",'Ark1'!AB3004)</f>
        <v>3.9915896204911809</v>
      </c>
      <c r="O49" s="250">
        <f>IF(H49=0,"",'Ark1'!W3004)</f>
        <v>60.29166666666665</v>
      </c>
      <c r="P49" s="177">
        <f>IF(H49=0,"",'Ark1'!X3004)</f>
        <v>165.18405303616561</v>
      </c>
      <c r="Q49" s="249"/>
      <c r="R49" s="177">
        <f>IF(H49=0,"",'Ark1'!AA3004)</f>
        <v>28.371890725137753</v>
      </c>
      <c r="S49" s="177">
        <f>IF(H49=0,"",'Ark1'!AB3004)</f>
        <v>3.9915896204911809</v>
      </c>
      <c r="T49" s="177">
        <f>IF(H49=0,"",'Ark1'!AC3004)</f>
        <v>-51.131450815922179</v>
      </c>
      <c r="U49" s="83"/>
      <c r="V49" s="91">
        <f t="shared" ref="V49:V60" si="6">+(IF(H49=0,"",I49/G49))</f>
        <v>9.882352941176471</v>
      </c>
      <c r="W49" s="177">
        <f>+'Ark1'!V3004</f>
        <v>4.3273809523809508</v>
      </c>
      <c r="X49" s="225"/>
      <c r="Y49" s="89"/>
      <c r="Z49" s="89"/>
      <c r="AB49" s="229"/>
      <c r="AC49" s="90"/>
      <c r="AD49" s="90"/>
      <c r="AE49" s="90"/>
      <c r="AF49" s="90"/>
      <c r="AG49" s="90"/>
      <c r="AH49" s="90"/>
      <c r="AI49" s="90"/>
    </row>
    <row r="50" spans="1:38" ht="15.6">
      <c r="A50" s="225"/>
      <c r="B50" s="207">
        <f>+'Ark1'!C3005</f>
        <v>2024</v>
      </c>
      <c r="C50" s="207">
        <f>+'Ark1'!J3005</f>
        <v>116</v>
      </c>
      <c r="D50" s="207" t="str">
        <f t="shared" ref="D50:D60" si="7">+D49</f>
        <v>Sandeid</v>
      </c>
      <c r="E50" s="207">
        <f>+'Ark1'!D3005</f>
        <v>2</v>
      </c>
      <c r="F50" s="207" t="s">
        <v>569</v>
      </c>
      <c r="G50" s="90">
        <f>+'Ark1'!Q3005</f>
        <v>13</v>
      </c>
      <c r="H50" s="91">
        <f>+'Ark1'!R3005</f>
        <v>132</v>
      </c>
      <c r="I50" s="90">
        <f>IF(H50=0,"",'Ark1'!S3005)</f>
        <v>131</v>
      </c>
      <c r="J50" s="83"/>
      <c r="K50" s="177">
        <f>IF(G50=0,"",100*H50/Måned!$G11)</f>
        <v>4.9327354260089686</v>
      </c>
      <c r="L50" s="83"/>
      <c r="M50" s="177">
        <f>+IF(H50=0,"",'Ark1'!AA3005)</f>
        <v>27.770114343056726</v>
      </c>
      <c r="N50" s="177">
        <f>+IF(I50=0,"",'Ark1'!AB3005)</f>
        <v>3.5209794368698377</v>
      </c>
      <c r="O50" s="250">
        <f>IF(H50=0,"",'Ark1'!W3005)</f>
        <v>60.877862595419856</v>
      </c>
      <c r="P50" s="177">
        <f>IF(H50=0,"",'Ark1'!X3005)</f>
        <v>148.00551561114938</v>
      </c>
      <c r="Q50" s="249"/>
      <c r="R50" s="177">
        <f>IF(H50=0,"",'Ark1'!AA3005)</f>
        <v>27.770114343056726</v>
      </c>
      <c r="S50" s="177">
        <f>IF(H50=0,"",'Ark1'!AB3005)</f>
        <v>3.5209794368698377</v>
      </c>
      <c r="T50" s="177">
        <f>IF(H50=0,"",'Ark1'!AC3005)</f>
        <v>-42.957498454013269</v>
      </c>
      <c r="U50" s="83"/>
      <c r="V50" s="91">
        <f t="shared" si="6"/>
        <v>10.076923076923077</v>
      </c>
      <c r="W50" s="177">
        <f>+'Ark1'!V3005</f>
        <v>4.3787878787878789</v>
      </c>
      <c r="X50" s="225"/>
      <c r="Y50" s="89"/>
      <c r="Z50" s="89"/>
      <c r="AB50" s="229"/>
      <c r="AC50" s="90"/>
      <c r="AD50" s="90"/>
      <c r="AE50" s="90"/>
      <c r="AF50" s="90"/>
      <c r="AG50" s="90"/>
      <c r="AH50" s="90"/>
      <c r="AI50" s="90"/>
    </row>
    <row r="51" spans="1:38" ht="15.6">
      <c r="A51" s="225"/>
      <c r="B51" s="207">
        <f>+'Ark1'!C3006</f>
        <v>2024</v>
      </c>
      <c r="C51" s="207">
        <f>+'Ark1'!J3006</f>
        <v>116</v>
      </c>
      <c r="D51" s="207" t="str">
        <f t="shared" si="7"/>
        <v>Sandeid</v>
      </c>
      <c r="E51" s="207">
        <f>+'Ark1'!D3006</f>
        <v>3</v>
      </c>
      <c r="F51" s="207" t="s">
        <v>570</v>
      </c>
      <c r="G51" s="90">
        <f>+'Ark1'!Q3006</f>
        <v>14</v>
      </c>
      <c r="H51" s="91">
        <f>+'Ark1'!R3006</f>
        <v>118</v>
      </c>
      <c r="I51" s="90">
        <f>IF(H51=0,"",'Ark1'!S3006)</f>
        <v>118</v>
      </c>
      <c r="J51" s="83"/>
      <c r="K51" s="177">
        <f>IF(G51=0,"",100*H51/Måned!$G12)</f>
        <v>5.5686644643699861</v>
      </c>
      <c r="L51" s="83"/>
      <c r="M51" s="177">
        <f>+IF(H51=0,"",'Ark1'!AA3006)</f>
        <v>29.850993399751641</v>
      </c>
      <c r="N51" s="177">
        <f>+IF(I51=0,"",'Ark1'!AB3006)</f>
        <v>3.5192763384774199</v>
      </c>
      <c r="O51" s="250">
        <f>IF(H51=0,"",'Ark1'!W3006)</f>
        <v>60.51694915254236</v>
      </c>
      <c r="P51" s="177">
        <f>IF(H51=0,"",'Ark1'!X3006)</f>
        <v>152.68376884514396</v>
      </c>
      <c r="Q51" s="249"/>
      <c r="R51" s="177">
        <f>IF(H51=0,"",'Ark1'!AA3006)</f>
        <v>29.850993399751641</v>
      </c>
      <c r="S51" s="177">
        <f>IF(H51=0,"",'Ark1'!AB3006)</f>
        <v>3.5192763384774199</v>
      </c>
      <c r="T51" s="177">
        <f>IF(H51=0,"",'Ark1'!AC3006)</f>
        <v>-43.722144408599206</v>
      </c>
      <c r="U51" s="83"/>
      <c r="V51" s="91">
        <f t="shared" si="6"/>
        <v>8.4285714285714288</v>
      </c>
      <c r="W51" s="177">
        <f>+'Ark1'!V3006</f>
        <v>4.1864406779661021</v>
      </c>
      <c r="X51" s="225"/>
      <c r="Y51" s="252"/>
      <c r="AB51" s="229"/>
      <c r="AJ51" s="253"/>
      <c r="AK51" s="89"/>
      <c r="AL51" s="89"/>
    </row>
    <row r="52" spans="1:38" ht="15.6">
      <c r="A52" s="225"/>
      <c r="B52" s="207">
        <f>+'Ark1'!C3007</f>
        <v>2024</v>
      </c>
      <c r="C52" s="207">
        <f>+'Ark1'!J3007</f>
        <v>116</v>
      </c>
      <c r="D52" s="207" t="str">
        <f t="shared" si="7"/>
        <v>Sandeid</v>
      </c>
      <c r="E52" s="207">
        <f>+'Ark1'!D3007</f>
        <v>4</v>
      </c>
      <c r="F52" s="207" t="s">
        <v>571</v>
      </c>
      <c r="G52" s="90">
        <f>+'Ark1'!Q3007</f>
        <v>17</v>
      </c>
      <c r="H52" s="91">
        <f>+'Ark1'!R3007</f>
        <v>124</v>
      </c>
      <c r="I52" s="90">
        <f>IF(H52=0,"",'Ark1'!S3007)</f>
        <v>124</v>
      </c>
      <c r="J52" s="83"/>
      <c r="K52" s="177">
        <f>IF(G52=0,"",100*H52/Måned!$G13)</f>
        <v>4.179305695989215</v>
      </c>
      <c r="L52" s="83"/>
      <c r="M52" s="177">
        <f>+IF(H52=0,"",'Ark1'!AA3007)</f>
        <v>27.054510566881874</v>
      </c>
      <c r="N52" s="177">
        <f>+IF(I52=0,"",'Ark1'!AB3007)</f>
        <v>3.1742964020839306</v>
      </c>
      <c r="O52" s="250">
        <f>IF(H52=0,"",'Ark1'!W3007)</f>
        <v>60.66935483870968</v>
      </c>
      <c r="P52" s="177">
        <f>IF(H52=0,"",'Ark1'!X3007)</f>
        <v>153.38919372313285</v>
      </c>
      <c r="Q52" s="249"/>
      <c r="R52" s="177">
        <f>IF(H52=0,"",'Ark1'!AA3007)</f>
        <v>27.054510566881874</v>
      </c>
      <c r="S52" s="177">
        <f>IF(H52=0,"",'Ark1'!AB3007)</f>
        <v>3.1742964020839306</v>
      </c>
      <c r="T52" s="177">
        <f>IF(H52=0,"",'Ark1'!AC3007)</f>
        <v>-35.50091648893715</v>
      </c>
      <c r="U52" s="83"/>
      <c r="V52" s="91">
        <f t="shared" si="6"/>
        <v>7.2941176470588234</v>
      </c>
      <c r="W52" s="177">
        <f>+'Ark1'!V3007</f>
        <v>4.2580645161290311</v>
      </c>
      <c r="X52" s="225"/>
      <c r="Y52" s="252"/>
      <c r="AB52" s="229"/>
      <c r="AJ52" s="253"/>
      <c r="AK52" s="89"/>
      <c r="AL52" s="89"/>
    </row>
    <row r="53" spans="1:38" ht="15.6">
      <c r="A53" s="225"/>
      <c r="B53" s="207">
        <f>+'Ark1'!C3008</f>
        <v>2024</v>
      </c>
      <c r="C53" s="207">
        <f>+'Ark1'!J3008</f>
        <v>116</v>
      </c>
      <c r="D53" s="207" t="str">
        <f t="shared" si="7"/>
        <v>Sandeid</v>
      </c>
      <c r="E53" s="207">
        <f>+'Ark1'!D3008</f>
        <v>5</v>
      </c>
      <c r="F53" s="207" t="s">
        <v>467</v>
      </c>
      <c r="G53" s="90">
        <f>+'Ark1'!Q3008</f>
        <v>14</v>
      </c>
      <c r="H53" s="91">
        <f>+'Ark1'!R3008</f>
        <v>155</v>
      </c>
      <c r="I53" s="90">
        <f>IF(H53=0,"",'Ark1'!S3008)</f>
        <v>154</v>
      </c>
      <c r="J53" s="83"/>
      <c r="K53" s="177">
        <f>IF(G53=0,"",100*H53/Måned!$G14)</f>
        <v>5.7749627421758571</v>
      </c>
      <c r="L53" s="83"/>
      <c r="M53" s="177">
        <f>+IF(H53=0,"",'Ark1'!AA3008)</f>
        <v>31.327128903122997</v>
      </c>
      <c r="N53" s="177">
        <f>+IF(I53=0,"",'Ark1'!AB3008)</f>
        <v>3.656882046854264</v>
      </c>
      <c r="O53" s="250">
        <f>IF(H53=0,"",'Ark1'!W3008)</f>
        <v>60.681818181818173</v>
      </c>
      <c r="P53" s="177">
        <f>IF(H53=0,"",'Ark1'!X3008)</f>
        <v>153.11935134379482</v>
      </c>
      <c r="Q53" s="249"/>
      <c r="R53" s="177">
        <f>IF(H53=0,"",'Ark1'!AA3008)</f>
        <v>31.327128903122997</v>
      </c>
      <c r="S53" s="177">
        <f>IF(H53=0,"",'Ark1'!AB3008)</f>
        <v>3.656882046854264</v>
      </c>
      <c r="T53" s="177">
        <f>IF(H53=0,"",'Ark1'!AC3008)</f>
        <v>-42.768393427552056</v>
      </c>
      <c r="U53" s="83"/>
      <c r="V53" s="91">
        <f t="shared" si="6"/>
        <v>11</v>
      </c>
      <c r="W53" s="177">
        <f>+'Ark1'!V3008</f>
        <v>3.303225806451612</v>
      </c>
      <c r="X53" s="225"/>
      <c r="Y53" s="252"/>
      <c r="AB53" s="229"/>
      <c r="AJ53" s="253"/>
      <c r="AK53" s="89"/>
      <c r="AL53" s="89"/>
    </row>
    <row r="54" spans="1:38" ht="15.6">
      <c r="A54" s="225"/>
      <c r="B54" s="207">
        <f>+'Ark1'!C3009</f>
        <v>2024</v>
      </c>
      <c r="C54" s="207">
        <f>+'Ark1'!J3009</f>
        <v>116</v>
      </c>
      <c r="D54" s="207" t="str">
        <f t="shared" si="7"/>
        <v>Sandeid</v>
      </c>
      <c r="E54" s="207">
        <f>+'Ark1'!D3009</f>
        <v>6</v>
      </c>
      <c r="F54" s="207" t="s">
        <v>572</v>
      </c>
      <c r="G54" s="90">
        <f>+'Ark1'!Q3009</f>
        <v>0</v>
      </c>
      <c r="H54" s="91">
        <f>+'Ark1'!R3009</f>
        <v>0</v>
      </c>
      <c r="I54" s="90" t="str">
        <f>IF(H54=0,"",'Ark1'!S3009)</f>
        <v/>
      </c>
      <c r="J54" s="83"/>
      <c r="K54" s="177" t="str">
        <f>IF(G54=0,"",100*H54/Måned!$G15)</f>
        <v/>
      </c>
      <c r="L54" s="83"/>
      <c r="M54" s="177" t="str">
        <f>+IF(H54=0,"",'Ark1'!AA3009)</f>
        <v/>
      </c>
      <c r="N54" s="177">
        <f>+IF(I54=0,"",'Ark1'!AB3009)</f>
        <v>0</v>
      </c>
      <c r="O54" s="250" t="str">
        <f>IF(H54=0,"",'Ark1'!W3009)</f>
        <v/>
      </c>
      <c r="P54" s="177" t="str">
        <f>IF(H54=0,"",'Ark1'!X3009)</f>
        <v/>
      </c>
      <c r="Q54" s="249"/>
      <c r="R54" s="177" t="str">
        <f>IF(H54=0,"",'Ark1'!AA3009)</f>
        <v/>
      </c>
      <c r="S54" s="177" t="str">
        <f>IF(H54=0,"",'Ark1'!AB3009)</f>
        <v/>
      </c>
      <c r="T54" s="177" t="str">
        <f>IF(H54=0,"",'Ark1'!AC3009)</f>
        <v/>
      </c>
      <c r="U54" s="83"/>
      <c r="V54" s="91" t="str">
        <f t="shared" si="6"/>
        <v/>
      </c>
      <c r="W54" s="177">
        <f>+'Ark1'!V3009</f>
        <v>0</v>
      </c>
      <c r="X54" s="225"/>
      <c r="Y54" s="252"/>
      <c r="AB54" s="229"/>
      <c r="AJ54" s="253"/>
      <c r="AK54" s="89"/>
      <c r="AL54" s="89"/>
    </row>
    <row r="55" spans="1:38" ht="15.6">
      <c r="A55" s="225"/>
      <c r="B55" s="207">
        <f>+'Ark1'!C3010</f>
        <v>2024</v>
      </c>
      <c r="C55" s="207">
        <f>+'Ark1'!J3010</f>
        <v>116</v>
      </c>
      <c r="D55" s="207" t="str">
        <f t="shared" si="7"/>
        <v>Sandeid</v>
      </c>
      <c r="E55" s="207">
        <f>+'Ark1'!D3010</f>
        <v>7</v>
      </c>
      <c r="F55" s="207" t="s">
        <v>573</v>
      </c>
      <c r="G55" s="90">
        <f>+'Ark1'!Q3010</f>
        <v>0</v>
      </c>
      <c r="H55" s="91">
        <f>+'Ark1'!R3010</f>
        <v>0</v>
      </c>
      <c r="I55" s="90" t="str">
        <f>IF(H55=0,"",'Ark1'!S3010)</f>
        <v/>
      </c>
      <c r="J55" s="83"/>
      <c r="K55" s="177" t="str">
        <f>IF(G55=0,"",100*H55/Måned!$G16)</f>
        <v/>
      </c>
      <c r="L55" s="83"/>
      <c r="M55" s="177" t="str">
        <f>+IF(H55=0,"",'Ark1'!AA3010)</f>
        <v/>
      </c>
      <c r="N55" s="177">
        <f>+IF(I55=0,"",'Ark1'!AB3010)</f>
        <v>0</v>
      </c>
      <c r="O55" s="250" t="str">
        <f>IF(H55=0,"",'Ark1'!W3010)</f>
        <v/>
      </c>
      <c r="P55" s="177" t="str">
        <f>IF(H55=0,"",'Ark1'!X3010)</f>
        <v/>
      </c>
      <c r="Q55" s="249"/>
      <c r="R55" s="177" t="str">
        <f>IF(H55=0,"",'Ark1'!AA3010)</f>
        <v/>
      </c>
      <c r="S55" s="177" t="str">
        <f>IF(H55=0,"",'Ark1'!AB3010)</f>
        <v/>
      </c>
      <c r="T55" s="177" t="str">
        <f>IF(H55=0,"",'Ark1'!AC3010)</f>
        <v/>
      </c>
      <c r="U55" s="83"/>
      <c r="V55" s="91" t="str">
        <f t="shared" si="6"/>
        <v/>
      </c>
      <c r="W55" s="177">
        <f>+'Ark1'!V3010</f>
        <v>0</v>
      </c>
      <c r="X55" s="225"/>
      <c r="Y55" s="252"/>
      <c r="AB55" s="229"/>
      <c r="AJ55" s="253"/>
      <c r="AK55" s="89"/>
      <c r="AL55" s="89"/>
    </row>
    <row r="56" spans="1:38" ht="15.6">
      <c r="A56" s="225"/>
      <c r="B56" s="207">
        <f>+'Ark1'!C3011</f>
        <v>2024</v>
      </c>
      <c r="C56" s="207">
        <f>+'Ark1'!J3011</f>
        <v>116</v>
      </c>
      <c r="D56" s="207" t="str">
        <f t="shared" si="7"/>
        <v>Sandeid</v>
      </c>
      <c r="E56" s="207">
        <f>+'Ark1'!D3011</f>
        <v>8</v>
      </c>
      <c r="F56" s="207" t="s">
        <v>574</v>
      </c>
      <c r="G56" s="90">
        <f>+'Ark1'!Q3011</f>
        <v>9</v>
      </c>
      <c r="H56" s="91">
        <f>+'Ark1'!R3011</f>
        <v>38</v>
      </c>
      <c r="I56" s="90">
        <f>IF(H56=0,"",'Ark1'!S3011)</f>
        <v>38</v>
      </c>
      <c r="J56" s="83"/>
      <c r="K56" s="177">
        <f>IF(G56=0,"",100*H56/Måned!$G17)</f>
        <v>1.6088060965283657</v>
      </c>
      <c r="L56" s="83"/>
      <c r="M56" s="177">
        <f>+IF(H56=0,"",'Ark1'!AA3011)</f>
        <v>33.0335669330656</v>
      </c>
      <c r="N56" s="177">
        <f>+IF(I56=0,"",'Ark1'!AB3011)</f>
        <v>5</v>
      </c>
      <c r="O56" s="250">
        <f>IF(H56=0,"",'Ark1'!W3011)</f>
        <v>60</v>
      </c>
      <c r="P56" s="177">
        <f>IF(H56=0,"",'Ark1'!X3011)</f>
        <v>170.72190226378515</v>
      </c>
      <c r="Q56" s="249"/>
      <c r="R56" s="177">
        <f>IF(H56=0,"",'Ark1'!AA3011)</f>
        <v>33.0335669330656</v>
      </c>
      <c r="S56" s="177">
        <f>IF(H56=0,"",'Ark1'!AB3011)</f>
        <v>5</v>
      </c>
      <c r="T56" s="177">
        <f>IF(H56=0,"",'Ark1'!AC3011)</f>
        <v>-13.761122081959265</v>
      </c>
      <c r="U56" s="83"/>
      <c r="V56" s="91">
        <f t="shared" si="6"/>
        <v>4.2222222222222223</v>
      </c>
      <c r="W56" s="177">
        <f>+'Ark1'!V3011</f>
        <v>3.7894736842105248</v>
      </c>
      <c r="X56" s="225"/>
      <c r="Y56" s="252"/>
      <c r="AB56" s="229"/>
      <c r="AJ56" s="253"/>
      <c r="AK56" s="89"/>
      <c r="AL56" s="89"/>
    </row>
    <row r="57" spans="1:38" ht="15.6">
      <c r="A57" s="225"/>
      <c r="B57" s="207">
        <f>+'Ark1'!C3012</f>
        <v>2024</v>
      </c>
      <c r="C57" s="207">
        <f>+'Ark1'!J3012</f>
        <v>116</v>
      </c>
      <c r="D57" s="207" t="str">
        <f t="shared" si="7"/>
        <v>Sandeid</v>
      </c>
      <c r="E57" s="207">
        <f>+'Ark1'!D3012</f>
        <v>9</v>
      </c>
      <c r="F57" s="207" t="s">
        <v>575</v>
      </c>
      <c r="G57" s="90">
        <f>+'Ark1'!Q3012</f>
        <v>6</v>
      </c>
      <c r="H57" s="91">
        <f>+'Ark1'!R3012</f>
        <v>70</v>
      </c>
      <c r="I57" s="90">
        <f>IF(H57=0,"",'Ark1'!S3012)</f>
        <v>70</v>
      </c>
      <c r="J57" s="83"/>
      <c r="K57" s="177">
        <f>IF(G57=0,"",100*H57/Måned!$G18)</f>
        <v>2.9610829103214891</v>
      </c>
      <c r="L57" s="83"/>
      <c r="M57" s="177">
        <f>+IF(H57=0,"",'Ark1'!AA3012)</f>
        <v>31.416421710010393</v>
      </c>
      <c r="N57" s="177">
        <f>+IF(I57=0,"",'Ark1'!AB3012)</f>
        <v>5.1500148602915932</v>
      </c>
      <c r="O57" s="250">
        <f>IF(H57=0,"",'Ark1'!W3012)</f>
        <v>58.814285714285695</v>
      </c>
      <c r="P57" s="177">
        <f>IF(H57=0,"",'Ark1'!X3012)</f>
        <v>152.84476087292998</v>
      </c>
      <c r="Q57" s="249"/>
      <c r="R57" s="177">
        <f>IF(H57=0,"",'Ark1'!AA3012)</f>
        <v>31.416421710010393</v>
      </c>
      <c r="S57" s="177">
        <f>IF(H57=0,"",'Ark1'!AB3012)</f>
        <v>5.1500148602915932</v>
      </c>
      <c r="T57" s="177">
        <f>IF(H57=0,"",'Ark1'!AC3012)</f>
        <v>-47.48261185174313</v>
      </c>
      <c r="U57" s="83"/>
      <c r="V57" s="91">
        <f t="shared" si="6"/>
        <v>11.666666666666666</v>
      </c>
      <c r="W57" s="177">
        <f>+'Ark1'!V3012</f>
        <v>6</v>
      </c>
      <c r="X57" s="225"/>
      <c r="Y57" s="252"/>
      <c r="AB57" s="229"/>
      <c r="AJ57" s="253"/>
      <c r="AK57" s="89"/>
      <c r="AL57" s="89"/>
    </row>
    <row r="58" spans="1:38" ht="15.6">
      <c r="A58" s="225"/>
      <c r="B58" s="207">
        <f>+'Ark1'!C3013</f>
        <v>2024</v>
      </c>
      <c r="C58" s="207">
        <f>+'Ark1'!J3013</f>
        <v>116</v>
      </c>
      <c r="D58" s="207" t="str">
        <f t="shared" si="7"/>
        <v>Sandeid</v>
      </c>
      <c r="E58" s="207">
        <f>+'Ark1'!D3013</f>
        <v>10</v>
      </c>
      <c r="F58" s="207" t="s">
        <v>576</v>
      </c>
      <c r="G58" s="90">
        <f>+'Ark1'!Q3013</f>
        <v>12</v>
      </c>
      <c r="H58" s="91">
        <f>+'Ark1'!R3013</f>
        <v>79</v>
      </c>
      <c r="I58" s="90">
        <f>IF(H58=0,"",'Ark1'!S3013)</f>
        <v>79</v>
      </c>
      <c r="J58" s="83"/>
      <c r="K58" s="177">
        <f>IF(G58=0,"",100*H58/Måned!$G19)</f>
        <v>3.1399046104928456</v>
      </c>
      <c r="L58" s="83"/>
      <c r="M58" s="177">
        <f>+IF(H58=0,"",'Ark1'!AA3013)</f>
        <v>30.122435306539575</v>
      </c>
      <c r="N58" s="177">
        <f>+IF(I58=0,"",'Ark1'!AB3013)</f>
        <v>3.753244603923624</v>
      </c>
      <c r="O58" s="250">
        <f>IF(H58=0,"",'Ark1'!W3013)</f>
        <v>60.164556962025294</v>
      </c>
      <c r="P58" s="177">
        <f>IF(H58=0,"",'Ark1'!X3013)</f>
        <v>157.2267098207551</v>
      </c>
      <c r="Q58" s="249"/>
      <c r="R58" s="177">
        <f>IF(H58=0,"",'Ark1'!AA3013)</f>
        <v>30.122435306539575</v>
      </c>
      <c r="S58" s="177">
        <f>IF(H58=0,"",'Ark1'!AB3013)</f>
        <v>3.753244603923624</v>
      </c>
      <c r="T58" s="177">
        <f>IF(H58=0,"",'Ark1'!AC3013)</f>
        <v>-36.876963970472275</v>
      </c>
      <c r="U58" s="83"/>
      <c r="V58" s="91">
        <f t="shared" si="6"/>
        <v>6.583333333333333</v>
      </c>
      <c r="W58" s="177">
        <f>+'Ark1'!V3013</f>
        <v>4.9113924050632924</v>
      </c>
      <c r="X58" s="225"/>
      <c r="Y58" s="252"/>
      <c r="AB58" s="229"/>
      <c r="AJ58" s="253"/>
      <c r="AK58" s="89"/>
      <c r="AL58" s="89"/>
    </row>
    <row r="59" spans="1:38" ht="15.6">
      <c r="A59" s="225"/>
      <c r="B59" s="207">
        <f>+'Ark1'!C3014</f>
        <v>2024</v>
      </c>
      <c r="C59" s="207">
        <f>+'Ark1'!J3014</f>
        <v>116</v>
      </c>
      <c r="D59" s="207" t="str">
        <f t="shared" si="7"/>
        <v>Sandeid</v>
      </c>
      <c r="E59" s="207">
        <f>+'Ark1'!D3014</f>
        <v>11</v>
      </c>
      <c r="F59" s="207" t="s">
        <v>577</v>
      </c>
      <c r="G59" s="90">
        <f>+'Ark1'!Q3014</f>
        <v>2</v>
      </c>
      <c r="H59" s="91">
        <f>+'Ark1'!R3014</f>
        <v>15</v>
      </c>
      <c r="I59" s="90">
        <f>IF(H59=0,"",'Ark1'!S3014)</f>
        <v>15</v>
      </c>
      <c r="J59" s="83"/>
      <c r="K59" s="177">
        <f>IF(G59=0,"",100*H59/Måned!$G20)</f>
        <v>2.3771790808240887</v>
      </c>
      <c r="L59" s="83"/>
      <c r="M59" s="177">
        <f>+IF(H59=0,"",'Ark1'!AA3014)</f>
        <v>27.15446679032156</v>
      </c>
      <c r="N59" s="177">
        <f>+IF(I59=0,"",'Ark1'!AB3014)</f>
        <v>7.460711911220189</v>
      </c>
      <c r="O59" s="250">
        <f>IF(H59=0,"",'Ark1'!W3014)</f>
        <v>56.933333333333323</v>
      </c>
      <c r="P59" s="177">
        <f>IF(H59=0,"",'Ark1'!X3014)</f>
        <v>178.91657638136502</v>
      </c>
      <c r="Q59" s="249"/>
      <c r="R59" s="177">
        <f>IF(H59=0,"",'Ark1'!AA3014)</f>
        <v>27.15446679032156</v>
      </c>
      <c r="S59" s="177">
        <f>IF(H59=0,"",'Ark1'!AB3014)</f>
        <v>7.460711911220189</v>
      </c>
      <c r="T59" s="177">
        <f>IF(H59=0,"",'Ark1'!AC3014)</f>
        <v>-42.971826178173025</v>
      </c>
      <c r="U59" s="83"/>
      <c r="V59" s="91">
        <f t="shared" si="6"/>
        <v>7.5</v>
      </c>
      <c r="W59" s="177">
        <f>+'Ark1'!V3014</f>
        <v>5.4666666666666677</v>
      </c>
      <c r="X59" s="225"/>
      <c r="Y59" s="252"/>
      <c r="AB59" s="229"/>
      <c r="AJ59" s="253"/>
      <c r="AK59" s="89"/>
      <c r="AL59" s="89"/>
    </row>
    <row r="60" spans="1:38" ht="15.6">
      <c r="A60" s="225"/>
      <c r="B60" s="207">
        <f>+'Ark1'!C3015</f>
        <v>2024</v>
      </c>
      <c r="C60" s="207">
        <f>+'Ark1'!J3015</f>
        <v>116</v>
      </c>
      <c r="D60" s="207" t="str">
        <f t="shared" si="7"/>
        <v>Sandeid</v>
      </c>
      <c r="E60" s="207">
        <f>+'Ark1'!D3015</f>
        <v>12</v>
      </c>
      <c r="F60" s="207" t="s">
        <v>578</v>
      </c>
      <c r="G60" s="90">
        <f>+'Ark1'!Q3015</f>
        <v>0</v>
      </c>
      <c r="H60" s="91">
        <f>+'Ark1'!R3015</f>
        <v>0</v>
      </c>
      <c r="I60" s="90" t="str">
        <f>IF(H60=0,"",'Ark1'!S3015)</f>
        <v/>
      </c>
      <c r="J60" s="83"/>
      <c r="K60" s="177" t="str">
        <f>IF(G60=0,"",100*H60/Måned!$G21)</f>
        <v/>
      </c>
      <c r="L60" s="83"/>
      <c r="M60" s="177" t="str">
        <f>+IF(H60=0,"",'Ark1'!AA3015)</f>
        <v/>
      </c>
      <c r="N60" s="177">
        <f>+IF(I60=0,"",'Ark1'!AB3015)</f>
        <v>0</v>
      </c>
      <c r="O60" s="250" t="str">
        <f>IF(H60=0,"",'Ark1'!W3015)</f>
        <v/>
      </c>
      <c r="P60" s="177" t="str">
        <f>IF(H60=0,"",'Ark1'!X3015)</f>
        <v/>
      </c>
      <c r="Q60" s="249"/>
      <c r="R60" s="177" t="str">
        <f>IF(H60=0,"",'Ark1'!AA3015)</f>
        <v/>
      </c>
      <c r="S60" s="177" t="str">
        <f>IF(H60=0,"",'Ark1'!AB3015)</f>
        <v/>
      </c>
      <c r="T60" s="177" t="str">
        <f>IF(H60=0,"",'Ark1'!AC3015)</f>
        <v/>
      </c>
      <c r="U60" s="83"/>
      <c r="V60" s="91" t="str">
        <f t="shared" si="6"/>
        <v/>
      </c>
      <c r="W60" s="177">
        <f>+'Ark1'!V3015</f>
        <v>0</v>
      </c>
      <c r="X60" s="225"/>
      <c r="Y60" s="252"/>
      <c r="AB60" s="229"/>
      <c r="AJ60" s="253"/>
      <c r="AK60" s="89"/>
      <c r="AL60" s="89"/>
    </row>
    <row r="61" spans="1:38">
      <c r="A61" s="225"/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52"/>
      <c r="AB61" s="229"/>
      <c r="AJ61" s="253"/>
      <c r="AK61" s="89"/>
      <c r="AL61" s="89"/>
    </row>
    <row r="62" spans="1:38" ht="15.6">
      <c r="A62" s="225"/>
      <c r="B62" s="207">
        <f>+'Ark1'!C3016</f>
        <v>2024</v>
      </c>
      <c r="C62" s="207">
        <f>+'Ark1'!J3016</f>
        <v>117</v>
      </c>
      <c r="D62" s="207" t="s">
        <v>42</v>
      </c>
      <c r="E62" s="207">
        <f>+'Ark1'!D3016</f>
        <v>1</v>
      </c>
      <c r="F62" s="207" t="s">
        <v>568</v>
      </c>
      <c r="G62" s="90">
        <f>+'Ark1'!Q3016</f>
        <v>36</v>
      </c>
      <c r="H62" s="91">
        <f>+'Ark1'!R3016</f>
        <v>598</v>
      </c>
      <c r="I62" s="90">
        <f>IF(H62=0,"",'Ark1'!S3016)</f>
        <v>590</v>
      </c>
      <c r="J62" s="83"/>
      <c r="K62" s="177">
        <f>IF(G62=0,"",100*H62/Måned!$G10)</f>
        <v>22.074566260612773</v>
      </c>
      <c r="L62" s="83"/>
      <c r="M62" s="177">
        <f>+IF(H62=0,"",'Ark1'!AA3016)</f>
        <v>29.683238924580191</v>
      </c>
      <c r="N62" s="177">
        <f>+IF(I62=0,"",'Ark1'!AB3016)</f>
        <v>4.3015282921077125</v>
      </c>
      <c r="O62" s="250">
        <f>IF(H62=0,"",'Ark1'!W3016)</f>
        <v>57.720338983050816</v>
      </c>
      <c r="P62" s="177">
        <f>IF(H62=0,"",'Ark1'!X3016)</f>
        <v>165.92252252905126</v>
      </c>
      <c r="Q62" s="249"/>
      <c r="R62" s="177">
        <f>IF(H62=0,"",'Ark1'!AA3016)</f>
        <v>29.683238924580191</v>
      </c>
      <c r="S62" s="177">
        <f>IF(H62=0,"",'Ark1'!AB3016)</f>
        <v>4.3015282921077125</v>
      </c>
      <c r="T62" s="177">
        <f>IF(H62=0,"",'Ark1'!AC3016)</f>
        <v>-37.502053625843992</v>
      </c>
      <c r="U62" s="83"/>
      <c r="V62" s="91">
        <f t="shared" ref="V62:V73" si="8">+(IF(H62=0,"",I62/G62))</f>
        <v>16.388888888888889</v>
      </c>
      <c r="W62" s="177">
        <f>+'Ark1'!V3016</f>
        <v>8.2926421404682298</v>
      </c>
      <c r="X62" s="225"/>
      <c r="Y62" s="89"/>
      <c r="Z62" s="89"/>
      <c r="AB62" s="229"/>
      <c r="AC62" s="90"/>
      <c r="AD62" s="90"/>
      <c r="AE62" s="90"/>
      <c r="AF62" s="90"/>
      <c r="AG62" s="90"/>
      <c r="AH62" s="90"/>
      <c r="AI62" s="90"/>
    </row>
    <row r="63" spans="1:38" ht="15.6">
      <c r="A63" s="225"/>
      <c r="B63" s="207">
        <f>+'Ark1'!C3017</f>
        <v>2024</v>
      </c>
      <c r="C63" s="207">
        <f>+'Ark1'!J3017</f>
        <v>117</v>
      </c>
      <c r="D63" s="207" t="str">
        <f t="shared" ref="D63:D73" si="9">+D62</f>
        <v>Jæren</v>
      </c>
      <c r="E63" s="207">
        <f>+'Ark1'!D3017</f>
        <v>2</v>
      </c>
      <c r="F63" s="207" t="s">
        <v>569</v>
      </c>
      <c r="G63" s="90">
        <f>+'Ark1'!Q3017</f>
        <v>34</v>
      </c>
      <c r="H63" s="91">
        <f>+'Ark1'!R3017</f>
        <v>315</v>
      </c>
      <c r="I63" s="90">
        <f>IF(H63=0,"",'Ark1'!S3017)</f>
        <v>313</v>
      </c>
      <c r="J63" s="83"/>
      <c r="K63" s="177">
        <f>IF(G63=0,"",100*H63/Måned!$G11)</f>
        <v>11.771300448430493</v>
      </c>
      <c r="L63" s="83"/>
      <c r="M63" s="177">
        <f>+IF(H63=0,"",'Ark1'!AA3017)</f>
        <v>30.148640226509222</v>
      </c>
      <c r="N63" s="177">
        <f>+IF(I63=0,"",'Ark1'!AB3017)</f>
        <v>4.4980054464568999</v>
      </c>
      <c r="O63" s="250">
        <f>IF(H63=0,"",'Ark1'!W3017)</f>
        <v>58.428115015974413</v>
      </c>
      <c r="P63" s="177">
        <f>IF(H63=0,"",'Ark1'!X3017)</f>
        <v>164.69827512081031</v>
      </c>
      <c r="Q63" s="249"/>
      <c r="R63" s="177">
        <f>IF(H63=0,"",'Ark1'!AA3017)</f>
        <v>30.148640226509222</v>
      </c>
      <c r="S63" s="177">
        <f>IF(H63=0,"",'Ark1'!AB3017)</f>
        <v>4.4980054464568999</v>
      </c>
      <c r="T63" s="177">
        <f>IF(H63=0,"",'Ark1'!AC3017)</f>
        <v>-50.097036856890277</v>
      </c>
      <c r="U63" s="83"/>
      <c r="V63" s="91">
        <f t="shared" si="8"/>
        <v>9.2058823529411757</v>
      </c>
      <c r="W63" s="177">
        <f>+'Ark1'!V3017</f>
        <v>7.2984126984126974</v>
      </c>
      <c r="X63" s="225"/>
      <c r="Y63" s="89"/>
      <c r="Z63" s="89"/>
      <c r="AB63" s="229"/>
      <c r="AC63" s="90"/>
      <c r="AD63" s="90"/>
      <c r="AE63" s="90"/>
      <c r="AF63" s="90"/>
      <c r="AG63" s="90"/>
      <c r="AH63" s="90"/>
      <c r="AI63" s="90"/>
    </row>
    <row r="64" spans="1:38" ht="15.6">
      <c r="A64" s="225"/>
      <c r="B64" s="207">
        <f>+'Ark1'!C3018</f>
        <v>2024</v>
      </c>
      <c r="C64" s="207">
        <f>+'Ark1'!J3018</f>
        <v>117</v>
      </c>
      <c r="D64" s="207" t="str">
        <f t="shared" si="9"/>
        <v>Jæren</v>
      </c>
      <c r="E64" s="207">
        <f>+'Ark1'!D3018</f>
        <v>3</v>
      </c>
      <c r="F64" s="207" t="s">
        <v>570</v>
      </c>
      <c r="G64" s="90">
        <f>+'Ark1'!Q3018</f>
        <v>38</v>
      </c>
      <c r="H64" s="91">
        <f>+'Ark1'!R3018</f>
        <v>322</v>
      </c>
      <c r="I64" s="90">
        <f>IF(H64=0,"",'Ark1'!S3018)</f>
        <v>319</v>
      </c>
      <c r="J64" s="83"/>
      <c r="K64" s="177">
        <f>IF(G64=0,"",100*H64/Måned!$G12)</f>
        <v>15.195847097687588</v>
      </c>
      <c r="L64" s="83"/>
      <c r="M64" s="177">
        <f>+IF(H64=0,"",'Ark1'!AA3018)</f>
        <v>28.890647307945255</v>
      </c>
      <c r="N64" s="177">
        <f>+IF(I64=0,"",'Ark1'!AB3018)</f>
        <v>4.5424830845239192</v>
      </c>
      <c r="O64" s="250">
        <f>IF(H64=0,"",'Ark1'!W3018)</f>
        <v>59.047021943573682</v>
      </c>
      <c r="P64" s="177">
        <f>IF(H64=0,"",'Ark1'!X3018)</f>
        <v>158.14384635572637</v>
      </c>
      <c r="Q64" s="249"/>
      <c r="R64" s="177">
        <f>IF(H64=0,"",'Ark1'!AA3018)</f>
        <v>28.890647307945255</v>
      </c>
      <c r="S64" s="177">
        <f>IF(H64=0,"",'Ark1'!AB3018)</f>
        <v>4.5424830845239192</v>
      </c>
      <c r="T64" s="177">
        <f>IF(H64=0,"",'Ark1'!AC3018)</f>
        <v>-43.226098414388154</v>
      </c>
      <c r="U64" s="83"/>
      <c r="V64" s="91">
        <f t="shared" si="8"/>
        <v>8.3947368421052637</v>
      </c>
      <c r="W64" s="177">
        <f>+'Ark1'!V3018</f>
        <v>5.9099378881987583</v>
      </c>
      <c r="X64" s="225"/>
      <c r="Y64" s="252"/>
      <c r="AB64" s="229"/>
      <c r="AJ64" s="253"/>
      <c r="AK64" s="89"/>
      <c r="AL64" s="89"/>
    </row>
    <row r="65" spans="1:38" ht="15.6">
      <c r="A65" s="225"/>
      <c r="B65" s="207">
        <f>+'Ark1'!C3019</f>
        <v>2024</v>
      </c>
      <c r="C65" s="207">
        <f>+'Ark1'!J3019</f>
        <v>117</v>
      </c>
      <c r="D65" s="207" t="str">
        <f t="shared" si="9"/>
        <v>Jæren</v>
      </c>
      <c r="E65" s="207">
        <f>+'Ark1'!D3019</f>
        <v>4</v>
      </c>
      <c r="F65" s="207" t="s">
        <v>571</v>
      </c>
      <c r="G65" s="90">
        <f>+'Ark1'!Q3019</f>
        <v>34</v>
      </c>
      <c r="H65" s="91">
        <f>+'Ark1'!R3019</f>
        <v>324</v>
      </c>
      <c r="I65" s="90">
        <f>IF(H65=0,"",'Ark1'!S3019)</f>
        <v>323</v>
      </c>
      <c r="J65" s="83"/>
      <c r="K65" s="177">
        <f>IF(G65=0,"",100*H65/Måned!$G13)</f>
        <v>10.920121334681497</v>
      </c>
      <c r="L65" s="83"/>
      <c r="M65" s="177">
        <f>+IF(H65=0,"",'Ark1'!AA3019)</f>
        <v>27.973380061129276</v>
      </c>
      <c r="N65" s="177">
        <f>+IF(I65=0,"",'Ark1'!AB3019)</f>
        <v>3.8827553477243448</v>
      </c>
      <c r="O65" s="250">
        <f>IF(H65=0,"",'Ark1'!W3019)</f>
        <v>59.399380804953559</v>
      </c>
      <c r="P65" s="177">
        <f>IF(H65=0,"",'Ark1'!X3019)</f>
        <v>160.58478124205823</v>
      </c>
      <c r="Q65" s="249"/>
      <c r="R65" s="177">
        <f>IF(H65=0,"",'Ark1'!AA3019)</f>
        <v>27.973380061129276</v>
      </c>
      <c r="S65" s="177">
        <f>IF(H65=0,"",'Ark1'!AB3019)</f>
        <v>3.8827553477243448</v>
      </c>
      <c r="T65" s="177">
        <f>IF(H65=0,"",'Ark1'!AC3019)</f>
        <v>-38.365863592238249</v>
      </c>
      <c r="U65" s="83"/>
      <c r="V65" s="91">
        <f t="shared" si="8"/>
        <v>9.5</v>
      </c>
      <c r="W65" s="177">
        <f>+'Ark1'!V3019</f>
        <v>5.4537037037037033</v>
      </c>
      <c r="X65" s="225"/>
      <c r="Y65" s="252"/>
      <c r="AB65" s="229"/>
      <c r="AJ65" s="253"/>
      <c r="AK65" s="89"/>
      <c r="AL65" s="89"/>
    </row>
    <row r="66" spans="1:38" ht="15.6">
      <c r="A66" s="225"/>
      <c r="B66" s="207">
        <f>+'Ark1'!C3020</f>
        <v>2024</v>
      </c>
      <c r="C66" s="207">
        <f>+'Ark1'!J3020</f>
        <v>117</v>
      </c>
      <c r="D66" s="207" t="str">
        <f t="shared" si="9"/>
        <v>Jæren</v>
      </c>
      <c r="E66" s="207">
        <f>+'Ark1'!D3020</f>
        <v>5</v>
      </c>
      <c r="F66" s="207" t="s">
        <v>467</v>
      </c>
      <c r="G66" s="90">
        <f>+'Ark1'!Q3020</f>
        <v>40</v>
      </c>
      <c r="H66" s="91">
        <f>+'Ark1'!R3020</f>
        <v>413</v>
      </c>
      <c r="I66" s="90">
        <f>IF(H66=0,"",'Ark1'!S3020)</f>
        <v>412</v>
      </c>
      <c r="J66" s="83"/>
      <c r="K66" s="177">
        <f>IF(G66=0,"",100*H66/Måned!$G14)</f>
        <v>15.387481371087928</v>
      </c>
      <c r="L66" s="83"/>
      <c r="M66" s="177">
        <f>+IF(H66=0,"",'Ark1'!AA3020)</f>
        <v>30.157270981054644</v>
      </c>
      <c r="N66" s="177">
        <f>+IF(I66=0,"",'Ark1'!AB3020)</f>
        <v>4.424960984611733</v>
      </c>
      <c r="O66" s="250">
        <f>IF(H66=0,"",'Ark1'!W3020)</f>
        <v>59.196601941747581</v>
      </c>
      <c r="P66" s="177">
        <f>IF(H66=0,"",'Ark1'!X3020)</f>
        <v>157.66882914173436</v>
      </c>
      <c r="Q66" s="249"/>
      <c r="R66" s="177">
        <f>IF(H66=0,"",'Ark1'!AA3020)</f>
        <v>30.157270981054644</v>
      </c>
      <c r="S66" s="177">
        <f>IF(H66=0,"",'Ark1'!AB3020)</f>
        <v>4.424960984611733</v>
      </c>
      <c r="T66" s="177">
        <f>IF(H66=0,"",'Ark1'!AC3020)</f>
        <v>-53.257255259486882</v>
      </c>
      <c r="U66" s="83"/>
      <c r="V66" s="91">
        <f t="shared" si="8"/>
        <v>10.3</v>
      </c>
      <c r="W66" s="177">
        <f>+'Ark1'!V3020</f>
        <v>5.5641646489104115</v>
      </c>
      <c r="X66" s="225"/>
      <c r="Y66" s="252"/>
      <c r="AB66" s="229"/>
      <c r="AJ66" s="253"/>
      <c r="AK66" s="89"/>
      <c r="AL66" s="89"/>
    </row>
    <row r="67" spans="1:38" ht="15.6">
      <c r="A67" s="225"/>
      <c r="B67" s="207">
        <f>+'Ark1'!C3021</f>
        <v>2024</v>
      </c>
      <c r="C67" s="207">
        <f>+'Ark1'!J3021</f>
        <v>117</v>
      </c>
      <c r="D67" s="207" t="str">
        <f t="shared" si="9"/>
        <v>Jæren</v>
      </c>
      <c r="E67" s="207">
        <f>+'Ark1'!D3021</f>
        <v>6</v>
      </c>
      <c r="F67" s="207" t="s">
        <v>572</v>
      </c>
      <c r="G67" s="90">
        <f>+'Ark1'!Q3021</f>
        <v>33</v>
      </c>
      <c r="H67" s="91">
        <f>+'Ark1'!R3021</f>
        <v>373</v>
      </c>
      <c r="I67" s="90">
        <f>IF(H67=0,"",'Ark1'!S3021)</f>
        <v>373</v>
      </c>
      <c r="J67" s="83"/>
      <c r="K67" s="177">
        <f>IF(G67=0,"",100*H67/Måned!$G15)</f>
        <v>17.07875457875458</v>
      </c>
      <c r="L67" s="83"/>
      <c r="M67" s="177">
        <f>+IF(H67=0,"",'Ark1'!AA3021)</f>
        <v>33.523134643380409</v>
      </c>
      <c r="N67" s="177">
        <f>+IF(I67=0,"",'Ark1'!AB3021)</f>
        <v>5.0571204120220621</v>
      </c>
      <c r="O67" s="250">
        <f>IF(H67=0,"",'Ark1'!W3021)</f>
        <v>59.396782841823054</v>
      </c>
      <c r="P67" s="177">
        <f>IF(H67=0,"",'Ark1'!X3021)</f>
        <v>158.62832179714715</v>
      </c>
      <c r="Q67" s="249"/>
      <c r="R67" s="177">
        <f>IF(H67=0,"",'Ark1'!AA3021)</f>
        <v>33.523134643380409</v>
      </c>
      <c r="S67" s="177">
        <f>IF(H67=0,"",'Ark1'!AB3021)</f>
        <v>5.0571204120220621</v>
      </c>
      <c r="T67" s="177">
        <f>IF(H67=0,"",'Ark1'!AC3021)</f>
        <v>-60.180961811050381</v>
      </c>
      <c r="U67" s="83"/>
      <c r="V67" s="91">
        <f t="shared" si="8"/>
        <v>11.303030303030303</v>
      </c>
      <c r="W67" s="177">
        <f>+'Ark1'!V3021</f>
        <v>5.0160857908847181</v>
      </c>
      <c r="X67" s="225"/>
      <c r="Y67" s="252"/>
      <c r="AB67" s="229"/>
      <c r="AJ67" s="253"/>
      <c r="AK67" s="89"/>
      <c r="AL67" s="89"/>
    </row>
    <row r="68" spans="1:38" ht="15.6">
      <c r="A68" s="225"/>
      <c r="B68" s="207">
        <f>+'Ark1'!C3022</f>
        <v>2024</v>
      </c>
      <c r="C68" s="207">
        <f>+'Ark1'!J3022</f>
        <v>117</v>
      </c>
      <c r="D68" s="207" t="str">
        <f t="shared" si="9"/>
        <v>Jæren</v>
      </c>
      <c r="E68" s="207">
        <f>+'Ark1'!D3022</f>
        <v>7</v>
      </c>
      <c r="F68" s="207" t="s">
        <v>573</v>
      </c>
      <c r="G68" s="90">
        <f>+'Ark1'!Q3022</f>
        <v>38</v>
      </c>
      <c r="H68" s="91">
        <f>+'Ark1'!R3022</f>
        <v>479</v>
      </c>
      <c r="I68" s="90">
        <f>IF(H68=0,"",'Ark1'!S3022)</f>
        <v>478</v>
      </c>
      <c r="J68" s="83"/>
      <c r="K68" s="177">
        <f>IF(G68=0,"",100*H68/Måned!$G16)</f>
        <v>19.519152404237978</v>
      </c>
      <c r="L68" s="83"/>
      <c r="M68" s="177">
        <f>+IF(H68=0,"",'Ark1'!AA3022)</f>
        <v>29.975019931016725</v>
      </c>
      <c r="N68" s="177">
        <f>+IF(I68=0,"",'Ark1'!AB3022)</f>
        <v>4.325866635047845</v>
      </c>
      <c r="O68" s="250">
        <f>IF(H68=0,"",'Ark1'!W3022)</f>
        <v>59.282426778242687</v>
      </c>
      <c r="P68" s="177">
        <f>IF(H68=0,"",'Ark1'!X3022)</f>
        <v>163.74172447564797</v>
      </c>
      <c r="Q68" s="249"/>
      <c r="R68" s="177">
        <f>IF(H68=0,"",'Ark1'!AA3022)</f>
        <v>29.975019931016725</v>
      </c>
      <c r="S68" s="177">
        <f>IF(H68=0,"",'Ark1'!AB3022)</f>
        <v>4.325866635047845</v>
      </c>
      <c r="T68" s="177">
        <f>IF(H68=0,"",'Ark1'!AC3022)</f>
        <v>-44.31326175652363</v>
      </c>
      <c r="U68" s="83"/>
      <c r="V68" s="91">
        <f t="shared" si="8"/>
        <v>12.578947368421053</v>
      </c>
      <c r="W68" s="177">
        <f>+'Ark1'!V3022</f>
        <v>5.9311064718162818</v>
      </c>
      <c r="X68" s="225"/>
      <c r="Y68" s="252"/>
      <c r="AB68" s="229"/>
      <c r="AJ68" s="253"/>
      <c r="AK68" s="89"/>
      <c r="AL68" s="89"/>
    </row>
    <row r="69" spans="1:38" ht="15.6">
      <c r="A69" s="225"/>
      <c r="B69" s="207">
        <f>+'Ark1'!C3023</f>
        <v>2024</v>
      </c>
      <c r="C69" s="207">
        <f>+'Ark1'!J3023</f>
        <v>117</v>
      </c>
      <c r="D69" s="207" t="str">
        <f t="shared" si="9"/>
        <v>Jæren</v>
      </c>
      <c r="E69" s="207">
        <f>+'Ark1'!D3023</f>
        <v>8</v>
      </c>
      <c r="F69" s="207" t="s">
        <v>574</v>
      </c>
      <c r="G69" s="90">
        <f>+'Ark1'!Q3023</f>
        <v>42</v>
      </c>
      <c r="H69" s="91">
        <f>+'Ark1'!R3023</f>
        <v>489</v>
      </c>
      <c r="I69" s="90">
        <f>IF(H69=0,"",'Ark1'!S3023)</f>
        <v>488</v>
      </c>
      <c r="J69" s="83"/>
      <c r="K69" s="177">
        <f>IF(G69=0,"",100*H69/Måned!$G17)</f>
        <v>20.702794242167656</v>
      </c>
      <c r="L69" s="83"/>
      <c r="M69" s="177">
        <f>+IF(H69=0,"",'Ark1'!AA3023)</f>
        <v>29.546454627474933</v>
      </c>
      <c r="N69" s="177">
        <f>+IF(I69=0,"",'Ark1'!AB3023)</f>
        <v>4.475190275644672</v>
      </c>
      <c r="O69" s="250">
        <f>IF(H69=0,"",'Ark1'!W3023)</f>
        <v>58.963114754098349</v>
      </c>
      <c r="P69" s="177">
        <f>IF(H69=0,"",'Ark1'!X3023)</f>
        <v>161.02333681180997</v>
      </c>
      <c r="Q69" s="249"/>
      <c r="R69" s="177">
        <f>IF(H69=0,"",'Ark1'!AA3023)</f>
        <v>29.546454627474933</v>
      </c>
      <c r="S69" s="177">
        <f>IF(H69=0,"",'Ark1'!AB3023)</f>
        <v>4.475190275644672</v>
      </c>
      <c r="T69" s="177">
        <f>IF(H69=0,"",'Ark1'!AC3023)</f>
        <v>-38.954755609556074</v>
      </c>
      <c r="U69" s="83"/>
      <c r="V69" s="91">
        <f t="shared" si="8"/>
        <v>11.619047619047619</v>
      </c>
      <c r="W69" s="177">
        <f>+'Ark1'!V3023</f>
        <v>6.261758691206543</v>
      </c>
      <c r="X69" s="225"/>
      <c r="Y69" s="252"/>
      <c r="AB69" s="229"/>
      <c r="AJ69" s="253"/>
      <c r="AK69" s="89"/>
      <c r="AL69" s="89"/>
    </row>
    <row r="70" spans="1:38" ht="15.6">
      <c r="A70" s="225"/>
      <c r="B70" s="207">
        <f>+'Ark1'!C3024</f>
        <v>2024</v>
      </c>
      <c r="C70" s="207">
        <f>+'Ark1'!J3024</f>
        <v>117</v>
      </c>
      <c r="D70" s="207" t="str">
        <f t="shared" si="9"/>
        <v>Jæren</v>
      </c>
      <c r="E70" s="207">
        <f>+'Ark1'!D3024</f>
        <v>9</v>
      </c>
      <c r="F70" s="207" t="s">
        <v>575</v>
      </c>
      <c r="G70" s="90">
        <f>+'Ark1'!Q3024</f>
        <v>38</v>
      </c>
      <c r="H70" s="91">
        <f>+'Ark1'!R3024</f>
        <v>287</v>
      </c>
      <c r="I70" s="90">
        <f>IF(H70=0,"",'Ark1'!S3024)</f>
        <v>286</v>
      </c>
      <c r="J70" s="83"/>
      <c r="K70" s="177">
        <f>IF(G70=0,"",100*H70/Måned!$G18)</f>
        <v>12.140439932318104</v>
      </c>
      <c r="L70" s="83"/>
      <c r="M70" s="177">
        <f>+IF(H70=0,"",'Ark1'!AA3024)</f>
        <v>28.176404790336377</v>
      </c>
      <c r="N70" s="177">
        <f>+IF(I70=0,"",'Ark1'!AB3024)</f>
        <v>4.7771413282819823</v>
      </c>
      <c r="O70" s="250">
        <f>IF(H70=0,"",'Ark1'!W3024)</f>
        <v>58.206293706293692</v>
      </c>
      <c r="P70" s="177">
        <f>IF(H70=0,"",'Ark1'!X3024)</f>
        <v>166.3738528733376</v>
      </c>
      <c r="Q70" s="249"/>
      <c r="R70" s="177">
        <f>IF(H70=0,"",'Ark1'!AA3024)</f>
        <v>28.176404790336377</v>
      </c>
      <c r="S70" s="177">
        <f>IF(H70=0,"",'Ark1'!AB3024)</f>
        <v>4.7771413282819823</v>
      </c>
      <c r="T70" s="177">
        <f>IF(H70=0,"",'Ark1'!AC3024)</f>
        <v>-32.175311801671626</v>
      </c>
      <c r="U70" s="83"/>
      <c r="V70" s="91">
        <f t="shared" si="8"/>
        <v>7.5263157894736841</v>
      </c>
      <c r="W70" s="177">
        <f>+'Ark1'!V3024</f>
        <v>6.5749128919860604</v>
      </c>
      <c r="X70" s="225"/>
      <c r="Y70" s="252"/>
      <c r="AB70" s="229"/>
      <c r="AJ70" s="253"/>
      <c r="AK70" s="89"/>
      <c r="AL70" s="89"/>
    </row>
    <row r="71" spans="1:38" ht="15.6">
      <c r="A71" s="225"/>
      <c r="B71" s="207">
        <f>+'Ark1'!C3025</f>
        <v>2024</v>
      </c>
      <c r="C71" s="207">
        <f>+'Ark1'!J3025</f>
        <v>117</v>
      </c>
      <c r="D71" s="207" t="str">
        <f t="shared" si="9"/>
        <v>Jæren</v>
      </c>
      <c r="E71" s="207">
        <f>+'Ark1'!D3025</f>
        <v>10</v>
      </c>
      <c r="F71" s="207" t="s">
        <v>576</v>
      </c>
      <c r="G71" s="90">
        <f>+'Ark1'!Q3025</f>
        <v>43</v>
      </c>
      <c r="H71" s="91">
        <f>+'Ark1'!R3025</f>
        <v>405</v>
      </c>
      <c r="I71" s="90">
        <f>IF(H71=0,"",'Ark1'!S3025)</f>
        <v>404</v>
      </c>
      <c r="J71" s="83"/>
      <c r="K71" s="177">
        <f>IF(G71=0,"",100*H71/Måned!$G19)</f>
        <v>16.096979332273449</v>
      </c>
      <c r="L71" s="83"/>
      <c r="M71" s="177">
        <f>+IF(H71=0,"",'Ark1'!AA3025)</f>
        <v>31.436569106199968</v>
      </c>
      <c r="N71" s="177">
        <f>+IF(I71=0,"",'Ark1'!AB3025)</f>
        <v>4.3664741452493905</v>
      </c>
      <c r="O71" s="250">
        <f>IF(H71=0,"",'Ark1'!W3025)</f>
        <v>59.311881188118811</v>
      </c>
      <c r="P71" s="177">
        <f>IF(H71=0,"",'Ark1'!X3025)</f>
        <v>162.31745649586023</v>
      </c>
      <c r="Q71" s="249"/>
      <c r="R71" s="177">
        <f>IF(H71=0,"",'Ark1'!AA3025)</f>
        <v>31.436569106199968</v>
      </c>
      <c r="S71" s="177">
        <f>IF(H71=0,"",'Ark1'!AB3025)</f>
        <v>4.3664741452493905</v>
      </c>
      <c r="T71" s="177">
        <f>IF(H71=0,"",'Ark1'!AC3025)</f>
        <v>-42.840298365236642</v>
      </c>
      <c r="U71" s="83"/>
      <c r="V71" s="91">
        <f t="shared" si="8"/>
        <v>9.395348837209303</v>
      </c>
      <c r="W71" s="177">
        <f>+'Ark1'!V3025</f>
        <v>5.7160493827160499</v>
      </c>
      <c r="X71" s="225"/>
      <c r="Y71" s="252"/>
      <c r="AB71" s="229"/>
      <c r="AJ71" s="253"/>
      <c r="AK71" s="89"/>
      <c r="AL71" s="89"/>
    </row>
    <row r="72" spans="1:38" ht="15.6">
      <c r="A72" s="225"/>
      <c r="B72" s="207">
        <f>+'Ark1'!C3026</f>
        <v>2024</v>
      </c>
      <c r="C72" s="207">
        <f>+'Ark1'!J3026</f>
        <v>117</v>
      </c>
      <c r="D72" s="207" t="str">
        <f t="shared" si="9"/>
        <v>Jæren</v>
      </c>
      <c r="E72" s="207">
        <f>+'Ark1'!D3026</f>
        <v>11</v>
      </c>
      <c r="F72" s="207" t="s">
        <v>577</v>
      </c>
      <c r="G72" s="90">
        <f>+'Ark1'!Q3026</f>
        <v>13</v>
      </c>
      <c r="H72" s="91">
        <f>+'Ark1'!R3026</f>
        <v>82</v>
      </c>
      <c r="I72" s="90">
        <f>IF(H72=0,"",'Ark1'!S3026)</f>
        <v>82</v>
      </c>
      <c r="J72" s="83"/>
      <c r="K72" s="177">
        <f>IF(G72=0,"",100*H72/Måned!$G20)</f>
        <v>12.995245641838352</v>
      </c>
      <c r="L72" s="83"/>
      <c r="M72" s="177">
        <f>+IF(H72=0,"",'Ark1'!AA3026)</f>
        <v>21.702403938373873</v>
      </c>
      <c r="N72" s="177">
        <f>+IF(I72=0,"",'Ark1'!AB3026)</f>
        <v>3.7577601641825504</v>
      </c>
      <c r="O72" s="250">
        <f>IF(H72=0,"",'Ark1'!W3026)</f>
        <v>59.585365853658544</v>
      </c>
      <c r="P72" s="177">
        <f>IF(H72=0,"",'Ark1'!X3026)</f>
        <v>165.33837169357605</v>
      </c>
      <c r="Q72" s="249"/>
      <c r="R72" s="177">
        <f>IF(H72=0,"",'Ark1'!AA3026)</f>
        <v>21.702403938373873</v>
      </c>
      <c r="S72" s="177">
        <f>IF(H72=0,"",'Ark1'!AB3026)</f>
        <v>3.7577601641825504</v>
      </c>
      <c r="T72" s="177">
        <f>IF(H72=0,"",'Ark1'!AC3026)</f>
        <v>-39.674480673390342</v>
      </c>
      <c r="U72" s="83"/>
      <c r="V72" s="91">
        <f t="shared" si="8"/>
        <v>6.3076923076923075</v>
      </c>
      <c r="W72" s="177">
        <f>+'Ark1'!V3026</f>
        <v>5.951219512195121</v>
      </c>
      <c r="X72" s="225"/>
      <c r="Y72" s="252"/>
      <c r="AB72" s="229"/>
      <c r="AJ72" s="253"/>
      <c r="AK72" s="89"/>
      <c r="AL72" s="89"/>
    </row>
    <row r="73" spans="1:38" ht="16.5" customHeight="1">
      <c r="A73" s="225"/>
      <c r="B73" s="207">
        <f>+'Ark1'!C3027</f>
        <v>2024</v>
      </c>
      <c r="C73" s="207">
        <f>+'Ark1'!J3027</f>
        <v>117</v>
      </c>
      <c r="D73" s="207" t="str">
        <f t="shared" si="9"/>
        <v>Jæren</v>
      </c>
      <c r="E73" s="207">
        <f>+'Ark1'!D3027</f>
        <v>12</v>
      </c>
      <c r="F73" s="207" t="s">
        <v>578</v>
      </c>
      <c r="G73" s="90">
        <f>+'Ark1'!Q3027</f>
        <v>0</v>
      </c>
      <c r="H73" s="91">
        <f>+'Ark1'!R3027</f>
        <v>0</v>
      </c>
      <c r="I73" s="90" t="str">
        <f>IF(H73=0,"",'Ark1'!S3027)</f>
        <v/>
      </c>
      <c r="J73" s="83"/>
      <c r="K73" s="177" t="str">
        <f>IF(G73=0,"",100*H73/Måned!$G21)</f>
        <v/>
      </c>
      <c r="L73" s="83"/>
      <c r="M73" s="177" t="str">
        <f>+IF(H73=0,"",'Ark1'!AA3027)</f>
        <v/>
      </c>
      <c r="N73" s="177">
        <f>+IF(I73=0,"",'Ark1'!AB3027)</f>
        <v>0</v>
      </c>
      <c r="O73" s="250" t="str">
        <f>IF(H73=0,"",'Ark1'!W3027)</f>
        <v/>
      </c>
      <c r="P73" s="177" t="str">
        <f>IF(H73=0,"",'Ark1'!X3027)</f>
        <v/>
      </c>
      <c r="Q73" s="249"/>
      <c r="R73" s="177" t="str">
        <f>IF(H73=0,"",'Ark1'!AA3027)</f>
        <v/>
      </c>
      <c r="S73" s="177" t="str">
        <f>IF(H73=0,"",'Ark1'!AB3027)</f>
        <v/>
      </c>
      <c r="T73" s="177" t="str">
        <f>IF(H73=0,"",'Ark1'!AC3027)</f>
        <v/>
      </c>
      <c r="U73" s="83"/>
      <c r="V73" s="91" t="str">
        <f t="shared" si="8"/>
        <v/>
      </c>
      <c r="W73" s="177">
        <f>+'Ark1'!V3027</f>
        <v>0</v>
      </c>
      <c r="X73" s="225"/>
      <c r="Y73" s="252"/>
      <c r="AB73" s="229"/>
      <c r="AJ73" s="253"/>
      <c r="AK73" s="89"/>
      <c r="AL73" s="89"/>
    </row>
    <row r="74" spans="1:38" ht="16.5" customHeight="1">
      <c r="A74" s="225"/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52"/>
      <c r="AB74" s="229"/>
      <c r="AJ74" s="253"/>
      <c r="AK74" s="89"/>
      <c r="AL74" s="89"/>
    </row>
    <row r="75" spans="1:38" ht="15.6">
      <c r="A75" s="225"/>
      <c r="B75" s="207">
        <f>+'Ark1'!C3028</f>
        <v>2024</v>
      </c>
      <c r="C75" s="207">
        <f>+'Ark1'!J3028</f>
        <v>121</v>
      </c>
      <c r="D75" s="207" t="s">
        <v>353</v>
      </c>
      <c r="E75" s="207">
        <f>+'Ark1'!D3028</f>
        <v>1</v>
      </c>
      <c r="F75" s="207" t="s">
        <v>568</v>
      </c>
      <c r="G75" s="90">
        <f>+'Ark1'!Q3028</f>
        <v>7</v>
      </c>
      <c r="H75" s="91">
        <f>+'Ark1'!R3028</f>
        <v>17</v>
      </c>
      <c r="I75" s="90">
        <f>IF(H75=0,"",'Ark1'!S3028)</f>
        <v>17</v>
      </c>
      <c r="J75" s="83"/>
      <c r="K75" s="177">
        <f>IF(G75=0,"",100*H75/Måned!$G10)</f>
        <v>0.6275378368401624</v>
      </c>
      <c r="L75" s="83"/>
      <c r="M75" s="177">
        <f>+IF(H75=0,"",'Ark1'!AA3028)</f>
        <v>13.580749147408964</v>
      </c>
      <c r="N75" s="177">
        <f>+IF(I75=0,"",'Ark1'!AB3028)</f>
        <v>4.0618062356781302</v>
      </c>
      <c r="O75" s="250">
        <f>IF(H75=0,"",'Ark1'!W3028)</f>
        <v>56.823529411764703</v>
      </c>
      <c r="P75" s="177">
        <f>IF(H75=0,"",'Ark1'!X3028)</f>
        <v>143.10114078133961</v>
      </c>
      <c r="Q75" s="249"/>
      <c r="R75" s="177">
        <f>IF(H75=0,"",'Ark1'!AA3028)</f>
        <v>13.580749147408964</v>
      </c>
      <c r="S75" s="177">
        <f>IF(H75=0,"",'Ark1'!AB3028)</f>
        <v>4.0618062356781302</v>
      </c>
      <c r="T75" s="177">
        <f>IF(H75=0,"",'Ark1'!AC3028)</f>
        <v>-70.18349245936902</v>
      </c>
      <c r="U75" s="83"/>
      <c r="V75" s="91">
        <f t="shared" ref="V75:V86" si="10">+(IF(H75=0,"",I75/G75))</f>
        <v>2.4285714285714284</v>
      </c>
      <c r="W75" s="177">
        <f>+'Ark1'!V3028</f>
        <v>9.8235294117647047</v>
      </c>
      <c r="X75" s="225"/>
      <c r="Y75" s="252"/>
      <c r="AB75" s="229"/>
      <c r="AJ75" s="253"/>
      <c r="AK75" s="89"/>
      <c r="AL75" s="89"/>
    </row>
    <row r="76" spans="1:38" ht="15.6">
      <c r="A76" s="225"/>
      <c r="B76" s="207">
        <f>+'Ark1'!C3029</f>
        <v>2024</v>
      </c>
      <c r="C76" s="207">
        <f>+'Ark1'!J3029</f>
        <v>121</v>
      </c>
      <c r="D76" s="207" t="str">
        <f t="shared" ref="D76:D86" si="11">+D75</f>
        <v>Steinkjer</v>
      </c>
      <c r="E76" s="207">
        <f>+'Ark1'!D3029</f>
        <v>2</v>
      </c>
      <c r="F76" s="207" t="s">
        <v>569</v>
      </c>
      <c r="G76" s="90">
        <f>+'Ark1'!Q3029</f>
        <v>13</v>
      </c>
      <c r="H76" s="91">
        <f>+'Ark1'!R3029</f>
        <v>27</v>
      </c>
      <c r="I76" s="90">
        <f>IF(H76=0,"",'Ark1'!S3029)</f>
        <v>27</v>
      </c>
      <c r="J76" s="83"/>
      <c r="K76" s="177">
        <f>IF(G76=0,"",100*H76/Måned!$G11)</f>
        <v>1.0089686098654709</v>
      </c>
      <c r="L76" s="83"/>
      <c r="M76" s="177">
        <f>+IF(H76=0,"",'Ark1'!AA3029)</f>
        <v>9.3432883417480017</v>
      </c>
      <c r="N76" s="177">
        <f>+IF(I76=0,"",'Ark1'!AB3029)</f>
        <v>3.4382660637852225</v>
      </c>
      <c r="O76" s="250">
        <f>IF(H76=0,"",'Ark1'!W3029)</f>
        <v>59.740740740740733</v>
      </c>
      <c r="P76" s="177">
        <f>IF(H76=0,"",'Ark1'!X3029)</f>
        <v>143.15637414228965</v>
      </c>
      <c r="Q76" s="249"/>
      <c r="R76" s="177">
        <f>IF(H76=0,"",'Ark1'!AA3029)</f>
        <v>9.3432883417480017</v>
      </c>
      <c r="S76" s="177">
        <f>IF(H76=0,"",'Ark1'!AB3029)</f>
        <v>3.4382660637852225</v>
      </c>
      <c r="T76" s="177">
        <f>IF(H76=0,"",'Ark1'!AC3029)</f>
        <v>24.975965488939579</v>
      </c>
      <c r="U76" s="83"/>
      <c r="V76" s="91">
        <f t="shared" si="10"/>
        <v>2.0769230769230771</v>
      </c>
      <c r="W76" s="177">
        <f>+'Ark1'!V3029</f>
        <v>4.7407407407407405</v>
      </c>
      <c r="X76" s="225"/>
      <c r="Y76" s="252"/>
      <c r="AB76" s="229"/>
      <c r="AJ76" s="253"/>
      <c r="AK76" s="89"/>
      <c r="AL76" s="89"/>
    </row>
    <row r="77" spans="1:38" ht="15.6">
      <c r="A77" s="225"/>
      <c r="B77" s="207">
        <f>+'Ark1'!C3030</f>
        <v>2024</v>
      </c>
      <c r="C77" s="207">
        <f>+'Ark1'!J3030</f>
        <v>121</v>
      </c>
      <c r="D77" s="207" t="str">
        <f t="shared" si="11"/>
        <v>Steinkjer</v>
      </c>
      <c r="E77" s="207">
        <f>+'Ark1'!D3030</f>
        <v>3</v>
      </c>
      <c r="F77" s="207" t="s">
        <v>570</v>
      </c>
      <c r="G77" s="90">
        <f>+'Ark1'!Q3030</f>
        <v>12</v>
      </c>
      <c r="H77" s="91">
        <f>+'Ark1'!R3030</f>
        <v>29</v>
      </c>
      <c r="I77" s="90">
        <f>IF(H77=0,"",'Ark1'!S3030)</f>
        <v>29</v>
      </c>
      <c r="J77" s="83"/>
      <c r="K77" s="177">
        <f>IF(G77=0,"",100*H77/Måned!$G12)</f>
        <v>1.3685700802265219</v>
      </c>
      <c r="L77" s="83"/>
      <c r="M77" s="177">
        <f>+IF(H77=0,"",'Ark1'!AA3030)</f>
        <v>13.963571597121003</v>
      </c>
      <c r="N77" s="177">
        <f>+IF(I77=0,"",'Ark1'!AB3030)</f>
        <v>3.5182554319130119</v>
      </c>
      <c r="O77" s="250">
        <f>IF(H77=0,"",'Ark1'!W3030)</f>
        <v>60.03448275862069</v>
      </c>
      <c r="P77" s="177">
        <f>IF(H77=0,"",'Ark1'!X3030)</f>
        <v>140.31083050024279</v>
      </c>
      <c r="Q77" s="249"/>
      <c r="R77" s="177">
        <f>IF(H77=0,"",'Ark1'!AA3030)</f>
        <v>13.963571597121003</v>
      </c>
      <c r="S77" s="177">
        <f>IF(H77=0,"",'Ark1'!AB3030)</f>
        <v>3.5182554319130119</v>
      </c>
      <c r="T77" s="177">
        <f>IF(H77=0,"",'Ark1'!AC3030)</f>
        <v>-40.647782308656318</v>
      </c>
      <c r="U77" s="83"/>
      <c r="V77" s="91">
        <f t="shared" si="10"/>
        <v>2.4166666666666665</v>
      </c>
      <c r="W77" s="177">
        <f>+'Ark1'!V3030</f>
        <v>6.0689655172413772</v>
      </c>
      <c r="X77" s="225"/>
      <c r="Y77" s="252"/>
      <c r="AB77" s="229"/>
      <c r="AK77" s="89"/>
      <c r="AL77" s="89"/>
    </row>
    <row r="78" spans="1:38" ht="15.6">
      <c r="A78" s="225"/>
      <c r="B78" s="207">
        <f>+'Ark1'!C3031</f>
        <v>2024</v>
      </c>
      <c r="C78" s="207">
        <f>+'Ark1'!J3031</f>
        <v>121</v>
      </c>
      <c r="D78" s="207" t="str">
        <f t="shared" si="11"/>
        <v>Steinkjer</v>
      </c>
      <c r="E78" s="207">
        <f>+'Ark1'!D3031</f>
        <v>4</v>
      </c>
      <c r="F78" s="207" t="s">
        <v>571</v>
      </c>
      <c r="G78" s="90">
        <f>+'Ark1'!Q3031</f>
        <v>14</v>
      </c>
      <c r="H78" s="91">
        <f>+'Ark1'!R3031</f>
        <v>28</v>
      </c>
      <c r="I78" s="90">
        <f>IF(H78=0,"",'Ark1'!S3031)</f>
        <v>28</v>
      </c>
      <c r="J78" s="83"/>
      <c r="K78" s="177">
        <f>IF(G78=0,"",100*H78/Måned!$G13)</f>
        <v>0.94371418941691942</v>
      </c>
      <c r="L78" s="83"/>
      <c r="M78" s="177">
        <f>+IF(H78=0,"",'Ark1'!AA3031)</f>
        <v>11.89130405989579</v>
      </c>
      <c r="N78" s="177">
        <f>+IF(I78=0,"",'Ark1'!AB3031)</f>
        <v>4.2849701734965633</v>
      </c>
      <c r="O78" s="250">
        <f>IF(H78=0,"",'Ark1'!W3031)</f>
        <v>57.678571428571438</v>
      </c>
      <c r="P78" s="177">
        <f>IF(H78=0,"",'Ark1'!X3031)</f>
        <v>140.65160191920751</v>
      </c>
      <c r="Q78" s="249"/>
      <c r="R78" s="177">
        <f>IF(H78=0,"",'Ark1'!AA3031)</f>
        <v>11.89130405989579</v>
      </c>
      <c r="S78" s="177">
        <f>IF(H78=0,"",'Ark1'!AB3031)</f>
        <v>4.2849701734965633</v>
      </c>
      <c r="T78" s="177">
        <f>IF(H78=0,"",'Ark1'!AC3031)</f>
        <v>-38.915241150028812</v>
      </c>
      <c r="U78" s="83"/>
      <c r="V78" s="91">
        <f t="shared" si="10"/>
        <v>2</v>
      </c>
      <c r="W78" s="177">
        <f>+'Ark1'!V3031</f>
        <v>6.8571428571428559</v>
      </c>
      <c r="X78" s="225"/>
      <c r="Y78" s="252"/>
      <c r="AB78" s="229"/>
      <c r="AK78" s="89"/>
      <c r="AL78" s="89"/>
    </row>
    <row r="79" spans="1:38" ht="15.6">
      <c r="A79" s="225"/>
      <c r="B79" s="207">
        <f>+'Ark1'!C3032</f>
        <v>2024</v>
      </c>
      <c r="C79" s="207">
        <f>+'Ark1'!J3032</f>
        <v>121</v>
      </c>
      <c r="D79" s="207" t="str">
        <f t="shared" si="11"/>
        <v>Steinkjer</v>
      </c>
      <c r="E79" s="207">
        <f>+'Ark1'!D3032</f>
        <v>5</v>
      </c>
      <c r="F79" s="207" t="s">
        <v>467</v>
      </c>
      <c r="G79" s="90">
        <f>+'Ark1'!Q3032</f>
        <v>13</v>
      </c>
      <c r="H79" s="91">
        <f>+'Ark1'!R3032</f>
        <v>41</v>
      </c>
      <c r="I79" s="90">
        <f>IF(H79=0,"",'Ark1'!S3032)</f>
        <v>41</v>
      </c>
      <c r="J79" s="83"/>
      <c r="K79" s="177">
        <f>IF(G79=0,"",100*H79/Måned!$G14)</f>
        <v>1.5275707898658719</v>
      </c>
      <c r="L79" s="83"/>
      <c r="M79" s="177">
        <f>+IF(H79=0,"",'Ark1'!AA3032)</f>
        <v>11.115698392075956</v>
      </c>
      <c r="N79" s="177">
        <f>+IF(I79=0,"",'Ark1'!AB3032)</f>
        <v>3.9099014016789058</v>
      </c>
      <c r="O79" s="250">
        <f>IF(H79=0,"",'Ark1'!W3032)</f>
        <v>55.073170731707322</v>
      </c>
      <c r="P79" s="177">
        <f>IF(H79=0,"",'Ark1'!X3032)</f>
        <v>147.63628676373435</v>
      </c>
      <c r="Q79" s="249"/>
      <c r="R79" s="177">
        <f>IF(H79=0,"",'Ark1'!AA3032)</f>
        <v>11.115698392075956</v>
      </c>
      <c r="S79" s="177">
        <f>IF(H79=0,"",'Ark1'!AB3032)</f>
        <v>3.9099014016789058</v>
      </c>
      <c r="T79" s="177">
        <f>IF(H79=0,"",'Ark1'!AC3032)</f>
        <v>-49.200215644686757</v>
      </c>
      <c r="U79" s="83"/>
      <c r="V79" s="91">
        <f t="shared" si="10"/>
        <v>3.1538461538461537</v>
      </c>
      <c r="W79" s="177">
        <f>+'Ark1'!V3032</f>
        <v>10.073170731707318</v>
      </c>
      <c r="X79" s="225"/>
      <c r="Y79" s="252"/>
      <c r="AB79" s="229"/>
      <c r="AK79" s="89"/>
      <c r="AL79" s="89"/>
    </row>
    <row r="80" spans="1:38" ht="15.6">
      <c r="A80" s="225"/>
      <c r="B80" s="207">
        <f>+'Ark1'!C3033</f>
        <v>2024</v>
      </c>
      <c r="C80" s="207">
        <f>+'Ark1'!J3033</f>
        <v>121</v>
      </c>
      <c r="D80" s="207" t="str">
        <f t="shared" si="11"/>
        <v>Steinkjer</v>
      </c>
      <c r="E80" s="207">
        <f>+'Ark1'!D3033</f>
        <v>6</v>
      </c>
      <c r="F80" s="207" t="s">
        <v>572</v>
      </c>
      <c r="G80" s="90">
        <f>+'Ark1'!Q3033</f>
        <v>11</v>
      </c>
      <c r="H80" s="91">
        <f>+'Ark1'!R3033</f>
        <v>18</v>
      </c>
      <c r="I80" s="90">
        <f>IF(H80=0,"",'Ark1'!S3033)</f>
        <v>18</v>
      </c>
      <c r="J80" s="83"/>
      <c r="K80" s="177">
        <f>IF(G80=0,"",100*H80/Måned!$G15)</f>
        <v>0.82417582417582413</v>
      </c>
      <c r="L80" s="83"/>
      <c r="M80" s="177">
        <f>+IF(H80=0,"",'Ark1'!AA3033)</f>
        <v>21.418268422592543</v>
      </c>
      <c r="N80" s="177">
        <f>+IF(I80=0,"",'Ark1'!AB3033)</f>
        <v>5.2234041215747311</v>
      </c>
      <c r="O80" s="250">
        <f>IF(H80=0,"",'Ark1'!W3033)</f>
        <v>59.222222222222221</v>
      </c>
      <c r="P80" s="177">
        <f>IF(H80=0,"",'Ark1'!X3033)</f>
        <v>141.82015167930663</v>
      </c>
      <c r="Q80" s="249"/>
      <c r="R80" s="177">
        <f>IF(H80=0,"",'Ark1'!AA3033)</f>
        <v>21.418268422592543</v>
      </c>
      <c r="S80" s="177">
        <f>IF(H80=0,"",'Ark1'!AB3033)</f>
        <v>5.2234041215747311</v>
      </c>
      <c r="T80" s="177">
        <f>IF(H80=0,"",'Ark1'!AC3033)</f>
        <v>7.9850116643344995</v>
      </c>
      <c r="U80" s="83"/>
      <c r="V80" s="91">
        <f t="shared" si="10"/>
        <v>1.6363636363636365</v>
      </c>
      <c r="W80" s="177">
        <f>+'Ark1'!V3033</f>
        <v>3.2222222222222219</v>
      </c>
      <c r="X80" s="225"/>
      <c r="Y80" s="252"/>
      <c r="AB80" s="229"/>
      <c r="AK80" s="89"/>
      <c r="AL80" s="89"/>
    </row>
    <row r="81" spans="1:38" ht="15.6">
      <c r="A81" s="225"/>
      <c r="B81" s="207">
        <f>+'Ark1'!C3034</f>
        <v>2024</v>
      </c>
      <c r="C81" s="207">
        <f>+'Ark1'!J3034</f>
        <v>121</v>
      </c>
      <c r="D81" s="207" t="str">
        <f t="shared" si="11"/>
        <v>Steinkjer</v>
      </c>
      <c r="E81" s="207">
        <f>+'Ark1'!D3034</f>
        <v>7</v>
      </c>
      <c r="F81" s="207" t="s">
        <v>573</v>
      </c>
      <c r="G81" s="90">
        <f>+'Ark1'!Q3034</f>
        <v>16</v>
      </c>
      <c r="H81" s="91">
        <f>+'Ark1'!R3034</f>
        <v>31</v>
      </c>
      <c r="I81" s="90">
        <f>IF(H81=0,"",'Ark1'!S3034)</f>
        <v>31</v>
      </c>
      <c r="J81" s="83"/>
      <c r="K81" s="177">
        <f>IF(G81=0,"",100*H81/Måned!$G16)</f>
        <v>1.263243683781581</v>
      </c>
      <c r="L81" s="83"/>
      <c r="M81" s="177">
        <f>+IF(H81=0,"",'Ark1'!AA3034)</f>
        <v>19.041992589794688</v>
      </c>
      <c r="N81" s="177">
        <f>+IF(I81=0,"",'Ark1'!AB3034)</f>
        <v>3.2096368938924171</v>
      </c>
      <c r="O81" s="250">
        <f>IF(H81=0,"",'Ark1'!W3034)</f>
        <v>57.612903225806448</v>
      </c>
      <c r="P81" s="177">
        <f>IF(H81=0,"",'Ark1'!X3034)</f>
        <v>138.22737916331738</v>
      </c>
      <c r="Q81" s="249"/>
      <c r="R81" s="177">
        <f>IF(H81=0,"",'Ark1'!AA3034)</f>
        <v>19.041992589794688</v>
      </c>
      <c r="S81" s="177">
        <f>IF(H81=0,"",'Ark1'!AB3034)</f>
        <v>3.2096368938924171</v>
      </c>
      <c r="T81" s="177">
        <f>IF(H81=0,"",'Ark1'!AC3034)</f>
        <v>-47.005595130554497</v>
      </c>
      <c r="U81" s="83"/>
      <c r="V81" s="91">
        <f t="shared" si="10"/>
        <v>1.9375</v>
      </c>
      <c r="W81" s="177">
        <f>+'Ark1'!V3034</f>
        <v>8.5483870967741939</v>
      </c>
      <c r="X81" s="225"/>
      <c r="Y81" s="252"/>
      <c r="AB81" s="229"/>
      <c r="AK81" s="89"/>
      <c r="AL81" s="89"/>
    </row>
    <row r="82" spans="1:38" ht="15.6">
      <c r="A82" s="225"/>
      <c r="B82" s="207">
        <f>+'Ark1'!C3035</f>
        <v>2024</v>
      </c>
      <c r="C82" s="207">
        <f>+'Ark1'!J3035</f>
        <v>121</v>
      </c>
      <c r="D82" s="207" t="str">
        <f t="shared" si="11"/>
        <v>Steinkjer</v>
      </c>
      <c r="E82" s="207">
        <f>+'Ark1'!D3035</f>
        <v>8</v>
      </c>
      <c r="F82" s="207" t="s">
        <v>574</v>
      </c>
      <c r="G82" s="90">
        <f>+'Ark1'!Q3035</f>
        <v>10</v>
      </c>
      <c r="H82" s="91">
        <f>+'Ark1'!R3035</f>
        <v>29</v>
      </c>
      <c r="I82" s="90">
        <f>IF(H82=0,"",'Ark1'!S3035)</f>
        <v>29</v>
      </c>
      <c r="J82" s="83"/>
      <c r="K82" s="177">
        <f>IF(G82=0,"",100*H82/Måned!$G17)</f>
        <v>1.2277730736663843</v>
      </c>
      <c r="L82" s="83"/>
      <c r="M82" s="177">
        <f>+IF(H82=0,"",'Ark1'!AA3035)</f>
        <v>16.286210182014131</v>
      </c>
      <c r="N82" s="177">
        <f>+IF(I82=0,"",'Ark1'!AB3035)</f>
        <v>3.2048565999740619</v>
      </c>
      <c r="O82" s="250">
        <f>IF(H82=0,"",'Ark1'!W3035)</f>
        <v>56.931034482758641</v>
      </c>
      <c r="P82" s="177">
        <f>IF(H82=0,"",'Ark1'!X3035)</f>
        <v>153.20357156199802</v>
      </c>
      <c r="Q82" s="249"/>
      <c r="R82" s="177">
        <f>IF(H82=0,"",'Ark1'!AA3035)</f>
        <v>16.286210182014131</v>
      </c>
      <c r="S82" s="177">
        <f>IF(H82=0,"",'Ark1'!AB3035)</f>
        <v>3.2048565999740619</v>
      </c>
      <c r="T82" s="177">
        <f>IF(H82=0,"",'Ark1'!AC3035)</f>
        <v>-8.2704634272547377</v>
      </c>
      <c r="U82" s="83"/>
      <c r="V82" s="91">
        <f t="shared" si="10"/>
        <v>2.9</v>
      </c>
      <c r="W82" s="177">
        <f>+'Ark1'!V3035</f>
        <v>9.793103448275863</v>
      </c>
      <c r="X82" s="225"/>
      <c r="Y82" s="252"/>
      <c r="AB82" s="229"/>
      <c r="AK82" s="89"/>
      <c r="AL82" s="89"/>
    </row>
    <row r="83" spans="1:38" ht="15.6">
      <c r="A83" s="225"/>
      <c r="B83" s="207">
        <f>+'Ark1'!C3036</f>
        <v>2024</v>
      </c>
      <c r="C83" s="207">
        <f>+'Ark1'!J3036</f>
        <v>121</v>
      </c>
      <c r="D83" s="207" t="str">
        <f t="shared" si="11"/>
        <v>Steinkjer</v>
      </c>
      <c r="E83" s="207">
        <f>+'Ark1'!D3036</f>
        <v>9</v>
      </c>
      <c r="F83" s="207" t="s">
        <v>575</v>
      </c>
      <c r="G83" s="90">
        <f>+'Ark1'!Q3036</f>
        <v>17</v>
      </c>
      <c r="H83" s="91">
        <f>+'Ark1'!R3036</f>
        <v>35</v>
      </c>
      <c r="I83" s="90">
        <f>IF(H83=0,"",'Ark1'!S3036)</f>
        <v>34</v>
      </c>
      <c r="J83" s="83"/>
      <c r="K83" s="177">
        <f>IF(G83=0,"",100*H83/Måned!$G18)</f>
        <v>1.4805414551607445</v>
      </c>
      <c r="L83" s="83"/>
      <c r="M83" s="177">
        <f>+IF(H83=0,"",'Ark1'!AA3036)</f>
        <v>21.804907228391151</v>
      </c>
      <c r="N83" s="177">
        <f>+IF(I83=0,"",'Ark1'!AB3036)</f>
        <v>4.3099024949030342</v>
      </c>
      <c r="O83" s="250">
        <f>IF(H83=0,"",'Ark1'!W3036)</f>
        <v>58.205882352941181</v>
      </c>
      <c r="P83" s="177">
        <f>IF(H83=0,"",'Ark1'!X3036)</f>
        <v>146.90605169478411</v>
      </c>
      <c r="Q83" s="249"/>
      <c r="R83" s="177">
        <f>IF(H83=0,"",'Ark1'!AA3036)</f>
        <v>21.804907228391151</v>
      </c>
      <c r="S83" s="177">
        <f>IF(H83=0,"",'Ark1'!AB3036)</f>
        <v>4.3099024949030342</v>
      </c>
      <c r="T83" s="177">
        <f>IF(H83=0,"",'Ark1'!AC3036)</f>
        <v>-41.749327005144735</v>
      </c>
      <c r="U83" s="83"/>
      <c r="V83" s="91">
        <f t="shared" si="10"/>
        <v>2</v>
      </c>
      <c r="W83" s="177">
        <f>+'Ark1'!V3036</f>
        <v>6.5142857142857116</v>
      </c>
      <c r="X83" s="225"/>
      <c r="Y83" s="252"/>
      <c r="AB83" s="229"/>
      <c r="AK83" s="89"/>
      <c r="AL83" s="89"/>
    </row>
    <row r="84" spans="1:38" ht="15.6">
      <c r="A84" s="225"/>
      <c r="B84" s="207">
        <f>+'Ark1'!C3037</f>
        <v>2024</v>
      </c>
      <c r="C84" s="207">
        <f>+'Ark1'!J3037</f>
        <v>121</v>
      </c>
      <c r="D84" s="207" t="str">
        <f t="shared" si="11"/>
        <v>Steinkjer</v>
      </c>
      <c r="E84" s="207">
        <f>+'Ark1'!D3037</f>
        <v>10</v>
      </c>
      <c r="F84" s="207" t="s">
        <v>576</v>
      </c>
      <c r="G84" s="90">
        <f>+'Ark1'!Q3037</f>
        <v>23</v>
      </c>
      <c r="H84" s="91">
        <f>+'Ark1'!R3037</f>
        <v>80</v>
      </c>
      <c r="I84" s="90">
        <f>IF(H84=0,"",'Ark1'!S3037)</f>
        <v>80</v>
      </c>
      <c r="J84" s="83"/>
      <c r="K84" s="177">
        <f>IF(G84=0,"",100*H84/Måned!$G19)</f>
        <v>3.1796502384737679</v>
      </c>
      <c r="L84" s="83"/>
      <c r="M84" s="177">
        <f>+IF(H84=0,"",'Ark1'!AA3037)</f>
        <v>24.530874392028444</v>
      </c>
      <c r="N84" s="177">
        <f>+IF(I84=0,"",'Ark1'!AB3037)</f>
        <v>4.3537160851392382</v>
      </c>
      <c r="O84" s="250">
        <f>IF(H84=0,"",'Ark1'!W3037)</f>
        <v>55.087499999999999</v>
      </c>
      <c r="P84" s="177">
        <f>IF(H84=0,"",'Ark1'!X3037)</f>
        <v>154.16170097508129</v>
      </c>
      <c r="Q84" s="249"/>
      <c r="R84" s="177">
        <f>IF(H84=0,"",'Ark1'!AA3037)</f>
        <v>24.530874392028444</v>
      </c>
      <c r="S84" s="177">
        <f>IF(H84=0,"",'Ark1'!AB3037)</f>
        <v>4.3537160851392382</v>
      </c>
      <c r="T84" s="177">
        <f>IF(H84=0,"",'Ark1'!AC3037)</f>
        <v>-34.745153282196164</v>
      </c>
      <c r="U84" s="83"/>
      <c r="V84" s="91">
        <f t="shared" si="10"/>
        <v>3.4782608695652173</v>
      </c>
      <c r="W84" s="177">
        <f>+'Ark1'!V3037</f>
        <v>10.887499999999999</v>
      </c>
      <c r="X84" s="225"/>
      <c r="Y84" s="252"/>
      <c r="AB84" s="229"/>
      <c r="AK84" s="89"/>
      <c r="AL84" s="89"/>
    </row>
    <row r="85" spans="1:38" ht="15.6">
      <c r="A85" s="225"/>
      <c r="B85" s="207">
        <f>+'Ark1'!C3038</f>
        <v>2024</v>
      </c>
      <c r="C85" s="207">
        <f>+'Ark1'!J3038</f>
        <v>121</v>
      </c>
      <c r="D85" s="207" t="str">
        <f t="shared" si="11"/>
        <v>Steinkjer</v>
      </c>
      <c r="E85" s="207">
        <f>+'Ark1'!D3038</f>
        <v>11</v>
      </c>
      <c r="F85" s="207" t="s">
        <v>577</v>
      </c>
      <c r="G85" s="90">
        <f>+'Ark1'!Q3038</f>
        <v>3</v>
      </c>
      <c r="H85" s="91">
        <f>+'Ark1'!R3038</f>
        <v>7</v>
      </c>
      <c r="I85" s="90">
        <f>IF(H85=0,"",'Ark1'!S3038)</f>
        <v>7</v>
      </c>
      <c r="J85" s="83"/>
      <c r="K85" s="177">
        <f>IF(G85=0,"",100*H85/Måned!$G20)</f>
        <v>1.1093502377179081</v>
      </c>
      <c r="L85" s="83"/>
      <c r="M85" s="177">
        <f>+IF(H85=0,"",'Ark1'!AA3038)</f>
        <v>6.2201778306488791</v>
      </c>
      <c r="N85" s="177">
        <f>+IF(I85=0,"",'Ark1'!AB3038)</f>
        <v>2.0995626366712425</v>
      </c>
      <c r="O85" s="250">
        <f>IF(H85=0,"",'Ark1'!W3038)</f>
        <v>55.142857142857153</v>
      </c>
      <c r="P85" s="177">
        <f>IF(H85=0,"",'Ark1'!X3038)</f>
        <v>145.25615229840579</v>
      </c>
      <c r="Q85" s="249"/>
      <c r="R85" s="177">
        <f>IF(H85=0,"",'Ark1'!AA3038)</f>
        <v>6.2201778306488791</v>
      </c>
      <c r="S85" s="177">
        <f>IF(H85=0,"",'Ark1'!AB3038)</f>
        <v>2.0995626366712425</v>
      </c>
      <c r="T85" s="177">
        <f>IF(H85=0,"",'Ark1'!AC3038)</f>
        <v>57.350650415252389</v>
      </c>
      <c r="U85" s="83"/>
      <c r="V85" s="91">
        <f t="shared" si="10"/>
        <v>2.3333333333333335</v>
      </c>
      <c r="W85" s="177">
        <f>+'Ark1'!V3038</f>
        <v>13.142857142857141</v>
      </c>
      <c r="X85" s="225"/>
      <c r="Y85" s="252"/>
      <c r="AB85" s="229"/>
      <c r="AK85" s="89"/>
      <c r="AL85" s="89"/>
    </row>
    <row r="86" spans="1:38" ht="15.6">
      <c r="A86" s="225"/>
      <c r="B86" s="207">
        <f>+'Ark1'!C3039</f>
        <v>2024</v>
      </c>
      <c r="C86" s="207">
        <f>+'Ark1'!J3039</f>
        <v>121</v>
      </c>
      <c r="D86" s="207" t="str">
        <f t="shared" si="11"/>
        <v>Steinkjer</v>
      </c>
      <c r="E86" s="207">
        <f>+'Ark1'!D3039</f>
        <v>12</v>
      </c>
      <c r="F86" s="207" t="s">
        <v>578</v>
      </c>
      <c r="G86" s="90">
        <f>+'Ark1'!Q3039</f>
        <v>0</v>
      </c>
      <c r="H86" s="91">
        <f>+'Ark1'!R3039</f>
        <v>0</v>
      </c>
      <c r="I86" s="90" t="str">
        <f>IF(H86=0,"",'Ark1'!S3039)</f>
        <v/>
      </c>
      <c r="J86" s="83"/>
      <c r="K86" s="177" t="str">
        <f>IF(G86=0,"",100*H86/Måned!$G21)</f>
        <v/>
      </c>
      <c r="L86" s="83"/>
      <c r="M86" s="177" t="str">
        <f>+IF(H86=0,"",'Ark1'!AA3039)</f>
        <v/>
      </c>
      <c r="N86" s="177">
        <f>+IF(I86=0,"",'Ark1'!AB3039)</f>
        <v>0</v>
      </c>
      <c r="O86" s="250" t="str">
        <f>IF(H86=0,"",'Ark1'!W3039)</f>
        <v/>
      </c>
      <c r="P86" s="177" t="str">
        <f>IF(H86=0,"",'Ark1'!X3039)</f>
        <v/>
      </c>
      <c r="Q86" s="249"/>
      <c r="R86" s="177" t="str">
        <f>IF(H86=0,"",'Ark1'!AA3039)</f>
        <v/>
      </c>
      <c r="S86" s="177" t="str">
        <f>IF(H86=0,"",'Ark1'!AB3039)</f>
        <v/>
      </c>
      <c r="T86" s="177" t="str">
        <f>IF(H86=0,"",'Ark1'!AC3039)</f>
        <v/>
      </c>
      <c r="U86" s="83"/>
      <c r="V86" s="91" t="str">
        <f t="shared" si="10"/>
        <v/>
      </c>
      <c r="W86" s="177">
        <f>+'Ark1'!V3039</f>
        <v>0</v>
      </c>
      <c r="X86" s="225"/>
      <c r="Y86" s="252"/>
      <c r="AB86" s="229"/>
      <c r="AK86" s="89"/>
      <c r="AL86" s="89"/>
    </row>
    <row r="87" spans="1:38">
      <c r="A87" s="225"/>
      <c r="B87" s="225"/>
      <c r="C87" s="225"/>
      <c r="D87" s="225"/>
      <c r="E87" s="225"/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52"/>
      <c r="AB87" s="229"/>
      <c r="AK87" s="89"/>
      <c r="AL87" s="89"/>
    </row>
    <row r="88" spans="1:38" ht="15.6">
      <c r="A88" s="225"/>
      <c r="B88" s="207">
        <f>+'Ark1'!C3040</f>
        <v>2024</v>
      </c>
      <c r="C88" s="207">
        <f>+'Ark1'!J3040</f>
        <v>134</v>
      </c>
      <c r="D88" s="207" t="s">
        <v>35</v>
      </c>
      <c r="E88" s="207">
        <f>+'Ark1'!D3040</f>
        <v>1</v>
      </c>
      <c r="F88" s="207" t="s">
        <v>568</v>
      </c>
      <c r="G88" s="90">
        <f>+'Ark1'!Q3040</f>
        <v>12</v>
      </c>
      <c r="H88" s="91">
        <f>+'Ark1'!R3040</f>
        <v>90</v>
      </c>
      <c r="I88" s="90">
        <f>IF(H88=0,"",'Ark1'!S3040)</f>
        <v>89</v>
      </c>
      <c r="J88" s="83"/>
      <c r="K88" s="177">
        <f>IF(G88=0,"",100*H88/Måned!$G10)</f>
        <v>3.3222591362126246</v>
      </c>
      <c r="L88" s="83"/>
      <c r="M88" s="177">
        <f>+IF(H88=0,"",'Ark1'!AA3040)</f>
        <v>28.377392400368844</v>
      </c>
      <c r="N88" s="177">
        <f>+IF(I88=0,"",'Ark1'!AB3040)</f>
        <v>3.6336460217233566</v>
      </c>
      <c r="O88" s="250">
        <f>IF(H88=0,"",'Ark1'!W3040)</f>
        <v>59.14606741573035</v>
      </c>
      <c r="P88" s="177">
        <f>IF(H88=0,"",'Ark1'!X3040)</f>
        <v>166.38497652582149</v>
      </c>
      <c r="Q88" s="249"/>
      <c r="R88" s="177">
        <f>IF(H88=0,"",'Ark1'!AA3040)</f>
        <v>28.377392400368844</v>
      </c>
      <c r="S88" s="177">
        <f>IF(H88=0,"",'Ark1'!AB3040)</f>
        <v>3.6336460217233566</v>
      </c>
      <c r="T88" s="177">
        <f>IF(H88=0,"",'Ark1'!AC3040)</f>
        <v>-0.24921603970933845</v>
      </c>
      <c r="U88" s="83"/>
      <c r="V88" s="91">
        <f t="shared" ref="V88:V99" si="12">+(IF(H88=0,"",I88/G88))</f>
        <v>7.416666666666667</v>
      </c>
      <c r="W88" s="177">
        <f>+'Ark1'!V3040</f>
        <v>6.1333333333333355</v>
      </c>
      <c r="X88" s="225"/>
      <c r="Y88" s="252"/>
      <c r="AB88" s="229"/>
      <c r="AK88" s="89"/>
      <c r="AL88" s="89"/>
    </row>
    <row r="89" spans="1:38" ht="15.6">
      <c r="A89" s="225"/>
      <c r="B89" s="207">
        <f>+'Ark1'!C3041</f>
        <v>2024</v>
      </c>
      <c r="C89" s="207">
        <f>+'Ark1'!J3041</f>
        <v>134</v>
      </c>
      <c r="D89" s="207" t="str">
        <f t="shared" ref="D89:D99" si="13">+D88</f>
        <v>Førde</v>
      </c>
      <c r="E89" s="207">
        <f>+'Ark1'!D3041</f>
        <v>2</v>
      </c>
      <c r="F89" s="207" t="s">
        <v>569</v>
      </c>
      <c r="G89" s="90">
        <f>+'Ark1'!Q3041</f>
        <v>15</v>
      </c>
      <c r="H89" s="91">
        <f>+'Ark1'!R3041</f>
        <v>106</v>
      </c>
      <c r="I89" s="90">
        <f>IF(H89=0,"",'Ark1'!S3041)</f>
        <v>102</v>
      </c>
      <c r="J89" s="83"/>
      <c r="K89" s="177">
        <f>IF(G89=0,"",100*H89/Måned!$G11)</f>
        <v>3.9611360239162932</v>
      </c>
      <c r="L89" s="83"/>
      <c r="M89" s="177">
        <f>+IF(H89=0,"",'Ark1'!AA3041)</f>
        <v>29.278296118564139</v>
      </c>
      <c r="N89" s="177">
        <f>+IF(I89=0,"",'Ark1'!AB3041)</f>
        <v>3.6019373017903575</v>
      </c>
      <c r="O89" s="250">
        <f>IF(H89=0,"",'Ark1'!W3041)</f>
        <v>60.53921568627451</v>
      </c>
      <c r="P89" s="177">
        <f>IF(H89=0,"",'Ark1'!X3041)</f>
        <v>180.90823606369705</v>
      </c>
      <c r="Q89" s="249"/>
      <c r="R89" s="177">
        <f>IF(H89=0,"",'Ark1'!AA3041)</f>
        <v>29.278296118564139</v>
      </c>
      <c r="S89" s="177">
        <f>IF(H89=0,"",'Ark1'!AB3041)</f>
        <v>3.6019373017903575</v>
      </c>
      <c r="T89" s="177">
        <f>IF(H89=0,"",'Ark1'!AC3041)</f>
        <v>-21.462987784998298</v>
      </c>
      <c r="U89" s="83"/>
      <c r="V89" s="91">
        <f t="shared" si="12"/>
        <v>6.8</v>
      </c>
      <c r="W89" s="177">
        <f>+'Ark1'!V3041</f>
        <v>4.1603773584905639</v>
      </c>
      <c r="X89" s="225"/>
      <c r="Y89" s="252"/>
      <c r="AB89" s="229"/>
      <c r="AK89" s="89"/>
      <c r="AL89" s="89"/>
    </row>
    <row r="90" spans="1:38" ht="15.6">
      <c r="A90" s="225"/>
      <c r="B90" s="207">
        <f>+'Ark1'!C3042</f>
        <v>2024</v>
      </c>
      <c r="C90" s="207">
        <f>+'Ark1'!J3042</f>
        <v>134</v>
      </c>
      <c r="D90" s="207" t="str">
        <f t="shared" si="13"/>
        <v>Førde</v>
      </c>
      <c r="E90" s="207">
        <f>+'Ark1'!D3042</f>
        <v>3</v>
      </c>
      <c r="F90" s="207" t="s">
        <v>570</v>
      </c>
      <c r="G90" s="90">
        <f>+'Ark1'!Q3042</f>
        <v>20</v>
      </c>
      <c r="H90" s="91">
        <f>+'Ark1'!R3042</f>
        <v>180</v>
      </c>
      <c r="I90" s="90">
        <f>IF(H90=0,"",'Ark1'!S3042)</f>
        <v>179</v>
      </c>
      <c r="J90" s="83"/>
      <c r="K90" s="177">
        <f>IF(G90=0,"",100*H90/Måned!$G12)</f>
        <v>8.4945729117508257</v>
      </c>
      <c r="L90" s="83"/>
      <c r="M90" s="177">
        <f>+IF(H90=0,"",'Ark1'!AA3042)</f>
        <v>32.350990272017384</v>
      </c>
      <c r="N90" s="177">
        <f>+IF(I90=0,"",'Ark1'!AB3042)</f>
        <v>3.7494649702070801</v>
      </c>
      <c r="O90" s="250">
        <f>IF(H90=0,"",'Ark1'!W3042)</f>
        <v>59.284916201117326</v>
      </c>
      <c r="P90" s="177">
        <f>IF(H90=0,"",'Ark1'!X3042)</f>
        <v>176.50174551583004</v>
      </c>
      <c r="Q90" s="249"/>
      <c r="R90" s="177">
        <f>IF(H90=0,"",'Ark1'!AA3042)</f>
        <v>32.350990272017384</v>
      </c>
      <c r="S90" s="177">
        <f>IF(H90=0,"",'Ark1'!AB3042)</f>
        <v>3.7494649702070801</v>
      </c>
      <c r="T90" s="177">
        <f>IF(H90=0,"",'Ark1'!AC3042)</f>
        <v>-31.361729508004448</v>
      </c>
      <c r="U90" s="83"/>
      <c r="V90" s="91">
        <f t="shared" si="12"/>
        <v>8.9499999999999993</v>
      </c>
      <c r="W90" s="177">
        <f>+'Ark1'!V3042</f>
        <v>6.1833333333333353</v>
      </c>
      <c r="X90" s="225"/>
      <c r="Y90" s="252"/>
      <c r="AB90" s="229"/>
      <c r="AK90" s="89"/>
      <c r="AL90" s="89"/>
    </row>
    <row r="91" spans="1:38" ht="15.6">
      <c r="A91" s="225"/>
      <c r="B91" s="207">
        <f>+'Ark1'!C3043</f>
        <v>2024</v>
      </c>
      <c r="C91" s="207">
        <f>+'Ark1'!J3043</f>
        <v>134</v>
      </c>
      <c r="D91" s="207" t="str">
        <f t="shared" si="13"/>
        <v>Førde</v>
      </c>
      <c r="E91" s="207">
        <f>+'Ark1'!D3043</f>
        <v>4</v>
      </c>
      <c r="F91" s="207" t="s">
        <v>571</v>
      </c>
      <c r="G91" s="90">
        <f>+'Ark1'!Q3043</f>
        <v>18</v>
      </c>
      <c r="H91" s="91">
        <f>+'Ark1'!R3043</f>
        <v>121</v>
      </c>
      <c r="I91" s="90">
        <f>IF(H91=0,"",'Ark1'!S3043)</f>
        <v>120</v>
      </c>
      <c r="J91" s="83"/>
      <c r="K91" s="177">
        <f>IF(G91=0,"",100*H91/Måned!$G13)</f>
        <v>4.0781934614088309</v>
      </c>
      <c r="L91" s="83"/>
      <c r="M91" s="177">
        <f>+IF(H91=0,"",'Ark1'!AA3043)</f>
        <v>34.591775475617766</v>
      </c>
      <c r="N91" s="177">
        <f>+IF(I91=0,"",'Ark1'!AB3043)</f>
        <v>4.6802703506908756</v>
      </c>
      <c r="O91" s="250">
        <f>IF(H91=0,"",'Ark1'!W3043)</f>
        <v>59.05833333333333</v>
      </c>
      <c r="P91" s="177">
        <f>IF(H91=0,"",'Ark1'!X3043)</f>
        <v>173.96918062731115</v>
      </c>
      <c r="Q91" s="249"/>
      <c r="R91" s="177">
        <f>IF(H91=0,"",'Ark1'!AA3043)</f>
        <v>34.591775475617766</v>
      </c>
      <c r="S91" s="177">
        <f>IF(H91=0,"",'Ark1'!AB3043)</f>
        <v>4.6802703506908756</v>
      </c>
      <c r="T91" s="177">
        <f>IF(H91=0,"",'Ark1'!AC3043)</f>
        <v>-16.629766626409548</v>
      </c>
      <c r="U91" s="83"/>
      <c r="V91" s="91">
        <f t="shared" si="12"/>
        <v>6.666666666666667</v>
      </c>
      <c r="W91" s="177">
        <f>+'Ark1'!V3043</f>
        <v>5.7685950413223148</v>
      </c>
      <c r="X91" s="225"/>
      <c r="Y91" s="252"/>
      <c r="AB91" s="229"/>
      <c r="AK91" s="89"/>
      <c r="AL91" s="89"/>
    </row>
    <row r="92" spans="1:38" ht="15.6">
      <c r="A92" s="225"/>
      <c r="B92" s="207">
        <f>+'Ark1'!C3044</f>
        <v>2024</v>
      </c>
      <c r="C92" s="207">
        <f>+'Ark1'!J3044</f>
        <v>134</v>
      </c>
      <c r="D92" s="207" t="str">
        <f t="shared" si="13"/>
        <v>Førde</v>
      </c>
      <c r="E92" s="207">
        <f>+'Ark1'!D3044</f>
        <v>5</v>
      </c>
      <c r="F92" s="207" t="s">
        <v>467</v>
      </c>
      <c r="G92" s="90">
        <f>+'Ark1'!Q3044</f>
        <v>13</v>
      </c>
      <c r="H92" s="91">
        <f>+'Ark1'!R3044</f>
        <v>79</v>
      </c>
      <c r="I92" s="90">
        <f>IF(H92=0,"",'Ark1'!S3044)</f>
        <v>79</v>
      </c>
      <c r="J92" s="83"/>
      <c r="K92" s="177">
        <f>IF(G92=0,"",100*H92/Måned!$G14)</f>
        <v>2.9433681073025335</v>
      </c>
      <c r="L92" s="83"/>
      <c r="M92" s="177">
        <f>+IF(H92=0,"",'Ark1'!AA3044)</f>
        <v>31.461483562048244</v>
      </c>
      <c r="N92" s="177">
        <f>+IF(I92=0,"",'Ark1'!AB3044)</f>
        <v>4.1301529942374255</v>
      </c>
      <c r="O92" s="250">
        <f>IF(H92=0,"",'Ark1'!W3044)</f>
        <v>59.455696202531634</v>
      </c>
      <c r="P92" s="177">
        <f>IF(H92=0,"",'Ark1'!X3044)</f>
        <v>178.51392679347751</v>
      </c>
      <c r="Q92" s="249"/>
      <c r="R92" s="177">
        <f>IF(H92=0,"",'Ark1'!AA3044)</f>
        <v>31.461483562048244</v>
      </c>
      <c r="S92" s="177">
        <f>IF(H92=0,"",'Ark1'!AB3044)</f>
        <v>4.1301529942374255</v>
      </c>
      <c r="T92" s="177">
        <f>IF(H92=0,"",'Ark1'!AC3044)</f>
        <v>-33.942061891920282</v>
      </c>
      <c r="U92" s="83"/>
      <c r="V92" s="91">
        <f t="shared" si="12"/>
        <v>6.0769230769230766</v>
      </c>
      <c r="W92" s="177">
        <f>+'Ark1'!V3044</f>
        <v>5.5696202531645591</v>
      </c>
      <c r="X92" s="225"/>
      <c r="Y92" s="252"/>
      <c r="AB92" s="229"/>
      <c r="AK92" s="89"/>
      <c r="AL92" s="89"/>
    </row>
    <row r="93" spans="1:38" ht="15.6">
      <c r="A93" s="225"/>
      <c r="B93" s="207">
        <f>+'Ark1'!C3045</f>
        <v>2024</v>
      </c>
      <c r="C93" s="207">
        <f>+'Ark1'!J3045</f>
        <v>134</v>
      </c>
      <c r="D93" s="207" t="str">
        <f t="shared" si="13"/>
        <v>Førde</v>
      </c>
      <c r="E93" s="207">
        <f>+'Ark1'!D3045</f>
        <v>6</v>
      </c>
      <c r="F93" s="207" t="s">
        <v>572</v>
      </c>
      <c r="G93" s="90">
        <f>+'Ark1'!Q3045</f>
        <v>17</v>
      </c>
      <c r="H93" s="91">
        <f>+'Ark1'!R3045</f>
        <v>130</v>
      </c>
      <c r="I93" s="90">
        <f>IF(H93=0,"",'Ark1'!S3045)</f>
        <v>128</v>
      </c>
      <c r="J93" s="83"/>
      <c r="K93" s="177">
        <f>IF(G93=0,"",100*H93/Måned!$G15)</f>
        <v>5.9523809523809526</v>
      </c>
      <c r="L93" s="83"/>
      <c r="M93" s="177">
        <f>+IF(H93=0,"",'Ark1'!AA3045)</f>
        <v>28.051685944887446</v>
      </c>
      <c r="N93" s="177">
        <f>+IF(I93=0,"",'Ark1'!AB3045)</f>
        <v>3.8702639278340887</v>
      </c>
      <c r="O93" s="250">
        <f>IF(H93=0,"",'Ark1'!W3045)</f>
        <v>59.7890625</v>
      </c>
      <c r="P93" s="177">
        <f>IF(H93=0,"",'Ark1'!X3045)</f>
        <v>170.60255021251763</v>
      </c>
      <c r="Q93" s="249"/>
      <c r="R93" s="177">
        <f>IF(H93=0,"",'Ark1'!AA3045)</f>
        <v>28.051685944887446</v>
      </c>
      <c r="S93" s="177">
        <f>IF(H93=0,"",'Ark1'!AB3045)</f>
        <v>3.8702639278340887</v>
      </c>
      <c r="T93" s="177">
        <f>IF(H93=0,"",'Ark1'!AC3045)</f>
        <v>-20.967846508528812</v>
      </c>
      <c r="U93" s="83"/>
      <c r="V93" s="91">
        <f t="shared" si="12"/>
        <v>7.5294117647058822</v>
      </c>
      <c r="W93" s="177">
        <f>+'Ark1'!V3045</f>
        <v>5.1923076923076943</v>
      </c>
      <c r="X93" s="225"/>
      <c r="Y93" s="252"/>
      <c r="AB93" s="229"/>
      <c r="AK93" s="89"/>
      <c r="AL93" s="89"/>
    </row>
    <row r="94" spans="1:38" ht="15.6">
      <c r="A94" s="225"/>
      <c r="B94" s="207">
        <f>+'Ark1'!C3046</f>
        <v>2024</v>
      </c>
      <c r="C94" s="207">
        <f>+'Ark1'!J3046</f>
        <v>134</v>
      </c>
      <c r="D94" s="207" t="str">
        <f t="shared" si="13"/>
        <v>Førde</v>
      </c>
      <c r="E94" s="207">
        <f>+'Ark1'!D3046</f>
        <v>7</v>
      </c>
      <c r="F94" s="207" t="s">
        <v>573</v>
      </c>
      <c r="G94" s="90">
        <f>+'Ark1'!Q3046</f>
        <v>17</v>
      </c>
      <c r="H94" s="91">
        <f>+'Ark1'!R3046</f>
        <v>89</v>
      </c>
      <c r="I94" s="90">
        <f>IF(H94=0,"",'Ark1'!S3046)</f>
        <v>89</v>
      </c>
      <c r="J94" s="83"/>
      <c r="K94" s="177">
        <f>IF(G94=0,"",100*H94/Måned!$G16)</f>
        <v>3.6267318663406685</v>
      </c>
      <c r="L94" s="83"/>
      <c r="M94" s="177">
        <f>+IF(H94=0,"",'Ark1'!AA3046)</f>
        <v>28.948190838271785</v>
      </c>
      <c r="N94" s="177">
        <f>+IF(I94=0,"",'Ark1'!AB3046)</f>
        <v>4.2401106192381004</v>
      </c>
      <c r="O94" s="250">
        <f>IF(H94=0,"",'Ark1'!W3046)</f>
        <v>57.898876404494381</v>
      </c>
      <c r="P94" s="177">
        <f>IF(H94=0,"",'Ark1'!X3046)</f>
        <v>182.34019501625127</v>
      </c>
      <c r="Q94" s="249"/>
      <c r="R94" s="177">
        <f>IF(H94=0,"",'Ark1'!AA3046)</f>
        <v>28.948190838271785</v>
      </c>
      <c r="S94" s="177">
        <f>IF(H94=0,"",'Ark1'!AB3046)</f>
        <v>4.2401106192381004</v>
      </c>
      <c r="T94" s="177">
        <f>IF(H94=0,"",'Ark1'!AC3046)</f>
        <v>-41.525335264389405</v>
      </c>
      <c r="U94" s="83"/>
      <c r="V94" s="91">
        <f t="shared" si="12"/>
        <v>5.2352941176470589</v>
      </c>
      <c r="W94" s="177">
        <f>+'Ark1'!V3046</f>
        <v>7.3707865168539346</v>
      </c>
      <c r="X94" s="225"/>
      <c r="Y94" s="252"/>
      <c r="AB94" s="229"/>
      <c r="AK94" s="89"/>
      <c r="AL94" s="89"/>
    </row>
    <row r="95" spans="1:38" ht="15.6">
      <c r="A95" s="225"/>
      <c r="B95" s="207">
        <f>+'Ark1'!C3047</f>
        <v>2024</v>
      </c>
      <c r="C95" s="207">
        <f>+'Ark1'!J3047</f>
        <v>134</v>
      </c>
      <c r="D95" s="207" t="str">
        <f t="shared" si="13"/>
        <v>Førde</v>
      </c>
      <c r="E95" s="207">
        <f>+'Ark1'!D3047</f>
        <v>8</v>
      </c>
      <c r="F95" s="207" t="s">
        <v>574</v>
      </c>
      <c r="G95" s="90">
        <f>+'Ark1'!Q3047</f>
        <v>14</v>
      </c>
      <c r="H95" s="91">
        <f>+'Ark1'!R3047</f>
        <v>99</v>
      </c>
      <c r="I95" s="90">
        <f>IF(H95=0,"",'Ark1'!S3047)</f>
        <v>99</v>
      </c>
      <c r="J95" s="83"/>
      <c r="K95" s="177">
        <f>IF(G95=0,"",100*H95/Måned!$G17)</f>
        <v>4.1913632514817953</v>
      </c>
      <c r="L95" s="83"/>
      <c r="M95" s="177">
        <f>+IF(H95=0,"",'Ark1'!AA3047)</f>
        <v>34.837734573728525</v>
      </c>
      <c r="N95" s="177">
        <f>+IF(I95=0,"",'Ark1'!AB3047)</f>
        <v>4.2775124242411033</v>
      </c>
      <c r="O95" s="250">
        <f>IF(H95=0,"",'Ark1'!W3047)</f>
        <v>58.161616161616152</v>
      </c>
      <c r="P95" s="177">
        <f>IF(H95=0,"",'Ark1'!X3047)</f>
        <v>179.47076397780623</v>
      </c>
      <c r="Q95" s="249"/>
      <c r="R95" s="177">
        <f>IF(H95=0,"",'Ark1'!AA3047)</f>
        <v>34.837734573728525</v>
      </c>
      <c r="S95" s="177">
        <f>IF(H95=0,"",'Ark1'!AB3047)</f>
        <v>4.2775124242411033</v>
      </c>
      <c r="T95" s="177">
        <f>IF(H95=0,"",'Ark1'!AC3047)</f>
        <v>-46.371494992783205</v>
      </c>
      <c r="U95" s="83"/>
      <c r="V95" s="91">
        <f t="shared" si="12"/>
        <v>7.0714285714285712</v>
      </c>
      <c r="W95" s="177">
        <f>+'Ark1'!V3047</f>
        <v>6.7979797979797993</v>
      </c>
      <c r="X95" s="225"/>
      <c r="Y95" s="252"/>
      <c r="AB95" s="229"/>
      <c r="AK95" s="89"/>
      <c r="AL95" s="89"/>
    </row>
    <row r="96" spans="1:38" ht="15.6">
      <c r="A96" s="225"/>
      <c r="B96" s="207">
        <f>+'Ark1'!C3048</f>
        <v>2024</v>
      </c>
      <c r="C96" s="207">
        <f>+'Ark1'!J3048</f>
        <v>134</v>
      </c>
      <c r="D96" s="207" t="str">
        <f t="shared" si="13"/>
        <v>Førde</v>
      </c>
      <c r="E96" s="207">
        <f>+'Ark1'!D3048</f>
        <v>9</v>
      </c>
      <c r="F96" s="207" t="s">
        <v>575</v>
      </c>
      <c r="G96" s="90">
        <f>+'Ark1'!Q3048</f>
        <v>17</v>
      </c>
      <c r="H96" s="91">
        <f>+'Ark1'!R3048</f>
        <v>89</v>
      </c>
      <c r="I96" s="90">
        <f>IF(H96=0,"",'Ark1'!S3048)</f>
        <v>89</v>
      </c>
      <c r="J96" s="83"/>
      <c r="K96" s="177">
        <f>IF(G96=0,"",100*H96/Måned!$G18)</f>
        <v>3.7648054145516077</v>
      </c>
      <c r="L96" s="83"/>
      <c r="M96" s="177">
        <f>+IF(H96=0,"",'Ark1'!AA3048)</f>
        <v>32.828012877590112</v>
      </c>
      <c r="N96" s="177">
        <f>+IF(I96=0,"",'Ark1'!AB3048)</f>
        <v>4.4674191214691472</v>
      </c>
      <c r="O96" s="250">
        <f>IF(H96=0,"",'Ark1'!W3048)</f>
        <v>58.49438202247191</v>
      </c>
      <c r="P96" s="177">
        <f>IF(H96=0,"",'Ark1'!X3048)</f>
        <v>172.74641800674397</v>
      </c>
      <c r="Q96" s="249"/>
      <c r="R96" s="177">
        <f>IF(H96=0,"",'Ark1'!AA3048)</f>
        <v>32.828012877590112</v>
      </c>
      <c r="S96" s="177">
        <f>IF(H96=0,"",'Ark1'!AB3048)</f>
        <v>4.4674191214691472</v>
      </c>
      <c r="T96" s="177">
        <f>IF(H96=0,"",'Ark1'!AC3048)</f>
        <v>-36.142529116140715</v>
      </c>
      <c r="U96" s="83"/>
      <c r="V96" s="91">
        <f t="shared" si="12"/>
        <v>5.2352941176470589</v>
      </c>
      <c r="W96" s="177">
        <f>+'Ark1'!V3048</f>
        <v>6.9438202247191017</v>
      </c>
      <c r="X96" s="225"/>
      <c r="Y96" s="252"/>
      <c r="AB96" s="229"/>
      <c r="AK96" s="89"/>
      <c r="AL96" s="89"/>
    </row>
    <row r="97" spans="1:38" ht="15.6">
      <c r="A97" s="225"/>
      <c r="B97" s="207">
        <f>+'Ark1'!C3049</f>
        <v>2024</v>
      </c>
      <c r="C97" s="207">
        <f>+'Ark1'!J3049</f>
        <v>134</v>
      </c>
      <c r="D97" s="207" t="str">
        <f t="shared" si="13"/>
        <v>Førde</v>
      </c>
      <c r="E97" s="207">
        <f>+'Ark1'!D3049</f>
        <v>10</v>
      </c>
      <c r="F97" s="207" t="s">
        <v>576</v>
      </c>
      <c r="G97" s="90">
        <f>+'Ark1'!Q3049</f>
        <v>14</v>
      </c>
      <c r="H97" s="91">
        <f>+'Ark1'!R3049</f>
        <v>59</v>
      </c>
      <c r="I97" s="90">
        <f>IF(H97=0,"",'Ark1'!S3049)</f>
        <v>58</v>
      </c>
      <c r="J97" s="83"/>
      <c r="K97" s="177">
        <f>IF(G97=0,"",100*H97/Måned!$G19)</f>
        <v>2.3449920508744038</v>
      </c>
      <c r="L97" s="83"/>
      <c r="M97" s="177">
        <f>+IF(H97=0,"",'Ark1'!AA3049)</f>
        <v>30.278704259413193</v>
      </c>
      <c r="N97" s="177">
        <f>+IF(I97=0,"",'Ark1'!AB3049)</f>
        <v>4.182127478891891</v>
      </c>
      <c r="O97" s="250">
        <f>IF(H97=0,"",'Ark1'!W3049)</f>
        <v>58.46551724137931</v>
      </c>
      <c r="P97" s="177">
        <f>IF(H97=0,"",'Ark1'!X3049)</f>
        <v>187.3937234882568</v>
      </c>
      <c r="Q97" s="249"/>
      <c r="R97" s="177">
        <f>IF(H97=0,"",'Ark1'!AA3049)</f>
        <v>30.278704259413193</v>
      </c>
      <c r="S97" s="177">
        <f>IF(H97=0,"",'Ark1'!AB3049)</f>
        <v>4.182127478891891</v>
      </c>
      <c r="T97" s="177">
        <f>IF(H97=0,"",'Ark1'!AC3049)</f>
        <v>-14.432816471254196</v>
      </c>
      <c r="U97" s="83"/>
      <c r="V97" s="91">
        <f t="shared" si="12"/>
        <v>4.1428571428571432</v>
      </c>
      <c r="W97" s="177">
        <f>+'Ark1'!V3049</f>
        <v>7.508474576271186</v>
      </c>
      <c r="X97" s="225"/>
      <c r="Y97" s="252"/>
      <c r="AB97" s="229"/>
      <c r="AK97" s="89"/>
      <c r="AL97" s="89"/>
    </row>
    <row r="98" spans="1:38" ht="15.6">
      <c r="A98" s="225"/>
      <c r="B98" s="207">
        <f>+'Ark1'!C3050</f>
        <v>2024</v>
      </c>
      <c r="C98" s="207">
        <f>+'Ark1'!J3050</f>
        <v>134</v>
      </c>
      <c r="D98" s="207" t="str">
        <f t="shared" si="13"/>
        <v>Førde</v>
      </c>
      <c r="E98" s="207">
        <f>+'Ark1'!D3050</f>
        <v>11</v>
      </c>
      <c r="F98" s="207" t="s">
        <v>577</v>
      </c>
      <c r="G98" s="90">
        <f>+'Ark1'!Q3050</f>
        <v>6</v>
      </c>
      <c r="H98" s="91">
        <f>+'Ark1'!R3050</f>
        <v>19</v>
      </c>
      <c r="I98" s="90">
        <f>IF(H98=0,"",'Ark1'!S3050)</f>
        <v>19</v>
      </c>
      <c r="J98" s="83"/>
      <c r="K98" s="177">
        <f>IF(G98=0,"",100*H98/Måned!$G20)</f>
        <v>3.0110935023771792</v>
      </c>
      <c r="L98" s="83"/>
      <c r="M98" s="177">
        <f>+IF(H98=0,"",'Ark1'!AA3050)</f>
        <v>32.156032334734057</v>
      </c>
      <c r="N98" s="177">
        <f>+IF(I98=0,"",'Ark1'!AB3050)</f>
        <v>6.5203708067151744</v>
      </c>
      <c r="O98" s="250">
        <f>IF(H98=0,"",'Ark1'!W3050)</f>
        <v>58.105263157894761</v>
      </c>
      <c r="P98" s="177">
        <f>IF(H98=0,"",'Ark1'!X3050)</f>
        <v>197.73621486001019</v>
      </c>
      <c r="Q98" s="249"/>
      <c r="R98" s="177">
        <f>IF(H98=0,"",'Ark1'!AA3050)</f>
        <v>32.156032334734057</v>
      </c>
      <c r="S98" s="177">
        <f>IF(H98=0,"",'Ark1'!AB3050)</f>
        <v>6.5203708067151744</v>
      </c>
      <c r="T98" s="177">
        <f>IF(H98=0,"",'Ark1'!AC3050)</f>
        <v>-67.74381417079222</v>
      </c>
      <c r="U98" s="83"/>
      <c r="V98" s="91">
        <f t="shared" si="12"/>
        <v>3.1666666666666665</v>
      </c>
      <c r="W98" s="177">
        <f>+'Ark1'!V3050</f>
        <v>4.6315789473684221</v>
      </c>
      <c r="X98" s="225"/>
      <c r="Y98" s="252"/>
      <c r="AB98" s="229"/>
      <c r="AK98" s="89"/>
      <c r="AL98" s="89"/>
    </row>
    <row r="99" spans="1:38" ht="15.6">
      <c r="A99" s="225"/>
      <c r="B99" s="207">
        <f>+'Ark1'!C3051</f>
        <v>2024</v>
      </c>
      <c r="C99" s="207">
        <f>+'Ark1'!J3051</f>
        <v>134</v>
      </c>
      <c r="D99" s="207" t="str">
        <f t="shared" si="13"/>
        <v>Førde</v>
      </c>
      <c r="E99" s="207">
        <f>+'Ark1'!D3051</f>
        <v>12</v>
      </c>
      <c r="F99" s="207" t="s">
        <v>578</v>
      </c>
      <c r="G99" s="90">
        <f>+'Ark1'!Q3051</f>
        <v>0</v>
      </c>
      <c r="H99" s="91">
        <f>+'Ark1'!R3051</f>
        <v>0</v>
      </c>
      <c r="I99" s="90" t="str">
        <f>IF(H99=0,"",'Ark1'!S3051)</f>
        <v/>
      </c>
      <c r="J99" s="83"/>
      <c r="K99" s="177" t="str">
        <f>IF(G99=0,"",100*H99/Måned!$G21)</f>
        <v/>
      </c>
      <c r="L99" s="83"/>
      <c r="M99" s="177" t="str">
        <f>+IF(H99=0,"",'Ark1'!AA3051)</f>
        <v/>
      </c>
      <c r="N99" s="177">
        <f>+IF(I99=0,"",'Ark1'!AB3051)</f>
        <v>0</v>
      </c>
      <c r="O99" s="250" t="str">
        <f>IF(H99=0,"",'Ark1'!W3051)</f>
        <v/>
      </c>
      <c r="P99" s="177" t="str">
        <f>IF(H99=0,"",'Ark1'!X3051)</f>
        <v/>
      </c>
      <c r="Q99" s="249"/>
      <c r="R99" s="177" t="str">
        <f>IF(H99=0,"",'Ark1'!AA3051)</f>
        <v/>
      </c>
      <c r="S99" s="177" t="str">
        <f>IF(H99=0,"",'Ark1'!AB3051)</f>
        <v/>
      </c>
      <c r="T99" s="177" t="str">
        <f>IF(H99=0,"",'Ark1'!AC3051)</f>
        <v/>
      </c>
      <c r="U99" s="83"/>
      <c r="V99" s="91" t="str">
        <f t="shared" si="12"/>
        <v/>
      </c>
      <c r="W99" s="177">
        <f>+'Ark1'!V3051</f>
        <v>0</v>
      </c>
      <c r="X99" s="225"/>
      <c r="Y99" s="252"/>
      <c r="AB99" s="229"/>
      <c r="AK99" s="89"/>
      <c r="AL99" s="89"/>
    </row>
    <row r="100" spans="1:38">
      <c r="A100" s="225"/>
      <c r="B100" s="225"/>
      <c r="C100" s="225"/>
      <c r="D100" s="225"/>
      <c r="E100" s="225"/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52"/>
      <c r="AB100" s="229"/>
      <c r="AK100" s="89"/>
      <c r="AL100" s="89"/>
    </row>
    <row r="101" spans="1:38" ht="15.6">
      <c r="A101" s="225"/>
      <c r="B101" s="207">
        <f>+'Ark1'!C3052</f>
        <v>2024</v>
      </c>
      <c r="C101" s="207">
        <f>+'Ark1'!J3052</f>
        <v>141</v>
      </c>
      <c r="D101" s="207" t="s">
        <v>34</v>
      </c>
      <c r="E101" s="207">
        <f>+'Ark1'!D3052</f>
        <v>1</v>
      </c>
      <c r="F101" s="207" t="s">
        <v>568</v>
      </c>
      <c r="G101" s="90">
        <f>+'Ark1'!Q3052</f>
        <v>3</v>
      </c>
      <c r="H101" s="91">
        <f>+'Ark1'!R3052</f>
        <v>4</v>
      </c>
      <c r="I101" s="90">
        <f>IF(H101=0,"",'Ark1'!S3052)</f>
        <v>4</v>
      </c>
      <c r="J101" s="83"/>
      <c r="K101" s="177">
        <f>IF(G101=0,"",100*H101/Måned!$G10)</f>
        <v>0.14765596160944999</v>
      </c>
      <c r="L101" s="83"/>
      <c r="M101" s="177">
        <f>+IF(H101=0,"",'Ark1'!AA3052)</f>
        <v>2.5023738729454763</v>
      </c>
      <c r="N101" s="177">
        <f>+IF(I101=0,"",'Ark1'!AB3052)</f>
        <v>2.384848003542364</v>
      </c>
      <c r="O101" s="250">
        <f>IF(H101=0,"",'Ark1'!W3052)</f>
        <v>60.75</v>
      </c>
      <c r="P101" s="177">
        <f>IF(H101=0,"",'Ark1'!X3052)</f>
        <v>144.17659804983751</v>
      </c>
      <c r="Q101" s="249"/>
      <c r="R101" s="177">
        <f>IF(H101=0,"",'Ark1'!AA3052)</f>
        <v>2.5023738729454763</v>
      </c>
      <c r="S101" s="177">
        <f>IF(H101=0,"",'Ark1'!AB3052)</f>
        <v>2.384848003542364</v>
      </c>
      <c r="T101" s="177">
        <f>IF(H101=0,"",'Ark1'!AC3052)</f>
        <v>-71.739391235444629</v>
      </c>
      <c r="U101" s="83"/>
      <c r="V101" s="91">
        <f t="shared" ref="V101:V112" si="14">+(IF(H101=0,"",I101/G101))</f>
        <v>1.3333333333333333</v>
      </c>
      <c r="W101" s="177">
        <f>+'Ark1'!V3052</f>
        <v>7</v>
      </c>
      <c r="X101" s="225"/>
      <c r="Y101" s="252"/>
      <c r="AB101" s="229"/>
      <c r="AK101" s="89"/>
      <c r="AL101" s="89"/>
    </row>
    <row r="102" spans="1:38" ht="15.6">
      <c r="A102" s="225"/>
      <c r="B102" s="207">
        <f>+'Ark1'!C3053</f>
        <v>2024</v>
      </c>
      <c r="C102" s="207">
        <f>+'Ark1'!J3053</f>
        <v>141</v>
      </c>
      <c r="D102" s="207" t="str">
        <f t="shared" ref="D102:D112" si="15">+D101</f>
        <v>Ølen</v>
      </c>
      <c r="E102" s="207">
        <f>+'Ark1'!D3053</f>
        <v>2</v>
      </c>
      <c r="F102" s="207" t="s">
        <v>569</v>
      </c>
      <c r="G102" s="90">
        <f>+'Ark1'!Q3053</f>
        <v>2</v>
      </c>
      <c r="H102" s="91">
        <f>+'Ark1'!R3053</f>
        <v>60</v>
      </c>
      <c r="I102" s="90">
        <f>IF(H102=0,"",'Ark1'!S3053)</f>
        <v>60</v>
      </c>
      <c r="J102" s="83"/>
      <c r="K102" s="177">
        <f>IF(G102=0,"",100*H102/Måned!$G11)</f>
        <v>2.2421524663677128</v>
      </c>
      <c r="L102" s="83"/>
      <c r="M102" s="177">
        <f>+IF(H102=0,"",'Ark1'!AA3053)</f>
        <v>22.688984784594457</v>
      </c>
      <c r="N102" s="177">
        <f>+IF(I102=0,"",'Ark1'!AB3053)</f>
        <v>4.8176469590685436</v>
      </c>
      <c r="O102" s="250">
        <f>IF(H102=0,"",'Ark1'!W3053)</f>
        <v>56.08333333333335</v>
      </c>
      <c r="P102" s="177">
        <f>IF(H102=0,"",'Ark1'!X3053)</f>
        <v>132.79703864210899</v>
      </c>
      <c r="Q102" s="249"/>
      <c r="R102" s="177">
        <f>IF(H102=0,"",'Ark1'!AA3053)</f>
        <v>22.688984784594457</v>
      </c>
      <c r="S102" s="177">
        <f>IF(H102=0,"",'Ark1'!AB3053)</f>
        <v>4.8176469590685436</v>
      </c>
      <c r="T102" s="177">
        <f>IF(H102=0,"",'Ark1'!AC3053)</f>
        <v>-63.726301549735552</v>
      </c>
      <c r="U102" s="83"/>
      <c r="V102" s="91">
        <f t="shared" si="14"/>
        <v>30</v>
      </c>
      <c r="W102" s="177">
        <f>+'Ark1'!V3053</f>
        <v>8.5833333333333357</v>
      </c>
      <c r="X102" s="225"/>
      <c r="Y102" s="252"/>
      <c r="AB102" s="229"/>
      <c r="AK102" s="89"/>
      <c r="AL102" s="89"/>
    </row>
    <row r="103" spans="1:38" ht="15.6">
      <c r="A103" s="225"/>
      <c r="B103" s="207">
        <f>+'Ark1'!C3054</f>
        <v>2024</v>
      </c>
      <c r="C103" s="207">
        <f>+'Ark1'!J3054</f>
        <v>141</v>
      </c>
      <c r="D103" s="207" t="str">
        <f t="shared" si="15"/>
        <v>Ølen</v>
      </c>
      <c r="E103" s="207">
        <f>+'Ark1'!D3054</f>
        <v>3</v>
      </c>
      <c r="F103" s="207" t="s">
        <v>570</v>
      </c>
      <c r="G103" s="90">
        <f>+'Ark1'!Q3054</f>
        <v>3</v>
      </c>
      <c r="H103" s="91">
        <f>+'Ark1'!R3054</f>
        <v>10</v>
      </c>
      <c r="I103" s="90">
        <f>IF(H103=0,"",'Ark1'!S3054)</f>
        <v>10</v>
      </c>
      <c r="J103" s="83"/>
      <c r="K103" s="177">
        <f>IF(G103=0,"",100*H103/Måned!$G12)</f>
        <v>0.47192071731949031</v>
      </c>
      <c r="L103" s="83"/>
      <c r="M103" s="177">
        <f>+IF(H103=0,"",'Ark1'!AA3054)</f>
        <v>8.5156561696676647</v>
      </c>
      <c r="N103" s="177">
        <f>+IF(I103=0,"",'Ark1'!AB3054)</f>
        <v>2.0223748416156142</v>
      </c>
      <c r="O103" s="250">
        <f>IF(H103=0,"",'Ark1'!W3054)</f>
        <v>57.1</v>
      </c>
      <c r="P103" s="177">
        <f>IF(H103=0,"",'Ark1'!X3054)</f>
        <v>155.53629469122421</v>
      </c>
      <c r="Q103" s="249"/>
      <c r="R103" s="177">
        <f>IF(H103=0,"",'Ark1'!AA3054)</f>
        <v>8.5156561696676647</v>
      </c>
      <c r="S103" s="177">
        <f>IF(H103=0,"",'Ark1'!AB3054)</f>
        <v>2.0223748416156142</v>
      </c>
      <c r="T103" s="177">
        <f>IF(H103=0,"",'Ark1'!AC3054)</f>
        <v>-52.526300204042997</v>
      </c>
      <c r="U103" s="83"/>
      <c r="V103" s="91">
        <f t="shared" si="14"/>
        <v>3.3333333333333335</v>
      </c>
      <c r="W103" s="177">
        <f>+'Ark1'!V3054</f>
        <v>12.3</v>
      </c>
      <c r="X103" s="225"/>
      <c r="Y103" s="252"/>
      <c r="AB103" s="229"/>
      <c r="AK103" s="89"/>
      <c r="AL103" s="89"/>
    </row>
    <row r="104" spans="1:38" ht="15.6">
      <c r="A104" s="225"/>
      <c r="B104" s="207">
        <f>+'Ark1'!C3055</f>
        <v>2024</v>
      </c>
      <c r="C104" s="207">
        <f>+'Ark1'!J3055</f>
        <v>141</v>
      </c>
      <c r="D104" s="207" t="str">
        <f t="shared" si="15"/>
        <v>Ølen</v>
      </c>
      <c r="E104" s="207">
        <f>+'Ark1'!D3055</f>
        <v>4</v>
      </c>
      <c r="F104" s="207" t="s">
        <v>571</v>
      </c>
      <c r="G104" s="90">
        <f>+'Ark1'!Q3055</f>
        <v>1</v>
      </c>
      <c r="H104" s="91">
        <f>+'Ark1'!R3055</f>
        <v>1</v>
      </c>
      <c r="I104" s="90">
        <f>IF(H104=0,"",'Ark1'!S3055)</f>
        <v>1</v>
      </c>
      <c r="J104" s="83"/>
      <c r="K104" s="177">
        <f>IF(G104=0,"",100*H104/Måned!$G13)</f>
        <v>3.3704078193461412E-2</v>
      </c>
      <c r="L104" s="83"/>
      <c r="M104" s="177">
        <f>+IF(H104=0,"",'Ark1'!AA3055)</f>
        <v>0</v>
      </c>
      <c r="N104" s="177">
        <f>+IF(I104=0,"",'Ark1'!AB3055)</f>
        <v>0</v>
      </c>
      <c r="O104" s="250">
        <f>IF(H104=0,"",'Ark1'!W3055)</f>
        <v>58</v>
      </c>
      <c r="P104" s="177">
        <f>IF(H104=0,"",'Ark1'!X3055)</f>
        <v>168.14734561213436</v>
      </c>
      <c r="Q104" s="249"/>
      <c r="R104" s="177">
        <f>IF(H104=0,"",'Ark1'!AA3055)</f>
        <v>0</v>
      </c>
      <c r="S104" s="177">
        <f>IF(H104=0,"",'Ark1'!AB3055)</f>
        <v>0</v>
      </c>
      <c r="T104" s="177">
        <f>IF(H104=0,"",'Ark1'!AC3055)</f>
        <v>0</v>
      </c>
      <c r="U104" s="83"/>
      <c r="V104" s="91">
        <f t="shared" si="14"/>
        <v>1</v>
      </c>
      <c r="W104" s="177">
        <f>+'Ark1'!V3055</f>
        <v>14</v>
      </c>
      <c r="X104" s="225"/>
      <c r="Y104" s="252"/>
      <c r="AB104" s="229"/>
    </row>
    <row r="105" spans="1:38" ht="15.6">
      <c r="A105" s="225"/>
      <c r="B105" s="207">
        <f>+'Ark1'!C3056</f>
        <v>2024</v>
      </c>
      <c r="C105" s="207">
        <f>+'Ark1'!J3056</f>
        <v>141</v>
      </c>
      <c r="D105" s="207" t="str">
        <f t="shared" si="15"/>
        <v>Ølen</v>
      </c>
      <c r="E105" s="207">
        <f>+'Ark1'!D3056</f>
        <v>5</v>
      </c>
      <c r="F105" s="207" t="s">
        <v>467</v>
      </c>
      <c r="G105" s="90">
        <f>+'Ark1'!Q3056</f>
        <v>2</v>
      </c>
      <c r="H105" s="91">
        <f>+'Ark1'!R3056</f>
        <v>4</v>
      </c>
      <c r="I105" s="90">
        <f>IF(H105=0,"",'Ark1'!S3056)</f>
        <v>4</v>
      </c>
      <c r="J105" s="83"/>
      <c r="K105" s="177">
        <f>IF(G105=0,"",100*H105/Måned!$G14)</f>
        <v>0.14903129657228018</v>
      </c>
      <c r="L105" s="83"/>
      <c r="M105" s="177">
        <f>+IF(H105=0,"",'Ark1'!AA3056)</f>
        <v>2.7395255063607302</v>
      </c>
      <c r="N105" s="177">
        <f>+IF(I105=0,"",'Ark1'!AB3056)</f>
        <v>3.0310889132455352</v>
      </c>
      <c r="O105" s="250">
        <f>IF(H105=0,"",'Ark1'!W3056)</f>
        <v>59.75</v>
      </c>
      <c r="P105" s="177">
        <f>IF(H105=0,"",'Ark1'!X3056)</f>
        <v>144.52871072589383</v>
      </c>
      <c r="Q105" s="249"/>
      <c r="R105" s="177">
        <f>IF(H105=0,"",'Ark1'!AA3056)</f>
        <v>2.7395255063607302</v>
      </c>
      <c r="S105" s="177">
        <f>IF(H105=0,"",'Ark1'!AB3056)</f>
        <v>3.0310889132455352</v>
      </c>
      <c r="T105" s="177">
        <f>IF(H105=0,"",'Ark1'!AC3056)</f>
        <v>85.804653989988992</v>
      </c>
      <c r="U105" s="83"/>
      <c r="V105" s="91">
        <f t="shared" si="14"/>
        <v>2</v>
      </c>
      <c r="W105" s="177">
        <f>+'Ark1'!V3056</f>
        <v>7</v>
      </c>
      <c r="X105" s="225"/>
      <c r="Y105" s="252"/>
      <c r="AB105" s="229"/>
    </row>
    <row r="106" spans="1:38" ht="15.6">
      <c r="A106" s="225"/>
      <c r="B106" s="207">
        <f>+'Ark1'!C3057</f>
        <v>2024</v>
      </c>
      <c r="C106" s="207">
        <f>+'Ark1'!J3057</f>
        <v>141</v>
      </c>
      <c r="D106" s="207" t="str">
        <f t="shared" si="15"/>
        <v>Ølen</v>
      </c>
      <c r="E106" s="207">
        <f>+'Ark1'!D3057</f>
        <v>6</v>
      </c>
      <c r="F106" s="207" t="s">
        <v>572</v>
      </c>
      <c r="G106" s="90">
        <f>+'Ark1'!Q3057</f>
        <v>1</v>
      </c>
      <c r="H106" s="91">
        <f>+'Ark1'!R3057</f>
        <v>1</v>
      </c>
      <c r="I106" s="90">
        <f>IF(H106=0,"",'Ark1'!S3057)</f>
        <v>1</v>
      </c>
      <c r="J106" s="83"/>
      <c r="K106" s="177">
        <f>IF(G106=0,"",100*H106/Måned!$G15)</f>
        <v>4.5787545787545784E-2</v>
      </c>
      <c r="L106" s="83"/>
      <c r="M106" s="177">
        <f>+IF(H106=0,"",'Ark1'!AA3057)</f>
        <v>0</v>
      </c>
      <c r="N106" s="177">
        <f>+IF(I106=0,"",'Ark1'!AB3057)</f>
        <v>0</v>
      </c>
      <c r="O106" s="250">
        <f>IF(H106=0,"",'Ark1'!W3057)</f>
        <v>56</v>
      </c>
      <c r="P106" s="177">
        <f>IF(H106=0,"",'Ark1'!X3057)</f>
        <v>222.75189599133256</v>
      </c>
      <c r="Q106" s="249"/>
      <c r="R106" s="177">
        <f>IF(H106=0,"",'Ark1'!AA3057)</f>
        <v>0</v>
      </c>
      <c r="S106" s="177">
        <f>IF(H106=0,"",'Ark1'!AB3057)</f>
        <v>0</v>
      </c>
      <c r="T106" s="177">
        <f>IF(H106=0,"",'Ark1'!AC3057)</f>
        <v>0</v>
      </c>
      <c r="U106" s="83"/>
      <c r="V106" s="91">
        <f t="shared" si="14"/>
        <v>1</v>
      </c>
      <c r="W106" s="177">
        <f>+'Ark1'!V3057</f>
        <v>14</v>
      </c>
      <c r="X106" s="225"/>
      <c r="Y106" s="252"/>
      <c r="AB106" s="229"/>
    </row>
    <row r="107" spans="1:38" ht="15.6">
      <c r="A107" s="225"/>
      <c r="B107" s="207">
        <f>+'Ark1'!C3058</f>
        <v>2024</v>
      </c>
      <c r="C107" s="207">
        <f>+'Ark1'!J3058</f>
        <v>141</v>
      </c>
      <c r="D107" s="207" t="str">
        <f t="shared" si="15"/>
        <v>Ølen</v>
      </c>
      <c r="E107" s="207">
        <f>+'Ark1'!D3058</f>
        <v>7</v>
      </c>
      <c r="F107" s="207" t="s">
        <v>573</v>
      </c>
      <c r="G107" s="90">
        <f>+'Ark1'!Q3058</f>
        <v>2</v>
      </c>
      <c r="H107" s="91">
        <f>+'Ark1'!R3058</f>
        <v>4</v>
      </c>
      <c r="I107" s="90">
        <f>IF(H107=0,"",'Ark1'!S3058)</f>
        <v>4</v>
      </c>
      <c r="J107" s="83"/>
      <c r="K107" s="177">
        <f>IF(G107=0,"",100*H107/Måned!$G16)</f>
        <v>0.16299918500407498</v>
      </c>
      <c r="L107" s="83"/>
      <c r="M107" s="177">
        <f>+IF(H107=0,"",'Ark1'!AA3058)</f>
        <v>1.3294735800328581</v>
      </c>
      <c r="N107" s="177">
        <f>+IF(I107=0,"",'Ark1'!AB3058)</f>
        <v>1.5</v>
      </c>
      <c r="O107" s="250">
        <f>IF(H107=0,"",'Ark1'!W3058)</f>
        <v>59.5</v>
      </c>
      <c r="P107" s="177">
        <f>IF(H107=0,"",'Ark1'!X3058)</f>
        <v>142.84940411700973</v>
      </c>
      <c r="Q107" s="249"/>
      <c r="R107" s="177">
        <f>IF(H107=0,"",'Ark1'!AA3058)</f>
        <v>1.3294735800328581</v>
      </c>
      <c r="S107" s="177">
        <f>IF(H107=0,"",'Ark1'!AB3058)</f>
        <v>1.5</v>
      </c>
      <c r="T107" s="177">
        <f>IF(H107=0,"",'Ark1'!AC3058)</f>
        <v>28.833467553656693</v>
      </c>
      <c r="U107" s="83"/>
      <c r="V107" s="91">
        <f t="shared" si="14"/>
        <v>2</v>
      </c>
      <c r="W107" s="177">
        <f>+'Ark1'!V3058</f>
        <v>10.5</v>
      </c>
      <c r="X107" s="225"/>
      <c r="Y107" s="252"/>
      <c r="AB107" s="229"/>
    </row>
    <row r="108" spans="1:38" ht="15.6">
      <c r="A108" s="225"/>
      <c r="B108" s="207">
        <f>+'Ark1'!C3059</f>
        <v>2024</v>
      </c>
      <c r="C108" s="207">
        <f>+'Ark1'!J3059</f>
        <v>141</v>
      </c>
      <c r="D108" s="207" t="str">
        <f t="shared" si="15"/>
        <v>Ølen</v>
      </c>
      <c r="E108" s="207">
        <f>+'Ark1'!D3059</f>
        <v>8</v>
      </c>
      <c r="F108" s="207" t="s">
        <v>574</v>
      </c>
      <c r="G108" s="90">
        <f>+'Ark1'!Q3059</f>
        <v>3</v>
      </c>
      <c r="H108" s="91">
        <f>+'Ark1'!R3059</f>
        <v>3</v>
      </c>
      <c r="I108" s="90">
        <f>IF(H108=0,"",'Ark1'!S3059)</f>
        <v>3</v>
      </c>
      <c r="J108" s="83"/>
      <c r="K108" s="177">
        <f>IF(G108=0,"",100*H108/Måned!$G17)</f>
        <v>0.12701100762066045</v>
      </c>
      <c r="L108" s="83"/>
      <c r="M108" s="177">
        <f>+IF(H108=0,"",'Ark1'!AA3059)</f>
        <v>22.018628476814847</v>
      </c>
      <c r="N108" s="177">
        <f>+IF(I108=0,"",'Ark1'!AB3059)</f>
        <v>7.1336448530109076</v>
      </c>
      <c r="O108" s="250">
        <f>IF(H108=0,"",'Ark1'!W3059)</f>
        <v>51.666666666666657</v>
      </c>
      <c r="P108" s="177">
        <f>IF(H108=0,"",'Ark1'!X3059)</f>
        <v>162.08017334777901</v>
      </c>
      <c r="Q108" s="249"/>
      <c r="R108" s="177">
        <f>IF(H108=0,"",'Ark1'!AA3059)</f>
        <v>22.018628476814847</v>
      </c>
      <c r="S108" s="177">
        <f>IF(H108=0,"",'Ark1'!AB3059)</f>
        <v>7.1336448530109076</v>
      </c>
      <c r="T108" s="177">
        <f>IF(H108=0,"",'Ark1'!AC3059)</f>
        <v>-94.266102578715845</v>
      </c>
      <c r="U108" s="83"/>
      <c r="V108" s="91">
        <f t="shared" si="14"/>
        <v>1</v>
      </c>
      <c r="W108" s="177">
        <f>+'Ark1'!V3059</f>
        <v>10</v>
      </c>
      <c r="X108" s="225"/>
      <c r="Y108" s="252"/>
      <c r="AB108" s="229"/>
    </row>
    <row r="109" spans="1:38" ht="15.6">
      <c r="A109" s="225"/>
      <c r="B109" s="207">
        <f>+'Ark1'!C3060</f>
        <v>2024</v>
      </c>
      <c r="C109" s="207">
        <f>+'Ark1'!J3060</f>
        <v>141</v>
      </c>
      <c r="D109" s="207" t="str">
        <f t="shared" si="15"/>
        <v>Ølen</v>
      </c>
      <c r="E109" s="207">
        <f>+'Ark1'!D3060</f>
        <v>9</v>
      </c>
      <c r="F109" s="207" t="s">
        <v>575</v>
      </c>
      <c r="G109" s="90">
        <f>+'Ark1'!Q3060</f>
        <v>6</v>
      </c>
      <c r="H109" s="91">
        <f>+'Ark1'!R3060</f>
        <v>11</v>
      </c>
      <c r="I109" s="90">
        <f>IF(H109=0,"",'Ark1'!S3060)</f>
        <v>11</v>
      </c>
      <c r="J109" s="83"/>
      <c r="K109" s="177">
        <f>IF(G109=0,"",100*H109/Måned!$G18)</f>
        <v>0.4653130287648054</v>
      </c>
      <c r="L109" s="83"/>
      <c r="M109" s="177">
        <f>+IF(H109=0,"",'Ark1'!AA3060)</f>
        <v>17.372915179041676</v>
      </c>
      <c r="N109" s="177">
        <f>+IF(I109=0,"",'Ark1'!AB3060)</f>
        <v>3.229512666969375</v>
      </c>
      <c r="O109" s="250">
        <f>IF(H109=0,"",'Ark1'!W3060)</f>
        <v>60.545454545454554</v>
      </c>
      <c r="P109" s="177">
        <f>IF(H109=0,"",'Ark1'!X3060)</f>
        <v>150.81256771397619</v>
      </c>
      <c r="Q109" s="249"/>
      <c r="R109" s="177">
        <f>IF(H109=0,"",'Ark1'!AA3060)</f>
        <v>17.372915179041676</v>
      </c>
      <c r="S109" s="177">
        <f>IF(H109=0,"",'Ark1'!AB3060)</f>
        <v>3.229512666969375</v>
      </c>
      <c r="T109" s="177">
        <f>IF(H109=0,"",'Ark1'!AC3060)</f>
        <v>-56.078865950294627</v>
      </c>
      <c r="U109" s="83"/>
      <c r="V109" s="91">
        <f t="shared" si="14"/>
        <v>1.8333333333333333</v>
      </c>
      <c r="W109" s="177">
        <f>+'Ark1'!V3060</f>
        <v>3.545454545454545</v>
      </c>
      <c r="X109" s="225"/>
      <c r="Y109" s="252"/>
      <c r="AB109" s="229"/>
    </row>
    <row r="110" spans="1:38" ht="15.6">
      <c r="A110" s="225"/>
      <c r="B110" s="207">
        <f>+'Ark1'!C3061</f>
        <v>2024</v>
      </c>
      <c r="C110" s="207">
        <f>+'Ark1'!J3061</f>
        <v>141</v>
      </c>
      <c r="D110" s="207" t="str">
        <f t="shared" si="15"/>
        <v>Ølen</v>
      </c>
      <c r="E110" s="207">
        <f>+'Ark1'!D3061</f>
        <v>10</v>
      </c>
      <c r="F110" s="207" t="s">
        <v>576</v>
      </c>
      <c r="G110" s="90">
        <f>+'Ark1'!Q3061</f>
        <v>7</v>
      </c>
      <c r="H110" s="91">
        <f>+'Ark1'!R3061</f>
        <v>9</v>
      </c>
      <c r="I110" s="90">
        <f>IF(H110=0,"",'Ark1'!S3061)</f>
        <v>9</v>
      </c>
      <c r="J110" s="83"/>
      <c r="K110" s="177">
        <f>IF(G110=0,"",100*H110/Måned!$G19)</f>
        <v>0.35771065182829886</v>
      </c>
      <c r="L110" s="83"/>
      <c r="M110" s="177">
        <f>+IF(H110=0,"",'Ark1'!AA3061)</f>
        <v>17.330769041088374</v>
      </c>
      <c r="N110" s="177">
        <f>+IF(I110=0,"",'Ark1'!AB3061)</f>
        <v>2.9606472432164574</v>
      </c>
      <c r="O110" s="250">
        <f>IF(H110=0,"",'Ark1'!W3061)</f>
        <v>59.111111111111121</v>
      </c>
      <c r="P110" s="177">
        <f>IF(H110=0,"",'Ark1'!X3061)</f>
        <v>144.45648248465147</v>
      </c>
      <c r="Q110" s="249"/>
      <c r="R110" s="177">
        <f>IF(H110=0,"",'Ark1'!AA3061)</f>
        <v>17.330769041088374</v>
      </c>
      <c r="S110" s="177">
        <f>IF(H110=0,"",'Ark1'!AB3061)</f>
        <v>2.9606472432164574</v>
      </c>
      <c r="T110" s="177">
        <f>IF(H110=0,"",'Ark1'!AC3061)</f>
        <v>-61.549991776185323</v>
      </c>
      <c r="U110" s="83"/>
      <c r="V110" s="91">
        <f t="shared" si="14"/>
        <v>1.2857142857142858</v>
      </c>
      <c r="W110" s="177">
        <f>+'Ark1'!V3061</f>
        <v>6.2222222222222223</v>
      </c>
      <c r="X110" s="225"/>
      <c r="Y110" s="252"/>
      <c r="AB110" s="229"/>
    </row>
    <row r="111" spans="1:38" ht="15.6">
      <c r="A111" s="225"/>
      <c r="B111" s="207">
        <f>+'Ark1'!C3062</f>
        <v>2024</v>
      </c>
      <c r="C111" s="207">
        <f>+'Ark1'!J3062</f>
        <v>141</v>
      </c>
      <c r="D111" s="207" t="str">
        <f t="shared" si="15"/>
        <v>Ølen</v>
      </c>
      <c r="E111" s="207">
        <f>+'Ark1'!D3062</f>
        <v>11</v>
      </c>
      <c r="F111" s="207" t="s">
        <v>577</v>
      </c>
      <c r="G111" s="90">
        <f>+'Ark1'!Q3062</f>
        <v>2</v>
      </c>
      <c r="H111" s="91">
        <f>+'Ark1'!R3062</f>
        <v>3</v>
      </c>
      <c r="I111" s="90">
        <f>IF(H111=0,"",'Ark1'!S3062)</f>
        <v>3</v>
      </c>
      <c r="J111" s="83"/>
      <c r="K111" s="177">
        <f>IF(G111=0,"",100*H111/Måned!$G20)</f>
        <v>0.47543581616481773</v>
      </c>
      <c r="L111" s="83"/>
      <c r="M111" s="177">
        <f>+IF(H111=0,"",'Ark1'!AA3062)</f>
        <v>31.593283393081567</v>
      </c>
      <c r="N111" s="177">
        <f>+IF(I111=0,"",'Ark1'!AB3062)</f>
        <v>2.0548046676564238</v>
      </c>
      <c r="O111" s="250">
        <f>IF(H111=0,"",'Ark1'!W3062)</f>
        <v>57.66666666666665</v>
      </c>
      <c r="P111" s="177">
        <f>IF(H111=0,"",'Ark1'!X3062)</f>
        <v>202.88912964969299</v>
      </c>
      <c r="Q111" s="249"/>
      <c r="R111" s="177">
        <f>IF(H111=0,"",'Ark1'!AA3062)</f>
        <v>31.593283393081567</v>
      </c>
      <c r="S111" s="177">
        <f>IF(H111=0,"",'Ark1'!AB3062)</f>
        <v>2.0548046676564238</v>
      </c>
      <c r="T111" s="177">
        <f>IF(H111=0,"",'Ark1'!AC3062)</f>
        <v>-84.328571990745132</v>
      </c>
      <c r="U111" s="83"/>
      <c r="V111" s="91">
        <f t="shared" si="14"/>
        <v>1.5</v>
      </c>
      <c r="W111" s="177">
        <f>+'Ark1'!V3062</f>
        <v>9.3333333333333357</v>
      </c>
      <c r="X111" s="225"/>
      <c r="Y111" s="252"/>
      <c r="AB111" s="229"/>
    </row>
    <row r="112" spans="1:38" ht="15.6">
      <c r="A112" s="225"/>
      <c r="B112" s="207">
        <f>+'Ark1'!C3063</f>
        <v>2024</v>
      </c>
      <c r="C112" s="207">
        <f>+'Ark1'!J3063</f>
        <v>141</v>
      </c>
      <c r="D112" s="207" t="str">
        <f t="shared" si="15"/>
        <v>Ølen</v>
      </c>
      <c r="E112" s="207">
        <f>+'Ark1'!D3063</f>
        <v>12</v>
      </c>
      <c r="F112" s="207" t="s">
        <v>578</v>
      </c>
      <c r="G112" s="90">
        <f>+'Ark1'!Q3063</f>
        <v>0</v>
      </c>
      <c r="H112" s="91">
        <f>+'Ark1'!R3063</f>
        <v>0</v>
      </c>
      <c r="I112" s="90" t="str">
        <f>IF(H112=0,"",'Ark1'!S3063)</f>
        <v/>
      </c>
      <c r="J112" s="83"/>
      <c r="K112" s="177" t="str">
        <f>IF(G112=0,"",100*H112/Måned!$G21)</f>
        <v/>
      </c>
      <c r="L112" s="83"/>
      <c r="M112" s="177" t="str">
        <f>+IF(H112=0,"",'Ark1'!AA3063)</f>
        <v/>
      </c>
      <c r="N112" s="177">
        <f>+IF(I112=0,"",'Ark1'!AB3063)</f>
        <v>0</v>
      </c>
      <c r="O112" s="250" t="str">
        <f>IF(H112=0,"",'Ark1'!W3063)</f>
        <v/>
      </c>
      <c r="P112" s="177" t="str">
        <f>IF(H112=0,"",'Ark1'!X3063)</f>
        <v/>
      </c>
      <c r="Q112" s="249"/>
      <c r="R112" s="177" t="str">
        <f>IF(H112=0,"",'Ark1'!AA3063)</f>
        <v/>
      </c>
      <c r="S112" s="177" t="str">
        <f>IF(H112=0,"",'Ark1'!AB3063)</f>
        <v/>
      </c>
      <c r="T112" s="177" t="str">
        <f>IF(H112=0,"",'Ark1'!AC3063)</f>
        <v/>
      </c>
      <c r="U112" s="83"/>
      <c r="V112" s="91" t="str">
        <f t="shared" si="14"/>
        <v/>
      </c>
      <c r="W112" s="177">
        <f>+'Ark1'!V3063</f>
        <v>0</v>
      </c>
      <c r="X112" s="225"/>
      <c r="Y112" s="252"/>
      <c r="AB112" s="229"/>
    </row>
    <row r="113" spans="1:38">
      <c r="A113" s="225"/>
      <c r="B113" s="225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52"/>
      <c r="AB113" s="229"/>
    </row>
    <row r="114" spans="1:38" ht="15.6">
      <c r="A114" s="225"/>
      <c r="B114" s="207">
        <f>+'Ark1'!C3064</f>
        <v>2024</v>
      </c>
      <c r="C114" s="207">
        <f>+'Ark1'!J3064</f>
        <v>143</v>
      </c>
      <c r="D114" s="207" t="s">
        <v>43</v>
      </c>
      <c r="E114" s="207">
        <f>+'Ark1'!D3064</f>
        <v>1</v>
      </c>
      <c r="F114" s="207" t="s">
        <v>568</v>
      </c>
      <c r="G114" s="90">
        <f>+'Ark1'!Q3064</f>
        <v>4</v>
      </c>
      <c r="H114" s="91">
        <f>+'Ark1'!R3064</f>
        <v>5</v>
      </c>
      <c r="I114" s="90">
        <f>IF(H114=0,"",'Ark1'!S3064)</f>
        <v>5</v>
      </c>
      <c r="J114" s="83"/>
      <c r="K114" s="177">
        <f>IF(G114=0,"",100*H114/Måned!$G10)</f>
        <v>0.18456995201181248</v>
      </c>
      <c r="L114" s="83"/>
      <c r="M114" s="177">
        <f>+IF(H114=0,"",'Ark1'!AA3064)</f>
        <v>13.49082651285671</v>
      </c>
      <c r="N114" s="177">
        <f>+IF(I114=0,"",'Ark1'!AB3064)</f>
        <v>2.135415650406228</v>
      </c>
      <c r="O114" s="250">
        <f>IF(H114=0,"",'Ark1'!W3064)</f>
        <v>62.2</v>
      </c>
      <c r="P114" s="177">
        <f>IF(H114=0,"",'Ark1'!X3064)</f>
        <v>158.76489707475622</v>
      </c>
      <c r="Q114" s="249"/>
      <c r="R114" s="177">
        <f>IF(H114=0,"",'Ark1'!AA3064)</f>
        <v>13.49082651285671</v>
      </c>
      <c r="S114" s="177">
        <f>IF(H114=0,"",'Ark1'!AB3064)</f>
        <v>2.135415650406228</v>
      </c>
      <c r="T114" s="177">
        <f>IF(H114=0,"",'Ark1'!AC3064)</f>
        <v>-23.840167790363921</v>
      </c>
      <c r="U114" s="83"/>
      <c r="V114" s="91">
        <f t="shared" ref="V114:V125" si="16">+(IF(H114=0,"",I114/G114))</f>
        <v>1.25</v>
      </c>
      <c r="W114" s="177">
        <f>+'Ark1'!V3064</f>
        <v>2.8</v>
      </c>
      <c r="X114" s="225"/>
      <c r="Y114" s="252"/>
      <c r="AB114" s="229"/>
      <c r="AK114" s="89"/>
      <c r="AL114" s="89"/>
    </row>
    <row r="115" spans="1:38" ht="15.6">
      <c r="A115" s="225"/>
      <c r="B115" s="207">
        <f>+'Ark1'!C3065</f>
        <v>2024</v>
      </c>
      <c r="C115" s="207">
        <f>+'Ark1'!J3065</f>
        <v>143</v>
      </c>
      <c r="D115" s="207" t="str">
        <f t="shared" ref="D115:D125" si="17">+D114</f>
        <v>Nordfjord</v>
      </c>
      <c r="E115" s="207">
        <f>+'Ark1'!D3065</f>
        <v>2</v>
      </c>
      <c r="F115" s="207" t="s">
        <v>569</v>
      </c>
      <c r="G115" s="90">
        <f>+'Ark1'!Q3065</f>
        <v>1</v>
      </c>
      <c r="H115" s="91">
        <f>+'Ark1'!R3065</f>
        <v>1</v>
      </c>
      <c r="I115" s="90">
        <f>IF(H115=0,"",'Ark1'!S3065)</f>
        <v>1</v>
      </c>
      <c r="J115" s="83"/>
      <c r="K115" s="177">
        <f>IF(G115=0,"",100*H115/Måned!$G11)</f>
        <v>3.7369207772795218E-2</v>
      </c>
      <c r="L115" s="83"/>
      <c r="M115" s="177">
        <f>+IF(H115=0,"",'Ark1'!AA3065)</f>
        <v>0</v>
      </c>
      <c r="N115" s="177">
        <f>+IF(I115=0,"",'Ark1'!AB3065)</f>
        <v>0</v>
      </c>
      <c r="O115" s="250">
        <f>IF(H115=0,"",'Ark1'!W3065)</f>
        <v>65</v>
      </c>
      <c r="P115" s="177">
        <f>IF(H115=0,"",'Ark1'!X3065)</f>
        <v>183.85698808234019</v>
      </c>
      <c r="Q115" s="249"/>
      <c r="R115" s="177">
        <f>IF(H115=0,"",'Ark1'!AA3065)</f>
        <v>0</v>
      </c>
      <c r="S115" s="177">
        <f>IF(H115=0,"",'Ark1'!AB3065)</f>
        <v>0</v>
      </c>
      <c r="T115" s="177">
        <f>IF(H115=0,"",'Ark1'!AC3065)</f>
        <v>0</v>
      </c>
      <c r="U115" s="83"/>
      <c r="V115" s="91">
        <f t="shared" si="16"/>
        <v>1</v>
      </c>
      <c r="W115" s="177">
        <f>+'Ark1'!V3065</f>
        <v>0</v>
      </c>
      <c r="X115" s="225"/>
      <c r="Y115" s="252"/>
      <c r="AB115" s="229"/>
      <c r="AK115" s="89"/>
      <c r="AL115" s="89"/>
    </row>
    <row r="116" spans="1:38" ht="15.6">
      <c r="A116" s="225"/>
      <c r="B116" s="207">
        <f>+'Ark1'!C3066</f>
        <v>2024</v>
      </c>
      <c r="C116" s="207">
        <f>+'Ark1'!J3066</f>
        <v>143</v>
      </c>
      <c r="D116" s="207" t="str">
        <f t="shared" si="17"/>
        <v>Nordfjord</v>
      </c>
      <c r="E116" s="207">
        <f>+'Ark1'!D3066</f>
        <v>3</v>
      </c>
      <c r="F116" s="207" t="s">
        <v>570</v>
      </c>
      <c r="G116" s="90">
        <f>+'Ark1'!Q3066</f>
        <v>0</v>
      </c>
      <c r="H116" s="91">
        <f>+'Ark1'!R3066</f>
        <v>0</v>
      </c>
      <c r="I116" s="90" t="str">
        <f>IF(H116=0,"",'Ark1'!S3066)</f>
        <v/>
      </c>
      <c r="J116" s="83"/>
      <c r="K116" s="177" t="str">
        <f>IF(G116=0,"",100*H116/Måned!$G12)</f>
        <v/>
      </c>
      <c r="L116" s="83"/>
      <c r="M116" s="177" t="str">
        <f>+IF(H116=0,"",'Ark1'!AA3066)</f>
        <v/>
      </c>
      <c r="N116" s="177">
        <f>+IF(I116=0,"",'Ark1'!AB3066)</f>
        <v>0</v>
      </c>
      <c r="O116" s="250" t="str">
        <f>IF(H116=0,"",'Ark1'!W3066)</f>
        <v/>
      </c>
      <c r="P116" s="177" t="str">
        <f>IF(H116=0,"",'Ark1'!X3066)</f>
        <v/>
      </c>
      <c r="Q116" s="249"/>
      <c r="R116" s="177" t="str">
        <f>IF(H116=0,"",'Ark1'!AA3066)</f>
        <v/>
      </c>
      <c r="S116" s="177" t="str">
        <f>IF(H116=0,"",'Ark1'!AB3066)</f>
        <v/>
      </c>
      <c r="T116" s="177" t="str">
        <f>IF(H116=0,"",'Ark1'!AC3066)</f>
        <v/>
      </c>
      <c r="U116" s="83"/>
      <c r="V116" s="91" t="str">
        <f t="shared" si="16"/>
        <v/>
      </c>
      <c r="W116" s="177">
        <f>+'Ark1'!V3066</f>
        <v>0</v>
      </c>
      <c r="X116" s="225"/>
      <c r="Y116" s="252"/>
      <c r="AB116" s="229"/>
      <c r="AK116" s="89"/>
      <c r="AL116" s="89"/>
    </row>
    <row r="117" spans="1:38" ht="15.6">
      <c r="A117" s="225"/>
      <c r="B117" s="207">
        <f>+'Ark1'!C3067</f>
        <v>2024</v>
      </c>
      <c r="C117" s="207">
        <f>+'Ark1'!J3067</f>
        <v>143</v>
      </c>
      <c r="D117" s="207" t="str">
        <f t="shared" si="17"/>
        <v>Nordfjord</v>
      </c>
      <c r="E117" s="207">
        <f>+'Ark1'!D3067</f>
        <v>4</v>
      </c>
      <c r="F117" s="207" t="s">
        <v>571</v>
      </c>
      <c r="G117" s="90">
        <f>+'Ark1'!Q3067</f>
        <v>0</v>
      </c>
      <c r="H117" s="91">
        <f>+'Ark1'!R3067</f>
        <v>0</v>
      </c>
      <c r="I117" s="90" t="str">
        <f>IF(H117=0,"",'Ark1'!S3067)</f>
        <v/>
      </c>
      <c r="J117" s="83"/>
      <c r="K117" s="177" t="str">
        <f>IF(G117=0,"",100*H117/Måned!$G13)</f>
        <v/>
      </c>
      <c r="L117" s="83"/>
      <c r="M117" s="177" t="str">
        <f>+IF(H117=0,"",'Ark1'!AA3067)</f>
        <v/>
      </c>
      <c r="N117" s="177">
        <f>+IF(I117=0,"",'Ark1'!AB3067)</f>
        <v>0</v>
      </c>
      <c r="O117" s="250" t="str">
        <f>IF(H117=0,"",'Ark1'!W3067)</f>
        <v/>
      </c>
      <c r="P117" s="177" t="str">
        <f>IF(H117=0,"",'Ark1'!X3067)</f>
        <v/>
      </c>
      <c r="Q117" s="249"/>
      <c r="R117" s="177" t="str">
        <f>IF(H117=0,"",'Ark1'!AA3067)</f>
        <v/>
      </c>
      <c r="S117" s="177" t="str">
        <f>IF(H117=0,"",'Ark1'!AB3067)</f>
        <v/>
      </c>
      <c r="T117" s="177" t="str">
        <f>IF(H117=0,"",'Ark1'!AC3067)</f>
        <v/>
      </c>
      <c r="U117" s="83"/>
      <c r="V117" s="91" t="str">
        <f t="shared" si="16"/>
        <v/>
      </c>
      <c r="W117" s="177">
        <f>+'Ark1'!V3067</f>
        <v>0</v>
      </c>
      <c r="X117" s="225"/>
      <c r="Y117" s="252"/>
      <c r="AB117" s="229"/>
    </row>
    <row r="118" spans="1:38" ht="15.6">
      <c r="A118" s="225"/>
      <c r="B118" s="207">
        <f>+'Ark1'!C3068</f>
        <v>2024</v>
      </c>
      <c r="C118" s="207">
        <f>+'Ark1'!J3068</f>
        <v>143</v>
      </c>
      <c r="D118" s="207" t="str">
        <f t="shared" si="17"/>
        <v>Nordfjord</v>
      </c>
      <c r="E118" s="207">
        <f>+'Ark1'!D3068</f>
        <v>5</v>
      </c>
      <c r="F118" s="207" t="s">
        <v>467</v>
      </c>
      <c r="G118" s="90">
        <f>+'Ark1'!Q3068</f>
        <v>0</v>
      </c>
      <c r="H118" s="91">
        <f>+'Ark1'!R3068</f>
        <v>0</v>
      </c>
      <c r="I118" s="90" t="str">
        <f>IF(H118=0,"",'Ark1'!S3068)</f>
        <v/>
      </c>
      <c r="J118" s="83"/>
      <c r="K118" s="177" t="str">
        <f>IF(G118=0,"",100*H118/Måned!$G14)</f>
        <v/>
      </c>
      <c r="L118" s="83"/>
      <c r="M118" s="177" t="str">
        <f>+IF(H118=0,"",'Ark1'!AA3068)</f>
        <v/>
      </c>
      <c r="N118" s="177">
        <f>+IF(I118=0,"",'Ark1'!AB3068)</f>
        <v>0</v>
      </c>
      <c r="O118" s="250" t="str">
        <f>IF(H118=0,"",'Ark1'!W3068)</f>
        <v/>
      </c>
      <c r="P118" s="177" t="str">
        <f>IF(H118=0,"",'Ark1'!X3068)</f>
        <v/>
      </c>
      <c r="Q118" s="249"/>
      <c r="R118" s="177" t="str">
        <f>IF(H118=0,"",'Ark1'!AA3068)</f>
        <v/>
      </c>
      <c r="S118" s="177" t="str">
        <f>IF(H118=0,"",'Ark1'!AB3068)</f>
        <v/>
      </c>
      <c r="T118" s="177" t="str">
        <f>IF(H118=0,"",'Ark1'!AC3068)</f>
        <v/>
      </c>
      <c r="U118" s="83"/>
      <c r="V118" s="91" t="str">
        <f t="shared" si="16"/>
        <v/>
      </c>
      <c r="W118" s="177">
        <f>+'Ark1'!V3068</f>
        <v>0</v>
      </c>
      <c r="X118" s="225"/>
      <c r="Y118" s="252"/>
      <c r="AB118" s="229"/>
    </row>
    <row r="119" spans="1:38" ht="15.6">
      <c r="A119" s="225"/>
      <c r="B119" s="207">
        <f>+'Ark1'!C3069</f>
        <v>2024</v>
      </c>
      <c r="C119" s="207">
        <f>+'Ark1'!J3069</f>
        <v>143</v>
      </c>
      <c r="D119" s="207" t="str">
        <f t="shared" si="17"/>
        <v>Nordfjord</v>
      </c>
      <c r="E119" s="207">
        <f>+'Ark1'!D3069</f>
        <v>6</v>
      </c>
      <c r="F119" s="207" t="s">
        <v>572</v>
      </c>
      <c r="G119" s="90">
        <f>+'Ark1'!Q3069</f>
        <v>0</v>
      </c>
      <c r="H119" s="91">
        <f>+'Ark1'!R3069</f>
        <v>0</v>
      </c>
      <c r="I119" s="90" t="str">
        <f>IF(H119=0,"",'Ark1'!S3069)</f>
        <v/>
      </c>
      <c r="J119" s="83"/>
      <c r="K119" s="177" t="str">
        <f>IF(G119=0,"",100*H119/Måned!$G15)</f>
        <v/>
      </c>
      <c r="L119" s="83"/>
      <c r="M119" s="177" t="str">
        <f>+IF(H119=0,"",'Ark1'!AA3069)</f>
        <v/>
      </c>
      <c r="N119" s="177">
        <f>+IF(I119=0,"",'Ark1'!AB3069)</f>
        <v>0</v>
      </c>
      <c r="O119" s="250" t="str">
        <f>IF(H119=0,"",'Ark1'!W3069)</f>
        <v/>
      </c>
      <c r="P119" s="177" t="str">
        <f>IF(H119=0,"",'Ark1'!X3069)</f>
        <v/>
      </c>
      <c r="Q119" s="249"/>
      <c r="R119" s="177" t="str">
        <f>IF(H119=0,"",'Ark1'!AA3069)</f>
        <v/>
      </c>
      <c r="S119" s="177" t="str">
        <f>IF(H119=0,"",'Ark1'!AB3069)</f>
        <v/>
      </c>
      <c r="T119" s="177" t="str">
        <f>IF(H119=0,"",'Ark1'!AC3069)</f>
        <v/>
      </c>
      <c r="U119" s="83"/>
      <c r="V119" s="91" t="str">
        <f t="shared" si="16"/>
        <v/>
      </c>
      <c r="W119" s="177">
        <f>+'Ark1'!V3069</f>
        <v>0</v>
      </c>
      <c r="X119" s="225"/>
      <c r="Y119" s="252"/>
      <c r="AB119" s="229"/>
    </row>
    <row r="120" spans="1:38" ht="15.6">
      <c r="A120" s="225"/>
      <c r="B120" s="207">
        <f>+'Ark1'!C3070</f>
        <v>2024</v>
      </c>
      <c r="C120" s="207">
        <f>+'Ark1'!J3070</f>
        <v>143</v>
      </c>
      <c r="D120" s="207" t="str">
        <f t="shared" si="17"/>
        <v>Nordfjord</v>
      </c>
      <c r="E120" s="207">
        <f>+'Ark1'!D3070</f>
        <v>7</v>
      </c>
      <c r="F120" s="207" t="s">
        <v>573</v>
      </c>
      <c r="G120" s="90">
        <f>+'Ark1'!Q3070</f>
        <v>0</v>
      </c>
      <c r="H120" s="91">
        <f>+'Ark1'!R3070</f>
        <v>0</v>
      </c>
      <c r="I120" s="90" t="str">
        <f>IF(H120=0,"",'Ark1'!S3070)</f>
        <v/>
      </c>
      <c r="J120" s="83"/>
      <c r="K120" s="177" t="str">
        <f>IF(G120=0,"",100*H120/Måned!$G16)</f>
        <v/>
      </c>
      <c r="L120" s="83"/>
      <c r="M120" s="177" t="str">
        <f>+IF(H120=0,"",'Ark1'!AA3070)</f>
        <v/>
      </c>
      <c r="N120" s="177">
        <f>+IF(I120=0,"",'Ark1'!AB3070)</f>
        <v>0</v>
      </c>
      <c r="O120" s="250" t="str">
        <f>IF(H120=0,"",'Ark1'!W3070)</f>
        <v/>
      </c>
      <c r="P120" s="177" t="str">
        <f>IF(H120=0,"",'Ark1'!X3070)</f>
        <v/>
      </c>
      <c r="Q120" s="249"/>
      <c r="R120" s="177" t="str">
        <f>IF(H120=0,"",'Ark1'!AA3070)</f>
        <v/>
      </c>
      <c r="S120" s="177" t="str">
        <f>IF(H120=0,"",'Ark1'!AB3070)</f>
        <v/>
      </c>
      <c r="T120" s="177" t="str">
        <f>IF(H120=0,"",'Ark1'!AC3070)</f>
        <v/>
      </c>
      <c r="U120" s="83"/>
      <c r="V120" s="91" t="str">
        <f t="shared" si="16"/>
        <v/>
      </c>
      <c r="W120" s="177">
        <f>+'Ark1'!V3070</f>
        <v>0</v>
      </c>
      <c r="X120" s="225"/>
      <c r="Y120" s="252"/>
      <c r="AB120" s="229"/>
    </row>
    <row r="121" spans="1:38" ht="15.6">
      <c r="A121" s="225"/>
      <c r="B121" s="207">
        <f>+'Ark1'!C3071</f>
        <v>2024</v>
      </c>
      <c r="C121" s="207">
        <f>+'Ark1'!J3071</f>
        <v>143</v>
      </c>
      <c r="D121" s="207" t="str">
        <f t="shared" si="17"/>
        <v>Nordfjord</v>
      </c>
      <c r="E121" s="207">
        <f>+'Ark1'!D3071</f>
        <v>8</v>
      </c>
      <c r="F121" s="207" t="s">
        <v>574</v>
      </c>
      <c r="G121" s="90">
        <f>+'Ark1'!Q3071</f>
        <v>0</v>
      </c>
      <c r="H121" s="91">
        <f>+'Ark1'!R3071</f>
        <v>0</v>
      </c>
      <c r="I121" s="90" t="str">
        <f>IF(H121=0,"",'Ark1'!S3071)</f>
        <v/>
      </c>
      <c r="J121" s="83"/>
      <c r="K121" s="177" t="str">
        <f>IF(G121=0,"",100*H121/Måned!$G17)</f>
        <v/>
      </c>
      <c r="L121" s="83"/>
      <c r="M121" s="177" t="str">
        <f>+IF(H121=0,"",'Ark1'!AA3071)</f>
        <v/>
      </c>
      <c r="N121" s="177">
        <f>+IF(I121=0,"",'Ark1'!AB3071)</f>
        <v>0</v>
      </c>
      <c r="O121" s="250" t="str">
        <f>IF(H121=0,"",'Ark1'!W3071)</f>
        <v/>
      </c>
      <c r="P121" s="177" t="str">
        <f>IF(H121=0,"",'Ark1'!X3071)</f>
        <v/>
      </c>
      <c r="Q121" s="249"/>
      <c r="R121" s="177" t="str">
        <f>IF(H121=0,"",'Ark1'!AA3071)</f>
        <v/>
      </c>
      <c r="S121" s="177" t="str">
        <f>IF(H121=0,"",'Ark1'!AB3071)</f>
        <v/>
      </c>
      <c r="T121" s="177" t="str">
        <f>IF(H121=0,"",'Ark1'!AC3071)</f>
        <v/>
      </c>
      <c r="U121" s="83"/>
      <c r="V121" s="91" t="str">
        <f t="shared" si="16"/>
        <v/>
      </c>
      <c r="W121" s="177">
        <f>+'Ark1'!V3071</f>
        <v>0</v>
      </c>
      <c r="X121" s="225"/>
      <c r="Y121" s="252"/>
      <c r="AB121" s="229"/>
    </row>
    <row r="122" spans="1:38" ht="15.6">
      <c r="A122" s="225"/>
      <c r="B122" s="207">
        <f>+'Ark1'!C3072</f>
        <v>2024</v>
      </c>
      <c r="C122" s="207">
        <f>+'Ark1'!J3072</f>
        <v>143</v>
      </c>
      <c r="D122" s="207" t="str">
        <f t="shared" si="17"/>
        <v>Nordfjord</v>
      </c>
      <c r="E122" s="207">
        <f>+'Ark1'!D3072</f>
        <v>9</v>
      </c>
      <c r="F122" s="207" t="s">
        <v>575</v>
      </c>
      <c r="G122" s="90">
        <f>+'Ark1'!Q3072</f>
        <v>0</v>
      </c>
      <c r="H122" s="91">
        <f>+'Ark1'!R3072</f>
        <v>0</v>
      </c>
      <c r="I122" s="90" t="str">
        <f>IF(H122=0,"",'Ark1'!S3072)</f>
        <v/>
      </c>
      <c r="J122" s="83"/>
      <c r="K122" s="177" t="str">
        <f>IF(G122=0,"",100*H122/Måned!$G18)</f>
        <v/>
      </c>
      <c r="L122" s="83"/>
      <c r="M122" s="177" t="str">
        <f>+IF(H122=0,"",'Ark1'!AA3072)</f>
        <v/>
      </c>
      <c r="N122" s="177">
        <f>+IF(I122=0,"",'Ark1'!AB3072)</f>
        <v>0</v>
      </c>
      <c r="O122" s="250" t="str">
        <f>IF(H122=0,"",'Ark1'!W3072)</f>
        <v/>
      </c>
      <c r="P122" s="177" t="str">
        <f>IF(H122=0,"",'Ark1'!X3072)</f>
        <v/>
      </c>
      <c r="Q122" s="249"/>
      <c r="R122" s="177" t="str">
        <f>IF(H122=0,"",'Ark1'!AA3072)</f>
        <v/>
      </c>
      <c r="S122" s="177" t="str">
        <f>IF(H122=0,"",'Ark1'!AB3072)</f>
        <v/>
      </c>
      <c r="T122" s="177" t="str">
        <f>IF(H122=0,"",'Ark1'!AC3072)</f>
        <v/>
      </c>
      <c r="U122" s="83"/>
      <c r="V122" s="91" t="str">
        <f t="shared" si="16"/>
        <v/>
      </c>
      <c r="W122" s="177">
        <f>+'Ark1'!V3072</f>
        <v>0</v>
      </c>
      <c r="X122" s="225"/>
      <c r="Y122" s="252"/>
      <c r="AB122" s="229"/>
    </row>
    <row r="123" spans="1:38" ht="15.6">
      <c r="A123" s="225"/>
      <c r="B123" s="207">
        <f>+'Ark1'!C3073</f>
        <v>2024</v>
      </c>
      <c r="C123" s="207">
        <f>+'Ark1'!J3073</f>
        <v>143</v>
      </c>
      <c r="D123" s="207" t="str">
        <f t="shared" si="17"/>
        <v>Nordfjord</v>
      </c>
      <c r="E123" s="207">
        <f>+'Ark1'!D3073</f>
        <v>10</v>
      </c>
      <c r="F123" s="207" t="s">
        <v>576</v>
      </c>
      <c r="G123" s="90">
        <f>+'Ark1'!Q3073</f>
        <v>0</v>
      </c>
      <c r="H123" s="91">
        <f>+'Ark1'!R3073</f>
        <v>0</v>
      </c>
      <c r="I123" s="90" t="str">
        <f>IF(H123=0,"",'Ark1'!S3073)</f>
        <v/>
      </c>
      <c r="J123" s="83"/>
      <c r="K123" s="177" t="str">
        <f>IF(G123=0,"",100*H123/Måned!$G19)</f>
        <v/>
      </c>
      <c r="L123" s="83"/>
      <c r="M123" s="177" t="str">
        <f>+IF(H123=0,"",'Ark1'!AA3073)</f>
        <v/>
      </c>
      <c r="N123" s="177">
        <f>+IF(I123=0,"",'Ark1'!AB3073)</f>
        <v>0</v>
      </c>
      <c r="O123" s="250" t="str">
        <f>IF(H123=0,"",'Ark1'!W3073)</f>
        <v/>
      </c>
      <c r="P123" s="177" t="str">
        <f>IF(H123=0,"",'Ark1'!X3073)</f>
        <v/>
      </c>
      <c r="Q123" s="249"/>
      <c r="R123" s="177" t="str">
        <f>IF(H123=0,"",'Ark1'!AA3073)</f>
        <v/>
      </c>
      <c r="S123" s="177" t="str">
        <f>IF(H123=0,"",'Ark1'!AB3073)</f>
        <v/>
      </c>
      <c r="T123" s="177" t="str">
        <f>IF(H123=0,"",'Ark1'!AC3073)</f>
        <v/>
      </c>
      <c r="U123" s="83"/>
      <c r="V123" s="91" t="str">
        <f t="shared" si="16"/>
        <v/>
      </c>
      <c r="W123" s="177">
        <f>+'Ark1'!V3073</f>
        <v>0</v>
      </c>
      <c r="X123" s="225"/>
      <c r="Y123" s="252"/>
      <c r="AB123" s="229"/>
    </row>
    <row r="124" spans="1:38" ht="15.6">
      <c r="A124" s="225"/>
      <c r="B124" s="207">
        <f>+'Ark1'!C3074</f>
        <v>2024</v>
      </c>
      <c r="C124" s="207">
        <f>+'Ark1'!J3074</f>
        <v>143</v>
      </c>
      <c r="D124" s="207" t="str">
        <f t="shared" si="17"/>
        <v>Nordfjord</v>
      </c>
      <c r="E124" s="207">
        <f>+'Ark1'!D3074</f>
        <v>11</v>
      </c>
      <c r="F124" s="207" t="s">
        <v>577</v>
      </c>
      <c r="G124" s="90">
        <f>+'Ark1'!Q3074</f>
        <v>0</v>
      </c>
      <c r="H124" s="91">
        <f>+'Ark1'!R3074</f>
        <v>0</v>
      </c>
      <c r="I124" s="90" t="str">
        <f>IF(H124=0,"",'Ark1'!S3074)</f>
        <v/>
      </c>
      <c r="J124" s="83"/>
      <c r="K124" s="177" t="str">
        <f>IF(G124=0,"",100*H124/Måned!$G20)</f>
        <v/>
      </c>
      <c r="L124" s="83"/>
      <c r="M124" s="177" t="str">
        <f>+IF(H124=0,"",'Ark1'!AA3074)</f>
        <v/>
      </c>
      <c r="N124" s="177">
        <f>+IF(I124=0,"",'Ark1'!AB3074)</f>
        <v>0</v>
      </c>
      <c r="O124" s="250" t="str">
        <f>IF(H124=0,"",'Ark1'!W3074)</f>
        <v/>
      </c>
      <c r="P124" s="177" t="str">
        <f>IF(H124=0,"",'Ark1'!X3074)</f>
        <v/>
      </c>
      <c r="Q124" s="249"/>
      <c r="R124" s="177" t="str">
        <f>IF(H124=0,"",'Ark1'!AA3074)</f>
        <v/>
      </c>
      <c r="S124" s="177" t="str">
        <f>IF(H124=0,"",'Ark1'!AB3074)</f>
        <v/>
      </c>
      <c r="T124" s="177" t="str">
        <f>IF(H124=0,"",'Ark1'!AC3074)</f>
        <v/>
      </c>
      <c r="U124" s="83"/>
      <c r="V124" s="91" t="str">
        <f t="shared" si="16"/>
        <v/>
      </c>
      <c r="W124" s="177">
        <f>+'Ark1'!V3074</f>
        <v>0</v>
      </c>
      <c r="X124" s="225"/>
      <c r="Y124" s="252"/>
      <c r="AB124" s="229"/>
    </row>
    <row r="125" spans="1:38" ht="15.6">
      <c r="A125" s="225"/>
      <c r="B125" s="207">
        <f>+'Ark1'!C3075</f>
        <v>2024</v>
      </c>
      <c r="C125" s="207">
        <f>+'Ark1'!J3075</f>
        <v>143</v>
      </c>
      <c r="D125" s="207" t="str">
        <f t="shared" si="17"/>
        <v>Nordfjord</v>
      </c>
      <c r="E125" s="207">
        <f>+'Ark1'!D3075</f>
        <v>12</v>
      </c>
      <c r="F125" s="207" t="s">
        <v>578</v>
      </c>
      <c r="G125" s="90">
        <f>+'Ark1'!Q3075</f>
        <v>0</v>
      </c>
      <c r="H125" s="91">
        <f>+'Ark1'!R3075</f>
        <v>0</v>
      </c>
      <c r="I125" s="90" t="str">
        <f>IF(H125=0,"",'Ark1'!S3075)</f>
        <v/>
      </c>
      <c r="J125" s="83"/>
      <c r="K125" s="177" t="str">
        <f>IF(G125=0,"",100*H125/Måned!$G21)</f>
        <v/>
      </c>
      <c r="L125" s="83"/>
      <c r="M125" s="177" t="str">
        <f>+IF(H125=0,"",'Ark1'!AA3075)</f>
        <v/>
      </c>
      <c r="N125" s="177">
        <f>+IF(I125=0,"",'Ark1'!AB3075)</f>
        <v>0</v>
      </c>
      <c r="O125" s="250" t="str">
        <f>IF(H125=0,"",'Ark1'!W3075)</f>
        <v/>
      </c>
      <c r="P125" s="177" t="str">
        <f>IF(H125=0,"",'Ark1'!X3075)</f>
        <v/>
      </c>
      <c r="Q125" s="249"/>
      <c r="R125" s="177" t="str">
        <f>IF(H125=0,"",'Ark1'!AA3075)</f>
        <v/>
      </c>
      <c r="S125" s="177" t="str">
        <f>IF(H125=0,"",'Ark1'!AB3075)</f>
        <v/>
      </c>
      <c r="T125" s="177" t="str">
        <f>IF(H125=0,"",'Ark1'!AC3075)</f>
        <v/>
      </c>
      <c r="U125" s="83"/>
      <c r="V125" s="91" t="str">
        <f t="shared" si="16"/>
        <v/>
      </c>
      <c r="W125" s="177">
        <f>+'Ark1'!V3075</f>
        <v>0</v>
      </c>
      <c r="X125" s="225"/>
      <c r="Y125" s="252"/>
      <c r="AB125" s="229"/>
    </row>
    <row r="126" spans="1:38">
      <c r="A126" s="225"/>
      <c r="B126" s="225"/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52"/>
      <c r="AB126" s="229"/>
    </row>
    <row r="127" spans="1:38" ht="15.6">
      <c r="A127" s="225"/>
      <c r="B127" s="207">
        <f>+'Ark1'!C3076</f>
        <v>2024</v>
      </c>
      <c r="C127" s="207">
        <f>+'Ark1'!J3076</f>
        <v>147</v>
      </c>
      <c r="D127" s="207" t="s">
        <v>6</v>
      </c>
      <c r="E127" s="207">
        <f>+'Ark1'!D3076</f>
        <v>1</v>
      </c>
      <c r="F127" s="207" t="s">
        <v>568</v>
      </c>
      <c r="G127" s="90">
        <f>+'Ark1'!Q3076</f>
        <v>7</v>
      </c>
      <c r="H127" s="91">
        <f>+'Ark1'!R3076</f>
        <v>15</v>
      </c>
      <c r="I127" s="90">
        <f>IF(H127=0,"",'Ark1'!S3076)</f>
        <v>15</v>
      </c>
      <c r="J127" s="83"/>
      <c r="K127" s="177">
        <f>IF(G127=0,"",100*H127/Måned!$G10)</f>
        <v>0.55370985603543743</v>
      </c>
      <c r="L127" s="83"/>
      <c r="M127" s="177">
        <f>+IF(H127=0,"",'Ark1'!AA3076)</f>
        <v>10.910891602227139</v>
      </c>
      <c r="N127" s="177">
        <f>+IF(I127=0,"",'Ark1'!AB3076)</f>
        <v>3.487119154832623</v>
      </c>
      <c r="O127" s="250">
        <f>IF(H127=0,"",'Ark1'!W3076)</f>
        <v>58.8</v>
      </c>
      <c r="P127" s="177">
        <f>IF(H127=0,"",'Ark1'!X3076)</f>
        <v>140.98952690501989</v>
      </c>
      <c r="Q127" s="249"/>
      <c r="R127" s="177">
        <f>IF(H127=0,"",'Ark1'!AA3076)</f>
        <v>10.910891602227139</v>
      </c>
      <c r="S127" s="177">
        <f>IF(H127=0,"",'Ark1'!AB3076)</f>
        <v>3.487119154832623</v>
      </c>
      <c r="T127" s="177">
        <f>IF(H127=0,"",'Ark1'!AC3076)</f>
        <v>-12.493129511706702</v>
      </c>
      <c r="U127" s="83"/>
      <c r="V127" s="91">
        <f t="shared" ref="V127:V138" si="18">+(IF(H127=0,"",I127/G127))</f>
        <v>2.1428571428571428</v>
      </c>
      <c r="W127" s="177">
        <f>+'Ark1'!V3076</f>
        <v>7.0666666666666647</v>
      </c>
      <c r="X127" s="225"/>
      <c r="Y127" s="252"/>
      <c r="AB127" s="229"/>
      <c r="AK127" s="89"/>
      <c r="AL127" s="89"/>
    </row>
    <row r="128" spans="1:38" ht="15.6">
      <c r="A128" s="225"/>
      <c r="B128" s="207">
        <f>+'Ark1'!C3077</f>
        <v>2024</v>
      </c>
      <c r="C128" s="207">
        <f>+'Ark1'!J3077</f>
        <v>147</v>
      </c>
      <c r="D128" s="207" t="str">
        <f t="shared" ref="D128:D138" si="19">+D127</f>
        <v>Midt-Norge</v>
      </c>
      <c r="E128" s="207">
        <f>+'Ark1'!D3077</f>
        <v>2</v>
      </c>
      <c r="F128" s="207" t="s">
        <v>569</v>
      </c>
      <c r="G128" s="90">
        <f>+'Ark1'!Q3077</f>
        <v>5</v>
      </c>
      <c r="H128" s="91">
        <f>+'Ark1'!R3077</f>
        <v>5</v>
      </c>
      <c r="I128" s="90">
        <f>IF(H128=0,"",'Ark1'!S3077)</f>
        <v>5</v>
      </c>
      <c r="J128" s="83"/>
      <c r="K128" s="177">
        <f>IF(G128=0,"",100*H128/Måned!$G11)</f>
        <v>0.18684603886397608</v>
      </c>
      <c r="L128" s="83"/>
      <c r="M128" s="177">
        <f>+IF(H128=0,"",'Ark1'!AA3077)</f>
        <v>14.246880360275387</v>
      </c>
      <c r="N128" s="177">
        <f>+IF(I128=0,"",'Ark1'!AB3077)</f>
        <v>3.544009029333953</v>
      </c>
      <c r="O128" s="250">
        <f>IF(H128=0,"",'Ark1'!W3077)</f>
        <v>59.8</v>
      </c>
      <c r="P128" s="177">
        <f>IF(H128=0,"",'Ark1'!X3077)</f>
        <v>150.83423618634879</v>
      </c>
      <c r="Q128" s="249"/>
      <c r="R128" s="177">
        <f>IF(H128=0,"",'Ark1'!AA3077)</f>
        <v>14.246880360275387</v>
      </c>
      <c r="S128" s="177">
        <f>IF(H128=0,"",'Ark1'!AB3077)</f>
        <v>3.544009029333953</v>
      </c>
      <c r="T128" s="177">
        <f>IF(H128=0,"",'Ark1'!AC3077)</f>
        <v>-66.776161090153877</v>
      </c>
      <c r="U128" s="83"/>
      <c r="V128" s="91">
        <f t="shared" si="18"/>
        <v>1</v>
      </c>
      <c r="W128" s="177">
        <f>+'Ark1'!V3077</f>
        <v>5.6</v>
      </c>
      <c r="X128" s="225"/>
      <c r="Y128" s="252"/>
      <c r="AB128" s="229"/>
      <c r="AK128" s="89"/>
      <c r="AL128" s="89"/>
    </row>
    <row r="129" spans="1:45" ht="15.6">
      <c r="A129" s="225"/>
      <c r="B129" s="207">
        <f>+'Ark1'!C3078</f>
        <v>2024</v>
      </c>
      <c r="C129" s="207">
        <f>+'Ark1'!J3078</f>
        <v>147</v>
      </c>
      <c r="D129" s="207" t="str">
        <f t="shared" si="19"/>
        <v>Midt-Norge</v>
      </c>
      <c r="E129" s="207">
        <f>+'Ark1'!D3078</f>
        <v>3</v>
      </c>
      <c r="F129" s="207" t="s">
        <v>570</v>
      </c>
      <c r="G129" s="90">
        <f>+'Ark1'!Q3078</f>
        <v>3</v>
      </c>
      <c r="H129" s="91">
        <f>+'Ark1'!R3078</f>
        <v>8</v>
      </c>
      <c r="I129" s="90">
        <f>IF(H129=0,"",'Ark1'!S3078)</f>
        <v>8</v>
      </c>
      <c r="J129" s="83"/>
      <c r="K129" s="177">
        <f>IF(G129=0,"",100*H129/Måned!$G12)</f>
        <v>0.37753657385559225</v>
      </c>
      <c r="L129" s="83"/>
      <c r="M129" s="177">
        <f>+IF(H129=0,"",'Ark1'!AA3078)</f>
        <v>7.2603374577222723</v>
      </c>
      <c r="N129" s="177">
        <f>+IF(I129=0,"",'Ark1'!AB3078)</f>
        <v>4.4930501889028553</v>
      </c>
      <c r="O129" s="250">
        <f>IF(H129=0,"",'Ark1'!W3078)</f>
        <v>57.75</v>
      </c>
      <c r="P129" s="177">
        <f>IF(H129=0,"",'Ark1'!X3078)</f>
        <v>142.84940411700975</v>
      </c>
      <c r="Q129" s="249"/>
      <c r="R129" s="177">
        <f>IF(H129=0,"",'Ark1'!AA3078)</f>
        <v>7.2603374577222723</v>
      </c>
      <c r="S129" s="177">
        <f>IF(H129=0,"",'Ark1'!AB3078)</f>
        <v>4.4930501889028553</v>
      </c>
      <c r="T129" s="177">
        <f>IF(H129=0,"",'Ark1'!AC3078)</f>
        <v>37.78233993201745</v>
      </c>
      <c r="U129" s="83"/>
      <c r="V129" s="91">
        <f t="shared" si="18"/>
        <v>2.6666666666666665</v>
      </c>
      <c r="W129" s="177">
        <f>+'Ark1'!V3078</f>
        <v>8</v>
      </c>
      <c r="X129" s="225"/>
      <c r="Y129" s="252"/>
      <c r="AB129" s="229"/>
      <c r="AK129" s="89"/>
      <c r="AL129" s="89"/>
    </row>
    <row r="130" spans="1:45" ht="15.6">
      <c r="A130" s="225"/>
      <c r="B130" s="207">
        <f>+'Ark1'!C3079</f>
        <v>2024</v>
      </c>
      <c r="C130" s="207">
        <f>+'Ark1'!J3079</f>
        <v>147</v>
      </c>
      <c r="D130" s="207" t="str">
        <f t="shared" si="19"/>
        <v>Midt-Norge</v>
      </c>
      <c r="E130" s="207">
        <f>+'Ark1'!D3079</f>
        <v>4</v>
      </c>
      <c r="F130" s="207" t="s">
        <v>571</v>
      </c>
      <c r="G130" s="90">
        <f>+'Ark1'!Q3079</f>
        <v>5</v>
      </c>
      <c r="H130" s="91">
        <f>+'Ark1'!R3079</f>
        <v>8</v>
      </c>
      <c r="I130" s="90">
        <f>IF(H130=0,"",'Ark1'!S3079)</f>
        <v>8</v>
      </c>
      <c r="J130" s="83"/>
      <c r="K130" s="177">
        <f>IF(G130=0,"",100*H130/Måned!$G13)</f>
        <v>0.2696326255476913</v>
      </c>
      <c r="L130" s="83"/>
      <c r="M130" s="177">
        <f>+IF(H130=0,"",'Ark1'!AA3079)</f>
        <v>10.105621888334978</v>
      </c>
      <c r="N130" s="177">
        <f>+IF(I130=0,"",'Ark1'!AB3079)</f>
        <v>0.99215674164922163</v>
      </c>
      <c r="O130" s="250">
        <f>IF(H130=0,"",'Ark1'!W3079)</f>
        <v>58.625</v>
      </c>
      <c r="P130" s="177">
        <f>IF(H130=0,"",'Ark1'!X3079)</f>
        <v>149.9322860238353</v>
      </c>
      <c r="Q130" s="249"/>
      <c r="R130" s="177">
        <f>IF(H130=0,"",'Ark1'!AA3079)</f>
        <v>10.105621888334978</v>
      </c>
      <c r="S130" s="177">
        <f>IF(H130=0,"",'Ark1'!AB3079)</f>
        <v>0.99215674164922163</v>
      </c>
      <c r="T130" s="177">
        <f>IF(H130=0,"",'Ark1'!AC3079)</f>
        <v>-26.601750431442962</v>
      </c>
      <c r="U130" s="83"/>
      <c r="V130" s="91">
        <f t="shared" si="18"/>
        <v>1.6</v>
      </c>
      <c r="W130" s="177">
        <f>+'Ark1'!V3079</f>
        <v>10.5</v>
      </c>
      <c r="X130" s="225"/>
      <c r="Y130" s="252"/>
      <c r="AB130" s="229"/>
    </row>
    <row r="131" spans="1:45" ht="15.6">
      <c r="A131" s="225"/>
      <c r="B131" s="207">
        <f>+'Ark1'!C3080</f>
        <v>2024</v>
      </c>
      <c r="C131" s="207">
        <f>+'Ark1'!J3080</f>
        <v>147</v>
      </c>
      <c r="D131" s="207" t="str">
        <f t="shared" si="19"/>
        <v>Midt-Norge</v>
      </c>
      <c r="E131" s="207">
        <f>+'Ark1'!D3080</f>
        <v>5</v>
      </c>
      <c r="F131" s="207" t="s">
        <v>467</v>
      </c>
      <c r="G131" s="90">
        <f>+'Ark1'!Q3080</f>
        <v>2</v>
      </c>
      <c r="H131" s="91">
        <f>+'Ark1'!R3080</f>
        <v>2</v>
      </c>
      <c r="I131" s="90">
        <f>IF(H131=0,"",'Ark1'!S3080)</f>
        <v>2</v>
      </c>
      <c r="J131" s="83"/>
      <c r="K131" s="177">
        <f>IF(G131=0,"",100*H131/Måned!$G14)</f>
        <v>7.4515648286140088E-2</v>
      </c>
      <c r="L131" s="83"/>
      <c r="M131" s="177">
        <f>+IF(H131=0,"",'Ark1'!AA3080)</f>
        <v>2.5500000000004559</v>
      </c>
      <c r="N131" s="177">
        <f>+IF(I131=0,"",'Ark1'!AB3080)</f>
        <v>1</v>
      </c>
      <c r="O131" s="250">
        <f>IF(H131=0,"",'Ark1'!W3080)</f>
        <v>58</v>
      </c>
      <c r="P131" s="177">
        <f>IF(H131=0,"",'Ark1'!X3080)</f>
        <v>138.40736728060671</v>
      </c>
      <c r="Q131" s="249"/>
      <c r="R131" s="177">
        <f>IF(H131=0,"",'Ark1'!AA3080)</f>
        <v>2.5500000000004559</v>
      </c>
      <c r="S131" s="177">
        <f>IF(H131=0,"",'Ark1'!AB3080)</f>
        <v>1</v>
      </c>
      <c r="T131" s="177">
        <f>IF(H131=0,"",'Ark1'!AC3080)</f>
        <v>100.0000000000249</v>
      </c>
      <c r="U131" s="83"/>
      <c r="V131" s="91">
        <f t="shared" si="18"/>
        <v>1</v>
      </c>
      <c r="W131" s="177">
        <f>+'Ark1'!V3080</f>
        <v>14</v>
      </c>
      <c r="X131" s="225"/>
      <c r="Y131" s="252"/>
      <c r="AB131" s="229"/>
    </row>
    <row r="132" spans="1:45" ht="15.6">
      <c r="A132" s="225"/>
      <c r="B132" s="207">
        <f>+'Ark1'!C3081</f>
        <v>2024</v>
      </c>
      <c r="C132" s="207">
        <f>+'Ark1'!J3081</f>
        <v>147</v>
      </c>
      <c r="D132" s="207" t="str">
        <f t="shared" si="19"/>
        <v>Midt-Norge</v>
      </c>
      <c r="E132" s="207">
        <f>+'Ark1'!D3081</f>
        <v>6</v>
      </c>
      <c r="F132" s="207" t="s">
        <v>572</v>
      </c>
      <c r="G132" s="90">
        <f>+'Ark1'!Q3081</f>
        <v>2</v>
      </c>
      <c r="H132" s="91">
        <f>+'Ark1'!R3081</f>
        <v>3</v>
      </c>
      <c r="I132" s="90">
        <f>IF(H132=0,"",'Ark1'!S3081)</f>
        <v>3</v>
      </c>
      <c r="J132" s="83"/>
      <c r="K132" s="177">
        <f>IF(G132=0,"",100*H132/Måned!$G15)</f>
        <v>0.13736263736263737</v>
      </c>
      <c r="L132" s="83"/>
      <c r="M132" s="177">
        <f>+IF(H132=0,"",'Ark1'!AA3081)</f>
        <v>28.438041814130397</v>
      </c>
      <c r="N132" s="177">
        <f>+IF(I132=0,"",'Ark1'!AB3081)</f>
        <v>4.1096093353126255</v>
      </c>
      <c r="O132" s="250">
        <f>IF(H132=0,"",'Ark1'!W3081)</f>
        <v>53.33333333333335</v>
      </c>
      <c r="P132" s="177">
        <f>IF(H132=0,"",'Ark1'!X3081)</f>
        <v>160.81617912603829</v>
      </c>
      <c r="Q132" s="249"/>
      <c r="R132" s="177">
        <f>IF(H132=0,"",'Ark1'!AA3081)</f>
        <v>28.438041814130397</v>
      </c>
      <c r="S132" s="177">
        <f>IF(H132=0,"",'Ark1'!AB3081)</f>
        <v>4.1096093353126255</v>
      </c>
      <c r="T132" s="177">
        <f>IF(H132=0,"",'Ark1'!AC3081)</f>
        <v>-89.65385235625763</v>
      </c>
      <c r="U132" s="83"/>
      <c r="V132" s="91">
        <f t="shared" si="18"/>
        <v>1.5</v>
      </c>
      <c r="W132" s="177">
        <f>+'Ark1'!V3081</f>
        <v>11</v>
      </c>
      <c r="X132" s="225"/>
      <c r="Y132" s="252"/>
      <c r="AB132" s="229"/>
    </row>
    <row r="133" spans="1:45" ht="15.6">
      <c r="A133" s="225"/>
      <c r="B133" s="207">
        <f>+'Ark1'!C3082</f>
        <v>2024</v>
      </c>
      <c r="C133" s="207">
        <f>+'Ark1'!J3082</f>
        <v>147</v>
      </c>
      <c r="D133" s="207" t="str">
        <f t="shared" si="19"/>
        <v>Midt-Norge</v>
      </c>
      <c r="E133" s="207">
        <f>+'Ark1'!D3082</f>
        <v>7</v>
      </c>
      <c r="F133" s="207" t="s">
        <v>573</v>
      </c>
      <c r="G133" s="90">
        <f>+'Ark1'!Q3082</f>
        <v>3</v>
      </c>
      <c r="H133" s="91">
        <f>+'Ark1'!R3082</f>
        <v>7</v>
      </c>
      <c r="I133" s="90">
        <f>IF(H133=0,"",'Ark1'!S3082)</f>
        <v>7</v>
      </c>
      <c r="J133" s="83"/>
      <c r="K133" s="177">
        <f>IF(G133=0,"",100*H133/Måned!$G16)</f>
        <v>0.2852485737571312</v>
      </c>
      <c r="L133" s="83"/>
      <c r="M133" s="177">
        <f>+IF(H133=0,"",'Ark1'!AA3082)</f>
        <v>10.794688792292632</v>
      </c>
      <c r="N133" s="177">
        <f>+IF(I133=0,"",'Ark1'!AB3082)</f>
        <v>4.1206300291016751</v>
      </c>
      <c r="O133" s="250">
        <f>IF(H133=0,"",'Ark1'!W3082)</f>
        <v>56.142857142857153</v>
      </c>
      <c r="P133" s="177">
        <f>IF(H133=0,"",'Ark1'!X3082)</f>
        <v>150.75065779291131</v>
      </c>
      <c r="Q133" s="249"/>
      <c r="R133" s="177">
        <f>IF(H133=0,"",'Ark1'!AA3082)</f>
        <v>10.794688792292632</v>
      </c>
      <c r="S133" s="177">
        <f>IF(H133=0,"",'Ark1'!AB3082)</f>
        <v>4.1206300291016751</v>
      </c>
      <c r="T133" s="177">
        <f>IF(H133=0,"",'Ark1'!AC3082)</f>
        <v>20.380213288246047</v>
      </c>
      <c r="U133" s="83"/>
      <c r="V133" s="91">
        <f t="shared" si="18"/>
        <v>2.3333333333333335</v>
      </c>
      <c r="W133" s="177">
        <f>+'Ark1'!V3082</f>
        <v>8.2857142857142883</v>
      </c>
      <c r="X133" s="225"/>
      <c r="Y133" s="252"/>
      <c r="AB133" s="229"/>
    </row>
    <row r="134" spans="1:45" s="89" customFormat="1" ht="15.6">
      <c r="A134" s="225"/>
      <c r="B134" s="207">
        <f>+'Ark1'!C3083</f>
        <v>2024</v>
      </c>
      <c r="C134" s="207">
        <f>+'Ark1'!J3083</f>
        <v>147</v>
      </c>
      <c r="D134" s="207" t="str">
        <f t="shared" si="19"/>
        <v>Midt-Norge</v>
      </c>
      <c r="E134" s="207">
        <f>+'Ark1'!D3083</f>
        <v>8</v>
      </c>
      <c r="F134" s="207" t="s">
        <v>574</v>
      </c>
      <c r="G134" s="90">
        <f>+'Ark1'!Q3083</f>
        <v>4</v>
      </c>
      <c r="H134" s="91">
        <f>+'Ark1'!R3083</f>
        <v>8</v>
      </c>
      <c r="I134" s="90">
        <f>IF(H134=0,"",'Ark1'!S3083)</f>
        <v>8</v>
      </c>
      <c r="J134" s="83"/>
      <c r="K134" s="177">
        <f>IF(G134=0,"",100*H134/Måned!$G17)</f>
        <v>0.33869602032176122</v>
      </c>
      <c r="L134" s="83"/>
      <c r="M134" s="177">
        <f>+IF(H134=0,"",'Ark1'!AA3083)</f>
        <v>15.917207669688748</v>
      </c>
      <c r="N134" s="177">
        <f>+IF(I134=0,"",'Ark1'!AB3083)</f>
        <v>3.179524335494226</v>
      </c>
      <c r="O134" s="250">
        <f>IF(H134=0,"",'Ark1'!W3083)</f>
        <v>57.125</v>
      </c>
      <c r="P134" s="177">
        <f>IF(H134=0,"",'Ark1'!X3083)</f>
        <v>149.2957746478873</v>
      </c>
      <c r="Q134" s="249"/>
      <c r="R134" s="177">
        <f>IF(H134=0,"",'Ark1'!AA3083)</f>
        <v>15.917207669688748</v>
      </c>
      <c r="S134" s="177">
        <f>IF(H134=0,"",'Ark1'!AB3083)</f>
        <v>3.179524335494226</v>
      </c>
      <c r="T134" s="177">
        <f>IF(H134=0,"",'Ark1'!AC3083)</f>
        <v>-65.452592196508434</v>
      </c>
      <c r="U134" s="83"/>
      <c r="V134" s="91">
        <f t="shared" si="18"/>
        <v>2</v>
      </c>
      <c r="W134" s="177">
        <f>+'Ark1'!V3083</f>
        <v>10.125</v>
      </c>
      <c r="X134" s="225"/>
      <c r="Y134" s="252"/>
      <c r="Z134" s="177"/>
      <c r="AA134" s="177"/>
      <c r="AB134" s="229"/>
      <c r="AI134" s="91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</row>
    <row r="135" spans="1:45" s="89" customFormat="1" ht="15.6">
      <c r="A135" s="225"/>
      <c r="B135" s="207">
        <f>+'Ark1'!C3084</f>
        <v>2024</v>
      </c>
      <c r="C135" s="207">
        <f>+'Ark1'!J3084</f>
        <v>147</v>
      </c>
      <c r="D135" s="207" t="str">
        <f t="shared" si="19"/>
        <v>Midt-Norge</v>
      </c>
      <c r="E135" s="207">
        <f>+'Ark1'!D3084</f>
        <v>9</v>
      </c>
      <c r="F135" s="207" t="s">
        <v>575</v>
      </c>
      <c r="G135" s="90">
        <f>+'Ark1'!Q3084</f>
        <v>4</v>
      </c>
      <c r="H135" s="91">
        <f>+'Ark1'!R3084</f>
        <v>17</v>
      </c>
      <c r="I135" s="90">
        <f>IF(H135=0,"",'Ark1'!S3084)</f>
        <v>17</v>
      </c>
      <c r="J135" s="83"/>
      <c r="K135" s="177">
        <f>IF(G135=0,"",100*H135/Måned!$G18)</f>
        <v>0.71912013536379016</v>
      </c>
      <c r="L135" s="83"/>
      <c r="M135" s="177">
        <f>+IF(H135=0,"",'Ark1'!AA3084)</f>
        <v>25.136438761949194</v>
      </c>
      <c r="N135" s="177">
        <f>+IF(I135=0,"",'Ark1'!AB3084)</f>
        <v>5.1684429732915316</v>
      </c>
      <c r="O135" s="250">
        <f>IF(H135=0,"",'Ark1'!W3084)</f>
        <v>56.588235294117645</v>
      </c>
      <c r="P135" s="177">
        <f>IF(H135=0,"",'Ark1'!X3084)</f>
        <v>142.35549040851441</v>
      </c>
      <c r="Q135" s="249"/>
      <c r="R135" s="177">
        <f>IF(H135=0,"",'Ark1'!AA3084)</f>
        <v>25.136438761949194</v>
      </c>
      <c r="S135" s="177">
        <f>IF(H135=0,"",'Ark1'!AB3084)</f>
        <v>5.1684429732915316</v>
      </c>
      <c r="T135" s="177">
        <f>IF(H135=0,"",'Ark1'!AC3084)</f>
        <v>-67.597447591233603</v>
      </c>
      <c r="U135" s="83"/>
      <c r="V135" s="91">
        <f t="shared" si="18"/>
        <v>4.25</v>
      </c>
      <c r="W135" s="177">
        <f>+'Ark1'!V3084</f>
        <v>7.4705882352941186</v>
      </c>
      <c r="X135" s="225"/>
      <c r="Y135" s="252"/>
      <c r="Z135" s="177"/>
      <c r="AA135" s="177"/>
      <c r="AB135" s="229"/>
      <c r="AI135" s="91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</row>
    <row r="136" spans="1:45" s="89" customFormat="1" ht="15.6">
      <c r="A136" s="225"/>
      <c r="B136" s="207">
        <f>+'Ark1'!C3085</f>
        <v>2024</v>
      </c>
      <c r="C136" s="207">
        <f>+'Ark1'!J3085</f>
        <v>147</v>
      </c>
      <c r="D136" s="207" t="str">
        <f t="shared" si="19"/>
        <v>Midt-Norge</v>
      </c>
      <c r="E136" s="207">
        <f>+'Ark1'!D3085</f>
        <v>10</v>
      </c>
      <c r="F136" s="207" t="s">
        <v>576</v>
      </c>
      <c r="G136" s="90">
        <f>+'Ark1'!Q3085</f>
        <v>6</v>
      </c>
      <c r="H136" s="91">
        <f>+'Ark1'!R3085</f>
        <v>15</v>
      </c>
      <c r="I136" s="90">
        <f>IF(H136=0,"",'Ark1'!S3085)</f>
        <v>15</v>
      </c>
      <c r="J136" s="83"/>
      <c r="K136" s="177">
        <f>IF(G136=0,"",100*H136/Måned!$G19)</f>
        <v>0.59618441971383151</v>
      </c>
      <c r="L136" s="83"/>
      <c r="M136" s="177">
        <f>+IF(H136=0,"",'Ark1'!AA3085)</f>
        <v>21.16788342959422</v>
      </c>
      <c r="N136" s="177">
        <f>+IF(I136=0,"",'Ark1'!AB3085)</f>
        <v>2.9858927568745357</v>
      </c>
      <c r="O136" s="250">
        <f>IF(H136=0,"",'Ark1'!W3085)</f>
        <v>59.533333333333331</v>
      </c>
      <c r="P136" s="177">
        <f>IF(H136=0,"",'Ark1'!X3085)</f>
        <v>146.72444925966053</v>
      </c>
      <c r="Q136" s="249"/>
      <c r="R136" s="177">
        <f>IF(H136=0,"",'Ark1'!AA3085)</f>
        <v>21.16788342959422</v>
      </c>
      <c r="S136" s="177">
        <f>IF(H136=0,"",'Ark1'!AB3085)</f>
        <v>2.9858927568745357</v>
      </c>
      <c r="T136" s="177">
        <f>IF(H136=0,"",'Ark1'!AC3085)</f>
        <v>-76.661971946338426</v>
      </c>
      <c r="U136" s="83"/>
      <c r="V136" s="91">
        <f t="shared" si="18"/>
        <v>2.5</v>
      </c>
      <c r="W136" s="177">
        <f>+'Ark1'!V3085</f>
        <v>8.4</v>
      </c>
      <c r="X136" s="225"/>
      <c r="Y136" s="252"/>
      <c r="Z136" s="177"/>
      <c r="AA136" s="177"/>
      <c r="AB136" s="229"/>
      <c r="AI136" s="91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</row>
    <row r="137" spans="1:45" s="89" customFormat="1" ht="15.6">
      <c r="A137" s="225"/>
      <c r="B137" s="207">
        <f>+'Ark1'!C3086</f>
        <v>2024</v>
      </c>
      <c r="C137" s="207">
        <f>+'Ark1'!J3086</f>
        <v>147</v>
      </c>
      <c r="D137" s="207" t="str">
        <f t="shared" si="19"/>
        <v>Midt-Norge</v>
      </c>
      <c r="E137" s="207">
        <f>+'Ark1'!D3086</f>
        <v>11</v>
      </c>
      <c r="F137" s="207" t="s">
        <v>577</v>
      </c>
      <c r="G137" s="90">
        <f>+'Ark1'!Q3086</f>
        <v>1</v>
      </c>
      <c r="H137" s="91">
        <f>+'Ark1'!R3086</f>
        <v>1</v>
      </c>
      <c r="I137" s="90">
        <f>IF(H137=0,"",'Ark1'!S3086)</f>
        <v>0</v>
      </c>
      <c r="J137" s="83"/>
      <c r="K137" s="177">
        <f>IF(G137=0,"",100*H137/Måned!$G20)</f>
        <v>0.15847860538827258</v>
      </c>
      <c r="L137" s="83"/>
      <c r="M137" s="177">
        <f>+IF(H137=0,"",'Ark1'!AA3086)</f>
        <v>0</v>
      </c>
      <c r="N137" s="177" t="str">
        <f>+IF(I137=0,"",'Ark1'!AB3086)</f>
        <v/>
      </c>
      <c r="O137" s="250">
        <f>IF(H137=0,"",'Ark1'!W3086)</f>
        <v>0</v>
      </c>
      <c r="P137" s="177">
        <f>IF(H137=0,"",'Ark1'!X3086)</f>
        <v>92.416034669555771</v>
      </c>
      <c r="Q137" s="249"/>
      <c r="R137" s="177">
        <f>IF(H137=0,"",'Ark1'!AA3086)</f>
        <v>0</v>
      </c>
      <c r="S137" s="177">
        <f>IF(H137=0,"",'Ark1'!AB3086)</f>
        <v>0</v>
      </c>
      <c r="T137" s="177">
        <f>IF(H137=0,"",'Ark1'!AC3086)</f>
        <v>0</v>
      </c>
      <c r="U137" s="83"/>
      <c r="V137" s="91">
        <f t="shared" si="18"/>
        <v>0</v>
      </c>
      <c r="W137" s="177">
        <f>+'Ark1'!V3086</f>
        <v>0</v>
      </c>
      <c r="X137" s="225"/>
      <c r="Y137" s="252"/>
      <c r="Z137" s="177"/>
      <c r="AA137" s="177"/>
      <c r="AB137" s="229"/>
      <c r="AI137" s="91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</row>
    <row r="138" spans="1:45" s="89" customFormat="1" ht="17.25" customHeight="1">
      <c r="A138" s="225"/>
      <c r="B138" s="207">
        <f>+'Ark1'!C3087</f>
        <v>2024</v>
      </c>
      <c r="C138" s="207">
        <f>+'Ark1'!J3087</f>
        <v>147</v>
      </c>
      <c r="D138" s="207" t="str">
        <f t="shared" si="19"/>
        <v>Midt-Norge</v>
      </c>
      <c r="E138" s="207">
        <f>+'Ark1'!D3087</f>
        <v>12</v>
      </c>
      <c r="F138" s="207" t="s">
        <v>578</v>
      </c>
      <c r="G138" s="90">
        <f>+'Ark1'!Q3087</f>
        <v>0</v>
      </c>
      <c r="H138" s="91">
        <f>+'Ark1'!R3087</f>
        <v>0</v>
      </c>
      <c r="I138" s="90" t="str">
        <f>IF(H138=0,"",'Ark1'!S3087)</f>
        <v/>
      </c>
      <c r="J138" s="83"/>
      <c r="K138" s="177" t="str">
        <f>IF(G138=0,"",100*H138/Måned!$G21)</f>
        <v/>
      </c>
      <c r="L138" s="83"/>
      <c r="M138" s="177" t="str">
        <f>+IF(H138=0,"",'Ark1'!AA3087)</f>
        <v/>
      </c>
      <c r="N138" s="177">
        <f>+IF(I138=0,"",'Ark1'!AB3087)</f>
        <v>0</v>
      </c>
      <c r="O138" s="250" t="str">
        <f>IF(H138=0,"",'Ark1'!W3087)</f>
        <v/>
      </c>
      <c r="P138" s="177" t="str">
        <f>IF(H138=0,"",'Ark1'!X3087)</f>
        <v/>
      </c>
      <c r="Q138" s="249"/>
      <c r="R138" s="177" t="str">
        <f>IF(H138=0,"",'Ark1'!AA3087)</f>
        <v/>
      </c>
      <c r="S138" s="177" t="str">
        <f>IF(H138=0,"",'Ark1'!AB3087)</f>
        <v/>
      </c>
      <c r="T138" s="177" t="str">
        <f>IF(H138=0,"",'Ark1'!AC3087)</f>
        <v/>
      </c>
      <c r="U138" s="83"/>
      <c r="V138" s="91" t="str">
        <f t="shared" si="18"/>
        <v/>
      </c>
      <c r="W138" s="177">
        <f>+'Ark1'!V3087</f>
        <v>0</v>
      </c>
      <c r="X138" s="225"/>
      <c r="Y138" s="252"/>
      <c r="Z138" s="177"/>
      <c r="AA138" s="177"/>
      <c r="AB138" s="229"/>
      <c r="AI138" s="91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</row>
    <row r="139" spans="1:45" s="89" customFormat="1" ht="17.25" customHeight="1">
      <c r="A139" s="225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52"/>
      <c r="Z139" s="177"/>
      <c r="AA139" s="177"/>
      <c r="AB139" s="229"/>
      <c r="AI139" s="91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</row>
    <row r="140" spans="1:45" s="89" customFormat="1" ht="15.6">
      <c r="A140" s="225"/>
      <c r="B140" s="207">
        <f>+'Ark1'!C3088</f>
        <v>2024</v>
      </c>
      <c r="C140" s="207">
        <f>+'Ark1'!J3088</f>
        <v>155</v>
      </c>
      <c r="D140" s="207" t="s">
        <v>37</v>
      </c>
      <c r="E140" s="207">
        <f>+'Ark1'!D3088</f>
        <v>1</v>
      </c>
      <c r="F140" s="207" t="s">
        <v>568</v>
      </c>
      <c r="G140" s="90">
        <f>+'Ark1'!Q3088</f>
        <v>7</v>
      </c>
      <c r="H140" s="91">
        <f>+'Ark1'!R3088</f>
        <v>42</v>
      </c>
      <c r="I140" s="90">
        <f>IF(H140=0,"",'Ark1'!S3088)</f>
        <v>42</v>
      </c>
      <c r="J140" s="83"/>
      <c r="K140" s="177">
        <f>IF(G140=0,"",100*H140/Måned!$G10)</f>
        <v>1.5503875968992249</v>
      </c>
      <c r="L140" s="83"/>
      <c r="M140" s="177">
        <f>+IF(H140=0,"",'Ark1'!AA3088)</f>
        <v>25.426602942355785</v>
      </c>
      <c r="N140" s="177">
        <f>+IF(I140=0,"",'Ark1'!AB3088)</f>
        <v>3.1262185832704215</v>
      </c>
      <c r="O140" s="250">
        <f>IF(H140=0,"",'Ark1'!W3088)</f>
        <v>59.476190476190446</v>
      </c>
      <c r="P140" s="177">
        <f>IF(H140=0,"",'Ark1'!X3088)</f>
        <v>152.76015064747455</v>
      </c>
      <c r="Q140" s="249"/>
      <c r="R140" s="177">
        <f>IF(H140=0,"",'Ark1'!AA3088)</f>
        <v>25.426602942355785</v>
      </c>
      <c r="S140" s="177">
        <f>IF(H140=0,"",'Ark1'!AB3088)</f>
        <v>3.1262185832704215</v>
      </c>
      <c r="T140" s="177">
        <f>IF(H140=0,"",'Ark1'!AC3088)</f>
        <v>-42.331411888834381</v>
      </c>
      <c r="U140" s="83"/>
      <c r="V140" s="91">
        <f t="shared" ref="V140:V151" si="20">+(IF(H140=0,"",I140/G140))</f>
        <v>6</v>
      </c>
      <c r="W140" s="177">
        <f>+'Ark1'!V3088</f>
        <v>6.1190476190476177</v>
      </c>
      <c r="X140" s="225"/>
      <c r="Y140" s="252"/>
      <c r="Z140" s="177"/>
      <c r="AA140" s="177"/>
      <c r="AB140" s="229"/>
      <c r="AI140" s="91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</row>
    <row r="141" spans="1:45" s="89" customFormat="1" ht="15.6">
      <c r="A141" s="225"/>
      <c r="B141" s="207">
        <f>+'Ark1'!C3089</f>
        <v>2024</v>
      </c>
      <c r="C141" s="207">
        <f>+'Ark1'!J3089</f>
        <v>155</v>
      </c>
      <c r="D141" s="207" t="str">
        <f t="shared" ref="D141:D151" si="21">+D140</f>
        <v>Målselv</v>
      </c>
      <c r="E141" s="207">
        <f>+'Ark1'!D3089</f>
        <v>2</v>
      </c>
      <c r="F141" s="207" t="s">
        <v>569</v>
      </c>
      <c r="G141" s="90">
        <f>+'Ark1'!Q3089</f>
        <v>7</v>
      </c>
      <c r="H141" s="91">
        <f>+'Ark1'!R3089</f>
        <v>23</v>
      </c>
      <c r="I141" s="90">
        <f>IF(H141=0,"",'Ark1'!S3089)</f>
        <v>23</v>
      </c>
      <c r="J141" s="83"/>
      <c r="K141" s="177">
        <f>IF(G141=0,"",100*H141/Måned!$G11)</f>
        <v>0.85949177877428995</v>
      </c>
      <c r="L141" s="83"/>
      <c r="M141" s="177">
        <f>+IF(H141=0,"",'Ark1'!AA3089)</f>
        <v>27.84009701654016</v>
      </c>
      <c r="N141" s="177">
        <f>+IF(I141=0,"",'Ark1'!AB3089)</f>
        <v>4.913235856179722</v>
      </c>
      <c r="O141" s="250">
        <f>IF(H141=0,"",'Ark1'!W3089)</f>
        <v>56.652173913043477</v>
      </c>
      <c r="P141" s="177">
        <f>IF(H141=0,"",'Ark1'!X3089)</f>
        <v>171.81214376560371</v>
      </c>
      <c r="Q141" s="249"/>
      <c r="R141" s="177">
        <f>IF(H141=0,"",'Ark1'!AA3089)</f>
        <v>27.84009701654016</v>
      </c>
      <c r="S141" s="177">
        <f>IF(H141=0,"",'Ark1'!AB3089)</f>
        <v>4.913235856179722</v>
      </c>
      <c r="T141" s="177">
        <f>IF(H141=0,"",'Ark1'!AC3089)</f>
        <v>-44.634932043223721</v>
      </c>
      <c r="U141" s="83"/>
      <c r="V141" s="91">
        <f t="shared" si="20"/>
        <v>3.2857142857142856</v>
      </c>
      <c r="W141" s="177">
        <f>+'Ark1'!V3089</f>
        <v>8.4347826086956506</v>
      </c>
      <c r="X141" s="225"/>
      <c r="Y141" s="252"/>
      <c r="Z141" s="177"/>
      <c r="AA141" s="177"/>
      <c r="AB141" s="229"/>
      <c r="AI141" s="91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</row>
    <row r="142" spans="1:45" s="89" customFormat="1" ht="15.6">
      <c r="A142" s="225"/>
      <c r="B142" s="207">
        <f>+'Ark1'!C3090</f>
        <v>2024</v>
      </c>
      <c r="C142" s="207">
        <f>+'Ark1'!J3090</f>
        <v>155</v>
      </c>
      <c r="D142" s="207" t="str">
        <f t="shared" si="21"/>
        <v>Målselv</v>
      </c>
      <c r="E142" s="207">
        <f>+'Ark1'!D3090</f>
        <v>3</v>
      </c>
      <c r="F142" s="207" t="s">
        <v>570</v>
      </c>
      <c r="G142" s="90">
        <f>+'Ark1'!Q3090</f>
        <v>5</v>
      </c>
      <c r="H142" s="91">
        <f>+'Ark1'!R3090</f>
        <v>23</v>
      </c>
      <c r="I142" s="90">
        <f>IF(H142=0,"",'Ark1'!S3090)</f>
        <v>23</v>
      </c>
      <c r="J142" s="83"/>
      <c r="K142" s="177">
        <f>IF(G142=0,"",100*H142/Måned!$G12)</f>
        <v>1.0854176498348278</v>
      </c>
      <c r="L142" s="83"/>
      <c r="M142" s="177">
        <f>+IF(H142=0,"",'Ark1'!AA3090)</f>
        <v>37.572092768562378</v>
      </c>
      <c r="N142" s="177">
        <f>+IF(I142=0,"",'Ark1'!AB3090)</f>
        <v>5.4841238467716709</v>
      </c>
      <c r="O142" s="250">
        <f>IF(H142=0,"",'Ark1'!W3090)</f>
        <v>58.478260869565212</v>
      </c>
      <c r="P142" s="177">
        <f>IF(H142=0,"",'Ark1'!X3090)</f>
        <v>177.24339347119499</v>
      </c>
      <c r="Q142" s="249"/>
      <c r="R142" s="177">
        <f>IF(H142=0,"",'Ark1'!AA3090)</f>
        <v>37.572092768562378</v>
      </c>
      <c r="S142" s="177">
        <f>IF(H142=0,"",'Ark1'!AB3090)</f>
        <v>5.4841238467716709</v>
      </c>
      <c r="T142" s="177">
        <f>IF(H142=0,"",'Ark1'!AC3090)</f>
        <v>-52.890329556468195</v>
      </c>
      <c r="U142" s="83"/>
      <c r="V142" s="91">
        <f t="shared" si="20"/>
        <v>4.5999999999999996</v>
      </c>
      <c r="W142" s="177">
        <f>+'Ark1'!V3090</f>
        <v>5.7826086956521747</v>
      </c>
      <c r="X142" s="225"/>
      <c r="Y142" s="252"/>
      <c r="Z142" s="177"/>
      <c r="AA142" s="177"/>
      <c r="AB142" s="229"/>
      <c r="AI142" s="91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</row>
    <row r="143" spans="1:45" s="89" customFormat="1" ht="15.6">
      <c r="A143" s="225"/>
      <c r="B143" s="207">
        <f>+'Ark1'!C3091</f>
        <v>2024</v>
      </c>
      <c r="C143" s="207">
        <f>+'Ark1'!J3091</f>
        <v>155</v>
      </c>
      <c r="D143" s="207" t="str">
        <f t="shared" si="21"/>
        <v>Målselv</v>
      </c>
      <c r="E143" s="207">
        <f>+'Ark1'!D3091</f>
        <v>4</v>
      </c>
      <c r="F143" s="207" t="s">
        <v>571</v>
      </c>
      <c r="G143" s="90">
        <f>+'Ark1'!Q3091</f>
        <v>4</v>
      </c>
      <c r="H143" s="91">
        <f>+'Ark1'!R3091</f>
        <v>23</v>
      </c>
      <c r="I143" s="90">
        <f>IF(H143=0,"",'Ark1'!S3091)</f>
        <v>23</v>
      </c>
      <c r="J143" s="83"/>
      <c r="K143" s="177">
        <f>IF(G143=0,"",100*H143/Måned!$G13)</f>
        <v>0.77519379844961245</v>
      </c>
      <c r="L143" s="83"/>
      <c r="M143" s="177">
        <f>+IF(H143=0,"",'Ark1'!AA3091)</f>
        <v>24.881444411296329</v>
      </c>
      <c r="N143" s="177">
        <f>+IF(I143=0,"",'Ark1'!AB3091)</f>
        <v>3.534330683982843</v>
      </c>
      <c r="O143" s="250">
        <f>IF(H143=0,"",'Ark1'!W3091)</f>
        <v>60.826086956521742</v>
      </c>
      <c r="P143" s="177">
        <f>IF(H143=0,"",'Ark1'!X3091)</f>
        <v>148.34895661594982</v>
      </c>
      <c r="Q143" s="249"/>
      <c r="R143" s="177">
        <f>IF(H143=0,"",'Ark1'!AA3091)</f>
        <v>24.881444411296329</v>
      </c>
      <c r="S143" s="177">
        <f>IF(H143=0,"",'Ark1'!AB3091)</f>
        <v>3.534330683982843</v>
      </c>
      <c r="T143" s="177">
        <f>IF(H143=0,"",'Ark1'!AC3091)</f>
        <v>-47.290335464241082</v>
      </c>
      <c r="U143" s="83"/>
      <c r="V143" s="91">
        <f t="shared" si="20"/>
        <v>5.75</v>
      </c>
      <c r="W143" s="177">
        <f>+'Ark1'!V3091</f>
        <v>3.3913043478260874</v>
      </c>
      <c r="X143" s="225"/>
      <c r="Y143" s="252"/>
      <c r="Z143" s="177"/>
      <c r="AA143" s="177"/>
      <c r="AB143" s="229"/>
      <c r="AI143" s="91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</row>
    <row r="144" spans="1:45" s="89" customFormat="1" ht="15.6">
      <c r="A144" s="225"/>
      <c r="B144" s="207">
        <f>+'Ark1'!C3092</f>
        <v>2024</v>
      </c>
      <c r="C144" s="207">
        <f>+'Ark1'!J3092</f>
        <v>155</v>
      </c>
      <c r="D144" s="207" t="str">
        <f t="shared" si="21"/>
        <v>Målselv</v>
      </c>
      <c r="E144" s="207">
        <f>+'Ark1'!D3092</f>
        <v>5</v>
      </c>
      <c r="F144" s="207" t="s">
        <v>467</v>
      </c>
      <c r="G144" s="90">
        <f>+'Ark1'!Q3092</f>
        <v>8</v>
      </c>
      <c r="H144" s="91">
        <f>+'Ark1'!R3092</f>
        <v>66</v>
      </c>
      <c r="I144" s="90">
        <f>IF(H144=0,"",'Ark1'!S3092)</f>
        <v>66</v>
      </c>
      <c r="J144" s="83"/>
      <c r="K144" s="177">
        <f>IF(G144=0,"",100*H144/Måned!$G14)</f>
        <v>2.459016393442623</v>
      </c>
      <c r="L144" s="83"/>
      <c r="M144" s="177">
        <f>+IF(H144=0,"",'Ark1'!AA3092)</f>
        <v>26.000601506427859</v>
      </c>
      <c r="N144" s="177">
        <f>+IF(I144=0,"",'Ark1'!AB3092)</f>
        <v>4.5401989818976807</v>
      </c>
      <c r="O144" s="250">
        <f>IF(H144=0,"",'Ark1'!W3092)</f>
        <v>58.848484848484851</v>
      </c>
      <c r="P144" s="177">
        <f>IF(H144=0,"",'Ark1'!X3092)</f>
        <v>157.15387898486497</v>
      </c>
      <c r="Q144" s="249"/>
      <c r="R144" s="177">
        <f>IF(H144=0,"",'Ark1'!AA3092)</f>
        <v>26.000601506427859</v>
      </c>
      <c r="S144" s="177">
        <f>IF(H144=0,"",'Ark1'!AB3092)</f>
        <v>4.5401989818976807</v>
      </c>
      <c r="T144" s="177">
        <f>IF(H144=0,"",'Ark1'!AC3092)</f>
        <v>-33.839237327705689</v>
      </c>
      <c r="U144" s="83"/>
      <c r="V144" s="91">
        <f t="shared" si="20"/>
        <v>8.25</v>
      </c>
      <c r="W144" s="177">
        <f>+'Ark1'!V3092</f>
        <v>4.8787878787878789</v>
      </c>
      <c r="X144" s="225"/>
      <c r="Y144" s="252"/>
      <c r="Z144" s="177"/>
      <c r="AA144" s="177"/>
      <c r="AB144" s="229"/>
      <c r="AI144" s="91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</row>
    <row r="145" spans="1:45" s="89" customFormat="1" ht="15.6">
      <c r="A145" s="225"/>
      <c r="B145" s="207">
        <f>+'Ark1'!C3093</f>
        <v>2024</v>
      </c>
      <c r="C145" s="207">
        <f>+'Ark1'!J3093</f>
        <v>155</v>
      </c>
      <c r="D145" s="207" t="str">
        <f t="shared" si="21"/>
        <v>Målselv</v>
      </c>
      <c r="E145" s="207">
        <f>+'Ark1'!D3093</f>
        <v>6</v>
      </c>
      <c r="F145" s="207" t="s">
        <v>572</v>
      </c>
      <c r="G145" s="90">
        <f>+'Ark1'!Q3093</f>
        <v>5</v>
      </c>
      <c r="H145" s="91">
        <f>+'Ark1'!R3093</f>
        <v>35</v>
      </c>
      <c r="I145" s="90">
        <f>IF(H145=0,"",'Ark1'!S3093)</f>
        <v>35</v>
      </c>
      <c r="J145" s="83"/>
      <c r="K145" s="177">
        <f>IF(G145=0,"",100*H145/Måned!$G15)</f>
        <v>1.6025641025641026</v>
      </c>
      <c r="L145" s="83"/>
      <c r="M145" s="177">
        <f>+IF(H145=0,"",'Ark1'!AA3093)</f>
        <v>41.352891071846734</v>
      </c>
      <c r="N145" s="177">
        <f>+IF(I145=0,"",'Ark1'!AB3093)</f>
        <v>4.4096369418790324</v>
      </c>
      <c r="O145" s="250">
        <f>IF(H145=0,"",'Ark1'!W3093)</f>
        <v>59.571428571428562</v>
      </c>
      <c r="P145" s="177">
        <f>IF(H145=0,"",'Ark1'!X3093)</f>
        <v>162.27518959913328</v>
      </c>
      <c r="Q145" s="249"/>
      <c r="R145" s="177">
        <f>IF(H145=0,"",'Ark1'!AA3093)</f>
        <v>41.352891071846734</v>
      </c>
      <c r="S145" s="177">
        <f>IF(H145=0,"",'Ark1'!AB3093)</f>
        <v>4.4096369418790324</v>
      </c>
      <c r="T145" s="177">
        <f>IF(H145=0,"",'Ark1'!AC3093)</f>
        <v>-39.272717441639699</v>
      </c>
      <c r="U145" s="83"/>
      <c r="V145" s="91">
        <f t="shared" si="20"/>
        <v>7</v>
      </c>
      <c r="W145" s="177">
        <f>+'Ark1'!V3093</f>
        <v>5.9714285714285698</v>
      </c>
      <c r="X145" s="225"/>
      <c r="Y145" s="252"/>
      <c r="Z145" s="177"/>
      <c r="AA145" s="177"/>
      <c r="AB145" s="229"/>
      <c r="AI145" s="91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</row>
    <row r="146" spans="1:45" s="89" customFormat="1" ht="15.6">
      <c r="A146" s="225"/>
      <c r="B146" s="207">
        <f>+'Ark1'!C3094</f>
        <v>2024</v>
      </c>
      <c r="C146" s="207">
        <f>+'Ark1'!J3094</f>
        <v>155</v>
      </c>
      <c r="D146" s="207" t="str">
        <f t="shared" si="21"/>
        <v>Målselv</v>
      </c>
      <c r="E146" s="207">
        <f>+'Ark1'!D3094</f>
        <v>7</v>
      </c>
      <c r="F146" s="207" t="s">
        <v>573</v>
      </c>
      <c r="G146" s="90">
        <f>+'Ark1'!Q3094</f>
        <v>4</v>
      </c>
      <c r="H146" s="91">
        <f>+'Ark1'!R3094</f>
        <v>19</v>
      </c>
      <c r="I146" s="90">
        <f>IF(H146=0,"",'Ark1'!S3094)</f>
        <v>19</v>
      </c>
      <c r="J146" s="83"/>
      <c r="K146" s="177">
        <f>IF(G146=0,"",100*H146/Måned!$G16)</f>
        <v>0.77424612876935617</v>
      </c>
      <c r="L146" s="83"/>
      <c r="M146" s="177">
        <f>+IF(H146=0,"",'Ark1'!AA3094)</f>
        <v>38.861256154644302</v>
      </c>
      <c r="N146" s="177">
        <f>+IF(I146=0,"",'Ark1'!AB3094)</f>
        <v>3.9131853253560274</v>
      </c>
      <c r="O146" s="250">
        <f>IF(H146=0,"",'Ark1'!W3094)</f>
        <v>56.947368421052623</v>
      </c>
      <c r="P146" s="177">
        <f>IF(H146=0,"",'Ark1'!X3094)</f>
        <v>187.48360608998124</v>
      </c>
      <c r="Q146" s="249"/>
      <c r="R146" s="177">
        <f>IF(H146=0,"",'Ark1'!AA3094)</f>
        <v>38.861256154644302</v>
      </c>
      <c r="S146" s="177">
        <f>IF(H146=0,"",'Ark1'!AB3094)</f>
        <v>3.9131853253560274</v>
      </c>
      <c r="T146" s="177">
        <f>IF(H146=0,"",'Ark1'!AC3094)</f>
        <v>-49.286183408916806</v>
      </c>
      <c r="U146" s="83"/>
      <c r="V146" s="91">
        <f t="shared" si="20"/>
        <v>4.75</v>
      </c>
      <c r="W146" s="177">
        <f>+'Ark1'!V3094</f>
        <v>9.3684210526315805</v>
      </c>
      <c r="X146" s="225"/>
      <c r="Y146" s="252"/>
      <c r="Z146" s="177"/>
      <c r="AA146" s="177"/>
      <c r="AB146" s="229"/>
      <c r="AI146" s="91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</row>
    <row r="147" spans="1:45" s="89" customFormat="1" ht="15.6">
      <c r="A147" s="225"/>
      <c r="B147" s="207">
        <f>+'Ark1'!C3095</f>
        <v>2024</v>
      </c>
      <c r="C147" s="207">
        <f>+'Ark1'!J3095</f>
        <v>155</v>
      </c>
      <c r="D147" s="207" t="str">
        <f t="shared" si="21"/>
        <v>Målselv</v>
      </c>
      <c r="E147" s="207">
        <f>+'Ark1'!D3095</f>
        <v>8</v>
      </c>
      <c r="F147" s="207" t="s">
        <v>574</v>
      </c>
      <c r="G147" s="90">
        <f>+'Ark1'!Q3095</f>
        <v>5</v>
      </c>
      <c r="H147" s="91">
        <f>+'Ark1'!R3095</f>
        <v>27</v>
      </c>
      <c r="I147" s="90">
        <f>IF(H147=0,"",'Ark1'!S3095)</f>
        <v>27</v>
      </c>
      <c r="J147" s="83"/>
      <c r="K147" s="177">
        <f>IF(G147=0,"",100*H147/Måned!$G17)</f>
        <v>1.1430990685859441</v>
      </c>
      <c r="L147" s="83"/>
      <c r="M147" s="177">
        <f>+IF(H147=0,"",'Ark1'!AA3095)</f>
        <v>30.838278993860008</v>
      </c>
      <c r="N147" s="177">
        <f>+IF(I147=0,"",'Ark1'!AB3095)</f>
        <v>3.8514957100312719</v>
      </c>
      <c r="O147" s="250">
        <f>IF(H147=0,"",'Ark1'!W3095)</f>
        <v>59.592592592592602</v>
      </c>
      <c r="P147" s="177">
        <f>IF(H147=0,"",'Ark1'!X3095)</f>
        <v>168.7532603025561</v>
      </c>
      <c r="Q147" s="249"/>
      <c r="R147" s="177">
        <f>IF(H147=0,"",'Ark1'!AA3095)</f>
        <v>30.838278993860008</v>
      </c>
      <c r="S147" s="177">
        <f>IF(H147=0,"",'Ark1'!AB3095)</f>
        <v>3.8514957100312719</v>
      </c>
      <c r="T147" s="177">
        <f>IF(H147=0,"",'Ark1'!AC3095)</f>
        <v>-19.076089332598045</v>
      </c>
      <c r="U147" s="83"/>
      <c r="V147" s="91">
        <f t="shared" si="20"/>
        <v>5.4</v>
      </c>
      <c r="W147" s="177">
        <f>+'Ark1'!V3095</f>
        <v>5.8888888888888884</v>
      </c>
      <c r="X147" s="225"/>
      <c r="Y147" s="252"/>
      <c r="Z147" s="177"/>
      <c r="AA147" s="177"/>
      <c r="AB147" s="229"/>
      <c r="AI147" s="91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</row>
    <row r="148" spans="1:45" s="89" customFormat="1" ht="15.6">
      <c r="A148" s="225"/>
      <c r="B148" s="207">
        <f>+'Ark1'!C3096</f>
        <v>2024</v>
      </c>
      <c r="C148" s="207">
        <f>+'Ark1'!J3096</f>
        <v>155</v>
      </c>
      <c r="D148" s="207" t="str">
        <f t="shared" si="21"/>
        <v>Målselv</v>
      </c>
      <c r="E148" s="207">
        <f>+'Ark1'!D3096</f>
        <v>9</v>
      </c>
      <c r="F148" s="207" t="s">
        <v>575</v>
      </c>
      <c r="G148" s="90">
        <f>+'Ark1'!Q3096</f>
        <v>4</v>
      </c>
      <c r="H148" s="91">
        <f>+'Ark1'!R3096</f>
        <v>21</v>
      </c>
      <c r="I148" s="90">
        <f>IF(H148=0,"",'Ark1'!S3096)</f>
        <v>21</v>
      </c>
      <c r="J148" s="83"/>
      <c r="K148" s="177">
        <f>IF(G148=0,"",100*H148/Måned!$G18)</f>
        <v>0.8883248730964467</v>
      </c>
      <c r="L148" s="83"/>
      <c r="M148" s="177">
        <f>+IF(H148=0,"",'Ark1'!AA3096)</f>
        <v>32.453871677321992</v>
      </c>
      <c r="N148" s="177">
        <f>+IF(I148=0,"",'Ark1'!AB3096)</f>
        <v>5.4797090145694174</v>
      </c>
      <c r="O148" s="250">
        <f>IF(H148=0,"",'Ark1'!W3096)</f>
        <v>57.142857142857153</v>
      </c>
      <c r="P148" s="177">
        <f>IF(H148=0,"",'Ark1'!X3096)</f>
        <v>182.81483774441517</v>
      </c>
      <c r="Q148" s="249"/>
      <c r="R148" s="177">
        <f>IF(H148=0,"",'Ark1'!AA3096)</f>
        <v>32.453871677321992</v>
      </c>
      <c r="S148" s="177">
        <f>IF(H148=0,"",'Ark1'!AB3096)</f>
        <v>5.4797090145694174</v>
      </c>
      <c r="T148" s="177">
        <f>IF(H148=0,"",'Ark1'!AC3096)</f>
        <v>-79.323612981660602</v>
      </c>
      <c r="U148" s="83"/>
      <c r="V148" s="91">
        <f t="shared" si="20"/>
        <v>5.25</v>
      </c>
      <c r="W148" s="177">
        <f>+'Ark1'!V3096</f>
        <v>6.8571428571428559</v>
      </c>
      <c r="X148" s="225"/>
      <c r="Y148" s="252"/>
      <c r="Z148" s="177"/>
      <c r="AA148" s="177"/>
      <c r="AB148" s="229"/>
      <c r="AI148" s="91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</row>
    <row r="149" spans="1:45" s="89" customFormat="1" ht="15.6">
      <c r="A149" s="225"/>
      <c r="B149" s="207">
        <f>+'Ark1'!C3097</f>
        <v>2024</v>
      </c>
      <c r="C149" s="207">
        <f>+'Ark1'!J3097</f>
        <v>155</v>
      </c>
      <c r="D149" s="207" t="str">
        <f t="shared" si="21"/>
        <v>Målselv</v>
      </c>
      <c r="E149" s="207">
        <f>+'Ark1'!D3097</f>
        <v>10</v>
      </c>
      <c r="F149" s="207" t="s">
        <v>576</v>
      </c>
      <c r="G149" s="90">
        <f>+'Ark1'!Q3097</f>
        <v>5</v>
      </c>
      <c r="H149" s="91">
        <f>+'Ark1'!R3097</f>
        <v>14</v>
      </c>
      <c r="I149" s="90">
        <f>IF(H149=0,"",'Ark1'!S3097)</f>
        <v>14</v>
      </c>
      <c r="J149" s="83"/>
      <c r="K149" s="177">
        <f>IF(G149=0,"",100*H149/Måned!$G19)</f>
        <v>0.55643879173290933</v>
      </c>
      <c r="L149" s="83"/>
      <c r="M149" s="177">
        <f>+IF(H149=0,"",'Ark1'!AA3097)</f>
        <v>28.224310154075805</v>
      </c>
      <c r="N149" s="177">
        <f>+IF(I149=0,"",'Ark1'!AB3097)</f>
        <v>5.9970230710149606</v>
      </c>
      <c r="O149" s="250">
        <f>IF(H149=0,"",'Ark1'!W3097)</f>
        <v>58.5</v>
      </c>
      <c r="P149" s="177">
        <f>IF(H149=0,"",'Ark1'!X3097)</f>
        <v>172.13279678068403</v>
      </c>
      <c r="Q149" s="249"/>
      <c r="R149" s="177">
        <f>IF(H149=0,"",'Ark1'!AA3097)</f>
        <v>28.224310154075805</v>
      </c>
      <c r="S149" s="177">
        <f>IF(H149=0,"",'Ark1'!AB3097)</f>
        <v>5.9970230710149606</v>
      </c>
      <c r="T149" s="177">
        <f>IF(H149=0,"",'Ark1'!AC3097)</f>
        <v>-68.615162338058454</v>
      </c>
      <c r="U149" s="83"/>
      <c r="V149" s="91">
        <f t="shared" si="20"/>
        <v>2.8</v>
      </c>
      <c r="W149" s="177">
        <f>+'Ark1'!V3097</f>
        <v>6.9285714285714306</v>
      </c>
      <c r="X149" s="225"/>
      <c r="Y149" s="252"/>
      <c r="Z149" s="177"/>
      <c r="AA149" s="177"/>
      <c r="AB149" s="229"/>
      <c r="AI149" s="91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</row>
    <row r="150" spans="1:45" ht="15.6">
      <c r="A150" s="225"/>
      <c r="B150" s="207">
        <f>+'Ark1'!C3098</f>
        <v>2024</v>
      </c>
      <c r="C150" s="207">
        <f>+'Ark1'!J3098</f>
        <v>155</v>
      </c>
      <c r="D150" s="207" t="str">
        <f t="shared" si="21"/>
        <v>Målselv</v>
      </c>
      <c r="E150" s="207">
        <f>+'Ark1'!D3098</f>
        <v>11</v>
      </c>
      <c r="F150" s="207" t="s">
        <v>577</v>
      </c>
      <c r="G150" s="90">
        <f>+'Ark1'!Q3098</f>
        <v>1</v>
      </c>
      <c r="H150" s="91">
        <f>+'Ark1'!R3098</f>
        <v>8</v>
      </c>
      <c r="I150" s="90">
        <f>IF(H150=0,"",'Ark1'!S3098)</f>
        <v>8</v>
      </c>
      <c r="J150" s="83"/>
      <c r="K150" s="177">
        <f>IF(G150=0,"",100*H150/Måned!$G20)</f>
        <v>1.2678288431061806</v>
      </c>
      <c r="L150" s="83"/>
      <c r="M150" s="177">
        <f>+IF(H150=0,"",'Ark1'!AA3098)</f>
        <v>21.249231603754495</v>
      </c>
      <c r="N150" s="177">
        <f>+IF(I150=0,"",'Ark1'!AB3098)</f>
        <v>3.4255474015111802</v>
      </c>
      <c r="O150" s="250">
        <f>IF(H150=0,"",'Ark1'!W3098)</f>
        <v>55.625</v>
      </c>
      <c r="P150" s="177">
        <f>IF(H150=0,"",'Ark1'!X3098)</f>
        <v>175.55525460455041</v>
      </c>
      <c r="Q150" s="249"/>
      <c r="R150" s="177">
        <f>IF(H150=0,"",'Ark1'!AA3098)</f>
        <v>21.249231603754495</v>
      </c>
      <c r="S150" s="177">
        <f>IF(H150=0,"",'Ark1'!AB3098)</f>
        <v>3.4255474015111802</v>
      </c>
      <c r="T150" s="177">
        <f>IF(H150=0,"",'Ark1'!AC3098)</f>
        <v>23.356922768674043</v>
      </c>
      <c r="U150" s="83"/>
      <c r="V150" s="91">
        <f t="shared" si="20"/>
        <v>8</v>
      </c>
      <c r="W150" s="177">
        <f>+'Ark1'!V3098</f>
        <v>9</v>
      </c>
      <c r="X150" s="225"/>
      <c r="Y150" s="252"/>
      <c r="AB150" s="229"/>
    </row>
    <row r="151" spans="1:45" ht="15.6">
      <c r="A151" s="225"/>
      <c r="B151" s="207">
        <f>+'Ark1'!C3099</f>
        <v>2024</v>
      </c>
      <c r="C151" s="207">
        <f>+'Ark1'!J3099</f>
        <v>155</v>
      </c>
      <c r="D151" s="207" t="str">
        <f t="shared" si="21"/>
        <v>Målselv</v>
      </c>
      <c r="E151" s="207">
        <f>+'Ark1'!D3099</f>
        <v>12</v>
      </c>
      <c r="F151" s="207" t="s">
        <v>578</v>
      </c>
      <c r="G151" s="90">
        <f>+'Ark1'!Q3099</f>
        <v>0</v>
      </c>
      <c r="H151" s="91">
        <f>+'Ark1'!R3099</f>
        <v>0</v>
      </c>
      <c r="I151" s="90" t="str">
        <f>IF(H151=0,"",'Ark1'!S3099)</f>
        <v/>
      </c>
      <c r="J151" s="83"/>
      <c r="K151" s="177" t="str">
        <f>IF(G151=0,"",100*H151/Måned!$G21)</f>
        <v/>
      </c>
      <c r="L151" s="83"/>
      <c r="M151" s="177" t="str">
        <f>+IF(H151=0,"",'Ark1'!AA3099)</f>
        <v/>
      </c>
      <c r="N151" s="177">
        <f>+IF(I151=0,"",'Ark1'!AB3099)</f>
        <v>0</v>
      </c>
      <c r="O151" s="250" t="str">
        <f>IF(H151=0,"",'Ark1'!W3099)</f>
        <v/>
      </c>
      <c r="P151" s="177" t="str">
        <f>IF(H151=0,"",'Ark1'!X3099)</f>
        <v/>
      </c>
      <c r="Q151" s="249"/>
      <c r="R151" s="177" t="str">
        <f>IF(H151=0,"",'Ark1'!AA3099)</f>
        <v/>
      </c>
      <c r="S151" s="177" t="str">
        <f>IF(H151=0,"",'Ark1'!AB3099)</f>
        <v/>
      </c>
      <c r="T151" s="177" t="str">
        <f>IF(H151=0,"",'Ark1'!AC3099)</f>
        <v/>
      </c>
      <c r="U151" s="83"/>
      <c r="V151" s="91" t="str">
        <f t="shared" si="20"/>
        <v/>
      </c>
      <c r="W151" s="177">
        <f>+'Ark1'!V3099</f>
        <v>0</v>
      </c>
      <c r="X151" s="225"/>
      <c r="Y151" s="252"/>
      <c r="AB151" s="229"/>
    </row>
    <row r="152" spans="1:45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52"/>
      <c r="AB152" s="229"/>
    </row>
    <row r="153" spans="1:45" ht="15.6">
      <c r="A153" s="225"/>
      <c r="B153" s="207">
        <f>+'Ark1'!C3100</f>
        <v>2024</v>
      </c>
      <c r="C153" s="207">
        <f>+'Ark1'!J3100</f>
        <v>160</v>
      </c>
      <c r="D153" s="207" t="s">
        <v>32</v>
      </c>
      <c r="E153" s="207">
        <f>+'Ark1'!D3100</f>
        <v>1</v>
      </c>
      <c r="F153" s="207" t="s">
        <v>568</v>
      </c>
      <c r="G153" s="90">
        <f>+'Ark1'!Q3100</f>
        <v>12</v>
      </c>
      <c r="H153" s="91">
        <f>+'Ark1'!R3100</f>
        <v>41</v>
      </c>
      <c r="I153" s="90">
        <f>IF(H153=0,"",'Ark1'!S3100)</f>
        <v>41</v>
      </c>
      <c r="J153" s="83"/>
      <c r="K153" s="177">
        <f>IF(G153=0,"",100*H153/Måned!$G10)</f>
        <v>1.5134736064968624</v>
      </c>
      <c r="L153" s="83"/>
      <c r="M153" s="177">
        <f>+IF(H153=0,"",'Ark1'!AA3100)</f>
        <v>11.306247976564348</v>
      </c>
      <c r="N153" s="177">
        <f>+IF(I153=0,"",'Ark1'!AB3100)</f>
        <v>4.2112565508481197</v>
      </c>
      <c r="O153" s="250">
        <f>IF(H153=0,"",'Ark1'!W3100)</f>
        <v>54.14634146341465</v>
      </c>
      <c r="P153" s="177">
        <f>IF(H153=0,"",'Ark1'!X3100)</f>
        <v>152.37692571941972</v>
      </c>
      <c r="Q153" s="249"/>
      <c r="R153" s="177">
        <f>IF(H153=0,"",'Ark1'!AA3100)</f>
        <v>11.306247976564348</v>
      </c>
      <c r="S153" s="177">
        <f>IF(H153=0,"",'Ark1'!AB3100)</f>
        <v>4.2112565508481197</v>
      </c>
      <c r="T153" s="177">
        <f>IF(H153=0,"",'Ark1'!AC3100)</f>
        <v>-52.560578902808814</v>
      </c>
      <c r="U153" s="83"/>
      <c r="V153" s="91">
        <f t="shared" ref="V153:V164" si="22">+(IF(H153=0,"",I153/G153))</f>
        <v>3.4166666666666665</v>
      </c>
      <c r="W153" s="177">
        <f>+'Ark1'!V3100</f>
        <v>10.512195121951217</v>
      </c>
      <c r="X153" s="225"/>
      <c r="Y153" s="252"/>
      <c r="AB153" s="229"/>
    </row>
    <row r="154" spans="1:45" ht="15.6">
      <c r="A154" s="225"/>
      <c r="B154" s="207">
        <f>+'Ark1'!C3101</f>
        <v>2024</v>
      </c>
      <c r="C154" s="207">
        <f>+'Ark1'!J3101</f>
        <v>160</v>
      </c>
      <c r="D154" s="207" t="str">
        <f t="shared" ref="D154:D164" si="23">+D153</f>
        <v>Oslo</v>
      </c>
      <c r="E154" s="207">
        <f>+'Ark1'!D3101</f>
        <v>2</v>
      </c>
      <c r="F154" s="207" t="s">
        <v>569</v>
      </c>
      <c r="G154" s="90">
        <f>+'Ark1'!Q3101</f>
        <v>8</v>
      </c>
      <c r="H154" s="91">
        <f>+'Ark1'!R3101</f>
        <v>29</v>
      </c>
      <c r="I154" s="90">
        <f>IF(H154=0,"",'Ark1'!S3101)</f>
        <v>29</v>
      </c>
      <c r="J154" s="83"/>
      <c r="K154" s="177">
        <f>IF(G154=0,"",100*H154/Måned!$G11)</f>
        <v>1.0837070254110612</v>
      </c>
      <c r="L154" s="83"/>
      <c r="M154" s="177">
        <f>+IF(H154=0,"",'Ark1'!AA3101)</f>
        <v>6.2588971155835109</v>
      </c>
      <c r="N154" s="177">
        <f>+IF(I154=0,"",'Ark1'!AB3101)</f>
        <v>3.8202788276572801</v>
      </c>
      <c r="O154" s="250">
        <f>IF(H154=0,"",'Ark1'!W3101)</f>
        <v>56.51724137931032</v>
      </c>
      <c r="P154" s="177">
        <f>IF(H154=0,"",'Ark1'!X3101)</f>
        <v>142.25352112676052</v>
      </c>
      <c r="Q154" s="249"/>
      <c r="R154" s="177">
        <f>IF(H154=0,"",'Ark1'!AA3101)</f>
        <v>6.2588971155835109</v>
      </c>
      <c r="S154" s="177">
        <f>IF(H154=0,"",'Ark1'!AB3101)</f>
        <v>3.8202788276572801</v>
      </c>
      <c r="T154" s="177">
        <f>IF(H154=0,"",'Ark1'!AC3101)</f>
        <v>13.383111742110128</v>
      </c>
      <c r="U154" s="83"/>
      <c r="V154" s="91">
        <f t="shared" si="22"/>
        <v>3.625</v>
      </c>
      <c r="W154" s="177">
        <f>+'Ark1'!V3101</f>
        <v>9.6896551724137954</v>
      </c>
      <c r="X154" s="225"/>
      <c r="Y154" s="252"/>
      <c r="AB154" s="229"/>
    </row>
    <row r="155" spans="1:45" s="254" customFormat="1" ht="15.6">
      <c r="A155" s="225"/>
      <c r="B155" s="207">
        <f>+'Ark1'!C3102</f>
        <v>2024</v>
      </c>
      <c r="C155" s="207">
        <f>+'Ark1'!J3102</f>
        <v>160</v>
      </c>
      <c r="D155" s="207" t="str">
        <f t="shared" si="23"/>
        <v>Oslo</v>
      </c>
      <c r="E155" s="207">
        <f>+'Ark1'!D3102</f>
        <v>3</v>
      </c>
      <c r="F155" s="207" t="s">
        <v>570</v>
      </c>
      <c r="G155" s="90">
        <f>+'Ark1'!Q3102</f>
        <v>6</v>
      </c>
      <c r="H155" s="91">
        <f>+'Ark1'!R3102</f>
        <v>9</v>
      </c>
      <c r="I155" s="90">
        <f>IF(H155=0,"",'Ark1'!S3102)</f>
        <v>9</v>
      </c>
      <c r="J155" s="83"/>
      <c r="K155" s="177">
        <f>IF(G155=0,"",100*H155/Måned!$G12)</f>
        <v>0.42472864558754131</v>
      </c>
      <c r="L155" s="83"/>
      <c r="M155" s="177">
        <f>+IF(H155=0,"",'Ark1'!AA3102)</f>
        <v>5.4601813382811644</v>
      </c>
      <c r="N155" s="177">
        <f>+IF(I155=0,"",'Ark1'!AB3102)</f>
        <v>3.7940824619919593</v>
      </c>
      <c r="O155" s="250">
        <f>IF(H155=0,"",'Ark1'!W3102)</f>
        <v>56.777777777777779</v>
      </c>
      <c r="P155" s="177">
        <f>IF(H155=0,"",'Ark1'!X3102)</f>
        <v>143.93884675574816</v>
      </c>
      <c r="Q155" s="249"/>
      <c r="R155" s="177">
        <f>IF(H155=0,"",'Ark1'!AA3102)</f>
        <v>5.4601813382811644</v>
      </c>
      <c r="S155" s="177">
        <f>IF(H155=0,"",'Ark1'!AB3102)</f>
        <v>3.7940824619919593</v>
      </c>
      <c r="T155" s="177">
        <f>IF(H155=0,"",'Ark1'!AC3102)</f>
        <v>2.4195086695842596</v>
      </c>
      <c r="U155" s="83"/>
      <c r="V155" s="91">
        <f t="shared" si="22"/>
        <v>1.5</v>
      </c>
      <c r="W155" s="177">
        <f>+'Ark1'!V3102</f>
        <v>9.8888888888888875</v>
      </c>
      <c r="X155" s="225"/>
      <c r="Y155" s="252"/>
      <c r="Z155" s="177"/>
      <c r="AA155" s="177"/>
      <c r="AB155" s="229"/>
      <c r="AC155" s="89"/>
      <c r="AD155" s="89"/>
      <c r="AE155" s="89"/>
      <c r="AF155" s="89"/>
      <c r="AG155" s="89"/>
      <c r="AH155" s="89"/>
      <c r="AI155" s="91"/>
      <c r="AJ155" s="90"/>
      <c r="AK155" s="90"/>
      <c r="AL155" s="90"/>
      <c r="AM155" s="90"/>
      <c r="AN155" s="90"/>
    </row>
    <row r="156" spans="1:45" s="254" customFormat="1" ht="15.6">
      <c r="A156" s="225"/>
      <c r="B156" s="207">
        <f>+'Ark1'!C3103</f>
        <v>2024</v>
      </c>
      <c r="C156" s="207">
        <f>+'Ark1'!J3103</f>
        <v>160</v>
      </c>
      <c r="D156" s="207" t="str">
        <f t="shared" si="23"/>
        <v>Oslo</v>
      </c>
      <c r="E156" s="207">
        <f>+'Ark1'!D3103</f>
        <v>4</v>
      </c>
      <c r="F156" s="207" t="s">
        <v>571</v>
      </c>
      <c r="G156" s="90">
        <f>+'Ark1'!Q3103</f>
        <v>15</v>
      </c>
      <c r="H156" s="91">
        <f>+'Ark1'!R3103</f>
        <v>33</v>
      </c>
      <c r="I156" s="90">
        <f>IF(H156=0,"",'Ark1'!S3103)</f>
        <v>33</v>
      </c>
      <c r="J156" s="83"/>
      <c r="K156" s="177">
        <f>IF(G156=0,"",100*H156/Måned!$G13)</f>
        <v>1.1122345803842264</v>
      </c>
      <c r="L156" s="83"/>
      <c r="M156" s="177">
        <f>+IF(H156=0,"",'Ark1'!AA3103)</f>
        <v>15.333408192414849</v>
      </c>
      <c r="N156" s="177">
        <f>+IF(I156=0,"",'Ark1'!AB3103)</f>
        <v>4.1276687390665963</v>
      </c>
      <c r="O156" s="250">
        <f>IF(H156=0,"",'Ark1'!W3103)</f>
        <v>54.151515151515149</v>
      </c>
      <c r="P156" s="177">
        <f>IF(H156=0,"",'Ark1'!X3103)</f>
        <v>155.09044945664661</v>
      </c>
      <c r="Q156" s="249"/>
      <c r="R156" s="177">
        <f>IF(H156=0,"",'Ark1'!AA3103)</f>
        <v>15.333408192414849</v>
      </c>
      <c r="S156" s="177">
        <f>IF(H156=0,"",'Ark1'!AB3103)</f>
        <v>4.1276687390665963</v>
      </c>
      <c r="T156" s="177">
        <f>IF(H156=0,"",'Ark1'!AC3103)</f>
        <v>-33.804407170242811</v>
      </c>
      <c r="U156" s="83"/>
      <c r="V156" s="91">
        <f t="shared" si="22"/>
        <v>2.2000000000000002</v>
      </c>
      <c r="W156" s="177">
        <f>+'Ark1'!V3103</f>
        <v>10.727272727272727</v>
      </c>
      <c r="X156" s="225"/>
      <c r="Y156" s="252"/>
      <c r="Z156" s="177"/>
      <c r="AA156" s="177"/>
      <c r="AB156" s="229"/>
      <c r="AC156" s="89"/>
      <c r="AD156" s="89"/>
      <c r="AE156" s="89"/>
      <c r="AF156" s="89"/>
      <c r="AG156" s="89"/>
      <c r="AH156" s="89"/>
      <c r="AI156" s="91"/>
      <c r="AJ156" s="90"/>
    </row>
    <row r="157" spans="1:45" s="254" customFormat="1" ht="15.6">
      <c r="A157" s="225"/>
      <c r="B157" s="207">
        <f>+'Ark1'!C3104</f>
        <v>2024</v>
      </c>
      <c r="C157" s="207">
        <f>+'Ark1'!J3104</f>
        <v>160</v>
      </c>
      <c r="D157" s="207" t="str">
        <f t="shared" si="23"/>
        <v>Oslo</v>
      </c>
      <c r="E157" s="207">
        <f>+'Ark1'!D3104</f>
        <v>5</v>
      </c>
      <c r="F157" s="207" t="s">
        <v>467</v>
      </c>
      <c r="G157" s="90">
        <f>+'Ark1'!Q3104</f>
        <v>7</v>
      </c>
      <c r="H157" s="91">
        <f>+'Ark1'!R3104</f>
        <v>22</v>
      </c>
      <c r="I157" s="90">
        <f>IF(H157=0,"",'Ark1'!S3104)</f>
        <v>22</v>
      </c>
      <c r="J157" s="83"/>
      <c r="K157" s="177">
        <f>IF(G157=0,"",100*H157/Måned!$G14)</f>
        <v>0.81967213114754101</v>
      </c>
      <c r="L157" s="83"/>
      <c r="M157" s="177">
        <f>+IF(H157=0,"",'Ark1'!AA3104)</f>
        <v>12.146765205546229</v>
      </c>
      <c r="N157" s="177">
        <f>+IF(I157=0,"",'Ark1'!AB3104)</f>
        <v>3.713110566983481</v>
      </c>
      <c r="O157" s="250">
        <f>IF(H157=0,"",'Ark1'!W3104)</f>
        <v>58.590909090909101</v>
      </c>
      <c r="P157" s="177">
        <f>IF(H157=0,"",'Ark1'!X3104)</f>
        <v>150.82734167241213</v>
      </c>
      <c r="Q157" s="249"/>
      <c r="R157" s="177">
        <f>IF(H157=0,"",'Ark1'!AA3104)</f>
        <v>12.146765205546229</v>
      </c>
      <c r="S157" s="177">
        <f>IF(H157=0,"",'Ark1'!AB3104)</f>
        <v>3.713110566983481</v>
      </c>
      <c r="T157" s="177">
        <f>IF(H157=0,"",'Ark1'!AC3104)</f>
        <v>-62.199762415128561</v>
      </c>
      <c r="U157" s="83"/>
      <c r="V157" s="91">
        <f t="shared" si="22"/>
        <v>3.1428571428571428</v>
      </c>
      <c r="W157" s="177">
        <f>+'Ark1'!V3104</f>
        <v>8.5</v>
      </c>
      <c r="X157" s="225"/>
      <c r="Y157" s="252"/>
      <c r="Z157" s="177"/>
      <c r="AA157" s="177"/>
      <c r="AB157" s="229"/>
      <c r="AC157" s="89"/>
      <c r="AD157" s="89"/>
      <c r="AE157" s="89"/>
      <c r="AF157" s="89"/>
      <c r="AG157" s="89"/>
      <c r="AH157" s="89"/>
      <c r="AI157" s="91"/>
      <c r="AJ157" s="90"/>
    </row>
    <row r="158" spans="1:45" s="254" customFormat="1" ht="15.6">
      <c r="A158" s="225"/>
      <c r="B158" s="207">
        <f>+'Ark1'!C3105</f>
        <v>2024</v>
      </c>
      <c r="C158" s="207">
        <f>+'Ark1'!J3105</f>
        <v>160</v>
      </c>
      <c r="D158" s="207" t="str">
        <f t="shared" si="23"/>
        <v>Oslo</v>
      </c>
      <c r="E158" s="207">
        <f>+'Ark1'!D3105</f>
        <v>6</v>
      </c>
      <c r="F158" s="207" t="s">
        <v>572</v>
      </c>
      <c r="G158" s="90">
        <f>+'Ark1'!Q3105</f>
        <v>13</v>
      </c>
      <c r="H158" s="91">
        <f>+'Ark1'!R3105</f>
        <v>30</v>
      </c>
      <c r="I158" s="90">
        <f>IF(H158=0,"",'Ark1'!S3105)</f>
        <v>30</v>
      </c>
      <c r="J158" s="83"/>
      <c r="K158" s="177">
        <f>IF(G158=0,"",100*H158/Måned!$G15)</f>
        <v>1.3736263736263736</v>
      </c>
      <c r="L158" s="83"/>
      <c r="M158" s="177">
        <f>+IF(H158=0,"",'Ark1'!AA3105)</f>
        <v>22.472919258520996</v>
      </c>
      <c r="N158" s="177">
        <f>+IF(I158=0,"",'Ark1'!AB3105)</f>
        <v>4.6481776596378257</v>
      </c>
      <c r="O158" s="250">
        <f>IF(H158=0,"",'Ark1'!W3105)</f>
        <v>54.16666666666665</v>
      </c>
      <c r="P158" s="177">
        <f>IF(H158=0,"",'Ark1'!X3105)</f>
        <v>153.9219934994583</v>
      </c>
      <c r="Q158" s="249"/>
      <c r="R158" s="177">
        <f>IF(H158=0,"",'Ark1'!AA3105)</f>
        <v>22.472919258520996</v>
      </c>
      <c r="S158" s="177">
        <f>IF(H158=0,"",'Ark1'!AB3105)</f>
        <v>4.6481776596378257</v>
      </c>
      <c r="T158" s="177">
        <f>IF(H158=0,"",'Ark1'!AC3105)</f>
        <v>-35.850092733095693</v>
      </c>
      <c r="U158" s="83"/>
      <c r="V158" s="91">
        <f t="shared" si="22"/>
        <v>2.3076923076923075</v>
      </c>
      <c r="W158" s="177">
        <f>+'Ark1'!V3105</f>
        <v>9.7333333333333307</v>
      </c>
      <c r="X158" s="225"/>
      <c r="Y158" s="91"/>
      <c r="Z158" s="177"/>
      <c r="AA158" s="177"/>
      <c r="AB158" s="229"/>
      <c r="AC158" s="89"/>
      <c r="AD158" s="89"/>
      <c r="AE158" s="89"/>
      <c r="AF158" s="89"/>
      <c r="AG158" s="89"/>
      <c r="AH158" s="89"/>
      <c r="AI158" s="91"/>
      <c r="AJ158" s="90"/>
    </row>
    <row r="159" spans="1:45" s="254" customFormat="1" ht="15.6">
      <c r="A159" s="225"/>
      <c r="B159" s="207">
        <f>+'Ark1'!C3106</f>
        <v>2024</v>
      </c>
      <c r="C159" s="207">
        <f>+'Ark1'!J3106</f>
        <v>160</v>
      </c>
      <c r="D159" s="207" t="str">
        <f t="shared" si="23"/>
        <v>Oslo</v>
      </c>
      <c r="E159" s="207">
        <f>+'Ark1'!D3106</f>
        <v>7</v>
      </c>
      <c r="F159" s="207" t="s">
        <v>573</v>
      </c>
      <c r="G159" s="90">
        <f>+'Ark1'!Q3106</f>
        <v>11</v>
      </c>
      <c r="H159" s="91">
        <f>+'Ark1'!R3106</f>
        <v>28</v>
      </c>
      <c r="I159" s="90">
        <f>IF(H159=0,"",'Ark1'!S3106)</f>
        <v>28</v>
      </c>
      <c r="J159" s="83"/>
      <c r="K159" s="177">
        <f>IF(G159=0,"",100*H159/Måned!$G16)</f>
        <v>1.1409942950285248</v>
      </c>
      <c r="L159" s="83"/>
      <c r="M159" s="177">
        <f>+IF(H159=0,"",'Ark1'!AA3106)</f>
        <v>14.017014078378656</v>
      </c>
      <c r="N159" s="177">
        <f>+IF(I159=0,"",'Ark1'!AB3106)</f>
        <v>5.1223549670208381</v>
      </c>
      <c r="O159" s="250">
        <f>IF(H159=0,"",'Ark1'!W3106)</f>
        <v>56.892857142857153</v>
      </c>
      <c r="P159" s="177">
        <f>IF(H159=0,"",'Ark1'!X3106)</f>
        <v>154.79801888252587</v>
      </c>
      <c r="Q159" s="249"/>
      <c r="R159" s="177">
        <f>IF(H159=0,"",'Ark1'!AA3106)</f>
        <v>14.017014078378656</v>
      </c>
      <c r="S159" s="177">
        <f>IF(H159=0,"",'Ark1'!AB3106)</f>
        <v>5.1223549670208381</v>
      </c>
      <c r="T159" s="177">
        <f>IF(H159=0,"",'Ark1'!AC3106)</f>
        <v>-54.783248065902953</v>
      </c>
      <c r="U159" s="83"/>
      <c r="V159" s="91">
        <f t="shared" si="22"/>
        <v>2.5454545454545454</v>
      </c>
      <c r="W159" s="177">
        <f>+'Ark1'!V3106</f>
        <v>7.2142857142857117</v>
      </c>
      <c r="X159" s="225"/>
      <c r="Y159" s="91"/>
      <c r="Z159" s="177"/>
      <c r="AA159" s="177"/>
      <c r="AB159" s="229"/>
      <c r="AC159" s="89"/>
      <c r="AD159" s="89"/>
      <c r="AE159" s="89"/>
      <c r="AF159" s="89"/>
      <c r="AG159" s="89"/>
      <c r="AH159" s="89"/>
      <c r="AI159" s="91"/>
      <c r="AJ159" s="90"/>
    </row>
    <row r="160" spans="1:45" s="254" customFormat="1" ht="15.6">
      <c r="A160" s="225"/>
      <c r="B160" s="207">
        <f>+'Ark1'!C3107</f>
        <v>2024</v>
      </c>
      <c r="C160" s="207">
        <f>+'Ark1'!J3107</f>
        <v>160</v>
      </c>
      <c r="D160" s="207" t="str">
        <f t="shared" si="23"/>
        <v>Oslo</v>
      </c>
      <c r="E160" s="207">
        <f>+'Ark1'!D3107</f>
        <v>8</v>
      </c>
      <c r="F160" s="207" t="s">
        <v>574</v>
      </c>
      <c r="G160" s="90">
        <f>+'Ark1'!Q3107</f>
        <v>12</v>
      </c>
      <c r="H160" s="91">
        <f>+'Ark1'!R3107</f>
        <v>32</v>
      </c>
      <c r="I160" s="90">
        <f>IF(H160=0,"",'Ark1'!S3107)</f>
        <v>32</v>
      </c>
      <c r="J160" s="83"/>
      <c r="K160" s="177">
        <f>IF(G160=0,"",100*H160/Måned!$G17)</f>
        <v>1.3547840812870449</v>
      </c>
      <c r="L160" s="83"/>
      <c r="M160" s="177">
        <f>+IF(H160=0,"",'Ark1'!AA3107)</f>
        <v>11.294979094020702</v>
      </c>
      <c r="N160" s="177">
        <f>+IF(I160=0,"",'Ark1'!AB3107)</f>
        <v>4.4755193483550038</v>
      </c>
      <c r="O160" s="250">
        <f>IF(H160=0,"",'Ark1'!W3107)</f>
        <v>54.96875</v>
      </c>
      <c r="P160" s="177">
        <f>IF(H160=0,"",'Ark1'!X3107)</f>
        <v>146.69217226435546</v>
      </c>
      <c r="Q160" s="249"/>
      <c r="R160" s="177">
        <f>IF(H160=0,"",'Ark1'!AA3107)</f>
        <v>11.294979094020702</v>
      </c>
      <c r="S160" s="177">
        <f>IF(H160=0,"",'Ark1'!AB3107)</f>
        <v>4.4755193483550038</v>
      </c>
      <c r="T160" s="177">
        <f>IF(H160=0,"",'Ark1'!AC3107)</f>
        <v>-44.905429557755475</v>
      </c>
      <c r="U160" s="83"/>
      <c r="V160" s="91">
        <f t="shared" si="22"/>
        <v>2.6666666666666665</v>
      </c>
      <c r="W160" s="177">
        <f>+'Ark1'!V3107</f>
        <v>9.9375</v>
      </c>
      <c r="X160" s="225"/>
      <c r="Y160" s="91"/>
      <c r="Z160" s="177"/>
      <c r="AA160" s="177"/>
      <c r="AB160" s="229"/>
      <c r="AC160" s="89"/>
      <c r="AD160" s="89"/>
      <c r="AE160" s="89"/>
      <c r="AF160" s="89"/>
      <c r="AG160" s="89"/>
      <c r="AH160" s="89"/>
      <c r="AI160" s="91"/>
      <c r="AJ160" s="90"/>
    </row>
    <row r="161" spans="1:45" s="254" customFormat="1" ht="15.6">
      <c r="A161" s="225"/>
      <c r="B161" s="207">
        <f>+'Ark1'!C3108</f>
        <v>2024</v>
      </c>
      <c r="C161" s="207">
        <f>+'Ark1'!J3108</f>
        <v>160</v>
      </c>
      <c r="D161" s="207" t="str">
        <f t="shared" si="23"/>
        <v>Oslo</v>
      </c>
      <c r="E161" s="207">
        <f>+'Ark1'!D3108</f>
        <v>9</v>
      </c>
      <c r="F161" s="207" t="s">
        <v>575</v>
      </c>
      <c r="G161" s="90">
        <f>+'Ark1'!Q3108</f>
        <v>11</v>
      </c>
      <c r="H161" s="91">
        <f>+'Ark1'!R3108</f>
        <v>47</v>
      </c>
      <c r="I161" s="90">
        <f>IF(H161=0,"",'Ark1'!S3108)</f>
        <v>47</v>
      </c>
      <c r="J161" s="83"/>
      <c r="K161" s="177">
        <f>IF(G161=0,"",100*H161/Måned!$G18)</f>
        <v>1.988155668358714</v>
      </c>
      <c r="L161" s="83"/>
      <c r="M161" s="177">
        <f>+IF(H161=0,"",'Ark1'!AA3108)</f>
        <v>9.5378287125780314</v>
      </c>
      <c r="N161" s="177">
        <f>+IF(I161=0,"",'Ark1'!AB3108)</f>
        <v>4.4225644715714445</v>
      </c>
      <c r="O161" s="250">
        <f>IF(H161=0,"",'Ark1'!W3108)</f>
        <v>53.191489361702146</v>
      </c>
      <c r="P161" s="177">
        <f>IF(H161=0,"",'Ark1'!X3108)</f>
        <v>149.11136211705588</v>
      </c>
      <c r="Q161" s="249"/>
      <c r="R161" s="177">
        <f>IF(H161=0,"",'Ark1'!AA3108)</f>
        <v>9.5378287125780314</v>
      </c>
      <c r="S161" s="177">
        <f>IF(H161=0,"",'Ark1'!AB3108)</f>
        <v>4.4225644715714445</v>
      </c>
      <c r="T161" s="177">
        <f>IF(H161=0,"",'Ark1'!AC3108)</f>
        <v>10.135084494388602</v>
      </c>
      <c r="U161" s="83"/>
      <c r="V161" s="91">
        <f t="shared" si="22"/>
        <v>4.2727272727272725</v>
      </c>
      <c r="W161" s="177">
        <f>+'Ark1'!V3108</f>
        <v>9.7021276595744705</v>
      </c>
      <c r="X161" s="225"/>
      <c r="Y161" s="91"/>
      <c r="Z161" s="177"/>
      <c r="AA161" s="177"/>
      <c r="AB161" s="229"/>
      <c r="AC161" s="89"/>
      <c r="AD161" s="89"/>
      <c r="AE161" s="89"/>
      <c r="AF161" s="89"/>
      <c r="AG161" s="89"/>
      <c r="AH161" s="89"/>
      <c r="AI161" s="91"/>
      <c r="AJ161" s="90"/>
    </row>
    <row r="162" spans="1:45" s="254" customFormat="1" ht="15.6">
      <c r="A162" s="225"/>
      <c r="B162" s="207">
        <f>+'Ark1'!C3109</f>
        <v>2024</v>
      </c>
      <c r="C162" s="207">
        <f>+'Ark1'!J3109</f>
        <v>160</v>
      </c>
      <c r="D162" s="207" t="str">
        <f t="shared" si="23"/>
        <v>Oslo</v>
      </c>
      <c r="E162" s="207">
        <f>+'Ark1'!D3109</f>
        <v>10</v>
      </c>
      <c r="F162" s="207" t="s">
        <v>576</v>
      </c>
      <c r="G162" s="90">
        <f>+'Ark1'!Q3109</f>
        <v>15</v>
      </c>
      <c r="H162" s="91">
        <f>+'Ark1'!R3109</f>
        <v>56</v>
      </c>
      <c r="I162" s="90">
        <f>IF(H162=0,"",'Ark1'!S3109)</f>
        <v>56</v>
      </c>
      <c r="J162" s="83"/>
      <c r="K162" s="177">
        <f>IF(G162=0,"",100*H162/Måned!$G19)</f>
        <v>2.2257551669316373</v>
      </c>
      <c r="L162" s="83"/>
      <c r="M162" s="177">
        <f>+IF(H162=0,"",'Ark1'!AA3109)</f>
        <v>9.4906989914833435</v>
      </c>
      <c r="N162" s="177">
        <f>+IF(I162=0,"",'Ark1'!AB3109)</f>
        <v>4.1206300291016751</v>
      </c>
      <c r="O162" s="250">
        <f>IF(H162=0,"",'Ark1'!W3109)</f>
        <v>53.142857142857153</v>
      </c>
      <c r="P162" s="177">
        <f>IF(H162=0,"",'Ark1'!X3109)</f>
        <v>150.34050456585669</v>
      </c>
      <c r="Q162" s="249"/>
      <c r="R162" s="177">
        <f>IF(H162=0,"",'Ark1'!AA3109)</f>
        <v>9.4906989914833435</v>
      </c>
      <c r="S162" s="177">
        <f>IF(H162=0,"",'Ark1'!AB3109)</f>
        <v>4.1206300291016751</v>
      </c>
      <c r="T162" s="177">
        <f>IF(H162=0,"",'Ark1'!AC3109)</f>
        <v>-16.97759707871354</v>
      </c>
      <c r="U162" s="83"/>
      <c r="V162" s="91">
        <f t="shared" si="22"/>
        <v>3.7333333333333334</v>
      </c>
      <c r="W162" s="177">
        <f>+'Ark1'!V3109</f>
        <v>10.375</v>
      </c>
      <c r="X162" s="225"/>
      <c r="Y162" s="91"/>
      <c r="Z162" s="177"/>
      <c r="AA162" s="177"/>
      <c r="AB162" s="229"/>
      <c r="AC162" s="89"/>
      <c r="AD162" s="89"/>
      <c r="AE162" s="89"/>
      <c r="AF162" s="89"/>
      <c r="AG162" s="89"/>
      <c r="AH162" s="89"/>
      <c r="AI162" s="91"/>
      <c r="AJ162" s="90"/>
    </row>
    <row r="163" spans="1:45" s="254" customFormat="1" ht="15.6">
      <c r="A163" s="225"/>
      <c r="B163" s="207">
        <f>+'Ark1'!C3110</f>
        <v>2024</v>
      </c>
      <c r="C163" s="207">
        <f>+'Ark1'!J3110</f>
        <v>160</v>
      </c>
      <c r="D163" s="207" t="str">
        <f t="shared" si="23"/>
        <v>Oslo</v>
      </c>
      <c r="E163" s="207">
        <f>+'Ark1'!D3110</f>
        <v>11</v>
      </c>
      <c r="F163" s="207" t="s">
        <v>577</v>
      </c>
      <c r="G163" s="90">
        <f>+'Ark1'!Q3110</f>
        <v>7</v>
      </c>
      <c r="H163" s="91">
        <f>+'Ark1'!R3110</f>
        <v>27</v>
      </c>
      <c r="I163" s="90">
        <f>IF(H163=0,"",'Ark1'!S3110)</f>
        <v>27</v>
      </c>
      <c r="J163" s="83"/>
      <c r="K163" s="177">
        <f>IF(G163=0,"",100*H163/Måned!$G20)</f>
        <v>4.2789223454833598</v>
      </c>
      <c r="L163" s="83"/>
      <c r="M163" s="177">
        <f>+IF(H163=0,"",'Ark1'!AA3110)</f>
        <v>10.613991594037522</v>
      </c>
      <c r="N163" s="177">
        <f>+IF(I163=0,"",'Ark1'!AB3110)</f>
        <v>4.4261971093118007</v>
      </c>
      <c r="O163" s="250">
        <f>IF(H163=0,"",'Ark1'!W3110)</f>
        <v>55.962962962962969</v>
      </c>
      <c r="P163" s="177">
        <f>IF(H163=0,"",'Ark1'!X3110)</f>
        <v>153.86220456642988</v>
      </c>
      <c r="Q163" s="249"/>
      <c r="R163" s="177">
        <f>IF(H163=0,"",'Ark1'!AA3110)</f>
        <v>10.613991594037522</v>
      </c>
      <c r="S163" s="177">
        <f>IF(H163=0,"",'Ark1'!AB3110)</f>
        <v>4.4261971093118007</v>
      </c>
      <c r="T163" s="177">
        <f>IF(H163=0,"",'Ark1'!AC3110)</f>
        <v>-15.663623360229312</v>
      </c>
      <c r="U163" s="83"/>
      <c r="V163" s="91">
        <f t="shared" si="22"/>
        <v>3.8571428571428572</v>
      </c>
      <c r="W163" s="177">
        <f>+'Ark1'!V3110</f>
        <v>8.8148148148148149</v>
      </c>
      <c r="X163" s="225"/>
      <c r="Y163" s="91"/>
      <c r="Z163" s="177"/>
      <c r="AA163" s="177"/>
      <c r="AB163" s="229"/>
      <c r="AC163" s="89"/>
      <c r="AD163" s="89"/>
      <c r="AE163" s="89"/>
      <c r="AF163" s="89"/>
      <c r="AG163" s="89"/>
      <c r="AH163" s="89"/>
      <c r="AI163" s="91"/>
      <c r="AJ163" s="90"/>
    </row>
    <row r="164" spans="1:45" s="254" customFormat="1" ht="15.6">
      <c r="A164" s="225"/>
      <c r="B164" s="207">
        <f>+'Ark1'!C3111</f>
        <v>2024</v>
      </c>
      <c r="C164" s="207">
        <f>+'Ark1'!J3111</f>
        <v>160</v>
      </c>
      <c r="D164" s="207" t="str">
        <f t="shared" si="23"/>
        <v>Oslo</v>
      </c>
      <c r="E164" s="207">
        <f>+'Ark1'!D3111</f>
        <v>12</v>
      </c>
      <c r="F164" s="207" t="s">
        <v>578</v>
      </c>
      <c r="G164" s="90">
        <f>+'Ark1'!Q3111</f>
        <v>0</v>
      </c>
      <c r="H164" s="91">
        <f>+'Ark1'!R3111</f>
        <v>0</v>
      </c>
      <c r="I164" s="90" t="str">
        <f>IF(H164=0,"",'Ark1'!S3111)</f>
        <v/>
      </c>
      <c r="J164" s="83"/>
      <c r="K164" s="177" t="str">
        <f>IF(G164=0,"",100*H164/Måned!$G21)</f>
        <v/>
      </c>
      <c r="L164" s="83"/>
      <c r="M164" s="177" t="str">
        <f>+IF(H164=0,"",'Ark1'!AA3111)</f>
        <v/>
      </c>
      <c r="N164" s="177">
        <f>+IF(I164=0,"",'Ark1'!AB3111)</f>
        <v>0</v>
      </c>
      <c r="O164" s="250" t="str">
        <f>IF(H164=0,"",'Ark1'!W3111)</f>
        <v/>
      </c>
      <c r="P164" s="177" t="str">
        <f>IF(H164=0,"",'Ark1'!X3111)</f>
        <v/>
      </c>
      <c r="Q164" s="249"/>
      <c r="R164" s="177" t="str">
        <f>IF(H164=0,"",'Ark1'!AA3111)</f>
        <v/>
      </c>
      <c r="S164" s="177" t="str">
        <f>IF(H164=0,"",'Ark1'!AB3111)</f>
        <v/>
      </c>
      <c r="T164" s="177" t="str">
        <f>IF(H164=0,"",'Ark1'!AC3111)</f>
        <v/>
      </c>
      <c r="U164" s="83"/>
      <c r="V164" s="91" t="str">
        <f t="shared" si="22"/>
        <v/>
      </c>
      <c r="W164" s="177">
        <f>+'Ark1'!V3111</f>
        <v>0</v>
      </c>
      <c r="X164" s="225"/>
      <c r="Y164" s="91"/>
      <c r="Z164" s="177"/>
      <c r="AA164" s="177"/>
      <c r="AB164" s="229"/>
      <c r="AC164" s="89"/>
      <c r="AD164" s="89"/>
      <c r="AE164" s="89"/>
      <c r="AF164" s="89"/>
      <c r="AG164" s="89"/>
      <c r="AH164" s="89"/>
      <c r="AI164" s="91"/>
      <c r="AJ164" s="90"/>
    </row>
    <row r="165" spans="1:45" s="254" customFormat="1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91"/>
      <c r="Z165" s="177"/>
      <c r="AA165" s="177"/>
      <c r="AB165" s="229"/>
      <c r="AC165" s="89"/>
      <c r="AD165" s="89"/>
      <c r="AE165" s="89"/>
      <c r="AF165" s="89"/>
      <c r="AG165" s="89"/>
      <c r="AH165" s="89"/>
      <c r="AI165" s="91"/>
      <c r="AJ165" s="90"/>
    </row>
    <row r="166" spans="1:45" ht="15.6">
      <c r="A166" s="225"/>
      <c r="B166" s="207">
        <f>+'Ark1'!C3112</f>
        <v>2024</v>
      </c>
      <c r="C166" s="207">
        <f>+'Ark1'!J3112</f>
        <v>171</v>
      </c>
      <c r="D166" s="207" t="s">
        <v>661</v>
      </c>
      <c r="E166" s="207">
        <f>+'Ark1'!D3112</f>
        <v>1</v>
      </c>
      <c r="F166" s="207" t="s">
        <v>568</v>
      </c>
      <c r="G166" s="90">
        <f>+'Ark1'!Q3112</f>
        <v>18</v>
      </c>
      <c r="H166" s="91">
        <f>+'Ark1'!R3112</f>
        <v>144</v>
      </c>
      <c r="I166" s="90">
        <f>IF(H166=0,"",'Ark1'!S3112)</f>
        <v>144</v>
      </c>
      <c r="J166" s="83"/>
      <c r="K166" s="177">
        <f>IF(G166=0,"",100*H166/Måned!$G10)</f>
        <v>5.3156146179401995</v>
      </c>
      <c r="L166" s="83"/>
      <c r="M166" s="177">
        <f>+IF(H166=0,"",'Ark1'!AA3112)</f>
        <v>30.095056507926294</v>
      </c>
      <c r="N166" s="177">
        <f>+IF(I166=0,"",'Ark1'!AB3112)</f>
        <v>3.7001248623408944</v>
      </c>
      <c r="O166" s="250">
        <f>IF(H166=0,"",'Ark1'!W3112)</f>
        <v>59.743055555555557</v>
      </c>
      <c r="P166" s="177">
        <f>IF(H166=0,"",'Ark1'!X3112)</f>
        <v>172.26209823040816</v>
      </c>
      <c r="Q166" s="249"/>
      <c r="R166" s="177">
        <f>IF(H166=0,"",'Ark1'!AA3112)</f>
        <v>30.095056507926294</v>
      </c>
      <c r="S166" s="177">
        <f>IF(H166=0,"",'Ark1'!AB3112)</f>
        <v>3.7001248623408944</v>
      </c>
      <c r="T166" s="177">
        <f>IF(H166=0,"",'Ark1'!AC3112)</f>
        <v>-43.085103951339718</v>
      </c>
      <c r="U166" s="83"/>
      <c r="V166" s="91">
        <f t="shared" ref="V166:V177" si="24">+(IF(H166=0,"",I166/G166))</f>
        <v>8</v>
      </c>
      <c r="W166" s="177">
        <f>+'Ark1'!V3112</f>
        <v>5.8055555555555562</v>
      </c>
      <c r="X166" s="225"/>
      <c r="AB166" s="229"/>
      <c r="AK166" s="254"/>
      <c r="AL166" s="254"/>
      <c r="AM166" s="254"/>
      <c r="AN166" s="254"/>
    </row>
    <row r="167" spans="1:45" ht="15.6">
      <c r="A167" s="225"/>
      <c r="B167" s="207">
        <f>+'Ark1'!C3113</f>
        <v>2024</v>
      </c>
      <c r="C167" s="207">
        <f>+'Ark1'!J3113</f>
        <v>171</v>
      </c>
      <c r="D167" s="207" t="str">
        <f t="shared" ref="D167:D177" si="25">+D166</f>
        <v>Prima</v>
      </c>
      <c r="E167" s="207">
        <f>+'Ark1'!D3113</f>
        <v>2</v>
      </c>
      <c r="F167" s="207" t="s">
        <v>569</v>
      </c>
      <c r="G167" s="90">
        <f>+'Ark1'!Q3113</f>
        <v>23</v>
      </c>
      <c r="H167" s="91">
        <f>+'Ark1'!R3113</f>
        <v>186</v>
      </c>
      <c r="I167" s="90">
        <f>IF(H167=0,"",'Ark1'!S3113)</f>
        <v>185</v>
      </c>
      <c r="J167" s="83"/>
      <c r="K167" s="177">
        <f>IF(G167=0,"",100*H167/Måned!$G11)</f>
        <v>6.9506726457399104</v>
      </c>
      <c r="L167" s="83"/>
      <c r="M167" s="177">
        <f>+IF(H167=0,"",'Ark1'!AA3113)</f>
        <v>28.541635759084475</v>
      </c>
      <c r="N167" s="177">
        <f>+IF(I167=0,"",'Ark1'!AB3113)</f>
        <v>3.7631095421018914</v>
      </c>
      <c r="O167" s="250">
        <f>IF(H167=0,"",'Ark1'!W3113)</f>
        <v>59.918918918918926</v>
      </c>
      <c r="P167" s="177">
        <f>IF(H167=0,"",'Ark1'!X3113)</f>
        <v>171.94515313552111</v>
      </c>
      <c r="Q167" s="249"/>
      <c r="R167" s="177">
        <f>IF(H167=0,"",'Ark1'!AA3113)</f>
        <v>28.541635759084475</v>
      </c>
      <c r="S167" s="177">
        <f>IF(H167=0,"",'Ark1'!AB3113)</f>
        <v>3.7631095421018914</v>
      </c>
      <c r="T167" s="177">
        <f>IF(H167=0,"",'Ark1'!AC3113)</f>
        <v>-28.669296804215513</v>
      </c>
      <c r="U167" s="83"/>
      <c r="V167" s="91">
        <f t="shared" si="24"/>
        <v>8.0434782608695645</v>
      </c>
      <c r="W167" s="177">
        <f>+'Ark1'!V3113</f>
        <v>5.263440860215054</v>
      </c>
      <c r="X167" s="225"/>
      <c r="AB167" s="229"/>
    </row>
    <row r="168" spans="1:45" ht="15.6">
      <c r="A168" s="225"/>
      <c r="B168" s="207">
        <f>+'Ark1'!C3114</f>
        <v>2024</v>
      </c>
      <c r="C168" s="207">
        <f>+'Ark1'!J3114</f>
        <v>171</v>
      </c>
      <c r="D168" s="207" t="str">
        <f t="shared" si="25"/>
        <v>Prima</v>
      </c>
      <c r="E168" s="207">
        <f>+'Ark1'!D3114</f>
        <v>3</v>
      </c>
      <c r="F168" s="207" t="s">
        <v>570</v>
      </c>
      <c r="G168" s="90">
        <f>+'Ark1'!Q3114</f>
        <v>19</v>
      </c>
      <c r="H168" s="91">
        <f>+'Ark1'!R3114</f>
        <v>170</v>
      </c>
      <c r="I168" s="90">
        <f>IF(H168=0,"",'Ark1'!S3114)</f>
        <v>170</v>
      </c>
      <c r="J168" s="83"/>
      <c r="K168" s="177">
        <f>IF(G168=0,"",100*H168/Måned!$G12)</f>
        <v>8.0226521944313358</v>
      </c>
      <c r="L168" s="83"/>
      <c r="M168" s="177">
        <f>+IF(H168=0,"",'Ark1'!AA3114)</f>
        <v>29.5065397771302</v>
      </c>
      <c r="N168" s="177">
        <f>+IF(I168=0,"",'Ark1'!AB3114)</f>
        <v>3.4139749433020556</v>
      </c>
      <c r="O168" s="250">
        <f>IF(H168=0,"",'Ark1'!W3114)</f>
        <v>60.364705882352943</v>
      </c>
      <c r="P168" s="177">
        <f>IF(H168=0,"",'Ark1'!X3114)</f>
        <v>166.14811038174753</v>
      </c>
      <c r="Q168" s="249"/>
      <c r="R168" s="177">
        <f>IF(H168=0,"",'Ark1'!AA3114)</f>
        <v>29.5065397771302</v>
      </c>
      <c r="S168" s="177">
        <f>IF(H168=0,"",'Ark1'!AB3114)</f>
        <v>3.4139749433020556</v>
      </c>
      <c r="T168" s="177">
        <f>IF(H168=0,"",'Ark1'!AC3114)</f>
        <v>-39.815705669194465</v>
      </c>
      <c r="U168" s="83"/>
      <c r="V168" s="91">
        <f t="shared" si="24"/>
        <v>8.9473684210526319</v>
      </c>
      <c r="W168" s="177">
        <f>+'Ark1'!V3114</f>
        <v>4.4823529411764707</v>
      </c>
      <c r="X168" s="225"/>
      <c r="AB168" s="229"/>
    </row>
    <row r="169" spans="1:45" ht="15.6">
      <c r="A169" s="225"/>
      <c r="B169" s="207">
        <f>+'Ark1'!C3115</f>
        <v>2024</v>
      </c>
      <c r="C169" s="207">
        <f>+'Ark1'!J3115</f>
        <v>171</v>
      </c>
      <c r="D169" s="207" t="str">
        <f t="shared" si="25"/>
        <v>Prima</v>
      </c>
      <c r="E169" s="207">
        <f>+'Ark1'!D3115</f>
        <v>4</v>
      </c>
      <c r="F169" s="207" t="s">
        <v>571</v>
      </c>
      <c r="G169" s="90">
        <f>+'Ark1'!Q3115</f>
        <v>16</v>
      </c>
      <c r="H169" s="91">
        <f>+'Ark1'!R3115</f>
        <v>326</v>
      </c>
      <c r="I169" s="90">
        <f>IF(H169=0,"",'Ark1'!S3115)</f>
        <v>326</v>
      </c>
      <c r="J169" s="83"/>
      <c r="K169" s="177">
        <f>IF(G169=0,"",100*H169/Måned!$G13)</f>
        <v>10.98752949106842</v>
      </c>
      <c r="L169" s="83"/>
      <c r="M169" s="177">
        <f>+IF(H169=0,"",'Ark1'!AA3115)</f>
        <v>29.032202189518554</v>
      </c>
      <c r="N169" s="177">
        <f>+IF(I169=0,"",'Ark1'!AB3115)</f>
        <v>3.9860366862334424</v>
      </c>
      <c r="O169" s="250">
        <f>IF(H169=0,"",'Ark1'!W3115)</f>
        <v>59.935582822085912</v>
      </c>
      <c r="P169" s="177">
        <f>IF(H169=0,"",'Ark1'!X3115)</f>
        <v>166.50492858044922</v>
      </c>
      <c r="Q169" s="249"/>
      <c r="R169" s="177">
        <f>IF(H169=0,"",'Ark1'!AA3115)</f>
        <v>29.032202189518554</v>
      </c>
      <c r="S169" s="177">
        <f>IF(H169=0,"",'Ark1'!AB3115)</f>
        <v>3.9860366862334424</v>
      </c>
      <c r="T169" s="177">
        <f>IF(H169=0,"",'Ark1'!AC3115)</f>
        <v>-42.927173334929194</v>
      </c>
      <c r="U169" s="83"/>
      <c r="V169" s="91">
        <f t="shared" si="24"/>
        <v>20.375</v>
      </c>
      <c r="W169" s="177">
        <f>+'Ark1'!V3115</f>
        <v>5.0306748466257662</v>
      </c>
      <c r="X169" s="225"/>
      <c r="AB169" s="229"/>
    </row>
    <row r="170" spans="1:45" ht="15.6">
      <c r="A170" s="225"/>
      <c r="B170" s="207">
        <f>+'Ark1'!C3116</f>
        <v>2024</v>
      </c>
      <c r="C170" s="207">
        <f>+'Ark1'!J3116</f>
        <v>171</v>
      </c>
      <c r="D170" s="207" t="str">
        <f t="shared" si="25"/>
        <v>Prima</v>
      </c>
      <c r="E170" s="207">
        <f>+'Ark1'!D3116</f>
        <v>5</v>
      </c>
      <c r="F170" s="207" t="s">
        <v>467</v>
      </c>
      <c r="G170" s="90">
        <f>+'Ark1'!Q3116</f>
        <v>18</v>
      </c>
      <c r="H170" s="91">
        <f>+'Ark1'!R3116</f>
        <v>220</v>
      </c>
      <c r="I170" s="90">
        <f>IF(H170=0,"",'Ark1'!S3116)</f>
        <v>220</v>
      </c>
      <c r="J170" s="83"/>
      <c r="K170" s="177">
        <f>IF(G170=0,"",100*H170/Måned!$G14)</f>
        <v>8.1967213114754092</v>
      </c>
      <c r="L170" s="83"/>
      <c r="M170" s="177">
        <f>+IF(H170=0,"",'Ark1'!AA3116)</f>
        <v>30.044329658491193</v>
      </c>
      <c r="N170" s="177">
        <f>+IF(I170=0,"",'Ark1'!AB3116)</f>
        <v>3.6638140042653826</v>
      </c>
      <c r="O170" s="250">
        <f>IF(H170=0,"",'Ark1'!W3116)</f>
        <v>59.731818181818191</v>
      </c>
      <c r="P170" s="177">
        <f>IF(H170=0,"",'Ark1'!X3116)</f>
        <v>162.64453856003149</v>
      </c>
      <c r="Q170" s="249"/>
      <c r="R170" s="177">
        <f>IF(H170=0,"",'Ark1'!AA3116)</f>
        <v>30.044329658491193</v>
      </c>
      <c r="S170" s="177">
        <f>IF(H170=0,"",'Ark1'!AB3116)</f>
        <v>3.6638140042653826</v>
      </c>
      <c r="T170" s="177">
        <f>IF(H170=0,"",'Ark1'!AC3116)</f>
        <v>-39.711378535885501</v>
      </c>
      <c r="U170" s="83"/>
      <c r="V170" s="91">
        <f t="shared" si="24"/>
        <v>12.222222222222221</v>
      </c>
      <c r="W170" s="177">
        <f>+'Ark1'!V3116</f>
        <v>5.1590909090909101</v>
      </c>
      <c r="X170" s="225"/>
      <c r="AB170" s="229"/>
    </row>
    <row r="171" spans="1:45" ht="15.6">
      <c r="A171" s="225"/>
      <c r="B171" s="207">
        <f>+'Ark1'!C3117</f>
        <v>2024</v>
      </c>
      <c r="C171" s="207">
        <f>+'Ark1'!J3117</f>
        <v>171</v>
      </c>
      <c r="D171" s="207" t="str">
        <f t="shared" si="25"/>
        <v>Prima</v>
      </c>
      <c r="E171" s="207">
        <f>+'Ark1'!D3117</f>
        <v>6</v>
      </c>
      <c r="F171" s="207" t="s">
        <v>572</v>
      </c>
      <c r="G171" s="90">
        <f>+'Ark1'!Q3117</f>
        <v>19</v>
      </c>
      <c r="H171" s="91">
        <f>+'Ark1'!R3117</f>
        <v>197</v>
      </c>
      <c r="I171" s="90">
        <f>IF(H171=0,"",'Ark1'!S3117)</f>
        <v>197</v>
      </c>
      <c r="J171" s="83"/>
      <c r="K171" s="177">
        <f>IF(G171=0,"",100*H171/Måned!$G15)</f>
        <v>9.0201465201465201</v>
      </c>
      <c r="L171" s="83"/>
      <c r="M171" s="177">
        <f>+IF(H171=0,"",'Ark1'!AA3117)</f>
        <v>27.821794509627168</v>
      </c>
      <c r="N171" s="177">
        <f>+IF(I171=0,"",'Ark1'!AB3117)</f>
        <v>3.4600602307224193</v>
      </c>
      <c r="O171" s="250">
        <f>IF(H171=0,"",'Ark1'!W3117)</f>
        <v>59.685279187817279</v>
      </c>
      <c r="P171" s="177">
        <f>IF(H171=0,"",'Ark1'!X3117)</f>
        <v>164.39880988390323</v>
      </c>
      <c r="Q171" s="249"/>
      <c r="R171" s="177">
        <f>IF(H171=0,"",'Ark1'!AA3117)</f>
        <v>27.821794509627168</v>
      </c>
      <c r="S171" s="177">
        <f>IF(H171=0,"",'Ark1'!AB3117)</f>
        <v>3.4600602307224193</v>
      </c>
      <c r="T171" s="177">
        <f>IF(H171=0,"",'Ark1'!AC3117)</f>
        <v>-42.242248776460549</v>
      </c>
      <c r="U171" s="83"/>
      <c r="V171" s="91">
        <f t="shared" si="24"/>
        <v>10.368421052631579</v>
      </c>
      <c r="W171" s="177">
        <f>+'Ark1'!V3117</f>
        <v>5.4010152284263953</v>
      </c>
      <c r="X171" s="225"/>
      <c r="AB171" s="229"/>
    </row>
    <row r="172" spans="1:45" s="89" customFormat="1" ht="15.6">
      <c r="A172" s="225"/>
      <c r="B172" s="207">
        <f>+'Ark1'!C3118</f>
        <v>2024</v>
      </c>
      <c r="C172" s="207">
        <f>+'Ark1'!J3118</f>
        <v>171</v>
      </c>
      <c r="D172" s="207" t="str">
        <f t="shared" si="25"/>
        <v>Prima</v>
      </c>
      <c r="E172" s="207">
        <f>+'Ark1'!D3118</f>
        <v>7</v>
      </c>
      <c r="F172" s="207" t="s">
        <v>573</v>
      </c>
      <c r="G172" s="90">
        <f>+'Ark1'!Q3118</f>
        <v>20</v>
      </c>
      <c r="H172" s="91">
        <f>+'Ark1'!R3118</f>
        <v>190</v>
      </c>
      <c r="I172" s="90">
        <f>IF(H172=0,"",'Ark1'!S3118)</f>
        <v>189</v>
      </c>
      <c r="J172" s="83"/>
      <c r="K172" s="177">
        <f>IF(G172=0,"",100*H172/Måned!$G16)</f>
        <v>7.7424612876935619</v>
      </c>
      <c r="L172" s="83"/>
      <c r="M172" s="177">
        <f>+IF(H172=0,"",'Ark1'!AA3118)</f>
        <v>33.852548060937394</v>
      </c>
      <c r="N172" s="177">
        <f>+IF(I172=0,"",'Ark1'!AB3118)</f>
        <v>4.308990291158957</v>
      </c>
      <c r="O172" s="250">
        <f>IF(H172=0,"",'Ark1'!W3118)</f>
        <v>59.507936507936485</v>
      </c>
      <c r="P172" s="177">
        <f>IF(H172=0,"",'Ark1'!X3118)</f>
        <v>164.89935564805839</v>
      </c>
      <c r="Q172" s="249"/>
      <c r="R172" s="177">
        <f>IF(H172=0,"",'Ark1'!AA3118)</f>
        <v>33.852548060937394</v>
      </c>
      <c r="S172" s="177">
        <f>IF(H172=0,"",'Ark1'!AB3118)</f>
        <v>4.308990291158957</v>
      </c>
      <c r="T172" s="177">
        <f>IF(H172=0,"",'Ark1'!AC3118)</f>
        <v>-49.952216752320894</v>
      </c>
      <c r="U172" s="83"/>
      <c r="V172" s="91">
        <f t="shared" si="24"/>
        <v>9.4499999999999993</v>
      </c>
      <c r="W172" s="177">
        <f>+'Ark1'!V3118</f>
        <v>4.8894736842105244</v>
      </c>
      <c r="X172" s="225"/>
      <c r="Y172" s="91"/>
      <c r="Z172" s="177"/>
      <c r="AA172" s="177"/>
      <c r="AB172" s="229"/>
      <c r="AI172" s="91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</row>
    <row r="173" spans="1:45" s="89" customFormat="1" ht="15.6">
      <c r="A173" s="225"/>
      <c r="B173" s="207">
        <f>+'Ark1'!C3119</f>
        <v>2024</v>
      </c>
      <c r="C173" s="207">
        <f>+'Ark1'!J3119</f>
        <v>171</v>
      </c>
      <c r="D173" s="207" t="str">
        <f t="shared" si="25"/>
        <v>Prima</v>
      </c>
      <c r="E173" s="207">
        <f>+'Ark1'!D3119</f>
        <v>8</v>
      </c>
      <c r="F173" s="207" t="s">
        <v>574</v>
      </c>
      <c r="G173" s="90">
        <f>+'Ark1'!Q3119</f>
        <v>21</v>
      </c>
      <c r="H173" s="91">
        <f>+'Ark1'!R3119</f>
        <v>183</v>
      </c>
      <c r="I173" s="90">
        <f>IF(H173=0,"",'Ark1'!S3119)</f>
        <v>183</v>
      </c>
      <c r="J173" s="83"/>
      <c r="K173" s="177">
        <f>IF(G173=0,"",100*H173/Måned!$G17)</f>
        <v>7.7476714648602876</v>
      </c>
      <c r="L173" s="83"/>
      <c r="M173" s="177">
        <f>+IF(H173=0,"",'Ark1'!AA3119)</f>
        <v>27.269419860313295</v>
      </c>
      <c r="N173" s="177">
        <f>+IF(I173=0,"",'Ark1'!AB3119)</f>
        <v>3.6951205949593926</v>
      </c>
      <c r="O173" s="250">
        <f>IF(H173=0,"",'Ark1'!W3119)</f>
        <v>59.33333333333335</v>
      </c>
      <c r="P173" s="177">
        <f>IF(H173=0,"",'Ark1'!X3119)</f>
        <v>165.78335079835887</v>
      </c>
      <c r="Q173" s="249"/>
      <c r="R173" s="177">
        <f>IF(H173=0,"",'Ark1'!AA3119)</f>
        <v>27.269419860313295</v>
      </c>
      <c r="S173" s="177">
        <f>IF(H173=0,"",'Ark1'!AB3119)</f>
        <v>3.6951205949593926</v>
      </c>
      <c r="T173" s="177">
        <f>IF(H173=0,"",'Ark1'!AC3119)</f>
        <v>-33.633816990734822</v>
      </c>
      <c r="U173" s="83"/>
      <c r="V173" s="91">
        <f t="shared" si="24"/>
        <v>8.7142857142857135</v>
      </c>
      <c r="W173" s="177">
        <f>+'Ark1'!V3119</f>
        <v>5.9890710382513692</v>
      </c>
      <c r="X173" s="225"/>
      <c r="Y173" s="91"/>
      <c r="Z173" s="177"/>
      <c r="AA173" s="177"/>
      <c r="AB173" s="229"/>
      <c r="AI173" s="91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</row>
    <row r="174" spans="1:45" s="89" customFormat="1" ht="15.6">
      <c r="A174" s="225"/>
      <c r="B174" s="207">
        <f>+'Ark1'!C3120</f>
        <v>2024</v>
      </c>
      <c r="C174" s="207">
        <f>+'Ark1'!J3120</f>
        <v>171</v>
      </c>
      <c r="D174" s="207" t="str">
        <f t="shared" si="25"/>
        <v>Prima</v>
      </c>
      <c r="E174" s="207">
        <f>+'Ark1'!D3120</f>
        <v>9</v>
      </c>
      <c r="F174" s="207" t="s">
        <v>575</v>
      </c>
      <c r="G174" s="90">
        <f>+'Ark1'!Q3120</f>
        <v>16</v>
      </c>
      <c r="H174" s="91">
        <f>+'Ark1'!R3120</f>
        <v>153</v>
      </c>
      <c r="I174" s="90">
        <f>IF(H174=0,"",'Ark1'!S3120)</f>
        <v>153</v>
      </c>
      <c r="J174" s="83"/>
      <c r="K174" s="177">
        <f>IF(G174=0,"",100*H174/Måned!$G18)</f>
        <v>6.4720812182741119</v>
      </c>
      <c r="L174" s="83"/>
      <c r="M174" s="177">
        <f>+IF(H174=0,"",'Ark1'!AA3120)</f>
        <v>30.265699469834239</v>
      </c>
      <c r="N174" s="177">
        <f>+IF(I174=0,"",'Ark1'!AB3120)</f>
        <v>4.117927161341381</v>
      </c>
      <c r="O174" s="250">
        <f>IF(H174=0,"",'Ark1'!W3120)</f>
        <v>59.392156862745104</v>
      </c>
      <c r="P174" s="177">
        <f>IF(H174=0,"",'Ark1'!X3120)</f>
        <v>164.01121662099303</v>
      </c>
      <c r="Q174" s="249"/>
      <c r="R174" s="177">
        <f>IF(H174=0,"",'Ark1'!AA3120)</f>
        <v>30.265699469834239</v>
      </c>
      <c r="S174" s="177">
        <f>IF(H174=0,"",'Ark1'!AB3120)</f>
        <v>4.117927161341381</v>
      </c>
      <c r="T174" s="177">
        <f>IF(H174=0,"",'Ark1'!AC3120)</f>
        <v>-43.874236643215262</v>
      </c>
      <c r="U174" s="83"/>
      <c r="V174" s="91">
        <f t="shared" si="24"/>
        <v>9.5625</v>
      </c>
      <c r="W174" s="177">
        <f>+'Ark1'!V3120</f>
        <v>5.4444444444444438</v>
      </c>
      <c r="X174" s="225"/>
      <c r="Y174" s="91"/>
      <c r="Z174" s="177"/>
      <c r="AA174" s="177"/>
      <c r="AB174" s="229"/>
      <c r="AI174" s="91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</row>
    <row r="175" spans="1:45" s="89" customFormat="1" ht="15.6">
      <c r="A175" s="225"/>
      <c r="B175" s="207">
        <f>+'Ark1'!C3121</f>
        <v>2024</v>
      </c>
      <c r="C175" s="207">
        <f>+'Ark1'!J3121</f>
        <v>171</v>
      </c>
      <c r="D175" s="207" t="str">
        <f t="shared" si="25"/>
        <v>Prima</v>
      </c>
      <c r="E175" s="207">
        <f>+'Ark1'!D3121</f>
        <v>10</v>
      </c>
      <c r="F175" s="207" t="s">
        <v>576</v>
      </c>
      <c r="G175" s="90">
        <f>+'Ark1'!Q3121</f>
        <v>16</v>
      </c>
      <c r="H175" s="91">
        <f>+'Ark1'!R3121</f>
        <v>215</v>
      </c>
      <c r="I175" s="90">
        <f>IF(H175=0,"",'Ark1'!S3121)</f>
        <v>215</v>
      </c>
      <c r="J175" s="83"/>
      <c r="K175" s="177">
        <f>IF(G175=0,"",100*H175/Måned!$G19)</f>
        <v>8.5453100158982505</v>
      </c>
      <c r="L175" s="83"/>
      <c r="M175" s="177">
        <f>+IF(H175=0,"",'Ark1'!AA3121)</f>
        <v>29.367923311535478</v>
      </c>
      <c r="N175" s="177">
        <f>+IF(I175=0,"",'Ark1'!AB3121)</f>
        <v>3.2003582817275942</v>
      </c>
      <c r="O175" s="250">
        <f>IF(H175=0,"",'Ark1'!W3121)</f>
        <v>59.883720930232563</v>
      </c>
      <c r="P175" s="177">
        <f>IF(H175=0,"",'Ark1'!X3121)</f>
        <v>165.11728690569171</v>
      </c>
      <c r="Q175" s="249"/>
      <c r="R175" s="177">
        <f>IF(H175=0,"",'Ark1'!AA3121)</f>
        <v>29.367923311535478</v>
      </c>
      <c r="S175" s="177">
        <f>IF(H175=0,"",'Ark1'!AB3121)</f>
        <v>3.2003582817275942</v>
      </c>
      <c r="T175" s="177">
        <f>IF(H175=0,"",'Ark1'!AC3121)</f>
        <v>-25.379911630938359</v>
      </c>
      <c r="U175" s="83"/>
      <c r="V175" s="91">
        <f t="shared" si="24"/>
        <v>13.4375</v>
      </c>
      <c r="W175" s="177">
        <f>+'Ark1'!V3121</f>
        <v>5</v>
      </c>
      <c r="X175" s="225"/>
      <c r="Y175" s="91"/>
      <c r="Z175" s="177"/>
      <c r="AA175" s="177"/>
      <c r="AB175" s="229"/>
      <c r="AI175" s="91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</row>
    <row r="176" spans="1:45" s="89" customFormat="1" ht="15.6">
      <c r="A176" s="225"/>
      <c r="B176" s="207">
        <f>+'Ark1'!C3122</f>
        <v>2024</v>
      </c>
      <c r="C176" s="207">
        <f>+'Ark1'!J3122</f>
        <v>171</v>
      </c>
      <c r="D176" s="207" t="str">
        <f t="shared" si="25"/>
        <v>Prima</v>
      </c>
      <c r="E176" s="207">
        <f>+'Ark1'!D3122</f>
        <v>11</v>
      </c>
      <c r="F176" s="207" t="s">
        <v>577</v>
      </c>
      <c r="G176" s="90">
        <f>+'Ark1'!Q3122</f>
        <v>9</v>
      </c>
      <c r="H176" s="91">
        <f>+'Ark1'!R3122</f>
        <v>38</v>
      </c>
      <c r="I176" s="90">
        <f>IF(H176=0,"",'Ark1'!S3122)</f>
        <v>38</v>
      </c>
      <c r="J176" s="83"/>
      <c r="K176" s="177">
        <f>IF(G176=0,"",100*H176/Måned!$G20)</f>
        <v>6.0221870047543584</v>
      </c>
      <c r="L176" s="83"/>
      <c r="M176" s="177">
        <f>+IF(H176=0,"",'Ark1'!AA3122)</f>
        <v>33.037268890361638</v>
      </c>
      <c r="N176" s="177">
        <f>+IF(I176=0,"",'Ark1'!AB3122)</f>
        <v>4.8131283990924061</v>
      </c>
      <c r="O176" s="250">
        <f>IF(H176=0,"",'Ark1'!W3122)</f>
        <v>58.210526315789458</v>
      </c>
      <c r="P176" s="177">
        <f>IF(H176=0,"",'Ark1'!X3122)</f>
        <v>174.08336659633909</v>
      </c>
      <c r="Q176" s="249"/>
      <c r="R176" s="177">
        <f>IF(H176=0,"",'Ark1'!AA3122)</f>
        <v>33.037268890361638</v>
      </c>
      <c r="S176" s="177">
        <f>IF(H176=0,"",'Ark1'!AB3122)</f>
        <v>4.8131283990924061</v>
      </c>
      <c r="T176" s="177">
        <f>IF(H176=0,"",'Ark1'!AC3122)</f>
        <v>-52.124820690344912</v>
      </c>
      <c r="U176" s="83"/>
      <c r="V176" s="91">
        <f t="shared" si="24"/>
        <v>4.2222222222222223</v>
      </c>
      <c r="W176" s="177">
        <f>+'Ark1'!V3122</f>
        <v>6.5</v>
      </c>
      <c r="X176" s="225"/>
      <c r="Y176" s="91"/>
      <c r="Z176" s="177"/>
      <c r="AA176" s="177"/>
      <c r="AB176" s="229"/>
      <c r="AI176" s="91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</row>
    <row r="177" spans="1:45" s="89" customFormat="1" ht="15.6">
      <c r="A177" s="225"/>
      <c r="B177" s="207">
        <f>+'Ark1'!C3123</f>
        <v>2024</v>
      </c>
      <c r="C177" s="207">
        <f>+'Ark1'!J3123</f>
        <v>171</v>
      </c>
      <c r="D177" s="207" t="str">
        <f t="shared" si="25"/>
        <v>Prima</v>
      </c>
      <c r="E177" s="207">
        <f>+'Ark1'!D3123</f>
        <v>12</v>
      </c>
      <c r="F177" s="207" t="s">
        <v>578</v>
      </c>
      <c r="G177" s="90">
        <f>+'Ark1'!Q3123</f>
        <v>0</v>
      </c>
      <c r="H177" s="91">
        <f>+'Ark1'!R3123</f>
        <v>0</v>
      </c>
      <c r="I177" s="90" t="str">
        <f>IF(H177=0,"",'Ark1'!S3123)</f>
        <v/>
      </c>
      <c r="J177" s="83"/>
      <c r="K177" s="177" t="str">
        <f>IF(G177=0,"",100*H177/Måned!$G21)</f>
        <v/>
      </c>
      <c r="L177" s="83"/>
      <c r="M177" s="177" t="str">
        <f>+IF(H177=0,"",'Ark1'!AA3123)</f>
        <v/>
      </c>
      <c r="N177" s="177">
        <f>+IF(I177=0,"",'Ark1'!AB3123)</f>
        <v>0</v>
      </c>
      <c r="O177" s="250" t="str">
        <f>IF(H177=0,"",'Ark1'!W3123)</f>
        <v/>
      </c>
      <c r="P177" s="177" t="str">
        <f>IF(H177=0,"",'Ark1'!X3123)</f>
        <v/>
      </c>
      <c r="Q177" s="249"/>
      <c r="R177" s="177" t="str">
        <f>IF(H177=0,"",'Ark1'!AA3123)</f>
        <v/>
      </c>
      <c r="S177" s="177" t="str">
        <f>IF(H177=0,"",'Ark1'!AB3123)</f>
        <v/>
      </c>
      <c r="T177" s="177" t="str">
        <f>IF(H177=0,"",'Ark1'!AC3123)</f>
        <v/>
      </c>
      <c r="U177" s="83"/>
      <c r="V177" s="91" t="str">
        <f t="shared" si="24"/>
        <v/>
      </c>
      <c r="W177" s="177">
        <f>+'Ark1'!V3123</f>
        <v>0</v>
      </c>
      <c r="X177" s="225"/>
      <c r="Y177" s="91"/>
      <c r="Z177" s="177"/>
      <c r="AA177" s="177"/>
      <c r="AB177" s="229"/>
      <c r="AI177" s="91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</row>
    <row r="178" spans="1:45" s="89" customFormat="1">
      <c r="A178" s="225"/>
      <c r="B178" s="225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91"/>
      <c r="Z178" s="177"/>
      <c r="AA178" s="177"/>
      <c r="AB178" s="229"/>
      <c r="AI178" s="91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</row>
    <row r="179" spans="1:45" s="89" customFormat="1" ht="15.6">
      <c r="A179" s="225"/>
      <c r="B179" s="207">
        <f>+'Ark1'!C3124</f>
        <v>2024</v>
      </c>
      <c r="C179" s="207">
        <f>+'Ark1'!J3124</f>
        <v>181</v>
      </c>
      <c r="D179" s="207" t="s">
        <v>44</v>
      </c>
      <c r="E179" s="207">
        <f>+'Ark1'!D3124</f>
        <v>1</v>
      </c>
      <c r="F179" s="207" t="s">
        <v>568</v>
      </c>
      <c r="G179" s="90">
        <f>+'Ark1'!Q3124</f>
        <v>1</v>
      </c>
      <c r="H179" s="91">
        <f>+'Ark1'!R3124</f>
        <v>5</v>
      </c>
      <c r="I179" s="90">
        <f>IF(H179=0,"",'Ark1'!S3124)</f>
        <v>5</v>
      </c>
      <c r="J179" s="83"/>
      <c r="K179" s="177">
        <f>IF(G179=0,"",100*H179/Måned!$G10)</f>
        <v>0.18456995201181248</v>
      </c>
      <c r="L179" s="83"/>
      <c r="M179" s="177">
        <f>+IF(H179=0,"",'Ark1'!AA3124)</f>
        <v>2.85825121359191</v>
      </c>
      <c r="N179" s="177">
        <f>+IF(I179=0,"",'Ark1'!AB3124)</f>
        <v>3.5999999999998793</v>
      </c>
      <c r="O179" s="250">
        <f>IF(H179=0,"",'Ark1'!W3124)</f>
        <v>61.2</v>
      </c>
      <c r="P179" s="177">
        <f>IF(H179=0,"",'Ark1'!X3124)</f>
        <v>143.96533044420369</v>
      </c>
      <c r="Q179" s="249"/>
      <c r="R179" s="177">
        <f>IF(H179=0,"",'Ark1'!AA3124)</f>
        <v>2.85825121359191</v>
      </c>
      <c r="S179" s="177">
        <f>IF(H179=0,"",'Ark1'!AB3124)</f>
        <v>3.5999999999998793</v>
      </c>
      <c r="T179" s="177">
        <f>IF(H179=0,"",'Ark1'!AC3124)</f>
        <v>-44.082899152053216</v>
      </c>
      <c r="U179" s="83"/>
      <c r="V179" s="91">
        <f t="shared" ref="V179:V190" si="26">+(IF(H179=0,"",I179/G179))</f>
        <v>5</v>
      </c>
      <c r="W179" s="177">
        <f>+'Ark1'!V3124</f>
        <v>2.2000000000000002</v>
      </c>
      <c r="X179" s="225"/>
      <c r="Y179" s="91"/>
      <c r="Z179" s="177"/>
      <c r="AA179" s="177"/>
      <c r="AB179" s="229"/>
      <c r="AI179" s="91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</row>
    <row r="180" spans="1:45" s="89" customFormat="1" ht="15.6">
      <c r="A180" s="225"/>
      <c r="B180" s="207">
        <f>+'Ark1'!C3125</f>
        <v>2024</v>
      </c>
      <c r="C180" s="207">
        <f>+'Ark1'!J3125</f>
        <v>181</v>
      </c>
      <c r="D180" s="207" t="s">
        <v>44</v>
      </c>
      <c r="E180" s="207">
        <f>+'Ark1'!D3125</f>
        <v>2</v>
      </c>
      <c r="F180" s="207" t="s">
        <v>569</v>
      </c>
      <c r="G180" s="90">
        <f>+'Ark1'!Q3125</f>
        <v>1</v>
      </c>
      <c r="H180" s="91">
        <f>+'Ark1'!R3125</f>
        <v>1</v>
      </c>
      <c r="I180" s="90">
        <f>IF(H180=0,"",'Ark1'!S3125)</f>
        <v>1</v>
      </c>
      <c r="J180" s="83"/>
      <c r="K180" s="177">
        <f>IF(G180=0,"",100*H180/Måned!$G11)</f>
        <v>3.7369207772795218E-2</v>
      </c>
      <c r="L180" s="83"/>
      <c r="M180" s="177">
        <f>+IF(H180=0,"",'Ark1'!AA3125)</f>
        <v>0</v>
      </c>
      <c r="N180" s="177">
        <f>+IF(I180=0,"",'Ark1'!AB3125)</f>
        <v>0</v>
      </c>
      <c r="O180" s="250">
        <f>IF(H180=0,"",'Ark1'!W3125)</f>
        <v>65</v>
      </c>
      <c r="P180" s="177">
        <f>IF(H180=0,"",'Ark1'!X3125)</f>
        <v>135.96966413867827</v>
      </c>
      <c r="Q180" s="249"/>
      <c r="R180" s="177">
        <f>IF(H180=0,"",'Ark1'!AA3125)</f>
        <v>0</v>
      </c>
      <c r="S180" s="177">
        <f>IF(H180=0,"",'Ark1'!AB3125)</f>
        <v>0</v>
      </c>
      <c r="T180" s="177">
        <f>IF(H180=0,"",'Ark1'!AC3125)</f>
        <v>0</v>
      </c>
      <c r="U180" s="83"/>
      <c r="V180" s="91">
        <f t="shared" si="26"/>
        <v>1</v>
      </c>
      <c r="W180" s="177">
        <f>+'Ark1'!V3125</f>
        <v>0</v>
      </c>
      <c r="X180" s="225"/>
      <c r="Y180" s="91"/>
      <c r="Z180" s="177"/>
      <c r="AA180" s="177"/>
      <c r="AB180" s="229"/>
      <c r="AI180" s="91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</row>
    <row r="181" spans="1:45" s="89" customFormat="1" ht="15.6">
      <c r="A181" s="225"/>
      <c r="B181" s="207">
        <f>+'Ark1'!C3126</f>
        <v>2024</v>
      </c>
      <c r="C181" s="207">
        <f>+'Ark1'!J3126</f>
        <v>181</v>
      </c>
      <c r="D181" s="207" t="s">
        <v>44</v>
      </c>
      <c r="E181" s="207">
        <f>+'Ark1'!D3126</f>
        <v>3</v>
      </c>
      <c r="F181" s="207" t="s">
        <v>570</v>
      </c>
      <c r="G181" s="90">
        <f>+'Ark1'!Q3126</f>
        <v>1</v>
      </c>
      <c r="H181" s="91">
        <f>+'Ark1'!R3126</f>
        <v>4</v>
      </c>
      <c r="I181" s="90">
        <f>IF(H181=0,"",'Ark1'!S3126)</f>
        <v>4</v>
      </c>
      <c r="J181" s="83"/>
      <c r="K181" s="177">
        <f>IF(G181=0,"",100*H181/Måned!$G12)</f>
        <v>0.18876828692779613</v>
      </c>
      <c r="L181" s="83"/>
      <c r="M181" s="177">
        <f>+IF(H181=0,"",'Ark1'!AA3126)</f>
        <v>9.2283191860709497</v>
      </c>
      <c r="N181" s="177">
        <f>+IF(I181=0,"",'Ark1'!AB3126)</f>
        <v>4.1457809879442502</v>
      </c>
      <c r="O181" s="250">
        <f>IF(H181=0,"",'Ark1'!W3126)</f>
        <v>53.75</v>
      </c>
      <c r="P181" s="177">
        <f>IF(H181=0,"",'Ark1'!X3126)</f>
        <v>155.715059588299</v>
      </c>
      <c r="Q181" s="249"/>
      <c r="R181" s="177">
        <f>IF(H181=0,"",'Ark1'!AA3126)</f>
        <v>9.2283191860709497</v>
      </c>
      <c r="S181" s="177">
        <f>IF(H181=0,"",'Ark1'!AB3126)</f>
        <v>4.1457809879442502</v>
      </c>
      <c r="T181" s="177">
        <f>IF(H181=0,"",'Ark1'!AC3126)</f>
        <v>-78.005357277406588</v>
      </c>
      <c r="U181" s="83"/>
      <c r="V181" s="91">
        <f t="shared" si="26"/>
        <v>4</v>
      </c>
      <c r="W181" s="177">
        <f>+'Ark1'!V3126</f>
        <v>11.75</v>
      </c>
      <c r="X181" s="225"/>
      <c r="Y181" s="91"/>
      <c r="Z181" s="177"/>
      <c r="AA181" s="177"/>
      <c r="AB181" s="229"/>
      <c r="AI181" s="91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</row>
    <row r="182" spans="1:45" s="89" customFormat="1" ht="15.6">
      <c r="A182" s="225"/>
      <c r="B182" s="207">
        <f>+'Ark1'!C3127</f>
        <v>2024</v>
      </c>
      <c r="C182" s="207">
        <f>+'Ark1'!J3127</f>
        <v>181</v>
      </c>
      <c r="D182" s="207" t="s">
        <v>44</v>
      </c>
      <c r="E182" s="207">
        <f>+'Ark1'!D3127</f>
        <v>4</v>
      </c>
      <c r="F182" s="207" t="s">
        <v>571</v>
      </c>
      <c r="G182" s="90">
        <f>+'Ark1'!Q3127</f>
        <v>0</v>
      </c>
      <c r="H182" s="91">
        <f>+'Ark1'!R3127</f>
        <v>0</v>
      </c>
      <c r="I182" s="90" t="str">
        <f>IF(H182=0,"",'Ark1'!S3127)</f>
        <v/>
      </c>
      <c r="J182" s="83"/>
      <c r="K182" s="177" t="str">
        <f>IF(G182=0,"",100*H182/Måned!$G13)</f>
        <v/>
      </c>
      <c r="L182" s="83"/>
      <c r="M182" s="177" t="str">
        <f>+IF(H182=0,"",'Ark1'!AA3127)</f>
        <v/>
      </c>
      <c r="N182" s="177">
        <f>+IF(I182=0,"",'Ark1'!AB3127)</f>
        <v>0</v>
      </c>
      <c r="O182" s="250" t="str">
        <f>IF(H182=0,"",'Ark1'!W3127)</f>
        <v/>
      </c>
      <c r="P182" s="177" t="str">
        <f>IF(H182=0,"",'Ark1'!X3127)</f>
        <v/>
      </c>
      <c r="Q182" s="249"/>
      <c r="R182" s="177" t="str">
        <f>IF(H182=0,"",'Ark1'!AA3127)</f>
        <v/>
      </c>
      <c r="S182" s="177" t="str">
        <f>IF(H182=0,"",'Ark1'!AB3127)</f>
        <v/>
      </c>
      <c r="T182" s="177" t="str">
        <f>IF(H182=0,"",'Ark1'!AC3127)</f>
        <v/>
      </c>
      <c r="U182" s="83"/>
      <c r="V182" s="91" t="str">
        <f t="shared" si="26"/>
        <v/>
      </c>
      <c r="W182" s="177">
        <f>+'Ark1'!V3127</f>
        <v>0</v>
      </c>
      <c r="X182" s="225"/>
      <c r="Y182" s="91"/>
      <c r="Z182" s="177"/>
      <c r="AA182" s="177"/>
      <c r="AB182" s="229"/>
      <c r="AI182" s="91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</row>
    <row r="183" spans="1:45" s="89" customFormat="1" ht="15.6">
      <c r="A183" s="225"/>
      <c r="B183" s="207">
        <f>+'Ark1'!C3128</f>
        <v>2024</v>
      </c>
      <c r="C183" s="207">
        <f>+'Ark1'!J3128</f>
        <v>181</v>
      </c>
      <c r="D183" s="207" t="s">
        <v>44</v>
      </c>
      <c r="E183" s="207">
        <f>+'Ark1'!D3128</f>
        <v>5</v>
      </c>
      <c r="F183" s="207" t="s">
        <v>467</v>
      </c>
      <c r="G183" s="90">
        <f>+'Ark1'!Q3128</f>
        <v>1</v>
      </c>
      <c r="H183" s="91">
        <f>+'Ark1'!R3128</f>
        <v>1</v>
      </c>
      <c r="I183" s="90">
        <f>IF(H183=0,"",'Ark1'!S3128)</f>
        <v>1</v>
      </c>
      <c r="J183" s="83"/>
      <c r="K183" s="177">
        <f>IF(G183=0,"",100*H183/Måned!$G14)</f>
        <v>3.7257824143070044E-2</v>
      </c>
      <c r="L183" s="83"/>
      <c r="M183" s="177">
        <f>+IF(H183=0,"",'Ark1'!AA3128)</f>
        <v>0</v>
      </c>
      <c r="N183" s="177">
        <f>+IF(I183=0,"",'Ark1'!AB3128)</f>
        <v>0</v>
      </c>
      <c r="O183" s="250">
        <f>IF(H183=0,"",'Ark1'!W3128)</f>
        <v>61</v>
      </c>
      <c r="P183" s="177">
        <f>IF(H183=0,"",'Ark1'!X3128)</f>
        <v>123.51029252437704</v>
      </c>
      <c r="Q183" s="249"/>
      <c r="R183" s="177">
        <f>IF(H183=0,"",'Ark1'!AA3128)</f>
        <v>0</v>
      </c>
      <c r="S183" s="177">
        <f>IF(H183=0,"",'Ark1'!AB3128)</f>
        <v>0</v>
      </c>
      <c r="T183" s="177">
        <f>IF(H183=0,"",'Ark1'!AC3128)</f>
        <v>0</v>
      </c>
      <c r="U183" s="83"/>
      <c r="V183" s="91">
        <f t="shared" si="26"/>
        <v>1</v>
      </c>
      <c r="W183" s="177">
        <f>+'Ark1'!V3128</f>
        <v>0</v>
      </c>
      <c r="X183" s="225"/>
      <c r="Y183" s="91"/>
      <c r="Z183" s="177"/>
      <c r="AA183" s="177"/>
      <c r="AB183" s="229"/>
      <c r="AI183" s="91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</row>
    <row r="184" spans="1:45" s="89" customFormat="1" ht="15.6">
      <c r="A184" s="225"/>
      <c r="B184" s="207">
        <f>+'Ark1'!C3129</f>
        <v>2024</v>
      </c>
      <c r="C184" s="207">
        <f>+'Ark1'!J3129</f>
        <v>181</v>
      </c>
      <c r="D184" s="207" t="s">
        <v>44</v>
      </c>
      <c r="E184" s="207">
        <f>+'Ark1'!D3129</f>
        <v>6</v>
      </c>
      <c r="F184" s="207" t="s">
        <v>572</v>
      </c>
      <c r="G184" s="90">
        <f>+'Ark1'!Q3129</f>
        <v>3</v>
      </c>
      <c r="H184" s="91">
        <f>+'Ark1'!R3129</f>
        <v>5</v>
      </c>
      <c r="I184" s="90">
        <f>IF(H184=0,"",'Ark1'!S3129)</f>
        <v>5</v>
      </c>
      <c r="J184" s="83"/>
      <c r="K184" s="177">
        <f>IF(G184=0,"",100*H184/Måned!$G15)</f>
        <v>0.22893772893772893</v>
      </c>
      <c r="L184" s="83"/>
      <c r="M184" s="177">
        <f>+IF(H184=0,"",'Ark1'!AA3129)</f>
        <v>31.71100755258329</v>
      </c>
      <c r="N184" s="177">
        <f>+IF(I184=0,"",'Ark1'!AB3129)</f>
        <v>1.0198039027182713</v>
      </c>
      <c r="O184" s="250">
        <f>IF(H184=0,"",'Ark1'!W3129)</f>
        <v>61.6</v>
      </c>
      <c r="P184" s="177">
        <f>IF(H184=0,"",'Ark1'!X3129)</f>
        <v>158.28819068255686</v>
      </c>
      <c r="Q184" s="249"/>
      <c r="R184" s="177">
        <f>IF(H184=0,"",'Ark1'!AA3129)</f>
        <v>31.71100755258329</v>
      </c>
      <c r="S184" s="177">
        <f>IF(H184=0,"",'Ark1'!AB3129)</f>
        <v>1.0198039027182713</v>
      </c>
      <c r="T184" s="177">
        <f>IF(H184=0,"",'Ark1'!AC3129)</f>
        <v>-30.427648294693192</v>
      </c>
      <c r="U184" s="83"/>
      <c r="V184" s="91">
        <f t="shared" si="26"/>
        <v>1.6666666666666667</v>
      </c>
      <c r="W184" s="177">
        <f>+'Ark1'!V3129</f>
        <v>0</v>
      </c>
      <c r="X184" s="225"/>
      <c r="Y184" s="91"/>
      <c r="Z184" s="177"/>
      <c r="AA184" s="177"/>
      <c r="AB184" s="229"/>
      <c r="AI184" s="91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</row>
    <row r="185" spans="1:45" s="89" customFormat="1" ht="15.6">
      <c r="A185" s="225"/>
      <c r="B185" s="207">
        <f>+'Ark1'!C3130</f>
        <v>2024</v>
      </c>
      <c r="C185" s="207">
        <f>+'Ark1'!J3130</f>
        <v>181</v>
      </c>
      <c r="D185" s="207" t="s">
        <v>44</v>
      </c>
      <c r="E185" s="207">
        <f>+'Ark1'!D3130</f>
        <v>7</v>
      </c>
      <c r="F185" s="207" t="s">
        <v>573</v>
      </c>
      <c r="G185" s="90">
        <f>+'Ark1'!Q3130</f>
        <v>1</v>
      </c>
      <c r="H185" s="91">
        <f>+'Ark1'!R3130</f>
        <v>4</v>
      </c>
      <c r="I185" s="90">
        <f>IF(H185=0,"",'Ark1'!S3130)</f>
        <v>4</v>
      </c>
      <c r="J185" s="83"/>
      <c r="K185" s="177">
        <f>IF(G185=0,"",100*H185/Måned!$G16)</f>
        <v>0.16299918500407498</v>
      </c>
      <c r="L185" s="83"/>
      <c r="M185" s="177">
        <f>+IF(H185=0,"",'Ark1'!AA3130)</f>
        <v>11.908689054635715</v>
      </c>
      <c r="N185" s="177">
        <f>+IF(I185=0,"",'Ark1'!AB3130)</f>
        <v>1.6393596310755001</v>
      </c>
      <c r="O185" s="250">
        <f>IF(H185=0,"",'Ark1'!W3130)</f>
        <v>63.75</v>
      </c>
      <c r="P185" s="177">
        <f>IF(H185=0,"",'Ark1'!X3130)</f>
        <v>114.2741061755146</v>
      </c>
      <c r="Q185" s="249"/>
      <c r="R185" s="177">
        <f>IF(H185=0,"",'Ark1'!AA3130)</f>
        <v>11.908689054635715</v>
      </c>
      <c r="S185" s="177">
        <f>IF(H185=0,"",'Ark1'!AB3130)</f>
        <v>1.6393596310755001</v>
      </c>
      <c r="T185" s="177">
        <f>IF(H185=0,"",'Ark1'!AC3130)</f>
        <v>-26.155551503222753</v>
      </c>
      <c r="U185" s="83"/>
      <c r="V185" s="91">
        <f t="shared" si="26"/>
        <v>4</v>
      </c>
      <c r="W185" s="177">
        <f>+'Ark1'!V3130</f>
        <v>0</v>
      </c>
      <c r="X185" s="225"/>
      <c r="Y185" s="91"/>
      <c r="Z185" s="177"/>
      <c r="AA185" s="177"/>
      <c r="AB185" s="229"/>
      <c r="AI185" s="91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</row>
    <row r="186" spans="1:45" s="89" customFormat="1" ht="15.6">
      <c r="A186" s="225"/>
      <c r="B186" s="207">
        <f>+'Ark1'!C3131</f>
        <v>2024</v>
      </c>
      <c r="C186" s="207">
        <f>+'Ark1'!J3131</f>
        <v>181</v>
      </c>
      <c r="D186" s="207" t="s">
        <v>44</v>
      </c>
      <c r="E186" s="207">
        <f>+'Ark1'!D3131</f>
        <v>8</v>
      </c>
      <c r="F186" s="207" t="s">
        <v>574</v>
      </c>
      <c r="G186" s="90">
        <f>+'Ark1'!Q3131</f>
        <v>2</v>
      </c>
      <c r="H186" s="91">
        <f>+'Ark1'!R3131</f>
        <v>5</v>
      </c>
      <c r="I186" s="90">
        <f>IF(H186=0,"",'Ark1'!S3131)</f>
        <v>5</v>
      </c>
      <c r="J186" s="83"/>
      <c r="K186" s="177">
        <f>IF(G186=0,"",100*H186/Måned!$G17)</f>
        <v>0.21168501270110077</v>
      </c>
      <c r="L186" s="83"/>
      <c r="M186" s="177">
        <f>+IF(H186=0,"",'Ark1'!AA3131)</f>
        <v>12.636201961032564</v>
      </c>
      <c r="N186" s="177">
        <f>+IF(I186=0,"",'Ark1'!AB3131)</f>
        <v>3.5440090293339006</v>
      </c>
      <c r="O186" s="250">
        <f>IF(H186=0,"",'Ark1'!W3131)</f>
        <v>55.8</v>
      </c>
      <c r="P186" s="177">
        <f>IF(H186=0,"",'Ark1'!X3131)</f>
        <v>162.42686890574214</v>
      </c>
      <c r="Q186" s="249"/>
      <c r="R186" s="177">
        <f>IF(H186=0,"",'Ark1'!AA3131)</f>
        <v>12.636201961032564</v>
      </c>
      <c r="S186" s="177">
        <f>IF(H186=0,"",'Ark1'!AB3131)</f>
        <v>3.5440090293339006</v>
      </c>
      <c r="T186" s="177">
        <f>IF(H186=0,"",'Ark1'!AC3131)</f>
        <v>-88.819787288130115</v>
      </c>
      <c r="U186" s="83"/>
      <c r="V186" s="91">
        <f t="shared" si="26"/>
        <v>2.5</v>
      </c>
      <c r="W186" s="177">
        <f>+'Ark1'!V3131</f>
        <v>12.8</v>
      </c>
      <c r="X186" s="225"/>
      <c r="Y186" s="91"/>
      <c r="Z186" s="177"/>
      <c r="AA186" s="177"/>
      <c r="AB186" s="229"/>
      <c r="AI186" s="91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</row>
    <row r="187" spans="1:45" s="89" customFormat="1" ht="15.6">
      <c r="A187" s="225"/>
      <c r="B187" s="207">
        <f>+'Ark1'!C3132</f>
        <v>2024</v>
      </c>
      <c r="C187" s="207">
        <f>+'Ark1'!J3132</f>
        <v>181</v>
      </c>
      <c r="D187" s="207" t="s">
        <v>44</v>
      </c>
      <c r="E187" s="207">
        <f>+'Ark1'!D3132</f>
        <v>9</v>
      </c>
      <c r="F187" s="207" t="s">
        <v>575</v>
      </c>
      <c r="G187" s="90">
        <f>+'Ark1'!Q3132</f>
        <v>0</v>
      </c>
      <c r="H187" s="91">
        <f>+'Ark1'!R3132</f>
        <v>0</v>
      </c>
      <c r="I187" s="90" t="str">
        <f>IF(H187=0,"",'Ark1'!S3132)</f>
        <v/>
      </c>
      <c r="J187" s="83"/>
      <c r="K187" s="177" t="str">
        <f>IF(G187=0,"",100*H187/Måned!$G18)</f>
        <v/>
      </c>
      <c r="L187" s="83"/>
      <c r="M187" s="177" t="str">
        <f>+IF(H187=0,"",'Ark1'!AA3132)</f>
        <v/>
      </c>
      <c r="N187" s="177">
        <f>+IF(I187=0,"",'Ark1'!AB3132)</f>
        <v>0</v>
      </c>
      <c r="O187" s="250" t="str">
        <f>IF(H187=0,"",'Ark1'!W3132)</f>
        <v/>
      </c>
      <c r="P187" s="177" t="str">
        <f>IF(H187=0,"",'Ark1'!X3132)</f>
        <v/>
      </c>
      <c r="Q187" s="249"/>
      <c r="R187" s="177" t="str">
        <f>IF(H187=0,"",'Ark1'!AA3132)</f>
        <v/>
      </c>
      <c r="S187" s="177" t="str">
        <f>IF(H187=0,"",'Ark1'!AB3132)</f>
        <v/>
      </c>
      <c r="T187" s="177" t="str">
        <f>IF(H187=0,"",'Ark1'!AC3132)</f>
        <v/>
      </c>
      <c r="U187" s="83"/>
      <c r="V187" s="91" t="str">
        <f t="shared" si="26"/>
        <v/>
      </c>
      <c r="W187" s="177">
        <f>+'Ark1'!V3132</f>
        <v>0</v>
      </c>
      <c r="X187" s="225"/>
      <c r="Y187" s="91"/>
      <c r="Z187" s="177"/>
      <c r="AA187" s="177"/>
      <c r="AB187" s="229"/>
      <c r="AI187" s="91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</row>
    <row r="188" spans="1:45" s="89" customFormat="1" ht="15.6">
      <c r="A188" s="225"/>
      <c r="B188" s="207">
        <f>+'Ark1'!C3133</f>
        <v>2024</v>
      </c>
      <c r="C188" s="207">
        <f>+'Ark1'!J3133</f>
        <v>181</v>
      </c>
      <c r="D188" s="207" t="s">
        <v>44</v>
      </c>
      <c r="E188" s="207">
        <f>+'Ark1'!D3133</f>
        <v>10</v>
      </c>
      <c r="F188" s="207" t="s">
        <v>576</v>
      </c>
      <c r="G188" s="90">
        <f>+'Ark1'!Q3133</f>
        <v>2</v>
      </c>
      <c r="H188" s="91">
        <f>+'Ark1'!R3133</f>
        <v>2</v>
      </c>
      <c r="I188" s="90">
        <f>IF(H188=0,"",'Ark1'!S3133)</f>
        <v>2</v>
      </c>
      <c r="J188" s="83"/>
      <c r="K188" s="177">
        <f>IF(G188=0,"",100*H188/Måned!$G19)</f>
        <v>7.9491255961844198E-2</v>
      </c>
      <c r="L188" s="83"/>
      <c r="M188" s="177">
        <f>+IF(H188=0,"",'Ark1'!AA3133)</f>
        <v>5.6500000000003743</v>
      </c>
      <c r="N188" s="177">
        <f>+IF(I188=0,"",'Ark1'!AB3133)</f>
        <v>0</v>
      </c>
      <c r="O188" s="250">
        <f>IF(H188=0,"",'Ark1'!W3133)</f>
        <v>59</v>
      </c>
      <c r="P188" s="177">
        <f>IF(H188=0,"",'Ark1'!X3133)</f>
        <v>150.75839653304445</v>
      </c>
      <c r="Q188" s="249"/>
      <c r="R188" s="177">
        <f>IF(H188=0,"",'Ark1'!AA3133)</f>
        <v>5.6500000000003743</v>
      </c>
      <c r="S188" s="177">
        <f>IF(H188=0,"",'Ark1'!AB3133)</f>
        <v>0</v>
      </c>
      <c r="T188" s="177">
        <f>IF(H188=0,"",'Ark1'!AC3133)</f>
        <v>0</v>
      </c>
      <c r="U188" s="83"/>
      <c r="V188" s="91">
        <f t="shared" si="26"/>
        <v>1</v>
      </c>
      <c r="W188" s="177">
        <f>+'Ark1'!V3133</f>
        <v>14</v>
      </c>
      <c r="X188" s="225"/>
      <c r="Y188" s="91"/>
      <c r="Z188" s="177"/>
      <c r="AA188" s="177"/>
      <c r="AB188" s="229"/>
      <c r="AI188" s="91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</row>
    <row r="189" spans="1:45" s="89" customFormat="1" ht="15.6">
      <c r="A189" s="225"/>
      <c r="B189" s="207">
        <f>+'Ark1'!C3134</f>
        <v>2024</v>
      </c>
      <c r="C189" s="207">
        <f>+'Ark1'!J3134</f>
        <v>181</v>
      </c>
      <c r="D189" s="207" t="s">
        <v>44</v>
      </c>
      <c r="E189" s="207">
        <f>+'Ark1'!D3134</f>
        <v>11</v>
      </c>
      <c r="F189" s="207" t="s">
        <v>577</v>
      </c>
      <c r="G189" s="90">
        <f>+'Ark1'!Q3134</f>
        <v>0</v>
      </c>
      <c r="H189" s="91">
        <f>+'Ark1'!R3134</f>
        <v>0</v>
      </c>
      <c r="I189" s="90" t="str">
        <f>IF(H189=0,"",'Ark1'!S3134)</f>
        <v/>
      </c>
      <c r="J189" s="83"/>
      <c r="K189" s="177" t="str">
        <f>IF(G189=0,"",100*H189/Måned!$G20)</f>
        <v/>
      </c>
      <c r="L189" s="83"/>
      <c r="M189" s="177" t="str">
        <f>+IF(H189=0,"",'Ark1'!AA3134)</f>
        <v/>
      </c>
      <c r="N189" s="177">
        <f>+IF(I189=0,"",'Ark1'!AB3134)</f>
        <v>0</v>
      </c>
      <c r="O189" s="250" t="str">
        <f>IF(H189=0,"",'Ark1'!W3134)</f>
        <v/>
      </c>
      <c r="P189" s="177" t="str">
        <f>IF(H189=0,"",'Ark1'!X3134)</f>
        <v/>
      </c>
      <c r="Q189" s="249"/>
      <c r="R189" s="177" t="str">
        <f>IF(H189=0,"",'Ark1'!AA3134)</f>
        <v/>
      </c>
      <c r="S189" s="177" t="str">
        <f>IF(H189=0,"",'Ark1'!AB3134)</f>
        <v/>
      </c>
      <c r="T189" s="177" t="str">
        <f>IF(H189=0,"",'Ark1'!AC3134)</f>
        <v/>
      </c>
      <c r="U189" s="83"/>
      <c r="V189" s="91" t="str">
        <f t="shared" si="26"/>
        <v/>
      </c>
      <c r="W189" s="177">
        <f>+'Ark1'!V3134</f>
        <v>0</v>
      </c>
      <c r="X189" s="225"/>
      <c r="Y189" s="91"/>
      <c r="Z189" s="177"/>
      <c r="AA189" s="177"/>
      <c r="AB189" s="229"/>
      <c r="AI189" s="91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</row>
    <row r="190" spans="1:45" s="89" customFormat="1" ht="15.6">
      <c r="A190" s="225"/>
      <c r="B190" s="207">
        <f>+'Ark1'!C3135</f>
        <v>2024</v>
      </c>
      <c r="C190" s="207">
        <f>+'Ark1'!J3135</f>
        <v>181</v>
      </c>
      <c r="D190" s="207" t="s">
        <v>44</v>
      </c>
      <c r="E190" s="207">
        <f>+'Ark1'!D3135</f>
        <v>12</v>
      </c>
      <c r="F190" s="207" t="s">
        <v>578</v>
      </c>
      <c r="G190" s="90">
        <f>+'Ark1'!Q3135</f>
        <v>0</v>
      </c>
      <c r="H190" s="91">
        <f>+'Ark1'!R3135</f>
        <v>0</v>
      </c>
      <c r="I190" s="90" t="str">
        <f>IF(H190=0,"",'Ark1'!S3135)</f>
        <v/>
      </c>
      <c r="J190" s="83"/>
      <c r="K190" s="177" t="str">
        <f>IF(G190=0,"",100*H190/Måned!$G21)</f>
        <v/>
      </c>
      <c r="L190" s="83"/>
      <c r="M190" s="177" t="str">
        <f>+IF(H190=0,"",'Ark1'!AA3135)</f>
        <v/>
      </c>
      <c r="N190" s="177">
        <f>+IF(I190=0,"",'Ark1'!AB3135)</f>
        <v>0</v>
      </c>
      <c r="O190" s="250" t="str">
        <f>IF(H190=0,"",'Ark1'!W3135)</f>
        <v/>
      </c>
      <c r="P190" s="177" t="str">
        <f>IF(H190=0,"",'Ark1'!X3135)</f>
        <v/>
      </c>
      <c r="Q190" s="249"/>
      <c r="R190" s="177" t="str">
        <f>IF(H190=0,"",'Ark1'!AA3135)</f>
        <v/>
      </c>
      <c r="S190" s="177" t="str">
        <f>IF(H190=0,"",'Ark1'!AB3135)</f>
        <v/>
      </c>
      <c r="T190" s="177" t="str">
        <f>IF(H190=0,"",'Ark1'!AC3135)</f>
        <v/>
      </c>
      <c r="U190" s="83"/>
      <c r="V190" s="91" t="str">
        <f t="shared" si="26"/>
        <v/>
      </c>
      <c r="W190" s="177">
        <f>+'Ark1'!V3135</f>
        <v>0</v>
      </c>
      <c r="X190" s="225"/>
      <c r="Y190" s="91"/>
      <c r="Z190" s="177"/>
      <c r="AA190" s="177"/>
      <c r="AB190" s="229"/>
      <c r="AI190" s="91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</row>
    <row r="191" spans="1:45" s="89" customFormat="1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91"/>
      <c r="Z191" s="177"/>
      <c r="AA191" s="177"/>
      <c r="AB191" s="229"/>
      <c r="AI191" s="91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</row>
    <row r="192" spans="1:45" s="89" customFormat="1" ht="15.6">
      <c r="A192" s="225"/>
      <c r="B192" s="207">
        <f>+'Ark1'!C3136</f>
        <v>2024</v>
      </c>
      <c r="C192" s="207">
        <f>+'Ark1'!J3136</f>
        <v>470</v>
      </c>
      <c r="D192" s="207" t="s">
        <v>45</v>
      </c>
      <c r="E192" s="207">
        <f>+'Ark1'!D3136</f>
        <v>1</v>
      </c>
      <c r="F192" s="207" t="s">
        <v>568</v>
      </c>
      <c r="G192" s="90">
        <f>+'Ark1'!Q3136</f>
        <v>1</v>
      </c>
      <c r="H192" s="91">
        <f>+'Ark1'!R3136</f>
        <v>1</v>
      </c>
      <c r="I192" s="90">
        <f>IF(H192=0,"",'Ark1'!S3136)</f>
        <v>1</v>
      </c>
      <c r="J192" s="83"/>
      <c r="K192" s="177">
        <f>IF(G192=0,"",100*H192/Måned!$G10)</f>
        <v>3.6913990402362498E-2</v>
      </c>
      <c r="L192" s="83"/>
      <c r="M192" s="177">
        <f>+IF(H192=0,"",'Ark1'!AA3136)</f>
        <v>0</v>
      </c>
      <c r="N192" s="177">
        <f>+IF(I192=0,"",'Ark1'!AB3136)</f>
        <v>0</v>
      </c>
      <c r="O192" s="250">
        <f>IF(H192=0,"",'Ark1'!W3136)</f>
        <v>57</v>
      </c>
      <c r="P192" s="177">
        <f>IF(H192=0,"",'Ark1'!X3136)</f>
        <v>151.13759479956661</v>
      </c>
      <c r="Q192" s="249"/>
      <c r="R192" s="177">
        <f>IF(H192=0,"",'Ark1'!AA3136)</f>
        <v>0</v>
      </c>
      <c r="S192" s="177">
        <f>IF(H192=0,"",'Ark1'!AB3136)</f>
        <v>0</v>
      </c>
      <c r="T192" s="177">
        <f>IF(H192=0,"",'Ark1'!AC3136)</f>
        <v>0</v>
      </c>
      <c r="U192" s="83"/>
      <c r="V192" s="91">
        <f t="shared" ref="V192:V203" si="27">+(IF(H192=0,"",I192/G192))</f>
        <v>1</v>
      </c>
      <c r="W192" s="177">
        <f>+'Ark1'!V3136</f>
        <v>14</v>
      </c>
      <c r="X192" s="225"/>
      <c r="Y192" s="91"/>
      <c r="Z192" s="177"/>
      <c r="AA192" s="177"/>
      <c r="AB192" s="229"/>
      <c r="AI192" s="91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</row>
    <row r="193" spans="1:45" s="89" customFormat="1" ht="15.6">
      <c r="A193" s="225"/>
      <c r="B193" s="207">
        <f>+'Ark1'!C3137</f>
        <v>2024</v>
      </c>
      <c r="C193" s="207">
        <f>+'Ark1'!J3137</f>
        <v>470</v>
      </c>
      <c r="D193" s="207" t="s">
        <v>45</v>
      </c>
      <c r="E193" s="207">
        <f>+'Ark1'!D3137</f>
        <v>2</v>
      </c>
      <c r="F193" s="207" t="s">
        <v>569</v>
      </c>
      <c r="G193" s="90">
        <f>+'Ark1'!Q3137</f>
        <v>3</v>
      </c>
      <c r="H193" s="91">
        <f>+'Ark1'!R3137</f>
        <v>9</v>
      </c>
      <c r="I193" s="90">
        <f>IF(H193=0,"",'Ark1'!S3137)</f>
        <v>9</v>
      </c>
      <c r="J193" s="83"/>
      <c r="K193" s="177">
        <f>IF(G193=0,"",100*H193/Måned!$G11)</f>
        <v>0.33632286995515698</v>
      </c>
      <c r="L193" s="83"/>
      <c r="M193" s="177">
        <f>+IF(H193=0,"",'Ark1'!AA3137)</f>
        <v>47.339858705135825</v>
      </c>
      <c r="N193" s="177">
        <f>+IF(I193=0,"",'Ark1'!AB3137)</f>
        <v>7.6303487615063714</v>
      </c>
      <c r="O193" s="250">
        <f>IF(H193=0,"",'Ark1'!W3137)</f>
        <v>53.33333333333335</v>
      </c>
      <c r="P193" s="177">
        <f>IF(H193=0,"",'Ark1'!X3137)</f>
        <v>182.80967858432649</v>
      </c>
      <c r="Q193" s="249"/>
      <c r="R193" s="177">
        <f>IF(H193=0,"",'Ark1'!AA3137)</f>
        <v>47.339858705135825</v>
      </c>
      <c r="S193" s="177">
        <f>IF(H193=0,"",'Ark1'!AB3137)</f>
        <v>7.6303487615063714</v>
      </c>
      <c r="T193" s="177">
        <f>IF(H193=0,"",'Ark1'!AC3137)</f>
        <v>-76.318603191019434</v>
      </c>
      <c r="U193" s="83"/>
      <c r="V193" s="91">
        <f t="shared" si="27"/>
        <v>3</v>
      </c>
      <c r="W193" s="177">
        <f>+'Ark1'!V3137</f>
        <v>8.5555555555555554</v>
      </c>
      <c r="X193" s="225"/>
      <c r="Y193" s="91"/>
      <c r="Z193" s="177"/>
      <c r="AA193" s="177"/>
      <c r="AB193" s="229"/>
      <c r="AI193" s="91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</row>
    <row r="194" spans="1:45" s="89" customFormat="1" ht="15.6">
      <c r="A194" s="225"/>
      <c r="B194" s="207">
        <f>+'Ark1'!C3138</f>
        <v>2024</v>
      </c>
      <c r="C194" s="207">
        <f>+'Ark1'!J3138</f>
        <v>470</v>
      </c>
      <c r="D194" s="207" t="s">
        <v>45</v>
      </c>
      <c r="E194" s="207">
        <f>+'Ark1'!D3138</f>
        <v>3</v>
      </c>
      <c r="F194" s="207" t="s">
        <v>570</v>
      </c>
      <c r="G194" s="90">
        <f>+'Ark1'!Q3138</f>
        <v>4</v>
      </c>
      <c r="H194" s="91">
        <f>+'Ark1'!R3138</f>
        <v>7</v>
      </c>
      <c r="I194" s="90">
        <f>IF(H194=0,"",'Ark1'!S3138)</f>
        <v>7</v>
      </c>
      <c r="J194" s="83"/>
      <c r="K194" s="177">
        <f>IF(G194=0,"",100*H194/Måned!$G12)</f>
        <v>0.33034450212364325</v>
      </c>
      <c r="L194" s="83"/>
      <c r="M194" s="177">
        <f>+IF(H194=0,"",'Ark1'!AA3138)</f>
        <v>16.466304493524557</v>
      </c>
      <c r="N194" s="177">
        <f>+IF(I194=0,"",'Ark1'!AB3138)</f>
        <v>2.4327694808466593</v>
      </c>
      <c r="O194" s="250">
        <f>IF(H194=0,"",'Ark1'!W3138)</f>
        <v>57.285714285714306</v>
      </c>
      <c r="P194" s="177">
        <f>IF(H194=0,"",'Ark1'!X3138)</f>
        <v>153.92354124748499</v>
      </c>
      <c r="Q194" s="249"/>
      <c r="R194" s="177">
        <f>IF(H194=0,"",'Ark1'!AA3138)</f>
        <v>16.466304493524557</v>
      </c>
      <c r="S194" s="177">
        <f>IF(H194=0,"",'Ark1'!AB3138)</f>
        <v>2.4327694808466593</v>
      </c>
      <c r="T194" s="177">
        <f>IF(H194=0,"",'Ark1'!AC3138)</f>
        <v>-84.213103470053525</v>
      </c>
      <c r="U194" s="83"/>
      <c r="V194" s="91">
        <f t="shared" si="27"/>
        <v>1.75</v>
      </c>
      <c r="W194" s="177">
        <f>+'Ark1'!V3138</f>
        <v>11.571428571428569</v>
      </c>
      <c r="X194" s="225"/>
      <c r="Y194" s="91"/>
      <c r="Z194" s="177"/>
      <c r="AA194" s="177"/>
      <c r="AB194" s="229"/>
      <c r="AI194" s="91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</row>
    <row r="195" spans="1:45" s="89" customFormat="1" ht="15.6">
      <c r="A195" s="225"/>
      <c r="B195" s="207">
        <f>+'Ark1'!C3139</f>
        <v>2024</v>
      </c>
      <c r="C195" s="207">
        <f>+'Ark1'!J3139</f>
        <v>470</v>
      </c>
      <c r="D195" s="207" t="s">
        <v>45</v>
      </c>
      <c r="E195" s="207">
        <f>+'Ark1'!D3139</f>
        <v>4</v>
      </c>
      <c r="F195" s="207" t="s">
        <v>571</v>
      </c>
      <c r="G195" s="90">
        <f>+'Ark1'!Q3139</f>
        <v>2</v>
      </c>
      <c r="H195" s="91">
        <f>+'Ark1'!R3139</f>
        <v>26</v>
      </c>
      <c r="I195" s="90">
        <f>IF(H195=0,"",'Ark1'!S3139)</f>
        <v>26</v>
      </c>
      <c r="J195" s="83"/>
      <c r="K195" s="177">
        <f>IF(G195=0,"",100*H195/Måned!$G13)</f>
        <v>0.87630603302999666</v>
      </c>
      <c r="L195" s="83"/>
      <c r="M195" s="177">
        <f>+IF(H195=0,"",'Ark1'!AA3139)</f>
        <v>16.021523983979563</v>
      </c>
      <c r="N195" s="177">
        <f>+IF(I195=0,"",'Ark1'!AB3139)</f>
        <v>3.2337440516708043</v>
      </c>
      <c r="O195" s="250">
        <f>IF(H195=0,"",'Ark1'!W3139)</f>
        <v>58.653846153846168</v>
      </c>
      <c r="P195" s="177">
        <f>IF(H195=0,"",'Ark1'!X3139)</f>
        <v>150.3791982665222</v>
      </c>
      <c r="Q195" s="249"/>
      <c r="R195" s="177">
        <f>IF(H195=0,"",'Ark1'!AA3139)</f>
        <v>16.021523983979563</v>
      </c>
      <c r="S195" s="177">
        <f>IF(H195=0,"",'Ark1'!AB3139)</f>
        <v>3.2337440516708043</v>
      </c>
      <c r="T195" s="177">
        <f>IF(H195=0,"",'Ark1'!AC3139)</f>
        <v>-10.779132273069491</v>
      </c>
      <c r="U195" s="83"/>
      <c r="V195" s="91">
        <f t="shared" si="27"/>
        <v>13</v>
      </c>
      <c r="W195" s="177">
        <f>+'Ark1'!V3139</f>
        <v>6.5384615384615401</v>
      </c>
      <c r="X195" s="225"/>
      <c r="Y195" s="91"/>
      <c r="Z195" s="177"/>
      <c r="AA195" s="177"/>
      <c r="AB195" s="229"/>
      <c r="AI195" s="91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</row>
    <row r="196" spans="1:45" s="89" customFormat="1" ht="15.6">
      <c r="A196" s="225"/>
      <c r="B196" s="207">
        <f>+'Ark1'!C3140</f>
        <v>2024</v>
      </c>
      <c r="C196" s="207">
        <f>+'Ark1'!J3140</f>
        <v>470</v>
      </c>
      <c r="D196" s="207" t="s">
        <v>45</v>
      </c>
      <c r="E196" s="207">
        <f>+'Ark1'!D3140</f>
        <v>5</v>
      </c>
      <c r="F196" s="207" t="s">
        <v>467</v>
      </c>
      <c r="G196" s="90">
        <f>+'Ark1'!Q3140</f>
        <v>2</v>
      </c>
      <c r="H196" s="91">
        <f>+'Ark1'!R3140</f>
        <v>5</v>
      </c>
      <c r="I196" s="90">
        <f>IF(H196=0,"",'Ark1'!S3140)</f>
        <v>5</v>
      </c>
      <c r="J196" s="83"/>
      <c r="K196" s="177">
        <f>IF(G196=0,"",100*H196/Måned!$G14)</f>
        <v>0.18628912071535023</v>
      </c>
      <c r="L196" s="83"/>
      <c r="M196" s="177">
        <f>+IF(H196=0,"",'Ark1'!AA3140)</f>
        <v>4.4987109264768304</v>
      </c>
      <c r="N196" s="177">
        <f>+IF(I196=0,"",'Ark1'!AB3140)</f>
        <v>3.0724582991474678</v>
      </c>
      <c r="O196" s="250">
        <f>IF(H196=0,"",'Ark1'!W3140)</f>
        <v>57.4</v>
      </c>
      <c r="P196" s="177">
        <f>IF(H196=0,"",'Ark1'!X3140)</f>
        <v>136.87973997833157</v>
      </c>
      <c r="Q196" s="249"/>
      <c r="R196" s="177">
        <f>IF(H196=0,"",'Ark1'!AA3140)</f>
        <v>4.4987109264768304</v>
      </c>
      <c r="S196" s="177">
        <f>IF(H196=0,"",'Ark1'!AB3140)</f>
        <v>3.0724582991474678</v>
      </c>
      <c r="T196" s="177">
        <f>IF(H196=0,"",'Ark1'!AC3140)</f>
        <v>-40.775275088766875</v>
      </c>
      <c r="U196" s="83"/>
      <c r="V196" s="91">
        <f t="shared" si="27"/>
        <v>2.5</v>
      </c>
      <c r="W196" s="177">
        <f>+'Ark1'!V3140</f>
        <v>10.6</v>
      </c>
      <c r="X196" s="225"/>
      <c r="Y196" s="91"/>
      <c r="Z196" s="177"/>
      <c r="AA196" s="177"/>
      <c r="AB196" s="229"/>
      <c r="AI196" s="91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</row>
    <row r="197" spans="1:45" s="89" customFormat="1" ht="15.6">
      <c r="A197" s="225"/>
      <c r="B197" s="207">
        <f>+'Ark1'!C3141</f>
        <v>2024</v>
      </c>
      <c r="C197" s="207">
        <f>+'Ark1'!J3141</f>
        <v>470</v>
      </c>
      <c r="D197" s="207" t="s">
        <v>45</v>
      </c>
      <c r="E197" s="207">
        <f>+'Ark1'!D3141</f>
        <v>6</v>
      </c>
      <c r="F197" s="207" t="s">
        <v>572</v>
      </c>
      <c r="G197" s="90">
        <f>+'Ark1'!Q3141</f>
        <v>3</v>
      </c>
      <c r="H197" s="91">
        <f>+'Ark1'!R3141</f>
        <v>16</v>
      </c>
      <c r="I197" s="90">
        <f>IF(H197=0,"",'Ark1'!S3141)</f>
        <v>16</v>
      </c>
      <c r="J197" s="83"/>
      <c r="K197" s="177">
        <f>IF(G197=0,"",100*H197/Måned!$G15)</f>
        <v>0.73260073260073255</v>
      </c>
      <c r="L197" s="83"/>
      <c r="M197" s="177">
        <f>+IF(H197=0,"",'Ark1'!AA3141)</f>
        <v>29.391021561652149</v>
      </c>
      <c r="N197" s="177">
        <f>+IF(I197=0,"",'Ark1'!AB3141)</f>
        <v>4.121210380458634</v>
      </c>
      <c r="O197" s="250">
        <f>IF(H197=0,"",'Ark1'!W3141)</f>
        <v>58.125</v>
      </c>
      <c r="P197" s="177">
        <f>IF(H197=0,"",'Ark1'!X3141)</f>
        <v>149.80362946912237</v>
      </c>
      <c r="Q197" s="249"/>
      <c r="R197" s="177">
        <f>IF(H197=0,"",'Ark1'!AA3141)</f>
        <v>29.391021561652149</v>
      </c>
      <c r="S197" s="177">
        <f>IF(H197=0,"",'Ark1'!AB3141)</f>
        <v>4.121210380458634</v>
      </c>
      <c r="T197" s="177">
        <f>IF(H197=0,"",'Ark1'!AC3141)</f>
        <v>-51.084858616268754</v>
      </c>
      <c r="U197" s="83"/>
      <c r="V197" s="91">
        <f t="shared" si="27"/>
        <v>5.333333333333333</v>
      </c>
      <c r="W197" s="177">
        <f>+'Ark1'!V3141</f>
        <v>6.9375</v>
      </c>
      <c r="X197" s="225"/>
      <c r="Y197" s="91"/>
      <c r="Z197" s="177"/>
      <c r="AA197" s="177"/>
      <c r="AB197" s="229"/>
      <c r="AI197" s="91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</row>
    <row r="198" spans="1:45" s="89" customFormat="1" ht="15.6">
      <c r="A198" s="225"/>
      <c r="B198" s="207">
        <f>+'Ark1'!C3142</f>
        <v>2024</v>
      </c>
      <c r="C198" s="207">
        <f>+'Ark1'!J3142</f>
        <v>470</v>
      </c>
      <c r="D198" s="207" t="s">
        <v>45</v>
      </c>
      <c r="E198" s="207">
        <f>+'Ark1'!D3142</f>
        <v>7</v>
      </c>
      <c r="F198" s="207" t="s">
        <v>573</v>
      </c>
      <c r="G198" s="90">
        <f>+'Ark1'!Q3142</f>
        <v>2</v>
      </c>
      <c r="H198" s="91">
        <f>+'Ark1'!R3142</f>
        <v>10</v>
      </c>
      <c r="I198" s="90">
        <f>IF(H198=0,"",'Ark1'!S3142)</f>
        <v>10</v>
      </c>
      <c r="J198" s="83"/>
      <c r="K198" s="177">
        <f>IF(G198=0,"",100*H198/Måned!$G16)</f>
        <v>0.40749796251018744</v>
      </c>
      <c r="L198" s="83"/>
      <c r="M198" s="177">
        <f>+IF(H198=0,"",'Ark1'!AA3142)</f>
        <v>16.341554393631004</v>
      </c>
      <c r="N198" s="177">
        <f>+IF(I198=0,"",'Ark1'!AB3142)</f>
        <v>4.2237424163885926</v>
      </c>
      <c r="O198" s="250">
        <f>IF(H198=0,"",'Ark1'!W3142)</f>
        <v>53.4</v>
      </c>
      <c r="P198" s="177">
        <f>IF(H198=0,"",'Ark1'!X3142)</f>
        <v>173.30444203683641</v>
      </c>
      <c r="Q198" s="249"/>
      <c r="R198" s="177">
        <f>IF(H198=0,"",'Ark1'!AA3142)</f>
        <v>16.341554393631004</v>
      </c>
      <c r="S198" s="177">
        <f>IF(H198=0,"",'Ark1'!AB3142)</f>
        <v>4.2237424163885926</v>
      </c>
      <c r="T198" s="177">
        <f>IF(H198=0,"",'Ark1'!AC3142)</f>
        <v>-36.761916701898258</v>
      </c>
      <c r="U198" s="83"/>
      <c r="V198" s="91">
        <f t="shared" si="27"/>
        <v>5</v>
      </c>
      <c r="W198" s="177">
        <f>+'Ark1'!V3142</f>
        <v>10.199999999999999</v>
      </c>
      <c r="X198" s="225"/>
      <c r="Y198" s="91"/>
      <c r="Z198" s="177"/>
      <c r="AA198" s="177"/>
      <c r="AB198" s="229"/>
      <c r="AI198" s="91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</row>
    <row r="199" spans="1:45" s="89" customFormat="1" ht="15.6">
      <c r="A199" s="225"/>
      <c r="B199" s="207">
        <f>+'Ark1'!C3143</f>
        <v>2024</v>
      </c>
      <c r="C199" s="207">
        <f>+'Ark1'!J3143</f>
        <v>470</v>
      </c>
      <c r="D199" s="207" t="s">
        <v>45</v>
      </c>
      <c r="E199" s="207">
        <f>+'Ark1'!D3143</f>
        <v>8</v>
      </c>
      <c r="F199" s="207" t="s">
        <v>574</v>
      </c>
      <c r="G199" s="90">
        <f>+'Ark1'!Q3143</f>
        <v>5</v>
      </c>
      <c r="H199" s="91">
        <f>+'Ark1'!R3143</f>
        <v>18</v>
      </c>
      <c r="I199" s="90">
        <f>IF(H199=0,"",'Ark1'!S3143)</f>
        <v>18</v>
      </c>
      <c r="J199" s="83"/>
      <c r="K199" s="177">
        <f>IF(G199=0,"",100*H199/Måned!$G17)</f>
        <v>0.76206604572396275</v>
      </c>
      <c r="L199" s="83"/>
      <c r="M199" s="177">
        <f>+IF(H199=0,"",'Ark1'!AA3143)</f>
        <v>17.870912292684888</v>
      </c>
      <c r="N199" s="177">
        <f>+IF(I199=0,"",'Ark1'!AB3143)</f>
        <v>4.3237072570243287</v>
      </c>
      <c r="O199" s="250">
        <f>IF(H199=0,"",'Ark1'!W3143)</f>
        <v>58.16666666666665</v>
      </c>
      <c r="P199" s="177">
        <f>IF(H199=0,"",'Ark1'!X3143)</f>
        <v>160.91248344769477</v>
      </c>
      <c r="Q199" s="249"/>
      <c r="R199" s="177">
        <f>IF(H199=0,"",'Ark1'!AA3143)</f>
        <v>17.870912292684888</v>
      </c>
      <c r="S199" s="177">
        <f>IF(H199=0,"",'Ark1'!AB3143)</f>
        <v>4.3237072570243287</v>
      </c>
      <c r="T199" s="177">
        <f>IF(H199=0,"",'Ark1'!AC3143)</f>
        <v>-16.627904846102719</v>
      </c>
      <c r="U199" s="83"/>
      <c r="V199" s="91">
        <f t="shared" si="27"/>
        <v>3.6</v>
      </c>
      <c r="W199" s="177">
        <f>+'Ark1'!V3143</f>
        <v>4.7777777777777777</v>
      </c>
      <c r="X199" s="225"/>
      <c r="Y199" s="91"/>
      <c r="Z199" s="177"/>
      <c r="AA199" s="177"/>
      <c r="AB199" s="229"/>
      <c r="AI199" s="91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</row>
    <row r="200" spans="1:45" s="89" customFormat="1" ht="15.6">
      <c r="A200" s="225"/>
      <c r="B200" s="207">
        <f>+'Ark1'!C3144</f>
        <v>2024</v>
      </c>
      <c r="C200" s="207">
        <f>+'Ark1'!J3144</f>
        <v>470</v>
      </c>
      <c r="D200" s="207" t="s">
        <v>45</v>
      </c>
      <c r="E200" s="207">
        <f>+'Ark1'!D3144</f>
        <v>9</v>
      </c>
      <c r="F200" s="207" t="s">
        <v>575</v>
      </c>
      <c r="G200" s="90">
        <f>+'Ark1'!Q3144</f>
        <v>4</v>
      </c>
      <c r="H200" s="91">
        <f>+'Ark1'!R3144</f>
        <v>13</v>
      </c>
      <c r="I200" s="90">
        <f>IF(H200=0,"",'Ark1'!S3144)</f>
        <v>13</v>
      </c>
      <c r="J200" s="83"/>
      <c r="K200" s="177">
        <f>IF(G200=0,"",100*H200/Måned!$G18)</f>
        <v>0.54991539763113362</v>
      </c>
      <c r="L200" s="83"/>
      <c r="M200" s="177">
        <f>+IF(H200=0,"",'Ark1'!AA3144)</f>
        <v>27.750215095919803</v>
      </c>
      <c r="N200" s="177">
        <f>+IF(I200=0,"",'Ark1'!AB3144)</f>
        <v>5.7306401637505218</v>
      </c>
      <c r="O200" s="250">
        <f>IF(H200=0,"",'Ark1'!W3144)</f>
        <v>56.923076923076913</v>
      </c>
      <c r="P200" s="177">
        <f>IF(H200=0,"",'Ark1'!X3144)</f>
        <v>154.3545295441287</v>
      </c>
      <c r="Q200" s="249"/>
      <c r="R200" s="177">
        <f>IF(H200=0,"",'Ark1'!AA3144)</f>
        <v>27.750215095919803</v>
      </c>
      <c r="S200" s="177">
        <f>IF(H200=0,"",'Ark1'!AB3144)</f>
        <v>5.7306401637505218</v>
      </c>
      <c r="T200" s="177">
        <f>IF(H200=0,"",'Ark1'!AC3144)</f>
        <v>86.587855217000495</v>
      </c>
      <c r="U200" s="83"/>
      <c r="V200" s="91">
        <f t="shared" si="27"/>
        <v>3.25</v>
      </c>
      <c r="W200" s="177">
        <f>+'Ark1'!V3144</f>
        <v>8.7692307692307718</v>
      </c>
      <c r="X200" s="225"/>
      <c r="Y200" s="91"/>
      <c r="Z200" s="177"/>
      <c r="AA200" s="177"/>
      <c r="AB200" s="229"/>
      <c r="AI200" s="91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</row>
    <row r="201" spans="1:45" s="89" customFormat="1" ht="15.6">
      <c r="A201" s="225"/>
      <c r="B201" s="207">
        <f>+'Ark1'!C3145</f>
        <v>2024</v>
      </c>
      <c r="C201" s="207">
        <f>+'Ark1'!J3145</f>
        <v>470</v>
      </c>
      <c r="D201" s="207" t="s">
        <v>45</v>
      </c>
      <c r="E201" s="207">
        <f>+'Ark1'!D3145</f>
        <v>10</v>
      </c>
      <c r="F201" s="207" t="s">
        <v>576</v>
      </c>
      <c r="G201" s="90">
        <f>+'Ark1'!Q3145</f>
        <v>10</v>
      </c>
      <c r="H201" s="91">
        <f>+'Ark1'!R3145</f>
        <v>25</v>
      </c>
      <c r="I201" s="90">
        <f>IF(H201=0,"",'Ark1'!S3145)</f>
        <v>25</v>
      </c>
      <c r="J201" s="83"/>
      <c r="K201" s="177">
        <f>IF(G201=0,"",100*H201/Måned!$G19)</f>
        <v>0.99364069952305245</v>
      </c>
      <c r="L201" s="83"/>
      <c r="M201" s="177">
        <f>+IF(H201=0,"",'Ark1'!AA3145)</f>
        <v>27.482204860600305</v>
      </c>
      <c r="N201" s="177">
        <f>+IF(I201=0,"",'Ark1'!AB3145)</f>
        <v>4.0000000000000728</v>
      </c>
      <c r="O201" s="250">
        <f>IF(H201=0,"",'Ark1'!W3145)</f>
        <v>58.8</v>
      </c>
      <c r="P201" s="177">
        <f>IF(H201=0,"",'Ark1'!X3145)</f>
        <v>138.4572047670639</v>
      </c>
      <c r="Q201" s="249"/>
      <c r="R201" s="177">
        <f>IF(H201=0,"",'Ark1'!AA3145)</f>
        <v>27.482204860600305</v>
      </c>
      <c r="S201" s="177">
        <f>IF(H201=0,"",'Ark1'!AB3145)</f>
        <v>4.0000000000000728</v>
      </c>
      <c r="T201" s="177">
        <f>IF(H201=0,"",'Ark1'!AC3145)</f>
        <v>-47.522387909724557</v>
      </c>
      <c r="U201" s="83"/>
      <c r="V201" s="91">
        <f t="shared" si="27"/>
        <v>2.5</v>
      </c>
      <c r="W201" s="177">
        <f>+'Ark1'!V3145</f>
        <v>8.6</v>
      </c>
      <c r="X201" s="225"/>
      <c r="Y201" s="91"/>
      <c r="Z201" s="177"/>
      <c r="AA201" s="177"/>
      <c r="AB201" s="229"/>
      <c r="AI201" s="91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</row>
    <row r="202" spans="1:45" s="89" customFormat="1" ht="15.6">
      <c r="A202" s="225"/>
      <c r="B202" s="207">
        <f>+'Ark1'!C3146</f>
        <v>2024</v>
      </c>
      <c r="C202" s="207">
        <f>+'Ark1'!J3146</f>
        <v>470</v>
      </c>
      <c r="D202" s="207" t="s">
        <v>45</v>
      </c>
      <c r="E202" s="207">
        <f>+'Ark1'!D3146</f>
        <v>11</v>
      </c>
      <c r="F202" s="207" t="s">
        <v>577</v>
      </c>
      <c r="G202" s="90">
        <f>+'Ark1'!Q3146</f>
        <v>2</v>
      </c>
      <c r="H202" s="91">
        <f>+'Ark1'!R3146</f>
        <v>11</v>
      </c>
      <c r="I202" s="90">
        <f>IF(H202=0,"",'Ark1'!S3146)</f>
        <v>11</v>
      </c>
      <c r="J202" s="83"/>
      <c r="K202" s="177">
        <f>IF(G202=0,"",100*H202/Måned!$G20)</f>
        <v>1.7432646592709984</v>
      </c>
      <c r="L202" s="83"/>
      <c r="M202" s="177">
        <f>+IF(H202=0,"",'Ark1'!AA3146)</f>
        <v>3.7602751789585009</v>
      </c>
      <c r="N202" s="177">
        <f>+IF(I202=0,"",'Ark1'!AB3146)</f>
        <v>2.3845230997460689</v>
      </c>
      <c r="O202" s="250">
        <f>IF(H202=0,"",'Ark1'!W3146)</f>
        <v>57.36363636363636</v>
      </c>
      <c r="P202" s="177">
        <f>IF(H202=0,"",'Ark1'!X3146)</f>
        <v>147.21757116123308</v>
      </c>
      <c r="Q202" s="249"/>
      <c r="R202" s="177">
        <f>IF(H202=0,"",'Ark1'!AA3146)</f>
        <v>3.7602751789585009</v>
      </c>
      <c r="S202" s="177">
        <f>IF(H202=0,"",'Ark1'!AB3146)</f>
        <v>2.3845230997460689</v>
      </c>
      <c r="T202" s="177">
        <f>IF(H202=0,"",'Ark1'!AC3146)</f>
        <v>-37.338400601546475</v>
      </c>
      <c r="U202" s="83"/>
      <c r="V202" s="91">
        <f t="shared" si="27"/>
        <v>5.5</v>
      </c>
      <c r="W202" s="177">
        <f>+'Ark1'!V3146</f>
        <v>12.454545454545457</v>
      </c>
      <c r="X202" s="225"/>
      <c r="Y202" s="91"/>
      <c r="Z202" s="177"/>
      <c r="AA202" s="177"/>
      <c r="AB202" s="229"/>
      <c r="AI202" s="91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</row>
    <row r="203" spans="1:45" s="89" customFormat="1" ht="15.6">
      <c r="A203" s="225"/>
      <c r="B203" s="207">
        <f>+'Ark1'!C3147</f>
        <v>2024</v>
      </c>
      <c r="C203" s="207">
        <f>+'Ark1'!J3147</f>
        <v>470</v>
      </c>
      <c r="D203" s="207" t="s">
        <v>45</v>
      </c>
      <c r="E203" s="207">
        <f>+'Ark1'!D3147</f>
        <v>12</v>
      </c>
      <c r="F203" s="207" t="s">
        <v>578</v>
      </c>
      <c r="G203" s="90">
        <f>+'Ark1'!Q3147</f>
        <v>0</v>
      </c>
      <c r="H203" s="91">
        <f>+'Ark1'!R3147</f>
        <v>0</v>
      </c>
      <c r="I203" s="90" t="str">
        <f>IF(H203=0,"",'Ark1'!S3147)</f>
        <v/>
      </c>
      <c r="J203" s="83"/>
      <c r="K203" s="177" t="str">
        <f>IF(G203=0,"",100*H203/Måned!$G21)</f>
        <v/>
      </c>
      <c r="L203" s="83"/>
      <c r="M203" s="177" t="str">
        <f>+IF(H203=0,"",'Ark1'!AA3147)</f>
        <v/>
      </c>
      <c r="N203" s="177">
        <f>+IF(I203=0,"",'Ark1'!AB3147)</f>
        <v>0</v>
      </c>
      <c r="O203" s="250" t="str">
        <f>IF(H203=0,"",'Ark1'!W3147)</f>
        <v/>
      </c>
      <c r="P203" s="177" t="str">
        <f>IF(H203=0,"",'Ark1'!X3147)</f>
        <v/>
      </c>
      <c r="Q203" s="249"/>
      <c r="R203" s="177" t="str">
        <f>IF(H203=0,"",'Ark1'!AA3147)</f>
        <v/>
      </c>
      <c r="S203" s="177" t="str">
        <f>IF(H203=0,"",'Ark1'!AB3147)</f>
        <v/>
      </c>
      <c r="T203" s="177" t="str">
        <f>IF(H203=0,"",'Ark1'!AC3147)</f>
        <v/>
      </c>
      <c r="U203" s="83"/>
      <c r="V203" s="91" t="str">
        <f t="shared" si="27"/>
        <v/>
      </c>
      <c r="W203" s="177">
        <f>+'Ark1'!V3147</f>
        <v>0</v>
      </c>
      <c r="X203" s="225"/>
      <c r="Y203" s="91"/>
      <c r="Z203" s="177"/>
      <c r="AA203" s="177"/>
      <c r="AB203" s="229"/>
      <c r="AI203" s="91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</row>
    <row r="204" spans="1:45" s="89" customFormat="1">
      <c r="A204" s="225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91"/>
      <c r="Z204" s="177"/>
      <c r="AA204" s="177"/>
      <c r="AB204" s="229"/>
      <c r="AI204" s="91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</row>
    <row r="205" spans="1:45" s="89" customFormat="1" ht="15.6">
      <c r="A205" s="225"/>
      <c r="B205" s="207">
        <f>+'Ark1'!C3148</f>
        <v>2024</v>
      </c>
      <c r="C205" s="207">
        <f>+'Ark1'!J3148</f>
        <v>643</v>
      </c>
      <c r="D205" s="207" t="s">
        <v>56</v>
      </c>
      <c r="E205" s="207">
        <f>+'Ark1'!D3148</f>
        <v>1</v>
      </c>
      <c r="F205" s="207" t="s">
        <v>568</v>
      </c>
      <c r="G205" s="90">
        <f>+'Ark1'!Q3148</f>
        <v>24</v>
      </c>
      <c r="H205" s="91">
        <f>+'Ark1'!R3148</f>
        <v>214</v>
      </c>
      <c r="I205" s="90">
        <f>IF(H205=0,"",'Ark1'!S3148)</f>
        <v>214</v>
      </c>
      <c r="J205" s="83"/>
      <c r="K205" s="177">
        <f>IF(G205=0,"",100*H205/Måned!$G10)</f>
        <v>7.8995939461055737</v>
      </c>
      <c r="L205" s="83"/>
      <c r="M205" s="177">
        <f>+IF(H205=0,"",'Ark1'!AA3148)</f>
        <v>28.928448347775394</v>
      </c>
      <c r="N205" s="177">
        <f>+IF(I205=0,"",'Ark1'!AB3148)</f>
        <v>4.101720526327286</v>
      </c>
      <c r="O205" s="250">
        <f>IF(H205=0,"",'Ark1'!W3148)</f>
        <v>58.799065420560744</v>
      </c>
      <c r="P205" s="177">
        <f>IF(H205=0,"",'Ark1'!X3148)</f>
        <v>164.14728485940816</v>
      </c>
      <c r="Q205" s="249"/>
      <c r="R205" s="177">
        <f>IF(H205=0,"",'Ark1'!AA3148)</f>
        <v>28.928448347775394</v>
      </c>
      <c r="S205" s="177">
        <f>IF(H205=0,"",'Ark1'!AB3148)</f>
        <v>4.101720526327286</v>
      </c>
      <c r="T205" s="177">
        <f>IF(H205=0,"",'Ark1'!AC3148)</f>
        <v>-27.180333051522354</v>
      </c>
      <c r="U205" s="83"/>
      <c r="V205" s="91">
        <f t="shared" ref="V205:V216" si="28">+(IF(H205=0,"",I205/G205))</f>
        <v>8.9166666666666661</v>
      </c>
      <c r="W205" s="177">
        <f>+'Ark1'!V3148</f>
        <v>6.6775700934579438</v>
      </c>
      <c r="X205" s="225"/>
      <c r="Y205" s="91"/>
      <c r="Z205" s="177"/>
      <c r="AA205" s="177"/>
      <c r="AB205" s="229"/>
      <c r="AI205" s="91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</row>
    <row r="206" spans="1:45" s="89" customFormat="1" ht="15.6">
      <c r="A206" s="225"/>
      <c r="B206" s="207">
        <f>+'Ark1'!C3149</f>
        <v>2024</v>
      </c>
      <c r="C206" s="207">
        <f>+'Ark1'!J3149</f>
        <v>643</v>
      </c>
      <c r="D206" s="207" t="s">
        <v>56</v>
      </c>
      <c r="E206" s="207">
        <f>+'Ark1'!D3149</f>
        <v>2</v>
      </c>
      <c r="F206" s="207" t="s">
        <v>569</v>
      </c>
      <c r="G206" s="90">
        <f>+'Ark1'!Q3149</f>
        <v>27</v>
      </c>
      <c r="H206" s="91">
        <f>+'Ark1'!R3149</f>
        <v>172</v>
      </c>
      <c r="I206" s="90">
        <f>IF(H206=0,"",'Ark1'!S3149)</f>
        <v>171</v>
      </c>
      <c r="J206" s="83"/>
      <c r="K206" s="177">
        <f>IF(G206=0,"",100*H206/Måned!$G11)</f>
        <v>6.4275037369207775</v>
      </c>
      <c r="L206" s="83"/>
      <c r="M206" s="177">
        <f>+IF(H206=0,"",'Ark1'!AA3149)</f>
        <v>27.900735645386128</v>
      </c>
      <c r="N206" s="177">
        <f>+IF(I206=0,"",'Ark1'!AB3149)</f>
        <v>4.6890375286962733</v>
      </c>
      <c r="O206" s="250">
        <f>IF(H206=0,"",'Ark1'!W3149)</f>
        <v>58.96491228070176</v>
      </c>
      <c r="P206" s="177">
        <f>IF(H206=0,"",'Ark1'!X3149)</f>
        <v>163.07604122048929</v>
      </c>
      <c r="Q206" s="249"/>
      <c r="R206" s="177">
        <f>IF(H206=0,"",'Ark1'!AA3149)</f>
        <v>27.900735645386128</v>
      </c>
      <c r="S206" s="177">
        <f>IF(H206=0,"",'Ark1'!AB3149)</f>
        <v>4.6890375286962733</v>
      </c>
      <c r="T206" s="177">
        <f>IF(H206=0,"",'Ark1'!AC3149)</f>
        <v>-40.953363388989594</v>
      </c>
      <c r="U206" s="83"/>
      <c r="V206" s="91">
        <f t="shared" si="28"/>
        <v>6.333333333333333</v>
      </c>
      <c r="W206" s="177">
        <f>+'Ark1'!V3149</f>
        <v>6.1279069767441881</v>
      </c>
      <c r="X206" s="225"/>
      <c r="Y206" s="91"/>
      <c r="Z206" s="177"/>
      <c r="AA206" s="177"/>
      <c r="AB206" s="229"/>
      <c r="AI206" s="91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</row>
    <row r="207" spans="1:45" s="89" customFormat="1" ht="15.6">
      <c r="A207" s="225"/>
      <c r="B207" s="207">
        <f>+'Ark1'!C3150</f>
        <v>2024</v>
      </c>
      <c r="C207" s="207">
        <f>+'Ark1'!J3150</f>
        <v>643</v>
      </c>
      <c r="D207" s="207" t="s">
        <v>56</v>
      </c>
      <c r="E207" s="207">
        <f>+'Ark1'!D3150</f>
        <v>3</v>
      </c>
      <c r="F207" s="207" t="s">
        <v>570</v>
      </c>
      <c r="G207" s="90">
        <f>+'Ark1'!Q3150</f>
        <v>21</v>
      </c>
      <c r="H207" s="91">
        <f>+'Ark1'!R3150</f>
        <v>181</v>
      </c>
      <c r="I207" s="90">
        <f>IF(H207=0,"",'Ark1'!S3150)</f>
        <v>181</v>
      </c>
      <c r="J207" s="83"/>
      <c r="K207" s="177">
        <f>IF(G207=0,"",100*H207/Måned!$G12)</f>
        <v>8.5417649834827749</v>
      </c>
      <c r="L207" s="83"/>
      <c r="M207" s="177">
        <f>+IF(H207=0,"",'Ark1'!AA3150)</f>
        <v>31.014950780909658</v>
      </c>
      <c r="N207" s="177">
        <f>+IF(I207=0,"",'Ark1'!AB3150)</f>
        <v>4.2882253926777549</v>
      </c>
      <c r="O207" s="250">
        <f>IF(H207=0,"",'Ark1'!W3150)</f>
        <v>58.569060773480686</v>
      </c>
      <c r="P207" s="177">
        <f>IF(H207=0,"",'Ark1'!X3150)</f>
        <v>166.00743432118421</v>
      </c>
      <c r="Q207" s="249"/>
      <c r="R207" s="177">
        <f>IF(H207=0,"",'Ark1'!AA3150)</f>
        <v>31.014950780909658</v>
      </c>
      <c r="S207" s="177">
        <f>IF(H207=0,"",'Ark1'!AB3150)</f>
        <v>4.2882253926777549</v>
      </c>
      <c r="T207" s="177">
        <f>IF(H207=0,"",'Ark1'!AC3150)</f>
        <v>-49.79122639151791</v>
      </c>
      <c r="U207" s="83"/>
      <c r="V207" s="91">
        <f t="shared" si="28"/>
        <v>8.6190476190476186</v>
      </c>
      <c r="W207" s="177">
        <f>+'Ark1'!V3150</f>
        <v>6.4861878453038679</v>
      </c>
      <c r="X207" s="225"/>
      <c r="Y207" s="91"/>
      <c r="Z207" s="177"/>
      <c r="AA207" s="177"/>
      <c r="AB207" s="229"/>
      <c r="AI207" s="91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</row>
    <row r="208" spans="1:45" s="89" customFormat="1" ht="15.6">
      <c r="A208" s="225"/>
      <c r="B208" s="207">
        <f>+'Ark1'!C3151</f>
        <v>2024</v>
      </c>
      <c r="C208" s="207">
        <f>+'Ark1'!J3151</f>
        <v>643</v>
      </c>
      <c r="D208" s="207" t="s">
        <v>56</v>
      </c>
      <c r="E208" s="207">
        <f>+'Ark1'!D3151</f>
        <v>4</v>
      </c>
      <c r="F208" s="207" t="s">
        <v>571</v>
      </c>
      <c r="G208" s="90">
        <f>+'Ark1'!Q3151</f>
        <v>25</v>
      </c>
      <c r="H208" s="91">
        <f>+'Ark1'!R3151</f>
        <v>245</v>
      </c>
      <c r="I208" s="90">
        <f>IF(H208=0,"",'Ark1'!S3151)</f>
        <v>245</v>
      </c>
      <c r="J208" s="83"/>
      <c r="K208" s="177">
        <f>IF(G208=0,"",100*H208/Måned!$G13)</f>
        <v>8.2574991573980459</v>
      </c>
      <c r="L208" s="83"/>
      <c r="M208" s="177">
        <f>+IF(H208=0,"",'Ark1'!AA3151)</f>
        <v>27.671115154811957</v>
      </c>
      <c r="N208" s="177">
        <f>+IF(I208=0,"",'Ark1'!AB3151)</f>
        <v>4.704736330552949</v>
      </c>
      <c r="O208" s="250">
        <f>IF(H208=0,"",'Ark1'!W3151)</f>
        <v>58.012244897959185</v>
      </c>
      <c r="P208" s="177">
        <f>IF(H208=0,"",'Ark1'!X3151)</f>
        <v>164.38852897605395</v>
      </c>
      <c r="Q208" s="249"/>
      <c r="R208" s="177">
        <f>IF(H208=0,"",'Ark1'!AA3151)</f>
        <v>27.671115154811957</v>
      </c>
      <c r="S208" s="177">
        <f>IF(H208=0,"",'Ark1'!AB3151)</f>
        <v>4.704736330552949</v>
      </c>
      <c r="T208" s="177">
        <f>IF(H208=0,"",'Ark1'!AC3151)</f>
        <v>-29.238674604309111</v>
      </c>
      <c r="U208" s="83"/>
      <c r="V208" s="91">
        <f t="shared" si="28"/>
        <v>9.8000000000000007</v>
      </c>
      <c r="W208" s="177">
        <f>+'Ark1'!V3151</f>
        <v>7.2163265306122479</v>
      </c>
      <c r="X208" s="225"/>
      <c r="Y208" s="91"/>
      <c r="Z208" s="177"/>
      <c r="AA208" s="177"/>
      <c r="AB208" s="229"/>
      <c r="AI208" s="91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</row>
    <row r="209" spans="1:45" s="89" customFormat="1" ht="15.6">
      <c r="A209" s="225"/>
      <c r="B209" s="207">
        <f>+'Ark1'!C3152</f>
        <v>2024</v>
      </c>
      <c r="C209" s="207">
        <f>+'Ark1'!J3152</f>
        <v>643</v>
      </c>
      <c r="D209" s="207" t="s">
        <v>56</v>
      </c>
      <c r="E209" s="207">
        <f>+'Ark1'!D3152</f>
        <v>5</v>
      </c>
      <c r="F209" s="207" t="s">
        <v>467</v>
      </c>
      <c r="G209" s="90">
        <f>+'Ark1'!Q3152</f>
        <v>21</v>
      </c>
      <c r="H209" s="91">
        <f>+'Ark1'!R3152</f>
        <v>142</v>
      </c>
      <c r="I209" s="90">
        <f>IF(H209=0,"",'Ark1'!S3152)</f>
        <v>142</v>
      </c>
      <c r="J209" s="83"/>
      <c r="K209" s="177">
        <f>IF(G209=0,"",100*H209/Måned!$G14)</f>
        <v>5.2906110283159462</v>
      </c>
      <c r="L209" s="83"/>
      <c r="M209" s="177">
        <f>+IF(H209=0,"",'Ark1'!AA3152)</f>
        <v>31.679314621780328</v>
      </c>
      <c r="N209" s="177">
        <f>+IF(I209=0,"",'Ark1'!AB3152)</f>
        <v>4.3358783771375302</v>
      </c>
      <c r="O209" s="250">
        <f>IF(H209=0,"",'Ark1'!W3152)</f>
        <v>58.70422535211268</v>
      </c>
      <c r="P209" s="177">
        <f>IF(H209=0,"",'Ark1'!X3152)</f>
        <v>168.50823249355295</v>
      </c>
      <c r="Q209" s="249"/>
      <c r="R209" s="177">
        <f>IF(H209=0,"",'Ark1'!AA3152)</f>
        <v>31.679314621780328</v>
      </c>
      <c r="S209" s="177">
        <f>IF(H209=0,"",'Ark1'!AB3152)</f>
        <v>4.3358783771375302</v>
      </c>
      <c r="T209" s="177">
        <f>IF(H209=0,"",'Ark1'!AC3152)</f>
        <v>-45.280729480384451</v>
      </c>
      <c r="U209" s="83"/>
      <c r="V209" s="91">
        <f t="shared" si="28"/>
        <v>6.7619047619047619</v>
      </c>
      <c r="W209" s="177">
        <f>+'Ark1'!V3152</f>
        <v>6.2746478873239449</v>
      </c>
      <c r="X209" s="225"/>
      <c r="Y209" s="91"/>
      <c r="Z209" s="177"/>
      <c r="AA209" s="177"/>
      <c r="AB209" s="229"/>
      <c r="AI209" s="91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</row>
    <row r="210" spans="1:45" s="89" customFormat="1" ht="15.6">
      <c r="A210" s="225"/>
      <c r="B210" s="207">
        <f>+'Ark1'!C3153</f>
        <v>2024</v>
      </c>
      <c r="C210" s="207">
        <f>+'Ark1'!J3153</f>
        <v>643</v>
      </c>
      <c r="D210" s="207" t="s">
        <v>56</v>
      </c>
      <c r="E210" s="207">
        <f>+'Ark1'!D3153</f>
        <v>6</v>
      </c>
      <c r="F210" s="207" t="s">
        <v>572</v>
      </c>
      <c r="G210" s="90">
        <f>+'Ark1'!Q3153</f>
        <v>26</v>
      </c>
      <c r="H210" s="91">
        <f>+'Ark1'!R3153</f>
        <v>212</v>
      </c>
      <c r="I210" s="90">
        <f>IF(H210=0,"",'Ark1'!S3153)</f>
        <v>212</v>
      </c>
      <c r="J210" s="83"/>
      <c r="K210" s="177">
        <f>IF(G210=0,"",100*H210/Måned!$G15)</f>
        <v>9.7069597069597062</v>
      </c>
      <c r="L210" s="83"/>
      <c r="M210" s="177">
        <f>+IF(H210=0,"",'Ark1'!AA3153)</f>
        <v>28.867266806387399</v>
      </c>
      <c r="N210" s="177">
        <f>+IF(I210=0,"",'Ark1'!AB3153)</f>
        <v>4.6400974804395396</v>
      </c>
      <c r="O210" s="250">
        <f>IF(H210=0,"",'Ark1'!W3153)</f>
        <v>58.646226415094361</v>
      </c>
      <c r="P210" s="177">
        <f>IF(H210=0,"",'Ark1'!X3153)</f>
        <v>158.02091212003515</v>
      </c>
      <c r="Q210" s="249"/>
      <c r="R210" s="177">
        <f>IF(H210=0,"",'Ark1'!AA3153)</f>
        <v>28.867266806387399</v>
      </c>
      <c r="S210" s="177">
        <f>IF(H210=0,"",'Ark1'!AB3153)</f>
        <v>4.6400974804395396</v>
      </c>
      <c r="T210" s="177">
        <f>IF(H210=0,"",'Ark1'!AC3153)</f>
        <v>-13.650514287673063</v>
      </c>
      <c r="U210" s="83"/>
      <c r="V210" s="91">
        <f t="shared" si="28"/>
        <v>8.1538461538461533</v>
      </c>
      <c r="W210" s="177">
        <f>+'Ark1'!V3153</f>
        <v>6.4386792452830193</v>
      </c>
      <c r="X210" s="225"/>
      <c r="Y210" s="91"/>
      <c r="Z210" s="177"/>
      <c r="AA210" s="177"/>
      <c r="AB210" s="229"/>
      <c r="AI210" s="91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</row>
    <row r="211" spans="1:45" s="89" customFormat="1" ht="15.6">
      <c r="A211" s="225"/>
      <c r="B211" s="207">
        <f>+'Ark1'!C3154</f>
        <v>2024</v>
      </c>
      <c r="C211" s="207">
        <f>+'Ark1'!J3154</f>
        <v>643</v>
      </c>
      <c r="D211" s="207" t="s">
        <v>56</v>
      </c>
      <c r="E211" s="207">
        <f>+'Ark1'!D3154</f>
        <v>7</v>
      </c>
      <c r="F211" s="207" t="s">
        <v>573</v>
      </c>
      <c r="G211" s="90">
        <f>+'Ark1'!Q3154</f>
        <v>24</v>
      </c>
      <c r="H211" s="91">
        <f>+'Ark1'!R3154</f>
        <v>193</v>
      </c>
      <c r="I211" s="90">
        <f>IF(H211=0,"",'Ark1'!S3154)</f>
        <v>190</v>
      </c>
      <c r="J211" s="83"/>
      <c r="K211" s="177">
        <f>IF(G211=0,"",100*H211/Måned!$G16)</f>
        <v>7.8647106764466175</v>
      </c>
      <c r="L211" s="83"/>
      <c r="M211" s="177">
        <f>+IF(H211=0,"",'Ark1'!AA3154)</f>
        <v>29.126017445641057</v>
      </c>
      <c r="N211" s="177">
        <f>+IF(I211=0,"",'Ark1'!AB3154)</f>
        <v>4.7819373906143809</v>
      </c>
      <c r="O211" s="250">
        <f>IF(H211=0,"",'Ark1'!W3154)</f>
        <v>58.221052631578956</v>
      </c>
      <c r="P211" s="177">
        <f>IF(H211=0,"",'Ark1'!X3154)</f>
        <v>167.91774962248587</v>
      </c>
      <c r="Q211" s="249"/>
      <c r="R211" s="177">
        <f>IF(H211=0,"",'Ark1'!AA3154)</f>
        <v>29.126017445641057</v>
      </c>
      <c r="S211" s="177">
        <f>IF(H211=0,"",'Ark1'!AB3154)</f>
        <v>4.7819373906143809</v>
      </c>
      <c r="T211" s="177">
        <f>IF(H211=0,"",'Ark1'!AC3154)</f>
        <v>-44.936881537523007</v>
      </c>
      <c r="U211" s="83"/>
      <c r="V211" s="91">
        <f t="shared" si="28"/>
        <v>7.916666666666667</v>
      </c>
      <c r="W211" s="177">
        <f>+'Ark1'!V3154</f>
        <v>6.3886010362694288</v>
      </c>
      <c r="X211" s="225"/>
      <c r="Y211" s="91"/>
      <c r="Z211" s="177"/>
      <c r="AA211" s="177"/>
      <c r="AB211" s="229"/>
      <c r="AI211" s="91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</row>
    <row r="212" spans="1:45" s="89" customFormat="1" ht="15.6">
      <c r="A212" s="225"/>
      <c r="B212" s="207">
        <f>+'Ark1'!C3155</f>
        <v>2024</v>
      </c>
      <c r="C212" s="207">
        <f>+'Ark1'!J3155</f>
        <v>643</v>
      </c>
      <c r="D212" s="207" t="s">
        <v>56</v>
      </c>
      <c r="E212" s="207">
        <f>+'Ark1'!D3155</f>
        <v>8</v>
      </c>
      <c r="F212" s="207" t="s">
        <v>574</v>
      </c>
      <c r="G212" s="90">
        <f>+'Ark1'!Q3155</f>
        <v>25</v>
      </c>
      <c r="H212" s="91">
        <f>+'Ark1'!R3155</f>
        <v>223</v>
      </c>
      <c r="I212" s="90">
        <f>IF(H212=0,"",'Ark1'!S3155)</f>
        <v>223</v>
      </c>
      <c r="J212" s="83"/>
      <c r="K212" s="177">
        <f>IF(G212=0,"",100*H212/Måned!$G17)</f>
        <v>9.4411515664690935</v>
      </c>
      <c r="L212" s="83"/>
      <c r="M212" s="177">
        <f>+IF(H212=0,"",'Ark1'!AA3155)</f>
        <v>28.798775371339008</v>
      </c>
      <c r="N212" s="177">
        <f>+IF(I212=0,"",'Ark1'!AB3155)</f>
        <v>4.287309780777175</v>
      </c>
      <c r="O212" s="250">
        <f>IF(H212=0,"",'Ark1'!W3155)</f>
        <v>58.116591928251111</v>
      </c>
      <c r="P212" s="177">
        <f>IF(H212=0,"",'Ark1'!X3155)</f>
        <v>156.97787969625276</v>
      </c>
      <c r="Q212" s="249"/>
      <c r="R212" s="177">
        <f>IF(H212=0,"",'Ark1'!AA3155)</f>
        <v>28.798775371339008</v>
      </c>
      <c r="S212" s="177">
        <f>IF(H212=0,"",'Ark1'!AB3155)</f>
        <v>4.287309780777175</v>
      </c>
      <c r="T212" s="177">
        <f>IF(H212=0,"",'Ark1'!AC3155)</f>
        <v>-35.631149687239478</v>
      </c>
      <c r="U212" s="83"/>
      <c r="V212" s="91">
        <f t="shared" si="28"/>
        <v>8.92</v>
      </c>
      <c r="W212" s="177">
        <f>+'Ark1'!V3155</f>
        <v>6.9192825112107634</v>
      </c>
      <c r="X212" s="225"/>
      <c r="Y212" s="91"/>
      <c r="Z212" s="177"/>
      <c r="AA212" s="177"/>
      <c r="AB212" s="229"/>
      <c r="AI212" s="91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</row>
    <row r="213" spans="1:45" s="89" customFormat="1" ht="15.6">
      <c r="A213" s="225"/>
      <c r="B213" s="207">
        <f>+'Ark1'!C3156</f>
        <v>2024</v>
      </c>
      <c r="C213" s="207">
        <f>+'Ark1'!J3156</f>
        <v>643</v>
      </c>
      <c r="D213" s="207" t="s">
        <v>56</v>
      </c>
      <c r="E213" s="207">
        <f>+'Ark1'!D3156</f>
        <v>9</v>
      </c>
      <c r="F213" s="207" t="s">
        <v>575</v>
      </c>
      <c r="G213" s="90">
        <f>+'Ark1'!Q3156</f>
        <v>23</v>
      </c>
      <c r="H213" s="91">
        <f>+'Ark1'!R3156</f>
        <v>176</v>
      </c>
      <c r="I213" s="90">
        <f>IF(H213=0,"",'Ark1'!S3156)</f>
        <v>176</v>
      </c>
      <c r="J213" s="83"/>
      <c r="K213" s="177">
        <f>IF(G213=0,"",100*H213/Måned!$G18)</f>
        <v>7.4450084602368864</v>
      </c>
      <c r="L213" s="83"/>
      <c r="M213" s="177">
        <f>+IF(H213=0,"",'Ark1'!AA3156)</f>
        <v>32.872069500627902</v>
      </c>
      <c r="N213" s="177">
        <f>+IF(I213=0,"",'Ark1'!AB3156)</f>
        <v>4.3539153973394846</v>
      </c>
      <c r="O213" s="250">
        <f>IF(H213=0,"",'Ark1'!W3156)</f>
        <v>58.221590909090899</v>
      </c>
      <c r="P213" s="177">
        <f>IF(H213=0,"",'Ark1'!X3156)</f>
        <v>165.03127154535599</v>
      </c>
      <c r="Q213" s="249"/>
      <c r="R213" s="177">
        <f>IF(H213=0,"",'Ark1'!AA3156)</f>
        <v>32.872069500627902</v>
      </c>
      <c r="S213" s="177">
        <f>IF(H213=0,"",'Ark1'!AB3156)</f>
        <v>4.3539153973394846</v>
      </c>
      <c r="T213" s="177">
        <f>IF(H213=0,"",'Ark1'!AC3156)</f>
        <v>-50.031267946636518</v>
      </c>
      <c r="U213" s="83"/>
      <c r="V213" s="91">
        <f t="shared" si="28"/>
        <v>7.6521739130434785</v>
      </c>
      <c r="W213" s="177">
        <f>+'Ark1'!V3156</f>
        <v>7.1761363636363624</v>
      </c>
      <c r="X213" s="225"/>
      <c r="Y213" s="91"/>
      <c r="Z213" s="177"/>
      <c r="AA213" s="177"/>
      <c r="AB213" s="229"/>
      <c r="AI213" s="91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</row>
    <row r="214" spans="1:45" s="89" customFormat="1" ht="15.6">
      <c r="A214" s="225"/>
      <c r="B214" s="207">
        <f>+'Ark1'!C3157</f>
        <v>2024</v>
      </c>
      <c r="C214" s="207">
        <f>+'Ark1'!J3157</f>
        <v>643</v>
      </c>
      <c r="D214" s="207" t="s">
        <v>56</v>
      </c>
      <c r="E214" s="207">
        <f>+'Ark1'!D3157</f>
        <v>10</v>
      </c>
      <c r="F214" s="207" t="s">
        <v>576</v>
      </c>
      <c r="G214" s="90">
        <f>+'Ark1'!Q3157</f>
        <v>23</v>
      </c>
      <c r="H214" s="91">
        <f>+'Ark1'!R3157</f>
        <v>148</v>
      </c>
      <c r="I214" s="90">
        <f>IF(H214=0,"",'Ark1'!S3157)</f>
        <v>148</v>
      </c>
      <c r="J214" s="83"/>
      <c r="K214" s="177">
        <f>IF(G214=0,"",100*H214/Måned!$G19)</f>
        <v>5.882352941176471</v>
      </c>
      <c r="L214" s="83"/>
      <c r="M214" s="177">
        <f>+IF(H214=0,"",'Ark1'!AA3157)</f>
        <v>30.352895167831662</v>
      </c>
      <c r="N214" s="177">
        <f>+IF(I214=0,"",'Ark1'!AB3157)</f>
        <v>4.3970396027416596</v>
      </c>
      <c r="O214" s="250">
        <f>IF(H214=0,"",'Ark1'!W3157)</f>
        <v>59.344594594594597</v>
      </c>
      <c r="P214" s="177">
        <f>IF(H214=0,"",'Ark1'!X3157)</f>
        <v>159.21788527422331</v>
      </c>
      <c r="Q214" s="249"/>
      <c r="R214" s="177">
        <f>IF(H214=0,"",'Ark1'!AA3157)</f>
        <v>30.352895167831662</v>
      </c>
      <c r="S214" s="177">
        <f>IF(H214=0,"",'Ark1'!AB3157)</f>
        <v>4.3970396027416596</v>
      </c>
      <c r="T214" s="177">
        <f>IF(H214=0,"",'Ark1'!AC3157)</f>
        <v>-40.644277181813926</v>
      </c>
      <c r="U214" s="83"/>
      <c r="V214" s="91">
        <f t="shared" si="28"/>
        <v>6.4347826086956523</v>
      </c>
      <c r="W214" s="177">
        <f>+'Ark1'!V3157</f>
        <v>6.0405405405405403</v>
      </c>
      <c r="X214" s="225"/>
      <c r="Y214" s="91"/>
      <c r="Z214" s="177"/>
      <c r="AA214" s="177"/>
      <c r="AB214" s="229"/>
      <c r="AI214" s="91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</row>
    <row r="215" spans="1:45" s="89" customFormat="1" ht="15.6">
      <c r="A215" s="225"/>
      <c r="B215" s="207">
        <f>+'Ark1'!C3158</f>
        <v>2024</v>
      </c>
      <c r="C215" s="207">
        <f>+'Ark1'!J3158</f>
        <v>643</v>
      </c>
      <c r="D215" s="207" t="s">
        <v>56</v>
      </c>
      <c r="E215" s="207">
        <f>+'Ark1'!D3158</f>
        <v>11</v>
      </c>
      <c r="F215" s="207" t="s">
        <v>577</v>
      </c>
      <c r="G215" s="90">
        <f>+'Ark1'!Q3158</f>
        <v>7</v>
      </c>
      <c r="H215" s="91">
        <f>+'Ark1'!R3158</f>
        <v>73</v>
      </c>
      <c r="I215" s="90">
        <f>IF(H215=0,"",'Ark1'!S3158)</f>
        <v>73</v>
      </c>
      <c r="J215" s="83"/>
      <c r="K215" s="177">
        <f>IF(G215=0,"",100*H215/Måned!$G20)</f>
        <v>11.568938193343898</v>
      </c>
      <c r="L215" s="83"/>
      <c r="M215" s="177">
        <f>+IF(H215=0,"",'Ark1'!AA3158)</f>
        <v>30.279111074486156</v>
      </c>
      <c r="N215" s="177">
        <f>+IF(I215=0,"",'Ark1'!AB3158)</f>
        <v>3.6908594168741322</v>
      </c>
      <c r="O215" s="250">
        <f>IF(H215=0,"",'Ark1'!W3158)</f>
        <v>57.657534246575345</v>
      </c>
      <c r="P215" s="177">
        <f>IF(H215=0,"",'Ark1'!X3158)</f>
        <v>168.81372534469199</v>
      </c>
      <c r="Q215" s="249"/>
      <c r="R215" s="177">
        <f>IF(H215=0,"",'Ark1'!AA3158)</f>
        <v>30.279111074486156</v>
      </c>
      <c r="S215" s="177">
        <f>IF(H215=0,"",'Ark1'!AB3158)</f>
        <v>3.6908594168741322</v>
      </c>
      <c r="T215" s="177">
        <f>IF(H215=0,"",'Ark1'!AC3158)</f>
        <v>-37.812623120803757</v>
      </c>
      <c r="U215" s="83"/>
      <c r="V215" s="91">
        <f t="shared" si="28"/>
        <v>10.428571428571429</v>
      </c>
      <c r="W215" s="177">
        <f>+'Ark1'!V3158</f>
        <v>9.4383561643835616</v>
      </c>
      <c r="X215" s="225"/>
      <c r="Y215" s="91"/>
      <c r="Z215" s="177"/>
      <c r="AA215" s="177"/>
      <c r="AB215" s="229"/>
      <c r="AI215" s="91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</row>
    <row r="216" spans="1:45" s="89" customFormat="1" ht="15.6">
      <c r="A216" s="225"/>
      <c r="B216" s="207">
        <f>+'Ark1'!C3159</f>
        <v>2024</v>
      </c>
      <c r="C216" s="207">
        <f>+'Ark1'!J3159</f>
        <v>643</v>
      </c>
      <c r="D216" s="207" t="s">
        <v>56</v>
      </c>
      <c r="E216" s="207">
        <f>+'Ark1'!D3159</f>
        <v>12</v>
      </c>
      <c r="F216" s="207" t="s">
        <v>578</v>
      </c>
      <c r="G216" s="90">
        <f>+'Ark1'!Q3159</f>
        <v>0</v>
      </c>
      <c r="H216" s="91">
        <f>+'Ark1'!R3159</f>
        <v>0</v>
      </c>
      <c r="I216" s="90" t="str">
        <f>IF(H216=0,"",'Ark1'!S3159)</f>
        <v/>
      </c>
      <c r="J216" s="83"/>
      <c r="K216" s="177" t="str">
        <f>IF(G216=0,"",100*H216/Måned!$G21)</f>
        <v/>
      </c>
      <c r="L216" s="83"/>
      <c r="M216" s="177" t="str">
        <f>+IF(H216=0,"",'Ark1'!AA3159)</f>
        <v/>
      </c>
      <c r="N216" s="177">
        <f>+IF(I216=0,"",'Ark1'!AB3159)</f>
        <v>0</v>
      </c>
      <c r="O216" s="250" t="str">
        <f>IF(H216=0,"",'Ark1'!W3159)</f>
        <v/>
      </c>
      <c r="P216" s="177" t="str">
        <f>IF(H216=0,"",'Ark1'!X3159)</f>
        <v/>
      </c>
      <c r="Q216" s="249"/>
      <c r="R216" s="177" t="str">
        <f>IF(H216=0,"",'Ark1'!AA3159)</f>
        <v/>
      </c>
      <c r="S216" s="177" t="str">
        <f>IF(H216=0,"",'Ark1'!AB3159)</f>
        <v/>
      </c>
      <c r="T216" s="177" t="str">
        <f>IF(H216=0,"",'Ark1'!AC3159)</f>
        <v/>
      </c>
      <c r="U216" s="83"/>
      <c r="V216" s="91" t="str">
        <f t="shared" si="28"/>
        <v/>
      </c>
      <c r="W216" s="177">
        <f>+'Ark1'!V3159</f>
        <v>0</v>
      </c>
      <c r="X216" s="225"/>
      <c r="Y216" s="91"/>
      <c r="Z216" s="177"/>
      <c r="AA216" s="177"/>
      <c r="AB216" s="229"/>
      <c r="AI216" s="91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</row>
    <row r="217" spans="1:45" s="89" customFormat="1">
      <c r="A217" s="225" cm="1">
        <f t="array" aca="1" ref="A217" ca="1">A217:X217</f>
        <v>0</v>
      </c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91"/>
      <c r="Z217" s="177"/>
      <c r="AA217" s="177"/>
      <c r="AB217" s="229"/>
      <c r="AI217" s="91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</row>
    <row r="218" spans="1:45">
      <c r="A218" s="225" cm="1">
        <f t="array" aca="1" ref="A218" ca="1">A218:X218</f>
        <v>0</v>
      </c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</row>
    <row r="219" spans="1:45">
      <c r="A219" s="225" cm="1">
        <f t="array" aca="1" ref="A219" ca="1">A219:X219</f>
        <v>0</v>
      </c>
      <c r="B219" s="225"/>
      <c r="C219" s="225"/>
      <c r="D219" s="225"/>
      <c r="E219" s="225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</row>
  </sheetData>
  <mergeCells count="1">
    <mergeCell ref="T4:V4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U20" sqref="U20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6.54296875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5.54296875" customWidth="1"/>
    <col min="10" max="10" width="6.08984375" customWidth="1"/>
    <col min="11" max="11" width="7.453125" customWidth="1"/>
    <col min="12" max="12" width="5.36328125" customWidth="1"/>
    <col min="13" max="13" width="7.1796875" style="96" customWidth="1"/>
    <col min="14" max="14" width="5.1796875" customWidth="1"/>
    <col min="15" max="15" width="5.54296875" style="96" customWidth="1"/>
    <col min="16" max="16" width="6.453125" style="96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6" customWidth="1"/>
    <col min="23" max="23" width="9.36328125" customWidth="1"/>
    <col min="24" max="24" width="9.453125" style="96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4"/>
      <c r="N1" s="42"/>
      <c r="O1" s="100"/>
      <c r="P1" s="100"/>
      <c r="Q1" s="64"/>
      <c r="R1" s="64"/>
      <c r="S1" s="39"/>
      <c r="T1" s="2"/>
      <c r="U1" s="4"/>
      <c r="V1" s="4"/>
      <c r="W1" s="4"/>
      <c r="X1"/>
    </row>
    <row r="2" spans="1:32" s="128" customFormat="1" ht="31.8">
      <c r="A2" s="145"/>
      <c r="B2" s="145"/>
      <c r="C2" s="145" t="s">
        <v>0</v>
      </c>
      <c r="D2" s="145"/>
      <c r="E2" s="145"/>
      <c r="F2" s="145"/>
      <c r="G2" s="145"/>
      <c r="H2" s="145" t="s">
        <v>502</v>
      </c>
      <c r="I2" s="145"/>
      <c r="J2" s="145"/>
      <c r="K2" s="145"/>
      <c r="L2" s="145"/>
      <c r="M2" s="147" t="str">
        <f>+År!B2</f>
        <v>Skålda purke</v>
      </c>
      <c r="N2" s="145"/>
      <c r="O2" s="147"/>
      <c r="P2" s="147"/>
      <c r="Q2" s="165"/>
      <c r="R2" s="165"/>
      <c r="S2" s="145"/>
      <c r="T2" s="2"/>
      <c r="U2" s="4"/>
      <c r="W2" s="146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4"/>
      <c r="N3" s="42"/>
      <c r="O3" s="100"/>
      <c r="P3" s="100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+År!R2</f>
        <v>45</v>
      </c>
      <c r="G4" s="39"/>
      <c r="H4" s="39"/>
      <c r="I4" s="39"/>
      <c r="J4" s="148" t="s">
        <v>453</v>
      </c>
      <c r="K4" s="100"/>
      <c r="L4" s="39"/>
      <c r="M4" s="324">
        <f>SUM(F10:F20)</f>
        <v>25666</v>
      </c>
      <c r="N4" s="325"/>
      <c r="O4" s="64"/>
      <c r="P4" s="39"/>
      <c r="Q4" s="39"/>
      <c r="R4" s="39"/>
      <c r="S4" s="39"/>
      <c r="T4" s="4"/>
      <c r="U4" s="4"/>
      <c r="V4"/>
      <c r="X4"/>
      <c r="AD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48"/>
      <c r="N5" s="45"/>
      <c r="O5" s="148"/>
      <c r="P5" s="148"/>
      <c r="Q5" s="82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48"/>
      <c r="N6" s="45"/>
      <c r="O6" s="148"/>
      <c r="P6" s="148"/>
      <c r="Q6" s="82" t="s">
        <v>546</v>
      </c>
      <c r="R6" s="82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5" t="s">
        <v>18</v>
      </c>
      <c r="N7" s="45"/>
      <c r="O7" s="95" t="s">
        <v>476</v>
      </c>
      <c r="P7" s="95" t="s">
        <v>476</v>
      </c>
      <c r="Q7" s="72" t="s">
        <v>547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526</v>
      </c>
      <c r="F8" s="72" t="s">
        <v>3</v>
      </c>
      <c r="G8" s="72" t="s">
        <v>482</v>
      </c>
      <c r="H8" s="95" t="s">
        <v>3</v>
      </c>
      <c r="I8" s="95"/>
      <c r="J8" s="95" t="s">
        <v>1</v>
      </c>
      <c r="K8" s="34" t="s">
        <v>18</v>
      </c>
      <c r="L8" s="95"/>
      <c r="M8" s="95" t="s">
        <v>480</v>
      </c>
      <c r="N8" s="95"/>
      <c r="O8" s="95" t="s">
        <v>480</v>
      </c>
      <c r="P8" s="95"/>
      <c r="Q8" s="72" t="s">
        <v>31</v>
      </c>
      <c r="R8" s="72" t="s">
        <v>533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505</v>
      </c>
      <c r="F9" s="72" t="s">
        <v>11</v>
      </c>
      <c r="G9" s="72" t="s">
        <v>475</v>
      </c>
      <c r="H9" s="95" t="s">
        <v>444</v>
      </c>
      <c r="I9" s="130" t="s">
        <v>532</v>
      </c>
      <c r="J9" s="95" t="s">
        <v>444</v>
      </c>
      <c r="K9" s="34" t="s">
        <v>475</v>
      </c>
      <c r="L9" s="130" t="s">
        <v>532</v>
      </c>
      <c r="M9" s="95" t="s">
        <v>477</v>
      </c>
      <c r="N9" s="130" t="s">
        <v>532</v>
      </c>
      <c r="O9" s="95" t="s">
        <v>477</v>
      </c>
      <c r="P9" s="95" t="s">
        <v>478</v>
      </c>
      <c r="Q9" s="72" t="s">
        <v>484</v>
      </c>
      <c r="R9" s="72" t="s">
        <v>540</v>
      </c>
      <c r="S9" s="39"/>
      <c r="T9" s="4"/>
      <c r="U9" s="52"/>
      <c r="V9" s="1"/>
      <c r="W9" s="5"/>
      <c r="X9"/>
    </row>
    <row r="10" spans="1:32" ht="15.6">
      <c r="A10" s="39"/>
      <c r="B10" s="60">
        <f>+'Ark1'!C831</f>
        <v>2024</v>
      </c>
      <c r="C10" s="60">
        <f>+'Ark1'!L831</f>
        <v>1</v>
      </c>
      <c r="D10" s="98" t="str">
        <f>VLOOKUP(C10,RNR!$G$1:$H$10,2)</f>
        <v>P-</v>
      </c>
      <c r="E10" s="60">
        <f>+'Ark1'!Q831</f>
        <v>0</v>
      </c>
      <c r="F10" s="76">
        <f>+'Ark1'!R831</f>
        <v>0</v>
      </c>
      <c r="G10" s="76" t="str">
        <f>+IF(F10=0,"",'Ark1'!S831)</f>
        <v/>
      </c>
      <c r="H10" s="98" t="str">
        <f>+IF(F10=0,"",'Ark1'!T831)</f>
        <v/>
      </c>
      <c r="I10" s="98" t="str">
        <f>+IF(F10=0,"",H10-H22)</f>
        <v/>
      </c>
      <c r="J10" s="98" t="str">
        <f>+IF(F10=0,"",'Ark1'!U831)</f>
        <v/>
      </c>
      <c r="K10" s="61" t="str">
        <f>+IF(F10=0,"",'Ark1'!W831)</f>
        <v/>
      </c>
      <c r="L10" s="98" t="str">
        <f>+IF(F10=0,"",K10-K22)</f>
        <v/>
      </c>
      <c r="M10" s="98" t="str">
        <f>+IF(F10=0,"",'Ark1'!Y831)</f>
        <v/>
      </c>
      <c r="N10" s="98" t="str">
        <f>+IF(F10=0,"",M10-M22)</f>
        <v/>
      </c>
      <c r="O10" s="98" t="str">
        <f>+IF(F10=0,"",'Ark1'!AA831)</f>
        <v/>
      </c>
      <c r="P10" s="98" t="str">
        <f>+IF(F10=0,"",'Ark1'!AB831)</f>
        <v/>
      </c>
      <c r="Q10" s="76" t="str">
        <f>+IF(F10=0,"",'Ark1'!AC831)</f>
        <v/>
      </c>
      <c r="R10" s="76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+'Ark1'!C832</f>
        <v>2024</v>
      </c>
      <c r="C11" s="60">
        <f>+'Ark1'!L832</f>
        <v>2</v>
      </c>
      <c r="D11" s="98" t="str">
        <f>VLOOKUP(C11,RNR!$G$1:$H$10,2)</f>
        <v>P</v>
      </c>
      <c r="E11" s="60">
        <f>+'Ark1'!Q832</f>
        <v>25</v>
      </c>
      <c r="F11" s="76">
        <f>+'Ark1'!R832</f>
        <v>30</v>
      </c>
      <c r="G11" s="76">
        <f>+IF(F11=0,"",'Ark1'!S832)</f>
        <v>30</v>
      </c>
      <c r="H11" s="98">
        <f>+IF(F11=0,"",'Ark1'!T832)</f>
        <v>0.11688615288708798</v>
      </c>
      <c r="I11" s="98">
        <f>+IF(F11=0,"",H11-H23)</f>
        <v>-7.2493439568029061E-2</v>
      </c>
      <c r="J11" s="98">
        <f>+IF(F11=0,"",'Ark1'!U832)</f>
        <v>0.15836429069579067</v>
      </c>
      <c r="K11" s="61">
        <f>+IF(F11=0,"",'Ark1'!W832)</f>
        <v>36.633333333333326</v>
      </c>
      <c r="L11" s="98">
        <f>+IF(F11=0,"",K11-K23)</f>
        <v>6.802721088376984E-4</v>
      </c>
      <c r="M11" s="98">
        <f>+IF(F11=0,"",'Ark1'!Y832)</f>
        <v>207.04666666666671</v>
      </c>
      <c r="N11" s="98">
        <f>+IF(F11=0,"",M11-M23)</f>
        <v>0.32866666666666333</v>
      </c>
      <c r="O11" s="98">
        <f>+IF(F11=0,"",'Ark1'!AA832)</f>
        <v>47.471084064114528</v>
      </c>
      <c r="P11" s="98">
        <f>+IF(F11=0,"",'Ark1'!AB832)</f>
        <v>1.741327718214535</v>
      </c>
      <c r="Q11" s="76">
        <f>+IF(F11=0,"",'Ark1'!AC832)</f>
        <v>2.0772498479030164</v>
      </c>
      <c r="R11" s="76">
        <f t="shared" ref="R11:R14" si="0">+IF(F11=0,"",F11/E11)</f>
        <v>1.2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+'Ark1'!C833</f>
        <v>2024</v>
      </c>
      <c r="C12" s="60">
        <f>+'Ark1'!L833</f>
        <v>5</v>
      </c>
      <c r="D12" s="98" t="str">
        <f>VLOOKUP(C12,RNR!$G$1:$H$10,2)</f>
        <v>O</v>
      </c>
      <c r="E12" s="60">
        <f>+'Ark1'!Q833</f>
        <v>53</v>
      </c>
      <c r="F12" s="76">
        <f>+'Ark1'!R833</f>
        <v>80</v>
      </c>
      <c r="G12" s="76">
        <f>+IF(F12=0,"",'Ark1'!S833)</f>
        <v>80</v>
      </c>
      <c r="H12" s="98">
        <f>+IF(F12=0,"",'Ark1'!T833)</f>
        <v>0.31169640769890133</v>
      </c>
      <c r="I12" s="98">
        <f t="shared" ref="I12:I16" si="1">+IF(F12=0,"",H12-H24)</f>
        <v>-4.8124817965821132E-2</v>
      </c>
      <c r="J12" s="98">
        <f>+IF(F12=0,"",'Ark1'!U833)</f>
        <v>0.40330194415788623</v>
      </c>
      <c r="K12" s="61">
        <f>+IF(F12=0,"",'Ark1'!W833)</f>
        <v>42.3</v>
      </c>
      <c r="L12" s="98">
        <f t="shared" ref="L12:L16" si="2">+IF(F12=0,"",K12-K24)</f>
        <v>-0.23763440860215468</v>
      </c>
      <c r="M12" s="98">
        <f>+IF(F12=0,"",'Ark1'!Y833)</f>
        <v>197.73</v>
      </c>
      <c r="N12" s="98">
        <f t="shared" ref="N12:N16" si="3">+IF(F12=0,"",M12-M24)</f>
        <v>-10.645789473684118</v>
      </c>
      <c r="O12" s="98">
        <f>+IF(F12=0,"",'Ark1'!AA833)</f>
        <v>40.218706468508053</v>
      </c>
      <c r="P12" s="98">
        <f>+IF(F12=0,"",'Ark1'!AB833)</f>
        <v>1.3076696830622851</v>
      </c>
      <c r="Q12" s="76">
        <f>+IF(F12=0,"",'Ark1'!AC833)</f>
        <v>12.905287749885373</v>
      </c>
      <c r="R12" s="76">
        <f t="shared" si="0"/>
        <v>1.5094339622641511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+'Ark1'!C834</f>
        <v>2024</v>
      </c>
      <c r="C13" s="60">
        <f>+'Ark1'!L834</f>
        <v>8</v>
      </c>
      <c r="D13" s="98" t="str">
        <f>VLOOKUP(C13,RNR!$G$1:$H$10,2)</f>
        <v>R</v>
      </c>
      <c r="E13" s="60">
        <f>+'Ark1'!Q834</f>
        <v>306</v>
      </c>
      <c r="F13" s="76">
        <f>+'Ark1'!R834</f>
        <v>1150</v>
      </c>
      <c r="G13" s="76">
        <f>+IF(F13=0,"",'Ark1'!S834)</f>
        <v>1150</v>
      </c>
      <c r="H13" s="98">
        <f>+IF(F13=0,"",'Ark1'!T834)</f>
        <v>4.4806358606717049</v>
      </c>
      <c r="I13" s="98">
        <f t="shared" si="1"/>
        <v>0.11733005050580747</v>
      </c>
      <c r="J13" s="98">
        <f>+IF(F13=0,"",'Ark1'!U834)</f>
        <v>5.4174411212662932</v>
      </c>
      <c r="K13" s="61">
        <f>+IF(F13=0,"",'Ark1'!W834)</f>
        <v>48.112173913043478</v>
      </c>
      <c r="L13" s="98">
        <f t="shared" si="2"/>
        <v>1.4083635265699002E-2</v>
      </c>
      <c r="M13" s="98">
        <f>+IF(F13=0,"",'Ark1'!Y834)</f>
        <v>184.76878260869563</v>
      </c>
      <c r="N13" s="98">
        <f t="shared" si="3"/>
        <v>-2.6631618357488094</v>
      </c>
      <c r="O13" s="98">
        <f>+IF(F13=0,"",'Ark1'!AA834)</f>
        <v>35.714071874015247</v>
      </c>
      <c r="P13" s="98">
        <f>+IF(F13=0,"",'Ark1'!AB834)</f>
        <v>1.3712988337679812</v>
      </c>
      <c r="Q13" s="76">
        <f>+IF(F13=0,"",'Ark1'!AC834)</f>
        <v>1.6745606544505238</v>
      </c>
      <c r="R13" s="76">
        <f t="shared" si="0"/>
        <v>3.7581699346405228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+'Ark1'!C835</f>
        <v>2024</v>
      </c>
      <c r="C14" s="60">
        <f>+'Ark1'!L835</f>
        <v>11</v>
      </c>
      <c r="D14" s="98" t="str">
        <f>VLOOKUP(C14,RNR!$G$1:$H$10,2)</f>
        <v>U</v>
      </c>
      <c r="E14" s="60">
        <f>+'Ark1'!Q835</f>
        <v>464</v>
      </c>
      <c r="F14" s="76">
        <f>+'Ark1'!R835</f>
        <v>3114</v>
      </c>
      <c r="G14" s="76">
        <f>+IF(F14=0,"",'Ark1'!S835)</f>
        <v>3114</v>
      </c>
      <c r="H14" s="98">
        <f>+IF(F14=0,"",'Ark1'!T835)</f>
        <v>12.132782669679729</v>
      </c>
      <c r="I14" s="98">
        <f t="shared" si="1"/>
        <v>0.32685887602773001</v>
      </c>
      <c r="J14" s="98">
        <f>+IF(F14=0,"",'Ark1'!U835)</f>
        <v>13.409521937893048</v>
      </c>
      <c r="K14" s="61">
        <f>+IF(F14=0,"",'Ark1'!W835)</f>
        <v>52.471740526653825</v>
      </c>
      <c r="L14" s="98">
        <f t="shared" si="2"/>
        <v>6.7505685460382381E-2</v>
      </c>
      <c r="M14" s="98">
        <f>+IF(F14=0,"",'Ark1'!Y835)</f>
        <v>168.89894026974923</v>
      </c>
      <c r="N14" s="98">
        <f t="shared" si="3"/>
        <v>-2.9850186651239312</v>
      </c>
      <c r="O14" s="98">
        <f>+IF(F14=0,"",'Ark1'!AA835)</f>
        <v>31.142093836331501</v>
      </c>
      <c r="P14" s="98">
        <f>+IF(F14=0,"",'Ark1'!AB835)</f>
        <v>1.39616103234642</v>
      </c>
      <c r="Q14" s="76">
        <f>+IF(F14=0,"",'Ark1'!AC835)</f>
        <v>-10.573629920448024</v>
      </c>
      <c r="R14" s="76">
        <f t="shared" si="0"/>
        <v>6.7112068965517242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s="302" customFormat="1" ht="15.6">
      <c r="A15" s="39"/>
      <c r="B15" s="60">
        <f>+'Ark1'!C836</f>
        <v>2024</v>
      </c>
      <c r="C15" s="60">
        <f>+'Ark1'!L836</f>
        <v>14</v>
      </c>
      <c r="D15" s="98" t="str">
        <f>VLOOKUP(C15,RNR!$G$1:$H$10,2)</f>
        <v>E</v>
      </c>
      <c r="E15" s="60">
        <f>+'Ark1'!Q836</f>
        <v>546</v>
      </c>
      <c r="F15" s="76">
        <f>+'Ark1'!R836</f>
        <v>7923</v>
      </c>
      <c r="G15" s="76">
        <f>+IF(F15=0,"",'Ark1'!S836)</f>
        <v>7923</v>
      </c>
      <c r="H15" s="98">
        <f>+IF(F15=0,"",'Ark1'!T836)</f>
        <v>30.869632977479927</v>
      </c>
      <c r="I15" s="98">
        <f t="shared" si="1"/>
        <v>0.29240397967672749</v>
      </c>
      <c r="J15" s="98">
        <f>+IF(F15=0,"",'Ark1'!U836)</f>
        <v>31.514320477374177</v>
      </c>
      <c r="K15" s="61">
        <f>+IF(F15=0,"",'Ark1'!W836)</f>
        <v>57.317430266313266</v>
      </c>
      <c r="L15" s="98">
        <f t="shared" si="2"/>
        <v>-1.5779197330971328E-2</v>
      </c>
      <c r="M15" s="98">
        <f>+IF(F15=0,"",'Ark1'!Y836)</f>
        <v>156.00931465354003</v>
      </c>
      <c r="N15" s="98">
        <f t="shared" si="3"/>
        <v>-1.7906234116151154</v>
      </c>
      <c r="O15" s="98">
        <f>+IF(F15=0,"",'Ark1'!AA836)</f>
        <v>28.59457876405498</v>
      </c>
      <c r="P15" s="98">
        <f>+IF(F15=0,"",'Ark1'!AB836)</f>
        <v>1.3925688935249736</v>
      </c>
      <c r="Q15" s="76">
        <f>+IF(F15=0,"",'Ark1'!AC836)</f>
        <v>-13.004851455889993</v>
      </c>
      <c r="R15" s="76">
        <f t="shared" ref="R15:R16" si="4">+IF(F15=0,"",F15/E15)</f>
        <v>14.510989010989011</v>
      </c>
      <c r="S15" s="39"/>
      <c r="T15" s="4"/>
      <c r="U15" s="52"/>
      <c r="V15" s="11"/>
      <c r="W15" s="5"/>
      <c r="Y15" s="2"/>
      <c r="Z15" s="2"/>
      <c r="AA15" s="4"/>
      <c r="AB15" s="4"/>
      <c r="AC15" s="4"/>
    </row>
    <row r="16" spans="1:32" ht="15.6">
      <c r="A16" s="39"/>
      <c r="B16" s="60">
        <f>+'Ark1'!C837</f>
        <v>2024</v>
      </c>
      <c r="C16" s="60">
        <f>+'Ark1'!L837</f>
        <v>17</v>
      </c>
      <c r="D16" s="98" t="str">
        <f>VLOOKUP(C16,RNR!$G$1:$H$10,2)</f>
        <v>S</v>
      </c>
      <c r="E16" s="60">
        <f>+'Ark1'!Q837</f>
        <v>494</v>
      </c>
      <c r="F16" s="76">
        <f>+'Ark1'!R837</f>
        <v>13126</v>
      </c>
      <c r="G16" s="76">
        <f>+IF(F16=0,"",'Ark1'!S837)</f>
        <v>13126</v>
      </c>
      <c r="H16" s="98">
        <f>+IF(F16=0,"",'Ark1'!T837)</f>
        <v>51.141588093197242</v>
      </c>
      <c r="I16" s="98">
        <f t="shared" si="1"/>
        <v>-0.76735819875032263</v>
      </c>
      <c r="J16" s="98">
        <f>+IF(F16=0,"",'Ark1'!U837)</f>
        <v>48.340744352449647</v>
      </c>
      <c r="K16" s="61">
        <f>+IF(F16=0,"",'Ark1'!W837)</f>
        <v>62.444918482401363</v>
      </c>
      <c r="L16" s="98">
        <f t="shared" si="2"/>
        <v>-0.10765357159353073</v>
      </c>
      <c r="M16" s="98">
        <f>+IF(F16=0,"",'Ark1'!Y837)</f>
        <v>144.44854487277195</v>
      </c>
      <c r="N16" s="98">
        <f t="shared" si="3"/>
        <v>-1.840502920004667</v>
      </c>
      <c r="O16" s="98">
        <f>+IF(F16=0,"",'Ark1'!AA837)</f>
        <v>26.946550736927271</v>
      </c>
      <c r="P16" s="98">
        <f>+IF(F16=0,"",'Ark1'!AB837)</f>
        <v>1.8596920914234876</v>
      </c>
      <c r="Q16" s="76">
        <f>+IF(F16=0,"",'Ark1'!AC837)</f>
        <v>-12.047863878257989</v>
      </c>
      <c r="R16" s="76">
        <f t="shared" si="4"/>
        <v>26.570850202429149</v>
      </c>
      <c r="S16" s="39"/>
      <c r="T16" s="4"/>
      <c r="U16" s="52"/>
      <c r="V16" s="1"/>
      <c r="W16" s="5"/>
      <c r="X16"/>
    </row>
    <row r="17" spans="1:29" s="304" customFormat="1" ht="10.050000000000001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304" customFormat="1" ht="15.6">
      <c r="A18" s="39"/>
      <c r="B18" s="60">
        <f>+'Ark1'!C838</f>
        <v>2024</v>
      </c>
      <c r="C18" s="60">
        <f>+'Ark1'!L838</f>
        <v>75</v>
      </c>
      <c r="D18" s="98" t="str">
        <f>VLOOKUP(C18,RNR!$G$1:$H$10,2)</f>
        <v>Krepert fjøs</v>
      </c>
      <c r="E18" s="60">
        <f>+'Ark1'!Q838</f>
        <v>0</v>
      </c>
      <c r="F18" s="76">
        <f>+'Ark1'!R838</f>
        <v>0</v>
      </c>
      <c r="G18" s="76" t="str">
        <f>+IF(F18=0,"",'Ark1'!S838)</f>
        <v/>
      </c>
      <c r="H18" s="98" t="str">
        <f>+IF(F18=0,"",'Ark1'!T838)</f>
        <v/>
      </c>
      <c r="I18" s="98" t="str">
        <f>+IF(F18=0,"",H18-#REF!)</f>
        <v/>
      </c>
      <c r="J18" s="98" t="str">
        <f>+IF(F18=0,"",'Ark1'!U838)</f>
        <v/>
      </c>
      <c r="K18" s="61" t="str">
        <f>+IF(F18=0,"",'Ark1'!W838)</f>
        <v/>
      </c>
      <c r="L18" s="98" t="str">
        <f>+IF(F18=0,"",K18-#REF!)</f>
        <v/>
      </c>
      <c r="M18" s="98" t="str">
        <f>+IF(F18=0,"",'Ark1'!Y838)</f>
        <v/>
      </c>
      <c r="N18" s="98" t="str">
        <f>+IF(F18=0,"",M18-#REF!)</f>
        <v/>
      </c>
      <c r="O18" s="98" t="str">
        <f>+IF(F18=0,"",'Ark1'!AA838)</f>
        <v/>
      </c>
      <c r="P18" s="98" t="str">
        <f>+IF(F18=0,"",'Ark1'!AB838)</f>
        <v/>
      </c>
      <c r="Q18" s="76" t="str">
        <f>+IF(F18=0,"",'Ark1'!AC838)</f>
        <v/>
      </c>
      <c r="R18" s="76" t="str">
        <f t="shared" ref="R18:R20" si="5">+IF(F18=0,"",F18/E18)</f>
        <v/>
      </c>
      <c r="S18" s="39"/>
      <c r="T18" s="4"/>
      <c r="U18" s="52"/>
      <c r="V18" s="1"/>
      <c r="W18" s="5"/>
    </row>
    <row r="19" spans="1:29" s="304" customFormat="1" ht="15.6">
      <c r="A19" s="39"/>
      <c r="B19" s="60">
        <f>+'Ark1'!C839</f>
        <v>2024</v>
      </c>
      <c r="C19" s="60">
        <f>+'Ark1'!L839</f>
        <v>76</v>
      </c>
      <c r="D19" s="98" t="str">
        <f>VLOOKUP(C19,RNR!$G$1:$H$10,2)</f>
        <v>Krepert transport</v>
      </c>
      <c r="E19" s="60">
        <f>+'Ark1'!Q839</f>
        <v>0</v>
      </c>
      <c r="F19" s="76">
        <f>+'Ark1'!R839</f>
        <v>0</v>
      </c>
      <c r="G19" s="76" t="str">
        <f>+IF(F19=0,"",'Ark1'!S839)</f>
        <v/>
      </c>
      <c r="H19" s="98" t="str">
        <f>+IF(F19=0,"",'Ark1'!T839)</f>
        <v/>
      </c>
      <c r="I19" s="98" t="str">
        <f>+IF(F19=0,"",H19-#REF!)</f>
        <v/>
      </c>
      <c r="J19" s="98" t="str">
        <f>+IF(F19=0,"",'Ark1'!U839)</f>
        <v/>
      </c>
      <c r="K19" s="61" t="str">
        <f>+IF(F19=0,"",'Ark1'!W839)</f>
        <v/>
      </c>
      <c r="L19" s="98" t="str">
        <f>+IF(F19=0,"",K19-#REF!)</f>
        <v/>
      </c>
      <c r="M19" s="98" t="str">
        <f>+IF(F19=0,"",'Ark1'!Y839)</f>
        <v/>
      </c>
      <c r="N19" s="98" t="str">
        <f>+IF(F19=0,"",M19-#REF!)</f>
        <v/>
      </c>
      <c r="O19" s="98" t="str">
        <f>+IF(F19=0,"",'Ark1'!AA839)</f>
        <v/>
      </c>
      <c r="P19" s="98" t="str">
        <f>+IF(F19=0,"",'Ark1'!AB839)</f>
        <v/>
      </c>
      <c r="Q19" s="76" t="str">
        <f>+IF(F19=0,"",'Ark1'!AC839)</f>
        <v/>
      </c>
      <c r="R19" s="76" t="str">
        <f t="shared" si="5"/>
        <v/>
      </c>
      <c r="S19" s="39"/>
      <c r="T19" s="4"/>
      <c r="U19" s="52"/>
      <c r="V19" s="1"/>
      <c r="W19" s="5"/>
    </row>
    <row r="20" spans="1:29" s="303" customFormat="1" ht="15.6">
      <c r="A20" s="39"/>
      <c r="B20" s="60">
        <f>+'Ark1'!C840</f>
        <v>2024</v>
      </c>
      <c r="C20" s="60">
        <f>+'Ark1'!L840</f>
        <v>99</v>
      </c>
      <c r="D20" s="98" t="str">
        <f>VLOOKUP(C20,RNR!$G$1:$H$10,2)</f>
        <v>Kasserte</v>
      </c>
      <c r="E20" s="60">
        <f>+'Ark1'!Q840</f>
        <v>134</v>
      </c>
      <c r="F20" s="76">
        <f>+'Ark1'!R840</f>
        <v>243</v>
      </c>
      <c r="G20" s="76">
        <f>+IF(F20=0,"",'Ark1'!S840)</f>
        <v>201</v>
      </c>
      <c r="H20" s="98">
        <f>+IF(F20=0,"",'Ark1'!T840)</f>
        <v>0.94677783838541252</v>
      </c>
      <c r="I20" s="98">
        <f>+IF(F20=0,"",H20-H32)</f>
        <v>0.15517114192302339</v>
      </c>
      <c r="J20" s="98">
        <f>+IF(F20=0,"",'Ark1'!U840)</f>
        <v>0.7563058761631728</v>
      </c>
      <c r="K20" s="61">
        <f>+IF(F20=0,"",'Ark1'!W840)</f>
        <v>61.66666666666665</v>
      </c>
      <c r="L20" s="98">
        <f>+IF(F20=0,"",K20-K32)</f>
        <v>0.55691056910567482</v>
      </c>
      <c r="M20" s="98">
        <f>+IF(F20=0,"",'Ark1'!Y840)</f>
        <v>122.07407407407403</v>
      </c>
      <c r="N20" s="98">
        <f>+IF(F20=0,"",M20-M32)</f>
        <v>2.5975190501506091</v>
      </c>
      <c r="O20" s="98">
        <f>+IF(F20=0,"",'Ark1'!AA840)</f>
        <v>36.889246334619806</v>
      </c>
      <c r="P20" s="98">
        <f>+IF(F20=0,"",'Ark1'!AB840)</f>
        <v>0</v>
      </c>
      <c r="Q20" s="76">
        <f>+IF(F20=0,"",'Ark1'!AC840)</f>
        <v>0</v>
      </c>
      <c r="R20" s="76">
        <f t="shared" si="5"/>
        <v>1.8134328358208955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02">
        <f>+'Ark1'!C841</f>
        <v>2023</v>
      </c>
      <c r="C22" s="302">
        <f>+'Ark1'!L841</f>
        <v>1</v>
      </c>
      <c r="D22" s="98" t="str">
        <f>VLOOKUP(C22,RNR!$G$1:$H$10,2)</f>
        <v>P-</v>
      </c>
      <c r="E22" s="302">
        <f>+'Ark1'!Q841</f>
        <v>0</v>
      </c>
      <c r="F22" s="9">
        <f>+'Ark1'!R841</f>
        <v>0</v>
      </c>
      <c r="G22" s="9">
        <f>+'Ark1'!S841</f>
        <v>0</v>
      </c>
      <c r="H22" s="96">
        <f>+'Ark1'!T841</f>
        <v>0</v>
      </c>
      <c r="I22" s="96"/>
      <c r="J22" s="96">
        <f>+'Ark1'!U841</f>
        <v>0</v>
      </c>
      <c r="K22" s="1">
        <f>+'Ark1'!W841</f>
        <v>0</v>
      </c>
      <c r="L22" s="96"/>
      <c r="M22" s="96">
        <f>+'Ark1'!Y841</f>
        <v>0</v>
      </c>
      <c r="N22" s="96"/>
      <c r="O22" s="96">
        <f>+'Ark1'!AA841</f>
        <v>0</v>
      </c>
      <c r="P22" s="96">
        <f>+'Ark1'!AB841</f>
        <v>0</v>
      </c>
      <c r="Q22" s="9">
        <f>+'Ark1'!AC841</f>
        <v>0</v>
      </c>
      <c r="R22" s="9" t="e">
        <f t="shared" ref="R22:R23" si="6">+F22/E22</f>
        <v>#DIV/0!</v>
      </c>
      <c r="S22" s="39"/>
      <c r="T22" s="4"/>
      <c r="U22" s="52"/>
      <c r="V22" s="1"/>
      <c r="W22" s="5"/>
      <c r="X22"/>
      <c r="Y22" s="2"/>
      <c r="Z22" s="2"/>
      <c r="AA22" s="2"/>
    </row>
    <row r="23" spans="1:29" s="302" customFormat="1" ht="15.6">
      <c r="A23" s="39"/>
      <c r="B23" s="302">
        <f>+'Ark1'!C842</f>
        <v>2023</v>
      </c>
      <c r="C23" s="302">
        <f>+'Ark1'!L842</f>
        <v>2</v>
      </c>
      <c r="D23" s="98" t="str">
        <f>VLOOKUP(C23,RNR!$G$1:$H$10,2)</f>
        <v>P</v>
      </c>
      <c r="E23" s="302">
        <f>+'Ark1'!Q842</f>
        <v>26</v>
      </c>
      <c r="F23" s="9">
        <f>+'Ark1'!R842</f>
        <v>50</v>
      </c>
      <c r="G23" s="9">
        <f>+'Ark1'!S842</f>
        <v>49</v>
      </c>
      <c r="H23" s="96">
        <f>+'Ark1'!T842</f>
        <v>0.18937959245511704</v>
      </c>
      <c r="I23" s="96"/>
      <c r="J23" s="96">
        <f>+'Ark1'!U842</f>
        <v>0.25297249225496765</v>
      </c>
      <c r="K23" s="1">
        <f>+'Ark1'!W842</f>
        <v>36.632653061224488</v>
      </c>
      <c r="L23" s="96"/>
      <c r="M23" s="96">
        <f>+'Ark1'!Y842</f>
        <v>206.71800000000005</v>
      </c>
      <c r="N23" s="96"/>
      <c r="O23" s="96">
        <f>+'Ark1'!AA842</f>
        <v>55.821522050474655</v>
      </c>
      <c r="P23" s="96">
        <f>+'Ark1'!AB842</f>
        <v>1.5868577286771386</v>
      </c>
      <c r="Q23" s="9">
        <f>+'Ark1'!AC842</f>
        <v>-12.259963030068628</v>
      </c>
      <c r="R23" s="9">
        <f t="shared" si="6"/>
        <v>1.9230769230769231</v>
      </c>
      <c r="S23" s="39"/>
      <c r="T23" s="4"/>
      <c r="U23" s="52"/>
      <c r="V23" s="1"/>
      <c r="W23" s="5"/>
      <c r="Y23" s="2"/>
      <c r="Z23" s="2"/>
      <c r="AA23" s="2"/>
    </row>
    <row r="24" spans="1:29" ht="15.6">
      <c r="A24" s="39"/>
      <c r="B24">
        <f>+'Ark1'!C843</f>
        <v>2023</v>
      </c>
      <c r="C24">
        <f>+'Ark1'!L843</f>
        <v>5</v>
      </c>
      <c r="D24" s="98" t="str">
        <f>VLOOKUP(C24,RNR!$G$1:$H$10,2)</f>
        <v>O</v>
      </c>
      <c r="E24">
        <f>+'Ark1'!Q843</f>
        <v>57</v>
      </c>
      <c r="F24" s="9">
        <f>+'Ark1'!R843</f>
        <v>95</v>
      </c>
      <c r="G24" s="9">
        <f>+'Ark1'!S843</f>
        <v>93</v>
      </c>
      <c r="H24" s="96">
        <f>+'Ark1'!T843</f>
        <v>0.35982122566472247</v>
      </c>
      <c r="I24" s="96"/>
      <c r="J24" s="96">
        <f>+'Ark1'!U843</f>
        <v>0.48450232344852978</v>
      </c>
      <c r="K24" s="1">
        <f>+'Ark1'!W843</f>
        <v>42.537634408602152</v>
      </c>
      <c r="L24" s="96"/>
      <c r="M24" s="96">
        <f>+'Ark1'!Y843</f>
        <v>208.37578947368411</v>
      </c>
      <c r="N24" s="96"/>
      <c r="O24" s="96">
        <f>+'Ark1'!AA843</f>
        <v>36.704977242551713</v>
      </c>
      <c r="P24" s="96">
        <f>+'Ark1'!AB843</f>
        <v>1.4032155069040948</v>
      </c>
      <c r="Q24" s="9">
        <f>+'Ark1'!AC843</f>
        <v>6.9196869098296787</v>
      </c>
      <c r="R24" s="9">
        <f t="shared" ref="R24:R95" si="7">+F24/E24</f>
        <v>1.6666666666666667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+'Ark1'!C844</f>
        <v>2023</v>
      </c>
      <c r="C25">
        <f>+'Ark1'!L844</f>
        <v>8</v>
      </c>
      <c r="D25" s="98" t="str">
        <f>VLOOKUP(C25,RNR!$G$1:$H$10,2)</f>
        <v>R</v>
      </c>
      <c r="E25">
        <f>+'Ark1'!Q844</f>
        <v>307</v>
      </c>
      <c r="F25" s="9">
        <f>+'Ark1'!R844</f>
        <v>1152</v>
      </c>
      <c r="G25" s="9">
        <f>+'Ark1'!S844</f>
        <v>1152</v>
      </c>
      <c r="H25" s="96">
        <f>+'Ark1'!T844</f>
        <v>4.3633058101658975</v>
      </c>
      <c r="I25" s="96"/>
      <c r="J25" s="96">
        <f>+'Ark1'!U844</f>
        <v>5.2847091480838815</v>
      </c>
      <c r="K25" s="1">
        <f>+'Ark1'!W844</f>
        <v>48.098090277777779</v>
      </c>
      <c r="L25" s="96"/>
      <c r="M25" s="96">
        <f>+'Ark1'!Y844</f>
        <v>187.43194444444444</v>
      </c>
      <c r="N25" s="96"/>
      <c r="O25" s="96">
        <f>+'Ark1'!AA844</f>
        <v>37.301227643593158</v>
      </c>
      <c r="P25" s="96">
        <f>+'Ark1'!AB844</f>
        <v>1.2485810691718324</v>
      </c>
      <c r="Q25" s="9">
        <f>+'Ark1'!AC844</f>
        <v>-2.4429477055384523</v>
      </c>
      <c r="R25" s="9">
        <f t="shared" si="7"/>
        <v>3.7524429967426709</v>
      </c>
      <c r="S25" s="39"/>
      <c r="T25" s="4"/>
      <c r="U25" s="52"/>
      <c r="V25" s="1"/>
      <c r="W25" s="5"/>
      <c r="X25"/>
      <c r="Y25" s="2"/>
      <c r="Z25" s="2"/>
      <c r="AA25" s="2"/>
    </row>
    <row r="26" spans="1:29" ht="15.6">
      <c r="A26" s="39"/>
      <c r="B26">
        <f>+'Ark1'!C845</f>
        <v>2023</v>
      </c>
      <c r="C26">
        <f>+'Ark1'!L845</f>
        <v>11</v>
      </c>
      <c r="D26" s="98" t="str">
        <f>VLOOKUP(C26,RNR!$G$1:$H$10,2)</f>
        <v>U</v>
      </c>
      <c r="E26">
        <f>+'Ark1'!Q845</f>
        <v>502</v>
      </c>
      <c r="F26" s="9">
        <f>+'Ark1'!R845</f>
        <v>3117</v>
      </c>
      <c r="G26" s="9">
        <f>+'Ark1'!S845</f>
        <v>3117</v>
      </c>
      <c r="H26" s="96">
        <f>+'Ark1'!T845</f>
        <v>11.805923793651999</v>
      </c>
      <c r="I26" s="96"/>
      <c r="J26" s="96">
        <f>+'Ark1'!U845</f>
        <v>13.112851738818437</v>
      </c>
      <c r="K26" s="1">
        <f>+'Ark1'!W845</f>
        <v>52.404234841193443</v>
      </c>
      <c r="L26" s="96"/>
      <c r="M26" s="96">
        <f>+'Ark1'!Y845</f>
        <v>171.88395893487316</v>
      </c>
      <c r="N26" s="96"/>
      <c r="O26" s="96">
        <f>+'Ark1'!AA845</f>
        <v>33.110589421520565</v>
      </c>
      <c r="P26" s="96">
        <f>+'Ark1'!AB845</f>
        <v>1.4558703864013869</v>
      </c>
      <c r="Q26" s="9">
        <f>+'Ark1'!AC845</f>
        <v>-11.725593115246063</v>
      </c>
      <c r="R26" s="9">
        <f t="shared" si="7"/>
        <v>6.2091633466135461</v>
      </c>
      <c r="S26" s="39"/>
      <c r="T26" s="4"/>
      <c r="U26" s="52"/>
      <c r="V26" s="1"/>
      <c r="W26" s="5"/>
      <c r="X26"/>
      <c r="Y26" s="2"/>
      <c r="Z26" s="2"/>
      <c r="AA26" s="2"/>
    </row>
    <row r="27" spans="1:29" ht="15.6">
      <c r="A27" s="39"/>
      <c r="B27">
        <f>+'Ark1'!C846</f>
        <v>2023</v>
      </c>
      <c r="C27">
        <f>+'Ark1'!L846</f>
        <v>14</v>
      </c>
      <c r="D27" s="98" t="str">
        <f>VLOOKUP(C27,RNR!$G$1:$H$10,2)</f>
        <v>E</v>
      </c>
      <c r="E27">
        <f>+'Ark1'!Q846</f>
        <v>603</v>
      </c>
      <c r="F27" s="9">
        <f>+'Ark1'!R846</f>
        <v>8073</v>
      </c>
      <c r="G27" s="9">
        <f>+'Ark1'!S846</f>
        <v>8073</v>
      </c>
      <c r="H27" s="96">
        <f>+'Ark1'!T846</f>
        <v>30.5772289978032</v>
      </c>
      <c r="I27" s="96"/>
      <c r="J27" s="96">
        <f>+'Ark1'!U846</f>
        <v>31.179330204791672</v>
      </c>
      <c r="K27" s="1">
        <f>+'Ark1'!W846</f>
        <v>57.333209463644238</v>
      </c>
      <c r="L27" s="96"/>
      <c r="M27" s="96">
        <f>+'Ark1'!Y846</f>
        <v>157.79993806515515</v>
      </c>
      <c r="N27" s="96"/>
      <c r="O27" s="96">
        <f>+'Ark1'!AA846</f>
        <v>29.343092380969058</v>
      </c>
      <c r="P27" s="96">
        <f>+'Ark1'!AB846</f>
        <v>1.3736773778120841</v>
      </c>
      <c r="Q27" s="9">
        <f>+'Ark1'!AC846</f>
        <v>-12.59111116823764</v>
      </c>
      <c r="R27" s="9">
        <f t="shared" si="7"/>
        <v>13.388059701492537</v>
      </c>
      <c r="S27" s="39"/>
      <c r="T27" s="4"/>
      <c r="U27" s="52"/>
      <c r="V27" s="11"/>
      <c r="W27" s="5"/>
      <c r="X27"/>
      <c r="Y27" s="2"/>
      <c r="Z27" s="2"/>
      <c r="AA27" s="4"/>
      <c r="AB27" s="4"/>
      <c r="AC27" s="4"/>
    </row>
    <row r="28" spans="1:29" s="304" customFormat="1" ht="15.6">
      <c r="A28" s="39"/>
      <c r="B28" s="304">
        <f>+'Ark1'!C847</f>
        <v>2023</v>
      </c>
      <c r="C28" s="304">
        <f>+'Ark1'!L847</f>
        <v>17</v>
      </c>
      <c r="D28" s="98" t="str">
        <f>VLOOKUP(C28,RNR!$G$1:$H$10,2)</f>
        <v>S</v>
      </c>
      <c r="E28" s="304">
        <f>+'Ark1'!Q847</f>
        <v>537</v>
      </c>
      <c r="F28" s="9">
        <f>+'Ark1'!R847</f>
        <v>13705</v>
      </c>
      <c r="G28" s="9">
        <f>+'Ark1'!S847</f>
        <v>13705</v>
      </c>
      <c r="H28" s="96">
        <f>+'Ark1'!T847</f>
        <v>51.908946291947565</v>
      </c>
      <c r="I28" s="96"/>
      <c r="J28" s="96">
        <f>+'Ark1'!U847</f>
        <v>49.069976892051194</v>
      </c>
      <c r="K28" s="1">
        <f>+'Ark1'!W847</f>
        <v>62.552572053994894</v>
      </c>
      <c r="L28" s="96"/>
      <c r="M28" s="96">
        <f>+'Ark1'!Y847</f>
        <v>146.28904779277661</v>
      </c>
      <c r="N28" s="96"/>
      <c r="O28" s="96">
        <f>+'Ark1'!AA847</f>
        <v>26.07854874347278</v>
      </c>
      <c r="P28" s="96">
        <f>+'Ark1'!AB847</f>
        <v>1.8984886524420219</v>
      </c>
      <c r="Q28" s="9">
        <f>+'Ark1'!AC847</f>
        <v>-12.775806122996729</v>
      </c>
      <c r="R28" s="9">
        <f t="shared" ref="R28:R31" si="8">+F28/E28</f>
        <v>25.521415270018622</v>
      </c>
      <c r="S28" s="39"/>
      <c r="T28" s="4"/>
      <c r="U28" s="52"/>
      <c r="V28" s="11"/>
      <c r="W28" s="5"/>
      <c r="Y28" s="2"/>
      <c r="Z28" s="2"/>
      <c r="AA28" s="4"/>
      <c r="AB28" s="4"/>
      <c r="AC28" s="4"/>
    </row>
    <row r="29" spans="1:29" s="304" customFormat="1" ht="10.050000000000001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1"/>
      <c r="W29" s="5"/>
      <c r="Y29" s="2"/>
      <c r="Z29" s="2"/>
      <c r="AA29" s="4"/>
      <c r="AB29" s="4"/>
      <c r="AC29" s="4"/>
    </row>
    <row r="30" spans="1:29" s="304" customFormat="1" ht="15.6">
      <c r="A30" s="39"/>
      <c r="B30" s="304">
        <f>+'Ark1'!C848</f>
        <v>2023</v>
      </c>
      <c r="C30" s="304">
        <f>+'Ark1'!L848</f>
        <v>75</v>
      </c>
      <c r="D30" s="98" t="str">
        <f>VLOOKUP(C30,RNR!$G$1:$H$10,2)</f>
        <v>Krepert fjøs</v>
      </c>
      <c r="E30" s="304">
        <f>+'Ark1'!Q848</f>
        <v>0</v>
      </c>
      <c r="F30" s="9">
        <f>+'Ark1'!R848</f>
        <v>0</v>
      </c>
      <c r="G30" s="9">
        <f>+'Ark1'!S848</f>
        <v>0</v>
      </c>
      <c r="H30" s="96">
        <f>+'Ark1'!T848</f>
        <v>0</v>
      </c>
      <c r="I30" s="96"/>
      <c r="J30" s="96">
        <f>+'Ark1'!U848</f>
        <v>0</v>
      </c>
      <c r="K30" s="1">
        <f>+'Ark1'!W848</f>
        <v>0</v>
      </c>
      <c r="L30" s="96"/>
      <c r="M30" s="96">
        <f>+'Ark1'!Y848</f>
        <v>0</v>
      </c>
      <c r="N30" s="96"/>
      <c r="O30" s="96">
        <f>+'Ark1'!AA848</f>
        <v>0</v>
      </c>
      <c r="P30" s="96">
        <f>+'Ark1'!AB848</f>
        <v>0</v>
      </c>
      <c r="Q30" s="9">
        <f>+'Ark1'!AC848</f>
        <v>0</v>
      </c>
      <c r="R30" s="9" t="e">
        <f t="shared" si="8"/>
        <v>#DIV/0!</v>
      </c>
      <c r="S30" s="39"/>
      <c r="T30" s="4"/>
      <c r="U30" s="52"/>
      <c r="V30" s="11"/>
      <c r="W30" s="5"/>
      <c r="Y30" s="2"/>
      <c r="Z30" s="2"/>
      <c r="AA30" s="4"/>
      <c r="AB30" s="4"/>
      <c r="AC30" s="4"/>
    </row>
    <row r="31" spans="1:29" ht="15.6">
      <c r="A31" s="39"/>
      <c r="B31" s="304">
        <f>+'Ark1'!C849</f>
        <v>2023</v>
      </c>
      <c r="C31" s="304">
        <f>+'Ark1'!L849</f>
        <v>76</v>
      </c>
      <c r="D31" s="98" t="str">
        <f>VLOOKUP(C31,RNR!$G$1:$H$10,2)</f>
        <v>Krepert transport</v>
      </c>
      <c r="E31" s="304">
        <f>+'Ark1'!Q849</f>
        <v>1</v>
      </c>
      <c r="F31" s="9">
        <f>+'Ark1'!R849</f>
        <v>1</v>
      </c>
      <c r="G31" s="9">
        <f>+'Ark1'!S849</f>
        <v>1</v>
      </c>
      <c r="H31" s="96">
        <f>+'Ark1'!T849</f>
        <v>3.7875918491023408E-3</v>
      </c>
      <c r="I31" s="96"/>
      <c r="J31" s="96">
        <f>+'Ark1'!U849</f>
        <v>4.4985288244335795E-3</v>
      </c>
      <c r="K31" s="1">
        <f>+'Ark1'!W849</f>
        <v>60</v>
      </c>
      <c r="L31" s="96"/>
      <c r="M31" s="96">
        <f>+'Ark1'!Y849</f>
        <v>183.8</v>
      </c>
      <c r="N31" s="96"/>
      <c r="O31" s="96">
        <f>+'Ark1'!AA849</f>
        <v>0</v>
      </c>
      <c r="P31" s="96">
        <f>+'Ark1'!AB849</f>
        <v>0</v>
      </c>
      <c r="Q31" s="9">
        <f>+'Ark1'!AC849</f>
        <v>0</v>
      </c>
      <c r="R31" s="9">
        <f t="shared" si="8"/>
        <v>1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s="304" customFormat="1" ht="15.6">
      <c r="A32" s="39"/>
      <c r="B32" s="304">
        <f>+'Ark1'!C850</f>
        <v>2023</v>
      </c>
      <c r="C32" s="304">
        <f>+'Ark1'!L850</f>
        <v>99</v>
      </c>
      <c r="D32" s="98" t="str">
        <f>VLOOKUP(C32,RNR!$G$1:$H$10,2)</f>
        <v>Kasserte</v>
      </c>
      <c r="E32" s="304">
        <f>+'Ark1'!Q850</f>
        <v>129</v>
      </c>
      <c r="F32" s="9">
        <f>+'Ark1'!R850</f>
        <v>209</v>
      </c>
      <c r="G32" s="9">
        <f>+'Ark1'!S850</f>
        <v>164</v>
      </c>
      <c r="H32" s="96">
        <f>+'Ark1'!T850</f>
        <v>0.79160669646238913</v>
      </c>
      <c r="I32" s="96"/>
      <c r="J32" s="96">
        <f>+'Ark1'!U850</f>
        <v>0.61115867172688298</v>
      </c>
      <c r="K32" s="1">
        <f>+'Ark1'!W850</f>
        <v>61.109756097560975</v>
      </c>
      <c r="L32" s="96"/>
      <c r="M32" s="96">
        <f>+'Ark1'!Y850</f>
        <v>119.47655502392342</v>
      </c>
      <c r="N32" s="96"/>
      <c r="O32" s="96">
        <f>+'Ark1'!AA850</f>
        <v>37.600713082743134</v>
      </c>
      <c r="P32" s="96">
        <f>+'Ark1'!AB850</f>
        <v>3.5818175572860298</v>
      </c>
      <c r="Q32" s="9">
        <f>+'Ark1'!AC850</f>
        <v>-35.732578425106254</v>
      </c>
      <c r="R32" s="9">
        <f t="shared" ref="R32" si="9">+F32/E32</f>
        <v>1.6201550387596899</v>
      </c>
      <c r="S32" s="39"/>
      <c r="T32" s="4"/>
      <c r="U32" s="52"/>
      <c r="V32" s="11"/>
      <c r="W32" s="5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60">
        <f>+'Ark1'!C851</f>
        <v>2022</v>
      </c>
      <c r="C34" s="60">
        <f>+'Ark1'!L851</f>
        <v>1</v>
      </c>
      <c r="D34" s="98" t="str">
        <f>VLOOKUP(C34,RNR!$G$1:$H$10,2)</f>
        <v>P-</v>
      </c>
      <c r="E34" s="60">
        <f>+'Ark1'!Q851</f>
        <v>0</v>
      </c>
      <c r="F34" s="76">
        <f>+'Ark1'!R851</f>
        <v>0</v>
      </c>
      <c r="G34" s="76">
        <f>+'Ark1'!S851</f>
        <v>0</v>
      </c>
      <c r="H34" s="98">
        <f>+'Ark1'!T851</f>
        <v>0</v>
      </c>
      <c r="I34" s="98"/>
      <c r="J34" s="98">
        <f>+'Ark1'!U851</f>
        <v>0</v>
      </c>
      <c r="K34" s="61">
        <f>+'Ark1'!W851</f>
        <v>0</v>
      </c>
      <c r="L34" s="98"/>
      <c r="M34" s="98">
        <f>+'Ark1'!Y851</f>
        <v>0</v>
      </c>
      <c r="N34" s="98"/>
      <c r="O34" s="98">
        <f>+'Ark1'!AA851</f>
        <v>0</v>
      </c>
      <c r="P34" s="98">
        <f>+'Ark1'!AB851</f>
        <v>0</v>
      </c>
      <c r="Q34" s="76">
        <f>+'Ark1'!AC851</f>
        <v>0</v>
      </c>
      <c r="R34" s="76" t="e">
        <f t="shared" ref="R34:R35" si="10">+F34/E34</f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s="302" customFormat="1" ht="15.6">
      <c r="A35" s="39"/>
      <c r="B35" s="60">
        <f>+'Ark1'!C852</f>
        <v>2022</v>
      </c>
      <c r="C35" s="60">
        <f>+'Ark1'!L852</f>
        <v>2</v>
      </c>
      <c r="D35" s="98" t="str">
        <f>VLOOKUP(C35,RNR!$G$1:$H$10,2)</f>
        <v>P</v>
      </c>
      <c r="E35" s="60">
        <f>+'Ark1'!Q852</f>
        <v>53</v>
      </c>
      <c r="F35" s="76">
        <f>+'Ark1'!R852</f>
        <v>92</v>
      </c>
      <c r="G35" s="76">
        <f>+'Ark1'!S852</f>
        <v>91</v>
      </c>
      <c r="H35" s="98">
        <f>+'Ark1'!T852</f>
        <v>0.33559495148464286</v>
      </c>
      <c r="I35" s="98"/>
      <c r="J35" s="98">
        <f>+'Ark1'!U852</f>
        <v>0.47744225062281487</v>
      </c>
      <c r="K35" s="61">
        <f>+'Ark1'!W852</f>
        <v>36.725274725274723</v>
      </c>
      <c r="L35" s="98"/>
      <c r="M35" s="98">
        <f>+'Ark1'!Y852</f>
        <v>219.30934782608705</v>
      </c>
      <c r="N35" s="98"/>
      <c r="O35" s="98">
        <f>+'Ark1'!AA852</f>
        <v>44.971109622335845</v>
      </c>
      <c r="P35" s="98">
        <f>+'Ark1'!AB852</f>
        <v>1.690737104783945</v>
      </c>
      <c r="Q35" s="76">
        <f>+'Ark1'!AC852</f>
        <v>12.506692821805148</v>
      </c>
      <c r="R35" s="76">
        <f t="shared" si="10"/>
        <v>1.7358490566037736</v>
      </c>
      <c r="S35" s="39"/>
      <c r="T35" s="4"/>
      <c r="U35" s="52"/>
      <c r="V35" s="11"/>
      <c r="W35" s="5"/>
      <c r="Y35" s="1"/>
      <c r="Z35" s="1"/>
      <c r="AA35" s="9"/>
      <c r="AB35" s="9"/>
      <c r="AC35" s="9"/>
    </row>
    <row r="36" spans="1:29" ht="15.6">
      <c r="A36" s="39"/>
      <c r="B36" s="60">
        <f>+'Ark1'!C853</f>
        <v>2022</v>
      </c>
      <c r="C36" s="60">
        <f>+'Ark1'!L853</f>
        <v>5</v>
      </c>
      <c r="D36" s="98" t="str">
        <f>VLOOKUP(C36,RNR!$G$1:$H$10,2)</f>
        <v>O</v>
      </c>
      <c r="E36" s="60">
        <f>+'Ark1'!Q853</f>
        <v>100</v>
      </c>
      <c r="F36" s="76">
        <f>+'Ark1'!R853</f>
        <v>169</v>
      </c>
      <c r="G36" s="76">
        <f>+'Ark1'!S853</f>
        <v>168</v>
      </c>
      <c r="H36" s="98">
        <f>+'Ark1'!T853</f>
        <v>0.61647333479244182</v>
      </c>
      <c r="I36" s="98"/>
      <c r="J36" s="98">
        <f>+'Ark1'!U853</f>
        <v>0.80925894270523924</v>
      </c>
      <c r="K36" s="61">
        <f>+'Ark1'!W853</f>
        <v>42.339285714285722</v>
      </c>
      <c r="L36" s="98"/>
      <c r="M36" s="98">
        <f>+'Ark1'!Y853</f>
        <v>202.36011834319527</v>
      </c>
      <c r="N36" s="98"/>
      <c r="O36" s="98">
        <f>+'Ark1'!AA853</f>
        <v>38.114830070473346</v>
      </c>
      <c r="P36" s="98">
        <f>+'Ark1'!AB853</f>
        <v>1.3880028352810021</v>
      </c>
      <c r="Q36" s="76">
        <f>+'Ark1'!AC853</f>
        <v>-26.672159509052275</v>
      </c>
      <c r="R36" s="76">
        <f t="shared" si="7"/>
        <v>1.69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60">
        <f>+'Ark1'!C854</f>
        <v>2022</v>
      </c>
      <c r="C37" s="60">
        <f>+'Ark1'!L854</f>
        <v>8</v>
      </c>
      <c r="D37" s="98" t="str">
        <f>VLOOKUP(C37,RNR!$G$1:$H$10,2)</f>
        <v>R</v>
      </c>
      <c r="E37" s="60">
        <f>+'Ark1'!Q854</f>
        <v>311</v>
      </c>
      <c r="F37" s="76">
        <f>+'Ark1'!R854</f>
        <v>952</v>
      </c>
      <c r="G37" s="76">
        <f>+'Ark1'!S854</f>
        <v>952</v>
      </c>
      <c r="H37" s="98">
        <f>+'Ark1'!T854</f>
        <v>3.4726781936236959</v>
      </c>
      <c r="I37" s="98"/>
      <c r="J37" s="98">
        <f>+'Ark1'!U854</f>
        <v>4.2625607575544677</v>
      </c>
      <c r="K37" s="61">
        <f>+'Ark1'!W854</f>
        <v>47.743697478991592</v>
      </c>
      <c r="L37" s="98"/>
      <c r="M37" s="98">
        <f>+'Ark1'!Y854</f>
        <v>189.21595588235303</v>
      </c>
      <c r="N37" s="98"/>
      <c r="O37" s="98">
        <f>+'Ark1'!AA854</f>
        <v>37.985813895183242</v>
      </c>
      <c r="P37" s="98">
        <f>+'Ark1'!AB854</f>
        <v>1.2466181921036741</v>
      </c>
      <c r="Q37" s="76">
        <f>+'Ark1'!AC854</f>
        <v>-19.026730254603081</v>
      </c>
      <c r="R37" s="76">
        <f t="shared" si="7"/>
        <v>3.0610932475884245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ht="15.6">
      <c r="A38" s="39"/>
      <c r="B38" s="60">
        <f>+'Ark1'!C855</f>
        <v>2022</v>
      </c>
      <c r="C38" s="60">
        <f>+'Ark1'!L855</f>
        <v>11</v>
      </c>
      <c r="D38" s="98" t="str">
        <f>VLOOKUP(C38,RNR!$G$1:$H$10,2)</f>
        <v>U</v>
      </c>
      <c r="E38" s="60">
        <f>+'Ark1'!Q855</f>
        <v>547</v>
      </c>
      <c r="F38" s="76">
        <f>+'Ark1'!R855</f>
        <v>3027</v>
      </c>
      <c r="G38" s="76">
        <f>+'Ark1'!S855</f>
        <v>3026</v>
      </c>
      <c r="H38" s="98">
        <f>+'Ark1'!T855</f>
        <v>11.041803458087109</v>
      </c>
      <c r="I38" s="98"/>
      <c r="J38" s="98">
        <f>+'Ark1'!U855</f>
        <v>12.265253900181937</v>
      </c>
      <c r="K38" s="61">
        <f>+'Ark1'!W855</f>
        <v>52.435888962326494</v>
      </c>
      <c r="L38" s="98"/>
      <c r="M38" s="98">
        <f>+'Ark1'!Y855</f>
        <v>171.23330690452624</v>
      </c>
      <c r="N38" s="98"/>
      <c r="O38" s="98">
        <f>+'Ark1'!AA855</f>
        <v>32.456764849916198</v>
      </c>
      <c r="P38" s="98">
        <f>+'Ark1'!AB855</f>
        <v>1.3835095342731523</v>
      </c>
      <c r="Q38" s="76">
        <f>+'Ark1'!AC855</f>
        <v>-11.927503493173727</v>
      </c>
      <c r="R38" s="76">
        <f t="shared" si="7"/>
        <v>5.5338208409506402</v>
      </c>
      <c r="S38" s="39"/>
      <c r="T38" s="4"/>
      <c r="U38" s="52"/>
      <c r="V38" s="5"/>
      <c r="W38" s="5"/>
      <c r="X38"/>
      <c r="Y38" s="1"/>
      <c r="Z38" s="1"/>
      <c r="AA38" s="9"/>
      <c r="AB38" s="9"/>
      <c r="AC38" s="9"/>
    </row>
    <row r="39" spans="1:29" ht="15.6">
      <c r="A39" s="39"/>
      <c r="B39" s="60">
        <f>+'Ark1'!C856</f>
        <v>2022</v>
      </c>
      <c r="C39" s="60">
        <f>+'Ark1'!L856</f>
        <v>14</v>
      </c>
      <c r="D39" s="98" t="str">
        <f>VLOOKUP(C39,RNR!$G$1:$H$10,2)</f>
        <v>E</v>
      </c>
      <c r="E39" s="60">
        <f>+'Ark1'!Q856</f>
        <v>657</v>
      </c>
      <c r="F39" s="76">
        <f>+'Ark1'!R856</f>
        <v>8563</v>
      </c>
      <c r="G39" s="76">
        <f>+'Ark1'!S856</f>
        <v>8559</v>
      </c>
      <c r="H39" s="98">
        <f>+'Ark1'!T856</f>
        <v>31.235864886554324</v>
      </c>
      <c r="I39" s="98"/>
      <c r="J39" s="98">
        <f>+'Ark1'!U856</f>
        <v>32.074754667931636</v>
      </c>
      <c r="K39" s="61">
        <f>+'Ark1'!W856</f>
        <v>57.360439303656953</v>
      </c>
      <c r="L39" s="98"/>
      <c r="M39" s="98">
        <f>+'Ark1'!Y856</f>
        <v>158.29293121569575</v>
      </c>
      <c r="N39" s="98"/>
      <c r="O39" s="98">
        <f>+'Ark1'!AA856</f>
        <v>28.470919953118781</v>
      </c>
      <c r="P39" s="98">
        <f>+'Ark1'!AB856</f>
        <v>1.3677235425240215</v>
      </c>
      <c r="Q39" s="76">
        <f>+'Ark1'!AC856</f>
        <v>-12.901718249239796</v>
      </c>
      <c r="R39" s="76">
        <f t="shared" si="7"/>
        <v>13.033485540334855</v>
      </c>
      <c r="S39" s="39"/>
      <c r="T39" s="4"/>
      <c r="U39" s="52"/>
      <c r="V39" s="5"/>
      <c r="W39" s="5"/>
      <c r="X39"/>
      <c r="Y39" s="1"/>
      <c r="Z39" s="1"/>
      <c r="AA39" s="9"/>
      <c r="AB39" s="9"/>
      <c r="AC39" s="9"/>
    </row>
    <row r="40" spans="1:29" s="304" customFormat="1" ht="15.6">
      <c r="A40" s="39"/>
      <c r="B40" s="60">
        <f>+'Ark1'!C857</f>
        <v>2022</v>
      </c>
      <c r="C40" s="60">
        <f>+'Ark1'!L857</f>
        <v>17</v>
      </c>
      <c r="D40" s="98" t="str">
        <f>VLOOKUP(C40,RNR!$G$1:$H$10,2)</f>
        <v>S</v>
      </c>
      <c r="E40" s="60">
        <f>+'Ark1'!Q857</f>
        <v>630</v>
      </c>
      <c r="F40" s="76">
        <f>+'Ark1'!R857</f>
        <v>14369</v>
      </c>
      <c r="G40" s="76">
        <f>+'Ark1'!S857</f>
        <v>14367</v>
      </c>
      <c r="H40" s="98">
        <f>+'Ark1'!T857</f>
        <v>52.41482454220472</v>
      </c>
      <c r="I40" s="98"/>
      <c r="J40" s="98">
        <f>+'Ark1'!U857</f>
        <v>49.474235334486131</v>
      </c>
      <c r="K40" s="61">
        <f>+'Ark1'!W857</f>
        <v>62.405443029164054</v>
      </c>
      <c r="L40" s="98"/>
      <c r="M40" s="98">
        <f>+'Ark1'!Y857</f>
        <v>145.5045813904934</v>
      </c>
      <c r="N40" s="98"/>
      <c r="O40" s="98">
        <f>+'Ark1'!AA857</f>
        <v>26.027947927836983</v>
      </c>
      <c r="P40" s="98">
        <f>+'Ark1'!AB857</f>
        <v>1.7560422661180057</v>
      </c>
      <c r="Q40" s="76">
        <f>+'Ark1'!AC857</f>
        <v>-16.409508603963943</v>
      </c>
      <c r="R40" s="76">
        <f t="shared" ref="R40:R43" si="11">+F40/E40</f>
        <v>22.807936507936507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304" customFormat="1" ht="15.6">
      <c r="A41" s="39"/>
      <c r="B41" s="60">
        <f>+'Ark1'!C858</f>
        <v>2022</v>
      </c>
      <c r="C41" s="60">
        <f>+'Ark1'!L858</f>
        <v>75</v>
      </c>
      <c r="D41" s="98" t="str">
        <f>VLOOKUP(C41,RNR!$G$1:$H$10,2)</f>
        <v>Krepert fjøs</v>
      </c>
      <c r="E41" s="60">
        <f>+'Ark1'!Q858</f>
        <v>0</v>
      </c>
      <c r="F41" s="76">
        <f>+'Ark1'!R858</f>
        <v>0</v>
      </c>
      <c r="G41" s="76">
        <f>+'Ark1'!S858</f>
        <v>0</v>
      </c>
      <c r="H41" s="98">
        <f>+'Ark1'!T858</f>
        <v>0</v>
      </c>
      <c r="I41" s="98"/>
      <c r="J41" s="98">
        <f>+'Ark1'!U858</f>
        <v>0</v>
      </c>
      <c r="K41" s="61">
        <f>+'Ark1'!W858</f>
        <v>0</v>
      </c>
      <c r="L41" s="98"/>
      <c r="M41" s="98">
        <f>+'Ark1'!Y858</f>
        <v>0</v>
      </c>
      <c r="N41" s="98"/>
      <c r="O41" s="98">
        <f>+'Ark1'!AA858</f>
        <v>0</v>
      </c>
      <c r="P41" s="98">
        <f>+'Ark1'!AB858</f>
        <v>0</v>
      </c>
      <c r="Q41" s="76">
        <f>+'Ark1'!AC858</f>
        <v>0</v>
      </c>
      <c r="R41" s="76" t="e">
        <f t="shared" si="11"/>
        <v>#DIV/0!</v>
      </c>
      <c r="S41" s="39"/>
      <c r="T41" s="4"/>
      <c r="U41" s="52"/>
      <c r="V41" s="5"/>
      <c r="W41" s="5"/>
      <c r="Y41" s="1"/>
      <c r="Z41" s="1"/>
      <c r="AA41" s="9"/>
      <c r="AB41" s="9"/>
      <c r="AC41" s="9"/>
    </row>
    <row r="42" spans="1:29" s="304" customFormat="1" ht="15.6">
      <c r="A42" s="39"/>
      <c r="B42" s="60">
        <f>+'Ark1'!C859</f>
        <v>2022</v>
      </c>
      <c r="C42" s="60">
        <f>+'Ark1'!L859</f>
        <v>76</v>
      </c>
      <c r="D42" s="98" t="str">
        <f>VLOOKUP(C42,RNR!$G$1:$H$10,2)</f>
        <v>Krepert transport</v>
      </c>
      <c r="E42" s="60">
        <f>+'Ark1'!Q859</f>
        <v>0</v>
      </c>
      <c r="F42" s="76">
        <f>+'Ark1'!R859</f>
        <v>0</v>
      </c>
      <c r="G42" s="76">
        <f>+'Ark1'!S859</f>
        <v>0</v>
      </c>
      <c r="H42" s="98">
        <f>+'Ark1'!T859</f>
        <v>0</v>
      </c>
      <c r="I42" s="98"/>
      <c r="J42" s="98">
        <f>+'Ark1'!U859</f>
        <v>0</v>
      </c>
      <c r="K42" s="61">
        <f>+'Ark1'!W859</f>
        <v>0</v>
      </c>
      <c r="L42" s="98"/>
      <c r="M42" s="98">
        <f>+'Ark1'!Y859</f>
        <v>0</v>
      </c>
      <c r="N42" s="98"/>
      <c r="O42" s="98">
        <f>+'Ark1'!AA859</f>
        <v>0</v>
      </c>
      <c r="P42" s="98">
        <f>+'Ark1'!AB859</f>
        <v>0</v>
      </c>
      <c r="Q42" s="76">
        <f>+'Ark1'!AC859</f>
        <v>0</v>
      </c>
      <c r="R42" s="76" t="e">
        <f t="shared" si="11"/>
        <v>#DIV/0!</v>
      </c>
      <c r="S42" s="39"/>
      <c r="T42" s="4"/>
      <c r="U42" s="52"/>
      <c r="V42" s="5"/>
      <c r="W42" s="5"/>
      <c r="Y42" s="1"/>
      <c r="Z42" s="1"/>
      <c r="AA42" s="9"/>
      <c r="AB42" s="9"/>
      <c r="AC42" s="9"/>
    </row>
    <row r="43" spans="1:29" ht="15.6">
      <c r="A43" s="39"/>
      <c r="B43" s="60">
        <f>+'Ark1'!C860</f>
        <v>2022</v>
      </c>
      <c r="C43" s="60">
        <f>+'Ark1'!L860</f>
        <v>99</v>
      </c>
      <c r="D43" s="98" t="str">
        <f>VLOOKUP(C43,RNR!$G$1:$H$10,2)</f>
        <v>Kasserte</v>
      </c>
      <c r="E43" s="60">
        <f>+'Ark1'!Q860</f>
        <v>134</v>
      </c>
      <c r="F43" s="76">
        <f>+'Ark1'!R860</f>
        <v>242</v>
      </c>
      <c r="G43" s="76">
        <f>+'Ark1'!S860</f>
        <v>189</v>
      </c>
      <c r="H43" s="98">
        <f>+'Ark1'!T860</f>
        <v>0.88276063325308229</v>
      </c>
      <c r="I43" s="98"/>
      <c r="J43" s="98">
        <f>+'Ark1'!U860</f>
        <v>0.63649414651776948</v>
      </c>
      <c r="K43" s="61">
        <f>+'Ark1'!W860</f>
        <v>61.417989417989403</v>
      </c>
      <c r="L43" s="98"/>
      <c r="M43" s="98">
        <f>+'Ark1'!Y860</f>
        <v>111.14838842975205</v>
      </c>
      <c r="N43" s="98"/>
      <c r="O43" s="98">
        <f>+'Ark1'!AA860</f>
        <v>34.386705778407425</v>
      </c>
      <c r="P43" s="98">
        <f>+'Ark1'!AB860</f>
        <v>3.0860488565254238</v>
      </c>
      <c r="Q43" s="76">
        <f>+'Ark1'!AC860</f>
        <v>-41.497226544402785</v>
      </c>
      <c r="R43" s="76">
        <f t="shared" si="11"/>
        <v>1.8059701492537314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s="304" customFormat="1" ht="15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4"/>
      <c r="U44" s="52"/>
      <c r="V44" s="5"/>
      <c r="W44" s="5"/>
      <c r="Y44" s="1"/>
      <c r="Z44" s="1"/>
      <c r="AA44" s="9"/>
      <c r="AB44" s="9"/>
      <c r="AC44" s="9"/>
    </row>
    <row r="45" spans="1:29" ht="15.6">
      <c r="A45" s="39"/>
      <c r="B45" s="3">
        <f>+'Ark1'!C861</f>
        <v>2021</v>
      </c>
      <c r="C45" s="3">
        <f>+'Ark1'!L861</f>
        <v>1</v>
      </c>
      <c r="D45" s="52" t="s">
        <v>24</v>
      </c>
      <c r="E45" s="3">
        <f>+'Ark1'!Q861</f>
        <v>0</v>
      </c>
      <c r="F45" s="14">
        <f>+'Ark1'!R861</f>
        <v>0</v>
      </c>
      <c r="G45" s="14">
        <f>+'Ark1'!S861</f>
        <v>0</v>
      </c>
      <c r="H45" s="52">
        <f>+'Ark1'!T861</f>
        <v>0</v>
      </c>
      <c r="I45" s="52"/>
      <c r="J45" s="52">
        <f>+'Ark1'!U861</f>
        <v>0</v>
      </c>
      <c r="K45" s="11">
        <f>+'Ark1'!W861</f>
        <v>0</v>
      </c>
      <c r="L45" s="52"/>
      <c r="M45" s="52">
        <f>+'Ark1'!Y861</f>
        <v>0</v>
      </c>
      <c r="N45" s="52"/>
      <c r="O45" s="52">
        <f>+'Ark1'!AA861</f>
        <v>0</v>
      </c>
      <c r="P45" s="52">
        <f>+'Ark1'!AB861</f>
        <v>0</v>
      </c>
      <c r="Q45" s="14">
        <f>+'Ark1'!AC861</f>
        <v>0</v>
      </c>
      <c r="R45" s="14" t="e">
        <f t="shared" ref="R45" si="12">+F45/E45</f>
        <v>#DIV/0!</v>
      </c>
      <c r="S45" s="39"/>
      <c r="T45" s="4"/>
      <c r="U45" s="52"/>
      <c r="V45" s="5"/>
      <c r="W45" s="5"/>
      <c r="X45"/>
      <c r="Y45" s="1"/>
      <c r="Z45" s="1"/>
      <c r="AA45" s="9"/>
      <c r="AB45" s="9"/>
      <c r="AC45" s="9"/>
    </row>
    <row r="46" spans="1:29" ht="15.6">
      <c r="A46" s="39"/>
      <c r="B46" s="3">
        <f>+'Ark1'!C862</f>
        <v>2021</v>
      </c>
      <c r="C46" s="3">
        <f>+'Ark1'!L862</f>
        <v>2</v>
      </c>
      <c r="D46" s="52" t="s">
        <v>24</v>
      </c>
      <c r="E46" s="3">
        <f>+'Ark1'!Q862</f>
        <v>52</v>
      </c>
      <c r="F46" s="14">
        <f>+'Ark1'!R862</f>
        <v>93</v>
      </c>
      <c r="G46" s="14">
        <f>+'Ark1'!S862</f>
        <v>93</v>
      </c>
      <c r="H46" s="52">
        <f>+'Ark1'!T862</f>
        <v>0.33359638424564159</v>
      </c>
      <c r="I46" s="52"/>
      <c r="J46" s="52">
        <f>+'Ark1'!U862</f>
        <v>0.47197698312596598</v>
      </c>
      <c r="K46" s="11">
        <f>+'Ark1'!W862</f>
        <v>36.645161290322577</v>
      </c>
      <c r="L46" s="52"/>
      <c r="M46" s="52">
        <f>+'Ark1'!Y862</f>
        <v>217.42774193548391</v>
      </c>
      <c r="N46" s="52"/>
      <c r="O46" s="52">
        <f>+'Ark1'!AA862</f>
        <v>42.978193948981058</v>
      </c>
      <c r="P46" s="52">
        <f>+'Ark1'!AB862</f>
        <v>1.6174130498995425</v>
      </c>
      <c r="Q46" s="14">
        <f>+'Ark1'!AC862</f>
        <v>-4.3507376186578348</v>
      </c>
      <c r="R46" s="14">
        <f t="shared" si="7"/>
        <v>1.7884615384615385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+'Ark1'!C863</f>
        <v>2021</v>
      </c>
      <c r="C47" s="3">
        <f>+'Ark1'!L863</f>
        <v>5</v>
      </c>
      <c r="D47" s="52" t="s">
        <v>25</v>
      </c>
      <c r="E47" s="3">
        <f>+'Ark1'!Q863</f>
        <v>109</v>
      </c>
      <c r="F47" s="14">
        <f>+'Ark1'!R863</f>
        <v>208</v>
      </c>
      <c r="G47" s="14">
        <f>+'Ark1'!S863</f>
        <v>208</v>
      </c>
      <c r="H47" s="52">
        <f>+'Ark1'!T863</f>
        <v>0.74610804218380067</v>
      </c>
      <c r="I47" s="52"/>
      <c r="J47" s="52">
        <f>+'Ark1'!U863</f>
        <v>1.0184503951065231</v>
      </c>
      <c r="K47" s="11">
        <f>+'Ark1'!W863</f>
        <v>42.5</v>
      </c>
      <c r="L47" s="52"/>
      <c r="M47" s="52">
        <f>+'Ark1'!Y863</f>
        <v>209.77495192307697</v>
      </c>
      <c r="N47" s="52"/>
      <c r="O47" s="52">
        <f>+'Ark1'!AA863</f>
        <v>35.752332696859249</v>
      </c>
      <c r="P47" s="52">
        <f>+'Ark1'!AB863</f>
        <v>1.3409239065200242</v>
      </c>
      <c r="Q47" s="14">
        <f>+'Ark1'!AC863</f>
        <v>-7.31781493387785</v>
      </c>
      <c r="R47" s="14">
        <f t="shared" si="7"/>
        <v>1.9082568807339451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+'Ark1'!C864</f>
        <v>2021</v>
      </c>
      <c r="C48" s="3">
        <f>+'Ark1'!L864</f>
        <v>8</v>
      </c>
      <c r="D48" s="52" t="s">
        <v>442</v>
      </c>
      <c r="E48" s="3">
        <f>+'Ark1'!Q864</f>
        <v>294</v>
      </c>
      <c r="F48" s="14">
        <f>+'Ark1'!R864</f>
        <v>796</v>
      </c>
      <c r="G48" s="14">
        <f>+'Ark1'!S864</f>
        <v>796</v>
      </c>
      <c r="H48" s="52">
        <f>+'Ark1'!T864</f>
        <v>2.8552980845110838</v>
      </c>
      <c r="I48" s="52"/>
      <c r="J48" s="52">
        <f>+'Ark1'!U864</f>
        <v>3.4292664784010185</v>
      </c>
      <c r="K48" s="11">
        <f>+'Ark1'!W864</f>
        <v>47.538944723618087</v>
      </c>
      <c r="L48" s="52"/>
      <c r="M48" s="52">
        <f>+'Ark1'!Y864</f>
        <v>184.57175879396968</v>
      </c>
      <c r="N48" s="52"/>
      <c r="O48" s="52">
        <f>+'Ark1'!AA864</f>
        <v>36.747755924676731</v>
      </c>
      <c r="P48" s="52">
        <f>+'Ark1'!AB864</f>
        <v>1.257036833175504</v>
      </c>
      <c r="Q48" s="14">
        <f>+'Ark1'!AC864</f>
        <v>-21.929607687820074</v>
      </c>
      <c r="R48" s="14">
        <f t="shared" si="7"/>
        <v>2.7074829931972788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+'Ark1'!C865</f>
        <v>2021</v>
      </c>
      <c r="C49">
        <f>+'Ark1'!L865</f>
        <v>11</v>
      </c>
      <c r="D49" s="52" t="s">
        <v>26</v>
      </c>
      <c r="E49">
        <f>+'Ark1'!Q865</f>
        <v>505</v>
      </c>
      <c r="F49" s="9">
        <f>+'Ark1'!R865</f>
        <v>2723</v>
      </c>
      <c r="G49" s="9">
        <f>+'Ark1'!S865</f>
        <v>2723</v>
      </c>
      <c r="H49" s="96">
        <f>+'Ark1'!T865</f>
        <v>9.7675586483965837</v>
      </c>
      <c r="I49" s="96"/>
      <c r="J49" s="96">
        <f>+'Ark1'!U865</f>
        <v>10.902605802514238</v>
      </c>
      <c r="K49" s="1">
        <f>+'Ark1'!W865</f>
        <v>52.535806096217406</v>
      </c>
      <c r="L49" s="96"/>
      <c r="M49" s="96">
        <f>+'Ark1'!Y865</f>
        <v>171.53776716856422</v>
      </c>
      <c r="N49" s="96"/>
      <c r="O49" s="96">
        <f>+'Ark1'!AA865</f>
        <v>31.142041421434996</v>
      </c>
      <c r="P49" s="96">
        <f>+'Ark1'!AB865</f>
        <v>1.3527978523191264</v>
      </c>
      <c r="Q49" s="9">
        <f>+'Ark1'!AC865</f>
        <v>-13.408716970259263</v>
      </c>
      <c r="R49" s="9">
        <f t="shared" si="7"/>
        <v>5.3920792079207924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+'Ark1'!C866</f>
        <v>2021</v>
      </c>
      <c r="C50">
        <f>+'Ark1'!L866</f>
        <v>14</v>
      </c>
      <c r="D50" s="52" t="s">
        <v>27</v>
      </c>
      <c r="E50">
        <f>+'Ark1'!Q866</f>
        <v>658</v>
      </c>
      <c r="F50" s="9">
        <f>+'Ark1'!R866</f>
        <v>8836</v>
      </c>
      <c r="G50" s="9">
        <f>+'Ark1'!S866</f>
        <v>8837</v>
      </c>
      <c r="H50" s="96">
        <f>+'Ark1'!T866</f>
        <v>31.695243561231081</v>
      </c>
      <c r="I50" s="96"/>
      <c r="J50" s="96">
        <f>+'Ark1'!U866</f>
        <v>32.558413978375242</v>
      </c>
      <c r="K50" s="1">
        <f>+'Ark1'!W866</f>
        <v>57.405001697408643</v>
      </c>
      <c r="L50" s="96"/>
      <c r="M50" s="96">
        <f>+'Ark1'!Y866</f>
        <v>157.8645507016754</v>
      </c>
      <c r="N50" s="96"/>
      <c r="O50" s="96">
        <f>+'Ark1'!AA866</f>
        <v>27.749658715973439</v>
      </c>
      <c r="P50" s="96">
        <f>+'Ark1'!AB866</f>
        <v>1.3613549107595115</v>
      </c>
      <c r="Q50" s="9">
        <f>+'Ark1'!AC866</f>
        <v>-12.616956858594779</v>
      </c>
      <c r="R50" s="9">
        <f t="shared" si="7"/>
        <v>13.428571428571429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+'Ark1'!C867</f>
        <v>2021</v>
      </c>
      <c r="C51">
        <f>+'Ark1'!L867</f>
        <v>17</v>
      </c>
      <c r="D51" s="52" t="s">
        <v>443</v>
      </c>
      <c r="E51">
        <f>+'Ark1'!Q867</f>
        <v>582</v>
      </c>
      <c r="F51" s="9">
        <f>+'Ark1'!R867</f>
        <v>15222</v>
      </c>
      <c r="G51" s="9">
        <f>+'Ark1'!S867</f>
        <v>15223</v>
      </c>
      <c r="H51" s="96">
        <f>+'Ark1'!T867</f>
        <v>54.602195279431825</v>
      </c>
      <c r="I51" s="96"/>
      <c r="J51" s="96">
        <f>+'Ark1'!U867</f>
        <v>51.619286362477034</v>
      </c>
      <c r="K51" s="1">
        <f>+'Ark1'!W867</f>
        <v>62.297838796557848</v>
      </c>
      <c r="L51" s="96"/>
      <c r="M51" s="96">
        <f>+'Ark1'!Y867</f>
        <v>145.28385757456277</v>
      </c>
      <c r="N51" s="96"/>
      <c r="O51" s="96">
        <f>+'Ark1'!AA867</f>
        <v>26.449663131342259</v>
      </c>
      <c r="P51" s="96">
        <f>+'Ark1'!AB867</f>
        <v>1.6725975405856643</v>
      </c>
      <c r="Q51" s="9">
        <f>+'Ark1'!AC867</f>
        <v>-15.649005030246943</v>
      </c>
      <c r="R51" s="9">
        <f t="shared" si="7"/>
        <v>26.154639175257731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+'Ark1'!C868</f>
        <v>2020</v>
      </c>
      <c r="C52">
        <f>+'Ark1'!L868</f>
        <v>1</v>
      </c>
      <c r="D52" s="52" t="s">
        <v>485</v>
      </c>
      <c r="E52">
        <f>+'Ark1'!Q868</f>
        <v>0</v>
      </c>
      <c r="F52" s="9">
        <f>+'Ark1'!R868</f>
        <v>0</v>
      </c>
      <c r="G52" s="9">
        <f>+'Ark1'!S868</f>
        <v>0</v>
      </c>
      <c r="H52" s="96">
        <f>+'Ark1'!T868</f>
        <v>0</v>
      </c>
      <c r="I52" s="96"/>
      <c r="J52" s="96">
        <f>+'Ark1'!U868</f>
        <v>0</v>
      </c>
      <c r="K52" s="1">
        <f>+'Ark1'!W868</f>
        <v>0</v>
      </c>
      <c r="L52" s="96"/>
      <c r="M52" s="96">
        <f>+'Ark1'!Y868</f>
        <v>0</v>
      </c>
      <c r="N52" s="96"/>
      <c r="O52" s="96">
        <f>+'Ark1'!AA868</f>
        <v>0</v>
      </c>
      <c r="P52" s="96">
        <f>+'Ark1'!AB868</f>
        <v>0</v>
      </c>
      <c r="Q52" s="9">
        <f>+'Ark1'!AC868</f>
        <v>0</v>
      </c>
      <c r="R52" s="9" t="e">
        <f t="shared" si="7"/>
        <v>#DIV/0!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60">
        <f>+'Ark1'!C869</f>
        <v>2020</v>
      </c>
      <c r="C53" s="60">
        <f>+'Ark1'!L869</f>
        <v>2</v>
      </c>
      <c r="D53" s="98" t="s">
        <v>24</v>
      </c>
      <c r="E53" s="60">
        <f>+'Ark1'!Q869</f>
        <v>56</v>
      </c>
      <c r="F53" s="76">
        <f>+'Ark1'!R869</f>
        <v>101</v>
      </c>
      <c r="G53" s="76">
        <f>+'Ark1'!S869</f>
        <v>101</v>
      </c>
      <c r="H53" s="98">
        <f>+'Ark1'!T869</f>
        <v>0.37016675829210194</v>
      </c>
      <c r="I53" s="98"/>
      <c r="J53" s="98">
        <f>+'Ark1'!U869</f>
        <v>0.52839114585483193</v>
      </c>
      <c r="K53" s="61">
        <f>+'Ark1'!W869</f>
        <v>36.623762376237622</v>
      </c>
      <c r="L53" s="98"/>
      <c r="M53" s="98">
        <f>+'Ark1'!Y869</f>
        <v>217.33801980198012</v>
      </c>
      <c r="N53" s="98"/>
      <c r="O53" s="98">
        <f>+'Ark1'!AA869</f>
        <v>46.254727369206634</v>
      </c>
      <c r="P53" s="98">
        <f>+'Ark1'!AB869</f>
        <v>1.5469643550555212</v>
      </c>
      <c r="Q53" s="76">
        <f>+'Ark1'!AC869</f>
        <v>-11.983613438387245</v>
      </c>
      <c r="R53" s="76">
        <f t="shared" si="7"/>
        <v>1.8035714285714286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60">
        <f>+'Ark1'!C870</f>
        <v>2020</v>
      </c>
      <c r="C54" s="60">
        <f>+'Ark1'!L870</f>
        <v>5</v>
      </c>
      <c r="D54" s="98" t="s">
        <v>25</v>
      </c>
      <c r="E54" s="60">
        <f>+'Ark1'!Q870</f>
        <v>120</v>
      </c>
      <c r="F54" s="76">
        <f>+'Ark1'!R870</f>
        <v>202</v>
      </c>
      <c r="G54" s="76">
        <f>+'Ark1'!S870</f>
        <v>202</v>
      </c>
      <c r="H54" s="98">
        <f>+'Ark1'!T870</f>
        <v>0.74033351658420388</v>
      </c>
      <c r="I54" s="98"/>
      <c r="J54" s="98">
        <f>+'Ark1'!U870</f>
        <v>0.99622820047179073</v>
      </c>
      <c r="K54" s="61">
        <f>+'Ark1'!W870</f>
        <v>42.425742574257427</v>
      </c>
      <c r="L54" s="98"/>
      <c r="M54" s="98">
        <f>+'Ark1'!Y870</f>
        <v>204.88445544554455</v>
      </c>
      <c r="N54" s="98"/>
      <c r="O54" s="98">
        <f>+'Ark1'!AA870</f>
        <v>35.472732519870071</v>
      </c>
      <c r="P54" s="98">
        <f>+'Ark1'!AB870</f>
        <v>1.3522737335921944</v>
      </c>
      <c r="Q54" s="76">
        <f>+'Ark1'!AC870</f>
        <v>-8.0831463988484629</v>
      </c>
      <c r="R54" s="76">
        <f t="shared" si="7"/>
        <v>1.6833333333333333</v>
      </c>
      <c r="S54" s="39"/>
      <c r="T54" s="4"/>
      <c r="U54" s="4"/>
      <c r="V54" s="4"/>
      <c r="W54" s="4"/>
      <c r="X54"/>
    </row>
    <row r="55" spans="1:29" ht="15.6">
      <c r="A55" s="39"/>
      <c r="B55" s="60">
        <f>+'Ark1'!C871</f>
        <v>2020</v>
      </c>
      <c r="C55" s="60">
        <f>+'Ark1'!L871</f>
        <v>8</v>
      </c>
      <c r="D55" s="98" t="s">
        <v>442</v>
      </c>
      <c r="E55" s="60">
        <f>+'Ark1'!Q871</f>
        <v>254</v>
      </c>
      <c r="F55" s="76">
        <f>+'Ark1'!R871</f>
        <v>743</v>
      </c>
      <c r="G55" s="76">
        <f>+'Ark1'!S871</f>
        <v>743</v>
      </c>
      <c r="H55" s="98">
        <f>+'Ark1'!T871</f>
        <v>2.7231079347626914</v>
      </c>
      <c r="I55" s="98"/>
      <c r="J55" s="98">
        <f>+'Ark1'!U871</f>
        <v>3.3542268321277446</v>
      </c>
      <c r="K55" s="61">
        <f>+'Ark1'!W871</f>
        <v>47.457604306864063</v>
      </c>
      <c r="L55" s="98"/>
      <c r="M55" s="98">
        <f>+'Ark1'!Y871</f>
        <v>187.54485868102287</v>
      </c>
      <c r="N55" s="98"/>
      <c r="O55" s="98">
        <f>+'Ark1'!AA871</f>
        <v>36.90168604624219</v>
      </c>
      <c r="P55" s="98">
        <f>+'Ark1'!AB871</f>
        <v>1.3971777627638997</v>
      </c>
      <c r="Q55" s="76">
        <f>+'Ark1'!AC871</f>
        <v>-5.6465642949523689</v>
      </c>
      <c r="R55" s="76">
        <f t="shared" si="7"/>
        <v>2.9251968503937009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60">
        <f>+'Ark1'!C872</f>
        <v>2020</v>
      </c>
      <c r="C56" s="60">
        <f>+'Ark1'!L872</f>
        <v>11</v>
      </c>
      <c r="D56" s="98" t="s">
        <v>26</v>
      </c>
      <c r="E56" s="60">
        <f>+'Ark1'!Q872</f>
        <v>485</v>
      </c>
      <c r="F56" s="76">
        <f>+'Ark1'!R872</f>
        <v>2629</v>
      </c>
      <c r="G56" s="76">
        <f>+'Ark1'!S872</f>
        <v>2629</v>
      </c>
      <c r="H56" s="98">
        <f>+'Ark1'!T872</f>
        <v>9.6353307678211433</v>
      </c>
      <c r="I56" s="98"/>
      <c r="J56" s="98">
        <f>+'Ark1'!U872</f>
        <v>10.834655975724145</v>
      </c>
      <c r="K56" s="61">
        <f>+'Ark1'!W872</f>
        <v>52.508178014454174</v>
      </c>
      <c r="L56" s="98"/>
      <c r="M56" s="98">
        <f>+'Ark1'!Y872</f>
        <v>171.20880182578875</v>
      </c>
      <c r="N56" s="98"/>
      <c r="O56" s="98">
        <f>+'Ark1'!AA872</f>
        <v>31.593687367063527</v>
      </c>
      <c r="P56" s="98">
        <f>+'Ark1'!AB872</f>
        <v>1.3583874623206278</v>
      </c>
      <c r="Q56" s="76">
        <f>+'Ark1'!AC872</f>
        <v>-16.111768775821439</v>
      </c>
      <c r="R56" s="76">
        <f t="shared" si="7"/>
        <v>5.4206185567010312</v>
      </c>
      <c r="S56" s="39"/>
      <c r="T56" s="4"/>
      <c r="U56" s="14"/>
      <c r="V56" s="1"/>
      <c r="W56" s="18"/>
      <c r="X56"/>
    </row>
    <row r="57" spans="1:29" ht="15.6">
      <c r="A57" s="39"/>
      <c r="B57" s="60">
        <f>+'Ark1'!C873</f>
        <v>2020</v>
      </c>
      <c r="C57" s="60">
        <f>+'Ark1'!L873</f>
        <v>14</v>
      </c>
      <c r="D57" s="98" t="s">
        <v>27</v>
      </c>
      <c r="E57" s="60">
        <f>+'Ark1'!Q873</f>
        <v>626</v>
      </c>
      <c r="F57" s="76">
        <f>+'Ark1'!R873</f>
        <v>8469</v>
      </c>
      <c r="G57" s="76">
        <f>+'Ark1'!S873</f>
        <v>8469</v>
      </c>
      <c r="H57" s="98">
        <f>+'Ark1'!T873</f>
        <v>31.039032435404057</v>
      </c>
      <c r="I57" s="98"/>
      <c r="J57" s="98">
        <f>+'Ark1'!U873</f>
        <v>32.013497167580695</v>
      </c>
      <c r="K57" s="61">
        <f>+'Ark1'!W873</f>
        <v>57.413153855236722</v>
      </c>
      <c r="L57" s="98"/>
      <c r="M57" s="98">
        <f>+'Ark1'!Y873</f>
        <v>157.0371968355183</v>
      </c>
      <c r="N57" s="98"/>
      <c r="O57" s="98">
        <f>+'Ark1'!AA873</f>
        <v>28.144944621792924</v>
      </c>
      <c r="P57" s="98">
        <f>+'Ark1'!AB873</f>
        <v>1.3633434042782628</v>
      </c>
      <c r="Q57" s="76">
        <f>+'Ark1'!AC873</f>
        <v>-15.415082485382076</v>
      </c>
      <c r="R57" s="76">
        <f t="shared" si="7"/>
        <v>13.528753993610223</v>
      </c>
      <c r="S57" s="39"/>
      <c r="T57" s="4"/>
      <c r="U57" s="14"/>
      <c r="V57" s="1"/>
      <c r="W57" s="18"/>
      <c r="X57"/>
    </row>
    <row r="58" spans="1:29" ht="15.6">
      <c r="A58" s="39"/>
      <c r="B58" s="60">
        <f>+'Ark1'!C874</f>
        <v>2020</v>
      </c>
      <c r="C58" s="60">
        <f>+'Ark1'!L874</f>
        <v>17</v>
      </c>
      <c r="D58" s="98" t="s">
        <v>443</v>
      </c>
      <c r="E58" s="60">
        <f>+'Ark1'!Q874</f>
        <v>596</v>
      </c>
      <c r="F58" s="76">
        <f>+'Ark1'!R874</f>
        <v>15141</v>
      </c>
      <c r="G58" s="76">
        <f>+'Ark1'!S874</f>
        <v>15141</v>
      </c>
      <c r="H58" s="98">
        <f>+'Ark1'!T874</f>
        <v>55.492028587135778</v>
      </c>
      <c r="I58" s="98"/>
      <c r="J58" s="98">
        <f>+'Ark1'!U874</f>
        <v>52.273000678240784</v>
      </c>
      <c r="K58" s="61">
        <f>+'Ark1'!W874</f>
        <v>62.330955683244142</v>
      </c>
      <c r="L58" s="98"/>
      <c r="M58" s="98">
        <f>+'Ark1'!Y874</f>
        <v>143.42485502939019</v>
      </c>
      <c r="N58" s="98"/>
      <c r="O58" s="98">
        <f>+'Ark1'!AA874</f>
        <v>26.227140014456392</v>
      </c>
      <c r="P58" s="98">
        <f>+'Ark1'!AB874</f>
        <v>1.6751303703186011</v>
      </c>
      <c r="Q58" s="76">
        <f>+'Ark1'!AC874</f>
        <v>-16.603008715477223</v>
      </c>
      <c r="R58" s="76">
        <f t="shared" si="7"/>
        <v>25.404362416107382</v>
      </c>
      <c r="S58" s="39"/>
      <c r="T58" s="4"/>
      <c r="U58" s="14"/>
      <c r="V58" s="1"/>
      <c r="W58" s="18"/>
      <c r="X58"/>
    </row>
    <row r="59" spans="1:29" ht="15.6">
      <c r="A59" s="39"/>
      <c r="B59" s="60">
        <f>+'Ark1'!C875</f>
        <v>2019</v>
      </c>
      <c r="C59" s="60">
        <f>+'Ark1'!L875</f>
        <v>1</v>
      </c>
      <c r="D59" s="98" t="s">
        <v>485</v>
      </c>
      <c r="E59" s="60">
        <f>+'Ark1'!Q875</f>
        <v>0</v>
      </c>
      <c r="F59" s="76">
        <f>+'Ark1'!R875</f>
        <v>0</v>
      </c>
      <c r="G59" s="76">
        <f>+'Ark1'!S875</f>
        <v>0</v>
      </c>
      <c r="H59" s="98">
        <f>+'Ark1'!T875</f>
        <v>0</v>
      </c>
      <c r="I59" s="98"/>
      <c r="J59" s="98">
        <f>+'Ark1'!U875</f>
        <v>0</v>
      </c>
      <c r="K59" s="61">
        <f>+'Ark1'!W875</f>
        <v>0</v>
      </c>
      <c r="L59" s="98"/>
      <c r="M59" s="98">
        <f>+'Ark1'!Y875</f>
        <v>0</v>
      </c>
      <c r="N59" s="98"/>
      <c r="O59" s="98">
        <f>+'Ark1'!AA875</f>
        <v>0</v>
      </c>
      <c r="P59" s="98">
        <f>+'Ark1'!AB875</f>
        <v>0</v>
      </c>
      <c r="Q59" s="76">
        <f>+'Ark1'!AC875</f>
        <v>0</v>
      </c>
      <c r="R59" s="76" t="e">
        <f t="shared" si="7"/>
        <v>#DIV/0!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+'Ark1'!C876</f>
        <v>2019</v>
      </c>
      <c r="C60" s="3">
        <f>+'Ark1'!L876</f>
        <v>2</v>
      </c>
      <c r="D60" s="52" t="s">
        <v>24</v>
      </c>
      <c r="E60" s="3">
        <f>+'Ark1'!Q876</f>
        <v>70</v>
      </c>
      <c r="F60" s="14">
        <f>+'Ark1'!R876</f>
        <v>132</v>
      </c>
      <c r="G60" s="14">
        <f>+'Ark1'!S876</f>
        <v>132</v>
      </c>
      <c r="H60" s="52">
        <f>+'Ark1'!T876</f>
        <v>0.47117615563091197</v>
      </c>
      <c r="I60" s="52"/>
      <c r="J60" s="52">
        <f>+'Ark1'!U876</f>
        <v>0.67773810433676906</v>
      </c>
      <c r="K60" s="11">
        <f>+'Ark1'!W876</f>
        <v>36.757575757575751</v>
      </c>
      <c r="L60" s="52"/>
      <c r="M60" s="52">
        <f>+'Ark1'!Y876</f>
        <v>218.65946969696964</v>
      </c>
      <c r="N60" s="52"/>
      <c r="O60" s="52">
        <f>+'Ark1'!AA876</f>
        <v>46.996102422441695</v>
      </c>
      <c r="P60" s="52">
        <f>+'Ark1'!AB876</f>
        <v>2.236478604255169</v>
      </c>
      <c r="Q60" s="14">
        <f>+'Ark1'!AC876</f>
        <v>-0.84011304302952561</v>
      </c>
      <c r="R60" s="14">
        <f t="shared" si="7"/>
        <v>1.8857142857142857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+'Ark1'!C877</f>
        <v>2019</v>
      </c>
      <c r="C61" s="3">
        <f>+'Ark1'!L877</f>
        <v>5</v>
      </c>
      <c r="D61" s="52" t="s">
        <v>25</v>
      </c>
      <c r="E61" s="3">
        <f>+'Ark1'!Q877</f>
        <v>115</v>
      </c>
      <c r="F61" s="14">
        <f>+'Ark1'!R877</f>
        <v>227</v>
      </c>
      <c r="G61" s="14">
        <f>+'Ark1'!S877</f>
        <v>226</v>
      </c>
      <c r="H61" s="52">
        <f>+'Ark1'!T877</f>
        <v>0.81028020703194725</v>
      </c>
      <c r="I61" s="52"/>
      <c r="J61" s="52">
        <f>+'Ark1'!U877</f>
        <v>1.0887811028694303</v>
      </c>
      <c r="K61" s="11">
        <f>+'Ark1'!W877</f>
        <v>42.491150442477874</v>
      </c>
      <c r="L61" s="52"/>
      <c r="M61" s="52">
        <f>+'Ark1'!Y877</f>
        <v>204.26550660792964</v>
      </c>
      <c r="N61" s="52"/>
      <c r="O61" s="52">
        <f>+'Ark1'!AA877</f>
        <v>39.726686211500926</v>
      </c>
      <c r="P61" s="52">
        <f>+'Ark1'!AB877</f>
        <v>1.439767528071535</v>
      </c>
      <c r="Q61" s="14">
        <f>+'Ark1'!AC877</f>
        <v>-16.758328536980045</v>
      </c>
      <c r="R61" s="14">
        <f t="shared" si="7"/>
        <v>1.9739130434782608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+'Ark1'!C878</f>
        <v>2019</v>
      </c>
      <c r="C62" s="3">
        <f>+'Ark1'!L878</f>
        <v>8</v>
      </c>
      <c r="D62" s="52" t="s">
        <v>442</v>
      </c>
      <c r="E62" s="3">
        <f>+'Ark1'!Q878</f>
        <v>296</v>
      </c>
      <c r="F62" s="14">
        <f>+'Ark1'!R878</f>
        <v>797</v>
      </c>
      <c r="G62" s="14">
        <f>+'Ark1'!S878</f>
        <v>797</v>
      </c>
      <c r="H62" s="52">
        <f>+'Ark1'!T878</f>
        <v>2.8449045154381567</v>
      </c>
      <c r="I62" s="52"/>
      <c r="J62" s="52">
        <f>+'Ark1'!U878</f>
        <v>3.494983425900287</v>
      </c>
      <c r="K62" s="11">
        <f>+'Ark1'!W878</f>
        <v>47.4491844416562</v>
      </c>
      <c r="L62" s="52"/>
      <c r="M62" s="52">
        <f>+'Ark1'!Y878</f>
        <v>186.75279799247164</v>
      </c>
      <c r="N62" s="52"/>
      <c r="O62" s="52">
        <f>+'Ark1'!AA878</f>
        <v>34.500899300202043</v>
      </c>
      <c r="P62" s="52">
        <f>+'Ark1'!AB878</f>
        <v>1.3923937350961284</v>
      </c>
      <c r="Q62" s="14">
        <f>+'Ark1'!AC878</f>
        <v>-6.6718073030472347</v>
      </c>
      <c r="R62" s="14">
        <f t="shared" si="7"/>
        <v>2.6925675675675675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+'Ark1'!C879</f>
        <v>2019</v>
      </c>
      <c r="C63" s="3">
        <f>+'Ark1'!L879</f>
        <v>11</v>
      </c>
      <c r="D63" s="52" t="s">
        <v>26</v>
      </c>
      <c r="E63" s="3">
        <f>+'Ark1'!Q879</f>
        <v>492</v>
      </c>
      <c r="F63" s="14">
        <f>+'Ark1'!R879</f>
        <v>2673</v>
      </c>
      <c r="G63" s="14">
        <f>+'Ark1'!S879</f>
        <v>2667</v>
      </c>
      <c r="H63" s="52">
        <f>+'Ark1'!T879</f>
        <v>9.541317151525968</v>
      </c>
      <c r="I63" s="52"/>
      <c r="J63" s="52">
        <f>+'Ark1'!U879</f>
        <v>10.794155923502387</v>
      </c>
      <c r="K63" s="11">
        <f>+'Ark1'!W879</f>
        <v>52.503187101612284</v>
      </c>
      <c r="L63" s="52"/>
      <c r="M63" s="52">
        <f>+'Ark1'!Y879</f>
        <v>171.97687242798349</v>
      </c>
      <c r="N63" s="52"/>
      <c r="O63" s="52">
        <f>+'Ark1'!AA879</f>
        <v>31.698793320215177</v>
      </c>
      <c r="P63" s="52">
        <f>+'Ark1'!AB879</f>
        <v>1.3588746349752991</v>
      </c>
      <c r="Q63" s="14">
        <f>+'Ark1'!AC879</f>
        <v>-14.903372239536244</v>
      </c>
      <c r="R63" s="14">
        <f t="shared" si="7"/>
        <v>5.4329268292682924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+'Ark1'!C880</f>
        <v>2019</v>
      </c>
      <c r="C64" s="3">
        <f>+'Ark1'!L880</f>
        <v>14</v>
      </c>
      <c r="D64" s="52" t="s">
        <v>27</v>
      </c>
      <c r="E64" s="3">
        <f>+'Ark1'!Q880</f>
        <v>653</v>
      </c>
      <c r="F64" s="14">
        <f>+'Ark1'!R880</f>
        <v>8604</v>
      </c>
      <c r="G64" s="14">
        <f>+'Ark1'!S880</f>
        <v>8590</v>
      </c>
      <c r="H64" s="52">
        <f>+'Ark1'!T880</f>
        <v>30.712118507942183</v>
      </c>
      <c r="I64" s="52"/>
      <c r="J64" s="52">
        <f>+'Ark1'!U880</f>
        <v>31.806040805943603</v>
      </c>
      <c r="K64" s="11">
        <f>+'Ark1'!W880</f>
        <v>57.377648428405109</v>
      </c>
      <c r="L64" s="52"/>
      <c r="M64" s="52">
        <f>+'Ark1'!Y880</f>
        <v>157.43073686657405</v>
      </c>
      <c r="N64" s="52"/>
      <c r="O64" s="52">
        <f>+'Ark1'!AA880</f>
        <v>28.346779147834159</v>
      </c>
      <c r="P64" s="52">
        <f>+'Ark1'!AB880</f>
        <v>1.3644799057032493</v>
      </c>
      <c r="Q64" s="14">
        <f>+'Ark1'!AC880</f>
        <v>-13.635837251454118</v>
      </c>
      <c r="R64" s="14">
        <f t="shared" si="7"/>
        <v>13.176110260336907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+'Ark1'!C881</f>
        <v>2019</v>
      </c>
      <c r="C65" s="3">
        <f>+'Ark1'!L881</f>
        <v>17</v>
      </c>
      <c r="D65" s="52" t="s">
        <v>443</v>
      </c>
      <c r="E65" s="3">
        <f>+'Ark1'!Q881</f>
        <v>622</v>
      </c>
      <c r="F65" s="14">
        <f>+'Ark1'!R881</f>
        <v>15582</v>
      </c>
      <c r="G65" s="14">
        <f>+'Ark1'!S881</f>
        <v>15568</v>
      </c>
      <c r="H65" s="52">
        <f>+'Ark1'!T881</f>
        <v>55.620203462430851</v>
      </c>
      <c r="I65" s="52"/>
      <c r="J65" s="52">
        <f>+'Ark1'!U881</f>
        <v>52.138300637447536</v>
      </c>
      <c r="K65" s="11">
        <f>+'Ark1'!W881</f>
        <v>62.374871531346351</v>
      </c>
      <c r="L65" s="52"/>
      <c r="M65" s="52">
        <f>+'Ark1'!Y881</f>
        <v>142.49971313053439</v>
      </c>
      <c r="N65" s="52"/>
      <c r="O65" s="52">
        <f>+'Ark1'!AA881</f>
        <v>26.506630713418595</v>
      </c>
      <c r="P65" s="52">
        <f>+'Ark1'!AB881</f>
        <v>1.6800980031066128</v>
      </c>
      <c r="Q65" s="14">
        <f>+'Ark1'!AC881</f>
        <v>-18.811389443221564</v>
      </c>
      <c r="R65" s="14">
        <f t="shared" si="7"/>
        <v>25.05144694533762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+'Ark1'!C882</f>
        <v>2018</v>
      </c>
      <c r="C66" s="3">
        <f>+'Ark1'!L882</f>
        <v>1</v>
      </c>
      <c r="D66" s="52" t="s">
        <v>485</v>
      </c>
      <c r="E66" s="3">
        <f>+'Ark1'!Q882</f>
        <v>0</v>
      </c>
      <c r="F66" s="14">
        <f>+'Ark1'!R882</f>
        <v>0</v>
      </c>
      <c r="G66" s="14">
        <f>+'Ark1'!S882</f>
        <v>0</v>
      </c>
      <c r="H66" s="52">
        <f>+'Ark1'!T882</f>
        <v>0</v>
      </c>
      <c r="I66" s="52"/>
      <c r="J66" s="52">
        <f>+'Ark1'!U882</f>
        <v>0</v>
      </c>
      <c r="K66" s="11">
        <f>+'Ark1'!W882</f>
        <v>0</v>
      </c>
      <c r="L66" s="52"/>
      <c r="M66" s="52">
        <f>+'Ark1'!Y882</f>
        <v>0</v>
      </c>
      <c r="N66" s="52"/>
      <c r="O66" s="52">
        <f>+'Ark1'!AA882</f>
        <v>0</v>
      </c>
      <c r="P66" s="52">
        <f>+'Ark1'!AB882</f>
        <v>0</v>
      </c>
      <c r="Q66" s="14">
        <f>+'Ark1'!AC882</f>
        <v>0</v>
      </c>
      <c r="R66" s="14" t="e">
        <f t="shared" si="7"/>
        <v>#DIV/0!</v>
      </c>
      <c r="S66" s="39"/>
      <c r="T66" s="4"/>
      <c r="U66" s="14"/>
      <c r="V66" s="5"/>
      <c r="W66" s="18"/>
      <c r="X66"/>
    </row>
    <row r="67" spans="1:24" ht="15.6">
      <c r="A67" s="39"/>
      <c r="B67" s="60">
        <f>+'Ark1'!C883</f>
        <v>2018</v>
      </c>
      <c r="C67" s="60">
        <f>+'Ark1'!L883</f>
        <v>2</v>
      </c>
      <c r="D67" s="98" t="s">
        <v>24</v>
      </c>
      <c r="E67" s="60">
        <f>+'Ark1'!Q883</f>
        <v>89</v>
      </c>
      <c r="F67" s="76">
        <f>+'Ark1'!R883</f>
        <v>177</v>
      </c>
      <c r="G67" s="76">
        <f>+'Ark1'!S883</f>
        <v>177</v>
      </c>
      <c r="H67" s="98">
        <f>+'Ark1'!T883</f>
        <v>0.61177934467026152</v>
      </c>
      <c r="I67" s="98"/>
      <c r="J67" s="98">
        <f>+'Ark1'!U883</f>
        <v>0.87601838178371649</v>
      </c>
      <c r="K67" s="61">
        <f>+'Ark1'!W883</f>
        <v>36.548022598870048</v>
      </c>
      <c r="L67" s="98"/>
      <c r="M67" s="98">
        <f>+'Ark1'!Y883</f>
        <v>219.19039548022607</v>
      </c>
      <c r="N67" s="98"/>
      <c r="O67" s="98">
        <f>+'Ark1'!AA883</f>
        <v>45.193825741513677</v>
      </c>
      <c r="P67" s="98">
        <f>+'Ark1'!AB883</f>
        <v>1.6118239096977844</v>
      </c>
      <c r="Q67" s="76">
        <f>+'Ark1'!AC883</f>
        <v>0.5827105658104258</v>
      </c>
      <c r="R67" s="76">
        <f t="shared" si="7"/>
        <v>1.9887640449438202</v>
      </c>
      <c r="S67" s="39"/>
      <c r="T67" s="4"/>
      <c r="U67" s="14"/>
      <c r="V67" s="5"/>
      <c r="W67" s="18"/>
      <c r="X67"/>
    </row>
    <row r="68" spans="1:24" ht="15.6">
      <c r="A68" s="39"/>
      <c r="B68" s="60">
        <f>+'Ark1'!C884</f>
        <v>2018</v>
      </c>
      <c r="C68" s="60">
        <f>+'Ark1'!L884</f>
        <v>5</v>
      </c>
      <c r="D68" s="98" t="s">
        <v>25</v>
      </c>
      <c r="E68" s="60">
        <f>+'Ark1'!Q884</f>
        <v>142</v>
      </c>
      <c r="F68" s="76">
        <f>+'Ark1'!R884</f>
        <v>288</v>
      </c>
      <c r="G68" s="76">
        <f>+'Ark1'!S884</f>
        <v>288</v>
      </c>
      <c r="H68" s="98">
        <f>+'Ark1'!T884</f>
        <v>0.99543757776856079</v>
      </c>
      <c r="I68" s="98"/>
      <c r="J68" s="98">
        <f>+'Ark1'!U884</f>
        <v>1.3383018939796181</v>
      </c>
      <c r="K68" s="61">
        <f>+'Ark1'!W884</f>
        <v>42.46180555555555</v>
      </c>
      <c r="L68" s="98"/>
      <c r="M68" s="98">
        <f>+'Ark1'!Y884</f>
        <v>205.79895833333325</v>
      </c>
      <c r="N68" s="98"/>
      <c r="O68" s="98">
        <f>+'Ark1'!AA884</f>
        <v>35.2717333360022</v>
      </c>
      <c r="P68" s="98">
        <f>+'Ark1'!AB884</f>
        <v>1.3939101939715728</v>
      </c>
      <c r="Q68" s="76">
        <f>+'Ark1'!AC884</f>
        <v>-15.870825591066875</v>
      </c>
      <c r="R68" s="76">
        <f t="shared" si="7"/>
        <v>2.028169014084507</v>
      </c>
      <c r="S68" s="39"/>
      <c r="T68" s="4"/>
      <c r="U68" s="14"/>
      <c r="V68" s="5"/>
      <c r="W68" s="18"/>
      <c r="X68"/>
    </row>
    <row r="69" spans="1:24" ht="15.6">
      <c r="A69" s="39"/>
      <c r="B69" s="60">
        <f>+'Ark1'!C885</f>
        <v>2018</v>
      </c>
      <c r="C69" s="60">
        <f>+'Ark1'!L885</f>
        <v>8</v>
      </c>
      <c r="D69" s="98" t="s">
        <v>442</v>
      </c>
      <c r="E69" s="60">
        <f>+'Ark1'!Q885</f>
        <v>312</v>
      </c>
      <c r="F69" s="76">
        <f>+'Ark1'!R885</f>
        <v>1007</v>
      </c>
      <c r="G69" s="76">
        <f>+'Ark1'!S885</f>
        <v>1007</v>
      </c>
      <c r="H69" s="98">
        <f>+'Ark1'!T885</f>
        <v>3.4805751417115993</v>
      </c>
      <c r="I69" s="98"/>
      <c r="J69" s="98">
        <f>+'Ark1'!U885</f>
        <v>4.2152758040912675</v>
      </c>
      <c r="K69" s="61">
        <f>+'Ark1'!W885</f>
        <v>47.511420059582917</v>
      </c>
      <c r="L69" s="98"/>
      <c r="M69" s="98">
        <f>+'Ark1'!Y885</f>
        <v>185.38649453823237</v>
      </c>
      <c r="N69" s="98"/>
      <c r="O69" s="98">
        <f>+'Ark1'!AA885</f>
        <v>35.125103926462934</v>
      </c>
      <c r="P69" s="98">
        <f>+'Ark1'!AB885</f>
        <v>1.3828351449283096</v>
      </c>
      <c r="Q69" s="76">
        <f>+'Ark1'!AC885</f>
        <v>-10.107174229333916</v>
      </c>
      <c r="R69" s="76">
        <f t="shared" si="7"/>
        <v>3.2275641025641026</v>
      </c>
      <c r="S69" s="39"/>
      <c r="T69" s="4"/>
      <c r="U69" s="14"/>
      <c r="V69" s="5"/>
      <c r="W69" s="18"/>
      <c r="X69"/>
    </row>
    <row r="70" spans="1:24" ht="15.6">
      <c r="A70" s="39"/>
      <c r="B70" s="60">
        <f>+'Ark1'!C886</f>
        <v>2018</v>
      </c>
      <c r="C70" s="60">
        <f>+'Ark1'!L886</f>
        <v>11</v>
      </c>
      <c r="D70" s="98" t="s">
        <v>26</v>
      </c>
      <c r="E70" s="60">
        <f>+'Ark1'!Q886</f>
        <v>509</v>
      </c>
      <c r="F70" s="76">
        <f>+'Ark1'!R886</f>
        <v>3318</v>
      </c>
      <c r="G70" s="76">
        <f>+'Ark1'!S886</f>
        <v>3318</v>
      </c>
      <c r="H70" s="98">
        <f>+'Ark1'!T886</f>
        <v>11.46827042720863</v>
      </c>
      <c r="I70" s="98"/>
      <c r="J70" s="98">
        <f>+'Ark1'!U886</f>
        <v>12.795576074092695</v>
      </c>
      <c r="K70" s="61">
        <f>+'Ark1'!W886</f>
        <v>52.410789632308607</v>
      </c>
      <c r="L70" s="98"/>
      <c r="M70" s="98">
        <f>+'Ark1'!Y886</f>
        <v>170.79101868595521</v>
      </c>
      <c r="N70" s="98"/>
      <c r="O70" s="98">
        <f>+'Ark1'!AA886</f>
        <v>31.102262313597446</v>
      </c>
      <c r="P70" s="98">
        <f>+'Ark1'!AB886</f>
        <v>1.365321571322031</v>
      </c>
      <c r="Q70" s="76">
        <f>+'Ark1'!AC886</f>
        <v>-11.309964698336133</v>
      </c>
      <c r="R70" s="76">
        <f t="shared" si="7"/>
        <v>6.5186640471512769</v>
      </c>
      <c r="S70" s="39"/>
      <c r="T70" s="4"/>
      <c r="U70" s="14"/>
      <c r="V70" s="5"/>
      <c r="W70" s="18"/>
      <c r="X70"/>
    </row>
    <row r="71" spans="1:24" ht="15.6">
      <c r="A71" s="39"/>
      <c r="B71" s="60">
        <f>+'Ark1'!C887</f>
        <v>2018</v>
      </c>
      <c r="C71" s="60">
        <f>+'Ark1'!L887</f>
        <v>14</v>
      </c>
      <c r="D71" s="98" t="s">
        <v>27</v>
      </c>
      <c r="E71" s="60">
        <f>+'Ark1'!Q887</f>
        <v>642</v>
      </c>
      <c r="F71" s="76">
        <f>+'Ark1'!R887</f>
        <v>9478</v>
      </c>
      <c r="G71" s="76">
        <f>+'Ark1'!S887</f>
        <v>9477</v>
      </c>
      <c r="H71" s="98">
        <f>+'Ark1'!T887</f>
        <v>32.759574173925053</v>
      </c>
      <c r="I71" s="98"/>
      <c r="J71" s="98">
        <f>+'Ark1'!U887</f>
        <v>33.448779646628054</v>
      </c>
      <c r="K71" s="61">
        <f>+'Ark1'!W887</f>
        <v>57.36382821568008</v>
      </c>
      <c r="L71" s="98"/>
      <c r="M71" s="98">
        <f>+'Ark1'!Y887</f>
        <v>156.29502004642387</v>
      </c>
      <c r="N71" s="98"/>
      <c r="O71" s="98">
        <f>+'Ark1'!AA887</f>
        <v>28.189464493193359</v>
      </c>
      <c r="P71" s="98">
        <f>+'Ark1'!AB887</f>
        <v>1.3623589764929782</v>
      </c>
      <c r="Q71" s="76">
        <f>+'Ark1'!AC887</f>
        <v>-14.73083193058414</v>
      </c>
      <c r="R71" s="76">
        <f t="shared" si="7"/>
        <v>14.763239875389408</v>
      </c>
      <c r="S71" s="39"/>
      <c r="T71" s="4"/>
      <c r="U71" s="18"/>
      <c r="V71" s="5"/>
      <c r="W71" s="18"/>
      <c r="X71"/>
    </row>
    <row r="72" spans="1:24" ht="15.6">
      <c r="A72" s="39"/>
      <c r="B72" s="60">
        <f>+'Ark1'!C888</f>
        <v>2018</v>
      </c>
      <c r="C72" s="60">
        <f>+'Ark1'!L888</f>
        <v>17</v>
      </c>
      <c r="D72" s="98" t="s">
        <v>443</v>
      </c>
      <c r="E72" s="60">
        <f>+'Ark1'!Q888</f>
        <v>587</v>
      </c>
      <c r="F72" s="76">
        <f>+'Ark1'!R888</f>
        <v>14664</v>
      </c>
      <c r="G72" s="76">
        <f>+'Ark1'!S888</f>
        <v>14663</v>
      </c>
      <c r="H72" s="98">
        <f>+'Ark1'!T888</f>
        <v>50.68436333471589</v>
      </c>
      <c r="I72" s="98"/>
      <c r="J72" s="98">
        <f>+'Ark1'!U888</f>
        <v>47.326048199424655</v>
      </c>
      <c r="K72" s="61">
        <f>+'Ark1'!W888</f>
        <v>62.258746504808016</v>
      </c>
      <c r="L72" s="98"/>
      <c r="M72" s="98">
        <f>+'Ark1'!Y888</f>
        <v>142.93196262956872</v>
      </c>
      <c r="N72" s="98"/>
      <c r="O72" s="98">
        <f>+'Ark1'!AA888</f>
        <v>25.655987417571641</v>
      </c>
      <c r="P72" s="98">
        <f>+'Ark1'!AB888</f>
        <v>1.6633029819333536</v>
      </c>
      <c r="Q72" s="76">
        <f>+'Ark1'!AC888</f>
        <v>-17.449741221875307</v>
      </c>
      <c r="R72" s="76">
        <f t="shared" si="7"/>
        <v>24.981260647359456</v>
      </c>
      <c r="S72" s="39"/>
      <c r="T72" s="4"/>
      <c r="U72"/>
      <c r="V72"/>
      <c r="X72"/>
    </row>
    <row r="73" spans="1:24" ht="15.6">
      <c r="A73" s="39"/>
      <c r="B73" s="60">
        <f>+'Ark1'!C889</f>
        <v>2017</v>
      </c>
      <c r="C73" s="60">
        <f>+'Ark1'!L889</f>
        <v>1</v>
      </c>
      <c r="D73" s="98" t="s">
        <v>485</v>
      </c>
      <c r="E73" s="60">
        <f>+'Ark1'!Q889</f>
        <v>0</v>
      </c>
      <c r="F73" s="76">
        <f>+'Ark1'!R889</f>
        <v>0</v>
      </c>
      <c r="G73" s="76">
        <f>+'Ark1'!S889</f>
        <v>0</v>
      </c>
      <c r="H73" s="98">
        <f>+'Ark1'!T889</f>
        <v>0</v>
      </c>
      <c r="I73" s="98"/>
      <c r="J73" s="98">
        <f>+'Ark1'!U889</f>
        <v>0</v>
      </c>
      <c r="K73" s="61">
        <f>+'Ark1'!W889</f>
        <v>0</v>
      </c>
      <c r="L73" s="98"/>
      <c r="M73" s="98">
        <f>+'Ark1'!Y889</f>
        <v>0</v>
      </c>
      <c r="N73" s="98"/>
      <c r="O73" s="98">
        <f>+'Ark1'!AA889</f>
        <v>0</v>
      </c>
      <c r="P73" s="98">
        <f>+'Ark1'!AB889</f>
        <v>0</v>
      </c>
      <c r="Q73" s="76">
        <f>+'Ark1'!AC889</f>
        <v>0</v>
      </c>
      <c r="R73" s="76" t="e">
        <f t="shared" si="7"/>
        <v>#DIV/0!</v>
      </c>
      <c r="S73" s="39"/>
      <c r="T73" s="4"/>
      <c r="U73" s="18"/>
      <c r="V73"/>
      <c r="W73" s="18"/>
      <c r="X73"/>
    </row>
    <row r="74" spans="1:24">
      <c r="A74" s="39"/>
      <c r="B74" s="3">
        <f>+'Ark1'!C890</f>
        <v>2017</v>
      </c>
      <c r="C74" s="3">
        <f>+'Ark1'!L890</f>
        <v>2</v>
      </c>
      <c r="D74" s="52" t="s">
        <v>24</v>
      </c>
      <c r="E74" s="3">
        <f>+'Ark1'!Q890</f>
        <v>78</v>
      </c>
      <c r="F74" s="14">
        <f>+'Ark1'!R890</f>
        <v>149</v>
      </c>
      <c r="G74" s="14">
        <f>+'Ark1'!S890</f>
        <v>149</v>
      </c>
      <c r="H74" s="52">
        <f>+'Ark1'!T890</f>
        <v>0.53170609856189555</v>
      </c>
      <c r="I74" s="52"/>
      <c r="J74" s="52">
        <f>+'Ark1'!U890</f>
        <v>0.74206060273686747</v>
      </c>
      <c r="K74" s="11">
        <f>+'Ark1'!W890</f>
        <v>36.852348993288594</v>
      </c>
      <c r="L74" s="52"/>
      <c r="M74" s="52">
        <f>+'Ark1'!Y890</f>
        <v>211.77315436241605</v>
      </c>
      <c r="N74" s="52"/>
      <c r="O74" s="52">
        <f>+'Ark1'!AA890</f>
        <v>45.827585594916258</v>
      </c>
      <c r="P74" s="52">
        <f>+'Ark1'!AB890</f>
        <v>2.6706856041706502</v>
      </c>
      <c r="Q74" s="14">
        <f>+'Ark1'!AC890</f>
        <v>-5.6211638121008205</v>
      </c>
      <c r="R74" s="14">
        <f t="shared" si="7"/>
        <v>1.9102564102564104</v>
      </c>
      <c r="S74" s="39"/>
      <c r="T74" s="4"/>
      <c r="U74"/>
      <c r="V74"/>
      <c r="X74"/>
    </row>
    <row r="75" spans="1:24">
      <c r="A75" s="39"/>
      <c r="B75" s="3">
        <f>+'Ark1'!C891</f>
        <v>2017</v>
      </c>
      <c r="C75" s="3">
        <f>+'Ark1'!L891</f>
        <v>5</v>
      </c>
      <c r="D75" s="52" t="s">
        <v>25</v>
      </c>
      <c r="E75" s="3">
        <f>+'Ark1'!Q891</f>
        <v>157</v>
      </c>
      <c r="F75" s="14">
        <f>+'Ark1'!R891</f>
        <v>344</v>
      </c>
      <c r="G75" s="14">
        <f>+'Ark1'!S891</f>
        <v>344</v>
      </c>
      <c r="H75" s="52">
        <f>+'Ark1'!T891</f>
        <v>1.2275630731898799</v>
      </c>
      <c r="I75" s="52"/>
      <c r="J75" s="52">
        <f>+'Ark1'!U891</f>
        <v>1.5555517876071099</v>
      </c>
      <c r="K75" s="11">
        <f>+'Ark1'!W891</f>
        <v>42.526162790697661</v>
      </c>
      <c r="L75" s="52"/>
      <c r="M75" s="52">
        <f>+'Ark1'!Y891</f>
        <v>192.28430232558128</v>
      </c>
      <c r="N75" s="52"/>
      <c r="O75" s="52">
        <f>+'Ark1'!AA891</f>
        <v>40.194643257607609</v>
      </c>
      <c r="P75" s="52">
        <f>+'Ark1'!AB891</f>
        <v>1.5624263097820101</v>
      </c>
      <c r="Q75" s="14">
        <f>+'Ark1'!AC891</f>
        <v>-13.285556465343827</v>
      </c>
      <c r="R75" s="14">
        <f t="shared" si="7"/>
        <v>2.1910828025477707</v>
      </c>
      <c r="S75" s="39"/>
      <c r="T75" s="4"/>
      <c r="U75"/>
      <c r="V75"/>
      <c r="X75"/>
    </row>
    <row r="76" spans="1:24" ht="15.6">
      <c r="A76" s="39"/>
      <c r="B76" s="3">
        <f>+'Ark1'!C892</f>
        <v>2017</v>
      </c>
      <c r="C76" s="3">
        <f>+'Ark1'!L892</f>
        <v>8</v>
      </c>
      <c r="D76" s="52" t="s">
        <v>442</v>
      </c>
      <c r="E76" s="3">
        <f>+'Ark1'!Q892</f>
        <v>327</v>
      </c>
      <c r="F76" s="14">
        <f>+'Ark1'!R892</f>
        <v>1025</v>
      </c>
      <c r="G76" s="14">
        <f>+'Ark1'!S892</f>
        <v>1025</v>
      </c>
      <c r="H76" s="52">
        <f>+'Ark1'!T892</f>
        <v>3.6577097384291473</v>
      </c>
      <c r="I76" s="52"/>
      <c r="J76" s="52">
        <f>+'Ark1'!U892</f>
        <v>4.2823826301632044</v>
      </c>
      <c r="K76" s="11">
        <f>+'Ark1'!W892</f>
        <v>47.47024390243903</v>
      </c>
      <c r="L76" s="52"/>
      <c r="M76" s="52">
        <f>+'Ark1'!Y892</f>
        <v>177.6558048780486</v>
      </c>
      <c r="N76" s="52"/>
      <c r="O76" s="52">
        <f>+'Ark1'!AA892</f>
        <v>35.045481639957607</v>
      </c>
      <c r="P76" s="52">
        <f>+'Ark1'!AB892</f>
        <v>1.3626883182544109</v>
      </c>
      <c r="Q76" s="14">
        <f>+'Ark1'!AC892</f>
        <v>-19.096432383297003</v>
      </c>
      <c r="R76" s="14">
        <f t="shared" si="7"/>
        <v>3.1345565749235473</v>
      </c>
      <c r="S76" s="39"/>
      <c r="T76" s="4"/>
      <c r="U76" s="5"/>
      <c r="V76"/>
      <c r="X76"/>
    </row>
    <row r="77" spans="1:24">
      <c r="A77" s="39"/>
      <c r="B77" s="3">
        <f>+'Ark1'!C893</f>
        <v>2017</v>
      </c>
      <c r="C77" s="3">
        <f>+'Ark1'!L893</f>
        <v>11</v>
      </c>
      <c r="D77" s="52" t="s">
        <v>26</v>
      </c>
      <c r="E77" s="3">
        <f>+'Ark1'!Q893</f>
        <v>561</v>
      </c>
      <c r="F77" s="14">
        <f>+'Ark1'!R893</f>
        <v>3291</v>
      </c>
      <c r="G77" s="14">
        <f>+'Ark1'!S893</f>
        <v>3291</v>
      </c>
      <c r="H77" s="52">
        <f>+'Ark1'!T893</f>
        <v>11.743924633336903</v>
      </c>
      <c r="I77" s="52"/>
      <c r="J77" s="52">
        <f>+'Ark1'!U893</f>
        <v>13.0296117084446</v>
      </c>
      <c r="K77" s="11">
        <f>+'Ark1'!W893</f>
        <v>52.481312670920687</v>
      </c>
      <c r="L77" s="52"/>
      <c r="M77" s="52">
        <f>+'Ark1'!Y893</f>
        <v>168.3532057125494</v>
      </c>
      <c r="N77" s="52"/>
      <c r="O77" s="52">
        <f>+'Ark1'!AA893</f>
        <v>30.750528888883476</v>
      </c>
      <c r="P77" s="52">
        <f>+'Ark1'!AB893</f>
        <v>1.4165322362009387</v>
      </c>
      <c r="Q77" s="14">
        <f>+'Ark1'!AC893</f>
        <v>-11.410624307279788</v>
      </c>
      <c r="R77" s="14">
        <f t="shared" si="7"/>
        <v>5.8663101604278074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+'Ark1'!C894</f>
        <v>2017</v>
      </c>
      <c r="C78" s="3">
        <f>+'Ark1'!L894</f>
        <v>14</v>
      </c>
      <c r="D78" s="52" t="s">
        <v>27</v>
      </c>
      <c r="E78" s="3">
        <f>+'Ark1'!Q894</f>
        <v>667</v>
      </c>
      <c r="F78" s="14">
        <f>+'Ark1'!R894</f>
        <v>9061</v>
      </c>
      <c r="G78" s="14">
        <f>+'Ark1'!S894</f>
        <v>9061</v>
      </c>
      <c r="H78" s="52">
        <f>+'Ark1'!T894</f>
        <v>32.334154087713671</v>
      </c>
      <c r="I78" s="52"/>
      <c r="J78" s="52">
        <f>+'Ark1'!U894</f>
        <v>33.225942099274114</v>
      </c>
      <c r="K78" s="11">
        <f>+'Ark1'!W894</f>
        <v>57.357686789537595</v>
      </c>
      <c r="L78" s="52"/>
      <c r="M78" s="52">
        <f>+'Ark1'!Y894</f>
        <v>155.92615605341587</v>
      </c>
      <c r="N78" s="52"/>
      <c r="O78" s="52">
        <f>+'Ark1'!AA894</f>
        <v>27.228447970425563</v>
      </c>
      <c r="P78" s="52">
        <f>+'Ark1'!AB894</f>
        <v>1.3831141922053212</v>
      </c>
      <c r="Q78" s="14">
        <f>+'Ark1'!AC894</f>
        <v>-13.476519906082602</v>
      </c>
      <c r="R78" s="14">
        <f t="shared" si="7"/>
        <v>13.584707646176911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+'Ark1'!C895</f>
        <v>2017</v>
      </c>
      <c r="C79" s="3">
        <f>+'Ark1'!L895</f>
        <v>17</v>
      </c>
      <c r="D79" s="52" t="s">
        <v>443</v>
      </c>
      <c r="E79" s="3">
        <f>+'Ark1'!Q895</f>
        <v>635</v>
      </c>
      <c r="F79" s="14">
        <f>+'Ark1'!R895</f>
        <v>14153</v>
      </c>
      <c r="G79" s="14">
        <f>+'Ark1'!S895</f>
        <v>14153</v>
      </c>
      <c r="H79" s="52">
        <f>+'Ark1'!T895</f>
        <v>50.504942368768518</v>
      </c>
      <c r="I79" s="52"/>
      <c r="J79" s="52">
        <f>+'Ark1'!U895</f>
        <v>47.164451171774097</v>
      </c>
      <c r="K79" s="11">
        <f>+'Ark1'!W895</f>
        <v>62.330671942344381</v>
      </c>
      <c r="L79" s="52"/>
      <c r="M79" s="52">
        <f>+'Ark1'!Y895</f>
        <v>141.70464212534452</v>
      </c>
      <c r="N79" s="52"/>
      <c r="O79" s="52">
        <f>+'Ark1'!AA895</f>
        <v>25.193485093605673</v>
      </c>
      <c r="P79" s="52">
        <f>+'Ark1'!AB895</f>
        <v>1.679390648598081</v>
      </c>
      <c r="Q79" s="14">
        <f>+'Ark1'!AC895</f>
        <v>-19.9213571016682</v>
      </c>
      <c r="R79" s="14">
        <f t="shared" si="7"/>
        <v>22.288188976377953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+'Ark1'!C896</f>
        <v>2016</v>
      </c>
      <c r="C80" s="3">
        <f>+'Ark1'!L896</f>
        <v>1</v>
      </c>
      <c r="D80" s="52" t="s">
        <v>485</v>
      </c>
      <c r="E80" s="3">
        <f>+'Ark1'!Q896</f>
        <v>2</v>
      </c>
      <c r="F80" s="14">
        <f>+'Ark1'!R896</f>
        <v>7</v>
      </c>
      <c r="G80" s="14">
        <f>+'Ark1'!S896</f>
        <v>0</v>
      </c>
      <c r="H80" s="52">
        <f>+'Ark1'!T896</f>
        <v>2.4306399527761379E-2</v>
      </c>
      <c r="I80" s="52"/>
      <c r="J80" s="52">
        <f>+'Ark1'!U896</f>
        <v>0</v>
      </c>
      <c r="K80" s="11">
        <f>+'Ark1'!W896</f>
        <v>0</v>
      </c>
      <c r="L80" s="52"/>
      <c r="M80" s="52">
        <f>+'Ark1'!Y896</f>
        <v>0</v>
      </c>
      <c r="N80" s="52"/>
      <c r="O80" s="52">
        <f>+'Ark1'!AA896</f>
        <v>0</v>
      </c>
      <c r="P80" s="52">
        <f>+'Ark1'!AB896</f>
        <v>0</v>
      </c>
      <c r="Q80" s="14">
        <f>+'Ark1'!AC896</f>
        <v>0</v>
      </c>
      <c r="R80" s="14">
        <f t="shared" si="7"/>
        <v>3.5</v>
      </c>
      <c r="S80" s="39"/>
      <c r="T80" s="4"/>
      <c r="U80" s="11"/>
      <c r="V80" s="1"/>
      <c r="W80" s="5"/>
      <c r="X80"/>
    </row>
    <row r="81" spans="1:24" ht="15.6">
      <c r="A81" s="39"/>
      <c r="B81" s="60">
        <f>+'Ark1'!C897</f>
        <v>2016</v>
      </c>
      <c r="C81" s="60">
        <f>+'Ark1'!L897</f>
        <v>2</v>
      </c>
      <c r="D81" s="98" t="s">
        <v>24</v>
      </c>
      <c r="E81" s="60">
        <f>+'Ark1'!Q897</f>
        <v>82</v>
      </c>
      <c r="F81" s="76">
        <f>+'Ark1'!R897</f>
        <v>121</v>
      </c>
      <c r="G81" s="76">
        <f>+'Ark1'!S897</f>
        <v>120</v>
      </c>
      <c r="H81" s="98">
        <f>+'Ark1'!T897</f>
        <v>0.42015347755130383</v>
      </c>
      <c r="I81" s="98"/>
      <c r="J81" s="98">
        <f>+'Ark1'!U897</f>
        <v>0.60503351300914199</v>
      </c>
      <c r="K81" s="61">
        <f>+'Ark1'!W897</f>
        <v>36.44166666666667</v>
      </c>
      <c r="L81" s="98"/>
      <c r="M81" s="98">
        <f>+'Ark1'!Y897</f>
        <v>216.84049586776848</v>
      </c>
      <c r="N81" s="98"/>
      <c r="O81" s="98">
        <f>+'Ark1'!AA897</f>
        <v>40.500726253776499</v>
      </c>
      <c r="P81" s="98">
        <f>+'Ark1'!AB897</f>
        <v>1.5694788590129884</v>
      </c>
      <c r="Q81" s="76">
        <f>+'Ark1'!AC897</f>
        <v>-14.275635489821957</v>
      </c>
      <c r="R81" s="76">
        <f t="shared" si="7"/>
        <v>1.475609756097561</v>
      </c>
      <c r="S81" s="39"/>
      <c r="T81" s="4"/>
      <c r="U81" s="11"/>
      <c r="V81" s="1"/>
      <c r="W81" s="5"/>
      <c r="X81"/>
    </row>
    <row r="82" spans="1:24" ht="15.6">
      <c r="A82" s="39"/>
      <c r="B82" s="60">
        <f>+'Ark1'!C898</f>
        <v>2016</v>
      </c>
      <c r="C82" s="60">
        <f>+'Ark1'!L898</f>
        <v>5</v>
      </c>
      <c r="D82" s="98" t="s">
        <v>25</v>
      </c>
      <c r="E82" s="60">
        <f>+'Ark1'!Q898</f>
        <v>153</v>
      </c>
      <c r="F82" s="76">
        <f>+'Ark1'!R898</f>
        <v>274</v>
      </c>
      <c r="G82" s="76">
        <f>+'Ark1'!S898</f>
        <v>273</v>
      </c>
      <c r="H82" s="98">
        <f>+'Ark1'!T898</f>
        <v>0.95142192437237427</v>
      </c>
      <c r="I82" s="98"/>
      <c r="J82" s="98">
        <f>+'Ark1'!U898</f>
        <v>1.2301704732198819</v>
      </c>
      <c r="K82" s="61">
        <f>+'Ark1'!W898</f>
        <v>42.351648351648343</v>
      </c>
      <c r="L82" s="98"/>
      <c r="M82" s="98">
        <f>+'Ark1'!Y898</f>
        <v>194.69781021897796</v>
      </c>
      <c r="N82" s="98"/>
      <c r="O82" s="98">
        <f>+'Ark1'!AA898</f>
        <v>33.780702330437606</v>
      </c>
      <c r="P82" s="98">
        <f>+'Ark1'!AB898</f>
        <v>1.3563603504058408</v>
      </c>
      <c r="Q82" s="76">
        <f>+'Ark1'!AC898</f>
        <v>-17.887427694469356</v>
      </c>
      <c r="R82" s="76">
        <f t="shared" si="7"/>
        <v>1.7908496732026145</v>
      </c>
      <c r="S82" s="39"/>
      <c r="T82" s="4"/>
      <c r="U82" s="11"/>
      <c r="V82" s="11"/>
      <c r="W82" s="5"/>
      <c r="X82"/>
    </row>
    <row r="83" spans="1:24" ht="15.6">
      <c r="A83" s="39"/>
      <c r="B83" s="60">
        <f>+'Ark1'!C899</f>
        <v>2016</v>
      </c>
      <c r="C83" s="60">
        <f>+'Ark1'!L899</f>
        <v>8</v>
      </c>
      <c r="D83" s="98" t="s">
        <v>442</v>
      </c>
      <c r="E83" s="60">
        <f>+'Ark1'!Q899</f>
        <v>334</v>
      </c>
      <c r="F83" s="76">
        <f>+'Ark1'!R899</f>
        <v>987</v>
      </c>
      <c r="G83" s="76">
        <f>+'Ark1'!S899</f>
        <v>983</v>
      </c>
      <c r="H83" s="98">
        <f>+'Ark1'!T899</f>
        <v>3.4272023334143551</v>
      </c>
      <c r="I83" s="98"/>
      <c r="J83" s="98">
        <f>+'Ark1'!U899</f>
        <v>4.1091072512912685</v>
      </c>
      <c r="K83" s="61">
        <f>+'Ark1'!W899</f>
        <v>47.462868769074255</v>
      </c>
      <c r="L83" s="98"/>
      <c r="M83" s="98">
        <f>+'Ark1'!Y899</f>
        <v>180.54133738601811</v>
      </c>
      <c r="N83" s="98"/>
      <c r="O83" s="98">
        <f>+'Ark1'!AA899</f>
        <v>33.881435804507255</v>
      </c>
      <c r="P83" s="98">
        <f>+'Ark1'!AB899</f>
        <v>1.3779231242671033</v>
      </c>
      <c r="Q83" s="76">
        <f>+'Ark1'!AC899</f>
        <v>-9.4089235842320704</v>
      </c>
      <c r="R83" s="76">
        <f t="shared" si="7"/>
        <v>2.9550898203592815</v>
      </c>
      <c r="S83" s="39"/>
      <c r="T83" s="4"/>
      <c r="U83" s="11"/>
      <c r="V83" s="11"/>
      <c r="W83" s="5"/>
      <c r="X83"/>
    </row>
    <row r="84" spans="1:24" ht="15.6">
      <c r="A84" s="39"/>
      <c r="B84" s="60">
        <f>+'Ark1'!C900</f>
        <v>2016</v>
      </c>
      <c r="C84" s="60">
        <f>+'Ark1'!L900</f>
        <v>11</v>
      </c>
      <c r="D84" s="98" t="s">
        <v>26</v>
      </c>
      <c r="E84" s="60">
        <f>+'Ark1'!Q900</f>
        <v>542</v>
      </c>
      <c r="F84" s="76">
        <f>+'Ark1'!R900</f>
        <v>3195</v>
      </c>
      <c r="G84" s="76">
        <f>+'Ark1'!S900</f>
        <v>3183</v>
      </c>
      <c r="H84" s="98">
        <f>+'Ark1'!T900</f>
        <v>11.094135213028231</v>
      </c>
      <c r="I84" s="98"/>
      <c r="J84" s="98">
        <f>+'Ark1'!U900</f>
        <v>12.301720873989421</v>
      </c>
      <c r="K84" s="61">
        <f>+'Ark1'!W900</f>
        <v>52.508953817153632</v>
      </c>
      <c r="L84" s="98"/>
      <c r="M84" s="98">
        <f>+'Ark1'!Y900</f>
        <v>166.9711111111111</v>
      </c>
      <c r="N84" s="98"/>
      <c r="O84" s="98">
        <f>+'Ark1'!AA900</f>
        <v>29.800451582214304</v>
      </c>
      <c r="P84" s="98">
        <f>+'Ark1'!AB900</f>
        <v>0.4531090684387028</v>
      </c>
      <c r="Q84" s="76">
        <f>+'Ark1'!AC900</f>
        <v>-61.381387888284365</v>
      </c>
      <c r="R84" s="76">
        <f t="shared" si="7"/>
        <v>5.8948339483394836</v>
      </c>
      <c r="S84" s="39"/>
      <c r="T84" s="4"/>
      <c r="U84" s="11"/>
      <c r="V84" s="11"/>
      <c r="W84" s="5"/>
      <c r="X84"/>
    </row>
    <row r="85" spans="1:24" ht="15.6">
      <c r="A85" s="39"/>
      <c r="B85" s="60">
        <f>+'Ark1'!C901</f>
        <v>2016</v>
      </c>
      <c r="C85" s="60">
        <f>+'Ark1'!L901</f>
        <v>14</v>
      </c>
      <c r="D85" s="98" t="s">
        <v>27</v>
      </c>
      <c r="E85" s="60">
        <f>+'Ark1'!Q901</f>
        <v>680</v>
      </c>
      <c r="F85" s="76">
        <f>+'Ark1'!R901</f>
        <v>8926</v>
      </c>
      <c r="G85" s="76">
        <f>+'Ark1'!S901</f>
        <v>8921</v>
      </c>
      <c r="H85" s="98">
        <f>+'Ark1'!T901</f>
        <v>30.99413174068544</v>
      </c>
      <c r="I85" s="98"/>
      <c r="J85" s="98">
        <f>+'Ark1'!U901</f>
        <v>31.809720480221991</v>
      </c>
      <c r="K85" s="61">
        <f>+'Ark1'!W901</f>
        <v>57.3628516982401</v>
      </c>
      <c r="L85" s="98"/>
      <c r="M85" s="98">
        <f>+'Ark1'!Y901</f>
        <v>154.54298678019276</v>
      </c>
      <c r="N85" s="98"/>
      <c r="O85" s="98">
        <f>+'Ark1'!AA901</f>
        <v>28.077088525479439</v>
      </c>
      <c r="P85" s="98">
        <f>+'Ark1'!AB901</f>
        <v>1.3719878013889768</v>
      </c>
      <c r="Q85" s="76">
        <f>+'Ark1'!AC901</f>
        <v>-10.097881010426507</v>
      </c>
      <c r="R85" s="76">
        <f t="shared" si="7"/>
        <v>13.126470588235295</v>
      </c>
      <c r="S85" s="39"/>
      <c r="T85" s="4"/>
      <c r="U85" s="11"/>
      <c r="V85" s="11"/>
      <c r="W85" s="5"/>
      <c r="X85"/>
    </row>
    <row r="86" spans="1:24" ht="15.6">
      <c r="A86" s="39"/>
      <c r="B86" s="60">
        <f>+'Ark1'!C902</f>
        <v>2016</v>
      </c>
      <c r="C86" s="60">
        <f>+'Ark1'!L902</f>
        <v>17</v>
      </c>
      <c r="D86" s="98" t="s">
        <v>443</v>
      </c>
      <c r="E86" s="60">
        <f>+'Ark1'!Q902</f>
        <v>653</v>
      </c>
      <c r="F86" s="76">
        <f>+'Ark1'!R902</f>
        <v>15289</v>
      </c>
      <c r="G86" s="76">
        <f>+'Ark1'!S902</f>
        <v>15286</v>
      </c>
      <c r="H86" s="98">
        <f>+'Ark1'!T902</f>
        <v>53.088648911420528</v>
      </c>
      <c r="I86" s="98"/>
      <c r="J86" s="98">
        <f>+'Ark1'!U902</f>
        <v>49.944247408268339</v>
      </c>
      <c r="K86" s="61">
        <f>+'Ark1'!W902</f>
        <v>62.402394347769217</v>
      </c>
      <c r="L86" s="98"/>
      <c r="M86" s="98">
        <f>+'Ark1'!Y902</f>
        <v>141.66178952187838</v>
      </c>
      <c r="N86" s="98"/>
      <c r="O86" s="98">
        <f>+'Ark1'!AA902</f>
        <v>25.63907547394604</v>
      </c>
      <c r="P86" s="98">
        <f>+'Ark1'!AB902</f>
        <v>1.6878604739865035</v>
      </c>
      <c r="Q86" s="76">
        <f>+'Ark1'!AC902</f>
        <v>-19.174909898300452</v>
      </c>
      <c r="R86" s="76">
        <f t="shared" si="7"/>
        <v>23.413476263399694</v>
      </c>
      <c r="S86" s="39"/>
      <c r="T86" s="4"/>
      <c r="U86" s="11"/>
      <c r="V86" s="5"/>
      <c r="W86" s="5"/>
      <c r="X86"/>
    </row>
    <row r="87" spans="1:24" ht="15.6">
      <c r="A87" s="39"/>
      <c r="B87" s="60">
        <f>+'Ark1'!C903</f>
        <v>2015</v>
      </c>
      <c r="C87" s="60">
        <f>+'Ark1'!L903</f>
        <v>1</v>
      </c>
      <c r="D87" s="98" t="s">
        <v>485</v>
      </c>
      <c r="E87" s="60">
        <f>+'Ark1'!Q903</f>
        <v>4</v>
      </c>
      <c r="F87" s="76">
        <f>+'Ark1'!R903</f>
        <v>3</v>
      </c>
      <c r="G87" s="76">
        <f>+'Ark1'!S903</f>
        <v>0</v>
      </c>
      <c r="H87" s="98">
        <f>+'Ark1'!T903</f>
        <v>7.260582298700355E-3</v>
      </c>
      <c r="I87" s="98"/>
      <c r="J87" s="98">
        <f>+'Ark1'!U903</f>
        <v>0</v>
      </c>
      <c r="K87" s="61">
        <f>+'Ark1'!W903</f>
        <v>0</v>
      </c>
      <c r="L87" s="98"/>
      <c r="M87" s="98">
        <f>+'Ark1'!Y903</f>
        <v>0</v>
      </c>
      <c r="N87" s="98"/>
      <c r="O87" s="98">
        <f>+'Ark1'!AA903</f>
        <v>0</v>
      </c>
      <c r="P87" s="98">
        <f>+'Ark1'!AB903</f>
        <v>0</v>
      </c>
      <c r="Q87" s="76">
        <f>+'Ark1'!AC903</f>
        <v>0</v>
      </c>
      <c r="R87" s="76">
        <f t="shared" si="7"/>
        <v>0.75</v>
      </c>
      <c r="S87" s="39"/>
      <c r="T87" s="4"/>
      <c r="U87" s="11"/>
      <c r="V87" s="5"/>
      <c r="W87" s="5"/>
      <c r="X87"/>
    </row>
    <row r="88" spans="1:24" ht="15.6">
      <c r="A88" s="39"/>
      <c r="B88">
        <f>+'Ark1'!C904</f>
        <v>2015</v>
      </c>
      <c r="C88">
        <f>+'Ark1'!L904</f>
        <v>2</v>
      </c>
      <c r="D88" s="52" t="s">
        <v>24</v>
      </c>
      <c r="E88">
        <f>+'Ark1'!Q904</f>
        <v>63</v>
      </c>
      <c r="F88" s="9">
        <f>+'Ark1'!R904</f>
        <v>124</v>
      </c>
      <c r="G88" s="9">
        <f>+'Ark1'!S904</f>
        <v>124</v>
      </c>
      <c r="H88" s="96">
        <f>+'Ark1'!T904</f>
        <v>0.30010406834628151</v>
      </c>
      <c r="I88" s="96"/>
      <c r="J88" s="96">
        <f>+'Ark1'!U904</f>
        <v>0.48199422933282782</v>
      </c>
      <c r="K88" s="1">
        <f>+'Ark1'!W904</f>
        <v>36.967741935483872</v>
      </c>
      <c r="L88" s="96"/>
      <c r="M88" s="96">
        <f>+'Ark1'!Y904</f>
        <v>223.19596774193536</v>
      </c>
      <c r="N88" s="96"/>
      <c r="O88" s="96">
        <f>+'Ark1'!AA904</f>
        <v>40.888376570605473</v>
      </c>
      <c r="P88" s="96">
        <f>+'Ark1'!AB904</f>
        <v>3.5897153357149389</v>
      </c>
      <c r="Q88" s="9">
        <f>+'Ark1'!AC904</f>
        <v>9.4436461608307258</v>
      </c>
      <c r="R88" s="9">
        <f t="shared" si="7"/>
        <v>1.9682539682539681</v>
      </c>
      <c r="S88" s="39"/>
      <c r="T88" s="4"/>
      <c r="U88" s="11"/>
      <c r="V88" s="5"/>
      <c r="W88" s="5"/>
      <c r="X88"/>
    </row>
    <row r="89" spans="1:24" ht="15.6">
      <c r="A89" s="39"/>
      <c r="B89">
        <f>+'Ark1'!C905</f>
        <v>2015</v>
      </c>
      <c r="C89">
        <f>+'Ark1'!L905</f>
        <v>5</v>
      </c>
      <c r="D89" s="52" t="s">
        <v>25</v>
      </c>
      <c r="E89">
        <f>+'Ark1'!Q905</f>
        <v>136</v>
      </c>
      <c r="F89" s="9">
        <f>+'Ark1'!R905</f>
        <v>268</v>
      </c>
      <c r="G89" s="9">
        <f>+'Ark1'!S905</f>
        <v>268</v>
      </c>
      <c r="H89" s="96">
        <f>+'Ark1'!T905</f>
        <v>0.64861201868389839</v>
      </c>
      <c r="I89" s="96"/>
      <c r="J89" s="96">
        <f>+'Ark1'!U905</f>
        <v>0.92510854635853612</v>
      </c>
      <c r="K89" s="1">
        <f>+'Ark1'!W905</f>
        <v>42.518656716417901</v>
      </c>
      <c r="L89" s="96"/>
      <c r="M89" s="96">
        <f>+'Ark1'!Y905</f>
        <v>198.20932835820904</v>
      </c>
      <c r="N89" s="96"/>
      <c r="O89" s="96">
        <f>+'Ark1'!AA905</f>
        <v>35.781635969910411</v>
      </c>
      <c r="P89" s="96">
        <f>+'Ark1'!AB905</f>
        <v>1.3861073977068163</v>
      </c>
      <c r="Q89" s="9">
        <f>+'Ark1'!AC905</f>
        <v>-7.650414126219939</v>
      </c>
      <c r="R89" s="9">
        <f t="shared" ref="R89:R94" si="13">+F89/E89</f>
        <v>1.9705882352941178</v>
      </c>
      <c r="S89" s="39"/>
      <c r="T89" s="4"/>
      <c r="U89" s="11"/>
      <c r="V89" s="5"/>
      <c r="W89" s="5"/>
      <c r="X89"/>
    </row>
    <row r="90" spans="1:24" ht="15.6">
      <c r="A90" s="39"/>
      <c r="B90">
        <f>+'Ark1'!C906</f>
        <v>2015</v>
      </c>
      <c r="C90">
        <f>+'Ark1'!L906</f>
        <v>8</v>
      </c>
      <c r="D90" s="52" t="s">
        <v>442</v>
      </c>
      <c r="E90">
        <f>+'Ark1'!Q906</f>
        <v>342</v>
      </c>
      <c r="F90" s="9">
        <f>+'Ark1'!R906</f>
        <v>944</v>
      </c>
      <c r="G90" s="9">
        <f>+'Ark1'!S906</f>
        <v>944</v>
      </c>
      <c r="H90" s="96">
        <f>+'Ark1'!T906</f>
        <v>2.284663229991045</v>
      </c>
      <c r="I90" s="96"/>
      <c r="J90" s="96">
        <f>+'Ark1'!U906</f>
        <v>2.9036511189569096</v>
      </c>
      <c r="K90" s="1">
        <f>+'Ark1'!W906</f>
        <v>47.621822033898312</v>
      </c>
      <c r="L90" s="96"/>
      <c r="M90" s="96">
        <f>+'Ark1'!Y906</f>
        <v>176.61949152542363</v>
      </c>
      <c r="N90" s="96"/>
      <c r="O90" s="96">
        <f>+'Ark1'!AA906</f>
        <v>38.714684582001247</v>
      </c>
      <c r="P90" s="96">
        <f>+'Ark1'!AB906</f>
        <v>1.3172544902397327</v>
      </c>
      <c r="Q90" s="9">
        <f>+'Ark1'!AC906</f>
        <v>-20.912711014060168</v>
      </c>
      <c r="R90" s="9">
        <f t="shared" si="13"/>
        <v>2.7602339181286548</v>
      </c>
      <c r="S90" s="39"/>
      <c r="T90" s="4"/>
      <c r="U90" s="11"/>
      <c r="V90" s="5"/>
      <c r="W90" s="5"/>
      <c r="X90"/>
    </row>
    <row r="91" spans="1:24" ht="15.6">
      <c r="A91" s="39"/>
      <c r="B91">
        <f>+'Ark1'!C907</f>
        <v>2015</v>
      </c>
      <c r="C91">
        <f>+'Ark1'!L907</f>
        <v>11</v>
      </c>
      <c r="D91" s="52" t="s">
        <v>26</v>
      </c>
      <c r="E91">
        <f>+'Ark1'!Q907</f>
        <v>736</v>
      </c>
      <c r="F91" s="9">
        <f>+'Ark1'!R907</f>
        <v>3787</v>
      </c>
      <c r="G91" s="9">
        <f>+'Ark1'!S907</f>
        <v>3786</v>
      </c>
      <c r="H91" s="96">
        <f>+'Ark1'!T907</f>
        <v>9.1652750550594178</v>
      </c>
      <c r="I91" s="96"/>
      <c r="J91" s="96">
        <f>+'Ark1'!U907</f>
        <v>10.189570789627243</v>
      </c>
      <c r="K91" s="1">
        <f>+'Ark1'!W907</f>
        <v>52.56127839408348</v>
      </c>
      <c r="L91" s="96"/>
      <c r="M91" s="96">
        <f>+'Ark1'!Y907</f>
        <v>154.49939265909671</v>
      </c>
      <c r="N91" s="96"/>
      <c r="O91" s="96">
        <f>+'Ark1'!AA907</f>
        <v>36.706103370997802</v>
      </c>
      <c r="P91" s="96">
        <f>+'Ark1'!AB907</f>
        <v>1.364817472550544</v>
      </c>
      <c r="Q91" s="9">
        <f>+'Ark1'!AC907</f>
        <v>-13.614084677720822</v>
      </c>
      <c r="R91" s="9">
        <f t="shared" si="13"/>
        <v>5.1453804347826084</v>
      </c>
      <c r="S91" s="39"/>
      <c r="T91" s="4"/>
      <c r="U91" s="11"/>
      <c r="V91" s="5"/>
      <c r="W91" s="5"/>
      <c r="X91"/>
    </row>
    <row r="92" spans="1:24" ht="15.6">
      <c r="A92" s="39"/>
      <c r="B92">
        <f>+'Ark1'!C908</f>
        <v>2015</v>
      </c>
      <c r="C92">
        <f>+'Ark1'!L908</f>
        <v>14</v>
      </c>
      <c r="D92" s="52" t="s">
        <v>27</v>
      </c>
      <c r="E92">
        <f>+'Ark1'!Q908</f>
        <v>1207</v>
      </c>
      <c r="F92" s="9">
        <f>+'Ark1'!R908</f>
        <v>13569</v>
      </c>
      <c r="G92" s="9">
        <f>+'Ark1'!S908</f>
        <v>13563</v>
      </c>
      <c r="H92" s="96">
        <f>+'Ark1'!T908</f>
        <v>32.839613737021701</v>
      </c>
      <c r="I92" s="96"/>
      <c r="J92" s="96">
        <f>+'Ark1'!U908</f>
        <v>32.820863290095218</v>
      </c>
      <c r="K92" s="1">
        <f>+'Ark1'!W908</f>
        <v>57.411560864115607</v>
      </c>
      <c r="L92" s="96"/>
      <c r="M92" s="96">
        <f>+'Ark1'!Y908</f>
        <v>138.88915911268282</v>
      </c>
      <c r="N92" s="96"/>
      <c r="O92" s="96">
        <f>+'Ark1'!AA908</f>
        <v>30.87794923914316</v>
      </c>
      <c r="P92" s="96">
        <f>+'Ark1'!AB908</f>
        <v>1.3649391398348869</v>
      </c>
      <c r="Q92" s="9">
        <f>+'Ark1'!AC908</f>
        <v>-9.6405435163080249</v>
      </c>
      <c r="R92" s="9">
        <f t="shared" si="13"/>
        <v>11.24192212096106</v>
      </c>
      <c r="S92" s="39"/>
      <c r="T92" s="4"/>
      <c r="U92" s="11"/>
      <c r="V92" s="5"/>
      <c r="W92" s="5"/>
      <c r="X92"/>
    </row>
    <row r="93" spans="1:24" ht="15.6">
      <c r="A93" s="39"/>
      <c r="B93">
        <f>+'Ark1'!C909</f>
        <v>2015</v>
      </c>
      <c r="C93">
        <f>+'Ark1'!L909</f>
        <v>17</v>
      </c>
      <c r="D93" s="52" t="s">
        <v>443</v>
      </c>
      <c r="E93">
        <f>+'Ark1'!Q909</f>
        <v>1190</v>
      </c>
      <c r="F93" s="9">
        <f>+'Ark1'!R909</f>
        <v>22624</v>
      </c>
      <c r="G93" s="9">
        <f>+'Ark1'!S909</f>
        <v>22623</v>
      </c>
      <c r="H93" s="96">
        <f>+'Ark1'!T909</f>
        <v>54.754471308598944</v>
      </c>
      <c r="I93" s="96"/>
      <c r="J93" s="96">
        <f>+'Ark1'!U909</f>
        <v>52.678812025629277</v>
      </c>
      <c r="K93" s="1">
        <f>+'Ark1'!W909</f>
        <v>62.331609424037488</v>
      </c>
      <c r="L93" s="96"/>
      <c r="M93" s="96">
        <f>+'Ark1'!Y909</f>
        <v>133.70041990806249</v>
      </c>
      <c r="N93" s="96"/>
      <c r="O93" s="96">
        <f>+'Ark1'!AA909</f>
        <v>26.053671658769495</v>
      </c>
      <c r="P93" s="96">
        <f>+'Ark1'!AB909</f>
        <v>1.6911336675190436</v>
      </c>
      <c r="Q93" s="9">
        <f>+'Ark1'!AC909</f>
        <v>-5.9118954614400678</v>
      </c>
      <c r="R93" s="9">
        <f t="shared" si="13"/>
        <v>19.011764705882353</v>
      </c>
      <c r="S93" s="39"/>
      <c r="T93" s="4"/>
      <c r="U93" s="11"/>
      <c r="V93" s="5"/>
      <c r="W93" s="5"/>
      <c r="X93"/>
    </row>
    <row r="94" spans="1:24" ht="15.6">
      <c r="A94" s="39"/>
      <c r="B94">
        <f>+'Ark1'!C910</f>
        <v>2014</v>
      </c>
      <c r="C94">
        <f>+'Ark1'!L910</f>
        <v>1</v>
      </c>
      <c r="D94" s="52" t="s">
        <v>485</v>
      </c>
      <c r="E94">
        <f>+'Ark1'!Q910</f>
        <v>9</v>
      </c>
      <c r="F94" s="9">
        <f>+'Ark1'!R910</f>
        <v>9</v>
      </c>
      <c r="G94" s="9">
        <f>+'Ark1'!S910</f>
        <v>0</v>
      </c>
      <c r="H94" s="96">
        <f>+'Ark1'!T910</f>
        <v>2.4141630901287556E-2</v>
      </c>
      <c r="I94" s="96"/>
      <c r="J94" s="96">
        <f>+'Ark1'!U910</f>
        <v>0</v>
      </c>
      <c r="K94" s="1">
        <f>+'Ark1'!W910</f>
        <v>0</v>
      </c>
      <c r="L94" s="96"/>
      <c r="M94" s="96">
        <f>+'Ark1'!Y910</f>
        <v>0</v>
      </c>
      <c r="N94" s="96"/>
      <c r="O94" s="96">
        <f>+'Ark1'!AA910</f>
        <v>0</v>
      </c>
      <c r="P94" s="96">
        <f>+'Ark1'!AB910</f>
        <v>0</v>
      </c>
      <c r="Q94" s="9">
        <f>+'Ark1'!AC910</f>
        <v>0</v>
      </c>
      <c r="R94" s="9">
        <f t="shared" si="13"/>
        <v>1</v>
      </c>
      <c r="S94" s="39"/>
      <c r="T94" s="4"/>
      <c r="U94" s="5"/>
      <c r="V94" s="5"/>
      <c r="W94" s="5"/>
      <c r="X94"/>
    </row>
    <row r="95" spans="1:24" ht="15.6">
      <c r="A95" s="39"/>
      <c r="B95" s="60">
        <f>+'Ark1'!C911</f>
        <v>2014</v>
      </c>
      <c r="C95" s="60">
        <f>+'Ark1'!L911</f>
        <v>2</v>
      </c>
      <c r="D95" s="98" t="s">
        <v>24</v>
      </c>
      <c r="E95" s="60">
        <f>+'Ark1'!Q911</f>
        <v>71</v>
      </c>
      <c r="F95" s="76">
        <f>+'Ark1'!R911</f>
        <v>120</v>
      </c>
      <c r="G95" s="76">
        <f>+'Ark1'!S911</f>
        <v>119</v>
      </c>
      <c r="H95" s="98">
        <f>+'Ark1'!T911</f>
        <v>0.3218884120171675</v>
      </c>
      <c r="I95" s="98"/>
      <c r="J95" s="98">
        <f>+'Ark1'!U911</f>
        <v>0.46497959234946679</v>
      </c>
      <c r="K95" s="61">
        <f>+'Ark1'!W911</f>
        <v>36.941176470588239</v>
      </c>
      <c r="L95" s="98"/>
      <c r="M95" s="98">
        <f>+'Ark1'!Y911</f>
        <v>206.29750000000004</v>
      </c>
      <c r="N95" s="98"/>
      <c r="O95" s="98">
        <f>+'Ark1'!AA911</f>
        <v>38.659741177124062</v>
      </c>
      <c r="P95" s="98">
        <f>+'Ark1'!AB911</f>
        <v>1.5946028595806598</v>
      </c>
      <c r="Q95" s="76">
        <f>+'Ark1'!AC911</f>
        <v>-9.3890914596156083</v>
      </c>
      <c r="R95" s="76">
        <f t="shared" si="7"/>
        <v>1.6901408450704225</v>
      </c>
      <c r="S95" s="39"/>
      <c r="T95" s="4"/>
      <c r="U95"/>
      <c r="V95"/>
      <c r="X95"/>
    </row>
    <row r="96" spans="1:24" ht="15.6">
      <c r="A96" s="39"/>
      <c r="B96" s="60">
        <f>+'Ark1'!C912</f>
        <v>2014</v>
      </c>
      <c r="C96" s="60">
        <f>+'Ark1'!L912</f>
        <v>5</v>
      </c>
      <c r="D96" s="98" t="s">
        <v>25</v>
      </c>
      <c r="E96" s="60">
        <f>+'Ark1'!Q912</f>
        <v>152</v>
      </c>
      <c r="F96" s="76">
        <f>+'Ark1'!R912</f>
        <v>293</v>
      </c>
      <c r="G96" s="76">
        <f>+'Ark1'!S912</f>
        <v>293</v>
      </c>
      <c r="H96" s="98">
        <f>+'Ark1'!T912</f>
        <v>0.78594420600858383</v>
      </c>
      <c r="I96" s="98"/>
      <c r="J96" s="98">
        <f>+'Ark1'!U912</f>
        <v>1.0842893518321037</v>
      </c>
      <c r="K96" s="61">
        <f>+'Ark1'!W912</f>
        <v>42.440273037542653</v>
      </c>
      <c r="L96" s="98"/>
      <c r="M96" s="98">
        <f>+'Ark1'!Y912</f>
        <v>197.02389078498305</v>
      </c>
      <c r="N96" s="98"/>
      <c r="O96" s="98">
        <f>+'Ark1'!AA912</f>
        <v>33.070121629481655</v>
      </c>
      <c r="P96" s="98">
        <f>+'Ark1'!AB912</f>
        <v>1.998467653727068</v>
      </c>
      <c r="Q96" s="76">
        <f>+'Ark1'!AC912</f>
        <v>-11.264482948887959</v>
      </c>
      <c r="R96" s="76">
        <f t="shared" ref="R96:R101" si="14">+F96/E96</f>
        <v>1.9276315789473684</v>
      </c>
      <c r="S96" s="39"/>
      <c r="T96" s="4"/>
      <c r="U96" s="5"/>
      <c r="V96"/>
      <c r="W96" s="5"/>
      <c r="X96"/>
    </row>
    <row r="97" spans="1:24" ht="15.6">
      <c r="A97" s="39"/>
      <c r="B97" s="60">
        <f>+'Ark1'!C913</f>
        <v>2014</v>
      </c>
      <c r="C97" s="60">
        <f>+'Ark1'!L913</f>
        <v>8</v>
      </c>
      <c r="D97" s="98" t="s">
        <v>442</v>
      </c>
      <c r="E97" s="60">
        <f>+'Ark1'!Q913</f>
        <v>354</v>
      </c>
      <c r="F97" s="76">
        <f>+'Ark1'!R913</f>
        <v>978</v>
      </c>
      <c r="G97" s="76">
        <f>+'Ark1'!S913</f>
        <v>977</v>
      </c>
      <c r="H97" s="98">
        <f>+'Ark1'!T913</f>
        <v>2.6233905579399139</v>
      </c>
      <c r="I97" s="98"/>
      <c r="J97" s="98">
        <f>+'Ark1'!U913</f>
        <v>3.3654686346831624</v>
      </c>
      <c r="K97" s="61">
        <f>+'Ark1'!W913</f>
        <v>47.485158648925278</v>
      </c>
      <c r="L97" s="98"/>
      <c r="M97" s="98">
        <f>+'Ark1'!Y913</f>
        <v>183.20950920245423</v>
      </c>
      <c r="N97" s="98"/>
      <c r="O97" s="98">
        <f>+'Ark1'!AA913</f>
        <v>35.610039086154075</v>
      </c>
      <c r="P97" s="98">
        <f>+'Ark1'!AB913</f>
        <v>1.3198875608920184</v>
      </c>
      <c r="Q97" s="76">
        <f>+'Ark1'!AC913</f>
        <v>-16.946768155829162</v>
      </c>
      <c r="R97" s="76">
        <f t="shared" si="14"/>
        <v>2.7627118644067798</v>
      </c>
      <c r="S97" s="39"/>
      <c r="T97" s="4"/>
      <c r="U97"/>
      <c r="V97"/>
      <c r="X97"/>
    </row>
    <row r="98" spans="1:24" ht="15.6">
      <c r="A98" s="39"/>
      <c r="B98" s="60">
        <f>+'Ark1'!C914</f>
        <v>2014</v>
      </c>
      <c r="C98" s="60">
        <f>+'Ark1'!L914</f>
        <v>11</v>
      </c>
      <c r="D98" s="98" t="s">
        <v>26</v>
      </c>
      <c r="E98" s="60">
        <f>+'Ark1'!Q914</f>
        <v>637</v>
      </c>
      <c r="F98" s="76">
        <f>+'Ark1'!R914</f>
        <v>3248</v>
      </c>
      <c r="G98" s="76">
        <f>+'Ark1'!S914</f>
        <v>3245</v>
      </c>
      <c r="H98" s="98">
        <f>+'Ark1'!T914</f>
        <v>8.712446351931332</v>
      </c>
      <c r="I98" s="98"/>
      <c r="J98" s="98">
        <f>+'Ark1'!U914</f>
        <v>9.9394818421081119</v>
      </c>
      <c r="K98" s="61">
        <f>+'Ark1'!W914</f>
        <v>52.555007704160239</v>
      </c>
      <c r="L98" s="98"/>
      <c r="M98" s="98">
        <f>+'Ark1'!Y914</f>
        <v>162.92549261083769</v>
      </c>
      <c r="N98" s="98"/>
      <c r="O98" s="98">
        <f>+'Ark1'!AA914</f>
        <v>35.234843550429161</v>
      </c>
      <c r="P98" s="98">
        <f>+'Ark1'!AB914</f>
        <v>1.332933685910267</v>
      </c>
      <c r="Q98" s="76">
        <f>+'Ark1'!AC914</f>
        <v>-12.877104179602044</v>
      </c>
      <c r="R98" s="76">
        <f t="shared" si="14"/>
        <v>5.0989010989010985</v>
      </c>
      <c r="S98" s="39"/>
      <c r="T98" s="4"/>
      <c r="U98"/>
      <c r="V98"/>
      <c r="X98"/>
    </row>
    <row r="99" spans="1:24" ht="15.6">
      <c r="A99" s="39"/>
      <c r="B99" s="60">
        <f>+'Ark1'!C915</f>
        <v>2014</v>
      </c>
      <c r="C99" s="60">
        <f>+'Ark1'!L915</f>
        <v>14</v>
      </c>
      <c r="D99" s="98" t="s">
        <v>27</v>
      </c>
      <c r="E99" s="60">
        <f>+'Ark1'!Q915</f>
        <v>965</v>
      </c>
      <c r="F99" s="76">
        <f>+'Ark1'!R915</f>
        <v>11615</v>
      </c>
      <c r="G99" s="76">
        <f>+'Ark1'!S915</f>
        <v>11600</v>
      </c>
      <c r="H99" s="98">
        <f>+'Ark1'!T915</f>
        <v>31.156115879828327</v>
      </c>
      <c r="I99" s="98"/>
      <c r="J99" s="98">
        <f>+'Ark1'!U915</f>
        <v>31.779614072066135</v>
      </c>
      <c r="K99" s="61">
        <f>+'Ark1'!W915</f>
        <v>57.422499999999999</v>
      </c>
      <c r="L99" s="98"/>
      <c r="M99" s="98">
        <f>+'Ark1'!Y915</f>
        <v>145.6702023245802</v>
      </c>
      <c r="N99" s="98"/>
      <c r="O99" s="98">
        <f>+'Ark1'!AA915</f>
        <v>31.570332794882699</v>
      </c>
      <c r="P99" s="98">
        <f>+'Ark1'!AB915</f>
        <v>1.3536772236623171</v>
      </c>
      <c r="Q99" s="76">
        <f>+'Ark1'!AC915</f>
        <v>-14.043756335503369</v>
      </c>
      <c r="R99" s="76">
        <f t="shared" si="14"/>
        <v>12.036269430051814</v>
      </c>
      <c r="S99" s="39"/>
      <c r="T99" s="4"/>
      <c r="U99" s="5"/>
      <c r="V99"/>
      <c r="W99" s="2"/>
      <c r="X99"/>
    </row>
    <row r="100" spans="1:24" ht="15.6">
      <c r="A100" s="39"/>
      <c r="B100" s="60">
        <f>+'Ark1'!C916</f>
        <v>2014</v>
      </c>
      <c r="C100" s="60">
        <f>+'Ark1'!L916</f>
        <v>17</v>
      </c>
      <c r="D100" s="98" t="s">
        <v>443</v>
      </c>
      <c r="E100" s="60">
        <f>+'Ark1'!Q916</f>
        <v>1038</v>
      </c>
      <c r="F100" s="76">
        <f>+'Ark1'!R916</f>
        <v>20598</v>
      </c>
      <c r="G100" s="76">
        <f>+'Ark1'!S916</f>
        <v>20588</v>
      </c>
      <c r="H100" s="98">
        <f>+'Ark1'!T916</f>
        <v>55.252145922746799</v>
      </c>
      <c r="I100" s="98"/>
      <c r="J100" s="98">
        <f>+'Ark1'!U916</f>
        <v>52.426173588688286</v>
      </c>
      <c r="K100" s="61">
        <f>+'Ark1'!W916</f>
        <v>62.319263648727421</v>
      </c>
      <c r="L100" s="98"/>
      <c r="M100" s="98">
        <f>+'Ark1'!Y916</f>
        <v>135.50784105252842</v>
      </c>
      <c r="N100" s="98"/>
      <c r="O100" s="98">
        <f>+'Ark1'!AA916</f>
        <v>26.804414795370679</v>
      </c>
      <c r="P100" s="98">
        <f>+'Ark1'!AB916</f>
        <v>1.6931742193569803</v>
      </c>
      <c r="Q100" s="76">
        <f>+'Ark1'!AC916</f>
        <v>-11.793072522041571</v>
      </c>
      <c r="R100" s="76">
        <f t="shared" si="14"/>
        <v>19.843930635838149</v>
      </c>
      <c r="S100" s="39"/>
      <c r="T100" s="4"/>
      <c r="U100" s="4"/>
      <c r="V100" s="4"/>
      <c r="W100" s="4"/>
      <c r="X100"/>
    </row>
    <row r="101" spans="1:24" ht="15.6">
      <c r="A101" s="39"/>
      <c r="B101" s="60">
        <f>+'Ark1'!C917</f>
        <v>2013</v>
      </c>
      <c r="C101" s="60">
        <f>+'Ark1'!L917</f>
        <v>1</v>
      </c>
      <c r="D101" s="98" t="s">
        <v>485</v>
      </c>
      <c r="E101" s="60">
        <f>+'Ark1'!Q917</f>
        <v>7</v>
      </c>
      <c r="F101" s="76">
        <f>+'Ark1'!R917</f>
        <v>7</v>
      </c>
      <c r="G101" s="76">
        <f>+'Ark1'!S917</f>
        <v>0</v>
      </c>
      <c r="H101" s="98">
        <f>+'Ark1'!T917</f>
        <v>1.9046582498911623E-2</v>
      </c>
      <c r="I101" s="98"/>
      <c r="J101" s="98">
        <f>+'Ark1'!U917</f>
        <v>0</v>
      </c>
      <c r="K101" s="61">
        <f>+'Ark1'!W917</f>
        <v>0</v>
      </c>
      <c r="L101" s="98"/>
      <c r="M101" s="98">
        <f>+'Ark1'!Y917</f>
        <v>0</v>
      </c>
      <c r="N101" s="98"/>
      <c r="O101" s="98">
        <f>+'Ark1'!AA917</f>
        <v>0</v>
      </c>
      <c r="P101" s="98">
        <f>+'Ark1'!AB917</f>
        <v>0</v>
      </c>
      <c r="Q101" s="76">
        <f>+'Ark1'!AC917</f>
        <v>0</v>
      </c>
      <c r="R101" s="76">
        <f t="shared" si="14"/>
        <v>1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+'Ark1'!C918</f>
        <v>2013</v>
      </c>
      <c r="C102">
        <f>+'Ark1'!L918</f>
        <v>2</v>
      </c>
      <c r="D102" s="52" t="s">
        <v>24</v>
      </c>
      <c r="E102">
        <f>+'Ark1'!Q918</f>
        <v>76</v>
      </c>
      <c r="F102" s="9">
        <f>+'Ark1'!R918</f>
        <v>149</v>
      </c>
      <c r="G102" s="9">
        <f>+'Ark1'!S918</f>
        <v>148</v>
      </c>
      <c r="H102" s="96">
        <f>+'Ark1'!T918</f>
        <v>0.40542011319111887</v>
      </c>
      <c r="I102" s="96"/>
      <c r="J102" s="96">
        <f>+'Ark1'!U918</f>
        <v>0.62268916965100107</v>
      </c>
      <c r="K102" s="1">
        <f>+'Ark1'!W918</f>
        <v>36.743243243243242</v>
      </c>
      <c r="L102" s="96"/>
      <c r="M102" s="96">
        <f>+'Ark1'!Y918</f>
        <v>220.44429530201336</v>
      </c>
      <c r="N102" s="96"/>
      <c r="O102" s="96">
        <f>+'Ark1'!AA918</f>
        <v>37.083730230994199</v>
      </c>
      <c r="P102" s="96">
        <f>+'Ark1'!AB918</f>
        <v>1.5687902966575402</v>
      </c>
      <c r="Q102" s="9">
        <f>+'Ark1'!AC918</f>
        <v>-18.232187903170079</v>
      </c>
      <c r="R102" s="9">
        <f>+F102/E102</f>
        <v>1.9605263157894737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+'Ark1'!C919</f>
        <v>2013</v>
      </c>
      <c r="C103">
        <f>+'Ark1'!L919</f>
        <v>5</v>
      </c>
      <c r="D103" s="52" t="s">
        <v>25</v>
      </c>
      <c r="E103">
        <f>+'Ark1'!Q919</f>
        <v>134</v>
      </c>
      <c r="F103" s="9">
        <f>+'Ark1'!R919</f>
        <v>251</v>
      </c>
      <c r="G103" s="9">
        <f>+'Ark1'!S919</f>
        <v>249</v>
      </c>
      <c r="H103" s="96">
        <f>+'Ark1'!T919</f>
        <v>0.68295602960383117</v>
      </c>
      <c r="I103" s="96"/>
      <c r="J103" s="96">
        <f>+'Ark1'!U919</f>
        <v>0.94214386848593679</v>
      </c>
      <c r="K103" s="1">
        <f>+'Ark1'!W919</f>
        <v>42.578313253012048</v>
      </c>
      <c r="L103" s="96"/>
      <c r="M103" s="96">
        <f>+'Ark1'!Y919</f>
        <v>197.99641434262944</v>
      </c>
      <c r="N103" s="96"/>
      <c r="O103" s="96">
        <f>+'Ark1'!AA919</f>
        <v>34.304420679745256</v>
      </c>
      <c r="P103" s="96">
        <f>+'Ark1'!AB919</f>
        <v>1.6631161678656643</v>
      </c>
      <c r="Q103" s="9">
        <f>+'Ark1'!AC919</f>
        <v>-6.9188447618837996</v>
      </c>
      <c r="R103" s="9">
        <f t="shared" ref="R103:R108" si="15">+F103/E103</f>
        <v>1.8731343283582089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+'Ark1'!C920</f>
        <v>2013</v>
      </c>
      <c r="C104">
        <f>+'Ark1'!L920</f>
        <v>8</v>
      </c>
      <c r="D104" s="52" t="s">
        <v>442</v>
      </c>
      <c r="E104">
        <f>+'Ark1'!Q920</f>
        <v>308</v>
      </c>
      <c r="F104" s="9">
        <f>+'Ark1'!R920</f>
        <v>828</v>
      </c>
      <c r="G104" s="9">
        <f>+'Ark1'!S920</f>
        <v>828</v>
      </c>
      <c r="H104" s="96">
        <f>+'Ark1'!T920</f>
        <v>2.2529386155855464</v>
      </c>
      <c r="I104" s="96"/>
      <c r="J104" s="96">
        <f>+'Ark1'!U920</f>
        <v>2.8989657504122261</v>
      </c>
      <c r="K104" s="1">
        <f>+'Ark1'!W920</f>
        <v>47.532608695652179</v>
      </c>
      <c r="L104" s="96"/>
      <c r="M104" s="96">
        <f>+'Ark1'!Y920</f>
        <v>184.68285024154599</v>
      </c>
      <c r="N104" s="96"/>
      <c r="O104" s="96">
        <f>+'Ark1'!AA920</f>
        <v>35.577098976535957</v>
      </c>
      <c r="P104" s="96">
        <f>+'Ark1'!AB920</f>
        <v>1.3022275439988915</v>
      </c>
      <c r="Q104" s="9">
        <f>+'Ark1'!AC920</f>
        <v>-10.367709042488547</v>
      </c>
      <c r="R104" s="9">
        <f t="shared" si="15"/>
        <v>2.6883116883116882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+'Ark1'!C921</f>
        <v>2013</v>
      </c>
      <c r="C105">
        <f>+'Ark1'!L921</f>
        <v>11</v>
      </c>
      <c r="D105" s="52" t="s">
        <v>26</v>
      </c>
      <c r="E105">
        <f>+'Ark1'!Q921</f>
        <v>601</v>
      </c>
      <c r="F105" s="9">
        <f>+'Ark1'!R921</f>
        <v>3295</v>
      </c>
      <c r="G105" s="9">
        <f>+'Ark1'!S921</f>
        <v>3287</v>
      </c>
      <c r="H105" s="96">
        <f>+'Ark1'!T921</f>
        <v>8.9654984762733942</v>
      </c>
      <c r="I105" s="96"/>
      <c r="J105" s="96">
        <f>+'Ark1'!U921</f>
        <v>10.329907949523513</v>
      </c>
      <c r="K105" s="1">
        <f>+'Ark1'!W921</f>
        <v>52.518710069972627</v>
      </c>
      <c r="L105" s="96"/>
      <c r="M105" s="96">
        <f>+'Ark1'!Y921</f>
        <v>165.36928679817893</v>
      </c>
      <c r="N105" s="96"/>
      <c r="O105" s="96">
        <f>+'Ark1'!AA921</f>
        <v>36.297670228529263</v>
      </c>
      <c r="P105" s="96">
        <f>+'Ark1'!AB921</f>
        <v>1.371911646932968</v>
      </c>
      <c r="Q105" s="9">
        <f>+'Ark1'!AC921</f>
        <v>-18.158204449833217</v>
      </c>
      <c r="R105" s="9">
        <f t="shared" si="15"/>
        <v>5.4825291181364388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+'Ark1'!C922</f>
        <v>2013</v>
      </c>
      <c r="C106">
        <f>+'Ark1'!L922</f>
        <v>14</v>
      </c>
      <c r="D106" s="52" t="s">
        <v>27</v>
      </c>
      <c r="E106">
        <f>+'Ark1'!Q922</f>
        <v>915</v>
      </c>
      <c r="F106" s="9">
        <f>+'Ark1'!R922</f>
        <v>11495</v>
      </c>
      <c r="G106" s="9">
        <f>+'Ark1'!S922</f>
        <v>11466</v>
      </c>
      <c r="H106" s="96">
        <f>+'Ark1'!T922</f>
        <v>31.277209403569881</v>
      </c>
      <c r="I106" s="96"/>
      <c r="J106" s="96">
        <f>+'Ark1'!U922</f>
        <v>31.879497006558516</v>
      </c>
      <c r="K106" s="1">
        <f>+'Ark1'!W922</f>
        <v>57.390371533228688</v>
      </c>
      <c r="L106" s="96"/>
      <c r="M106" s="96">
        <f>+'Ark1'!Y922</f>
        <v>146.29056111352784</v>
      </c>
      <c r="N106" s="96"/>
      <c r="O106" s="96">
        <f>+'Ark1'!AA922</f>
        <v>31.899899971221281</v>
      </c>
      <c r="P106" s="96">
        <f>+'Ark1'!AB922</f>
        <v>1.3662440482372444</v>
      </c>
      <c r="Q106" s="9">
        <f>+'Ark1'!AC922</f>
        <v>-15.73546488759794</v>
      </c>
      <c r="R106" s="9">
        <f t="shared" si="15"/>
        <v>12.562841530054644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+'Ark1'!C923</f>
        <v>2013</v>
      </c>
      <c r="C107">
        <f>+'Ark1'!L923</f>
        <v>17</v>
      </c>
      <c r="D107" s="52" t="s">
        <v>443</v>
      </c>
      <c r="E107">
        <f>+'Ark1'!Q923</f>
        <v>982</v>
      </c>
      <c r="F107" s="9">
        <f>+'Ark1'!R923</f>
        <v>20240</v>
      </c>
      <c r="G107" s="9">
        <f>+'Ark1'!S923</f>
        <v>20228</v>
      </c>
      <c r="H107" s="96">
        <f>+'Ark1'!T923</f>
        <v>55.071832825424465</v>
      </c>
      <c r="I107" s="96"/>
      <c r="J107" s="96">
        <f>+'Ark1'!U923</f>
        <v>52.243288056944031</v>
      </c>
      <c r="K107" s="1">
        <f>+'Ark1'!W923</f>
        <v>62.217025904686551</v>
      </c>
      <c r="L107" s="96"/>
      <c r="M107" s="96">
        <f>+'Ark1'!Y923</f>
        <v>136.15506916996017</v>
      </c>
      <c r="N107" s="96"/>
      <c r="O107" s="96">
        <f>+'Ark1'!AA923</f>
        <v>27.227143461276555</v>
      </c>
      <c r="P107" s="96">
        <f>+'Ark1'!AB923</f>
        <v>1.7043613325320437</v>
      </c>
      <c r="Q107" s="9">
        <f>+'Ark1'!AC923</f>
        <v>-16.84141129188713</v>
      </c>
      <c r="R107" s="9">
        <f t="shared" si="15"/>
        <v>20.610997963340122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+'Ark1'!C924</f>
        <v>2012</v>
      </c>
      <c r="C108">
        <f>+'Ark1'!L924</f>
        <v>1</v>
      </c>
      <c r="D108" s="52" t="s">
        <v>485</v>
      </c>
      <c r="E108">
        <f>+'Ark1'!Q924</f>
        <v>9</v>
      </c>
      <c r="F108" s="9">
        <f>+'Ark1'!R924</f>
        <v>11</v>
      </c>
      <c r="G108" s="9">
        <f>+'Ark1'!S924</f>
        <v>0</v>
      </c>
      <c r="H108" s="96">
        <f>+'Ark1'!T924</f>
        <v>2.9235103385956519E-2</v>
      </c>
      <c r="I108" s="96"/>
      <c r="J108" s="96">
        <f>+'Ark1'!U924</f>
        <v>0</v>
      </c>
      <c r="K108" s="1">
        <f>+'Ark1'!W924</f>
        <v>0</v>
      </c>
      <c r="L108" s="96"/>
      <c r="M108" s="96">
        <f>+'Ark1'!Y924</f>
        <v>0</v>
      </c>
      <c r="N108" s="96"/>
      <c r="O108" s="96">
        <f>+'Ark1'!AA924</f>
        <v>0</v>
      </c>
      <c r="P108" s="96">
        <f>+'Ark1'!AB924</f>
        <v>0</v>
      </c>
      <c r="Q108" s="9">
        <f>+'Ark1'!AC924</f>
        <v>0</v>
      </c>
      <c r="R108" s="9">
        <f t="shared" si="15"/>
        <v>1.2222222222222223</v>
      </c>
      <c r="S108" s="39"/>
      <c r="T108" s="4"/>
      <c r="U108" s="11"/>
      <c r="V108" s="11"/>
      <c r="W108" s="5"/>
      <c r="X108"/>
    </row>
    <row r="109" spans="1:24" ht="15.6">
      <c r="A109" s="39"/>
      <c r="B109" s="60">
        <f>+'Ark1'!C925</f>
        <v>2012</v>
      </c>
      <c r="C109" s="60">
        <f>+'Ark1'!L925</f>
        <v>2</v>
      </c>
      <c r="D109" s="98" t="s">
        <v>24</v>
      </c>
      <c r="E109" s="60">
        <f>+'Ark1'!Q925</f>
        <v>82</v>
      </c>
      <c r="F109" s="76">
        <f>+'Ark1'!R925</f>
        <v>119</v>
      </c>
      <c r="G109" s="76">
        <f>+'Ark1'!S925</f>
        <v>117</v>
      </c>
      <c r="H109" s="98">
        <f>+'Ark1'!T925</f>
        <v>0.31627066390262054</v>
      </c>
      <c r="I109" s="98"/>
      <c r="J109" s="98">
        <f>+'Ark1'!U925</f>
        <v>0.46424046132803559</v>
      </c>
      <c r="K109" s="61">
        <f>+'Ark1'!W925</f>
        <v>36.495726495726494</v>
      </c>
      <c r="L109" s="98"/>
      <c r="M109" s="98">
        <f>+'Ark1'!Y925</f>
        <v>211.15798319327735</v>
      </c>
      <c r="N109" s="98"/>
      <c r="O109" s="98">
        <f>+'Ark1'!AA925</f>
        <v>38.358401678464347</v>
      </c>
      <c r="P109" s="98">
        <f>+'Ark1'!AB925</f>
        <v>1.5226154490012858</v>
      </c>
      <c r="Q109" s="76">
        <f>+'Ark1'!AC925</f>
        <v>-4.1065413832259514</v>
      </c>
      <c r="R109" s="76">
        <f>+F109/E109</f>
        <v>1.4512195121951219</v>
      </c>
      <c r="S109" s="39"/>
      <c r="T109" s="4"/>
      <c r="U109" s="11"/>
      <c r="V109" s="5"/>
      <c r="W109" s="5"/>
      <c r="X109"/>
    </row>
    <row r="110" spans="1:24" ht="15.6">
      <c r="A110" s="39"/>
      <c r="B110" s="60">
        <f>+'Ark1'!C926</f>
        <v>2012</v>
      </c>
      <c r="C110" s="60">
        <f>+'Ark1'!L926</f>
        <v>5</v>
      </c>
      <c r="D110" s="98" t="s">
        <v>25</v>
      </c>
      <c r="E110" s="60">
        <f>+'Ark1'!Q926</f>
        <v>151</v>
      </c>
      <c r="F110" s="76">
        <f>+'Ark1'!R926</f>
        <v>256</v>
      </c>
      <c r="G110" s="76">
        <f>+'Ark1'!S926</f>
        <v>252</v>
      </c>
      <c r="H110" s="98">
        <f>+'Ark1'!T926</f>
        <v>0.68038058789135147</v>
      </c>
      <c r="I110" s="98"/>
      <c r="J110" s="98">
        <f>+'Ark1'!U926</f>
        <v>0.94667896842243771</v>
      </c>
      <c r="K110" s="61">
        <f>+'Ark1'!W926</f>
        <v>42.480158730158742</v>
      </c>
      <c r="L110" s="98"/>
      <c r="M110" s="98">
        <f>+'Ark1'!Y926</f>
        <v>200.15859375000005</v>
      </c>
      <c r="N110" s="98"/>
      <c r="O110" s="98">
        <f>+'Ark1'!AA926</f>
        <v>35.64891517369368</v>
      </c>
      <c r="P110" s="98">
        <f>+'Ark1'!AB926</f>
        <v>1.7849689802680486</v>
      </c>
      <c r="Q110" s="76">
        <f>+'Ark1'!AC926</f>
        <v>-25.241918141797402</v>
      </c>
      <c r="R110" s="76">
        <f t="shared" ref="R110:R115" si="16">+F110/E110</f>
        <v>1.695364238410596</v>
      </c>
      <c r="S110" s="39"/>
      <c r="T110" s="4"/>
      <c r="U110" s="11"/>
      <c r="V110" s="5"/>
      <c r="W110" s="5"/>
      <c r="X110"/>
    </row>
    <row r="111" spans="1:24" ht="15.6">
      <c r="A111" s="39"/>
      <c r="B111" s="60">
        <f>+'Ark1'!C927</f>
        <v>2012</v>
      </c>
      <c r="C111" s="60">
        <f>+'Ark1'!L927</f>
        <v>8</v>
      </c>
      <c r="D111" s="98" t="s">
        <v>442</v>
      </c>
      <c r="E111" s="60">
        <f>+'Ark1'!Q927</f>
        <v>348</v>
      </c>
      <c r="F111" s="76">
        <f>+'Ark1'!R927</f>
        <v>987</v>
      </c>
      <c r="G111" s="76">
        <f>+'Ark1'!S927</f>
        <v>984</v>
      </c>
      <c r="H111" s="98">
        <f>+'Ark1'!T927</f>
        <v>2.6231860947217345</v>
      </c>
      <c r="I111" s="98"/>
      <c r="J111" s="98">
        <f>+'Ark1'!U927</f>
        <v>3.4120504429136487</v>
      </c>
      <c r="K111" s="61">
        <f>+'Ark1'!W927</f>
        <v>47.5</v>
      </c>
      <c r="L111" s="98"/>
      <c r="M111" s="98">
        <f>+'Ark1'!Y927</f>
        <v>187.11550151975683</v>
      </c>
      <c r="N111" s="98"/>
      <c r="O111" s="98">
        <f>+'Ark1'!AA927</f>
        <v>35.416256522686368</v>
      </c>
      <c r="P111" s="98">
        <f>+'Ark1'!AB927</f>
        <v>1.3525044520011484</v>
      </c>
      <c r="Q111" s="76">
        <f>+'Ark1'!AC927</f>
        <v>-12.48243466051243</v>
      </c>
      <c r="R111" s="76">
        <f t="shared" si="16"/>
        <v>2.8362068965517242</v>
      </c>
      <c r="S111" s="39"/>
      <c r="T111" s="4"/>
      <c r="U111" s="11"/>
      <c r="V111" s="5"/>
      <c r="W111" s="5"/>
      <c r="X111"/>
    </row>
    <row r="112" spans="1:24" ht="15.6">
      <c r="A112" s="39"/>
      <c r="B112" s="60">
        <f>+'Ark1'!C928</f>
        <v>2012</v>
      </c>
      <c r="C112" s="60">
        <f>+'Ark1'!L928</f>
        <v>11</v>
      </c>
      <c r="D112" s="98" t="s">
        <v>26</v>
      </c>
      <c r="E112" s="60">
        <f>+'Ark1'!Q928</f>
        <v>661</v>
      </c>
      <c r="F112" s="76">
        <f>+'Ark1'!R928</f>
        <v>3491</v>
      </c>
      <c r="G112" s="76">
        <f>+'Ark1'!S928</f>
        <v>3486</v>
      </c>
      <c r="H112" s="98">
        <f>+'Ark1'!T928</f>
        <v>9.278158720034023</v>
      </c>
      <c r="I112" s="98"/>
      <c r="J112" s="98">
        <f>+'Ark1'!U928</f>
        <v>10.639665742729436</v>
      </c>
      <c r="K112" s="61">
        <f>+'Ark1'!W928</f>
        <v>52.51606425702812</v>
      </c>
      <c r="L112" s="98"/>
      <c r="M112" s="98">
        <f>+'Ark1'!Y928</f>
        <v>164.96416499570361</v>
      </c>
      <c r="N112" s="98"/>
      <c r="O112" s="98">
        <f>+'Ark1'!AA928</f>
        <v>36.608885160871395</v>
      </c>
      <c r="P112" s="98">
        <f>+'Ark1'!AB928</f>
        <v>1.3826853650019151</v>
      </c>
      <c r="Q112" s="76">
        <f>+'Ark1'!AC928</f>
        <v>-15.801809276546404</v>
      </c>
      <c r="R112" s="76">
        <f t="shared" si="16"/>
        <v>5.281391830559758</v>
      </c>
      <c r="S112" s="39"/>
      <c r="T112" s="4"/>
      <c r="U112" s="11"/>
      <c r="V112" s="5"/>
      <c r="W112" s="5"/>
      <c r="X112"/>
    </row>
    <row r="113" spans="1:24" ht="15.6">
      <c r="A113" s="39"/>
      <c r="B113" s="60">
        <f>+'Ark1'!C929</f>
        <v>2012</v>
      </c>
      <c r="C113" s="60">
        <f>+'Ark1'!L929</f>
        <v>14</v>
      </c>
      <c r="D113" s="98" t="s">
        <v>27</v>
      </c>
      <c r="E113" s="60">
        <f>+'Ark1'!Q929</f>
        <v>1019</v>
      </c>
      <c r="F113" s="76">
        <f>+'Ark1'!R929</f>
        <v>12416</v>
      </c>
      <c r="G113" s="76">
        <f>+'Ark1'!S929</f>
        <v>12401</v>
      </c>
      <c r="H113" s="98">
        <f>+'Ark1'!T929</f>
        <v>32.998458512730558</v>
      </c>
      <c r="I113" s="98"/>
      <c r="J113" s="98">
        <f>+'Ark1'!U929</f>
        <v>33.588766769429931</v>
      </c>
      <c r="K113" s="61">
        <f>+'Ark1'!W929</f>
        <v>57.431658737198624</v>
      </c>
      <c r="L113" s="98"/>
      <c r="M113" s="98">
        <f>+'Ark1'!Y929</f>
        <v>146.42789948453611</v>
      </c>
      <c r="N113" s="98"/>
      <c r="O113" s="98">
        <f>+'Ark1'!AA929</f>
        <v>32.192999237490405</v>
      </c>
      <c r="P113" s="98">
        <f>+'Ark1'!AB929</f>
        <v>1.3656047314431043</v>
      </c>
      <c r="Q113" s="76">
        <f>+'Ark1'!AC929</f>
        <v>-14.126430509040857</v>
      </c>
      <c r="R113" s="76">
        <f t="shared" si="16"/>
        <v>12.184494602551521</v>
      </c>
      <c r="S113" s="39"/>
      <c r="T113" s="4"/>
      <c r="U113" s="11"/>
      <c r="V113" s="5"/>
      <c r="W113" s="5"/>
      <c r="X113"/>
    </row>
    <row r="114" spans="1:24" ht="15.6">
      <c r="A114" s="39"/>
      <c r="B114" s="60">
        <f>+'Ark1'!C930</f>
        <v>2012</v>
      </c>
      <c r="C114" s="60">
        <f>+'Ark1'!L930</f>
        <v>17</v>
      </c>
      <c r="D114" s="98" t="s">
        <v>443</v>
      </c>
      <c r="E114" s="60">
        <f>+'Ark1'!Q930</f>
        <v>1078</v>
      </c>
      <c r="F114" s="76">
        <f>+'Ark1'!R930</f>
        <v>19793.5</v>
      </c>
      <c r="G114" s="76">
        <f>+'Ark1'!S930</f>
        <v>19788.5</v>
      </c>
      <c r="H114" s="98">
        <f>+'Ark1'!T930</f>
        <v>52.605910806357315</v>
      </c>
      <c r="I114" s="98"/>
      <c r="J114" s="98">
        <f>+'Ark1'!U930</f>
        <v>49.688572316382626</v>
      </c>
      <c r="K114" s="61">
        <f>+'Ark1'!W930</f>
        <v>62.200166763524251</v>
      </c>
      <c r="L114" s="98"/>
      <c r="M114" s="98">
        <f>+'Ark1'!Y930</f>
        <v>135.87682825169847</v>
      </c>
      <c r="N114" s="98"/>
      <c r="O114" s="98">
        <f>+'Ark1'!AA930</f>
        <v>26.815384403366817</v>
      </c>
      <c r="P114" s="98">
        <f>+'Ark1'!AB930</f>
        <v>1.7166891760738772</v>
      </c>
      <c r="Q114" s="76">
        <f>+'Ark1'!AC930</f>
        <v>-10.992423634980087</v>
      </c>
      <c r="R114" s="76">
        <f t="shared" si="16"/>
        <v>18.361317254174399</v>
      </c>
      <c r="S114" s="39"/>
      <c r="T114" s="4"/>
      <c r="U114" s="11"/>
      <c r="V114" s="5"/>
      <c r="W114" s="5"/>
      <c r="X114"/>
    </row>
    <row r="115" spans="1:24" ht="15.6">
      <c r="A115" s="39"/>
      <c r="B115" s="60">
        <f>+'Ark1'!C931</f>
        <v>2011</v>
      </c>
      <c r="C115" s="60">
        <f>+'Ark1'!L931</f>
        <v>1</v>
      </c>
      <c r="D115" s="98" t="s">
        <v>485</v>
      </c>
      <c r="E115" s="60">
        <f>+'Ark1'!Q931</f>
        <v>9</v>
      </c>
      <c r="F115" s="76">
        <f>+'Ark1'!R931</f>
        <v>13</v>
      </c>
      <c r="G115" s="76">
        <f>+'Ark1'!S931</f>
        <v>0</v>
      </c>
      <c r="H115" s="98">
        <f>+'Ark1'!T931</f>
        <v>3.4844139483770679E-2</v>
      </c>
      <c r="I115" s="98"/>
      <c r="J115" s="98">
        <f>+'Ark1'!U931</f>
        <v>0</v>
      </c>
      <c r="K115" s="61">
        <f>+'Ark1'!W931</f>
        <v>0</v>
      </c>
      <c r="L115" s="98"/>
      <c r="M115" s="98">
        <f>+'Ark1'!Y931</f>
        <v>0</v>
      </c>
      <c r="N115" s="98"/>
      <c r="O115" s="98">
        <f>+'Ark1'!AA931</f>
        <v>0</v>
      </c>
      <c r="P115" s="98">
        <f>+'Ark1'!AB931</f>
        <v>0</v>
      </c>
      <c r="Q115" s="76">
        <f>+'Ark1'!AC931</f>
        <v>0</v>
      </c>
      <c r="R115" s="76">
        <f t="shared" si="16"/>
        <v>1.4444444444444444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+'Ark1'!C932</f>
        <v>2011</v>
      </c>
      <c r="C116">
        <f>+'Ark1'!L932</f>
        <v>2</v>
      </c>
      <c r="D116" s="52" t="s">
        <v>24</v>
      </c>
      <c r="E116">
        <f>+'Ark1'!Q932</f>
        <v>64</v>
      </c>
      <c r="F116" s="9">
        <f>+'Ark1'!R932</f>
        <v>98</v>
      </c>
      <c r="G116" s="9">
        <f>+'Ark1'!S932</f>
        <v>98</v>
      </c>
      <c r="H116" s="96">
        <f>+'Ark1'!T932</f>
        <v>0.2626712053391943</v>
      </c>
      <c r="I116" s="96"/>
      <c r="J116" s="96">
        <f>+'Ark1'!U932</f>
        <v>0.3900394947736267</v>
      </c>
      <c r="K116" s="1">
        <f>+'Ark1'!W932</f>
        <v>37.755102040816332</v>
      </c>
      <c r="L116" s="96"/>
      <c r="M116" s="96">
        <f>+'Ark1'!Y932</f>
        <v>212.68571428571423</v>
      </c>
      <c r="N116" s="96"/>
      <c r="O116" s="96">
        <f>+'Ark1'!AA932</f>
        <v>45.950026093128514</v>
      </c>
      <c r="P116" s="96">
        <f>+'Ark1'!AB932</f>
        <v>4.0432892865702845</v>
      </c>
      <c r="Q116" s="9">
        <f>+'Ark1'!AC932</f>
        <v>-31.623734476127382</v>
      </c>
      <c r="R116" s="9">
        <f>+F116/E116</f>
        <v>1.53125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+'Ark1'!C933</f>
        <v>2011</v>
      </c>
      <c r="C117">
        <f>+'Ark1'!L933</f>
        <v>5</v>
      </c>
      <c r="D117" s="52" t="s">
        <v>25</v>
      </c>
      <c r="E117">
        <f>+'Ark1'!Q933</f>
        <v>166</v>
      </c>
      <c r="F117" s="9">
        <f>+'Ark1'!R933</f>
        <v>275</v>
      </c>
      <c r="G117" s="9">
        <f>+'Ark1'!S933</f>
        <v>275</v>
      </c>
      <c r="H117" s="96">
        <f>+'Ark1'!T933</f>
        <v>0.73708756600284098</v>
      </c>
      <c r="I117" s="96"/>
      <c r="J117" s="96">
        <f>+'Ark1'!U933</f>
        <v>1.0193850014390975</v>
      </c>
      <c r="K117" s="1">
        <f>+'Ark1'!W933</f>
        <v>42.48</v>
      </c>
      <c r="L117" s="96"/>
      <c r="M117" s="96">
        <f>+'Ark1'!Y933</f>
        <v>198.08945454545463</v>
      </c>
      <c r="N117" s="96"/>
      <c r="O117" s="96">
        <f>+'Ark1'!AA933</f>
        <v>35.19210962279007</v>
      </c>
      <c r="P117" s="96">
        <f>+'Ark1'!AB933</f>
        <v>1.4047193184536324</v>
      </c>
      <c r="Q117" s="9">
        <f>+'Ark1'!AC933</f>
        <v>-20.554490846917375</v>
      </c>
      <c r="R117" s="9">
        <f t="shared" ref="R117:R122" si="17">+F117/E117</f>
        <v>1.6566265060240963</v>
      </c>
      <c r="S117" s="39"/>
      <c r="T117" s="4"/>
      <c r="U117" s="5"/>
      <c r="V117" s="5"/>
      <c r="W117" s="5"/>
      <c r="X117"/>
    </row>
    <row r="118" spans="1:24">
      <c r="A118" s="39"/>
      <c r="B118">
        <f>+'Ark1'!C934</f>
        <v>2011</v>
      </c>
      <c r="C118">
        <f>+'Ark1'!L934</f>
        <v>8</v>
      </c>
      <c r="D118" s="52" t="s">
        <v>442</v>
      </c>
      <c r="E118">
        <f>+'Ark1'!Q934</f>
        <v>406</v>
      </c>
      <c r="F118" s="9">
        <f>+'Ark1'!R934</f>
        <v>1073</v>
      </c>
      <c r="G118" s="9">
        <f>+'Ark1'!S934</f>
        <v>1071</v>
      </c>
      <c r="H118" s="96">
        <f>+'Ark1'!T934</f>
        <v>2.8759816666219944</v>
      </c>
      <c r="I118" s="96"/>
      <c r="J118" s="96">
        <f>+'Ark1'!U934</f>
        <v>3.6462120744054345</v>
      </c>
      <c r="K118" s="1">
        <f>+'Ark1'!W934</f>
        <v>47.619047619047642</v>
      </c>
      <c r="L118" s="96"/>
      <c r="M118" s="96">
        <f>+'Ark1'!Y934</f>
        <v>181.59254426840624</v>
      </c>
      <c r="N118" s="96"/>
      <c r="O118" s="96">
        <f>+'Ark1'!AA934</f>
        <v>37.064867645907349</v>
      </c>
      <c r="P118" s="96">
        <f>+'Ark1'!AB934</f>
        <v>1.9049719772112632</v>
      </c>
      <c r="Q118" s="9">
        <f>+'Ark1'!AC934</f>
        <v>-4.8987740478166257</v>
      </c>
      <c r="R118" s="9">
        <f t="shared" si="17"/>
        <v>2.6428571428571428</v>
      </c>
      <c r="S118" s="39"/>
      <c r="T118" s="4"/>
      <c r="U118"/>
      <c r="V118"/>
      <c r="X118"/>
    </row>
    <row r="119" spans="1:24" ht="15.6">
      <c r="A119" s="39"/>
      <c r="B119">
        <f>+'Ark1'!C935</f>
        <v>2011</v>
      </c>
      <c r="C119">
        <f>+'Ark1'!L935</f>
        <v>11</v>
      </c>
      <c r="D119" s="52" t="s">
        <v>26</v>
      </c>
      <c r="E119">
        <f>+'Ark1'!Q935</f>
        <v>759</v>
      </c>
      <c r="F119" s="9">
        <f>+'Ark1'!R935</f>
        <v>4086</v>
      </c>
      <c r="G119" s="9">
        <f>+'Ark1'!S935</f>
        <v>4085</v>
      </c>
      <c r="H119" s="96">
        <f>+'Ark1'!T935</f>
        <v>10.951781071591302</v>
      </c>
      <c r="I119" s="96"/>
      <c r="J119" s="96">
        <f>+'Ark1'!U935</f>
        <v>12.2703735618643</v>
      </c>
      <c r="K119" s="1">
        <f>+'Ark1'!W935</f>
        <v>52.567686658506723</v>
      </c>
      <c r="L119" s="96"/>
      <c r="M119" s="96">
        <f>+'Ark1'!Y935</f>
        <v>160.4779001468425</v>
      </c>
      <c r="N119" s="96"/>
      <c r="O119" s="96">
        <f>+'Ark1'!AA935</f>
        <v>36.27305939808457</v>
      </c>
      <c r="P119" s="96">
        <f>+'Ark1'!AB935</f>
        <v>1.3588221768968156</v>
      </c>
      <c r="Q119" s="9">
        <f>+'Ark1'!AC935</f>
        <v>-14.02651172883407</v>
      </c>
      <c r="R119" s="9">
        <f t="shared" si="17"/>
        <v>5.383399209486166</v>
      </c>
      <c r="S119" s="39"/>
      <c r="T119" s="4"/>
      <c r="U119" s="5"/>
      <c r="V119"/>
      <c r="W119" s="5"/>
      <c r="X119"/>
    </row>
    <row r="120" spans="1:24">
      <c r="A120" s="39"/>
      <c r="B120">
        <f>+'Ark1'!C936</f>
        <v>2011</v>
      </c>
      <c r="C120">
        <f>+'Ark1'!L936</f>
        <v>14</v>
      </c>
      <c r="D120" s="52" t="s">
        <v>27</v>
      </c>
      <c r="E120">
        <f>+'Ark1'!Q936</f>
        <v>1185</v>
      </c>
      <c r="F120" s="9">
        <f>+'Ark1'!R936</f>
        <v>12981</v>
      </c>
      <c r="G120" s="9">
        <f>+'Ark1'!S936</f>
        <v>12976</v>
      </c>
      <c r="H120" s="96">
        <f>+'Ark1'!T936</f>
        <v>34.79321343375593</v>
      </c>
      <c r="I120" s="96"/>
      <c r="J120" s="96">
        <f>+'Ark1'!U936</f>
        <v>35.295507210862496</v>
      </c>
      <c r="K120" s="1">
        <f>+'Ark1'!W936</f>
        <v>57.372765104808863</v>
      </c>
      <c r="L120" s="96"/>
      <c r="M120" s="96">
        <f>+'Ark1'!Y936</f>
        <v>145.30049302827223</v>
      </c>
      <c r="N120" s="96"/>
      <c r="O120" s="96">
        <f>+'Ark1'!AA936</f>
        <v>31.79641126023234</v>
      </c>
      <c r="P120" s="96">
        <f>+'Ark1'!AB936</f>
        <v>1.3745847705071237</v>
      </c>
      <c r="Q120" s="9">
        <f>+'Ark1'!AC936</f>
        <v>-10.888206142579572</v>
      </c>
      <c r="R120" s="9">
        <f t="shared" si="17"/>
        <v>10.954430379746835</v>
      </c>
      <c r="S120" s="39"/>
      <c r="T120" s="4"/>
      <c r="U120"/>
      <c r="V120"/>
      <c r="X120"/>
    </row>
    <row r="121" spans="1:24">
      <c r="A121" s="39"/>
      <c r="B121">
        <f>+'Ark1'!C937</f>
        <v>2011</v>
      </c>
      <c r="C121">
        <f>+'Ark1'!L937</f>
        <v>17</v>
      </c>
      <c r="D121" s="52" t="s">
        <v>443</v>
      </c>
      <c r="E121">
        <f>+'Ark1'!Q937</f>
        <v>1193</v>
      </c>
      <c r="F121" s="9">
        <f>+'Ark1'!R937</f>
        <v>18214</v>
      </c>
      <c r="G121" s="9">
        <f>+'Ark1'!S937</f>
        <v>18211</v>
      </c>
      <c r="H121" s="96">
        <f>+'Ark1'!T937</f>
        <v>48.81931973518455</v>
      </c>
      <c r="I121" s="96"/>
      <c r="J121" s="96">
        <f>+'Ark1'!U937</f>
        <v>46.08026990421655</v>
      </c>
      <c r="K121" s="1">
        <f>+'Ark1'!W937</f>
        <v>62.173960792927346</v>
      </c>
      <c r="L121" s="96"/>
      <c r="M121" s="96">
        <f>+'Ark1'!Y937</f>
        <v>135.19651367080269</v>
      </c>
      <c r="N121" s="96"/>
      <c r="O121" s="96">
        <f>+'Ark1'!AA937</f>
        <v>26.677607210135545</v>
      </c>
      <c r="P121" s="96">
        <f>+'Ark1'!AB937</f>
        <v>1.6767637147998342</v>
      </c>
      <c r="Q121" s="9">
        <f>+'Ark1'!AC937</f>
        <v>-10.818642554294152</v>
      </c>
      <c r="R121" s="9">
        <f t="shared" si="17"/>
        <v>15.267393126571669</v>
      </c>
      <c r="S121" s="39"/>
      <c r="T121" s="4"/>
      <c r="U121"/>
      <c r="V121"/>
      <c r="X121"/>
    </row>
    <row r="122" spans="1:24">
      <c r="A122" s="39"/>
      <c r="B122">
        <f>+'Ark1'!C938</f>
        <v>2010</v>
      </c>
      <c r="C122">
        <f>+'Ark1'!L938</f>
        <v>1</v>
      </c>
      <c r="D122" s="52" t="s">
        <v>485</v>
      </c>
      <c r="E122">
        <f>+'Ark1'!Q938</f>
        <v>23</v>
      </c>
      <c r="F122" s="9">
        <f>+'Ark1'!R938</f>
        <v>34</v>
      </c>
      <c r="G122" s="9">
        <f>+'Ark1'!S938</f>
        <v>0</v>
      </c>
      <c r="H122" s="96">
        <f>+'Ark1'!T938</f>
        <v>9.1661499474294361E-2</v>
      </c>
      <c r="I122" s="96"/>
      <c r="J122" s="96">
        <f>+'Ark1'!U938</f>
        <v>0</v>
      </c>
      <c r="K122" s="1">
        <f>+'Ark1'!W938</f>
        <v>0</v>
      </c>
      <c r="L122" s="96"/>
      <c r="M122" s="96">
        <f>+'Ark1'!Y938</f>
        <v>0</v>
      </c>
      <c r="N122" s="96"/>
      <c r="O122" s="96">
        <f>+'Ark1'!AA938</f>
        <v>0</v>
      </c>
      <c r="P122" s="96">
        <f>+'Ark1'!AB938</f>
        <v>0</v>
      </c>
      <c r="Q122" s="9">
        <f>+'Ark1'!AC938</f>
        <v>0</v>
      </c>
      <c r="R122" s="9">
        <f t="shared" si="17"/>
        <v>1.4782608695652173</v>
      </c>
      <c r="S122" s="39"/>
      <c r="T122" s="4"/>
      <c r="U122"/>
      <c r="V122"/>
      <c r="X122"/>
    </row>
    <row r="123" spans="1:24" ht="15.6">
      <c r="A123" s="39"/>
      <c r="B123" s="60">
        <f>+'Ark1'!C939</f>
        <v>2010</v>
      </c>
      <c r="C123" s="60">
        <f>+'Ark1'!L939</f>
        <v>2</v>
      </c>
      <c r="D123" s="98" t="s">
        <v>24</v>
      </c>
      <c r="E123" s="60">
        <f>+'Ark1'!Q939</f>
        <v>107</v>
      </c>
      <c r="F123" s="76">
        <f>+'Ark1'!R939</f>
        <v>156</v>
      </c>
      <c r="G123" s="76">
        <f>+'Ark1'!S939</f>
        <v>155</v>
      </c>
      <c r="H123" s="98">
        <f>+'Ark1'!T939</f>
        <v>0.42056452699970337</v>
      </c>
      <c r="I123" s="98"/>
      <c r="J123" s="98">
        <f>+'Ark1'!U939</f>
        <v>0.61745951485814798</v>
      </c>
      <c r="K123" s="61">
        <f>+'Ark1'!W939</f>
        <v>36.890322580645154</v>
      </c>
      <c r="L123" s="98"/>
      <c r="M123" s="98">
        <f>+'Ark1'!Y939</f>
        <v>211.42500000000001</v>
      </c>
      <c r="N123" s="98"/>
      <c r="O123" s="98">
        <f>+'Ark1'!AA939</f>
        <v>38.958504918889005</v>
      </c>
      <c r="P123" s="98">
        <f>+'Ark1'!AB939</f>
        <v>1.547392153459159</v>
      </c>
      <c r="Q123" s="76">
        <f>+'Ark1'!AC939</f>
        <v>1.5423056202133338</v>
      </c>
      <c r="R123" s="76">
        <f>+F123/E123</f>
        <v>1.4579439252336448</v>
      </c>
      <c r="S123" s="39"/>
      <c r="T123" s="4"/>
      <c r="U123"/>
      <c r="V123"/>
      <c r="X123"/>
    </row>
    <row r="124" spans="1:24" ht="15.6">
      <c r="A124" s="39"/>
      <c r="B124" s="60">
        <f>+'Ark1'!C940</f>
        <v>2010</v>
      </c>
      <c r="C124" s="60">
        <f>+'Ark1'!L940</f>
        <v>5</v>
      </c>
      <c r="D124" s="98" t="s">
        <v>25</v>
      </c>
      <c r="E124" s="60">
        <f>+'Ark1'!Q940</f>
        <v>201</v>
      </c>
      <c r="F124" s="76">
        <f>+'Ark1'!R940</f>
        <v>333</v>
      </c>
      <c r="G124" s="76">
        <f>+'Ark1'!S940</f>
        <v>333</v>
      </c>
      <c r="H124" s="98">
        <f>+'Ark1'!T940</f>
        <v>0.89774350955705939</v>
      </c>
      <c r="I124" s="98"/>
      <c r="J124" s="98">
        <f>+'Ark1'!U940</f>
        <v>1.2175853154269003</v>
      </c>
      <c r="K124" s="61">
        <f>+'Ark1'!W940</f>
        <v>42.456456456456472</v>
      </c>
      <c r="L124" s="98"/>
      <c r="M124" s="98">
        <f>+'Ark1'!Y940</f>
        <v>195.3114114114116</v>
      </c>
      <c r="N124" s="98"/>
      <c r="O124" s="98">
        <f>+'Ark1'!AA940</f>
        <v>35.237381045316475</v>
      </c>
      <c r="P124" s="98">
        <f>+'Ark1'!AB940</f>
        <v>1.5831494616977309</v>
      </c>
      <c r="Q124" s="76">
        <f>+'Ark1'!AC940</f>
        <v>-9.9739425636685475</v>
      </c>
      <c r="R124" s="76">
        <f t="shared" ref="R124:R129" si="18">+F124/E124</f>
        <v>1.6567164179104477</v>
      </c>
      <c r="S124" s="39"/>
      <c r="T124" s="4"/>
      <c r="U124"/>
      <c r="V124"/>
      <c r="X124"/>
    </row>
    <row r="125" spans="1:24" ht="15.6">
      <c r="A125" s="39"/>
      <c r="B125" s="60">
        <f>+'Ark1'!C941</f>
        <v>2010</v>
      </c>
      <c r="C125" s="60">
        <f>+'Ark1'!L941</f>
        <v>8</v>
      </c>
      <c r="D125" s="98" t="s">
        <v>442</v>
      </c>
      <c r="E125" s="60">
        <f>+'Ark1'!Q941</f>
        <v>486</v>
      </c>
      <c r="F125" s="76">
        <f>+'Ark1'!R941</f>
        <v>1302</v>
      </c>
      <c r="G125" s="76">
        <f>+'Ark1'!S941</f>
        <v>1302</v>
      </c>
      <c r="H125" s="98">
        <f>+'Ark1'!T941</f>
        <v>3.5100962445744472</v>
      </c>
      <c r="I125" s="98"/>
      <c r="J125" s="98">
        <f>+'Ark1'!U941</f>
        <v>4.3939533572045049</v>
      </c>
      <c r="K125" s="61">
        <f>+'Ark1'!W941</f>
        <v>47.526113671274963</v>
      </c>
      <c r="L125" s="98"/>
      <c r="M125" s="98">
        <f>+'Ark1'!Y941</f>
        <v>180.26728110599075</v>
      </c>
      <c r="N125" s="98"/>
      <c r="O125" s="98">
        <f>+'Ark1'!AA941</f>
        <v>34.486468841570023</v>
      </c>
      <c r="P125" s="98">
        <f>+'Ark1'!AB941</f>
        <v>1.368005077417721</v>
      </c>
      <c r="Q125" s="76">
        <f>+'Ark1'!AC941</f>
        <v>-10.429555183902478</v>
      </c>
      <c r="R125" s="76">
        <f t="shared" si="18"/>
        <v>2.6790123456790123</v>
      </c>
      <c r="S125" s="39"/>
      <c r="T125" s="4"/>
      <c r="U125"/>
      <c r="V125"/>
      <c r="X125"/>
    </row>
    <row r="126" spans="1:24" ht="15.6">
      <c r="A126" s="39"/>
      <c r="B126" s="60">
        <f>+'Ark1'!C942</f>
        <v>2010</v>
      </c>
      <c r="C126" s="60">
        <f>+'Ark1'!L942</f>
        <v>11</v>
      </c>
      <c r="D126" s="98" t="s">
        <v>26</v>
      </c>
      <c r="E126" s="60">
        <f>+'Ark1'!Q942</f>
        <v>875</v>
      </c>
      <c r="F126" s="76">
        <f>+'Ark1'!R942</f>
        <v>4559</v>
      </c>
      <c r="G126" s="76">
        <f>+'Ark1'!S942</f>
        <v>4557</v>
      </c>
      <c r="H126" s="98">
        <f>+'Ark1'!T942</f>
        <v>12.290728708920822</v>
      </c>
      <c r="I126" s="98"/>
      <c r="J126" s="98">
        <f>+'Ark1'!U942</f>
        <v>13.749310351153335</v>
      </c>
      <c r="K126" s="61">
        <f>+'Ark1'!W942</f>
        <v>52.464560017555407</v>
      </c>
      <c r="L126" s="98"/>
      <c r="M126" s="98">
        <f>+'Ark1'!Y942</f>
        <v>161.09563500767737</v>
      </c>
      <c r="N126" s="98"/>
      <c r="O126" s="98">
        <f>+'Ark1'!AA942</f>
        <v>34.177229021378245</v>
      </c>
      <c r="P126" s="98">
        <f>+'Ark1'!AB942</f>
        <v>1.3946452693923423</v>
      </c>
      <c r="Q126" s="76">
        <f>+'Ark1'!AC942</f>
        <v>-16.165899854632979</v>
      </c>
      <c r="R126" s="76">
        <f t="shared" si="18"/>
        <v>5.210285714285714</v>
      </c>
      <c r="S126" s="39"/>
      <c r="T126" s="4"/>
      <c r="U126"/>
      <c r="V126"/>
      <c r="X126"/>
    </row>
    <row r="127" spans="1:24" ht="15.6">
      <c r="A127" s="39"/>
      <c r="B127" s="60">
        <f>+'Ark1'!C943</f>
        <v>2010</v>
      </c>
      <c r="C127" s="60">
        <f>+'Ark1'!L943</f>
        <v>14</v>
      </c>
      <c r="D127" s="98" t="s">
        <v>27</v>
      </c>
      <c r="E127" s="60">
        <f>+'Ark1'!Q943</f>
        <v>1302</v>
      </c>
      <c r="F127" s="76">
        <f>+'Ark1'!R943</f>
        <v>13452</v>
      </c>
      <c r="G127" s="76">
        <f>+'Ark1'!S943</f>
        <v>13449</v>
      </c>
      <c r="H127" s="98">
        <f>+'Ark1'!T943</f>
        <v>36.265602674359044</v>
      </c>
      <c r="I127" s="98"/>
      <c r="J127" s="98">
        <f>+'Ark1'!U943</f>
        <v>36.573942452896034</v>
      </c>
      <c r="K127" s="61">
        <f>+'Ark1'!W943</f>
        <v>57.324262026916486</v>
      </c>
      <c r="L127" s="98"/>
      <c r="M127" s="98">
        <f>+'Ark1'!Y943</f>
        <v>145.23034493012204</v>
      </c>
      <c r="N127" s="98"/>
      <c r="O127" s="98">
        <f>+'Ark1'!AA943</f>
        <v>30.609232910499159</v>
      </c>
      <c r="P127" s="98">
        <f>+'Ark1'!AB943</f>
        <v>1.3806091910692757</v>
      </c>
      <c r="Q127" s="76">
        <f>+'Ark1'!AC943</f>
        <v>-12.44019461204001</v>
      </c>
      <c r="R127" s="76">
        <f t="shared" si="18"/>
        <v>10.331797235023041</v>
      </c>
      <c r="S127" s="39"/>
      <c r="T127" s="4"/>
      <c r="U127"/>
      <c r="V127"/>
      <c r="X127"/>
    </row>
    <row r="128" spans="1:24" ht="15.6">
      <c r="A128" s="39"/>
      <c r="B128" s="60">
        <f>+'Ark1'!C944</f>
        <v>2010</v>
      </c>
      <c r="C128" s="60">
        <f>+'Ark1'!L944</f>
        <v>17</v>
      </c>
      <c r="D128" s="98" t="s">
        <v>443</v>
      </c>
      <c r="E128" s="60">
        <f>+'Ark1'!Q944</f>
        <v>1182</v>
      </c>
      <c r="F128" s="76">
        <f>+'Ark1'!R944</f>
        <v>16598</v>
      </c>
      <c r="G128" s="76">
        <f>+'Ark1'!S944</f>
        <v>16591</v>
      </c>
      <c r="H128" s="98">
        <f>+'Ark1'!T944</f>
        <v>44.746987302186405</v>
      </c>
      <c r="I128" s="98"/>
      <c r="J128" s="98">
        <f>+'Ark1'!U944</f>
        <v>41.974284634531664</v>
      </c>
      <c r="K128" s="61">
        <f>+'Ark1'!W944</f>
        <v>61.988668555240807</v>
      </c>
      <c r="L128" s="98"/>
      <c r="M128" s="98">
        <f>+'Ark1'!Y944</f>
        <v>135.08278105795881</v>
      </c>
      <c r="N128" s="98"/>
      <c r="O128" s="98">
        <f>+'Ark1'!AA944</f>
        <v>27.448600128456839</v>
      </c>
      <c r="P128" s="98">
        <f>+'Ark1'!AB944</f>
        <v>1.5892826688117327</v>
      </c>
      <c r="Q128" s="76">
        <f>+'Ark1'!AC944</f>
        <v>-10.96817234141704</v>
      </c>
      <c r="R128" s="76">
        <f t="shared" si="18"/>
        <v>14.042301184433164</v>
      </c>
      <c r="S128" s="39"/>
      <c r="T128" s="4"/>
      <c r="U128"/>
      <c r="V128"/>
      <c r="X128"/>
    </row>
    <row r="129" spans="1:24" ht="15.6">
      <c r="A129" s="39"/>
      <c r="B129" s="60">
        <f>+'Ark1'!C945</f>
        <v>2009</v>
      </c>
      <c r="C129" s="60">
        <f>+'Ark1'!L945</f>
        <v>1</v>
      </c>
      <c r="D129" s="98" t="s">
        <v>485</v>
      </c>
      <c r="E129" s="60">
        <f>+'Ark1'!Q945</f>
        <v>12</v>
      </c>
      <c r="F129" s="76">
        <f>+'Ark1'!R945</f>
        <v>13</v>
      </c>
      <c r="G129" s="76">
        <f>+'Ark1'!S945</f>
        <v>0</v>
      </c>
      <c r="H129" s="98">
        <f>+'Ark1'!T945</f>
        <v>3.3979821213863753E-2</v>
      </c>
      <c r="I129" s="98"/>
      <c r="J129" s="98">
        <f>+'Ark1'!U945</f>
        <v>0</v>
      </c>
      <c r="K129" s="61">
        <f>+'Ark1'!W945</f>
        <v>0</v>
      </c>
      <c r="L129" s="98"/>
      <c r="M129" s="98">
        <f>+'Ark1'!Y945</f>
        <v>0</v>
      </c>
      <c r="N129" s="98"/>
      <c r="O129" s="98">
        <f>+'Ark1'!AA945</f>
        <v>0</v>
      </c>
      <c r="P129" s="98">
        <f>+'Ark1'!AB945</f>
        <v>0</v>
      </c>
      <c r="Q129" s="76">
        <f>+'Ark1'!AC945</f>
        <v>0</v>
      </c>
      <c r="R129" s="76">
        <f t="shared" si="18"/>
        <v>1.0833333333333333</v>
      </c>
      <c r="S129" s="39"/>
      <c r="T129" s="4"/>
      <c r="U129"/>
      <c r="V129"/>
      <c r="X129"/>
    </row>
    <row r="130" spans="1:24">
      <c r="A130" s="39"/>
      <c r="B130">
        <f>+'Ark1'!C946</f>
        <v>2009</v>
      </c>
      <c r="C130">
        <f>+'Ark1'!L946</f>
        <v>2</v>
      </c>
      <c r="D130" s="52" t="s">
        <v>24</v>
      </c>
      <c r="E130">
        <f>+'Ark1'!Q946</f>
        <v>139</v>
      </c>
      <c r="F130" s="9">
        <f>+'Ark1'!R946</f>
        <v>236</v>
      </c>
      <c r="G130" s="9">
        <f>+'Ark1'!S946</f>
        <v>236</v>
      </c>
      <c r="H130" s="96">
        <f>+'Ark1'!T946</f>
        <v>0.61686444665168083</v>
      </c>
      <c r="I130" s="96"/>
      <c r="J130" s="96">
        <f>+'Ark1'!U946</f>
        <v>0.90155226733245442</v>
      </c>
      <c r="K130" s="1">
        <f>+'Ark1'!W946</f>
        <v>37.080508474576277</v>
      </c>
      <c r="L130" s="96"/>
      <c r="M130" s="96">
        <f>+'Ark1'!Y946</f>
        <v>211.69830508474564</v>
      </c>
      <c r="N130" s="96"/>
      <c r="O130" s="96">
        <f>+'Ark1'!AA946</f>
        <v>35.321758270176637</v>
      </c>
      <c r="P130" s="96">
        <f>+'Ark1'!AB946</f>
        <v>2.8741029101380118</v>
      </c>
      <c r="Q130" s="9">
        <f>+'Ark1'!AC946</f>
        <v>-11.60083873856332</v>
      </c>
      <c r="R130" s="9">
        <f t="shared" ref="R130:R144" si="19">+F130/E130</f>
        <v>1.6978417266187051</v>
      </c>
      <c r="S130" s="39"/>
      <c r="T130" s="4"/>
      <c r="U130"/>
      <c r="V130"/>
      <c r="X130"/>
    </row>
    <row r="131" spans="1:24">
      <c r="A131" s="39"/>
      <c r="B131">
        <f>+'Ark1'!C947</f>
        <v>2009</v>
      </c>
      <c r="C131">
        <f>+'Ark1'!L947</f>
        <v>5</v>
      </c>
      <c r="D131" s="52" t="s">
        <v>25</v>
      </c>
      <c r="E131">
        <f>+'Ark1'!Q947</f>
        <v>284</v>
      </c>
      <c r="F131" s="9">
        <f>+'Ark1'!R947</f>
        <v>569</v>
      </c>
      <c r="G131" s="9">
        <f>+'Ark1'!S947</f>
        <v>568</v>
      </c>
      <c r="H131" s="96">
        <f>+'Ark1'!T947</f>
        <v>1.4872706362068064</v>
      </c>
      <c r="I131" s="96"/>
      <c r="J131" s="96">
        <f>+'Ark1'!U947</f>
        <v>2.0351007510932471</v>
      </c>
      <c r="K131" s="1">
        <f>+'Ark1'!W947</f>
        <v>42.477112676056336</v>
      </c>
      <c r="L131" s="96"/>
      <c r="M131" s="96">
        <f>+'Ark1'!Y947</f>
        <v>198.20386643233724</v>
      </c>
      <c r="N131" s="96"/>
      <c r="O131" s="96">
        <f>+'Ark1'!AA947</f>
        <v>33.182229873669591</v>
      </c>
      <c r="P131" s="96">
        <f>+'Ark1'!AB947</f>
        <v>1.488040625385338</v>
      </c>
      <c r="Q131" s="9">
        <f>+'Ark1'!AC947</f>
        <v>-16.096900258925306</v>
      </c>
      <c r="R131" s="9">
        <f t="shared" si="19"/>
        <v>2.0035211267605635</v>
      </c>
      <c r="S131" s="39"/>
      <c r="T131" s="4"/>
      <c r="U131"/>
      <c r="V131"/>
      <c r="X131"/>
    </row>
    <row r="132" spans="1:24">
      <c r="A132" s="39"/>
      <c r="B132">
        <f>+'Ark1'!C948</f>
        <v>2009</v>
      </c>
      <c r="C132">
        <f>+'Ark1'!L948</f>
        <v>8</v>
      </c>
      <c r="D132" s="52" t="s">
        <v>442</v>
      </c>
      <c r="E132">
        <f>+'Ark1'!Q948</f>
        <v>597</v>
      </c>
      <c r="F132" s="9">
        <f>+'Ark1'!R948</f>
        <v>1927</v>
      </c>
      <c r="G132" s="9">
        <f>+'Ark1'!S948</f>
        <v>1927</v>
      </c>
      <c r="H132" s="96">
        <f>+'Ark1'!T948</f>
        <v>5.0368550368550356</v>
      </c>
      <c r="I132" s="96"/>
      <c r="J132" s="96">
        <f>+'Ark1'!U948</f>
        <v>6.2639285203928852</v>
      </c>
      <c r="K132" s="1">
        <f>+'Ark1'!W948</f>
        <v>47.453035806953821</v>
      </c>
      <c r="L132" s="96"/>
      <c r="M132" s="96">
        <f>+'Ark1'!Y948</f>
        <v>180.13725998962133</v>
      </c>
      <c r="N132" s="96"/>
      <c r="O132" s="96">
        <f>+'Ark1'!AA948</f>
        <v>35.114824803524137</v>
      </c>
      <c r="P132" s="96">
        <f>+'Ark1'!AB948</f>
        <v>1.359488697142786</v>
      </c>
      <c r="Q132" s="9">
        <f>+'Ark1'!AC948</f>
        <v>-17.304885259021191</v>
      </c>
      <c r="R132" s="9">
        <f t="shared" si="19"/>
        <v>3.2278056951423784</v>
      </c>
      <c r="S132" s="39"/>
      <c r="T132" s="4"/>
      <c r="U132"/>
      <c r="V132"/>
      <c r="X132"/>
    </row>
    <row r="133" spans="1:24">
      <c r="A133" s="39"/>
      <c r="B133">
        <f>+'Ark1'!C949</f>
        <v>2009</v>
      </c>
      <c r="C133">
        <f>+'Ark1'!L949</f>
        <v>11</v>
      </c>
      <c r="D133" s="52" t="s">
        <v>26</v>
      </c>
      <c r="E133">
        <f>+'Ark1'!Q949</f>
        <v>993</v>
      </c>
      <c r="F133" s="9">
        <f>+'Ark1'!R949</f>
        <v>6247</v>
      </c>
      <c r="G133" s="9">
        <f>+'Ark1'!S949</f>
        <v>6247</v>
      </c>
      <c r="H133" s="96">
        <f>+'Ark1'!T949</f>
        <v>16.328611009462069</v>
      </c>
      <c r="I133" s="96"/>
      <c r="J133" s="96">
        <f>+'Ark1'!U949</f>
        <v>17.80712976754662</v>
      </c>
      <c r="K133" s="1">
        <f>+'Ark1'!W949</f>
        <v>52.442292300304146</v>
      </c>
      <c r="L133" s="96"/>
      <c r="M133" s="96">
        <f>+'Ark1'!Y949</f>
        <v>157.96500720345739</v>
      </c>
      <c r="N133" s="96"/>
      <c r="O133" s="96">
        <f>+'Ark1'!AA949</f>
        <v>34.093205118864503</v>
      </c>
      <c r="P133" s="96">
        <f>+'Ark1'!AB949</f>
        <v>1.3765249485315798</v>
      </c>
      <c r="Q133" s="9">
        <f>+'Ark1'!AC949</f>
        <v>-16.014289857851079</v>
      </c>
      <c r="R133" s="9">
        <f t="shared" si="19"/>
        <v>6.2910372608257807</v>
      </c>
      <c r="S133" s="39"/>
      <c r="T133" s="4"/>
      <c r="U133"/>
      <c r="V133"/>
      <c r="X133"/>
    </row>
    <row r="134" spans="1:24">
      <c r="A134" s="39"/>
      <c r="B134">
        <f>+'Ark1'!C950</f>
        <v>2009</v>
      </c>
      <c r="C134">
        <f>+'Ark1'!L950</f>
        <v>14</v>
      </c>
      <c r="D134" s="52" t="s">
        <v>27</v>
      </c>
      <c r="E134">
        <f>+'Ark1'!Q950</f>
        <v>1337</v>
      </c>
      <c r="F134" s="9">
        <f>+'Ark1'!R950</f>
        <v>15616</v>
      </c>
      <c r="G134" s="9">
        <f>+'Ark1'!S950</f>
        <v>15611</v>
      </c>
      <c r="H134" s="96">
        <f>+'Ark1'!T950</f>
        <v>40.817606775053591</v>
      </c>
      <c r="I134" s="96"/>
      <c r="J134" s="96">
        <f>+'Ark1'!U950</f>
        <v>40.294989458088629</v>
      </c>
      <c r="K134" s="1">
        <f>+'Ark1'!W950</f>
        <v>57.204727435782466</v>
      </c>
      <c r="L134" s="96"/>
      <c r="M134" s="96">
        <f>+'Ark1'!Y950</f>
        <v>142.99462730532841</v>
      </c>
      <c r="N134" s="96"/>
      <c r="O134" s="96">
        <f>+'Ark1'!AA950</f>
        <v>29.314869945917323</v>
      </c>
      <c r="P134" s="96">
        <f>+'Ark1'!AB950</f>
        <v>1.3900386646730709</v>
      </c>
      <c r="Q134" s="9">
        <f>+'Ark1'!AC950</f>
        <v>-11.035802776511444</v>
      </c>
      <c r="R134" s="9">
        <f t="shared" si="19"/>
        <v>11.679880329094988</v>
      </c>
      <c r="S134" s="39"/>
      <c r="T134" s="4"/>
      <c r="U134"/>
      <c r="V134"/>
      <c r="X134"/>
    </row>
    <row r="135" spans="1:24">
      <c r="A135" s="39"/>
      <c r="B135">
        <f>+'Ark1'!C951</f>
        <v>2009</v>
      </c>
      <c r="C135">
        <f>+'Ark1'!L951</f>
        <v>17</v>
      </c>
      <c r="D135" s="52" t="s">
        <v>443</v>
      </c>
      <c r="E135">
        <f>+'Ark1'!Q951</f>
        <v>1124</v>
      </c>
      <c r="F135" s="9">
        <f>+'Ark1'!R951</f>
        <v>12995</v>
      </c>
      <c r="G135" s="9">
        <f>+'Ark1'!S951</f>
        <v>12995</v>
      </c>
      <c r="H135" s="96">
        <f>+'Ark1'!T951</f>
        <v>33.966752051858442</v>
      </c>
      <c r="I135" s="96"/>
      <c r="J135" s="96">
        <f>+'Ark1'!U951</f>
        <v>31.357994050175193</v>
      </c>
      <c r="K135" s="1">
        <f>+'Ark1'!W951</f>
        <v>61.718507118122353</v>
      </c>
      <c r="L135" s="96"/>
      <c r="M135" s="96">
        <f>+'Ark1'!Y951</f>
        <v>133.72434013082017</v>
      </c>
      <c r="N135" s="96"/>
      <c r="O135" s="96">
        <f>+'Ark1'!AA951</f>
        <v>25.501705125548455</v>
      </c>
      <c r="P135" s="96">
        <f>+'Ark1'!AB951</f>
        <v>1.4940770335664901</v>
      </c>
      <c r="Q135" s="9">
        <f>+'Ark1'!AC951</f>
        <v>-8.2347330973278901</v>
      </c>
      <c r="R135" s="9">
        <f t="shared" si="19"/>
        <v>11.561387900355871</v>
      </c>
      <c r="S135" s="39"/>
      <c r="T135" s="4"/>
      <c r="U135"/>
      <c r="V135"/>
      <c r="X135"/>
    </row>
    <row r="136" spans="1:24">
      <c r="A136" s="39"/>
      <c r="B136">
        <f>+'Ark1'!C952</f>
        <v>2008</v>
      </c>
      <c r="C136">
        <f>+'Ark1'!L952</f>
        <v>1</v>
      </c>
      <c r="D136" s="52" t="s">
        <v>485</v>
      </c>
      <c r="E136">
        <f>+'Ark1'!Q952</f>
        <v>14</v>
      </c>
      <c r="F136" s="9">
        <f>+'Ark1'!R952</f>
        <v>17</v>
      </c>
      <c r="G136" s="9">
        <f>+'Ark1'!S952</f>
        <v>0</v>
      </c>
      <c r="H136" s="96">
        <f>+'Ark1'!T952</f>
        <v>4.6666117653517809E-2</v>
      </c>
      <c r="I136" s="96"/>
      <c r="J136" s="96">
        <f>+'Ark1'!U952</f>
        <v>0</v>
      </c>
      <c r="K136" s="1">
        <f>+'Ark1'!W952</f>
        <v>0</v>
      </c>
      <c r="L136" s="96"/>
      <c r="M136" s="96">
        <f>+'Ark1'!Y952</f>
        <v>0</v>
      </c>
      <c r="N136" s="96"/>
      <c r="O136" s="96">
        <f>+'Ark1'!AA952</f>
        <v>0</v>
      </c>
      <c r="P136" s="96">
        <f>+'Ark1'!AB952</f>
        <v>0</v>
      </c>
      <c r="Q136" s="9">
        <f>+'Ark1'!AC952</f>
        <v>0</v>
      </c>
      <c r="R136" s="9">
        <f t="shared" si="19"/>
        <v>1.2142857142857142</v>
      </c>
      <c r="S136" s="39"/>
      <c r="T136" s="4"/>
      <c r="U136"/>
      <c r="V136"/>
      <c r="X136"/>
    </row>
    <row r="137" spans="1:24" ht="15.6">
      <c r="A137" s="39"/>
      <c r="B137" s="60">
        <f>+'Ark1'!C953</f>
        <v>2008</v>
      </c>
      <c r="C137" s="60">
        <f>+'Ark1'!L953</f>
        <v>2</v>
      </c>
      <c r="D137" s="98" t="s">
        <v>24</v>
      </c>
      <c r="E137" s="60">
        <f>+'Ark1'!Q953</f>
        <v>113</v>
      </c>
      <c r="F137" s="76">
        <f>+'Ark1'!R953</f>
        <v>177</v>
      </c>
      <c r="G137" s="76">
        <f>+'Ark1'!S953</f>
        <v>177</v>
      </c>
      <c r="H137" s="98">
        <f>+'Ark1'!T953</f>
        <v>0.48587663674545001</v>
      </c>
      <c r="I137" s="98"/>
      <c r="J137" s="98">
        <f>+'Ark1'!U953</f>
        <v>0.69028523880140868</v>
      </c>
      <c r="K137" s="61">
        <f>+'Ark1'!W953</f>
        <v>36.683615819209031</v>
      </c>
      <c r="L137" s="98"/>
      <c r="M137" s="98">
        <f>+'Ark1'!Y953</f>
        <v>207.87118644067797</v>
      </c>
      <c r="N137" s="98"/>
      <c r="O137" s="98">
        <f>+'Ark1'!AA953</f>
        <v>40.397524889978762</v>
      </c>
      <c r="P137" s="98">
        <f>+'Ark1'!AB953</f>
        <v>1.522491427296262</v>
      </c>
      <c r="Q137" s="76">
        <f>+'Ark1'!AC953</f>
        <v>7.2226722336880753</v>
      </c>
      <c r="R137" s="76">
        <f t="shared" si="19"/>
        <v>1.5663716814159292</v>
      </c>
      <c r="S137" s="39"/>
      <c r="T137" s="4"/>
      <c r="U137"/>
      <c r="V137"/>
      <c r="X137"/>
    </row>
    <row r="138" spans="1:24" ht="15.6">
      <c r="A138" s="39"/>
      <c r="B138" s="60">
        <f>+'Ark1'!C954</f>
        <v>2008</v>
      </c>
      <c r="C138" s="60">
        <f>+'Ark1'!L954</f>
        <v>5</v>
      </c>
      <c r="D138" s="98" t="s">
        <v>25</v>
      </c>
      <c r="E138" s="60">
        <f>+'Ark1'!Q954</f>
        <v>291</v>
      </c>
      <c r="F138" s="76">
        <f>+'Ark1'!R954</f>
        <v>550</v>
      </c>
      <c r="G138" s="76">
        <f>+'Ark1'!S954</f>
        <v>550</v>
      </c>
      <c r="H138" s="98">
        <f>+'Ark1'!T954</f>
        <v>1.5097861593785171</v>
      </c>
      <c r="I138" s="98"/>
      <c r="J138" s="98">
        <f>+'Ark1'!U954</f>
        <v>2.0037787343997611</v>
      </c>
      <c r="K138" s="61">
        <f>+'Ark1'!W954</f>
        <v>42.470909090909096</v>
      </c>
      <c r="L138" s="98"/>
      <c r="M138" s="98">
        <f>+'Ark1'!Y954</f>
        <v>194.18963636363625</v>
      </c>
      <c r="N138" s="98"/>
      <c r="O138" s="98">
        <f>+'Ark1'!AA954</f>
        <v>33.088071756980362</v>
      </c>
      <c r="P138" s="98">
        <f>+'Ark1'!AB954</f>
        <v>1.3771080009502541</v>
      </c>
      <c r="Q138" s="76">
        <f>+'Ark1'!AC954</f>
        <v>-10.446882370498551</v>
      </c>
      <c r="R138" s="76">
        <f t="shared" si="19"/>
        <v>1.8900343642611683</v>
      </c>
      <c r="S138" s="39"/>
      <c r="T138" s="4"/>
      <c r="U138"/>
      <c r="V138"/>
      <c r="X138"/>
    </row>
    <row r="139" spans="1:24" ht="15.6">
      <c r="A139" s="39"/>
      <c r="B139" s="60">
        <f>+'Ark1'!C955</f>
        <v>2008</v>
      </c>
      <c r="C139" s="60">
        <f>+'Ark1'!L955</f>
        <v>8</v>
      </c>
      <c r="D139" s="98" t="s">
        <v>442</v>
      </c>
      <c r="E139" s="60">
        <f>+'Ark1'!Q955</f>
        <v>597</v>
      </c>
      <c r="F139" s="76">
        <f>+'Ark1'!R955</f>
        <v>1947</v>
      </c>
      <c r="G139" s="76">
        <f>+'Ark1'!S955</f>
        <v>1945</v>
      </c>
      <c r="H139" s="98">
        <f>+'Ark1'!T955</f>
        <v>5.3446430041999511</v>
      </c>
      <c r="I139" s="98"/>
      <c r="J139" s="98">
        <f>+'Ark1'!U955</f>
        <v>6.6131041402930641</v>
      </c>
      <c r="K139" s="61">
        <f>+'Ark1'!W955</f>
        <v>47.472493573264785</v>
      </c>
      <c r="L139" s="98"/>
      <c r="M139" s="98">
        <f>+'Ark1'!Y955</f>
        <v>181.04160246533112</v>
      </c>
      <c r="N139" s="98"/>
      <c r="O139" s="98">
        <f>+'Ark1'!AA955</f>
        <v>35.002800628098484</v>
      </c>
      <c r="P139" s="98">
        <f>+'Ark1'!AB955</f>
        <v>0</v>
      </c>
      <c r="Q139" s="76">
        <f>+'Ark1'!AC955</f>
        <v>0</v>
      </c>
      <c r="R139" s="76">
        <f t="shared" si="19"/>
        <v>3.2613065326633164</v>
      </c>
      <c r="S139" s="39"/>
      <c r="T139" s="4"/>
      <c r="U139"/>
      <c r="V139"/>
      <c r="X139"/>
    </row>
    <row r="140" spans="1:24" ht="15.6">
      <c r="A140" s="39"/>
      <c r="B140" s="60">
        <f>+'Ark1'!C956</f>
        <v>2008</v>
      </c>
      <c r="C140" s="60">
        <f>+'Ark1'!L956</f>
        <v>11</v>
      </c>
      <c r="D140" s="98" t="s">
        <v>26</v>
      </c>
      <c r="E140" s="60">
        <f>+'Ark1'!Q956</f>
        <v>1076</v>
      </c>
      <c r="F140" s="76">
        <f>+'Ark1'!R956</f>
        <v>6576</v>
      </c>
      <c r="G140" s="76">
        <f>+'Ark1'!S956</f>
        <v>6576</v>
      </c>
      <c r="H140" s="98">
        <f>+'Ark1'!T956</f>
        <v>18.051552334678419</v>
      </c>
      <c r="I140" s="98"/>
      <c r="J140" s="98">
        <f>+'Ark1'!U956</f>
        <v>19.903695292007448</v>
      </c>
      <c r="K140" s="61">
        <f>+'Ark1'!W956</f>
        <v>52.416058394160579</v>
      </c>
      <c r="L140" s="98"/>
      <c r="M140" s="98">
        <f>+'Ark1'!Y956</f>
        <v>161.32842153284685</v>
      </c>
      <c r="N140" s="98"/>
      <c r="O140" s="98">
        <f>+'Ark1'!AA956</f>
        <v>34.271999519088283</v>
      </c>
      <c r="P140" s="98">
        <f>+'Ark1'!AB956</f>
        <v>1.3736121193761641</v>
      </c>
      <c r="Q140" s="76">
        <f>+'Ark1'!AC956</f>
        <v>-17.62652884013611</v>
      </c>
      <c r="R140" s="76">
        <f t="shared" si="19"/>
        <v>6.1115241635687729</v>
      </c>
      <c r="S140" s="39"/>
      <c r="T140" s="4"/>
      <c r="U140"/>
      <c r="V140"/>
      <c r="X140"/>
    </row>
    <row r="141" spans="1:24" ht="15.6">
      <c r="A141" s="39"/>
      <c r="B141" s="60">
        <f>+'Ark1'!C957</f>
        <v>2008</v>
      </c>
      <c r="C141" s="60">
        <f>+'Ark1'!L957</f>
        <v>14</v>
      </c>
      <c r="D141" s="98" t="s">
        <v>27</v>
      </c>
      <c r="E141" s="60">
        <f>+'Ark1'!Q957</f>
        <v>1452</v>
      </c>
      <c r="F141" s="76">
        <f>+'Ark1'!R957</f>
        <v>15762</v>
      </c>
      <c r="G141" s="76">
        <f>+'Ark1'!S957</f>
        <v>15758</v>
      </c>
      <c r="H141" s="98">
        <f>+'Ark1'!T957</f>
        <v>43.267726262043993</v>
      </c>
      <c r="I141" s="98"/>
      <c r="J141" s="98">
        <f>+'Ark1'!U957</f>
        <v>42.586878134108495</v>
      </c>
      <c r="K141" s="61">
        <f>+'Ark1'!W957</f>
        <v>57.172039598933878</v>
      </c>
      <c r="L141" s="98"/>
      <c r="M141" s="98">
        <f>+'Ark1'!Y957</f>
        <v>144.01358330161227</v>
      </c>
      <c r="N141" s="98"/>
      <c r="O141" s="98">
        <f>+'Ark1'!AA957</f>
        <v>29.609622285035304</v>
      </c>
      <c r="P141" s="98">
        <f>+'Ark1'!AB957</f>
        <v>1.390423811609502</v>
      </c>
      <c r="Q141" s="76">
        <f>+'Ark1'!AC957</f>
        <v>-13.906256852287701</v>
      </c>
      <c r="R141" s="76">
        <f t="shared" si="19"/>
        <v>10.855371900826446</v>
      </c>
      <c r="S141" s="39"/>
      <c r="T141" s="4"/>
      <c r="U141"/>
      <c r="V141"/>
      <c r="X141"/>
    </row>
    <row r="142" spans="1:24" ht="15.6">
      <c r="A142" s="39"/>
      <c r="B142" s="60">
        <f>+'Ark1'!C958</f>
        <v>2008</v>
      </c>
      <c r="C142" s="60">
        <f>+'Ark1'!L958</f>
        <v>17</v>
      </c>
      <c r="D142" s="98" t="s">
        <v>443</v>
      </c>
      <c r="E142" s="60">
        <f>+'Ark1'!Q958</f>
        <v>1112</v>
      </c>
      <c r="F142" s="76">
        <f>+'Ark1'!R958</f>
        <v>10828</v>
      </c>
      <c r="G142" s="76">
        <f>+'Ark1'!S958</f>
        <v>10827</v>
      </c>
      <c r="H142" s="98">
        <f>+'Ark1'!T958</f>
        <v>29.723571879546505</v>
      </c>
      <c r="I142" s="98"/>
      <c r="J142" s="98">
        <f>+'Ark1'!U958</f>
        <v>26.985146969001345</v>
      </c>
      <c r="K142" s="61">
        <f>+'Ark1'!W958</f>
        <v>61.48277454511868</v>
      </c>
      <c r="L142" s="98"/>
      <c r="M142" s="98">
        <f>+'Ark1'!Y958</f>
        <v>132.8359161433319</v>
      </c>
      <c r="N142" s="98"/>
      <c r="O142" s="98">
        <f>+'Ark1'!AA958</f>
        <v>25.09371059874</v>
      </c>
      <c r="P142" s="98">
        <f>+'Ark1'!AB958</f>
        <v>1.3868298659166136</v>
      </c>
      <c r="Q142" s="76">
        <f>+'Ark1'!AC958</f>
        <v>-9.885091040136162</v>
      </c>
      <c r="R142" s="76">
        <f t="shared" si="19"/>
        <v>9.7374100719424455</v>
      </c>
      <c r="S142" s="39"/>
      <c r="T142" s="4"/>
      <c r="U142"/>
      <c r="V142"/>
      <c r="X142"/>
    </row>
    <row r="143" spans="1:24" ht="15.6">
      <c r="A143" s="39"/>
      <c r="B143" s="60">
        <f>+'Ark1'!C959</f>
        <v>2007</v>
      </c>
      <c r="C143" s="60">
        <f>+'Ark1'!L959</f>
        <v>1</v>
      </c>
      <c r="D143" s="98" t="s">
        <v>485</v>
      </c>
      <c r="E143" s="60">
        <f>+'Ark1'!Q959</f>
        <v>7</v>
      </c>
      <c r="F143" s="76">
        <f>+'Ark1'!R959</f>
        <v>7</v>
      </c>
      <c r="G143" s="76">
        <f>+'Ark1'!S959</f>
        <v>0</v>
      </c>
      <c r="H143" s="98">
        <f>+'Ark1'!T959</f>
        <v>1.8233915082052611E-2</v>
      </c>
      <c r="I143" s="98"/>
      <c r="J143" s="98">
        <f>+'Ark1'!U959</f>
        <v>0</v>
      </c>
      <c r="K143" s="61">
        <f>+'Ark1'!W959</f>
        <v>0</v>
      </c>
      <c r="L143" s="98"/>
      <c r="M143" s="98">
        <f>+'Ark1'!Y959</f>
        <v>0</v>
      </c>
      <c r="N143" s="98"/>
      <c r="O143" s="98">
        <f>+'Ark1'!AA959</f>
        <v>0</v>
      </c>
      <c r="P143" s="98">
        <f>+'Ark1'!AB959</f>
        <v>0</v>
      </c>
      <c r="Q143" s="76">
        <f>+'Ark1'!AC959</f>
        <v>0</v>
      </c>
      <c r="R143" s="76">
        <f t="shared" si="19"/>
        <v>1</v>
      </c>
      <c r="S143" s="39"/>
      <c r="T143" s="4"/>
      <c r="U143"/>
      <c r="V143"/>
      <c r="X143"/>
    </row>
    <row r="144" spans="1:24">
      <c r="A144" s="39"/>
      <c r="B144">
        <f>+'Ark1'!C960</f>
        <v>2007</v>
      </c>
      <c r="C144">
        <f>+'Ark1'!L960</f>
        <v>2</v>
      </c>
      <c r="D144" s="52" t="s">
        <v>24</v>
      </c>
      <c r="E144">
        <f>+'Ark1'!Q960</f>
        <v>105</v>
      </c>
      <c r="F144" s="9">
        <f>+'Ark1'!R960</f>
        <v>149</v>
      </c>
      <c r="G144" s="9">
        <f>+'Ark1'!S960</f>
        <v>149</v>
      </c>
      <c r="H144" s="96">
        <f>+'Ark1'!T960</f>
        <v>0.38812190674654851</v>
      </c>
      <c r="I144" s="96"/>
      <c r="J144" s="96">
        <f>+'Ark1'!U960</f>
        <v>0.54536973484941398</v>
      </c>
      <c r="K144" s="1">
        <f>+'Ark1'!W960</f>
        <v>37.24832214765101</v>
      </c>
      <c r="L144" s="96"/>
      <c r="M144" s="96">
        <f>+'Ark1'!Y960</f>
        <v>207.39060402684569</v>
      </c>
      <c r="N144" s="96"/>
      <c r="O144" s="96">
        <f>+'Ark1'!AA960</f>
        <v>36.193071646457447</v>
      </c>
      <c r="P144" s="96">
        <f>+'Ark1'!AB960</f>
        <v>1.5796781605287691</v>
      </c>
      <c r="Q144" s="9">
        <f>+'Ark1'!AC960</f>
        <v>-4.188979499504013</v>
      </c>
      <c r="R144" s="9">
        <f t="shared" si="19"/>
        <v>1.4190476190476191</v>
      </c>
      <c r="S144" s="39"/>
      <c r="T144" s="4"/>
      <c r="U144"/>
      <c r="V144"/>
      <c r="X144"/>
    </row>
    <row r="145" spans="1:24">
      <c r="A145" s="39"/>
      <c r="B145">
        <f>+'Ark1'!C961</f>
        <v>2007</v>
      </c>
      <c r="C145">
        <f>+'Ark1'!L961</f>
        <v>5</v>
      </c>
      <c r="D145" s="52" t="s">
        <v>25</v>
      </c>
      <c r="E145">
        <f>+'Ark1'!Q961</f>
        <v>302</v>
      </c>
      <c r="F145" s="9">
        <f>+'Ark1'!R961</f>
        <v>593</v>
      </c>
      <c r="G145" s="9">
        <f>+'Ark1'!S961</f>
        <v>591</v>
      </c>
      <c r="H145" s="96">
        <f>+'Ark1'!T961</f>
        <v>1.5446730919510292</v>
      </c>
      <c r="I145" s="96"/>
      <c r="J145" s="96">
        <f>+'Ark1'!U961</f>
        <v>2.0594355801282047</v>
      </c>
      <c r="K145" s="1">
        <f>+'Ark1'!W961</f>
        <v>42.541455160744498</v>
      </c>
      <c r="L145" s="96"/>
      <c r="M145" s="96">
        <f>+'Ark1'!Y961</f>
        <v>196.77858347386189</v>
      </c>
      <c r="N145" s="96"/>
      <c r="O145" s="96">
        <f>+'Ark1'!AA961</f>
        <v>34.422427064164189</v>
      </c>
      <c r="P145" s="96">
        <f>+'Ark1'!AB961</f>
        <v>1.378303199560432</v>
      </c>
      <c r="Q145" s="9">
        <f>+'Ark1'!AC961</f>
        <v>-9.733121040195007</v>
      </c>
      <c r="R145" s="9">
        <f t="shared" ref="R145:R150" si="20">+F145/E145</f>
        <v>1.9635761589403973</v>
      </c>
      <c r="S145" s="39"/>
      <c r="T145" s="4"/>
      <c r="U145"/>
      <c r="V145"/>
      <c r="X145"/>
    </row>
    <row r="146" spans="1:24">
      <c r="A146" s="39"/>
      <c r="B146">
        <f>+'Ark1'!C962</f>
        <v>2007</v>
      </c>
      <c r="C146">
        <f>+'Ark1'!L962</f>
        <v>8</v>
      </c>
      <c r="D146" s="52" t="s">
        <v>442</v>
      </c>
      <c r="E146">
        <f>+'Ark1'!Q962</f>
        <v>646</v>
      </c>
      <c r="F146" s="9">
        <f>+'Ark1'!R962</f>
        <v>2083</v>
      </c>
      <c r="G146" s="9">
        <f>+'Ark1'!S962</f>
        <v>2083</v>
      </c>
      <c r="H146" s="96">
        <f>+'Ark1'!T962</f>
        <v>5.4258921594165157</v>
      </c>
      <c r="I146" s="96"/>
      <c r="J146" s="96">
        <f>+'Ark1'!U962</f>
        <v>6.6963084491434204</v>
      </c>
      <c r="K146" s="1">
        <f>+'Ark1'!W962</f>
        <v>47.488238118098913</v>
      </c>
      <c r="L146" s="96"/>
      <c r="M146" s="96">
        <f>+'Ark1'!Y962</f>
        <v>182.15055208833405</v>
      </c>
      <c r="N146" s="96"/>
      <c r="O146" s="96">
        <f>+'Ark1'!AA962</f>
        <v>33.859653197775174</v>
      </c>
      <c r="P146" s="96">
        <f>+'Ark1'!AB962</f>
        <v>1.4170049205066131</v>
      </c>
      <c r="Q146" s="9">
        <f>+'Ark1'!AC962</f>
        <v>-12.934859613645347</v>
      </c>
      <c r="R146" s="9">
        <f t="shared" si="20"/>
        <v>3.2244582043343653</v>
      </c>
      <c r="S146" s="39"/>
      <c r="T146" s="4"/>
      <c r="U146"/>
      <c r="V146"/>
      <c r="X146"/>
    </row>
    <row r="147" spans="1:24">
      <c r="A147" s="39"/>
      <c r="B147">
        <f>+'Ark1'!C963</f>
        <v>2007</v>
      </c>
      <c r="C147">
        <f>+'Ark1'!L963</f>
        <v>11</v>
      </c>
      <c r="D147" s="52" t="s">
        <v>26</v>
      </c>
      <c r="E147">
        <f>+'Ark1'!Q963</f>
        <v>1108</v>
      </c>
      <c r="F147" s="9">
        <f>+'Ark1'!R963</f>
        <v>7083</v>
      </c>
      <c r="G147" s="9">
        <f>+'Ark1'!S963</f>
        <v>7082</v>
      </c>
      <c r="H147" s="96">
        <f>+'Ark1'!T963</f>
        <v>18.450117218025529</v>
      </c>
      <c r="I147" s="96"/>
      <c r="J147" s="96">
        <f>+'Ark1'!U963</f>
        <v>20.277998927304612</v>
      </c>
      <c r="K147" s="1">
        <f>+'Ark1'!W963</f>
        <v>52.457639085004239</v>
      </c>
      <c r="L147" s="96"/>
      <c r="M147" s="96">
        <f>+'Ark1'!Y963</f>
        <v>162.21543131441436</v>
      </c>
      <c r="N147" s="96"/>
      <c r="O147" s="96">
        <f>+'Ark1'!AA963</f>
        <v>33.104153288160695</v>
      </c>
      <c r="P147" s="96">
        <f>+'Ark1'!AB963</f>
        <v>1.3813720022190779</v>
      </c>
      <c r="Q147" s="9">
        <f>+'Ark1'!AC963</f>
        <v>-16.243885938341244</v>
      </c>
      <c r="R147" s="9">
        <f t="shared" si="20"/>
        <v>6.3925992779783396</v>
      </c>
      <c r="S147" s="39"/>
      <c r="T147" s="4"/>
      <c r="U147"/>
      <c r="V147"/>
      <c r="X147"/>
    </row>
    <row r="148" spans="1:24">
      <c r="A148" s="39"/>
      <c r="B148">
        <f>+'Ark1'!C964</f>
        <v>2007</v>
      </c>
      <c r="C148">
        <f>+'Ark1'!L964</f>
        <v>14</v>
      </c>
      <c r="D148" s="52" t="s">
        <v>27</v>
      </c>
      <c r="E148">
        <f>+'Ark1'!Q964</f>
        <v>1430</v>
      </c>
      <c r="F148" s="9">
        <f>+'Ark1'!R964</f>
        <v>16533</v>
      </c>
      <c r="G148" s="9">
        <f>+'Ark1'!S964</f>
        <v>16528</v>
      </c>
      <c r="H148" s="96">
        <f>+'Ark1'!T964</f>
        <v>43.065902578796553</v>
      </c>
      <c r="I148" s="96"/>
      <c r="J148" s="96">
        <f>+'Ark1'!U964</f>
        <v>42.573522780479976</v>
      </c>
      <c r="K148" s="1">
        <f>+'Ark1'!W964</f>
        <v>57.123063891577921</v>
      </c>
      <c r="L148" s="96"/>
      <c r="M148" s="96">
        <f>+'Ark1'!Y964</f>
        <v>145.90569164700935</v>
      </c>
      <c r="N148" s="96"/>
      <c r="O148" s="96">
        <f>+'Ark1'!AA964</f>
        <v>28.866943543527032</v>
      </c>
      <c r="P148" s="96">
        <f>+'Ark1'!AB964</f>
        <v>1.3999742435686753</v>
      </c>
      <c r="Q148" s="9">
        <f>+'Ark1'!AC964</f>
        <v>-14.115332525834484</v>
      </c>
      <c r="R148" s="9">
        <f t="shared" si="20"/>
        <v>11.561538461538461</v>
      </c>
      <c r="S148" s="39"/>
      <c r="T148" s="4"/>
      <c r="U148"/>
      <c r="V148"/>
      <c r="X148"/>
    </row>
    <row r="149" spans="1:24">
      <c r="A149" s="39"/>
      <c r="B149">
        <f>+'Ark1'!C965</f>
        <v>2007</v>
      </c>
      <c r="C149">
        <f>+'Ark1'!L965</f>
        <v>17</v>
      </c>
      <c r="D149" s="52" t="s">
        <v>443</v>
      </c>
      <c r="E149">
        <f>+'Ark1'!Q965</f>
        <v>1151</v>
      </c>
      <c r="F149" s="9">
        <f>+'Ark1'!R965</f>
        <v>11338</v>
      </c>
      <c r="G149" s="9">
        <f>+'Ark1'!S965</f>
        <v>11336</v>
      </c>
      <c r="H149" s="96">
        <f>+'Ark1'!T965</f>
        <v>29.533732742901801</v>
      </c>
      <c r="I149" s="96"/>
      <c r="J149" s="96">
        <f>+'Ark1'!U965</f>
        <v>26.708549671105409</v>
      </c>
      <c r="K149" s="1">
        <f>+'Ark1'!W965</f>
        <v>61.491443189837682</v>
      </c>
      <c r="L149" s="96"/>
      <c r="M149" s="96">
        <f>+'Ark1'!Y965</f>
        <v>133.47445757629222</v>
      </c>
      <c r="N149" s="96"/>
      <c r="O149" s="96">
        <f>+'Ark1'!AA965</f>
        <v>25.051982609206345</v>
      </c>
      <c r="P149" s="96">
        <f>+'Ark1'!AB965</f>
        <v>1.1088504059515563</v>
      </c>
      <c r="Q149" s="9">
        <f>+'Ark1'!AC965</f>
        <v>-18.721241534468124</v>
      </c>
      <c r="R149" s="9">
        <f t="shared" si="20"/>
        <v>9.8505647263249347</v>
      </c>
      <c r="S149" s="39"/>
      <c r="T149" s="4"/>
      <c r="U149"/>
      <c r="V149"/>
      <c r="X149"/>
    </row>
    <row r="150" spans="1:24">
      <c r="A150" s="39"/>
      <c r="B150">
        <f>+'Ark1'!C966</f>
        <v>2006</v>
      </c>
      <c r="C150">
        <f>+'Ark1'!L966</f>
        <v>1</v>
      </c>
      <c r="D150" s="52" t="s">
        <v>485</v>
      </c>
      <c r="E150">
        <f>+'Ark1'!Q966</f>
        <v>12</v>
      </c>
      <c r="F150" s="9">
        <f>+'Ark1'!R966</f>
        <v>15</v>
      </c>
      <c r="G150" s="9">
        <f>+'Ark1'!S966</f>
        <v>0</v>
      </c>
      <c r="H150" s="96">
        <f>+'Ark1'!T966</f>
        <v>3.9145071635481095E-2</v>
      </c>
      <c r="I150" s="96"/>
      <c r="J150" s="96">
        <f>+'Ark1'!U966</f>
        <v>0</v>
      </c>
      <c r="K150" s="1">
        <f>+'Ark1'!W966</f>
        <v>0</v>
      </c>
      <c r="L150" s="96"/>
      <c r="M150" s="96">
        <f>+'Ark1'!Y966</f>
        <v>0</v>
      </c>
      <c r="N150" s="96"/>
      <c r="O150" s="96">
        <f>+'Ark1'!AA966</f>
        <v>0</v>
      </c>
      <c r="P150" s="96">
        <f>+'Ark1'!AB966</f>
        <v>0</v>
      </c>
      <c r="Q150" s="9">
        <f>+'Ark1'!AC966</f>
        <v>0</v>
      </c>
      <c r="R150" s="9">
        <f t="shared" si="20"/>
        <v>1.25</v>
      </c>
      <c r="S150" s="39"/>
      <c r="T150" s="4"/>
      <c r="U150"/>
      <c r="V150"/>
      <c r="X150"/>
    </row>
    <row r="151" spans="1:24" ht="15.6">
      <c r="A151" s="39"/>
      <c r="B151" s="60">
        <f>+'Ark1'!C967</f>
        <v>2006</v>
      </c>
      <c r="C151" s="60">
        <f>+'Ark1'!L967</f>
        <v>2</v>
      </c>
      <c r="D151" s="98" t="s">
        <v>24</v>
      </c>
      <c r="E151" s="60">
        <f>+'Ark1'!Q967</f>
        <v>74</v>
      </c>
      <c r="F151" s="76">
        <f>+'Ark1'!R967</f>
        <v>88</v>
      </c>
      <c r="G151" s="76">
        <f>+'Ark1'!S967</f>
        <v>88</v>
      </c>
      <c r="H151" s="98">
        <f>+'Ark1'!T967</f>
        <v>0.22965108692815567</v>
      </c>
      <c r="I151" s="98"/>
      <c r="J151" s="98">
        <f>+'Ark1'!U967</f>
        <v>0.32520727110914999</v>
      </c>
      <c r="K151" s="61">
        <f>+'Ark1'!W967</f>
        <v>37.488636363636367</v>
      </c>
      <c r="L151" s="98"/>
      <c r="M151" s="98">
        <f>+'Ark1'!Y967</f>
        <v>205.42954545454535</v>
      </c>
      <c r="N151" s="98"/>
      <c r="O151" s="98">
        <f>+'Ark1'!AA967</f>
        <v>38.237375097394647</v>
      </c>
      <c r="P151" s="98">
        <f>+'Ark1'!AB967</f>
        <v>1.44595295866687</v>
      </c>
      <c r="Q151" s="76">
        <f>+'Ark1'!AC967</f>
        <v>-4.2476965807721916</v>
      </c>
      <c r="R151" s="76">
        <f>+F151/E151</f>
        <v>1.1891891891891893</v>
      </c>
      <c r="S151" s="39"/>
      <c r="T151" s="4"/>
      <c r="U151"/>
      <c r="V151"/>
      <c r="X151"/>
    </row>
    <row r="152" spans="1:24" ht="15.6">
      <c r="A152" s="39"/>
      <c r="B152" s="60">
        <f>+'Ark1'!C968</f>
        <v>2006</v>
      </c>
      <c r="C152" s="60">
        <f>+'Ark1'!L968</f>
        <v>5</v>
      </c>
      <c r="D152" s="98" t="s">
        <v>25</v>
      </c>
      <c r="E152" s="60">
        <f>+'Ark1'!Q968</f>
        <v>300</v>
      </c>
      <c r="F152" s="76">
        <f>+'Ark1'!R968</f>
        <v>551</v>
      </c>
      <c r="G152" s="76">
        <f>+'Ark1'!S968</f>
        <v>549</v>
      </c>
      <c r="H152" s="98">
        <f>+'Ark1'!T968</f>
        <v>1.4379289647433389</v>
      </c>
      <c r="I152" s="98"/>
      <c r="J152" s="98">
        <f>+'Ark1'!U968</f>
        <v>1.9477303130853501</v>
      </c>
      <c r="K152" s="61">
        <f>+'Ark1'!W968</f>
        <v>42.475409836065573</v>
      </c>
      <c r="L152" s="98"/>
      <c r="M152" s="98">
        <f>+'Ark1'!Y968</f>
        <v>196.5</v>
      </c>
      <c r="N152" s="98"/>
      <c r="O152" s="98">
        <f>+'Ark1'!AA968</f>
        <v>34.363312608457001</v>
      </c>
      <c r="P152" s="98">
        <f>+'Ark1'!AB968</f>
        <v>1.3756389691275752</v>
      </c>
      <c r="Q152" s="76">
        <f>+'Ark1'!AC968</f>
        <v>-15.224749240784588</v>
      </c>
      <c r="R152" s="76">
        <f t="shared" ref="R152:R158" si="21">+F152/E152</f>
        <v>1.8366666666666667</v>
      </c>
      <c r="S152" s="39"/>
      <c r="T152" s="4"/>
      <c r="U152"/>
      <c r="V152"/>
      <c r="X152"/>
    </row>
    <row r="153" spans="1:24" ht="15.6">
      <c r="A153" s="39"/>
      <c r="B153" s="60">
        <f>+'Ark1'!C969</f>
        <v>2006</v>
      </c>
      <c r="C153" s="60">
        <f>+'Ark1'!L969</f>
        <v>8</v>
      </c>
      <c r="D153" s="98" t="s">
        <v>442</v>
      </c>
      <c r="E153" s="60">
        <f>+'Ark1'!Q969</f>
        <v>698</v>
      </c>
      <c r="F153" s="76">
        <f>+'Ark1'!R969</f>
        <v>1982</v>
      </c>
      <c r="G153" s="76">
        <f>+'Ark1'!S969</f>
        <v>1977</v>
      </c>
      <c r="H153" s="98">
        <f>+'Ark1'!T969</f>
        <v>5.1723687987682334</v>
      </c>
      <c r="I153" s="98"/>
      <c r="J153" s="98">
        <f>+'Ark1'!U969</f>
        <v>6.4311411767761779</v>
      </c>
      <c r="K153" s="61">
        <f>+'Ark1'!W969</f>
        <v>47.537177541729889</v>
      </c>
      <c r="L153" s="98"/>
      <c r="M153" s="98">
        <f>+'Ark1'!Y969</f>
        <v>180.37225025226996</v>
      </c>
      <c r="N153" s="98"/>
      <c r="O153" s="98">
        <f>+'Ark1'!AA969</f>
        <v>34.615096966365641</v>
      </c>
      <c r="P153" s="98">
        <f>+'Ark1'!AB969</f>
        <v>1.3778942410597848</v>
      </c>
      <c r="Q153" s="76">
        <f>+'Ark1'!AC969</f>
        <v>-18.350295996938495</v>
      </c>
      <c r="R153" s="76">
        <f t="shared" si="21"/>
        <v>2.8395415472779368</v>
      </c>
      <c r="S153" s="39"/>
      <c r="T153" s="4"/>
      <c r="U153"/>
      <c r="V153"/>
      <c r="X153"/>
    </row>
    <row r="154" spans="1:24" ht="15.6">
      <c r="A154" s="39"/>
      <c r="B154" s="60">
        <f>+'Ark1'!C970</f>
        <v>2006</v>
      </c>
      <c r="C154" s="60">
        <f>+'Ark1'!L970</f>
        <v>11</v>
      </c>
      <c r="D154" s="98" t="s">
        <v>26</v>
      </c>
      <c r="E154" s="60">
        <f>+'Ark1'!Q970</f>
        <v>1209</v>
      </c>
      <c r="F154" s="76">
        <f>+'Ark1'!R970</f>
        <v>6923</v>
      </c>
      <c r="G154" s="76">
        <f>+'Ark1'!S970</f>
        <v>6900</v>
      </c>
      <c r="H154" s="98">
        <f>+'Ark1'!T970</f>
        <v>18.066755395495711</v>
      </c>
      <c r="I154" s="98"/>
      <c r="J154" s="98">
        <f>+'Ark1'!U970</f>
        <v>19.893322272062257</v>
      </c>
      <c r="K154" s="61">
        <f>+'Ark1'!W970</f>
        <v>52.428985507246402</v>
      </c>
      <c r="L154" s="98"/>
      <c r="M154" s="98">
        <f>+'Ark1'!Y970</f>
        <v>159.73434927054777</v>
      </c>
      <c r="N154" s="98"/>
      <c r="O154" s="98">
        <f>+'Ark1'!AA970</f>
        <v>32.364503733493699</v>
      </c>
      <c r="P154" s="98">
        <f>+'Ark1'!AB970</f>
        <v>1.3849189218433773</v>
      </c>
      <c r="Q154" s="76">
        <f>+'Ark1'!AC970</f>
        <v>-17.109858457515642</v>
      </c>
      <c r="R154" s="76">
        <f t="shared" si="21"/>
        <v>5.7262200165425972</v>
      </c>
      <c r="S154" s="39"/>
      <c r="T154" s="4"/>
      <c r="U154"/>
      <c r="V154"/>
      <c r="X154"/>
    </row>
    <row r="155" spans="1:24" ht="15.6">
      <c r="A155" s="39"/>
      <c r="B155" s="60">
        <f>+'Ark1'!C971</f>
        <v>2006</v>
      </c>
      <c r="C155" s="60">
        <f>+'Ark1'!L971</f>
        <v>14</v>
      </c>
      <c r="D155" s="98" t="s">
        <v>27</v>
      </c>
      <c r="E155" s="60">
        <f>+'Ark1'!Q971</f>
        <v>1467</v>
      </c>
      <c r="F155" s="76">
        <f>+'Ark1'!R971</f>
        <v>16300</v>
      </c>
      <c r="G155" s="76">
        <f>+'Ark1'!S971</f>
        <v>16262</v>
      </c>
      <c r="H155" s="98">
        <f>+'Ark1'!T971</f>
        <v>42.537644510556127</v>
      </c>
      <c r="I155" s="98"/>
      <c r="J155" s="98">
        <f>+'Ark1'!U971</f>
        <v>42.122150771054578</v>
      </c>
      <c r="K155" s="61">
        <f>+'Ark1'!W971</f>
        <v>57.134731275365901</v>
      </c>
      <c r="L155" s="98"/>
      <c r="M155" s="98">
        <f>+'Ark1'!Y971</f>
        <v>143.6508711656445</v>
      </c>
      <c r="N155" s="98"/>
      <c r="O155" s="98">
        <f>+'Ark1'!AA971</f>
        <v>28.296057060438724</v>
      </c>
      <c r="P155" s="98">
        <f>+'Ark1'!AB971</f>
        <v>1.4067104620087916</v>
      </c>
      <c r="Q155" s="76">
        <f>+'Ark1'!AC971</f>
        <v>-15.36544912257105</v>
      </c>
      <c r="R155" s="76">
        <f t="shared" si="21"/>
        <v>11.111111111111111</v>
      </c>
      <c r="S155" s="39"/>
      <c r="T155" s="4"/>
      <c r="U155"/>
      <c r="V155"/>
      <c r="X155"/>
    </row>
    <row r="156" spans="1:24" ht="15.6">
      <c r="A156" s="39"/>
      <c r="B156" s="60">
        <f>+'Ark1'!C972</f>
        <v>2006</v>
      </c>
      <c r="C156" s="60">
        <f>+'Ark1'!L972</f>
        <v>17</v>
      </c>
      <c r="D156" s="98" t="s">
        <v>443</v>
      </c>
      <c r="E156" s="60">
        <f>+'Ark1'!Q972</f>
        <v>1221</v>
      </c>
      <c r="F156" s="76">
        <f>+'Ark1'!R972</f>
        <v>11763</v>
      </c>
      <c r="G156" s="76">
        <f>+'Ark1'!S972</f>
        <v>11744</v>
      </c>
      <c r="H156" s="98">
        <f>+'Ark1'!T972</f>
        <v>30.697565176544277</v>
      </c>
      <c r="I156" s="98"/>
      <c r="J156" s="98">
        <f>+'Ark1'!U972</f>
        <v>27.919263154705803</v>
      </c>
      <c r="K156" s="61">
        <f>+'Ark1'!W972</f>
        <v>61.508600136239757</v>
      </c>
      <c r="L156" s="98"/>
      <c r="M156" s="98">
        <f>+'Ark1'!Y972</f>
        <v>131.93839156677677</v>
      </c>
      <c r="N156" s="98"/>
      <c r="O156" s="98">
        <f>+'Ark1'!AA972</f>
        <v>24.994971871581406</v>
      </c>
      <c r="P156" s="98">
        <f>+'Ark1'!AB972</f>
        <v>1.398749301032379</v>
      </c>
      <c r="Q156" s="76">
        <f>+'Ark1'!AC972</f>
        <v>-10.904348623806545</v>
      </c>
      <c r="R156" s="76">
        <f t="shared" si="21"/>
        <v>9.6339066339066335</v>
      </c>
      <c r="S156" s="39"/>
      <c r="T156" s="4"/>
      <c r="U156"/>
      <c r="V156"/>
      <c r="X156"/>
    </row>
    <row r="157" spans="1:24" ht="15.6">
      <c r="A157" s="39"/>
      <c r="B157" s="60">
        <f>+'Ark1'!C973</f>
        <v>2005</v>
      </c>
      <c r="C157" s="60">
        <f>+'Ark1'!L973</f>
        <v>1</v>
      </c>
      <c r="D157" s="98" t="s">
        <v>485</v>
      </c>
      <c r="E157" s="60">
        <f>+'Ark1'!Q973</f>
        <v>65</v>
      </c>
      <c r="F157" s="76">
        <f>+'Ark1'!R973</f>
        <v>137</v>
      </c>
      <c r="G157" s="76">
        <f>+'Ark1'!S973</f>
        <v>0</v>
      </c>
      <c r="H157" s="98">
        <f>+'Ark1'!T973</f>
        <v>0.40261848959289992</v>
      </c>
      <c r="I157" s="98"/>
      <c r="J157" s="98">
        <f>+'Ark1'!U973</f>
        <v>0</v>
      </c>
      <c r="K157" s="61">
        <f>+'Ark1'!W973</f>
        <v>0</v>
      </c>
      <c r="L157" s="98"/>
      <c r="M157" s="98">
        <f>+'Ark1'!Y973</f>
        <v>0</v>
      </c>
      <c r="N157" s="98"/>
      <c r="O157" s="98">
        <f>+'Ark1'!AA973</f>
        <v>0</v>
      </c>
      <c r="P157" s="98">
        <f>+'Ark1'!AB973</f>
        <v>0</v>
      </c>
      <c r="Q157" s="76">
        <f>+'Ark1'!AC973</f>
        <v>0</v>
      </c>
      <c r="R157" s="76">
        <f t="shared" si="21"/>
        <v>2.1076923076923078</v>
      </c>
      <c r="S157" s="39"/>
      <c r="T157" s="4"/>
      <c r="U157"/>
      <c r="V157"/>
      <c r="X157"/>
    </row>
    <row r="158" spans="1:24">
      <c r="A158" s="39"/>
      <c r="B158">
        <f>+'Ark1'!C974</f>
        <v>2005</v>
      </c>
      <c r="C158">
        <f>+'Ark1'!L974</f>
        <v>2</v>
      </c>
      <c r="D158" s="52" t="s">
        <v>24</v>
      </c>
      <c r="E158">
        <f>+'Ark1'!Q974</f>
        <v>115</v>
      </c>
      <c r="F158" s="9">
        <f>+'Ark1'!R974</f>
        <v>149</v>
      </c>
      <c r="G158" s="9">
        <f>+'Ark1'!S974</f>
        <v>149</v>
      </c>
      <c r="H158" s="96">
        <f>+'Ark1'!T974</f>
        <v>0.43788434269592752</v>
      </c>
      <c r="I158" s="96"/>
      <c r="J158" s="96">
        <f>+'Ark1'!U974</f>
        <v>0.64511496164168047</v>
      </c>
      <c r="K158" s="1">
        <f>+'Ark1'!W974</f>
        <v>37.308724832214779</v>
      </c>
      <c r="L158" s="96"/>
      <c r="M158" s="96">
        <f>+'Ark1'!Y974</f>
        <v>210.90604026845628</v>
      </c>
      <c r="N158" s="96"/>
      <c r="O158" s="96">
        <f>+'Ark1'!AA974</f>
        <v>35.702759144008375</v>
      </c>
      <c r="P158" s="96">
        <f>+'Ark1'!AB974</f>
        <v>1.4832366606165499</v>
      </c>
      <c r="Q158" s="9">
        <f>+'Ark1'!AC974</f>
        <v>-0.3913349050190939</v>
      </c>
      <c r="R158" s="9">
        <f t="shared" si="21"/>
        <v>1.2956521739130435</v>
      </c>
      <c r="S158" s="39"/>
      <c r="T158" s="4"/>
      <c r="U158"/>
      <c r="V158"/>
      <c r="X158"/>
    </row>
    <row r="159" spans="1:24">
      <c r="A159" s="39"/>
      <c r="B159">
        <f>+'Ark1'!C975</f>
        <v>2005</v>
      </c>
      <c r="C159">
        <f>+'Ark1'!L975</f>
        <v>5</v>
      </c>
      <c r="D159" s="52" t="s">
        <v>25</v>
      </c>
      <c r="E159">
        <f>+'Ark1'!Q975</f>
        <v>279</v>
      </c>
      <c r="F159" s="9">
        <f>+'Ark1'!R975</f>
        <v>503</v>
      </c>
      <c r="G159" s="9">
        <f>+'Ark1'!S975</f>
        <v>502</v>
      </c>
      <c r="H159" s="96">
        <f>+'Ark1'!T975</f>
        <v>1.4782270092352452</v>
      </c>
      <c r="I159" s="96"/>
      <c r="J159" s="96">
        <f>+'Ark1'!U975</f>
        <v>2.0172749982714846</v>
      </c>
      <c r="K159" s="1">
        <f>+'Ark1'!W975</f>
        <v>42.503984063745023</v>
      </c>
      <c r="L159" s="96"/>
      <c r="M159" s="96">
        <f>+'Ark1'!Y975</f>
        <v>195.35984095427432</v>
      </c>
      <c r="N159" s="96"/>
      <c r="O159" s="96">
        <f>+'Ark1'!AA975</f>
        <v>33.101906352764807</v>
      </c>
      <c r="P159" s="96">
        <f>+'Ark1'!AB975</f>
        <v>1.3882632905501828</v>
      </c>
      <c r="Q159" s="9">
        <f>+'Ark1'!AC975</f>
        <v>-18.472409000424619</v>
      </c>
      <c r="R159" s="9">
        <f t="shared" ref="R159:R165" si="22">+F159/E159</f>
        <v>1.8028673835125448</v>
      </c>
      <c r="S159" s="39"/>
      <c r="T159" s="4"/>
      <c r="U159"/>
      <c r="V159"/>
      <c r="X159"/>
    </row>
    <row r="160" spans="1:24">
      <c r="A160" s="39"/>
      <c r="B160">
        <f>+'Ark1'!C976</f>
        <v>2005</v>
      </c>
      <c r="C160">
        <f>+'Ark1'!L976</f>
        <v>8</v>
      </c>
      <c r="D160" s="52" t="s">
        <v>442</v>
      </c>
      <c r="E160">
        <f>+'Ark1'!Q976</f>
        <v>673</v>
      </c>
      <c r="F160" s="9">
        <f>+'Ark1'!R976</f>
        <v>1809</v>
      </c>
      <c r="G160" s="9">
        <f>+'Ark1'!S976</f>
        <v>1805</v>
      </c>
      <c r="H160" s="96">
        <f>+'Ark1'!T976</f>
        <v>5.3163273552814303</v>
      </c>
      <c r="I160" s="96"/>
      <c r="J160" s="96">
        <f>+'Ark1'!U976</f>
        <v>6.6563362052188815</v>
      </c>
      <c r="K160" s="1">
        <f>+'Ark1'!W976</f>
        <v>47.565650969529081</v>
      </c>
      <c r="L160" s="96"/>
      <c r="M160" s="96">
        <f>+'Ark1'!Y976</f>
        <v>179.23996683250445</v>
      </c>
      <c r="N160" s="96"/>
      <c r="O160" s="96">
        <f>+'Ark1'!AA976</f>
        <v>32.655752129466073</v>
      </c>
      <c r="P160" s="96">
        <f>+'Ark1'!AB976</f>
        <v>1.3167302657944078</v>
      </c>
      <c r="Q160" s="9">
        <f>+'Ark1'!AC976</f>
        <v>-9.4896061096829758</v>
      </c>
      <c r="R160" s="9">
        <f t="shared" si="22"/>
        <v>2.6879643387815753</v>
      </c>
      <c r="S160" s="39"/>
      <c r="T160" s="4"/>
      <c r="U160"/>
      <c r="V160"/>
      <c r="X160"/>
    </row>
    <row r="161" spans="1:24">
      <c r="A161" s="39"/>
      <c r="B161">
        <f>+'Ark1'!C977</f>
        <v>2005</v>
      </c>
      <c r="C161">
        <f>+'Ark1'!L977</f>
        <v>11</v>
      </c>
      <c r="D161" s="52" t="s">
        <v>26</v>
      </c>
      <c r="E161">
        <f>+'Ark1'!Q977</f>
        <v>1215</v>
      </c>
      <c r="F161" s="9">
        <f>+'Ark1'!R977</f>
        <v>5961</v>
      </c>
      <c r="G161" s="9">
        <f>+'Ark1'!S977</f>
        <v>5929</v>
      </c>
      <c r="H161" s="96">
        <f>+'Ark1'!T977</f>
        <v>17.51831252892902</v>
      </c>
      <c r="I161" s="96"/>
      <c r="J161" s="96">
        <f>+'Ark1'!U977</f>
        <v>19.435292741981481</v>
      </c>
      <c r="K161" s="1">
        <f>+'Ark1'!W977</f>
        <v>52.406476640242879</v>
      </c>
      <c r="L161" s="96"/>
      <c r="M161" s="96">
        <f>+'Ark1'!Y977</f>
        <v>158.82180842140588</v>
      </c>
      <c r="N161" s="96"/>
      <c r="O161" s="96">
        <f>+'Ark1'!AA977</f>
        <v>32.187996890404492</v>
      </c>
      <c r="P161" s="96">
        <f>+'Ark1'!AB977</f>
        <v>1.3973199956887343</v>
      </c>
      <c r="Q161" s="9">
        <f>+'Ark1'!AC977</f>
        <v>-16.467988707460226</v>
      </c>
      <c r="R161" s="9">
        <f t="shared" si="22"/>
        <v>4.9061728395061728</v>
      </c>
      <c r="S161" s="39"/>
      <c r="T161" s="4"/>
      <c r="U161"/>
      <c r="V161"/>
      <c r="X161"/>
    </row>
    <row r="162" spans="1:24">
      <c r="A162" s="39"/>
      <c r="B162">
        <f>+'Ark1'!C978</f>
        <v>2005</v>
      </c>
      <c r="C162">
        <f>+'Ark1'!L978</f>
        <v>14</v>
      </c>
      <c r="D162" s="52" t="s">
        <v>27</v>
      </c>
      <c r="E162">
        <f>+'Ark1'!Q978</f>
        <v>1591</v>
      </c>
      <c r="F162" s="9">
        <f>+'Ark1'!R978</f>
        <v>14696</v>
      </c>
      <c r="G162" s="9">
        <f>+'Ark1'!S978</f>
        <v>14582</v>
      </c>
      <c r="H162" s="96">
        <f>+'Ark1'!T978</f>
        <v>43.188914766841279</v>
      </c>
      <c r="I162" s="96"/>
      <c r="J162" s="96">
        <f>+'Ark1'!U978</f>
        <v>42.714741885860008</v>
      </c>
      <c r="K162" s="1">
        <f>+'Ark1'!W978</f>
        <v>57.125360032917293</v>
      </c>
      <c r="L162" s="96"/>
      <c r="M162" s="96">
        <f>+'Ark1'!Y978</f>
        <v>141.58485982580277</v>
      </c>
      <c r="N162" s="96"/>
      <c r="O162" s="96">
        <f>+'Ark1'!AA978</f>
        <v>28.057220048830818</v>
      </c>
      <c r="P162" s="96">
        <f>+'Ark1'!AB978</f>
        <v>1.4089872071549396</v>
      </c>
      <c r="Q162" s="9">
        <f>+'Ark1'!AC978</f>
        <v>-15.437012139189283</v>
      </c>
      <c r="R162" s="9">
        <f t="shared" si="22"/>
        <v>9.2369578881206795</v>
      </c>
      <c r="S162" s="39"/>
      <c r="T162" s="4"/>
      <c r="U162"/>
      <c r="V162"/>
      <c r="X162"/>
    </row>
    <row r="163" spans="1:24">
      <c r="A163" s="39"/>
      <c r="B163">
        <f>+'Ark1'!C979</f>
        <v>2005</v>
      </c>
      <c r="C163">
        <f>+'Ark1'!L979</f>
        <v>17</v>
      </c>
      <c r="D163" s="52" t="s">
        <v>443</v>
      </c>
      <c r="E163">
        <f>+'Ark1'!Q979</f>
        <v>1279</v>
      </c>
      <c r="F163" s="9">
        <f>+'Ark1'!R979</f>
        <v>10121</v>
      </c>
      <c r="G163" s="9">
        <f>+'Ark1'!S979</f>
        <v>10081</v>
      </c>
      <c r="H163" s="96">
        <f>+'Ark1'!T979</f>
        <v>29.743808271311966</v>
      </c>
      <c r="I163" s="96"/>
      <c r="J163" s="96">
        <f>+'Ark1'!U979</f>
        <v>27.225220646766203</v>
      </c>
      <c r="K163" s="1">
        <f>+'Ark1'!W979</f>
        <v>61.478027973415323</v>
      </c>
      <c r="L163" s="96"/>
      <c r="M163" s="96">
        <f>+'Ark1'!Y979</f>
        <v>131.03465072621222</v>
      </c>
      <c r="N163" s="96"/>
      <c r="O163" s="96">
        <f>+'Ark1'!AA979</f>
        <v>24.472962578209888</v>
      </c>
      <c r="P163" s="96">
        <f>+'Ark1'!AB979</f>
        <v>1.4070895922204862</v>
      </c>
      <c r="Q163" s="9">
        <f>+'Ark1'!AC979</f>
        <v>-8.7468179787410349</v>
      </c>
      <c r="R163" s="9">
        <f t="shared" si="22"/>
        <v>7.913213448006255</v>
      </c>
      <c r="S163" s="39"/>
      <c r="T163" s="4"/>
      <c r="U163"/>
      <c r="V163"/>
      <c r="X163"/>
    </row>
    <row r="164" spans="1:24">
      <c r="A164" s="39"/>
      <c r="B164">
        <f>+'Ark1'!C980</f>
        <v>2004</v>
      </c>
      <c r="C164">
        <f>+'Ark1'!L980</f>
        <v>1</v>
      </c>
      <c r="D164" s="52" t="s">
        <v>485</v>
      </c>
      <c r="E164">
        <f>+'Ark1'!Q980</f>
        <v>58</v>
      </c>
      <c r="F164" s="9">
        <f>+'Ark1'!R980</f>
        <v>100</v>
      </c>
      <c r="G164" s="9">
        <f>+'Ark1'!S980</f>
        <v>0</v>
      </c>
      <c r="H164" s="96">
        <f>+'Ark1'!T980</f>
        <v>0.30622243998040177</v>
      </c>
      <c r="I164" s="96"/>
      <c r="J164" s="96">
        <f>+'Ark1'!U980</f>
        <v>0</v>
      </c>
      <c r="K164" s="1">
        <f>+'Ark1'!W980</f>
        <v>0</v>
      </c>
      <c r="L164" s="96"/>
      <c r="M164" s="96">
        <f>+'Ark1'!Y980</f>
        <v>0</v>
      </c>
      <c r="N164" s="96"/>
      <c r="O164" s="96">
        <f>+'Ark1'!AA980</f>
        <v>0</v>
      </c>
      <c r="P164" s="96">
        <f>+'Ark1'!AB980</f>
        <v>0</v>
      </c>
      <c r="Q164" s="9">
        <f>+'Ark1'!AC980</f>
        <v>0</v>
      </c>
      <c r="R164" s="9">
        <f t="shared" si="22"/>
        <v>1.7241379310344827</v>
      </c>
      <c r="S164" s="39"/>
      <c r="T164" s="4"/>
      <c r="U164"/>
      <c r="V164"/>
      <c r="X164"/>
    </row>
    <row r="165" spans="1:24" ht="15.6">
      <c r="A165" s="39"/>
      <c r="B165" s="60">
        <f>+'Ark1'!C981</f>
        <v>2004</v>
      </c>
      <c r="C165" s="60">
        <f>+'Ark1'!L981</f>
        <v>2</v>
      </c>
      <c r="D165" s="98" t="s">
        <v>24</v>
      </c>
      <c r="E165" s="60">
        <f>+'Ark1'!Q981</f>
        <v>97</v>
      </c>
      <c r="F165" s="76">
        <f>+'Ark1'!R981</f>
        <v>131</v>
      </c>
      <c r="G165" s="76">
        <f>+'Ark1'!S981</f>
        <v>131</v>
      </c>
      <c r="H165" s="98">
        <f>+'Ark1'!T981</f>
        <v>0.40115139637432623</v>
      </c>
      <c r="I165" s="98"/>
      <c r="J165" s="98">
        <f>+'Ark1'!U981</f>
        <v>0.584785204865376</v>
      </c>
      <c r="K165" s="61">
        <f>+'Ark1'!W981</f>
        <v>37.389312977099237</v>
      </c>
      <c r="L165" s="98"/>
      <c r="M165" s="98">
        <f>+'Ark1'!Y981</f>
        <v>207.20610687022901</v>
      </c>
      <c r="N165" s="98"/>
      <c r="O165" s="98">
        <f>+'Ark1'!AA981</f>
        <v>36.733020184385246</v>
      </c>
      <c r="P165" s="98">
        <f>+'Ark1'!AB981</f>
        <v>1.8721442133234565</v>
      </c>
      <c r="Q165" s="76">
        <f>+'Ark1'!AC981</f>
        <v>-4.3947161473004499</v>
      </c>
      <c r="R165" s="76">
        <f t="shared" si="22"/>
        <v>1.3505154639175259</v>
      </c>
      <c r="S165" s="39"/>
      <c r="T165" s="4"/>
      <c r="U165"/>
      <c r="V165"/>
      <c r="X165"/>
    </row>
    <row r="166" spans="1:24" ht="15.6">
      <c r="A166" s="39"/>
      <c r="B166" s="60">
        <f>+'Ark1'!C982</f>
        <v>2004</v>
      </c>
      <c r="C166" s="60">
        <f>+'Ark1'!L982</f>
        <v>5</v>
      </c>
      <c r="D166" s="98" t="s">
        <v>25</v>
      </c>
      <c r="E166" s="60">
        <f>+'Ark1'!Q982</f>
        <v>271</v>
      </c>
      <c r="F166" s="76">
        <f>+'Ark1'!R982</f>
        <v>472</v>
      </c>
      <c r="G166" s="76">
        <f>+'Ark1'!S982</f>
        <v>469</v>
      </c>
      <c r="H166" s="98">
        <f>+'Ark1'!T982</f>
        <v>1.4453699167074965</v>
      </c>
      <c r="I166" s="98"/>
      <c r="J166" s="98">
        <f>+'Ark1'!U982</f>
        <v>1.9937784490063248</v>
      </c>
      <c r="K166" s="61">
        <f>+'Ark1'!W982</f>
        <v>42.526652452025594</v>
      </c>
      <c r="L166" s="98"/>
      <c r="M166" s="98">
        <f>+'Ark1'!Y982</f>
        <v>196.07055084745753</v>
      </c>
      <c r="N166" s="98"/>
      <c r="O166" s="98">
        <f>+'Ark1'!AA982</f>
        <v>33.805631338829883</v>
      </c>
      <c r="P166" s="98">
        <f>+'Ark1'!AB982</f>
        <v>1.3213974998302955</v>
      </c>
      <c r="Q166" s="76">
        <f>+'Ark1'!AC982</f>
        <v>-12.770115830485778</v>
      </c>
      <c r="R166" s="76">
        <f t="shared" ref="R166:R176" si="23">+F166/E166</f>
        <v>1.7416974169741697</v>
      </c>
      <c r="S166" s="39"/>
      <c r="T166" s="4"/>
      <c r="U166"/>
      <c r="V166"/>
      <c r="X166"/>
    </row>
    <row r="167" spans="1:24" ht="15.6">
      <c r="A167" s="39"/>
      <c r="B167" s="60">
        <f>+'Ark1'!C983</f>
        <v>2004</v>
      </c>
      <c r="C167" s="60">
        <f>+'Ark1'!L983</f>
        <v>8</v>
      </c>
      <c r="D167" s="98" t="s">
        <v>442</v>
      </c>
      <c r="E167" s="60">
        <f>+'Ark1'!Q983</f>
        <v>719</v>
      </c>
      <c r="F167" s="76">
        <f>+'Ark1'!R983</f>
        <v>1846</v>
      </c>
      <c r="G167" s="76">
        <f>+'Ark1'!S983</f>
        <v>1842</v>
      </c>
      <c r="H167" s="98">
        <f>+'Ark1'!T983</f>
        <v>5.6528662420382174</v>
      </c>
      <c r="I167" s="98"/>
      <c r="J167" s="98">
        <f>+'Ark1'!U983</f>
        <v>7.1088910166035388</v>
      </c>
      <c r="K167" s="61">
        <f>+'Ark1'!W983</f>
        <v>47.503800217155266</v>
      </c>
      <c r="L167" s="98"/>
      <c r="M167" s="98">
        <f>+'Ark1'!Y983</f>
        <v>178.75065005417147</v>
      </c>
      <c r="N167" s="98"/>
      <c r="O167" s="98">
        <f>+'Ark1'!AA983</f>
        <v>34.421312132055071</v>
      </c>
      <c r="P167" s="98">
        <f>+'Ark1'!AB983</f>
        <v>1.3642864919739053</v>
      </c>
      <c r="Q167" s="76">
        <f>+'Ark1'!AC983</f>
        <v>-19.019277183395296</v>
      </c>
      <c r="R167" s="76">
        <f t="shared" si="23"/>
        <v>2.5674547983310152</v>
      </c>
      <c r="S167" s="39"/>
      <c r="T167" s="4"/>
      <c r="U167"/>
      <c r="V167"/>
      <c r="X167"/>
    </row>
    <row r="168" spans="1:24" ht="15.6">
      <c r="A168" s="39"/>
      <c r="B168" s="60">
        <f>+'Ark1'!C984</f>
        <v>2004</v>
      </c>
      <c r="C168" s="60">
        <f>+'Ark1'!L984</f>
        <v>11</v>
      </c>
      <c r="D168" s="98" t="s">
        <v>26</v>
      </c>
      <c r="E168" s="60">
        <f>+'Ark1'!Q984</f>
        <v>1300</v>
      </c>
      <c r="F168" s="76">
        <f>+'Ark1'!R984</f>
        <v>6457</v>
      </c>
      <c r="G168" s="76">
        <f>+'Ark1'!S984</f>
        <v>6435</v>
      </c>
      <c r="H168" s="98">
        <f>+'Ark1'!T984</f>
        <v>19.772782949534538</v>
      </c>
      <c r="I168" s="98"/>
      <c r="J168" s="98">
        <f>+'Ark1'!U984</f>
        <v>21.692527893256763</v>
      </c>
      <c r="K168" s="61">
        <f>+'Ark1'!W984</f>
        <v>52.444133644133665</v>
      </c>
      <c r="L168" s="98"/>
      <c r="M168" s="98">
        <f>+'Ark1'!Y984</f>
        <v>155.9397553043209</v>
      </c>
      <c r="N168" s="98"/>
      <c r="O168" s="98">
        <f>+'Ark1'!AA984</f>
        <v>32.299100321668007</v>
      </c>
      <c r="P168" s="98">
        <f>+'Ark1'!AB984</f>
        <v>1.3875159921975244</v>
      </c>
      <c r="Q168" s="76">
        <f>+'Ark1'!AC984</f>
        <v>-18.956345359076433</v>
      </c>
      <c r="R168" s="76">
        <f t="shared" si="23"/>
        <v>4.9669230769230772</v>
      </c>
      <c r="S168" s="39"/>
      <c r="T168" s="4"/>
      <c r="U168"/>
      <c r="V168"/>
      <c r="X168"/>
    </row>
    <row r="169" spans="1:24" ht="15.6">
      <c r="A169" s="39"/>
      <c r="B169" s="60">
        <f>+'Ark1'!C985</f>
        <v>2004</v>
      </c>
      <c r="C169" s="60">
        <f>+'Ark1'!L985</f>
        <v>14</v>
      </c>
      <c r="D169" s="98" t="s">
        <v>27</v>
      </c>
      <c r="E169" s="60">
        <f>+'Ark1'!Q985</f>
        <v>1676</v>
      </c>
      <c r="F169" s="76">
        <f>+'Ark1'!R985</f>
        <v>14867</v>
      </c>
      <c r="G169" s="76">
        <f>+'Ark1'!S985</f>
        <v>14778</v>
      </c>
      <c r="H169" s="98">
        <f>+'Ark1'!T985</f>
        <v>45.526090151886322</v>
      </c>
      <c r="I169" s="98"/>
      <c r="J169" s="98">
        <f>+'Ark1'!U985</f>
        <v>44.68602405370811</v>
      </c>
      <c r="K169" s="61">
        <f>+'Ark1'!W985</f>
        <v>56.993571525240242</v>
      </c>
      <c r="L169" s="98"/>
      <c r="M169" s="98">
        <f>+'Ark1'!Y985</f>
        <v>139.5165870720391</v>
      </c>
      <c r="N169" s="98"/>
      <c r="O169" s="98">
        <f>+'Ark1'!AA985</f>
        <v>26.754755538655473</v>
      </c>
      <c r="P169" s="98">
        <f>+'Ark1'!AB985</f>
        <v>1.420858223067857</v>
      </c>
      <c r="Q169" s="76">
        <f>+'Ark1'!AC985</f>
        <v>-14.650199302375748</v>
      </c>
      <c r="R169" s="76">
        <f t="shared" si="23"/>
        <v>8.8705250596658711</v>
      </c>
      <c r="S169" s="39"/>
      <c r="T169" s="4"/>
      <c r="U169"/>
      <c r="V169"/>
      <c r="X169"/>
    </row>
    <row r="170" spans="1:24" ht="15.6">
      <c r="A170" s="39"/>
      <c r="B170" s="60">
        <f>+'Ark1'!C986</f>
        <v>2004</v>
      </c>
      <c r="C170" s="60">
        <f>+'Ark1'!L986</f>
        <v>17</v>
      </c>
      <c r="D170" s="98" t="s">
        <v>443</v>
      </c>
      <c r="E170" s="60">
        <f>+'Ark1'!Q986</f>
        <v>1315</v>
      </c>
      <c r="F170" s="76">
        <f>+'Ark1'!R986</f>
        <v>8344</v>
      </c>
      <c r="G170" s="76">
        <f>+'Ark1'!S986</f>
        <v>8299</v>
      </c>
      <c r="H170" s="98">
        <f>+'Ark1'!T986</f>
        <v>25.551200391964723</v>
      </c>
      <c r="I170" s="98"/>
      <c r="J170" s="98">
        <f>+'Ark1'!U986</f>
        <v>23.141308247489967</v>
      </c>
      <c r="K170" s="61">
        <f>+'Ark1'!W986</f>
        <v>61.32184600554281</v>
      </c>
      <c r="L170" s="98"/>
      <c r="M170" s="98">
        <f>+'Ark1'!Y986</f>
        <v>128.73335330776581</v>
      </c>
      <c r="N170" s="98"/>
      <c r="O170" s="98">
        <f>+'Ark1'!AA986</f>
        <v>23.405972187672404</v>
      </c>
      <c r="P170" s="98">
        <f>+'Ark1'!AB986</f>
        <v>1.358294212072408</v>
      </c>
      <c r="Q170" s="76">
        <f>+'Ark1'!AC986</f>
        <v>-10.533421248403029</v>
      </c>
      <c r="R170" s="76">
        <f t="shared" si="23"/>
        <v>6.3452471482889736</v>
      </c>
      <c r="S170" s="39"/>
      <c r="T170" s="4"/>
      <c r="U170"/>
      <c r="V170"/>
      <c r="X170"/>
    </row>
    <row r="171" spans="1:24" ht="15.6">
      <c r="A171" s="39"/>
      <c r="B171" s="60">
        <f>+'Ark1'!C987</f>
        <v>2003</v>
      </c>
      <c r="C171" s="60">
        <f>+'Ark1'!L987</f>
        <v>1</v>
      </c>
      <c r="D171" s="98" t="s">
        <v>485</v>
      </c>
      <c r="E171" s="60">
        <f>+'Ark1'!Q987</f>
        <v>61</v>
      </c>
      <c r="F171" s="76">
        <f>+'Ark1'!R987</f>
        <v>102</v>
      </c>
      <c r="G171" s="76">
        <f>+'Ark1'!S987</f>
        <v>0</v>
      </c>
      <c r="H171" s="98">
        <f>+'Ark1'!T987</f>
        <v>0.35926878236060722</v>
      </c>
      <c r="I171" s="98"/>
      <c r="J171" s="98">
        <f>+'Ark1'!U987</f>
        <v>0</v>
      </c>
      <c r="K171" s="61">
        <f>+'Ark1'!W987</f>
        <v>0</v>
      </c>
      <c r="L171" s="98"/>
      <c r="M171" s="98">
        <f>+'Ark1'!Y987</f>
        <v>0</v>
      </c>
      <c r="N171" s="98"/>
      <c r="O171" s="98">
        <f>+'Ark1'!AA987</f>
        <v>0</v>
      </c>
      <c r="P171" s="98">
        <f>+'Ark1'!AB987</f>
        <v>0</v>
      </c>
      <c r="Q171" s="76">
        <f>+'Ark1'!AC987</f>
        <v>0</v>
      </c>
      <c r="R171" s="76">
        <f t="shared" si="23"/>
        <v>1.6721311475409837</v>
      </c>
      <c r="S171" s="39"/>
      <c r="T171" s="4"/>
      <c r="U171"/>
      <c r="V171"/>
      <c r="X171"/>
    </row>
    <row r="172" spans="1:24">
      <c r="A172" s="39"/>
      <c r="B172">
        <f>+'Ark1'!C988</f>
        <v>2003</v>
      </c>
      <c r="C172">
        <f>+'Ark1'!L988</f>
        <v>2</v>
      </c>
      <c r="D172" s="52" t="s">
        <v>24</v>
      </c>
      <c r="E172">
        <f>+'Ark1'!Q988</f>
        <v>93</v>
      </c>
      <c r="F172" s="9">
        <f>+'Ark1'!R988</f>
        <v>120</v>
      </c>
      <c r="G172" s="9">
        <f>+'Ark1'!S988</f>
        <v>120</v>
      </c>
      <c r="H172" s="96">
        <f>+'Ark1'!T988</f>
        <v>0.42266915571836144</v>
      </c>
      <c r="I172" s="96"/>
      <c r="J172" s="96">
        <f>+'Ark1'!U988</f>
        <v>0.60385122537143243</v>
      </c>
      <c r="K172" s="1">
        <f>+'Ark1'!W988</f>
        <v>37.341666666666669</v>
      </c>
      <c r="L172" s="96"/>
      <c r="M172" s="96">
        <f>+'Ark1'!Y988</f>
        <v>204.47083333333327</v>
      </c>
      <c r="N172" s="96"/>
      <c r="O172" s="96">
        <f>+'Ark1'!AA988</f>
        <v>39.103958443771553</v>
      </c>
      <c r="P172" s="96">
        <f>+'Ark1'!AB988</f>
        <v>1.4971964541174938</v>
      </c>
      <c r="Q172" s="9">
        <f>+'Ark1'!AC988</f>
        <v>-8.5118399985661384</v>
      </c>
      <c r="R172" s="9">
        <f t="shared" si="23"/>
        <v>1.2903225806451613</v>
      </c>
      <c r="S172" s="39"/>
      <c r="T172" s="4"/>
      <c r="U172"/>
      <c r="V172"/>
      <c r="X172"/>
    </row>
    <row r="173" spans="1:24">
      <c r="A173" s="39"/>
      <c r="B173">
        <f>+'Ark1'!C989</f>
        <v>2003</v>
      </c>
      <c r="C173">
        <f>+'Ark1'!L989</f>
        <v>5</v>
      </c>
      <c r="D173" s="52" t="s">
        <v>25</v>
      </c>
      <c r="E173">
        <f>+'Ark1'!Q989</f>
        <v>287</v>
      </c>
      <c r="F173" s="9">
        <f>+'Ark1'!R989</f>
        <v>483</v>
      </c>
      <c r="G173" s="9">
        <f>+'Ark1'!S989</f>
        <v>478</v>
      </c>
      <c r="H173" s="96">
        <f>+'Ark1'!T989</f>
        <v>1.7012433517664047</v>
      </c>
      <c r="I173" s="96"/>
      <c r="J173" s="96">
        <f>+'Ark1'!U989</f>
        <v>2.2713803608577381</v>
      </c>
      <c r="K173" s="1">
        <f>+'Ark1'!W989</f>
        <v>42.456066945606693</v>
      </c>
      <c r="L173" s="96"/>
      <c r="M173" s="96">
        <f>+'Ark1'!Y989</f>
        <v>191.08447204968945</v>
      </c>
      <c r="N173" s="96"/>
      <c r="O173" s="96">
        <f>+'Ark1'!AA989</f>
        <v>32.45196018567858</v>
      </c>
      <c r="P173" s="96">
        <f>+'Ark1'!AB989</f>
        <v>1.5283769153969444</v>
      </c>
      <c r="Q173" s="9">
        <f>+'Ark1'!AC989</f>
        <v>-12.248279757288531</v>
      </c>
      <c r="R173" s="9">
        <f t="shared" si="23"/>
        <v>1.6829268292682926</v>
      </c>
      <c r="S173" s="39"/>
      <c r="T173" s="4"/>
      <c r="U173"/>
      <c r="V173"/>
      <c r="X173"/>
    </row>
    <row r="174" spans="1:24">
      <c r="A174" s="39"/>
      <c r="B174">
        <f>+'Ark1'!C990</f>
        <v>2003</v>
      </c>
      <c r="C174">
        <f>+'Ark1'!L990</f>
        <v>8</v>
      </c>
      <c r="D174" s="52" t="s">
        <v>442</v>
      </c>
      <c r="E174">
        <f>+'Ark1'!Q990</f>
        <v>708</v>
      </c>
      <c r="F174" s="9">
        <f>+'Ark1'!R990</f>
        <v>1687</v>
      </c>
      <c r="G174" s="9">
        <f>+'Ark1'!S990</f>
        <v>1683</v>
      </c>
      <c r="H174" s="96">
        <f>+'Ark1'!T990</f>
        <v>5.9420238808072998</v>
      </c>
      <c r="I174" s="96"/>
      <c r="J174" s="96">
        <f>+'Ark1'!U990</f>
        <v>7.336062076885451</v>
      </c>
      <c r="K174" s="1">
        <f>+'Ark1'!W990</f>
        <v>47.538324420677363</v>
      </c>
      <c r="L174" s="96"/>
      <c r="M174" s="96">
        <f>+'Ark1'!Y990</f>
        <v>176.69756965026684</v>
      </c>
      <c r="N174" s="96"/>
      <c r="O174" s="96">
        <f>+'Ark1'!AA990</f>
        <v>33.582962011167254</v>
      </c>
      <c r="P174" s="96">
        <f>+'Ark1'!AB990</f>
        <v>1.3733474539505821</v>
      </c>
      <c r="Q174" s="9">
        <f>+'Ark1'!AC990</f>
        <v>-14.223046693072211</v>
      </c>
      <c r="R174" s="9">
        <f t="shared" si="23"/>
        <v>2.3827683615819208</v>
      </c>
      <c r="S174" s="39"/>
      <c r="T174" s="4"/>
      <c r="U174"/>
      <c r="V174"/>
      <c r="X174"/>
    </row>
    <row r="175" spans="1:24">
      <c r="A175" s="39"/>
      <c r="B175">
        <f>+'Ark1'!C991</f>
        <v>2003</v>
      </c>
      <c r="C175">
        <f>+'Ark1'!L991</f>
        <v>11</v>
      </c>
      <c r="D175" s="52" t="s">
        <v>26</v>
      </c>
      <c r="E175">
        <f>+'Ark1'!Q991</f>
        <v>1324</v>
      </c>
      <c r="F175" s="9">
        <f>+'Ark1'!R991</f>
        <v>6464</v>
      </c>
      <c r="G175" s="9">
        <f>+'Ark1'!S991</f>
        <v>6433</v>
      </c>
      <c r="H175" s="96">
        <f>+'Ark1'!T991</f>
        <v>22.767778521362398</v>
      </c>
      <c r="I175" s="96"/>
      <c r="J175" s="96">
        <f>+'Ark1'!U991</f>
        <v>24.810445743918844</v>
      </c>
      <c r="K175" s="1">
        <f>+'Ark1'!W991</f>
        <v>52.458106637649607</v>
      </c>
      <c r="L175" s="96"/>
      <c r="M175" s="96">
        <f>+'Ark1'!Y991</f>
        <v>155.96095297029757</v>
      </c>
      <c r="N175" s="96"/>
      <c r="O175" s="96">
        <f>+'Ark1'!AA991</f>
        <v>31.384508542312499</v>
      </c>
      <c r="P175" s="96">
        <f>+'Ark1'!AB991</f>
        <v>1.6562586968689299</v>
      </c>
      <c r="Q175" s="9">
        <f>+'Ark1'!AC991</f>
        <v>-14.138690367466484</v>
      </c>
      <c r="R175" s="9">
        <f t="shared" si="23"/>
        <v>4.8821752265861029</v>
      </c>
      <c r="S175" s="39"/>
      <c r="T175" s="4"/>
      <c r="U175"/>
      <c r="V175"/>
      <c r="X175"/>
    </row>
    <row r="176" spans="1:24">
      <c r="A176" s="39"/>
      <c r="B176">
        <f>+'Ark1'!C992</f>
        <v>2003</v>
      </c>
      <c r="C176">
        <f>+'Ark1'!L992</f>
        <v>14</v>
      </c>
      <c r="D176" s="52" t="s">
        <v>27</v>
      </c>
      <c r="E176">
        <f>+'Ark1'!Q992</f>
        <v>1691</v>
      </c>
      <c r="F176" s="9">
        <f>+'Ark1'!R992</f>
        <v>12919</v>
      </c>
      <c r="G176" s="9">
        <f>+'Ark1'!S992</f>
        <v>12817</v>
      </c>
      <c r="H176" s="96">
        <f>+'Ark1'!T992</f>
        <v>45.503856856045928</v>
      </c>
      <c r="I176" s="96"/>
      <c r="J176" s="96">
        <f>+'Ark1'!U992</f>
        <v>44.28470128960312</v>
      </c>
      <c r="K176" s="1">
        <f>+'Ark1'!W992</f>
        <v>56.832800187251287</v>
      </c>
      <c r="L176" s="96"/>
      <c r="M176" s="96">
        <f>+'Ark1'!Y992</f>
        <v>139.28600510875461</v>
      </c>
      <c r="N176" s="96"/>
      <c r="O176" s="96">
        <f>+'Ark1'!AA992</f>
        <v>26.983367506851504</v>
      </c>
      <c r="P176" s="96">
        <f>+'Ark1'!AB992</f>
        <v>1.5509019742909425</v>
      </c>
      <c r="Q176" s="9">
        <f>+'Ark1'!AC992</f>
        <v>-13.074699652450184</v>
      </c>
      <c r="R176" s="9">
        <f t="shared" si="23"/>
        <v>7.6398580721466587</v>
      </c>
      <c r="S176" s="39"/>
      <c r="T176" s="4"/>
      <c r="U176"/>
      <c r="V176"/>
      <c r="X176"/>
    </row>
    <row r="177" spans="1:28">
      <c r="A177" s="39"/>
      <c r="B177">
        <f>+'Ark1'!C993</f>
        <v>2003</v>
      </c>
      <c r="C177">
        <f>+'Ark1'!L993</f>
        <v>17</v>
      </c>
      <c r="D177" s="52" t="s">
        <v>443</v>
      </c>
      <c r="E177">
        <f>+'Ark1'!Q993</f>
        <v>1215</v>
      </c>
      <c r="F177" s="9">
        <f>+'Ark1'!R993</f>
        <v>6531</v>
      </c>
      <c r="G177" s="9">
        <f>+'Ark1'!S993</f>
        <v>6489</v>
      </c>
      <c r="H177" s="96">
        <f>+'Ark1'!T993</f>
        <v>23.003768799971834</v>
      </c>
      <c r="I177" s="96"/>
      <c r="J177" s="96">
        <f>+'Ark1'!U993</f>
        <v>20.55505978056992</v>
      </c>
      <c r="K177" s="1">
        <f>+'Ark1'!W993</f>
        <v>61.3444290337494</v>
      </c>
      <c r="L177" s="96"/>
      <c r="M177" s="96">
        <f>+'Ark1'!Y993</f>
        <v>127.8856224161692</v>
      </c>
      <c r="N177" s="96"/>
      <c r="O177" s="96">
        <f>+'Ark1'!AA993</f>
        <v>24.33057721170816</v>
      </c>
      <c r="P177" s="96">
        <f>+'Ark1'!AB993</f>
        <v>1.3313207828702955</v>
      </c>
      <c r="Q177" s="9">
        <f>+'Ark1'!AC993</f>
        <v>-10.34165258248275</v>
      </c>
      <c r="R177" s="9">
        <f>+F177/E177</f>
        <v>5.3753086419753089</v>
      </c>
      <c r="S177" s="39"/>
      <c r="T177" s="4"/>
      <c r="U177"/>
      <c r="V177"/>
      <c r="X177"/>
    </row>
    <row r="178" spans="1:28">
      <c r="A178" s="39"/>
      <c r="B178">
        <f>+'Ark1'!C994</f>
        <v>2002</v>
      </c>
      <c r="C178">
        <f>+'Ark1'!L994</f>
        <v>1</v>
      </c>
      <c r="D178" s="52" t="s">
        <v>485</v>
      </c>
      <c r="E178">
        <f>+'Ark1'!Q994</f>
        <v>71</v>
      </c>
      <c r="F178" s="9">
        <f>+'Ark1'!R994</f>
        <v>145</v>
      </c>
      <c r="G178" s="9">
        <f>+'Ark1'!S994</f>
        <v>0</v>
      </c>
      <c r="H178" s="96">
        <f>+'Ark1'!T994</f>
        <v>0.52562894221706657</v>
      </c>
      <c r="I178" s="96"/>
      <c r="J178" s="96">
        <f>+'Ark1'!U994</f>
        <v>0</v>
      </c>
      <c r="K178" s="1">
        <f>+'Ark1'!W994</f>
        <v>0</v>
      </c>
      <c r="L178" s="96"/>
      <c r="M178" s="96">
        <f>+'Ark1'!Y994</f>
        <v>0</v>
      </c>
      <c r="N178" s="96"/>
      <c r="O178" s="96">
        <f>+'Ark1'!AA994</f>
        <v>0</v>
      </c>
      <c r="P178" s="96">
        <f>+'Ark1'!AB994</f>
        <v>0</v>
      </c>
      <c r="Q178" s="9">
        <f>+'Ark1'!AC994</f>
        <v>0</v>
      </c>
      <c r="R178" s="9">
        <f>+F178/E178</f>
        <v>2.0422535211267605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39"/>
      <c r="G179" s="39"/>
      <c r="H179" s="100"/>
      <c r="I179" s="100"/>
      <c r="J179" s="100"/>
      <c r="K179" s="39"/>
      <c r="L179" s="100"/>
      <c r="M179" s="100"/>
      <c r="N179" s="100"/>
      <c r="O179" s="100"/>
      <c r="P179" s="100"/>
      <c r="Q179" s="64"/>
      <c r="R179" s="64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39"/>
      <c r="G180" s="39"/>
      <c r="H180" s="100"/>
      <c r="I180" s="100"/>
      <c r="J180" s="100"/>
      <c r="K180" s="39"/>
      <c r="L180" s="100"/>
      <c r="M180" s="100"/>
      <c r="N180" s="100"/>
      <c r="O180" s="100"/>
      <c r="P180" s="100"/>
      <c r="Q180" s="64"/>
      <c r="R180" s="64"/>
      <c r="S180" s="39"/>
      <c r="T180"/>
      <c r="U180"/>
      <c r="V180"/>
      <c r="X180"/>
    </row>
    <row r="181" spans="1:28">
      <c r="O181" s="154"/>
      <c r="P181" s="154"/>
      <c r="R181" s="14"/>
      <c r="U181" s="112"/>
      <c r="V181" s="112"/>
      <c r="W181" s="1"/>
      <c r="Y181" s="1"/>
      <c r="Z181" s="1"/>
      <c r="AA181" s="1"/>
      <c r="AB181" s="1"/>
    </row>
    <row r="182" spans="1:28">
      <c r="O182" s="154"/>
      <c r="P182" s="154"/>
      <c r="R182" s="14"/>
      <c r="U182" s="112"/>
      <c r="V182" s="112"/>
      <c r="W182" s="1"/>
      <c r="Y182" s="1"/>
      <c r="Z182" s="1"/>
      <c r="AA182" s="1"/>
      <c r="AB182" s="1"/>
    </row>
    <row r="183" spans="1:28">
      <c r="O183" s="154"/>
      <c r="P183" s="154"/>
      <c r="R183" s="14"/>
      <c r="U183" s="112"/>
      <c r="V183" s="112"/>
      <c r="W183" s="1"/>
      <c r="Y183" s="1"/>
      <c r="Z183" s="1"/>
      <c r="AA183" s="1"/>
      <c r="AB183" s="1"/>
    </row>
    <row r="184" spans="1:28">
      <c r="O184" s="154"/>
      <c r="P184" s="154"/>
      <c r="R184" s="14"/>
      <c r="U184" s="112"/>
      <c r="V184" s="112"/>
      <c r="W184" s="1"/>
      <c r="Y184" s="1"/>
      <c r="Z184" s="1"/>
      <c r="AA184" s="1"/>
      <c r="AB184" s="1"/>
    </row>
    <row r="185" spans="1:28">
      <c r="O185" s="154"/>
      <c r="P185" s="154"/>
      <c r="R185" s="14"/>
      <c r="U185" s="112"/>
      <c r="V185" s="112"/>
      <c r="W185" s="1"/>
      <c r="Y185" s="1"/>
      <c r="Z185" s="1"/>
      <c r="AA185" s="1"/>
      <c r="AB185" s="1"/>
    </row>
    <row r="186" spans="1:28">
      <c r="O186" s="154"/>
      <c r="P186" s="154"/>
      <c r="R186" s="14"/>
      <c r="U186" s="112"/>
      <c r="V186" s="112"/>
      <c r="W186" s="1"/>
      <c r="Y186" s="1"/>
      <c r="Z186" s="1"/>
      <c r="AA186" s="1"/>
      <c r="AB186" s="1"/>
    </row>
    <row r="187" spans="1:28">
      <c r="O187" s="154"/>
      <c r="P187" s="154"/>
      <c r="R187" s="14"/>
      <c r="U187" s="112"/>
      <c r="V187" s="112"/>
      <c r="W187" s="1"/>
      <c r="Y187" s="1"/>
      <c r="Z187" s="1"/>
      <c r="AA187" s="1"/>
      <c r="AB187" s="1"/>
    </row>
    <row r="188" spans="1:28">
      <c r="O188" s="154"/>
      <c r="P188" s="154"/>
      <c r="R188" s="14"/>
      <c r="U188" s="112"/>
      <c r="V188" s="112"/>
      <c r="W188" s="1"/>
      <c r="Y188" s="1"/>
      <c r="Z188" s="1"/>
      <c r="AA188" s="1"/>
      <c r="AB188" s="1"/>
    </row>
    <row r="189" spans="1:28">
      <c r="O189" s="154"/>
      <c r="P189" s="154"/>
      <c r="R189" s="14"/>
      <c r="U189" s="112"/>
      <c r="V189" s="112"/>
      <c r="W189" s="1"/>
      <c r="Y189" s="1"/>
      <c r="Z189" s="1"/>
      <c r="AA189" s="1"/>
      <c r="AB189" s="1"/>
    </row>
    <row r="190" spans="1:28">
      <c r="G190" s="12"/>
      <c r="H190" s="12"/>
      <c r="I190" s="12"/>
      <c r="J190" s="12"/>
      <c r="K190" s="12"/>
      <c r="L190" s="12"/>
      <c r="M190" s="152"/>
      <c r="N190" s="12"/>
      <c r="O190" s="154"/>
      <c r="P190" s="154"/>
      <c r="R190" s="14"/>
      <c r="U190" s="112"/>
      <c r="V190" s="112"/>
      <c r="W190" s="1"/>
      <c r="Y190" s="1"/>
      <c r="Z190" s="1"/>
      <c r="AA190" s="1"/>
      <c r="AB190" s="1"/>
    </row>
    <row r="191" spans="1:28">
      <c r="G191" s="12"/>
      <c r="H191" s="12"/>
      <c r="I191" s="12"/>
      <c r="J191" s="12"/>
      <c r="K191" s="12"/>
      <c r="L191" s="12"/>
      <c r="M191" s="152"/>
      <c r="N191" s="12"/>
      <c r="O191" s="154"/>
      <c r="P191" s="154"/>
      <c r="R191" s="14"/>
      <c r="U191" s="112"/>
      <c r="V191" s="112"/>
      <c r="W191" s="1"/>
      <c r="Y191" s="1"/>
      <c r="Z191" s="1"/>
      <c r="AA191" s="1"/>
      <c r="AB191" s="1"/>
    </row>
    <row r="192" spans="1:28">
      <c r="G192" s="12"/>
      <c r="H192" s="12"/>
      <c r="I192" s="12"/>
      <c r="J192" s="12"/>
      <c r="K192" s="12"/>
      <c r="L192" s="12"/>
      <c r="M192" s="152"/>
      <c r="N192" s="12"/>
      <c r="O192" s="154"/>
      <c r="P192" s="154"/>
      <c r="R192" s="14"/>
      <c r="U192" s="112"/>
      <c r="V192" s="112"/>
      <c r="W192" s="1"/>
      <c r="Y192" s="1"/>
      <c r="Z192" s="1"/>
      <c r="AA192" s="1"/>
      <c r="AB192" s="1"/>
    </row>
    <row r="193" spans="7:28">
      <c r="G193" s="12"/>
      <c r="H193" s="12"/>
      <c r="I193" s="12"/>
      <c r="J193" s="12"/>
      <c r="K193" s="12"/>
      <c r="L193" s="12"/>
      <c r="M193" s="152"/>
      <c r="N193" s="12"/>
      <c r="O193" s="154"/>
      <c r="P193" s="154"/>
      <c r="R193" s="14"/>
      <c r="U193" s="112"/>
      <c r="V193" s="112"/>
      <c r="W193" s="1"/>
      <c r="Y193" s="1"/>
      <c r="Z193" s="1"/>
      <c r="AA193" s="1"/>
      <c r="AB193" s="1"/>
    </row>
    <row r="194" spans="7:28">
      <c r="G194" s="12"/>
      <c r="H194" s="12"/>
      <c r="I194" s="12"/>
      <c r="J194" s="12"/>
      <c r="K194" s="12"/>
      <c r="L194" s="12"/>
      <c r="M194" s="152"/>
      <c r="N194" s="12"/>
      <c r="O194" s="154"/>
      <c r="P194" s="154"/>
      <c r="R194" s="14"/>
      <c r="U194" s="112"/>
      <c r="V194" s="112"/>
      <c r="W194" s="1"/>
      <c r="Y194" s="1"/>
      <c r="Z194" s="1"/>
      <c r="AA194" s="1"/>
      <c r="AB194" s="1"/>
    </row>
    <row r="195" spans="7:28">
      <c r="G195" s="12"/>
      <c r="H195" s="12"/>
      <c r="I195" s="12"/>
      <c r="J195" s="12"/>
      <c r="K195" s="12"/>
      <c r="L195" s="12"/>
      <c r="M195" s="152"/>
      <c r="N195" s="12"/>
      <c r="O195" s="154"/>
      <c r="P195" s="154"/>
      <c r="R195" s="14"/>
      <c r="U195" s="112"/>
      <c r="V195" s="112"/>
      <c r="W195" s="1"/>
      <c r="Y195" s="1"/>
      <c r="Z195" s="1"/>
      <c r="AA195" s="1"/>
      <c r="AB195" s="1"/>
    </row>
    <row r="196" spans="7:28">
      <c r="G196" s="12"/>
      <c r="H196" s="12"/>
      <c r="I196" s="12"/>
      <c r="J196" s="12"/>
      <c r="K196" s="12"/>
      <c r="L196" s="12"/>
      <c r="M196" s="152"/>
      <c r="N196" s="12"/>
      <c r="O196" s="154"/>
      <c r="P196" s="154"/>
      <c r="R196" s="14"/>
      <c r="U196" s="112"/>
      <c r="V196" s="112"/>
      <c r="W196" s="1"/>
      <c r="Y196" s="1"/>
      <c r="Z196" s="1"/>
      <c r="AA196" s="1"/>
      <c r="AB196" s="1"/>
    </row>
    <row r="197" spans="7:28">
      <c r="G197" s="12"/>
      <c r="H197" s="12"/>
      <c r="I197" s="12"/>
      <c r="J197" s="12"/>
      <c r="K197" s="12"/>
      <c r="L197" s="12"/>
      <c r="M197" s="152"/>
      <c r="N197" s="12"/>
      <c r="O197" s="154"/>
      <c r="P197" s="154"/>
      <c r="R197" s="14"/>
      <c r="U197" s="112"/>
      <c r="V197" s="112"/>
      <c r="W197" s="1"/>
      <c r="Y197" s="1"/>
      <c r="Z197" s="1"/>
      <c r="AA197" s="1"/>
      <c r="AB197" s="1"/>
    </row>
    <row r="198" spans="7:28">
      <c r="G198" s="12"/>
      <c r="H198" s="12"/>
      <c r="I198" s="12"/>
      <c r="J198" s="12"/>
      <c r="K198" s="12"/>
      <c r="L198" s="12"/>
      <c r="M198" s="152"/>
      <c r="N198" s="12"/>
      <c r="O198" s="154"/>
      <c r="P198" s="154"/>
      <c r="R198" s="14"/>
      <c r="U198" s="112"/>
      <c r="V198" s="112"/>
      <c r="W198" s="1"/>
      <c r="Y198" s="1"/>
      <c r="Z198" s="1"/>
      <c r="AA198" s="1"/>
      <c r="AB198" s="1"/>
    </row>
    <row r="199" spans="7:28">
      <c r="G199" s="12"/>
      <c r="H199" s="12"/>
      <c r="I199" s="12"/>
      <c r="J199" s="12"/>
      <c r="K199" s="12"/>
      <c r="L199" s="12"/>
      <c r="M199" s="152"/>
      <c r="N199" s="12"/>
      <c r="O199" s="154"/>
      <c r="P199" s="154"/>
      <c r="R199" s="14"/>
      <c r="U199" s="112"/>
      <c r="V199" s="112"/>
      <c r="W199" s="1"/>
      <c r="Y199" s="1"/>
      <c r="Z199" s="1"/>
      <c r="AA199" s="1"/>
      <c r="AB199" s="1"/>
    </row>
    <row r="200" spans="7:28">
      <c r="G200" s="12"/>
      <c r="H200" s="12"/>
      <c r="I200" s="12"/>
      <c r="J200" s="12"/>
      <c r="K200" s="12"/>
      <c r="L200" s="12"/>
      <c r="M200" s="152"/>
      <c r="N200" s="12"/>
      <c r="O200" s="154"/>
      <c r="P200" s="154"/>
      <c r="R200" s="14"/>
      <c r="U200" s="112"/>
      <c r="V200" s="112"/>
      <c r="W200" s="1"/>
      <c r="Y200" s="1"/>
      <c r="Z200" s="1"/>
      <c r="AA200" s="1"/>
      <c r="AB200" s="1"/>
    </row>
    <row r="201" spans="7:28">
      <c r="G201" s="12"/>
      <c r="H201" s="12"/>
      <c r="I201" s="12"/>
      <c r="J201" s="12"/>
      <c r="K201" s="12"/>
      <c r="L201" s="12"/>
      <c r="M201" s="152"/>
      <c r="N201" s="12"/>
      <c r="O201" s="154"/>
      <c r="P201" s="154"/>
      <c r="R201" s="14"/>
      <c r="U201" s="112"/>
      <c r="V201" s="112"/>
      <c r="W201" s="1"/>
      <c r="Y201" s="1"/>
      <c r="Z201" s="1"/>
      <c r="AA201" s="1"/>
      <c r="AB201" s="1"/>
    </row>
    <row r="202" spans="7:28">
      <c r="G202" s="12"/>
      <c r="H202" s="12"/>
      <c r="I202" s="12"/>
      <c r="J202" s="12"/>
      <c r="K202" s="12"/>
      <c r="L202" s="12"/>
      <c r="M202" s="152"/>
      <c r="N202" s="12"/>
      <c r="O202" s="154"/>
      <c r="P202" s="154"/>
      <c r="R202" s="14"/>
      <c r="U202" s="112"/>
      <c r="V202" s="112"/>
      <c r="W202" s="1"/>
      <c r="Y202" s="1"/>
      <c r="Z202" s="1"/>
      <c r="AA202" s="1"/>
      <c r="AB202" s="1"/>
    </row>
    <row r="203" spans="7:28">
      <c r="G203" s="12"/>
      <c r="H203" s="12"/>
      <c r="I203" s="12"/>
      <c r="J203" s="12"/>
      <c r="K203" s="12"/>
      <c r="L203" s="12"/>
      <c r="M203" s="152"/>
      <c r="N203" s="12"/>
      <c r="O203" s="154"/>
      <c r="P203" s="154"/>
      <c r="R203" s="14"/>
      <c r="U203" s="112"/>
      <c r="V203" s="112"/>
      <c r="W203" s="1"/>
      <c r="Y203" s="1"/>
      <c r="Z203" s="1"/>
      <c r="AA203" s="1"/>
      <c r="AB203" s="1"/>
    </row>
    <row r="204" spans="7:28">
      <c r="G204" s="12"/>
      <c r="H204" s="12"/>
      <c r="I204" s="12"/>
      <c r="J204" s="12"/>
      <c r="K204" s="12"/>
      <c r="L204" s="12"/>
      <c r="M204" s="152"/>
      <c r="N204" s="12"/>
      <c r="O204" s="154"/>
      <c r="P204" s="154"/>
      <c r="R204" s="14"/>
      <c r="U204" s="112"/>
      <c r="V204" s="112"/>
      <c r="W204" s="1"/>
      <c r="Y204" s="1"/>
      <c r="Z204" s="1"/>
      <c r="AA204" s="1"/>
      <c r="AB204" s="1"/>
    </row>
    <row r="205" spans="7:28">
      <c r="G205" s="12"/>
      <c r="H205" s="12"/>
      <c r="I205" s="12"/>
      <c r="J205" s="12"/>
      <c r="K205" s="12"/>
      <c r="L205" s="12"/>
      <c r="M205" s="152"/>
      <c r="N205" s="12"/>
      <c r="O205" s="154"/>
      <c r="P205" s="154"/>
      <c r="R205" s="14"/>
      <c r="U205" s="112"/>
      <c r="V205" s="112"/>
      <c r="W205" s="1"/>
      <c r="Y205" s="1"/>
      <c r="Z205" s="1"/>
      <c r="AA205" s="1"/>
      <c r="AB205" s="1"/>
    </row>
    <row r="206" spans="7:28">
      <c r="G206" s="12"/>
      <c r="H206" s="12"/>
      <c r="I206" s="12"/>
      <c r="J206" s="12"/>
      <c r="K206" s="12"/>
      <c r="L206" s="12"/>
      <c r="M206" s="152"/>
      <c r="N206" s="12"/>
      <c r="O206" s="154"/>
      <c r="P206" s="154"/>
      <c r="R206" s="14"/>
      <c r="U206" s="112"/>
      <c r="V206" s="112"/>
      <c r="W206" s="1"/>
      <c r="Y206" s="1"/>
      <c r="Z206" s="1"/>
      <c r="AA206" s="1"/>
      <c r="AB206" s="1"/>
    </row>
    <row r="207" spans="7:28">
      <c r="G207" s="12"/>
      <c r="H207" s="12"/>
      <c r="I207" s="12"/>
      <c r="J207" s="12"/>
      <c r="K207" s="12"/>
      <c r="L207" s="12"/>
      <c r="M207" s="152"/>
      <c r="N207" s="12"/>
      <c r="O207" s="154"/>
      <c r="P207" s="154"/>
      <c r="R207" s="14"/>
      <c r="U207" s="112"/>
      <c r="V207" s="112"/>
      <c r="W207" s="1"/>
      <c r="Y207" s="1"/>
      <c r="Z207" s="1"/>
      <c r="AA207" s="1"/>
      <c r="AB207" s="1"/>
    </row>
    <row r="208" spans="7:28">
      <c r="G208" s="12"/>
      <c r="H208" s="12"/>
      <c r="I208" s="12"/>
      <c r="J208" s="12"/>
      <c r="K208" s="12"/>
      <c r="L208" s="12"/>
      <c r="M208" s="152"/>
      <c r="N208" s="12"/>
      <c r="O208" s="154"/>
      <c r="P208" s="154"/>
      <c r="R208" s="14"/>
      <c r="U208" s="112"/>
      <c r="V208" s="112"/>
      <c r="W208" s="1"/>
      <c r="Y208" s="1"/>
      <c r="Z208" s="1"/>
      <c r="AA208" s="1"/>
      <c r="AB208" s="1"/>
    </row>
    <row r="209" spans="7:28">
      <c r="G209" s="12"/>
      <c r="H209" s="12"/>
      <c r="I209" s="12"/>
      <c r="J209" s="12"/>
      <c r="K209" s="12"/>
      <c r="L209" s="12"/>
      <c r="M209" s="152"/>
      <c r="N209" s="12"/>
      <c r="O209" s="154"/>
      <c r="P209" s="154"/>
      <c r="R209" s="14"/>
      <c r="U209" s="112"/>
      <c r="V209" s="112"/>
      <c r="W209" s="1"/>
      <c r="Y209" s="1"/>
      <c r="Z209" s="1"/>
      <c r="AA209" s="1"/>
      <c r="AB209" s="1"/>
    </row>
    <row r="210" spans="7:28">
      <c r="G210" s="12"/>
      <c r="H210" s="12"/>
      <c r="I210" s="12"/>
      <c r="J210" s="12"/>
      <c r="K210" s="12"/>
      <c r="L210" s="12"/>
      <c r="M210" s="152"/>
      <c r="N210" s="12"/>
      <c r="O210" s="154"/>
      <c r="P210" s="154"/>
      <c r="R210" s="14"/>
      <c r="U210" s="112"/>
      <c r="V210" s="112"/>
      <c r="W210" s="1"/>
      <c r="Y210" s="1"/>
      <c r="Z210" s="1"/>
      <c r="AA210" s="1"/>
      <c r="AB210" s="1"/>
    </row>
    <row r="211" spans="7:28">
      <c r="G211" s="12"/>
      <c r="H211" s="12"/>
      <c r="I211" s="12"/>
      <c r="J211" s="12"/>
      <c r="K211" s="12"/>
      <c r="L211" s="12"/>
      <c r="M211" s="152"/>
      <c r="N211" s="12"/>
      <c r="O211" s="154"/>
      <c r="P211" s="154"/>
      <c r="R211" s="14"/>
      <c r="U211" s="112"/>
      <c r="V211" s="112"/>
      <c r="W211" s="1"/>
      <c r="Y211" s="1"/>
      <c r="Z211" s="1"/>
      <c r="AA211" s="1"/>
      <c r="AB211" s="1"/>
    </row>
    <row r="212" spans="7:28">
      <c r="G212" s="12"/>
      <c r="H212" s="12"/>
      <c r="I212" s="12"/>
      <c r="J212" s="12"/>
      <c r="K212" s="12"/>
      <c r="L212" s="12"/>
      <c r="M212" s="152"/>
      <c r="N212" s="12"/>
      <c r="O212" s="154"/>
      <c r="P212" s="154"/>
      <c r="R212" s="14"/>
      <c r="U212" s="112"/>
      <c r="V212" s="112"/>
      <c r="W212" s="1"/>
      <c r="Y212" s="1"/>
      <c r="Z212" s="1"/>
      <c r="AA212" s="1"/>
      <c r="AB212" s="1"/>
    </row>
    <row r="213" spans="7:28">
      <c r="G213" s="12"/>
      <c r="H213" s="12"/>
      <c r="I213" s="12"/>
      <c r="J213" s="12"/>
      <c r="K213" s="12"/>
      <c r="L213" s="12"/>
      <c r="M213" s="152"/>
      <c r="N213" s="12"/>
      <c r="O213" s="154"/>
      <c r="P213" s="154"/>
      <c r="R213" s="14"/>
      <c r="U213" s="112"/>
      <c r="V213" s="112"/>
      <c r="W213" s="1"/>
      <c r="Y213" s="1"/>
      <c r="Z213" s="1"/>
      <c r="AA213" s="1"/>
      <c r="AB213" s="1"/>
    </row>
    <row r="214" spans="7:28">
      <c r="G214" s="12"/>
      <c r="H214" s="12"/>
      <c r="I214" s="12"/>
      <c r="J214" s="12"/>
      <c r="K214" s="12"/>
      <c r="L214" s="12"/>
      <c r="M214" s="152"/>
      <c r="N214" s="12"/>
      <c r="O214" s="154"/>
      <c r="P214" s="154"/>
      <c r="R214" s="14"/>
      <c r="U214" s="112"/>
      <c r="V214" s="112"/>
      <c r="W214" s="1"/>
      <c r="Y214" s="1"/>
      <c r="Z214" s="1"/>
      <c r="AA214" s="1"/>
      <c r="AB214" s="1"/>
    </row>
    <row r="215" spans="7:28">
      <c r="G215" s="12"/>
      <c r="H215" s="12"/>
      <c r="I215" s="12"/>
      <c r="J215" s="12"/>
      <c r="K215" s="12"/>
      <c r="L215" s="12"/>
      <c r="M215" s="152"/>
      <c r="N215" s="12"/>
      <c r="O215" s="154"/>
      <c r="P215" s="154"/>
      <c r="R215" s="14"/>
      <c r="U215" s="112"/>
      <c r="V215" s="112"/>
      <c r="W215" s="1"/>
      <c r="Y215" s="1"/>
      <c r="Z215" s="1"/>
      <c r="AA215" s="1"/>
      <c r="AB215" s="1"/>
    </row>
    <row r="216" spans="7:28">
      <c r="G216" s="12"/>
      <c r="H216" s="12"/>
      <c r="I216" s="12"/>
      <c r="J216" s="12"/>
      <c r="K216" s="12"/>
      <c r="L216" s="12"/>
      <c r="M216" s="152"/>
      <c r="N216" s="12"/>
      <c r="O216" s="154"/>
      <c r="P216" s="154"/>
      <c r="R216" s="14"/>
      <c r="U216" s="112"/>
      <c r="V216" s="112"/>
      <c r="W216" s="1"/>
      <c r="Y216" s="1"/>
      <c r="Z216" s="1"/>
      <c r="AA216" s="1"/>
      <c r="AB216" s="1"/>
    </row>
    <row r="217" spans="7:28">
      <c r="G217" s="12"/>
      <c r="H217" s="12"/>
      <c r="I217" s="12"/>
      <c r="J217" s="12"/>
      <c r="K217" s="12"/>
      <c r="L217" s="12"/>
      <c r="M217" s="152"/>
      <c r="N217" s="12"/>
      <c r="O217" s="154"/>
      <c r="P217" s="154"/>
      <c r="R217" s="14"/>
      <c r="U217" s="112"/>
      <c r="V217" s="112"/>
      <c r="W217" s="1"/>
      <c r="Y217" s="1"/>
      <c r="Z217" s="1"/>
      <c r="AA217" s="1"/>
      <c r="AB217" s="1"/>
    </row>
    <row r="218" spans="7:28">
      <c r="G218" s="12"/>
      <c r="H218" s="12"/>
      <c r="I218" s="12"/>
      <c r="J218" s="12"/>
      <c r="K218" s="12"/>
      <c r="L218" s="12"/>
      <c r="M218" s="152"/>
      <c r="N218" s="12"/>
      <c r="O218" s="154"/>
      <c r="P218" s="154"/>
      <c r="R218" s="14"/>
      <c r="U218" s="112"/>
      <c r="V218" s="112"/>
      <c r="W218" s="1"/>
      <c r="Y218" s="1"/>
      <c r="Z218" s="1"/>
      <c r="AA218" s="1"/>
      <c r="AB218" s="1"/>
    </row>
    <row r="219" spans="7:28">
      <c r="G219" s="12"/>
      <c r="H219" s="12"/>
      <c r="I219" s="12"/>
      <c r="J219" s="12"/>
      <c r="K219" s="12"/>
      <c r="L219" s="12"/>
      <c r="M219" s="152"/>
      <c r="N219" s="12"/>
      <c r="O219" s="154"/>
      <c r="P219" s="154"/>
      <c r="R219" s="14"/>
      <c r="U219" s="112"/>
      <c r="V219" s="112"/>
      <c r="W219" s="1"/>
      <c r="Y219" s="1"/>
      <c r="Z219" s="1"/>
      <c r="AA219" s="1"/>
      <c r="AB219" s="1"/>
    </row>
    <row r="220" spans="7:28">
      <c r="G220" s="12"/>
      <c r="H220" s="12"/>
      <c r="I220" s="12"/>
      <c r="J220" s="12"/>
      <c r="K220" s="12"/>
      <c r="L220" s="12"/>
      <c r="M220" s="152"/>
      <c r="N220" s="12"/>
      <c r="O220" s="154"/>
      <c r="P220" s="154"/>
      <c r="R220" s="14"/>
      <c r="U220" s="112"/>
      <c r="V220" s="112"/>
      <c r="W220" s="1"/>
      <c r="Y220" s="1"/>
      <c r="Z220" s="1"/>
      <c r="AA220" s="1"/>
      <c r="AB220" s="1"/>
    </row>
    <row r="221" spans="7:28">
      <c r="G221" s="12"/>
      <c r="H221" s="12"/>
      <c r="I221" s="12"/>
      <c r="J221" s="12"/>
      <c r="K221" s="12"/>
      <c r="L221" s="12"/>
      <c r="M221" s="152"/>
      <c r="N221" s="12"/>
      <c r="O221" s="154"/>
      <c r="P221" s="154"/>
      <c r="R221" s="14"/>
      <c r="U221" s="112"/>
      <c r="V221" s="112"/>
      <c r="W221" s="1"/>
      <c r="Y221" s="1"/>
      <c r="Z221" s="1"/>
      <c r="AA221" s="1"/>
      <c r="AB221" s="1"/>
    </row>
    <row r="222" spans="7:28">
      <c r="G222" s="12"/>
      <c r="H222" s="12"/>
      <c r="I222" s="12"/>
      <c r="J222" s="12"/>
      <c r="K222" s="12"/>
      <c r="L222" s="12"/>
      <c r="M222" s="152"/>
      <c r="N222" s="12"/>
      <c r="O222" s="154"/>
      <c r="P222" s="154"/>
      <c r="R222" s="14"/>
      <c r="U222" s="112"/>
      <c r="V222" s="112"/>
      <c r="W222" s="1"/>
      <c r="Y222" s="1"/>
      <c r="Z222" s="1"/>
      <c r="AA222" s="1"/>
      <c r="AB222" s="1"/>
    </row>
    <row r="223" spans="7:28">
      <c r="G223" s="12"/>
      <c r="H223" s="12"/>
      <c r="I223" s="12"/>
      <c r="J223" s="12"/>
      <c r="K223" s="12"/>
      <c r="L223" s="12"/>
      <c r="M223" s="152"/>
      <c r="N223" s="12"/>
      <c r="O223" s="154"/>
      <c r="P223" s="154"/>
      <c r="R223" s="14"/>
      <c r="U223" s="112"/>
      <c r="V223" s="112"/>
      <c r="W223" s="1"/>
      <c r="Y223" s="1"/>
      <c r="Z223" s="1"/>
      <c r="AA223" s="1"/>
      <c r="AB223" s="1"/>
    </row>
    <row r="224" spans="7:28">
      <c r="G224" s="12"/>
      <c r="H224" s="12"/>
      <c r="I224" s="12"/>
      <c r="J224" s="12"/>
      <c r="K224" s="12"/>
      <c r="L224" s="12"/>
      <c r="M224" s="152"/>
      <c r="N224" s="12"/>
      <c r="O224" s="154"/>
      <c r="P224" s="154"/>
      <c r="Q224" s="68"/>
      <c r="R224" s="68"/>
      <c r="S224" s="32"/>
      <c r="T224" s="68"/>
    </row>
    <row r="225" spans="7:20">
      <c r="G225" s="12"/>
      <c r="H225" s="12"/>
      <c r="I225" s="12"/>
      <c r="J225" s="12"/>
      <c r="K225" s="12"/>
      <c r="L225" s="12"/>
      <c r="M225" s="152"/>
      <c r="N225" s="12"/>
      <c r="Q225" s="68"/>
      <c r="R225" s="68"/>
      <c r="S225" s="32"/>
      <c r="T225" s="68"/>
    </row>
    <row r="226" spans="7:20">
      <c r="G226" s="12"/>
      <c r="H226" s="12"/>
      <c r="I226" s="12"/>
      <c r="J226" s="12"/>
      <c r="K226" s="12"/>
      <c r="L226" s="12"/>
      <c r="M226" s="152"/>
      <c r="N226" s="12"/>
    </row>
    <row r="227" spans="7:20">
      <c r="G227" s="12"/>
      <c r="H227" s="12"/>
      <c r="I227" s="12"/>
      <c r="J227" s="12"/>
      <c r="K227" s="12"/>
      <c r="L227" s="12"/>
      <c r="M227" s="152"/>
      <c r="N227" s="12"/>
    </row>
    <row r="228" spans="7:20">
      <c r="G228" s="12"/>
      <c r="H228" s="12"/>
      <c r="I228" s="12"/>
      <c r="J228" s="12"/>
      <c r="K228" s="12"/>
      <c r="L228" s="12"/>
      <c r="M228" s="152"/>
      <c r="N228" s="12"/>
    </row>
    <row r="229" spans="7:20">
      <c r="G229" s="12"/>
      <c r="H229" s="12"/>
      <c r="I229" s="12"/>
      <c r="J229" s="12"/>
      <c r="K229" s="12"/>
      <c r="L229" s="12"/>
      <c r="M229" s="152"/>
      <c r="N229" s="12"/>
    </row>
    <row r="230" spans="7:20">
      <c r="G230" s="12"/>
      <c r="H230" s="12"/>
      <c r="I230" s="12"/>
      <c r="J230" s="12"/>
      <c r="K230" s="12"/>
      <c r="L230" s="12"/>
      <c r="M230" s="152"/>
      <c r="N230" s="12"/>
    </row>
    <row r="231" spans="7:20">
      <c r="G231" s="12"/>
      <c r="H231" s="12"/>
      <c r="I231" s="12"/>
      <c r="J231" s="12"/>
      <c r="K231" s="12"/>
      <c r="L231" s="12"/>
      <c r="M231" s="152"/>
      <c r="N231" s="12"/>
    </row>
    <row r="232" spans="7:20">
      <c r="G232" s="12"/>
      <c r="H232" s="12"/>
      <c r="I232" s="12"/>
      <c r="J232" s="12"/>
      <c r="K232" s="12"/>
      <c r="L232" s="12"/>
      <c r="M232" s="152"/>
      <c r="N232" s="12"/>
    </row>
    <row r="233" spans="7:20">
      <c r="G233" s="12"/>
      <c r="H233" s="12"/>
      <c r="I233" s="12"/>
      <c r="J233" s="12"/>
      <c r="K233" s="12"/>
      <c r="L233" s="12"/>
      <c r="M233" s="152"/>
      <c r="N233" s="12"/>
    </row>
    <row r="234" spans="7:20">
      <c r="G234" s="12"/>
      <c r="H234" s="12"/>
      <c r="I234" s="12"/>
      <c r="J234" s="12"/>
      <c r="K234" s="12"/>
      <c r="L234" s="12"/>
      <c r="M234" s="152"/>
      <c r="N234" s="12"/>
    </row>
    <row r="235" spans="7:20">
      <c r="G235" s="12"/>
      <c r="H235" s="12"/>
      <c r="I235" s="12"/>
      <c r="J235" s="12"/>
      <c r="K235" s="12"/>
      <c r="L235" s="12"/>
      <c r="M235" s="152"/>
      <c r="N235" s="12"/>
    </row>
    <row r="236" spans="7:20">
      <c r="G236" s="12"/>
      <c r="H236" s="12"/>
      <c r="I236" s="12"/>
      <c r="J236" s="12"/>
      <c r="K236" s="12"/>
      <c r="L236" s="12"/>
      <c r="M236" s="152"/>
      <c r="N236" s="12"/>
    </row>
    <row r="237" spans="7:20">
      <c r="G237" s="12"/>
      <c r="H237" s="12"/>
      <c r="I237" s="12"/>
      <c r="J237" s="12"/>
      <c r="K237" s="12"/>
      <c r="L237" s="12"/>
      <c r="M237" s="152"/>
      <c r="N237" s="12"/>
    </row>
    <row r="238" spans="7:20">
      <c r="G238" s="12"/>
      <c r="H238" s="12"/>
      <c r="I238" s="12"/>
      <c r="J238" s="12"/>
      <c r="K238" s="12"/>
      <c r="L238" s="12"/>
      <c r="M238" s="152"/>
      <c r="N238" s="12"/>
    </row>
    <row r="239" spans="7:20">
      <c r="G239" s="12"/>
      <c r="H239" s="12"/>
      <c r="I239" s="12"/>
      <c r="J239" s="12"/>
      <c r="K239" s="12"/>
      <c r="L239" s="12"/>
      <c r="M239" s="152"/>
      <c r="N239" s="12"/>
    </row>
    <row r="240" spans="7:20">
      <c r="G240" s="12"/>
      <c r="H240" s="12"/>
      <c r="I240" s="12"/>
      <c r="J240" s="12"/>
      <c r="K240" s="12"/>
      <c r="L240" s="12"/>
      <c r="M240" s="152"/>
      <c r="N240" s="12"/>
    </row>
    <row r="241" spans="7:14">
      <c r="G241" s="12"/>
      <c r="H241" s="12"/>
      <c r="I241" s="12"/>
      <c r="J241" s="12"/>
      <c r="K241" s="12"/>
      <c r="L241" s="12"/>
      <c r="M241" s="152"/>
      <c r="N241" s="12"/>
    </row>
    <row r="242" spans="7:14">
      <c r="G242" s="12"/>
      <c r="H242" s="12"/>
      <c r="I242" s="12"/>
      <c r="J242" s="12"/>
      <c r="K242" s="12"/>
      <c r="L242" s="12"/>
      <c r="M242" s="152"/>
      <c r="N242" s="12"/>
    </row>
    <row r="243" spans="7:14">
      <c r="G243" s="12"/>
      <c r="H243" s="12"/>
      <c r="I243" s="12"/>
      <c r="J243" s="12"/>
      <c r="K243" s="12"/>
      <c r="L243" s="12"/>
      <c r="M243" s="152"/>
      <c r="N243" s="12"/>
    </row>
    <row r="244" spans="7:14">
      <c r="G244" s="12"/>
      <c r="H244" s="12"/>
      <c r="I244" s="12"/>
      <c r="J244" s="12"/>
      <c r="K244" s="12"/>
      <c r="L244" s="12"/>
      <c r="M244" s="152"/>
      <c r="N244" s="12"/>
    </row>
    <row r="245" spans="7:14">
      <c r="G245" s="12"/>
      <c r="H245" s="12"/>
      <c r="I245" s="12"/>
      <c r="J245" s="12"/>
      <c r="K245" s="12"/>
      <c r="L245" s="12"/>
      <c r="M245" s="152"/>
      <c r="N245" s="12"/>
    </row>
    <row r="246" spans="7:14">
      <c r="G246" s="12"/>
      <c r="H246" s="12"/>
      <c r="I246" s="12"/>
      <c r="J246" s="12"/>
      <c r="K246" s="12"/>
      <c r="L246" s="12"/>
      <c r="M246" s="152"/>
      <c r="N246" s="12"/>
    </row>
    <row r="247" spans="7:14">
      <c r="G247" s="12"/>
      <c r="H247" s="12"/>
      <c r="I247" s="12"/>
      <c r="J247" s="12"/>
      <c r="K247" s="12"/>
      <c r="L247" s="12"/>
      <c r="M247" s="152"/>
      <c r="N247" s="12"/>
    </row>
    <row r="248" spans="7:14">
      <c r="G248" s="12"/>
      <c r="H248" s="12"/>
      <c r="I248" s="12"/>
      <c r="J248" s="12"/>
      <c r="K248" s="12"/>
      <c r="L248" s="12"/>
      <c r="M248" s="152"/>
      <c r="N248" s="12"/>
    </row>
    <row r="249" spans="7:14">
      <c r="G249" s="12"/>
      <c r="H249" s="12"/>
      <c r="I249" s="12"/>
      <c r="J249" s="12"/>
      <c r="K249" s="12"/>
      <c r="L249" s="12"/>
      <c r="M249" s="152"/>
      <c r="N249" s="12"/>
    </row>
    <row r="250" spans="7:14">
      <c r="G250" s="12"/>
      <c r="H250" s="12"/>
      <c r="I250" s="12"/>
      <c r="J250" s="12"/>
      <c r="K250" s="12"/>
      <c r="L250" s="12"/>
      <c r="M250" s="152"/>
      <c r="N250" s="12"/>
    </row>
    <row r="251" spans="7:14">
      <c r="G251" s="12"/>
      <c r="H251" s="12"/>
      <c r="I251" s="12"/>
      <c r="J251" s="12"/>
      <c r="K251" s="12"/>
      <c r="L251" s="12"/>
      <c r="M251" s="152"/>
      <c r="N251" s="12"/>
    </row>
    <row r="252" spans="7:14">
      <c r="G252" s="12"/>
      <c r="H252" s="12"/>
      <c r="I252" s="12"/>
      <c r="J252" s="12"/>
      <c r="K252" s="12"/>
      <c r="L252" s="12"/>
      <c r="M252" s="152"/>
      <c r="N252" s="12"/>
    </row>
    <row r="253" spans="7:14">
      <c r="G253" s="12"/>
      <c r="H253" s="12"/>
      <c r="I253" s="12"/>
      <c r="J253" s="12"/>
      <c r="K253" s="12"/>
      <c r="L253" s="12"/>
      <c r="M253" s="152"/>
      <c r="N253" s="12"/>
    </row>
    <row r="254" spans="7:14">
      <c r="G254" s="12"/>
      <c r="H254" s="12"/>
      <c r="I254" s="12"/>
      <c r="J254" s="12"/>
      <c r="K254" s="12"/>
      <c r="L254" s="12"/>
      <c r="M254" s="152"/>
      <c r="N254" s="12"/>
    </row>
    <row r="255" spans="7:14">
      <c r="G255" s="12"/>
      <c r="H255" s="12"/>
      <c r="I255" s="12"/>
      <c r="J255" s="12"/>
      <c r="K255" s="12"/>
      <c r="L255" s="12"/>
      <c r="M255" s="152"/>
      <c r="N255" s="12"/>
    </row>
    <row r="256" spans="7:14">
      <c r="G256" s="12"/>
      <c r="H256" s="12"/>
      <c r="I256" s="12"/>
      <c r="J256" s="12"/>
      <c r="K256" s="12"/>
      <c r="L256" s="12"/>
      <c r="M256" s="152"/>
      <c r="N256" s="12"/>
    </row>
    <row r="257" spans="7:14">
      <c r="G257" s="12"/>
      <c r="H257" s="12"/>
      <c r="I257" s="12"/>
      <c r="J257" s="12"/>
      <c r="K257" s="12"/>
      <c r="L257" s="12"/>
      <c r="M257" s="152"/>
      <c r="N257" s="12"/>
    </row>
    <row r="258" spans="7:14">
      <c r="G258" s="12"/>
      <c r="H258" s="12"/>
      <c r="I258" s="12"/>
      <c r="J258" s="12"/>
      <c r="K258" s="12"/>
      <c r="L258" s="12"/>
      <c r="M258" s="152"/>
      <c r="N258" s="12"/>
    </row>
    <row r="259" spans="7:14">
      <c r="G259" s="12"/>
      <c r="H259" s="12"/>
      <c r="I259" s="12"/>
      <c r="J259" s="12"/>
      <c r="K259" s="12"/>
      <c r="L259" s="12"/>
      <c r="M259" s="152"/>
      <c r="N259" s="12"/>
    </row>
    <row r="260" spans="7:14">
      <c r="G260" s="12"/>
      <c r="H260" s="12"/>
      <c r="I260" s="12"/>
      <c r="J260" s="12"/>
      <c r="K260" s="12"/>
      <c r="L260" s="12"/>
      <c r="M260" s="152"/>
      <c r="N260" s="12"/>
    </row>
    <row r="261" spans="7:14">
      <c r="G261" s="12"/>
      <c r="H261" s="12"/>
      <c r="I261" s="12"/>
      <c r="J261" s="12"/>
      <c r="K261" s="12"/>
      <c r="L261" s="12"/>
      <c r="M261" s="152"/>
      <c r="N261" s="12"/>
    </row>
    <row r="262" spans="7:14">
      <c r="G262" s="12"/>
      <c r="H262" s="12"/>
      <c r="I262" s="12"/>
      <c r="J262" s="12"/>
      <c r="K262" s="12"/>
      <c r="L262" s="12"/>
      <c r="M262" s="152"/>
      <c r="N262" s="12"/>
    </row>
    <row r="263" spans="7:14">
      <c r="G263" s="12"/>
      <c r="H263" s="12"/>
      <c r="I263" s="12"/>
      <c r="J263" s="12"/>
      <c r="K263" s="12"/>
      <c r="L263" s="12"/>
      <c r="M263" s="152"/>
      <c r="N263" s="12"/>
    </row>
    <row r="264" spans="7:14">
      <c r="G264" s="12"/>
      <c r="H264" s="12"/>
      <c r="I264" s="12"/>
      <c r="J264" s="12"/>
      <c r="K264" s="12"/>
      <c r="L264" s="12"/>
      <c r="M264" s="152"/>
      <c r="N264" s="12"/>
    </row>
    <row r="265" spans="7:14">
      <c r="G265" s="12"/>
      <c r="H265" s="12"/>
      <c r="I265" s="12"/>
      <c r="J265" s="12"/>
      <c r="K265" s="12"/>
      <c r="L265" s="12"/>
      <c r="M265" s="152"/>
      <c r="N265" s="12"/>
    </row>
    <row r="266" spans="7:14">
      <c r="G266" s="12"/>
      <c r="H266" s="12"/>
      <c r="I266" s="12"/>
      <c r="J266" s="12"/>
      <c r="K266" s="12"/>
      <c r="L266" s="12"/>
      <c r="M266" s="152"/>
      <c r="N266" s="12"/>
    </row>
    <row r="267" spans="7:14">
      <c r="G267" s="12"/>
      <c r="H267" s="12"/>
      <c r="I267" s="12"/>
      <c r="J267" s="12"/>
      <c r="K267" s="12"/>
      <c r="L267" s="12"/>
      <c r="M267" s="152"/>
      <c r="N267" s="12"/>
    </row>
    <row r="268" spans="7:14">
      <c r="G268" s="12"/>
      <c r="H268" s="12"/>
      <c r="I268" s="12"/>
      <c r="J268" s="12"/>
      <c r="K268" s="12"/>
      <c r="L268" s="12"/>
      <c r="M268" s="152"/>
      <c r="N268" s="12"/>
    </row>
    <row r="269" spans="7:14">
      <c r="G269" s="12"/>
      <c r="H269" s="12"/>
      <c r="I269" s="12"/>
      <c r="J269" s="12"/>
      <c r="K269" s="12"/>
      <c r="L269" s="12"/>
      <c r="M269" s="152"/>
      <c r="N269" s="12"/>
    </row>
    <row r="270" spans="7:14">
      <c r="G270" s="12"/>
      <c r="H270" s="12"/>
      <c r="I270" s="12"/>
      <c r="J270" s="12"/>
      <c r="K270" s="12"/>
      <c r="L270" s="12"/>
      <c r="M270" s="152"/>
      <c r="N270" s="12"/>
    </row>
    <row r="271" spans="7:14">
      <c r="G271" s="12"/>
      <c r="H271" s="12"/>
      <c r="I271" s="12"/>
      <c r="J271" s="12"/>
      <c r="K271" s="12"/>
      <c r="L271" s="12"/>
      <c r="M271" s="152"/>
      <c r="N271" s="12"/>
    </row>
    <row r="272" spans="7:14">
      <c r="G272" s="12"/>
      <c r="H272" s="12"/>
      <c r="I272" s="12"/>
      <c r="J272" s="12"/>
      <c r="K272" s="12"/>
      <c r="L272" s="12"/>
      <c r="M272" s="152"/>
      <c r="N272" s="12"/>
    </row>
    <row r="273" spans="7:14">
      <c r="G273" s="12"/>
      <c r="H273" s="12"/>
      <c r="I273" s="12"/>
      <c r="J273" s="12"/>
      <c r="K273" s="12"/>
      <c r="L273" s="12"/>
      <c r="M273" s="152"/>
      <c r="N273" s="12"/>
    </row>
    <row r="274" spans="7:14">
      <c r="G274" s="12"/>
      <c r="H274" s="12"/>
      <c r="I274" s="12"/>
      <c r="J274" s="12"/>
      <c r="K274" s="12"/>
      <c r="L274" s="12"/>
      <c r="M274" s="152"/>
      <c r="N274" s="12"/>
    </row>
    <row r="275" spans="7:14">
      <c r="G275" s="12"/>
      <c r="H275" s="12"/>
      <c r="I275" s="12"/>
      <c r="J275" s="12"/>
      <c r="K275" s="12"/>
      <c r="L275" s="12"/>
      <c r="M275" s="152"/>
      <c r="N275" s="12"/>
    </row>
    <row r="276" spans="7:14">
      <c r="G276" s="12"/>
      <c r="H276" s="12"/>
      <c r="I276" s="12"/>
      <c r="J276" s="12"/>
      <c r="K276" s="12"/>
      <c r="L276" s="12"/>
      <c r="M276" s="152"/>
      <c r="N276" s="12"/>
    </row>
    <row r="277" spans="7:14">
      <c r="G277" s="12"/>
      <c r="H277" s="12"/>
      <c r="I277" s="12"/>
      <c r="J277" s="12"/>
      <c r="K277" s="12"/>
      <c r="L277" s="12"/>
      <c r="M277" s="152"/>
      <c r="N277" s="12"/>
    </row>
    <row r="278" spans="7:14">
      <c r="G278" s="12"/>
      <c r="H278" s="12"/>
      <c r="I278" s="12"/>
      <c r="J278" s="12"/>
      <c r="K278" s="12"/>
      <c r="L278" s="12"/>
      <c r="M278" s="152"/>
      <c r="N278" s="12"/>
    </row>
    <row r="279" spans="7:14">
      <c r="G279" s="12"/>
      <c r="H279" s="12"/>
      <c r="I279" s="12"/>
      <c r="J279" s="12"/>
      <c r="K279" s="12"/>
      <c r="L279" s="12"/>
      <c r="M279" s="152"/>
      <c r="N279" s="12"/>
    </row>
    <row r="280" spans="7:14">
      <c r="G280" s="12"/>
      <c r="H280" s="12"/>
      <c r="I280" s="12"/>
      <c r="J280" s="12"/>
      <c r="K280" s="12"/>
      <c r="L280" s="12"/>
      <c r="M280" s="152"/>
      <c r="N280" s="12"/>
    </row>
    <row r="281" spans="7:14">
      <c r="G281" s="12"/>
      <c r="H281" s="12"/>
      <c r="I281" s="12"/>
      <c r="J281" s="12"/>
      <c r="K281" s="12"/>
      <c r="L281" s="12"/>
      <c r="M281" s="152"/>
      <c r="N281" s="12"/>
    </row>
    <row r="282" spans="7:14">
      <c r="G282" s="12"/>
      <c r="H282" s="12"/>
      <c r="I282" s="12"/>
      <c r="J282" s="12"/>
      <c r="K282" s="12"/>
      <c r="L282" s="12"/>
      <c r="M282" s="152"/>
      <c r="N282" s="12"/>
    </row>
    <row r="283" spans="7:14">
      <c r="G283" s="12"/>
      <c r="H283" s="12"/>
      <c r="I283" s="12"/>
      <c r="J283" s="12"/>
      <c r="K283" s="12"/>
      <c r="L283" s="12"/>
      <c r="M283" s="152"/>
      <c r="N283" s="12"/>
    </row>
    <row r="284" spans="7:14">
      <c r="G284" s="12"/>
      <c r="H284" s="12"/>
      <c r="I284" s="12"/>
      <c r="J284" s="12"/>
      <c r="K284" s="12"/>
      <c r="L284" s="12"/>
      <c r="M284" s="152"/>
      <c r="N284" s="12"/>
    </row>
    <row r="285" spans="7:14">
      <c r="G285" s="12"/>
      <c r="H285" s="12"/>
      <c r="I285" s="12"/>
      <c r="J285" s="12"/>
      <c r="K285" s="12"/>
      <c r="L285" s="12"/>
      <c r="M285" s="152"/>
      <c r="N285" s="12"/>
    </row>
    <row r="286" spans="7:14">
      <c r="G286" s="12"/>
      <c r="H286" s="12"/>
      <c r="I286" s="12"/>
      <c r="J286" s="12"/>
      <c r="K286" s="12"/>
      <c r="L286" s="12"/>
      <c r="M286" s="152"/>
      <c r="N286" s="12"/>
    </row>
    <row r="287" spans="7:14">
      <c r="G287" s="12"/>
      <c r="H287" s="12"/>
      <c r="I287" s="12"/>
      <c r="J287" s="12"/>
      <c r="K287" s="12"/>
      <c r="L287" s="12"/>
      <c r="M287" s="152"/>
      <c r="N287" s="12"/>
    </row>
    <row r="288" spans="7:14">
      <c r="G288" s="12"/>
      <c r="H288" s="12"/>
      <c r="I288" s="12"/>
      <c r="J288" s="12"/>
      <c r="K288" s="12"/>
      <c r="L288" s="12"/>
      <c r="M288" s="152"/>
      <c r="N288" s="12"/>
    </row>
    <row r="289" spans="1:14">
      <c r="G289" s="12"/>
      <c r="H289" s="12"/>
      <c r="I289" s="12"/>
      <c r="J289" s="12"/>
      <c r="K289" s="12"/>
      <c r="L289" s="12"/>
      <c r="M289" s="152"/>
      <c r="N289" s="12"/>
    </row>
    <row r="290" spans="1:14">
      <c r="G290" s="12"/>
      <c r="H290" s="12"/>
      <c r="I290" s="12"/>
      <c r="J290" s="12"/>
      <c r="K290" s="12"/>
      <c r="L290" s="12"/>
      <c r="M290" s="152"/>
      <c r="N290" s="12"/>
    </row>
    <row r="291" spans="1:14">
      <c r="G291" s="12"/>
      <c r="H291" s="12"/>
      <c r="I291" s="12"/>
      <c r="J291" s="12"/>
      <c r="K291" s="12"/>
      <c r="L291" s="12"/>
      <c r="M291" s="152"/>
      <c r="N291" s="12"/>
    </row>
    <row r="292" spans="1:14">
      <c r="G292" s="12"/>
      <c r="H292" s="12"/>
      <c r="I292" s="12"/>
      <c r="J292" s="12"/>
      <c r="K292" s="12"/>
      <c r="L292" s="12"/>
      <c r="M292" s="152"/>
      <c r="N292" s="12"/>
    </row>
    <row r="293" spans="1:14">
      <c r="G293" s="12"/>
      <c r="H293" s="12"/>
      <c r="I293" s="12"/>
      <c r="J293" s="12"/>
      <c r="K293" s="12"/>
      <c r="L293" s="12"/>
      <c r="M293" s="152"/>
      <c r="N293" s="12"/>
    </row>
    <row r="294" spans="1:14">
      <c r="G294" s="12"/>
      <c r="H294" s="12"/>
      <c r="I294" s="12"/>
      <c r="J294" s="12"/>
      <c r="K294" s="12"/>
      <c r="L294" s="12"/>
      <c r="M294" s="152"/>
      <c r="N294" s="12"/>
    </row>
    <row r="295" spans="1:14">
      <c r="G295" s="12"/>
      <c r="H295" s="12"/>
      <c r="I295" s="12"/>
      <c r="J295" s="12"/>
      <c r="K295" s="12"/>
      <c r="L295" s="12"/>
      <c r="M295" s="152"/>
      <c r="N295" s="12"/>
    </row>
    <row r="296" spans="1:14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153"/>
      <c r="N296" s="30"/>
    </row>
    <row r="297" spans="1:14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154"/>
      <c r="N297" s="32"/>
    </row>
    <row r="298" spans="1:14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154"/>
      <c r="N298" s="32"/>
    </row>
    <row r="299" spans="1:14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154"/>
      <c r="N299" s="32"/>
    </row>
    <row r="300" spans="1:14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154"/>
      <c r="N300" s="32"/>
    </row>
    <row r="301" spans="1:14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154"/>
      <c r="N301" s="32"/>
    </row>
    <row r="302" spans="1:14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154"/>
      <c r="N302" s="32"/>
    </row>
    <row r="303" spans="1:14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154"/>
      <c r="N303" s="32"/>
    </row>
    <row r="304" spans="1:1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154"/>
      <c r="N304" s="32"/>
    </row>
    <row r="305" spans="1:14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154"/>
      <c r="N305" s="32"/>
    </row>
    <row r="306" spans="1:14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154"/>
      <c r="N306" s="32"/>
    </row>
    <row r="307" spans="1:14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154"/>
      <c r="N307" s="32"/>
    </row>
    <row r="308" spans="1:14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154"/>
      <c r="N308" s="32"/>
    </row>
    <row r="309" spans="1:14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154"/>
      <c r="N309" s="32"/>
    </row>
    <row r="310" spans="1:14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154"/>
      <c r="N310" s="32"/>
    </row>
    <row r="311" spans="1:14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154"/>
      <c r="N311" s="32"/>
    </row>
    <row r="312" spans="1:14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154"/>
      <c r="N312" s="32"/>
    </row>
    <row r="313" spans="1:14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154"/>
      <c r="N313" s="32"/>
    </row>
    <row r="314" spans="1: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154"/>
      <c r="N314" s="32"/>
    </row>
    <row r="315" spans="1:14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154"/>
      <c r="N315" s="32"/>
    </row>
    <row r="316" spans="1:14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154"/>
      <c r="N316" s="32"/>
    </row>
    <row r="317" spans="1:14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154"/>
      <c r="N317" s="32"/>
    </row>
    <row r="318" spans="1:14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154"/>
      <c r="N318" s="32"/>
    </row>
    <row r="319" spans="1:14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154"/>
      <c r="N319" s="32"/>
    </row>
    <row r="320" spans="1:14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154"/>
      <c r="N320" s="32"/>
    </row>
    <row r="321" spans="1:14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54"/>
      <c r="N321" s="32"/>
    </row>
    <row r="322" spans="1:14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54"/>
      <c r="N322" s="32"/>
    </row>
    <row r="323" spans="1:14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54"/>
      <c r="N323" s="32"/>
    </row>
    <row r="324" spans="1:1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54"/>
      <c r="N324" s="32"/>
    </row>
    <row r="325" spans="1:14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54"/>
      <c r="N325" s="32"/>
    </row>
    <row r="326" spans="1:14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54"/>
      <c r="N326" s="32"/>
    </row>
    <row r="327" spans="1:14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154"/>
      <c r="N327" s="32"/>
    </row>
    <row r="328" spans="1:14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154"/>
      <c r="N328" s="32"/>
    </row>
    <row r="329" spans="1:14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154"/>
      <c r="N329" s="32"/>
    </row>
    <row r="330" spans="1:14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154"/>
      <c r="N330" s="32"/>
    </row>
  </sheetData>
  <mergeCells count="1">
    <mergeCell ref="M4:N4"/>
  </mergeCells>
  <conditionalFormatting sqref="U50:U51 U119">
    <cfRule type="cellIs" dxfId="70" priority="8" stopIfTrue="1" operator="lessThan">
      <formula>0</formula>
    </cfRule>
  </conditionalFormatting>
  <conditionalFormatting sqref="U96">
    <cfRule type="cellIs" dxfId="69" priority="9" stopIfTrue="1" operator="greaterThan">
      <formula>0</formula>
    </cfRule>
  </conditionalFormatting>
  <conditionalFormatting sqref="U73">
    <cfRule type="cellIs" dxfId="68" priority="10" stopIfTrue="1" operator="greaterThan">
      <formula>0</formula>
    </cfRule>
    <cfRule type="cellIs" dxfId="67" priority="11" stopIfTrue="1" operator="lessThan">
      <formula>0</formula>
    </cfRule>
  </conditionalFormatting>
  <conditionalFormatting sqref="U96">
    <cfRule type="cellIs" dxfId="66" priority="7" operator="lessThan">
      <formula>0</formula>
    </cfRule>
  </conditionalFormatting>
  <conditionalFormatting sqref="I18:I20 I10:I16"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N18:N20 N10:N16">
    <cfRule type="cellIs" dxfId="63" priority="3" operator="lessThan">
      <formula>0</formula>
    </cfRule>
    <cfRule type="cellIs" dxfId="62" priority="4" operator="greaterThan">
      <formula>0</formula>
    </cfRule>
  </conditionalFormatting>
  <conditionalFormatting sqref="L18:L20 L10:L16">
    <cfRule type="cellIs" dxfId="61" priority="1" operator="lessThan">
      <formula>0</formula>
    </cfRule>
    <cfRule type="cellIs" dxfId="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43"/>
  <sheetViews>
    <sheetView tabSelected="1" zoomScale="98" zoomScaleNormal="98" workbookViewId="0">
      <pane xSplit="7" ySplit="6" topLeftCell="H21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customWidth="1"/>
    <col min="3" max="3" width="5.453125" customWidth="1"/>
    <col min="4" max="4" width="1.54296875" customWidth="1"/>
    <col min="5" max="5" width="6.90625" style="287" customWidth="1"/>
    <col min="6" max="6" width="6.6328125" customWidth="1"/>
    <col min="7" max="7" width="6.54296875" style="22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22" customWidth="1"/>
    <col min="17" max="17" width="6.08984375" style="296" customWidth="1"/>
    <col min="18" max="18" width="9.90625" customWidth="1"/>
    <col min="19" max="19" width="8.54296875" style="9" customWidth="1"/>
    <col min="20" max="20" width="5.6328125" customWidth="1"/>
    <col min="21" max="21" width="7.36328125" customWidth="1"/>
    <col min="22" max="22" width="6" customWidth="1"/>
    <col min="23" max="23" width="6.54296875" customWidth="1"/>
    <col min="24" max="24" width="7" style="96" customWidth="1"/>
    <col min="25" max="25" width="6.81640625" customWidth="1"/>
    <col min="26" max="26" width="6.6328125" customWidth="1"/>
    <col min="27" max="27" width="5.6328125" customWidth="1"/>
    <col min="28" max="28" width="8.1796875" customWidth="1"/>
    <col min="29" max="29" width="6.36328125" style="96" customWidth="1"/>
    <col min="30" max="30" width="3.363281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43" ht="15.6">
      <c r="A1" s="28"/>
      <c r="B1" s="28"/>
      <c r="C1" s="28"/>
      <c r="D1" s="28"/>
      <c r="E1" s="284"/>
      <c r="F1" s="28"/>
      <c r="G1" s="216"/>
      <c r="H1" s="28"/>
      <c r="I1" s="28"/>
      <c r="J1" s="71"/>
      <c r="K1" s="71"/>
      <c r="L1" s="28"/>
      <c r="M1" s="28"/>
      <c r="N1" s="28"/>
      <c r="O1" s="71"/>
      <c r="P1" s="216"/>
      <c r="Q1" s="290"/>
      <c r="R1" s="28"/>
      <c r="S1" s="71"/>
      <c r="T1" s="28"/>
      <c r="U1" s="28"/>
      <c r="V1" s="34" t="s">
        <v>567</v>
      </c>
      <c r="W1" s="28"/>
      <c r="X1" s="28"/>
      <c r="Y1" s="28"/>
      <c r="Z1" s="28"/>
      <c r="AC1"/>
      <c r="AE1" s="4"/>
      <c r="AF1" s="4"/>
    </row>
    <row r="2" spans="1:43" ht="29.4">
      <c r="A2" s="28"/>
      <c r="B2" s="119" t="s">
        <v>552</v>
      </c>
      <c r="C2" s="120"/>
      <c r="D2" s="120"/>
      <c r="E2" s="285"/>
      <c r="F2" s="120"/>
      <c r="G2" s="274"/>
      <c r="H2" s="120"/>
      <c r="I2" s="120"/>
      <c r="J2" s="320">
        <v>2024</v>
      </c>
      <c r="K2" s="320"/>
      <c r="L2" s="321"/>
      <c r="M2" s="120"/>
      <c r="N2" s="121"/>
      <c r="O2" s="193" t="s">
        <v>64</v>
      </c>
      <c r="P2" s="274"/>
      <c r="Q2" s="291"/>
      <c r="R2" s="122">
        <v>45</v>
      </c>
      <c r="S2" s="281"/>
      <c r="T2" s="28"/>
      <c r="U2" s="28"/>
      <c r="V2" s="322">
        <v>45612</v>
      </c>
      <c r="W2" s="323"/>
      <c r="X2" s="323"/>
      <c r="Y2" s="321"/>
      <c r="Z2" s="28"/>
      <c r="AC2"/>
      <c r="AE2" s="4"/>
      <c r="AF2" s="4"/>
      <c r="AG2" s="4"/>
      <c r="AH2" s="4"/>
      <c r="AI2" s="4"/>
      <c r="AJ2" s="4"/>
      <c r="AK2" s="4"/>
      <c r="AL2" s="4"/>
    </row>
    <row r="3" spans="1:43" ht="22.8">
      <c r="A3" s="10"/>
      <c r="B3" s="10"/>
      <c r="C3" s="10"/>
      <c r="D3" s="10"/>
      <c r="E3" s="276"/>
      <c r="F3" s="10"/>
      <c r="G3" s="279"/>
      <c r="H3" s="26"/>
      <c r="I3" s="10"/>
      <c r="J3" s="186"/>
      <c r="K3" s="186"/>
      <c r="L3" s="6"/>
      <c r="M3" s="10"/>
      <c r="N3" s="6"/>
      <c r="O3" s="186"/>
      <c r="P3" s="275"/>
      <c r="Q3" s="292"/>
      <c r="R3" s="104"/>
      <c r="S3" s="186"/>
      <c r="T3" s="28"/>
      <c r="U3" s="10"/>
      <c r="V3" s="7"/>
      <c r="W3" s="28"/>
      <c r="X3" s="28"/>
      <c r="Y3" s="28"/>
      <c r="Z3" s="28"/>
      <c r="AC3"/>
      <c r="AE3" s="4"/>
      <c r="AF3" s="4"/>
      <c r="AG3" s="4"/>
      <c r="AH3" s="4"/>
      <c r="AI3" s="4"/>
      <c r="AJ3" s="4"/>
      <c r="AK3" s="4"/>
    </row>
    <row r="4" spans="1:43" ht="17.399999999999999">
      <c r="A4" s="10"/>
      <c r="B4" s="8" t="s">
        <v>3</v>
      </c>
      <c r="C4" s="8"/>
      <c r="D4" s="8"/>
      <c r="E4" s="276"/>
      <c r="F4" s="8" t="s">
        <v>3</v>
      </c>
      <c r="G4" s="276"/>
      <c r="H4" s="8" t="s">
        <v>18</v>
      </c>
      <c r="I4" s="8"/>
      <c r="J4" s="194" t="s">
        <v>476</v>
      </c>
      <c r="K4" s="194"/>
      <c r="L4" s="8" t="s">
        <v>18</v>
      </c>
      <c r="M4" s="8"/>
      <c r="N4" s="8"/>
      <c r="O4" s="194" t="s">
        <v>52</v>
      </c>
      <c r="P4" s="276" t="s">
        <v>3</v>
      </c>
      <c r="Q4" s="293"/>
      <c r="R4" s="104" t="s">
        <v>3</v>
      </c>
      <c r="S4" s="194" t="s">
        <v>537</v>
      </c>
      <c r="T4" s="8"/>
      <c r="U4" s="8" t="s">
        <v>3</v>
      </c>
      <c r="V4" s="8"/>
      <c r="AC4"/>
      <c r="AH4" s="4"/>
      <c r="AI4" s="4"/>
      <c r="AJ4" s="21"/>
      <c r="AK4" s="4"/>
      <c r="AL4" s="21"/>
    </row>
    <row r="5" spans="1:43">
      <c r="A5" s="6"/>
      <c r="B5" s="8" t="s">
        <v>11</v>
      </c>
      <c r="C5" s="8" t="s">
        <v>444</v>
      </c>
      <c r="D5" s="8"/>
      <c r="E5" s="280" t="s">
        <v>532</v>
      </c>
      <c r="F5" s="8" t="s">
        <v>474</v>
      </c>
      <c r="G5" s="276"/>
      <c r="H5" s="8" t="s">
        <v>1</v>
      </c>
      <c r="I5" s="8"/>
      <c r="J5" s="194" t="s">
        <v>31</v>
      </c>
      <c r="K5" s="194"/>
      <c r="L5" s="8" t="s">
        <v>479</v>
      </c>
      <c r="M5" s="8"/>
      <c r="N5" s="8" t="s">
        <v>476</v>
      </c>
      <c r="O5" s="194" t="s">
        <v>478</v>
      </c>
      <c r="P5" s="276" t="s">
        <v>526</v>
      </c>
      <c r="Q5" s="293"/>
      <c r="R5" s="104" t="s">
        <v>454</v>
      </c>
      <c r="S5" s="194" t="s">
        <v>538</v>
      </c>
      <c r="T5" s="116"/>
      <c r="U5" s="116" t="s">
        <v>454</v>
      </c>
      <c r="V5" s="116"/>
      <c r="AC5"/>
      <c r="AE5" s="4"/>
      <c r="AF5" s="4"/>
      <c r="AG5" s="4"/>
      <c r="AH5" s="4"/>
      <c r="AI5" s="4"/>
    </row>
    <row r="6" spans="1:43">
      <c r="A6" s="6"/>
      <c r="B6" s="8" t="s">
        <v>473</v>
      </c>
      <c r="C6" s="116" t="s">
        <v>532</v>
      </c>
      <c r="D6" s="116"/>
      <c r="E6" s="280" t="s">
        <v>553</v>
      </c>
      <c r="F6" s="8" t="s">
        <v>478</v>
      </c>
      <c r="G6" s="280" t="s">
        <v>532</v>
      </c>
      <c r="H6" s="8" t="s">
        <v>472</v>
      </c>
      <c r="I6" s="116" t="s">
        <v>532</v>
      </c>
      <c r="J6" s="194" t="s">
        <v>477</v>
      </c>
      <c r="K6" s="194"/>
      <c r="L6" s="8" t="s">
        <v>478</v>
      </c>
      <c r="M6" s="116" t="s">
        <v>532</v>
      </c>
      <c r="N6" s="8" t="s">
        <v>478</v>
      </c>
      <c r="O6" s="195" t="s">
        <v>585</v>
      </c>
      <c r="P6" s="276" t="s">
        <v>505</v>
      </c>
      <c r="Q6" s="294" t="s">
        <v>532</v>
      </c>
      <c r="R6" s="104" t="s">
        <v>540</v>
      </c>
      <c r="S6" s="194" t="s">
        <v>481</v>
      </c>
      <c r="T6" s="8"/>
      <c r="U6" s="8" t="s">
        <v>49</v>
      </c>
      <c r="V6" s="8"/>
      <c r="AC6"/>
      <c r="AE6" s="4"/>
      <c r="AF6" s="4"/>
      <c r="AG6" s="4"/>
      <c r="AH6" s="4"/>
      <c r="AI6" s="4"/>
    </row>
    <row r="7" spans="1:43" ht="15.6">
      <c r="A7" s="7">
        <v>1996</v>
      </c>
      <c r="B7" s="215">
        <f>+'Ark1'!R2</f>
        <v>29733.75</v>
      </c>
      <c r="C7" s="8"/>
      <c r="D7" s="8"/>
      <c r="E7" s="276"/>
      <c r="F7" s="223">
        <f>+'Ark1'!S2</f>
        <v>27210.25</v>
      </c>
      <c r="G7" s="223"/>
      <c r="H7" s="99">
        <f>+'Ark1'!Y2</f>
        <v>141.99743725564355</v>
      </c>
      <c r="I7" s="16"/>
      <c r="J7" s="70">
        <f>+'Ark1'!AA2</f>
        <v>29.674575083507737</v>
      </c>
      <c r="K7" s="194"/>
      <c r="L7" s="111">
        <f>+'Ark1'!W2</f>
        <v>55.158111373471392</v>
      </c>
      <c r="M7" s="16"/>
      <c r="N7" s="110">
        <f>+'Ark1'!AB2</f>
        <v>4.4555093820409528</v>
      </c>
      <c r="O7" s="196">
        <f>+'Ark1'!AC2</f>
        <v>-56.041652441949992</v>
      </c>
      <c r="P7" s="223">
        <f>+'Ark1'!Q2</f>
        <v>3871</v>
      </c>
      <c r="Q7" s="295"/>
      <c r="R7" s="99">
        <f>+B7/P7</f>
        <v>7.6811547403771634</v>
      </c>
      <c r="S7" s="70">
        <f>+B7*H7/1000</f>
        <v>4222.1162999999915</v>
      </c>
      <c r="T7" s="8"/>
      <c r="U7" s="113">
        <f t="shared" ref="U7:U32" si="0">+B7/P7</f>
        <v>7.6811547403771634</v>
      </c>
      <c r="V7" s="6"/>
      <c r="AC7"/>
      <c r="AE7" s="22"/>
      <c r="AF7" s="22"/>
      <c r="AG7" s="23"/>
      <c r="AH7" s="24"/>
      <c r="AI7" s="24"/>
      <c r="AO7" s="222">
        <f>+B35</f>
        <v>25666</v>
      </c>
      <c r="AP7" s="96">
        <f>+H35</f>
        <v>153.05778929322841</v>
      </c>
      <c r="AQ7" s="1">
        <f>+L35</f>
        <v>58.905010927255702</v>
      </c>
    </row>
    <row r="8" spans="1:43" ht="15.6">
      <c r="A8" s="7">
        <v>1997</v>
      </c>
      <c r="B8" s="215">
        <f>+'Ark1'!R3</f>
        <v>33292.5</v>
      </c>
      <c r="C8" s="15">
        <f t="shared" ref="C8:C25" si="1">100*B8/B7</f>
        <v>111.96872241140119</v>
      </c>
      <c r="D8" s="6"/>
      <c r="E8" s="215">
        <f t="shared" ref="E8:E26" si="2">+B8-B7</f>
        <v>3558.75</v>
      </c>
      <c r="F8" s="223">
        <f>+'Ark1'!S3</f>
        <v>30293</v>
      </c>
      <c r="G8" s="223">
        <f t="shared" ref="G8:I26" si="3">+F8-F7</f>
        <v>3082.75</v>
      </c>
      <c r="H8" s="99">
        <f>+'Ark1'!Y3</f>
        <v>143.60872268528965</v>
      </c>
      <c r="I8" s="178">
        <f t="shared" si="3"/>
        <v>1.6112854296461023</v>
      </c>
      <c r="J8" s="70">
        <f>+'Ark1'!AA3</f>
        <v>30.298867490746776</v>
      </c>
      <c r="K8" s="194"/>
      <c r="L8" s="111">
        <f>+'Ark1'!W3</f>
        <v>55.547948370910781</v>
      </c>
      <c r="M8" s="182">
        <f t="shared" ref="M8:M26" si="4">+L8-L7</f>
        <v>0.38983699743938871</v>
      </c>
      <c r="N8" s="110">
        <f>+'Ark1'!AB3</f>
        <v>4.9685116550614179</v>
      </c>
      <c r="O8" s="196">
        <f>+'Ark1'!AC3</f>
        <v>-46.86951546066016</v>
      </c>
      <c r="P8" s="223">
        <f>+'Ark1'!Q3</f>
        <v>3743</v>
      </c>
      <c r="Q8" s="295">
        <f t="shared" ref="Q8:Q33" si="5">+P8-P7</f>
        <v>-128</v>
      </c>
      <c r="R8" s="99">
        <f t="shared" ref="R8:R26" si="6">+B8/P8</f>
        <v>8.894603259417579</v>
      </c>
      <c r="S8" s="70">
        <f t="shared" ref="S8:S26" si="7">+B8*H8/1000</f>
        <v>4781.0934000000061</v>
      </c>
      <c r="T8" s="15">
        <f t="shared" ref="T8:T25" si="8">100*S8/S7</f>
        <v>113.23926344710154</v>
      </c>
      <c r="U8" s="113">
        <f t="shared" si="0"/>
        <v>8.894603259417579</v>
      </c>
      <c r="V8" s="6"/>
      <c r="AC8"/>
      <c r="AE8" s="22"/>
      <c r="AF8" s="22"/>
      <c r="AG8" s="23"/>
      <c r="AH8" s="24"/>
      <c r="AI8" s="24"/>
      <c r="AO8" s="222">
        <f>+AO7</f>
        <v>25666</v>
      </c>
      <c r="AP8" s="222">
        <f t="shared" ref="AP8:AQ8" si="9">+AP7</f>
        <v>153.05778929322841</v>
      </c>
      <c r="AQ8" s="222">
        <f t="shared" si="9"/>
        <v>58.905010927255702</v>
      </c>
    </row>
    <row r="9" spans="1:43" ht="15.6">
      <c r="A9" s="7">
        <v>1998</v>
      </c>
      <c r="B9" s="215">
        <f>+'Ark1'!R4</f>
        <v>32707.75</v>
      </c>
      <c r="C9" s="15">
        <f t="shared" si="1"/>
        <v>98.243598408049863</v>
      </c>
      <c r="D9" s="6"/>
      <c r="E9" s="215">
        <f t="shared" si="2"/>
        <v>-584.75</v>
      </c>
      <c r="F9" s="223">
        <f>+'Ark1'!S4</f>
        <v>29443.5</v>
      </c>
      <c r="G9" s="223">
        <f t="shared" si="3"/>
        <v>-849.5</v>
      </c>
      <c r="H9" s="99">
        <f>+'Ark1'!Y4</f>
        <v>145.70302145515905</v>
      </c>
      <c r="I9" s="178">
        <f t="shared" si="3"/>
        <v>2.0942987698693969</v>
      </c>
      <c r="J9" s="70">
        <f>+'Ark1'!AA4</f>
        <v>30.727640294901089</v>
      </c>
      <c r="K9" s="194"/>
      <c r="L9" s="111">
        <f>+'Ark1'!W4</f>
        <v>55.429755294037747</v>
      </c>
      <c r="M9" s="182">
        <f t="shared" si="4"/>
        <v>-0.11819307687303393</v>
      </c>
      <c r="N9" s="110">
        <f>+'Ark1'!AB4</f>
        <v>5.1570967353403203</v>
      </c>
      <c r="O9" s="196">
        <f>+'Ark1'!AC4</f>
        <v>-46.364779538883134</v>
      </c>
      <c r="P9" s="223">
        <f>+'Ark1'!Q4</f>
        <v>3511</v>
      </c>
      <c r="Q9" s="295">
        <f t="shared" si="5"/>
        <v>-232</v>
      </c>
      <c r="R9" s="99">
        <f t="shared" si="6"/>
        <v>9.315793221304471</v>
      </c>
      <c r="S9" s="70">
        <f t="shared" si="7"/>
        <v>4765.6179999999786</v>
      </c>
      <c r="T9" s="15">
        <f t="shared" si="8"/>
        <v>99.676320901824937</v>
      </c>
      <c r="U9" s="113">
        <f t="shared" si="0"/>
        <v>9.315793221304471</v>
      </c>
      <c r="V9" s="6"/>
      <c r="AC9"/>
      <c r="AE9" s="22"/>
      <c r="AF9" s="22"/>
      <c r="AG9" s="23"/>
      <c r="AH9" s="24"/>
      <c r="AI9" s="24"/>
      <c r="AO9" s="222">
        <f t="shared" ref="AO9:AO35" si="10">+AO8</f>
        <v>25666</v>
      </c>
      <c r="AP9" s="222">
        <f t="shared" ref="AP9:AP35" si="11">+AP8</f>
        <v>153.05778929322841</v>
      </c>
      <c r="AQ9" s="222">
        <f t="shared" ref="AQ9:AQ35" si="12">+AQ8</f>
        <v>58.905010927255702</v>
      </c>
    </row>
    <row r="10" spans="1:43" ht="15.6">
      <c r="A10" s="7">
        <v>1999</v>
      </c>
      <c r="B10" s="215">
        <f>+'Ark1'!R5</f>
        <v>34984.75</v>
      </c>
      <c r="C10" s="15">
        <f t="shared" si="1"/>
        <v>106.96165281928594</v>
      </c>
      <c r="D10" s="6"/>
      <c r="E10" s="215">
        <f t="shared" si="2"/>
        <v>2277</v>
      </c>
      <c r="F10" s="223">
        <f>+'Ark1'!S5</f>
        <v>32249.5</v>
      </c>
      <c r="G10" s="223">
        <f t="shared" si="3"/>
        <v>2806</v>
      </c>
      <c r="H10" s="99">
        <f>+'Ark1'!Y5</f>
        <v>144.96093869471679</v>
      </c>
      <c r="I10" s="178">
        <f t="shared" si="3"/>
        <v>-0.7420827604422584</v>
      </c>
      <c r="J10" s="70">
        <f>+'Ark1'!AA5</f>
        <v>31.025418636356928</v>
      </c>
      <c r="K10" s="194"/>
      <c r="L10" s="111">
        <f>+'Ark1'!W5</f>
        <v>55.384486581187311</v>
      </c>
      <c r="M10" s="182">
        <f t="shared" si="4"/>
        <v>-4.5268712850436543E-2</v>
      </c>
      <c r="N10" s="110">
        <f>+'Ark1'!AB5</f>
        <v>5.0674945214747282</v>
      </c>
      <c r="O10" s="196">
        <f>+'Ark1'!AC5</f>
        <v>-48.755594344426605</v>
      </c>
      <c r="P10" s="223">
        <f>+'Ark1'!Q5</f>
        <v>3502</v>
      </c>
      <c r="Q10" s="295">
        <f t="shared" si="5"/>
        <v>-9</v>
      </c>
      <c r="R10" s="99">
        <f t="shared" si="6"/>
        <v>9.98993432324386</v>
      </c>
      <c r="S10" s="70">
        <f t="shared" si="7"/>
        <v>5071.4221999999927</v>
      </c>
      <c r="T10" s="15">
        <f t="shared" si="8"/>
        <v>106.41688444185026</v>
      </c>
      <c r="U10" s="113">
        <f t="shared" si="0"/>
        <v>9.98993432324386</v>
      </c>
      <c r="V10" s="6"/>
      <c r="AC10"/>
      <c r="AE10" s="22"/>
      <c r="AF10" s="22"/>
      <c r="AG10" s="23"/>
      <c r="AH10" s="24"/>
      <c r="AI10" s="24"/>
      <c r="AO10" s="222">
        <f t="shared" si="10"/>
        <v>25666</v>
      </c>
      <c r="AP10" s="222">
        <f t="shared" si="11"/>
        <v>153.05778929322841</v>
      </c>
      <c r="AQ10" s="222">
        <f t="shared" si="12"/>
        <v>58.905010927255702</v>
      </c>
    </row>
    <row r="11" spans="1:43" ht="15.6">
      <c r="A11" s="7">
        <v>2000</v>
      </c>
      <c r="B11" s="215">
        <f>+'Ark1'!R6</f>
        <v>32109.25</v>
      </c>
      <c r="C11" s="15">
        <f t="shared" si="1"/>
        <v>91.780704449795977</v>
      </c>
      <c r="D11" s="6"/>
      <c r="E11" s="215">
        <f t="shared" si="2"/>
        <v>-2875.5</v>
      </c>
      <c r="F11" s="223">
        <f>+'Ark1'!S6</f>
        <v>31608.25</v>
      </c>
      <c r="G11" s="223">
        <f t="shared" si="3"/>
        <v>-641.25</v>
      </c>
      <c r="H11" s="99">
        <f>+'Ark1'!Y6</f>
        <v>143.552773733425</v>
      </c>
      <c r="I11" s="178">
        <f t="shared" si="3"/>
        <v>-1.4081649612917886</v>
      </c>
      <c r="J11" s="70">
        <f>+'Ark1'!AA6</f>
        <v>30.749119245744648</v>
      </c>
      <c r="K11" s="194"/>
      <c r="L11" s="111">
        <f>+'Ark1'!W6</f>
        <v>55.744117437694285</v>
      </c>
      <c r="M11" s="182">
        <f t="shared" si="4"/>
        <v>0.35963085650697479</v>
      </c>
      <c r="N11" s="110">
        <f>+'Ark1'!AB6</f>
        <v>4.919159092794664</v>
      </c>
      <c r="O11" s="196">
        <f>+'Ark1'!AC6</f>
        <v>-52.011230127016994</v>
      </c>
      <c r="P11" s="223">
        <f>+'Ark1'!Q6</f>
        <v>2880</v>
      </c>
      <c r="Q11" s="295">
        <f t="shared" si="5"/>
        <v>-622</v>
      </c>
      <c r="R11" s="99">
        <f t="shared" si="6"/>
        <v>11.149045138888889</v>
      </c>
      <c r="S11" s="70">
        <f t="shared" si="7"/>
        <v>4609.3718999999774</v>
      </c>
      <c r="T11" s="15">
        <f t="shared" si="8"/>
        <v>90.889137567761253</v>
      </c>
      <c r="U11" s="113">
        <f t="shared" si="0"/>
        <v>11.149045138888889</v>
      </c>
      <c r="V11" s="6"/>
      <c r="AC11"/>
      <c r="AE11" s="22"/>
      <c r="AF11" s="22"/>
      <c r="AG11" s="23"/>
      <c r="AH11" s="24"/>
      <c r="AI11" s="24"/>
      <c r="AO11" s="222">
        <f t="shared" si="10"/>
        <v>25666</v>
      </c>
      <c r="AP11" s="222">
        <f t="shared" si="11"/>
        <v>153.05778929322841</v>
      </c>
      <c r="AQ11" s="222">
        <f t="shared" si="12"/>
        <v>58.905010927255702</v>
      </c>
    </row>
    <row r="12" spans="1:43" ht="15.6">
      <c r="A12" s="7">
        <v>2001</v>
      </c>
      <c r="B12" s="215">
        <f>+'Ark1'!R7</f>
        <v>26025.5</v>
      </c>
      <c r="C12" s="15">
        <f t="shared" si="1"/>
        <v>81.052967602793586</v>
      </c>
      <c r="D12" s="6"/>
      <c r="E12" s="215">
        <f t="shared" si="2"/>
        <v>-6083.75</v>
      </c>
      <c r="F12" s="223">
        <f>+'Ark1'!S7</f>
        <v>25654.5</v>
      </c>
      <c r="G12" s="223">
        <f t="shared" si="3"/>
        <v>-5953.75</v>
      </c>
      <c r="H12" s="99">
        <f>+'Ark1'!Y7</f>
        <v>140.9263568423284</v>
      </c>
      <c r="I12" s="178">
        <f t="shared" si="3"/>
        <v>-2.6264168910965964</v>
      </c>
      <c r="J12" s="70">
        <f>+'Ark1'!AA7</f>
        <v>30.507965822928536</v>
      </c>
      <c r="K12" s="194"/>
      <c r="L12" s="111">
        <f>+'Ark1'!W7</f>
        <v>56.114015085072808</v>
      </c>
      <c r="M12" s="182">
        <f t="shared" si="4"/>
        <v>0.36989764737852227</v>
      </c>
      <c r="N12" s="110">
        <f>+'Ark1'!AB7</f>
        <v>4.6668775934664</v>
      </c>
      <c r="O12" s="196">
        <f>+'Ark1'!AC7</f>
        <v>-50.187276290734303</v>
      </c>
      <c r="P12" s="223">
        <f>+'Ark1'!Q7</f>
        <v>2232</v>
      </c>
      <c r="Q12" s="295">
        <f t="shared" si="5"/>
        <v>-648</v>
      </c>
      <c r="R12" s="99">
        <f t="shared" si="6"/>
        <v>11.660170250896057</v>
      </c>
      <c r="S12" s="70">
        <f t="shared" si="7"/>
        <v>3667.6789000000181</v>
      </c>
      <c r="T12" s="15">
        <f t="shared" si="8"/>
        <v>79.570036429476133</v>
      </c>
      <c r="U12" s="113">
        <f t="shared" si="0"/>
        <v>11.660170250896057</v>
      </c>
      <c r="V12" s="6"/>
      <c r="AC12"/>
      <c r="AE12" s="22"/>
      <c r="AF12" s="22"/>
      <c r="AG12" s="23"/>
      <c r="AH12" s="24"/>
      <c r="AI12" s="24"/>
      <c r="AO12" s="222">
        <f t="shared" si="10"/>
        <v>25666</v>
      </c>
      <c r="AP12" s="222">
        <f t="shared" si="11"/>
        <v>153.05778929322841</v>
      </c>
      <c r="AQ12" s="222">
        <f t="shared" si="12"/>
        <v>58.905010927255702</v>
      </c>
    </row>
    <row r="13" spans="1:43" ht="15.6">
      <c r="A13" s="7">
        <v>2002</v>
      </c>
      <c r="B13" s="215">
        <f>+'Ark1'!R8</f>
        <v>27586</v>
      </c>
      <c r="C13" s="15">
        <f t="shared" si="1"/>
        <v>105.99604234308659</v>
      </c>
      <c r="D13" s="6"/>
      <c r="E13" s="215">
        <f t="shared" si="2"/>
        <v>1560.5</v>
      </c>
      <c r="F13" s="223">
        <f>+'Ark1'!S8</f>
        <v>27212</v>
      </c>
      <c r="G13" s="223">
        <f t="shared" si="3"/>
        <v>1557.5</v>
      </c>
      <c r="H13" s="99">
        <f>+'Ark1'!Y8</f>
        <v>142.97485318639841</v>
      </c>
      <c r="I13" s="178">
        <f t="shared" si="3"/>
        <v>2.0484963440700028</v>
      </c>
      <c r="J13" s="70">
        <f>+'Ark1'!AA8</f>
        <v>31.074325377268678</v>
      </c>
      <c r="K13" s="194"/>
      <c r="L13" s="111">
        <f>+'Ark1'!W8</f>
        <v>55.788769660443904</v>
      </c>
      <c r="M13" s="182">
        <f t="shared" si="4"/>
        <v>-0.32524542462890338</v>
      </c>
      <c r="N13" s="110">
        <f>+'Ark1'!AB8</f>
        <v>4.40442232965058</v>
      </c>
      <c r="O13" s="196">
        <f>+'Ark1'!AC8</f>
        <v>-51.933668266000865</v>
      </c>
      <c r="P13" s="223">
        <f>+'Ark1'!Q8</f>
        <v>2122</v>
      </c>
      <c r="Q13" s="295">
        <f t="shared" si="5"/>
        <v>-110</v>
      </c>
      <c r="R13" s="99">
        <f t="shared" si="6"/>
        <v>13</v>
      </c>
      <c r="S13" s="70">
        <f t="shared" si="7"/>
        <v>3944.1042999999863</v>
      </c>
      <c r="T13" s="15">
        <f t="shared" si="8"/>
        <v>107.53679391072014</v>
      </c>
      <c r="U13" s="113">
        <f t="shared" si="0"/>
        <v>13</v>
      </c>
      <c r="V13" s="6"/>
      <c r="AC13"/>
      <c r="AE13" s="22"/>
      <c r="AF13" s="22"/>
      <c r="AG13" s="23"/>
      <c r="AH13" s="24"/>
      <c r="AI13" s="24"/>
      <c r="AO13" s="222">
        <f t="shared" si="10"/>
        <v>25666</v>
      </c>
      <c r="AP13" s="222">
        <f t="shared" si="11"/>
        <v>153.05778929322841</v>
      </c>
      <c r="AQ13" s="222">
        <f t="shared" si="12"/>
        <v>58.905010927255702</v>
      </c>
    </row>
    <row r="14" spans="1:43" ht="15.6">
      <c r="A14" s="7">
        <v>2003</v>
      </c>
      <c r="B14" s="215">
        <f>+'Ark1'!R9</f>
        <v>28391</v>
      </c>
      <c r="C14" s="15">
        <f t="shared" si="1"/>
        <v>102.91814688610165</v>
      </c>
      <c r="D14" s="6"/>
      <c r="E14" s="215">
        <f t="shared" si="2"/>
        <v>805</v>
      </c>
      <c r="F14" s="223">
        <f>+'Ark1'!S9</f>
        <v>28069</v>
      </c>
      <c r="G14" s="223">
        <f t="shared" si="3"/>
        <v>857</v>
      </c>
      <c r="H14" s="99">
        <f>+'Ark1'!Y9</f>
        <v>144.54199570286298</v>
      </c>
      <c r="I14" s="178">
        <f t="shared" si="3"/>
        <v>1.5671425164645711</v>
      </c>
      <c r="J14" s="70">
        <f>+'Ark1'!AA9</f>
        <v>31.751672171846003</v>
      </c>
      <c r="K14" s="194"/>
      <c r="L14" s="111">
        <f>+'Ark1'!W9</f>
        <v>55.989312052442202</v>
      </c>
      <c r="M14" s="182">
        <f t="shared" si="4"/>
        <v>0.20054239199829738</v>
      </c>
      <c r="N14" s="110">
        <f>+'Ark1'!AB9</f>
        <v>4.5868643204552244</v>
      </c>
      <c r="O14" s="196">
        <f>+'Ark1'!AC9</f>
        <v>-47.492362305194369</v>
      </c>
      <c r="P14" s="223">
        <f>+'Ark1'!Q9</f>
        <v>2081</v>
      </c>
      <c r="Q14" s="295">
        <f t="shared" si="5"/>
        <v>-41</v>
      </c>
      <c r="R14" s="99">
        <f t="shared" si="6"/>
        <v>13.642960115329169</v>
      </c>
      <c r="S14" s="70">
        <f t="shared" si="7"/>
        <v>4103.6917999999823</v>
      </c>
      <c r="T14" s="15">
        <f t="shared" si="8"/>
        <v>104.04622920342133</v>
      </c>
      <c r="U14" s="113">
        <f t="shared" si="0"/>
        <v>13.642960115329169</v>
      </c>
      <c r="V14" s="6"/>
      <c r="AC14"/>
      <c r="AE14" s="22"/>
      <c r="AF14" s="22"/>
      <c r="AG14" s="23"/>
      <c r="AH14" s="24"/>
      <c r="AI14" s="24"/>
      <c r="AO14" s="222">
        <f t="shared" si="10"/>
        <v>25666</v>
      </c>
      <c r="AP14" s="222">
        <f t="shared" si="11"/>
        <v>153.05778929322841</v>
      </c>
      <c r="AQ14" s="222">
        <f t="shared" si="12"/>
        <v>58.905010927255702</v>
      </c>
    </row>
    <row r="15" spans="1:43" ht="15.6">
      <c r="A15" s="7">
        <v>2004</v>
      </c>
      <c r="B15" s="215">
        <f>+'Ark1'!R10</f>
        <v>32656</v>
      </c>
      <c r="C15" s="15">
        <f t="shared" si="1"/>
        <v>115.02236624282342</v>
      </c>
      <c r="D15" s="6"/>
      <c r="E15" s="215">
        <f t="shared" si="2"/>
        <v>4265</v>
      </c>
      <c r="F15" s="223">
        <f>+'Ark1'!S10</f>
        <v>32231</v>
      </c>
      <c r="G15" s="223">
        <f t="shared" si="3"/>
        <v>4162</v>
      </c>
      <c r="H15" s="99">
        <f>+'Ark1'!Y10</f>
        <v>143.77690470357751</v>
      </c>
      <c r="I15" s="178">
        <f t="shared" si="3"/>
        <v>-0.7650909992854622</v>
      </c>
      <c r="J15" s="70">
        <f>+'Ark1'!AA10</f>
        <v>31.562479396406989</v>
      </c>
      <c r="K15" s="194"/>
      <c r="L15" s="111">
        <f>+'Ark1'!W10</f>
        <v>56.373212124972845</v>
      </c>
      <c r="M15" s="182">
        <f t="shared" si="4"/>
        <v>0.3839000725306434</v>
      </c>
      <c r="N15" s="110">
        <f>+'Ark1'!AB10</f>
        <v>4.5184052035773004</v>
      </c>
      <c r="O15" s="196">
        <f>+'Ark1'!AC10</f>
        <v>-48.28608726720087</v>
      </c>
      <c r="P15" s="223">
        <f>+'Ark1'!Q10</f>
        <v>2042</v>
      </c>
      <c r="Q15" s="295">
        <f t="shared" si="5"/>
        <v>-39</v>
      </c>
      <c r="R15" s="99">
        <f t="shared" si="6"/>
        <v>15.992164544564153</v>
      </c>
      <c r="S15" s="70">
        <f t="shared" si="7"/>
        <v>4695.1786000000275</v>
      </c>
      <c r="T15" s="15">
        <f t="shared" si="8"/>
        <v>114.4135288132517</v>
      </c>
      <c r="U15" s="113">
        <f t="shared" si="0"/>
        <v>15.992164544564153</v>
      </c>
      <c r="V15" s="6"/>
      <c r="AC15"/>
      <c r="AE15" s="22"/>
      <c r="AF15" s="22"/>
      <c r="AG15" s="23"/>
      <c r="AH15" s="24"/>
      <c r="AI15" s="24"/>
      <c r="AO15" s="222">
        <f t="shared" si="10"/>
        <v>25666</v>
      </c>
      <c r="AP15" s="222">
        <f t="shared" si="11"/>
        <v>153.05778929322841</v>
      </c>
      <c r="AQ15" s="222">
        <f t="shared" si="12"/>
        <v>58.905010927255702</v>
      </c>
    </row>
    <row r="16" spans="1:43" ht="15.6">
      <c r="A16" s="7">
        <v>2005</v>
      </c>
      <c r="B16" s="215">
        <f>+'Ark1'!R11</f>
        <v>34027.25</v>
      </c>
      <c r="C16" s="15">
        <f t="shared" si="1"/>
        <v>104.19907520823126</v>
      </c>
      <c r="D16" s="6"/>
      <c r="E16" s="215">
        <f t="shared" si="2"/>
        <v>1371.25</v>
      </c>
      <c r="F16" s="223">
        <f>+'Ark1'!S11</f>
        <v>33516</v>
      </c>
      <c r="G16" s="223">
        <f t="shared" si="3"/>
        <v>1285</v>
      </c>
      <c r="H16" s="99">
        <f>+'Ark1'!Y11</f>
        <v>145.03521442373403</v>
      </c>
      <c r="I16" s="178">
        <f t="shared" si="3"/>
        <v>1.2583097201565181</v>
      </c>
      <c r="J16" s="70">
        <f>+'Ark1'!AA11</f>
        <v>31.889672404715341</v>
      </c>
      <c r="K16" s="194"/>
      <c r="L16" s="111">
        <f>+'Ark1'!W11</f>
        <v>56.7874149659864</v>
      </c>
      <c r="M16" s="182">
        <f t="shared" si="4"/>
        <v>0.4142028410135552</v>
      </c>
      <c r="N16" s="110">
        <f>+'Ark1'!AB11</f>
        <v>4.6384637385347185</v>
      </c>
      <c r="O16" s="196">
        <f>+'Ark1'!AC11</f>
        <v>-47.463406500229837</v>
      </c>
      <c r="P16" s="223">
        <f>+'Ark1'!Q11</f>
        <v>1895</v>
      </c>
      <c r="Q16" s="295">
        <f t="shared" si="5"/>
        <v>-147</v>
      </c>
      <c r="R16" s="99">
        <f t="shared" si="6"/>
        <v>17.956332453825858</v>
      </c>
      <c r="S16" s="70">
        <f t="shared" si="7"/>
        <v>4935.1495000000041</v>
      </c>
      <c r="T16" s="15">
        <f t="shared" si="8"/>
        <v>105.11100685285913</v>
      </c>
      <c r="U16" s="113">
        <f t="shared" si="0"/>
        <v>17.956332453825858</v>
      </c>
      <c r="V16" s="6"/>
      <c r="AC16"/>
      <c r="AE16" s="22"/>
      <c r="AF16" s="22"/>
      <c r="AG16" s="23"/>
      <c r="AH16" s="24"/>
      <c r="AI16" s="24"/>
      <c r="AO16" s="222">
        <f t="shared" si="10"/>
        <v>25666</v>
      </c>
      <c r="AP16" s="222">
        <f t="shared" si="11"/>
        <v>153.05778929322841</v>
      </c>
      <c r="AQ16" s="222">
        <f t="shared" si="12"/>
        <v>58.905010927255702</v>
      </c>
    </row>
    <row r="17" spans="1:43" ht="15.6">
      <c r="A17" s="7">
        <v>2006</v>
      </c>
      <c r="B17" s="215">
        <f>+'Ark1'!R12</f>
        <v>38319</v>
      </c>
      <c r="C17" s="15">
        <f t="shared" si="1"/>
        <v>112.61268542124327</v>
      </c>
      <c r="D17" s="6"/>
      <c r="E17" s="215">
        <f t="shared" si="2"/>
        <v>4291.75</v>
      </c>
      <c r="F17" s="223">
        <f>+'Ark1'!S12</f>
        <v>38088</v>
      </c>
      <c r="G17" s="223">
        <f t="shared" si="3"/>
        <v>4572</v>
      </c>
      <c r="H17" s="99">
        <f>+'Ark1'!Y12</f>
        <v>145.81689762258875</v>
      </c>
      <c r="I17" s="178">
        <f t="shared" si="3"/>
        <v>0.78168319885472215</v>
      </c>
      <c r="J17" s="70">
        <f>+'Ark1'!AA12</f>
        <v>32.072386700767183</v>
      </c>
      <c r="K17" s="194"/>
      <c r="L17" s="111">
        <f>+'Ark1'!W12</f>
        <v>56.894008611636224</v>
      </c>
      <c r="M17" s="182">
        <f t="shared" si="4"/>
        <v>0.10659364564982354</v>
      </c>
      <c r="N17" s="110">
        <f>+'Ark1'!AB12</f>
        <v>4.558544446674361</v>
      </c>
      <c r="O17" s="196">
        <f>+'Ark1'!AC12</f>
        <v>-46.513172727031083</v>
      </c>
      <c r="P17" s="223">
        <f>+'Ark1'!Q12</f>
        <v>1767</v>
      </c>
      <c r="Q17" s="295">
        <f t="shared" si="5"/>
        <v>-128</v>
      </c>
      <c r="R17" s="99">
        <f t="shared" si="6"/>
        <v>21.68590831918506</v>
      </c>
      <c r="S17" s="70">
        <f t="shared" si="7"/>
        <v>5587.5576999999785</v>
      </c>
      <c r="T17" s="15">
        <f t="shared" si="8"/>
        <v>113.21962384320827</v>
      </c>
      <c r="U17" s="113">
        <f t="shared" si="0"/>
        <v>21.68590831918506</v>
      </c>
      <c r="V17" s="6"/>
      <c r="AC17"/>
      <c r="AE17" s="22"/>
      <c r="AF17" s="22"/>
      <c r="AG17" s="23"/>
      <c r="AH17" s="24"/>
      <c r="AI17" s="24"/>
      <c r="AO17" s="222">
        <f t="shared" si="10"/>
        <v>25666</v>
      </c>
      <c r="AP17" s="222">
        <f t="shared" si="11"/>
        <v>153.05778929322841</v>
      </c>
      <c r="AQ17" s="222">
        <f t="shared" si="12"/>
        <v>58.905010927255702</v>
      </c>
    </row>
    <row r="18" spans="1:43" ht="15.6">
      <c r="A18" s="7">
        <v>2007</v>
      </c>
      <c r="B18" s="215">
        <f>+'Ark1'!R13</f>
        <v>38390</v>
      </c>
      <c r="C18" s="15">
        <f t="shared" si="1"/>
        <v>100.18528667240794</v>
      </c>
      <c r="D18" s="6"/>
      <c r="E18" s="215">
        <f t="shared" si="2"/>
        <v>71</v>
      </c>
      <c r="F18" s="223">
        <f>+'Ark1'!S13</f>
        <v>38253</v>
      </c>
      <c r="G18" s="223">
        <f t="shared" si="3"/>
        <v>165</v>
      </c>
      <c r="H18" s="99">
        <f>+'Ark1'!Y13</f>
        <v>148.02688200052123</v>
      </c>
      <c r="I18" s="178">
        <f t="shared" si="3"/>
        <v>2.2099843779324715</v>
      </c>
      <c r="J18" s="70">
        <f>+'Ark1'!AA13</f>
        <v>32.622895776030489</v>
      </c>
      <c r="K18" s="194"/>
      <c r="L18" s="111">
        <f>+'Ark1'!W13</f>
        <v>56.745039604736881</v>
      </c>
      <c r="M18" s="182">
        <f t="shared" si="4"/>
        <v>-0.14896900689934256</v>
      </c>
      <c r="N18" s="110">
        <f>+'Ark1'!AB13</f>
        <v>4.6190720392949052</v>
      </c>
      <c r="O18" s="196">
        <f>+'Ark1'!AC13</f>
        <v>-47.197648395620917</v>
      </c>
      <c r="P18" s="223">
        <f>+'Ark1'!Q13</f>
        <v>1679</v>
      </c>
      <c r="Q18" s="295">
        <f t="shared" si="5"/>
        <v>-88</v>
      </c>
      <c r="R18" s="99">
        <f t="shared" si="6"/>
        <v>22.864800476474091</v>
      </c>
      <c r="S18" s="70">
        <f t="shared" si="7"/>
        <v>5682.7520000000104</v>
      </c>
      <c r="T18" s="15">
        <f t="shared" si="8"/>
        <v>101.70368352527316</v>
      </c>
      <c r="U18" s="113">
        <f t="shared" si="0"/>
        <v>22.864800476474091</v>
      </c>
      <c r="V18" s="6"/>
      <c r="AC18"/>
      <c r="AE18" s="22"/>
      <c r="AF18" s="22"/>
      <c r="AG18" s="23"/>
      <c r="AH18" s="24"/>
      <c r="AI18" s="24"/>
      <c r="AO18" s="222">
        <f t="shared" si="10"/>
        <v>25666</v>
      </c>
      <c r="AP18" s="222">
        <f t="shared" si="11"/>
        <v>153.05778929322841</v>
      </c>
      <c r="AQ18" s="222">
        <f t="shared" si="12"/>
        <v>58.905010927255702</v>
      </c>
    </row>
    <row r="19" spans="1:43" ht="15.6">
      <c r="A19" s="7">
        <v>2008</v>
      </c>
      <c r="B19" s="215">
        <f>+'Ark1'!R14</f>
        <v>36429</v>
      </c>
      <c r="C19" s="15">
        <f t="shared" si="1"/>
        <v>94.891898932013547</v>
      </c>
      <c r="D19" s="6"/>
      <c r="E19" s="215">
        <f t="shared" si="2"/>
        <v>-1961</v>
      </c>
      <c r="F19" s="223">
        <f>+'Ark1'!S14</f>
        <v>36314</v>
      </c>
      <c r="G19" s="223">
        <f t="shared" si="3"/>
        <v>-1939</v>
      </c>
      <c r="H19" s="99">
        <f>+'Ark1'!Y14</f>
        <v>146.68241785390737</v>
      </c>
      <c r="I19" s="178">
        <f t="shared" si="3"/>
        <v>-1.3444641466138592</v>
      </c>
      <c r="J19" s="70">
        <f>+'Ark1'!AA14</f>
        <v>33.183540226906878</v>
      </c>
      <c r="K19" s="194"/>
      <c r="L19" s="111">
        <f>+'Ark1'!W14</f>
        <v>56.768298727763401</v>
      </c>
      <c r="M19" s="182">
        <f t="shared" si="4"/>
        <v>2.3259123026520001E-2</v>
      </c>
      <c r="N19" s="110">
        <f>+'Ark1'!AB14</f>
        <v>4.6688561091375718</v>
      </c>
      <c r="O19" s="196">
        <f>+'Ark1'!AC14</f>
        <v>-46.008525650293294</v>
      </c>
      <c r="P19" s="223">
        <f>+'Ark1'!Q14</f>
        <v>1701</v>
      </c>
      <c r="Q19" s="295">
        <f t="shared" si="5"/>
        <v>22</v>
      </c>
      <c r="R19" s="99">
        <f t="shared" si="6"/>
        <v>21.416225749559082</v>
      </c>
      <c r="S19" s="70">
        <f t="shared" si="7"/>
        <v>5343.4937999999911</v>
      </c>
      <c r="T19" s="15">
        <f t="shared" si="8"/>
        <v>94.030036855382406</v>
      </c>
      <c r="U19" s="113">
        <f t="shared" si="0"/>
        <v>21.416225749559082</v>
      </c>
      <c r="V19" s="6"/>
      <c r="AC19"/>
      <c r="AE19" s="22"/>
      <c r="AF19" s="22"/>
      <c r="AG19" s="23"/>
      <c r="AH19" s="24"/>
      <c r="AI19" s="24"/>
      <c r="AO19" s="222">
        <f t="shared" si="10"/>
        <v>25666</v>
      </c>
      <c r="AP19" s="222">
        <f t="shared" si="11"/>
        <v>153.05778929322841</v>
      </c>
      <c r="AQ19" s="222">
        <f t="shared" si="12"/>
        <v>58.905010927255702</v>
      </c>
    </row>
    <row r="20" spans="1:43" ht="15.6">
      <c r="A20" s="7">
        <v>2009</v>
      </c>
      <c r="B20" s="215">
        <f>+'Ark1'!R15</f>
        <v>38258</v>
      </c>
      <c r="C20" s="15">
        <f t="shared" si="1"/>
        <v>105.02072524636965</v>
      </c>
      <c r="D20" s="6"/>
      <c r="E20" s="215">
        <f t="shared" si="2"/>
        <v>1829</v>
      </c>
      <c r="F20" s="223">
        <f>+'Ark1'!S15</f>
        <v>38139</v>
      </c>
      <c r="G20" s="223">
        <f t="shared" si="3"/>
        <v>1825</v>
      </c>
      <c r="H20" s="99">
        <f>+'Ark1'!Y15</f>
        <v>145.23658319828556</v>
      </c>
      <c r="I20" s="178">
        <f t="shared" si="3"/>
        <v>-1.4458346556218089</v>
      </c>
      <c r="J20" s="70">
        <f>+'Ark1'!AA15</f>
        <v>32.729038274985079</v>
      </c>
      <c r="K20" s="194"/>
      <c r="L20" s="111">
        <f>+'Ark1'!W15</f>
        <v>57.153333857730949</v>
      </c>
      <c r="M20" s="182">
        <f t="shared" si="4"/>
        <v>0.38503512996754807</v>
      </c>
      <c r="N20" s="110">
        <f>+'Ark1'!AB15</f>
        <v>4.8483743006859914</v>
      </c>
      <c r="O20" s="196">
        <f>+'Ark1'!AC15</f>
        <v>-44.35684240379797</v>
      </c>
      <c r="P20" s="223">
        <f>+'Ark1'!Q15</f>
        <v>1579</v>
      </c>
      <c r="Q20" s="295">
        <f t="shared" si="5"/>
        <v>-122</v>
      </c>
      <c r="R20" s="99">
        <f t="shared" si="6"/>
        <v>24.229259024699175</v>
      </c>
      <c r="S20" s="70">
        <f t="shared" si="7"/>
        <v>5556.4612000000088</v>
      </c>
      <c r="T20" s="15">
        <f t="shared" si="8"/>
        <v>103.98554593625651</v>
      </c>
      <c r="U20" s="113">
        <f t="shared" si="0"/>
        <v>24.229259024699175</v>
      </c>
      <c r="V20" s="6"/>
      <c r="AC20"/>
      <c r="AE20" s="22"/>
      <c r="AF20" s="22"/>
      <c r="AG20" s="23"/>
      <c r="AH20" s="24"/>
      <c r="AI20" s="24"/>
      <c r="AO20" s="222">
        <f t="shared" si="10"/>
        <v>25666</v>
      </c>
      <c r="AP20" s="222">
        <f t="shared" si="11"/>
        <v>153.05778929322841</v>
      </c>
      <c r="AQ20" s="222">
        <f t="shared" si="12"/>
        <v>58.905010927255702</v>
      </c>
    </row>
    <row r="21" spans="1:43" ht="15.6">
      <c r="A21" s="7">
        <v>2010</v>
      </c>
      <c r="B21" s="215">
        <f>+'Ark1'!R16</f>
        <v>37093</v>
      </c>
      <c r="C21" s="15">
        <f t="shared" si="1"/>
        <v>96.954885252757592</v>
      </c>
      <c r="D21" s="6"/>
      <c r="E21" s="215">
        <f t="shared" si="2"/>
        <v>-1165</v>
      </c>
      <c r="F21" s="223">
        <f>+'Ark1'!S16</f>
        <v>36971</v>
      </c>
      <c r="G21" s="223">
        <f t="shared" si="3"/>
        <v>-1168</v>
      </c>
      <c r="H21" s="99">
        <f>+'Ark1'!Y16</f>
        <v>144.39259887310317</v>
      </c>
      <c r="I21" s="178">
        <f t="shared" si="3"/>
        <v>-0.84398432518239019</v>
      </c>
      <c r="J21" s="70">
        <f>+'Ark1'!AA16</f>
        <v>32.544974323966272</v>
      </c>
      <c r="K21" s="194"/>
      <c r="L21" s="111">
        <f>+'Ark1'!W16</f>
        <v>58.300668091206639</v>
      </c>
      <c r="M21" s="182">
        <f t="shared" si="4"/>
        <v>1.1473342334756893</v>
      </c>
      <c r="N21" s="110">
        <f>+'Ark1'!AB16</f>
        <v>4.6230315714835628</v>
      </c>
      <c r="O21" s="196">
        <f>+'Ark1'!AC16</f>
        <v>-40.343305997006645</v>
      </c>
      <c r="P21" s="223">
        <f>+'Ark1'!Q16</f>
        <v>1578</v>
      </c>
      <c r="Q21" s="295">
        <f t="shared" si="5"/>
        <v>-1</v>
      </c>
      <c r="R21" s="99">
        <f t="shared" si="6"/>
        <v>23.506337135614704</v>
      </c>
      <c r="S21" s="70">
        <f t="shared" si="7"/>
        <v>5355.9546700000155</v>
      </c>
      <c r="T21" s="15">
        <f t="shared" si="8"/>
        <v>96.391470708011198</v>
      </c>
      <c r="U21" s="113">
        <f t="shared" si="0"/>
        <v>23.506337135614704</v>
      </c>
      <c r="V21" s="6"/>
      <c r="AC21"/>
      <c r="AE21" s="22"/>
      <c r="AF21" s="22"/>
      <c r="AG21" s="23"/>
      <c r="AH21" s="24"/>
      <c r="AI21" s="24"/>
      <c r="AO21" s="222">
        <f t="shared" si="10"/>
        <v>25666</v>
      </c>
      <c r="AP21" s="222">
        <f t="shared" si="11"/>
        <v>153.05778929322841</v>
      </c>
      <c r="AQ21" s="222">
        <f t="shared" si="12"/>
        <v>58.905010927255702</v>
      </c>
    </row>
    <row r="22" spans="1:43" ht="15.6">
      <c r="A22" s="7">
        <v>2011</v>
      </c>
      <c r="B22" s="215">
        <f>+'Ark1'!R17</f>
        <v>37309</v>
      </c>
      <c r="C22" s="15">
        <f t="shared" si="1"/>
        <v>100.58232011430728</v>
      </c>
      <c r="D22" s="6"/>
      <c r="E22" s="215">
        <f t="shared" si="2"/>
        <v>216</v>
      </c>
      <c r="F22" s="223">
        <f>+'Ark1'!S17</f>
        <v>37239</v>
      </c>
      <c r="G22" s="223">
        <f t="shared" si="3"/>
        <v>268</v>
      </c>
      <c r="H22" s="99">
        <f>+'Ark1'!Y17</f>
        <v>143.48531158701576</v>
      </c>
      <c r="I22" s="178">
        <f t="shared" si="3"/>
        <v>-0.90728728608740994</v>
      </c>
      <c r="J22" s="70">
        <f>+'Ark1'!AA17</f>
        <v>32.53071502079937</v>
      </c>
      <c r="K22" s="194"/>
      <c r="L22" s="111">
        <f>+'Ark1'!W17</f>
        <v>58.80034372566395</v>
      </c>
      <c r="M22" s="182">
        <f t="shared" si="4"/>
        <v>0.49967563445731145</v>
      </c>
      <c r="N22" s="110">
        <f>+'Ark1'!AB17</f>
        <v>4.4591427204262644</v>
      </c>
      <c r="O22" s="196">
        <f>+'Ark1'!AC17</f>
        <v>-37.812934073396498</v>
      </c>
      <c r="P22" s="223">
        <f>+'Ark1'!Q17</f>
        <v>1509</v>
      </c>
      <c r="Q22" s="295">
        <f t="shared" si="5"/>
        <v>-69</v>
      </c>
      <c r="R22" s="99">
        <f t="shared" si="6"/>
        <v>24.724320742213386</v>
      </c>
      <c r="S22" s="70">
        <f t="shared" si="7"/>
        <v>5353.2934899999709</v>
      </c>
      <c r="T22" s="15">
        <f t="shared" si="8"/>
        <v>99.950313619811794</v>
      </c>
      <c r="U22" s="113">
        <f t="shared" si="0"/>
        <v>24.724320742213386</v>
      </c>
      <c r="V22" s="6"/>
      <c r="AC22"/>
      <c r="AE22" s="22"/>
      <c r="AF22" s="22"/>
      <c r="AG22" s="23"/>
      <c r="AH22" s="24"/>
      <c r="AI22" s="24"/>
      <c r="AO22" s="222">
        <f t="shared" si="10"/>
        <v>25666</v>
      </c>
      <c r="AP22" s="222">
        <f t="shared" si="11"/>
        <v>153.05778929322841</v>
      </c>
      <c r="AQ22" s="222">
        <f t="shared" si="12"/>
        <v>58.905010927255702</v>
      </c>
    </row>
    <row r="23" spans="1:43" ht="15.6">
      <c r="A23" s="7">
        <v>2012</v>
      </c>
      <c r="B23" s="215">
        <f>+'Ark1'!R18</f>
        <v>37626</v>
      </c>
      <c r="C23" s="15">
        <f t="shared" si="1"/>
        <v>100.84966093971964</v>
      </c>
      <c r="D23" s="6"/>
      <c r="E23" s="215">
        <f t="shared" si="2"/>
        <v>317</v>
      </c>
      <c r="F23" s="223">
        <f>+'Ark1'!S18</f>
        <v>37531</v>
      </c>
      <c r="G23" s="223">
        <f t="shared" si="3"/>
        <v>292</v>
      </c>
      <c r="H23" s="99">
        <f>+'Ark1'!Y18</f>
        <v>144.18316589592325</v>
      </c>
      <c r="I23" s="178">
        <f t="shared" si="3"/>
        <v>0.69785430890749467</v>
      </c>
      <c r="J23" s="70">
        <f>+'Ark1'!AA18</f>
        <v>32.776542384849996</v>
      </c>
      <c r="K23" s="194"/>
      <c r="L23" s="111">
        <f>+'Ark1'!W18</f>
        <v>59.110388745303858</v>
      </c>
      <c r="M23" s="182">
        <f t="shared" si="4"/>
        <v>0.31004501963990805</v>
      </c>
      <c r="N23" s="110">
        <f>+'Ark1'!AB18</f>
        <v>4.4340025190181107</v>
      </c>
      <c r="O23" s="196">
        <f>+'Ark1'!AC18</f>
        <v>-40.446764915781557</v>
      </c>
      <c r="P23" s="223">
        <f>+'Ark1'!Q18</f>
        <v>1315</v>
      </c>
      <c r="Q23" s="295">
        <f t="shared" si="5"/>
        <v>-194</v>
      </c>
      <c r="R23" s="99">
        <f t="shared" si="6"/>
        <v>28.612927756653992</v>
      </c>
      <c r="S23" s="70">
        <f t="shared" si="7"/>
        <v>5425.0358000000078</v>
      </c>
      <c r="T23" s="15">
        <f t="shared" si="8"/>
        <v>101.34015275146136</v>
      </c>
      <c r="U23" s="113">
        <f t="shared" si="0"/>
        <v>28.612927756653992</v>
      </c>
      <c r="V23" s="6"/>
      <c r="AC23"/>
      <c r="AE23" s="22"/>
      <c r="AF23" s="22"/>
      <c r="AG23" s="23"/>
      <c r="AH23" s="24"/>
      <c r="AI23" s="24"/>
      <c r="AO23" s="222">
        <f t="shared" si="10"/>
        <v>25666</v>
      </c>
      <c r="AP23" s="222">
        <f t="shared" si="11"/>
        <v>153.05778929322841</v>
      </c>
      <c r="AQ23" s="222">
        <f t="shared" si="12"/>
        <v>58.905010927255702</v>
      </c>
    </row>
    <row r="24" spans="1:43" ht="15.6">
      <c r="A24" s="7">
        <v>2013</v>
      </c>
      <c r="B24" s="215">
        <f>+'Ark1'!R19</f>
        <v>36752</v>
      </c>
      <c r="C24" s="15">
        <f t="shared" si="1"/>
        <v>97.677138149152185</v>
      </c>
      <c r="D24" s="6"/>
      <c r="E24" s="215">
        <f t="shared" si="2"/>
        <v>-874</v>
      </c>
      <c r="F24" s="223">
        <f>+'Ark1'!S19</f>
        <v>36641</v>
      </c>
      <c r="G24" s="223">
        <f t="shared" si="3"/>
        <v>-890</v>
      </c>
      <c r="H24" s="99">
        <f>+'Ark1'!Y19</f>
        <v>143.90138006094841</v>
      </c>
      <c r="I24" s="178">
        <f t="shared" si="3"/>
        <v>-0.28178583497484055</v>
      </c>
      <c r="J24" s="70">
        <f>+'Ark1'!AA19</f>
        <v>32.592043528806123</v>
      </c>
      <c r="K24" s="194"/>
      <c r="L24" s="111">
        <f>+'Ark1'!W19</f>
        <v>59.255042165879757</v>
      </c>
      <c r="M24" s="182">
        <f t="shared" si="4"/>
        <v>0.14465342057589936</v>
      </c>
      <c r="N24" s="110">
        <f>+'Ark1'!AB19</f>
        <v>4.4326226588571931</v>
      </c>
      <c r="O24" s="196">
        <f>+'Ark1'!AC19</f>
        <v>-41.282622508607751</v>
      </c>
      <c r="P24" s="223">
        <f>+'Ark1'!Q19</f>
        <v>1176</v>
      </c>
      <c r="Q24" s="295">
        <f t="shared" si="5"/>
        <v>-139</v>
      </c>
      <c r="R24" s="99">
        <f t="shared" si="6"/>
        <v>31.251700680272108</v>
      </c>
      <c r="S24" s="70">
        <f t="shared" si="7"/>
        <v>5288.6635199999764</v>
      </c>
      <c r="T24" s="15">
        <f t="shared" si="8"/>
        <v>97.486241841942658</v>
      </c>
      <c r="U24" s="113">
        <f t="shared" si="0"/>
        <v>31.251700680272108</v>
      </c>
      <c r="V24" s="6"/>
      <c r="AC24"/>
      <c r="AE24" s="22"/>
      <c r="AF24" s="22"/>
      <c r="AG24" s="23"/>
      <c r="AH24" s="24"/>
      <c r="AI24" s="24"/>
      <c r="AO24" s="222">
        <f t="shared" si="10"/>
        <v>25666</v>
      </c>
      <c r="AP24" s="222">
        <f t="shared" si="11"/>
        <v>153.05778929322841</v>
      </c>
      <c r="AQ24" s="222">
        <f t="shared" si="12"/>
        <v>58.905010927255702</v>
      </c>
    </row>
    <row r="25" spans="1:43" ht="15.6">
      <c r="A25" s="7">
        <v>2014</v>
      </c>
      <c r="B25" s="215">
        <f>+'Ark1'!R20</f>
        <v>37280</v>
      </c>
      <c r="C25" s="15">
        <f t="shared" si="1"/>
        <v>101.43665650848934</v>
      </c>
      <c r="D25" s="6"/>
      <c r="E25" s="215">
        <f t="shared" si="2"/>
        <v>528</v>
      </c>
      <c r="F25" s="223">
        <f>+'Ark1'!S20</f>
        <v>37208</v>
      </c>
      <c r="G25" s="223">
        <f t="shared" si="3"/>
        <v>567</v>
      </c>
      <c r="H25" s="99">
        <f>+'Ark1'!Y20</f>
        <v>143.04797773605077</v>
      </c>
      <c r="I25" s="178">
        <f t="shared" si="3"/>
        <v>-0.85340232489764389</v>
      </c>
      <c r="J25" s="70">
        <f>+'Ark1'!AA20</f>
        <v>31.980009809769687</v>
      </c>
      <c r="K25" s="194"/>
      <c r="L25" s="111">
        <f>+'Ark1'!W20</f>
        <v>59.305955708449808</v>
      </c>
      <c r="M25" s="182">
        <f t="shared" si="4"/>
        <v>5.0913542570050652E-2</v>
      </c>
      <c r="N25" s="110">
        <f>+'Ark1'!AB20</f>
        <v>4.4911550961163398</v>
      </c>
      <c r="O25" s="196">
        <f>+'Ark1'!AC20</f>
        <v>-39.306558287405153</v>
      </c>
      <c r="P25" s="223">
        <f>+'Ark1'!Q20</f>
        <v>1270</v>
      </c>
      <c r="Q25" s="295">
        <f t="shared" si="5"/>
        <v>94</v>
      </c>
      <c r="R25" s="99">
        <f t="shared" si="6"/>
        <v>29.354330708661418</v>
      </c>
      <c r="S25" s="70">
        <f t="shared" si="7"/>
        <v>5332.8286099999723</v>
      </c>
      <c r="T25" s="15">
        <f t="shared" si="8"/>
        <v>100.83508980733939</v>
      </c>
      <c r="U25" s="113">
        <f t="shared" si="0"/>
        <v>29.354330708661418</v>
      </c>
      <c r="V25" s="6"/>
      <c r="AC25"/>
      <c r="AE25" s="22"/>
      <c r="AF25" s="22"/>
      <c r="AG25" s="23"/>
      <c r="AH25" s="24"/>
      <c r="AI25" s="24"/>
      <c r="AO25" s="222">
        <f t="shared" si="10"/>
        <v>25666</v>
      </c>
      <c r="AP25" s="222">
        <f t="shared" si="11"/>
        <v>153.05778929322841</v>
      </c>
      <c r="AQ25" s="222">
        <f t="shared" si="12"/>
        <v>58.905010927255702</v>
      </c>
    </row>
    <row r="26" spans="1:43" ht="15.6">
      <c r="A26" s="7">
        <v>2015</v>
      </c>
      <c r="B26" s="215">
        <f>+'Ark1'!R21</f>
        <v>41319</v>
      </c>
      <c r="C26" s="15">
        <f t="shared" ref="C26:C30" si="13">100*B26/B25</f>
        <v>110.83422746781116</v>
      </c>
      <c r="D26" s="6"/>
      <c r="E26" s="215">
        <f t="shared" si="2"/>
        <v>4039</v>
      </c>
      <c r="F26" s="223">
        <f>+'Ark1'!S21</f>
        <v>41308</v>
      </c>
      <c r="G26" s="223">
        <f t="shared" si="3"/>
        <v>4100</v>
      </c>
      <c r="H26" s="99">
        <f>+'Ark1'!Y21</f>
        <v>138.99680776398222</v>
      </c>
      <c r="I26" s="178">
        <f t="shared" si="3"/>
        <v>-4.0511699720685499</v>
      </c>
      <c r="J26" s="70">
        <f>+'Ark1'!AA21</f>
        <v>31.140316786208203</v>
      </c>
      <c r="K26" s="194"/>
      <c r="L26" s="111">
        <f>+'Ark1'!W21</f>
        <v>59.279848939672704</v>
      </c>
      <c r="M26" s="182">
        <f t="shared" si="4"/>
        <v>-2.6106768777104605E-2</v>
      </c>
      <c r="N26" s="110">
        <f>+'Ark1'!AB21</f>
        <v>4.3870571693980827</v>
      </c>
      <c r="O26" s="196">
        <f>+'Ark1'!AC21</f>
        <v>-32.280214334749004</v>
      </c>
      <c r="P26" s="223">
        <f>+'Ark1'!Q21</f>
        <v>1503</v>
      </c>
      <c r="Q26" s="295">
        <f t="shared" si="5"/>
        <v>233</v>
      </c>
      <c r="R26" s="99">
        <f t="shared" si="6"/>
        <v>27.491017964071855</v>
      </c>
      <c r="S26" s="70">
        <f t="shared" si="7"/>
        <v>5743.2090999999809</v>
      </c>
      <c r="T26" s="15">
        <f t="shared" ref="T26:T30" si="14">100*S26/S25</f>
        <v>107.69536244293458</v>
      </c>
      <c r="U26" s="113">
        <f t="shared" si="0"/>
        <v>27.491017964071855</v>
      </c>
      <c r="V26" s="6"/>
      <c r="AC26"/>
      <c r="AE26" s="22"/>
      <c r="AF26" s="22"/>
      <c r="AG26" s="23"/>
      <c r="AH26" s="24"/>
      <c r="AI26" s="24"/>
      <c r="AO26" s="222">
        <f t="shared" si="10"/>
        <v>25666</v>
      </c>
      <c r="AP26" s="222">
        <f t="shared" si="11"/>
        <v>153.05778929322841</v>
      </c>
      <c r="AQ26" s="222">
        <f t="shared" si="12"/>
        <v>58.905010927255702</v>
      </c>
    </row>
    <row r="27" spans="1:43" ht="15.6">
      <c r="A27" s="7">
        <v>2016</v>
      </c>
      <c r="B27" s="215">
        <f>+'Ark1'!R22</f>
        <v>28799</v>
      </c>
      <c r="C27" s="15">
        <f t="shared" si="13"/>
        <v>69.699169873423855</v>
      </c>
      <c r="D27" s="6"/>
      <c r="E27" s="215">
        <f>+B27-B26</f>
        <v>-12520</v>
      </c>
      <c r="F27" s="223">
        <f>+'Ark1'!S22</f>
        <v>28766</v>
      </c>
      <c r="G27" s="223">
        <f>+F27-F26</f>
        <v>-12542</v>
      </c>
      <c r="H27" s="99">
        <f>+'Ark1'!Y22</f>
        <v>150.73381020174395</v>
      </c>
      <c r="I27" s="178">
        <f>+H27-H26</f>
        <v>11.737002437761731</v>
      </c>
      <c r="J27" s="70">
        <f>+'Ark1'!AA22</f>
        <v>29.977872508841926</v>
      </c>
      <c r="K27" s="194"/>
      <c r="L27" s="111">
        <f>+'Ark1'!W22</f>
        <v>58.935687964958611</v>
      </c>
      <c r="M27" s="182">
        <f>+L27-L26</f>
        <v>-0.34416097471409302</v>
      </c>
      <c r="N27" s="110">
        <f>+'Ark1'!AB22</f>
        <v>4.8120158834006723</v>
      </c>
      <c r="O27" s="196">
        <f>+'Ark1'!AC22</f>
        <v>-43.487851845095854</v>
      </c>
      <c r="P27" s="223">
        <f>+'Ark1'!Q22</f>
        <v>851</v>
      </c>
      <c r="Q27" s="295">
        <f t="shared" si="5"/>
        <v>-652</v>
      </c>
      <c r="R27" s="99">
        <f>+B27/P27</f>
        <v>33.84136310223267</v>
      </c>
      <c r="S27" s="70">
        <f>+B27*H27/1000</f>
        <v>4340.9830000000238</v>
      </c>
      <c r="T27" s="15">
        <f t="shared" si="14"/>
        <v>75.584623934379096</v>
      </c>
      <c r="U27" s="113">
        <f t="shared" si="0"/>
        <v>33.84136310223267</v>
      </c>
      <c r="V27" s="6"/>
      <c r="AC27"/>
      <c r="AE27" s="22"/>
      <c r="AF27" s="22"/>
      <c r="AG27" s="23"/>
      <c r="AH27" s="24"/>
      <c r="AI27" s="24"/>
      <c r="AO27" s="222">
        <f t="shared" si="10"/>
        <v>25666</v>
      </c>
      <c r="AP27" s="222">
        <f t="shared" si="11"/>
        <v>153.05778929322841</v>
      </c>
      <c r="AQ27" s="222">
        <f t="shared" si="12"/>
        <v>58.905010927255702</v>
      </c>
    </row>
    <row r="28" spans="1:43" ht="15.6">
      <c r="A28" s="7">
        <v>2017</v>
      </c>
      <c r="B28" s="215">
        <f>+'Ark1'!R23</f>
        <v>28023</v>
      </c>
      <c r="C28" s="15">
        <f t="shared" si="13"/>
        <v>97.305461995208162</v>
      </c>
      <c r="D28" s="6"/>
      <c r="E28" s="215">
        <f>+B28-B27</f>
        <v>-776</v>
      </c>
      <c r="F28" s="223">
        <f>+'Ark1'!S23</f>
        <v>28023</v>
      </c>
      <c r="G28" s="223">
        <f>+F28-F27</f>
        <v>-743</v>
      </c>
      <c r="H28" s="99">
        <f>+'Ark1'!Y23</f>
        <v>151.74108054098363</v>
      </c>
      <c r="I28" s="178">
        <f>+H28-H27</f>
        <v>1.0072703392396818</v>
      </c>
      <c r="J28" s="70">
        <f>+'Ark1'!AA23</f>
        <v>30.001753394198925</v>
      </c>
      <c r="K28" s="194"/>
      <c r="L28" s="111">
        <f>+'Ark1'!W23</f>
        <v>58.643863968882705</v>
      </c>
      <c r="M28" s="182">
        <f>+L28-L27</f>
        <v>-0.29182399607590526</v>
      </c>
      <c r="N28" s="110">
        <f>+'Ark1'!AB23</f>
        <v>4.955274978519844</v>
      </c>
      <c r="O28" s="196">
        <f>+'Ark1'!AC23</f>
        <v>-43.704455314893551</v>
      </c>
      <c r="P28" s="223">
        <f>+'Ark1'!Q23</f>
        <v>846</v>
      </c>
      <c r="Q28" s="295">
        <f t="shared" si="5"/>
        <v>-5</v>
      </c>
      <c r="R28" s="99">
        <f>+B28/P28</f>
        <v>33.124113475177303</v>
      </c>
      <c r="S28" s="70">
        <f>+B28*H28/1000</f>
        <v>4252.240299999984</v>
      </c>
      <c r="T28" s="15">
        <f t="shared" si="14"/>
        <v>97.955700356346952</v>
      </c>
      <c r="U28" s="113">
        <f t="shared" si="0"/>
        <v>33.124113475177303</v>
      </c>
      <c r="V28" s="6"/>
      <c r="AC28"/>
      <c r="AE28" s="22"/>
      <c r="AF28" s="22"/>
      <c r="AG28" s="23"/>
      <c r="AH28" s="24"/>
      <c r="AI28" s="24"/>
      <c r="AO28" s="222">
        <f t="shared" si="10"/>
        <v>25666</v>
      </c>
      <c r="AP28" s="222">
        <f t="shared" si="11"/>
        <v>153.05778929322841</v>
      </c>
      <c r="AQ28" s="222">
        <f t="shared" si="12"/>
        <v>58.905010927255702</v>
      </c>
    </row>
    <row r="29" spans="1:43" ht="15.6">
      <c r="A29" s="7">
        <v>2018</v>
      </c>
      <c r="B29" s="215">
        <f>+'Ark1'!R24</f>
        <v>28932</v>
      </c>
      <c r="C29" s="15">
        <f t="shared" si="13"/>
        <v>103.24376405095815</v>
      </c>
      <c r="D29" s="6"/>
      <c r="E29" s="215">
        <f>+B29-B28</f>
        <v>909</v>
      </c>
      <c r="F29" s="223">
        <f>+'Ark1'!S24</f>
        <v>28930</v>
      </c>
      <c r="G29" s="223">
        <f>+F29-F28</f>
        <v>907</v>
      </c>
      <c r="H29" s="99">
        <f>+'Ark1'!Y24</f>
        <v>153.08363058205404</v>
      </c>
      <c r="I29" s="178">
        <f>+H29-H28</f>
        <v>1.3425500410704103</v>
      </c>
      <c r="J29" s="70">
        <f>+'Ark1'!AA24</f>
        <v>30.902047185721742</v>
      </c>
      <c r="K29" s="194"/>
      <c r="L29" s="111">
        <f>+'Ark1'!W24</f>
        <v>58.658071206360169</v>
      </c>
      <c r="M29" s="182">
        <f>+L29-L28</f>
        <v>1.4207237477464219E-2</v>
      </c>
      <c r="N29" s="110">
        <f>+'Ark1'!AB24</f>
        <v>4.883551122382805</v>
      </c>
      <c r="O29" s="196">
        <f>+'Ark1'!AC24</f>
        <v>-45.698495115248306</v>
      </c>
      <c r="P29" s="223">
        <f>+'Ark1'!Q24</f>
        <v>796</v>
      </c>
      <c r="Q29" s="295">
        <f t="shared" si="5"/>
        <v>-50</v>
      </c>
      <c r="R29" s="99">
        <f>+B29/P29</f>
        <v>36.346733668341706</v>
      </c>
      <c r="S29" s="70">
        <f>+B29*H29/1000</f>
        <v>4429.0155999999879</v>
      </c>
      <c r="T29" s="15">
        <f t="shared" si="14"/>
        <v>104.15722742668152</v>
      </c>
      <c r="U29" s="113">
        <f t="shared" si="0"/>
        <v>36.346733668341706</v>
      </c>
      <c r="V29" s="6"/>
      <c r="AC29"/>
      <c r="AE29" s="22"/>
      <c r="AF29" s="22"/>
      <c r="AG29" s="23"/>
      <c r="AH29" s="24"/>
      <c r="AI29" s="24"/>
      <c r="AO29" s="222">
        <f t="shared" si="10"/>
        <v>25666</v>
      </c>
      <c r="AP29" s="222">
        <f t="shared" si="11"/>
        <v>153.05778929322841</v>
      </c>
      <c r="AQ29" s="222">
        <f t="shared" si="12"/>
        <v>58.905010927255702</v>
      </c>
    </row>
    <row r="30" spans="1:43" ht="15.6">
      <c r="A30" s="7">
        <v>2019</v>
      </c>
      <c r="B30" s="215">
        <f>+'Ark1'!R25</f>
        <v>28015</v>
      </c>
      <c r="C30" s="15">
        <f t="shared" si="13"/>
        <v>96.830499101341076</v>
      </c>
      <c r="D30" s="6"/>
      <c r="E30" s="215">
        <f>+B30-B29</f>
        <v>-917</v>
      </c>
      <c r="F30" s="223">
        <f>+'Ark1'!S25</f>
        <v>27980</v>
      </c>
      <c r="G30" s="223">
        <f>+F30-F29</f>
        <v>-950</v>
      </c>
      <c r="H30" s="99">
        <f>+'Ark1'!Y25</f>
        <v>152.20600142780737</v>
      </c>
      <c r="I30" s="178">
        <f>+H30-H29</f>
        <v>-0.87762915424667653</v>
      </c>
      <c r="J30" s="70">
        <f>+'Ark1'!AA25</f>
        <v>31.095854980247239</v>
      </c>
      <c r="K30" s="194"/>
      <c r="L30" s="111">
        <f>+'Ark1'!W25</f>
        <v>59.193137955682637</v>
      </c>
      <c r="M30" s="182">
        <f>+L30-L29</f>
        <v>0.53506674932246767</v>
      </c>
      <c r="N30" s="110">
        <f>+'Ark1'!AB25</f>
        <v>4.6776821820649612</v>
      </c>
      <c r="O30" s="196">
        <f>+'Ark1'!AC25</f>
        <v>-45.144710565962562</v>
      </c>
      <c r="P30" s="223">
        <f>+'Ark1'!Q25</f>
        <v>806</v>
      </c>
      <c r="Q30" s="295">
        <f t="shared" si="5"/>
        <v>10</v>
      </c>
      <c r="R30" s="99">
        <f>+B30/P30</f>
        <v>34.758064516129032</v>
      </c>
      <c r="S30" s="70">
        <f>+B30*H30/1000</f>
        <v>4264.0511300000235</v>
      </c>
      <c r="T30" s="15">
        <f t="shared" si="14"/>
        <v>96.275369407143998</v>
      </c>
      <c r="U30" s="113">
        <f t="shared" si="0"/>
        <v>34.758064516129032</v>
      </c>
      <c r="V30" s="6"/>
      <c r="AC30"/>
      <c r="AE30" s="22"/>
      <c r="AF30" s="22"/>
      <c r="AG30" s="23"/>
      <c r="AH30" s="24"/>
      <c r="AI30" s="24"/>
      <c r="AO30" s="222">
        <f t="shared" si="10"/>
        <v>25666</v>
      </c>
      <c r="AP30" s="222">
        <f t="shared" si="11"/>
        <v>153.05778929322841</v>
      </c>
      <c r="AQ30" s="222">
        <f t="shared" si="12"/>
        <v>58.905010927255702</v>
      </c>
    </row>
    <row r="31" spans="1:43" ht="15.6">
      <c r="A31" s="7">
        <v>2020</v>
      </c>
      <c r="B31" s="215">
        <f>+'Ark1'!R26</f>
        <v>27285</v>
      </c>
      <c r="C31" s="15">
        <f t="shared" ref="C31" si="15">100*B31/B30</f>
        <v>97.394253078707834</v>
      </c>
      <c r="D31" s="6"/>
      <c r="E31" s="215">
        <f t="shared" ref="E31" si="16">+B31-B30</f>
        <v>-730</v>
      </c>
      <c r="F31" s="223">
        <f>+'Ark1'!S26</f>
        <v>27285</v>
      </c>
      <c r="G31" s="223">
        <f t="shared" ref="G31" si="17">+F31-F30</f>
        <v>-695</v>
      </c>
      <c r="H31" s="99">
        <f>+'Ark1'!Y26</f>
        <v>152.25711269928613</v>
      </c>
      <c r="I31" s="178">
        <f t="shared" ref="I31" si="18">+H31-H30</f>
        <v>5.1111271478760045E-2</v>
      </c>
      <c r="J31" s="70">
        <f>+'Ark1'!AA26</f>
        <v>30.547563751885352</v>
      </c>
      <c r="K31" s="194"/>
      <c r="L31" s="111">
        <f>+'Ark1'!W26</f>
        <v>59.210518599963315</v>
      </c>
      <c r="M31" s="182">
        <f t="shared" ref="M31" si="19">+L31-L30</f>
        <v>1.738064428067787E-2</v>
      </c>
      <c r="N31" s="110">
        <f>+'Ark1'!AB26</f>
        <v>4.5669927526041487</v>
      </c>
      <c r="O31" s="196">
        <f>+'Ark1'!AC26</f>
        <v>-43.124926230547501</v>
      </c>
      <c r="P31" s="223">
        <f>+'Ark1'!Q26</f>
        <v>783</v>
      </c>
      <c r="Q31" s="295">
        <f t="shared" si="5"/>
        <v>-23</v>
      </c>
      <c r="R31" s="99">
        <f t="shared" ref="R31" si="20">+B31/P31</f>
        <v>34.846743295019159</v>
      </c>
      <c r="S31" s="70">
        <f t="shared" ref="S31" si="21">+B31*H31/1000</f>
        <v>4154.335320000022</v>
      </c>
      <c r="T31" s="15">
        <f t="shared" ref="T31" si="22">100*S31/S30</f>
        <v>97.426958386401878</v>
      </c>
      <c r="U31" s="113">
        <f t="shared" si="0"/>
        <v>34.846743295019159</v>
      </c>
      <c r="V31" s="6"/>
      <c r="AC31"/>
      <c r="AE31" s="22"/>
      <c r="AF31" s="22"/>
      <c r="AG31" s="23"/>
      <c r="AH31" s="24"/>
      <c r="AI31" s="24"/>
      <c r="AO31" s="222">
        <f t="shared" si="10"/>
        <v>25666</v>
      </c>
      <c r="AP31" s="222">
        <f t="shared" si="11"/>
        <v>153.05778929322841</v>
      </c>
      <c r="AQ31" s="222">
        <f t="shared" si="12"/>
        <v>58.905010927255702</v>
      </c>
    </row>
    <row r="32" spans="1:43" ht="15.6">
      <c r="A32" s="7">
        <v>2021</v>
      </c>
      <c r="B32" s="215">
        <f>+'Ark1'!R27</f>
        <v>27878</v>
      </c>
      <c r="C32" s="15">
        <f t="shared" ref="C32" si="23">100*B32/B31</f>
        <v>102.17335532343779</v>
      </c>
      <c r="D32" s="6"/>
      <c r="E32" s="215">
        <f t="shared" ref="E32" si="24">+B32-B31</f>
        <v>593</v>
      </c>
      <c r="F32" s="223">
        <f>+'Ark1'!S27</f>
        <v>27880</v>
      </c>
      <c r="G32" s="223">
        <f t="shared" ref="G32" si="25">+F32-F31</f>
        <v>595</v>
      </c>
      <c r="H32" s="99">
        <f>+'Ark1'!Y27</f>
        <v>153.66950139895252</v>
      </c>
      <c r="I32" s="178">
        <f t="shared" ref="I32" si="26">+H32-H31</f>
        <v>1.4123886996663941</v>
      </c>
      <c r="J32" s="70">
        <f>+'Ark1'!AA27</f>
        <v>30.24143019529328</v>
      </c>
      <c r="K32" s="194"/>
      <c r="L32" s="111">
        <f>+'Ark1'!W27</f>
        <v>59.138880918220949</v>
      </c>
      <c r="M32" s="182">
        <f t="shared" ref="M32" si="27">+L32-L31</f>
        <v>-7.163768174236651E-2</v>
      </c>
      <c r="N32" s="110">
        <f>+'Ark1'!AB27</f>
        <v>4.5404852392889721</v>
      </c>
      <c r="O32" s="196">
        <f>+'Ark1'!AC27</f>
        <v>-41.111713304272627</v>
      </c>
      <c r="P32" s="223">
        <f>+'Ark1'!Q27</f>
        <v>831</v>
      </c>
      <c r="Q32" s="295">
        <f t="shared" si="5"/>
        <v>48</v>
      </c>
      <c r="R32" s="99">
        <f t="shared" ref="R32" si="28">+B32/P32</f>
        <v>33.547533092659449</v>
      </c>
      <c r="S32" s="70">
        <f t="shared" ref="S32" si="29">+B32*H32/1000</f>
        <v>4283.9983599999987</v>
      </c>
      <c r="T32" s="15">
        <f t="shared" ref="T32" si="30">100*S32/S31</f>
        <v>103.12115007606022</v>
      </c>
      <c r="U32" s="113">
        <f t="shared" si="0"/>
        <v>33.547533092659449</v>
      </c>
      <c r="V32" s="6"/>
      <c r="AC32"/>
      <c r="AE32" s="22"/>
      <c r="AF32" s="22"/>
      <c r="AG32" s="23"/>
      <c r="AH32" s="24"/>
      <c r="AI32" s="24"/>
      <c r="AO32" s="222">
        <f t="shared" si="10"/>
        <v>25666</v>
      </c>
      <c r="AP32" s="222">
        <f t="shared" si="11"/>
        <v>153.05778929322841</v>
      </c>
      <c r="AQ32" s="222">
        <f t="shared" si="12"/>
        <v>58.905010927255702</v>
      </c>
    </row>
    <row r="33" spans="1:43" ht="15.6">
      <c r="A33" s="7">
        <v>2022</v>
      </c>
      <c r="B33" s="215">
        <f>+'Ark1'!R28</f>
        <v>27414</v>
      </c>
      <c r="C33" s="15">
        <f t="shared" ref="C33" si="31">100*B33/B32</f>
        <v>98.335605136666899</v>
      </c>
      <c r="D33" s="6"/>
      <c r="E33" s="215">
        <f t="shared" ref="E33" si="32">+B33-B32</f>
        <v>-464</v>
      </c>
      <c r="F33" s="223">
        <f>+'Ark1'!S28</f>
        <v>27352</v>
      </c>
      <c r="G33" s="223">
        <f t="shared" ref="G33" si="33">+F33-F32</f>
        <v>-528</v>
      </c>
      <c r="H33" s="99">
        <f>+'Ark1'!Y28</f>
        <v>154.48595498650357</v>
      </c>
      <c r="I33" s="178">
        <f t="shared" ref="I33" si="34">+H33-H32</f>
        <v>0.81645358755105235</v>
      </c>
      <c r="J33" s="70">
        <f>+'Ark1'!AA28</f>
        <v>30.83911400249935</v>
      </c>
      <c r="K33" s="194"/>
      <c r="L33" s="111">
        <f>+'Ark1'!W28</f>
        <v>58.997989178122253</v>
      </c>
      <c r="M33" s="182">
        <f t="shared" ref="M33" si="35">+L33-L32</f>
        <v>-0.1408917400986951</v>
      </c>
      <c r="N33" s="110">
        <f>+'Ark1'!AB28</f>
        <v>4.6972035010121314</v>
      </c>
      <c r="O33" s="196">
        <f>+'Ark1'!AC28</f>
        <v>-41.982756970416304</v>
      </c>
      <c r="P33" s="223">
        <f>+'Ark1'!Q28</f>
        <v>869</v>
      </c>
      <c r="Q33" s="295">
        <f t="shared" si="5"/>
        <v>38</v>
      </c>
      <c r="R33" s="99">
        <f t="shared" ref="R33" si="36">+B33/P33</f>
        <v>31.546605293440738</v>
      </c>
      <c r="S33" s="70">
        <f t="shared" ref="S33" si="37">+B33*H33/1000</f>
        <v>4235.0779700000094</v>
      </c>
      <c r="T33" s="15">
        <f t="shared" ref="T33" si="38">100*S33/S32</f>
        <v>98.858067023163159</v>
      </c>
      <c r="U33" s="113">
        <f t="shared" ref="U33" si="39">+B33/P33</f>
        <v>31.546605293440738</v>
      </c>
      <c r="V33" s="6"/>
      <c r="AC33"/>
      <c r="AE33" s="22"/>
      <c r="AF33" s="22"/>
      <c r="AG33" s="23"/>
      <c r="AH33" s="24"/>
      <c r="AI33" s="24"/>
      <c r="AO33" s="222">
        <f t="shared" si="10"/>
        <v>25666</v>
      </c>
      <c r="AP33" s="222">
        <f t="shared" si="11"/>
        <v>153.05778929322841</v>
      </c>
      <c r="AQ33" s="222">
        <f t="shared" si="12"/>
        <v>58.905010927255702</v>
      </c>
    </row>
    <row r="34" spans="1:43" s="299" customFormat="1" ht="15.6">
      <c r="A34" s="7">
        <v>2023</v>
      </c>
      <c r="B34" s="215">
        <f>+'Ark1'!R29</f>
        <v>26402</v>
      </c>
      <c r="C34" s="15">
        <f t="shared" ref="C34:C35" si="40">100*B34/B33</f>
        <v>96.308455533668933</v>
      </c>
      <c r="D34" s="6"/>
      <c r="E34" s="215">
        <f t="shared" ref="E34:E35" si="41">+B34-B33</f>
        <v>-1012</v>
      </c>
      <c r="F34" s="223">
        <f>+'Ark1'!S29</f>
        <v>26354</v>
      </c>
      <c r="G34" s="223">
        <f t="shared" ref="G34:G35" si="42">+F34-F33</f>
        <v>-998</v>
      </c>
      <c r="H34" s="99">
        <f>+'Ark1'!Y29</f>
        <v>155.02735777592557</v>
      </c>
      <c r="I34" s="178">
        <f t="shared" ref="I34:I35" si="43">+H34-H33</f>
        <v>0.54140278942199416</v>
      </c>
      <c r="J34" s="70">
        <f>+'Ark1'!AA29</f>
        <v>31.088931566295155</v>
      </c>
      <c r="K34" s="194"/>
      <c r="L34" s="111">
        <f>+'Ark1'!W29</f>
        <v>58.993701145936114</v>
      </c>
      <c r="M34" s="182">
        <f t="shared" ref="M34:M35" si="44">+L34-L33</f>
        <v>-4.2880321861389348E-3</v>
      </c>
      <c r="N34" s="110">
        <f>+'Ark1'!AB29</f>
        <v>4.7467828977644499</v>
      </c>
      <c r="O34" s="196">
        <f>+'Ark1'!AC29</f>
        <v>-39.127234232776154</v>
      </c>
      <c r="P34" s="223">
        <f>+'Ark1'!Q29</f>
        <v>785</v>
      </c>
      <c r="Q34" s="295">
        <f t="shared" ref="Q34:Q35" si="45">+P34-P33</f>
        <v>-84</v>
      </c>
      <c r="R34" s="99">
        <f t="shared" ref="R34:R35" si="46">+B34/P34</f>
        <v>33.63312101910828</v>
      </c>
      <c r="S34" s="70">
        <f t="shared" ref="S34:S35" si="47">+B34*H34/1000</f>
        <v>4093.0322999999867</v>
      </c>
      <c r="T34" s="15">
        <f t="shared" ref="T34:T35" si="48">100*S34/S33</f>
        <v>96.645972730461381</v>
      </c>
      <c r="U34" s="113">
        <f t="shared" ref="U34:U35" si="49">+B34/P34</f>
        <v>33.63312101910828</v>
      </c>
      <c r="V34" s="6"/>
      <c r="X34" s="96"/>
      <c r="AE34" s="22"/>
      <c r="AF34" s="22"/>
      <c r="AG34" s="23"/>
      <c r="AH34" s="24"/>
      <c r="AI34" s="24"/>
      <c r="AO34" s="300">
        <f t="shared" si="10"/>
        <v>25666</v>
      </c>
      <c r="AP34" s="300">
        <f t="shared" si="11"/>
        <v>153.05778929322841</v>
      </c>
      <c r="AQ34" s="300">
        <f t="shared" si="12"/>
        <v>58.905010927255702</v>
      </c>
    </row>
    <row r="35" spans="1:43" ht="15.6">
      <c r="A35" s="7">
        <v>2024</v>
      </c>
      <c r="B35" s="215">
        <f>+'Ark1'!R30</f>
        <v>25666</v>
      </c>
      <c r="C35" s="15">
        <f t="shared" si="40"/>
        <v>97.212332399060671</v>
      </c>
      <c r="D35" s="6"/>
      <c r="E35" s="215">
        <f t="shared" si="41"/>
        <v>-736</v>
      </c>
      <c r="F35" s="223">
        <f>+'Ark1'!S30</f>
        <v>25624</v>
      </c>
      <c r="G35" s="223">
        <f t="shared" si="42"/>
        <v>-730</v>
      </c>
      <c r="H35" s="99">
        <f>+'Ark1'!Y30</f>
        <v>153.05778929322841</v>
      </c>
      <c r="I35" s="178">
        <f t="shared" si="43"/>
        <v>-1.9695684826971558</v>
      </c>
      <c r="J35" s="70">
        <f>+'Ark1'!AA30</f>
        <v>30.731236073998936</v>
      </c>
      <c r="K35" s="194"/>
      <c r="L35" s="111">
        <f>+'Ark1'!W30</f>
        <v>58.905010927255702</v>
      </c>
      <c r="M35" s="182">
        <f t="shared" si="44"/>
        <v>-8.8690218680412158E-2</v>
      </c>
      <c r="N35" s="110">
        <f>+'Ark1'!AB30</f>
        <v>4.6331836517388236</v>
      </c>
      <c r="O35" s="196">
        <f>+'Ark1'!AC30</f>
        <v>-38.150833776850391</v>
      </c>
      <c r="P35" s="223">
        <f>+'Ark1'!Q30</f>
        <v>712</v>
      </c>
      <c r="Q35" s="295">
        <f t="shared" si="45"/>
        <v>-73</v>
      </c>
      <c r="R35" s="99">
        <f t="shared" si="46"/>
        <v>36.047752808988761</v>
      </c>
      <c r="S35" s="70">
        <f t="shared" si="47"/>
        <v>3928.3812200000002</v>
      </c>
      <c r="T35" s="15">
        <f t="shared" si="48"/>
        <v>95.977283638832091</v>
      </c>
      <c r="U35" s="113">
        <f t="shared" si="49"/>
        <v>36.047752808988761</v>
      </c>
      <c r="V35" s="6"/>
      <c r="AC35"/>
      <c r="AE35" s="22"/>
      <c r="AF35" s="22"/>
      <c r="AG35" s="23"/>
      <c r="AH35" s="24"/>
      <c r="AI35" s="24"/>
      <c r="AO35" s="300">
        <f t="shared" si="10"/>
        <v>25666</v>
      </c>
      <c r="AP35" s="300">
        <f t="shared" si="11"/>
        <v>153.05778929322841</v>
      </c>
      <c r="AQ35" s="300">
        <f t="shared" si="12"/>
        <v>58.905010927255702</v>
      </c>
    </row>
    <row r="36" spans="1:43">
      <c r="A36" s="6"/>
      <c r="B36" s="6"/>
      <c r="C36" s="6"/>
      <c r="D36" s="6"/>
      <c r="E36" s="286"/>
      <c r="F36" s="6"/>
      <c r="G36" s="275"/>
      <c r="H36" s="6"/>
      <c r="I36" s="6"/>
      <c r="J36" s="186"/>
      <c r="K36" s="194"/>
      <c r="L36" s="6"/>
      <c r="M36" s="6"/>
      <c r="N36" s="6"/>
      <c r="O36" s="186"/>
      <c r="P36" s="275"/>
      <c r="Q36" s="292"/>
      <c r="R36" s="103"/>
      <c r="S36" s="186"/>
      <c r="T36" s="6"/>
      <c r="U36" s="6"/>
      <c r="V36" s="6"/>
      <c r="AC36"/>
    </row>
    <row r="37" spans="1:43">
      <c r="A37" t="s">
        <v>2</v>
      </c>
    </row>
    <row r="125" spans="1:31">
      <c r="V125" s="29"/>
      <c r="W125" s="29"/>
      <c r="X125" s="105"/>
      <c r="Y125" s="29"/>
      <c r="Z125" s="29"/>
    </row>
    <row r="126" spans="1:31">
      <c r="A126" s="29"/>
      <c r="B126" s="29"/>
      <c r="C126" s="29"/>
      <c r="D126" s="29"/>
      <c r="E126" s="288"/>
      <c r="F126" s="29"/>
      <c r="G126" s="277"/>
      <c r="H126" s="29"/>
      <c r="I126" s="29"/>
      <c r="J126" s="197"/>
      <c r="K126" s="197"/>
      <c r="L126" s="29"/>
      <c r="M126" s="29"/>
      <c r="N126" s="29"/>
      <c r="O126" s="197"/>
      <c r="P126" s="277"/>
      <c r="Q126" s="297"/>
      <c r="R126" s="29"/>
      <c r="S126" s="197"/>
      <c r="T126" s="29"/>
      <c r="U126" s="117"/>
      <c r="V126" s="33"/>
      <c r="W126" s="33"/>
      <c r="X126" s="106"/>
      <c r="Y126" s="33"/>
      <c r="Z126" s="33"/>
      <c r="AE126" s="117"/>
    </row>
    <row r="127" spans="1:31">
      <c r="A127" s="33"/>
      <c r="B127" s="33"/>
      <c r="C127" s="33"/>
      <c r="D127" s="33"/>
      <c r="E127" s="289"/>
      <c r="F127" s="33"/>
      <c r="G127" s="278"/>
      <c r="H127" s="33"/>
      <c r="I127" s="33"/>
      <c r="J127" s="198"/>
      <c r="K127" s="198"/>
      <c r="L127" s="33"/>
      <c r="M127" s="33"/>
      <c r="N127" s="33"/>
      <c r="O127" s="198"/>
      <c r="P127" s="278"/>
      <c r="Q127" s="298"/>
      <c r="R127" s="33"/>
      <c r="S127" s="198"/>
      <c r="T127" s="33"/>
      <c r="U127" s="33"/>
      <c r="V127" s="33"/>
      <c r="W127" s="33"/>
      <c r="X127" s="106"/>
      <c r="Y127" s="33"/>
      <c r="Z127" s="33"/>
      <c r="AE127" s="33"/>
    </row>
    <row r="128" spans="1:31">
      <c r="A128" s="33"/>
      <c r="B128" s="33"/>
      <c r="C128" s="33"/>
      <c r="D128" s="33"/>
      <c r="E128" s="289"/>
      <c r="F128" s="33"/>
      <c r="G128" s="278"/>
      <c r="H128" s="33"/>
      <c r="I128" s="33"/>
      <c r="J128" s="198"/>
      <c r="K128" s="198"/>
      <c r="L128" s="33"/>
      <c r="M128" s="33"/>
      <c r="N128" s="33"/>
      <c r="O128" s="198"/>
      <c r="P128" s="278"/>
      <c r="Q128" s="298"/>
      <c r="R128" s="33"/>
      <c r="S128" s="198"/>
      <c r="T128" s="33"/>
      <c r="U128" s="33"/>
      <c r="V128" s="33"/>
      <c r="W128" s="33"/>
      <c r="X128" s="106"/>
      <c r="Y128" s="33"/>
      <c r="Z128" s="33"/>
      <c r="AE128" s="33"/>
    </row>
    <row r="129" spans="1:31">
      <c r="A129" s="33"/>
      <c r="B129" s="33"/>
      <c r="C129" s="33"/>
      <c r="D129" s="33"/>
      <c r="E129" s="289"/>
      <c r="F129" s="33"/>
      <c r="G129" s="278"/>
      <c r="H129" s="33"/>
      <c r="I129" s="33"/>
      <c r="J129" s="198"/>
      <c r="K129" s="198"/>
      <c r="L129" s="33"/>
      <c r="M129" s="33"/>
      <c r="N129" s="33"/>
      <c r="O129" s="198"/>
      <c r="P129" s="278"/>
      <c r="Q129" s="298"/>
      <c r="R129" s="33"/>
      <c r="S129" s="198"/>
      <c r="T129" s="33"/>
      <c r="U129" s="33"/>
      <c r="V129" s="33"/>
      <c r="W129" s="33"/>
      <c r="X129" s="106"/>
      <c r="Y129" s="33"/>
      <c r="Z129" s="33"/>
      <c r="AE129" s="33"/>
    </row>
    <row r="130" spans="1:31">
      <c r="A130" s="33"/>
      <c r="B130" s="33"/>
      <c r="C130" s="33"/>
      <c r="D130" s="33"/>
      <c r="E130" s="289"/>
      <c r="F130" s="33"/>
      <c r="G130" s="278"/>
      <c r="H130" s="33"/>
      <c r="I130" s="33"/>
      <c r="J130" s="198"/>
      <c r="K130" s="198"/>
      <c r="L130" s="33"/>
      <c r="M130" s="33"/>
      <c r="N130" s="33"/>
      <c r="O130" s="198"/>
      <c r="P130" s="278"/>
      <c r="Q130" s="298"/>
      <c r="R130" s="33"/>
      <c r="S130" s="198"/>
      <c r="T130" s="33"/>
      <c r="U130" s="33"/>
      <c r="V130" s="33"/>
      <c r="W130" s="33"/>
      <c r="X130" s="106"/>
      <c r="Y130" s="33"/>
      <c r="Z130" s="33"/>
      <c r="AE130" s="33"/>
    </row>
    <row r="131" spans="1:31">
      <c r="A131" s="33"/>
      <c r="B131" s="33"/>
      <c r="C131" s="33"/>
      <c r="D131" s="33"/>
      <c r="E131" s="289"/>
      <c r="F131" s="33"/>
      <c r="G131" s="278"/>
      <c r="H131" s="33"/>
      <c r="I131" s="33"/>
      <c r="J131" s="198"/>
      <c r="K131" s="198"/>
      <c r="L131" s="33"/>
      <c r="M131" s="33"/>
      <c r="N131" s="33"/>
      <c r="O131" s="198"/>
      <c r="P131" s="278"/>
      <c r="Q131" s="298"/>
      <c r="R131" s="33"/>
      <c r="S131" s="198"/>
      <c r="T131" s="33"/>
      <c r="U131" s="33"/>
      <c r="V131" s="33"/>
      <c r="W131" s="33"/>
      <c r="X131" s="106"/>
      <c r="Y131" s="33"/>
      <c r="Z131" s="33"/>
      <c r="AE131" s="33"/>
    </row>
    <row r="132" spans="1:31">
      <c r="A132" s="33"/>
      <c r="B132" s="33"/>
      <c r="C132" s="33"/>
      <c r="D132" s="33"/>
      <c r="E132" s="289"/>
      <c r="F132" s="33"/>
      <c r="G132" s="278"/>
      <c r="H132" s="33"/>
      <c r="I132" s="33"/>
      <c r="J132" s="198"/>
      <c r="K132" s="198"/>
      <c r="L132" s="33"/>
      <c r="M132" s="33"/>
      <c r="N132" s="33"/>
      <c r="O132" s="198"/>
      <c r="P132" s="278"/>
      <c r="Q132" s="298"/>
      <c r="R132" s="33"/>
      <c r="S132" s="198"/>
      <c r="T132" s="33"/>
      <c r="U132" s="33"/>
      <c r="V132" s="33"/>
      <c r="W132" s="33"/>
      <c r="X132" s="106"/>
      <c r="Y132" s="33"/>
      <c r="Z132" s="33"/>
      <c r="AE132" s="33"/>
    </row>
    <row r="133" spans="1:31">
      <c r="A133" s="33"/>
      <c r="B133" s="33"/>
      <c r="C133" s="33"/>
      <c r="D133" s="33"/>
      <c r="E133" s="289"/>
      <c r="F133" s="33"/>
      <c r="G133" s="278"/>
      <c r="H133" s="33"/>
      <c r="I133" s="33"/>
      <c r="J133" s="198"/>
      <c r="K133" s="198"/>
      <c r="L133" s="33"/>
      <c r="M133" s="33"/>
      <c r="N133" s="33"/>
      <c r="O133" s="198"/>
      <c r="P133" s="278"/>
      <c r="Q133" s="298"/>
      <c r="R133" s="33"/>
      <c r="S133" s="198"/>
      <c r="T133" s="33"/>
      <c r="U133" s="33"/>
      <c r="V133" s="33"/>
      <c r="W133" s="33"/>
      <c r="X133" s="106"/>
      <c r="Y133" s="33"/>
      <c r="Z133" s="33"/>
      <c r="AE133" s="33"/>
    </row>
    <row r="134" spans="1:31">
      <c r="A134" s="33"/>
      <c r="B134" s="33"/>
      <c r="C134" s="33"/>
      <c r="D134" s="33"/>
      <c r="E134" s="289"/>
      <c r="F134" s="33"/>
      <c r="G134" s="278"/>
      <c r="H134" s="33"/>
      <c r="I134" s="33"/>
      <c r="J134" s="198"/>
      <c r="K134" s="198"/>
      <c r="L134" s="33"/>
      <c r="M134" s="33"/>
      <c r="N134" s="33"/>
      <c r="O134" s="198"/>
      <c r="P134" s="278"/>
      <c r="Q134" s="298"/>
      <c r="R134" s="33"/>
      <c r="S134" s="198"/>
      <c r="T134" s="33"/>
      <c r="U134" s="33"/>
      <c r="V134" s="33"/>
      <c r="W134" s="33"/>
      <c r="X134" s="106"/>
      <c r="Y134" s="33"/>
      <c r="Z134" s="33"/>
      <c r="AE134" s="33"/>
    </row>
    <row r="135" spans="1:31">
      <c r="A135" s="33"/>
      <c r="B135" s="33"/>
      <c r="C135" s="33"/>
      <c r="D135" s="33"/>
      <c r="E135" s="289"/>
      <c r="F135" s="33"/>
      <c r="G135" s="278"/>
      <c r="H135" s="33"/>
      <c r="I135" s="33"/>
      <c r="J135" s="198"/>
      <c r="K135" s="198"/>
      <c r="L135" s="33"/>
      <c r="M135" s="33"/>
      <c r="N135" s="33"/>
      <c r="O135" s="198"/>
      <c r="P135" s="278"/>
      <c r="Q135" s="298"/>
      <c r="R135" s="33"/>
      <c r="S135" s="198"/>
      <c r="T135" s="33"/>
      <c r="U135" s="33"/>
      <c r="V135" s="33"/>
      <c r="W135" s="33"/>
      <c r="X135" s="106"/>
      <c r="Y135" s="33"/>
      <c r="Z135" s="33"/>
      <c r="AE135" s="33"/>
    </row>
    <row r="136" spans="1:31">
      <c r="A136" s="33"/>
      <c r="B136" s="33"/>
      <c r="C136" s="33"/>
      <c r="D136" s="33"/>
      <c r="E136" s="289"/>
      <c r="F136" s="33"/>
      <c r="G136" s="278"/>
      <c r="H136" s="33"/>
      <c r="I136" s="33"/>
      <c r="J136" s="198"/>
      <c r="K136" s="198"/>
      <c r="L136" s="33"/>
      <c r="M136" s="33"/>
      <c r="N136" s="33"/>
      <c r="O136" s="198"/>
      <c r="P136" s="278"/>
      <c r="Q136" s="298"/>
      <c r="R136" s="33"/>
      <c r="S136" s="198"/>
      <c r="T136" s="33"/>
      <c r="U136" s="33"/>
      <c r="V136" s="33"/>
      <c r="W136" s="33"/>
      <c r="X136" s="106"/>
      <c r="Y136" s="33"/>
      <c r="Z136" s="33"/>
      <c r="AE136" s="33"/>
    </row>
    <row r="137" spans="1:31">
      <c r="A137" s="33"/>
      <c r="B137" s="33"/>
      <c r="C137" s="33"/>
      <c r="D137" s="33"/>
      <c r="E137" s="289"/>
      <c r="F137" s="33"/>
      <c r="G137" s="278"/>
      <c r="H137" s="33"/>
      <c r="I137" s="33"/>
      <c r="J137" s="198"/>
      <c r="K137" s="198"/>
      <c r="L137" s="33"/>
      <c r="M137" s="33"/>
      <c r="N137" s="33"/>
      <c r="O137" s="198"/>
      <c r="P137" s="278"/>
      <c r="Q137" s="298"/>
      <c r="R137" s="33"/>
      <c r="S137" s="198"/>
      <c r="T137" s="33"/>
      <c r="U137" s="33"/>
      <c r="V137" s="33"/>
      <c r="W137" s="33"/>
      <c r="X137" s="106"/>
      <c r="Y137" s="33"/>
      <c r="Z137" s="33"/>
      <c r="AE137" s="33"/>
    </row>
    <row r="138" spans="1:31">
      <c r="A138" s="33"/>
      <c r="B138" s="33"/>
      <c r="C138" s="33"/>
      <c r="D138" s="33"/>
      <c r="E138" s="289"/>
      <c r="F138" s="33"/>
      <c r="G138" s="278"/>
      <c r="H138" s="33"/>
      <c r="I138" s="33"/>
      <c r="J138" s="198"/>
      <c r="K138" s="198"/>
      <c r="L138" s="33"/>
      <c r="M138" s="33"/>
      <c r="N138" s="33"/>
      <c r="O138" s="198"/>
      <c r="P138" s="278"/>
      <c r="Q138" s="298"/>
      <c r="R138" s="33"/>
      <c r="S138" s="198"/>
      <c r="T138" s="33"/>
      <c r="U138" s="33"/>
      <c r="V138" s="33"/>
      <c r="W138" s="33"/>
      <c r="X138" s="106"/>
      <c r="Y138" s="33"/>
      <c r="Z138" s="33"/>
      <c r="AE138" s="33"/>
    </row>
    <row r="139" spans="1:31">
      <c r="A139" s="33"/>
      <c r="B139" s="33"/>
      <c r="C139" s="33"/>
      <c r="D139" s="33"/>
      <c r="E139" s="289"/>
      <c r="F139" s="33"/>
      <c r="G139" s="278"/>
      <c r="H139" s="33"/>
      <c r="I139" s="33"/>
      <c r="J139" s="198"/>
      <c r="K139" s="198"/>
      <c r="L139" s="33"/>
      <c r="M139" s="33"/>
      <c r="N139" s="33"/>
      <c r="O139" s="198"/>
      <c r="P139" s="278"/>
      <c r="Q139" s="298"/>
      <c r="R139" s="33"/>
      <c r="S139" s="198"/>
      <c r="T139" s="33"/>
      <c r="U139" s="33"/>
      <c r="V139" s="33"/>
      <c r="W139" s="33"/>
      <c r="X139" s="106"/>
      <c r="Y139" s="33"/>
      <c r="Z139" s="33"/>
      <c r="AE139" s="33"/>
    </row>
    <row r="140" spans="1:31">
      <c r="A140" s="33"/>
      <c r="B140" s="33"/>
      <c r="C140" s="33"/>
      <c r="D140" s="33"/>
      <c r="E140" s="289"/>
      <c r="F140" s="33"/>
      <c r="G140" s="278"/>
      <c r="H140" s="33"/>
      <c r="I140" s="33"/>
      <c r="J140" s="198"/>
      <c r="K140" s="198"/>
      <c r="L140" s="33"/>
      <c r="M140" s="33"/>
      <c r="N140" s="33"/>
      <c r="O140" s="198"/>
      <c r="P140" s="278"/>
      <c r="Q140" s="298"/>
      <c r="R140" s="33"/>
      <c r="S140" s="198"/>
      <c r="T140" s="33"/>
      <c r="U140" s="33"/>
      <c r="V140" s="33"/>
      <c r="W140" s="33"/>
      <c r="X140" s="106"/>
      <c r="Y140" s="33"/>
      <c r="Z140" s="33"/>
      <c r="AE140" s="33"/>
    </row>
    <row r="141" spans="1:31">
      <c r="A141" s="33"/>
      <c r="B141" s="33"/>
      <c r="C141" s="33"/>
      <c r="D141" s="33"/>
      <c r="E141" s="289"/>
      <c r="F141" s="33"/>
      <c r="G141" s="278"/>
      <c r="H141" s="33"/>
      <c r="I141" s="33"/>
      <c r="J141" s="198"/>
      <c r="K141" s="198"/>
      <c r="L141" s="33"/>
      <c r="M141" s="33"/>
      <c r="N141" s="33"/>
      <c r="O141" s="198"/>
      <c r="P141" s="278"/>
      <c r="Q141" s="298"/>
      <c r="R141" s="33"/>
      <c r="S141" s="198"/>
      <c r="T141" s="33"/>
      <c r="U141" s="33"/>
      <c r="V141" s="33"/>
      <c r="W141" s="33"/>
      <c r="X141" s="106"/>
      <c r="Y141" s="33"/>
      <c r="Z141" s="33"/>
      <c r="AE141" s="33"/>
    </row>
    <row r="142" spans="1:31">
      <c r="A142" s="33"/>
      <c r="B142" s="33"/>
      <c r="C142" s="33"/>
      <c r="D142" s="33"/>
      <c r="E142" s="289"/>
      <c r="F142" s="33"/>
      <c r="G142" s="278"/>
      <c r="H142" s="33"/>
      <c r="I142" s="33"/>
      <c r="J142" s="198"/>
      <c r="K142" s="198"/>
      <c r="L142" s="33"/>
      <c r="M142" s="33"/>
      <c r="N142" s="33"/>
      <c r="O142" s="198"/>
      <c r="P142" s="278"/>
      <c r="Q142" s="298"/>
      <c r="R142" s="33"/>
      <c r="S142" s="198"/>
      <c r="T142" s="33"/>
      <c r="U142" s="33"/>
      <c r="V142" s="33"/>
      <c r="W142" s="33"/>
      <c r="X142" s="106"/>
      <c r="Y142" s="33"/>
      <c r="Z142" s="33"/>
      <c r="AE142" s="33"/>
    </row>
    <row r="143" spans="1:31">
      <c r="A143" s="33"/>
      <c r="B143" s="33"/>
      <c r="C143" s="33"/>
      <c r="D143" s="33"/>
      <c r="E143" s="289"/>
      <c r="F143" s="33"/>
      <c r="G143" s="278"/>
      <c r="H143" s="33"/>
      <c r="I143" s="33"/>
      <c r="J143" s="198"/>
      <c r="K143" s="198"/>
      <c r="L143" s="33"/>
      <c r="M143" s="33"/>
      <c r="N143" s="33"/>
      <c r="O143" s="198"/>
      <c r="P143" s="278"/>
      <c r="Q143" s="298"/>
      <c r="R143" s="33"/>
      <c r="S143" s="198"/>
      <c r="T143" s="33"/>
      <c r="U143" s="33"/>
      <c r="AE143" s="33"/>
    </row>
  </sheetData>
  <mergeCells count="2">
    <mergeCell ref="J2:L2"/>
    <mergeCell ref="V2:Y2"/>
  </mergeCells>
  <phoneticPr fontId="11" type="noConversion"/>
  <conditionalFormatting sqref="C8:C35 T8:T35 E8:E35">
    <cfRule type="cellIs" dxfId="144" priority="13" operator="lessThan">
      <formula>100</formula>
    </cfRule>
    <cfRule type="cellIs" dxfId="143" priority="14" operator="greaterThan">
      <formula>100</formula>
    </cfRule>
  </conditionalFormatting>
  <conditionalFormatting sqref="G8:G35 I8:I35 M8:M35">
    <cfRule type="cellIs" dxfId="142" priority="7" operator="lessThan">
      <formula>0</formula>
    </cfRule>
    <cfRule type="cellIs" dxfId="141" priority="8" operator="greaterThan">
      <formula>0</formula>
    </cfRule>
  </conditionalFormatting>
  <conditionalFormatting sqref="Q8:Q35">
    <cfRule type="cellIs" dxfId="140" priority="1" operator="lessThan">
      <formula>0</formula>
    </cfRule>
    <cfRule type="cellIs" dxfId="139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zoomScale="98" zoomScaleNormal="98"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7"/>
  <sheetViews>
    <sheetView zoomScale="89" zoomScaleNormal="89" workbookViewId="0">
      <selection activeCell="Q28" sqref="Q28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6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6" customWidth="1"/>
    <col min="21" max="21" width="10.90625" style="96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0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8" customFormat="1" ht="31.8">
      <c r="A2" s="145"/>
      <c r="B2" s="145" t="s">
        <v>549</v>
      </c>
      <c r="C2" s="145"/>
      <c r="D2" s="145"/>
      <c r="E2" s="145"/>
      <c r="F2" s="145" t="s">
        <v>502</v>
      </c>
      <c r="G2" s="145"/>
      <c r="H2" s="145"/>
      <c r="I2" s="145" t="str">
        <f>+År!B2</f>
        <v>Skålda purke</v>
      </c>
      <c r="J2" s="145"/>
      <c r="K2" s="147"/>
      <c r="L2" s="145"/>
      <c r="M2" s="165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0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0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7" customFormat="1" ht="19.8">
      <c r="A5" s="157"/>
      <c r="B5" s="157"/>
      <c r="C5" s="142" t="s">
        <v>8</v>
      </c>
      <c r="D5" s="142"/>
      <c r="E5" s="136">
        <f>+År!R2</f>
        <v>45</v>
      </c>
      <c r="F5" s="157"/>
      <c r="G5" s="157"/>
      <c r="H5" s="142" t="s">
        <v>453</v>
      </c>
      <c r="I5" s="157"/>
      <c r="J5" s="157"/>
      <c r="K5" s="157"/>
      <c r="L5" s="326">
        <f>SUM(E11:E44)</f>
        <v>25625</v>
      </c>
      <c r="M5" s="325"/>
      <c r="N5" s="39"/>
      <c r="O5" s="4"/>
      <c r="P5" s="136"/>
      <c r="Q5" s="136"/>
      <c r="R5" s="136"/>
      <c r="S5" s="136"/>
      <c r="Z5" s="162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48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48"/>
      <c r="L7" s="82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5" t="s">
        <v>18</v>
      </c>
      <c r="J8" s="95" t="s">
        <v>476</v>
      </c>
      <c r="K8" s="95" t="s">
        <v>507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550</v>
      </c>
      <c r="D9" s="34" t="s">
        <v>526</v>
      </c>
      <c r="E9" s="72" t="s">
        <v>3</v>
      </c>
      <c r="F9" s="72" t="s">
        <v>482</v>
      </c>
      <c r="G9" s="78" t="s">
        <v>3</v>
      </c>
      <c r="H9" s="78" t="s">
        <v>1</v>
      </c>
      <c r="I9" s="95" t="s">
        <v>480</v>
      </c>
      <c r="J9" s="95" t="s">
        <v>480</v>
      </c>
      <c r="K9" s="95" t="s">
        <v>508</v>
      </c>
      <c r="L9" s="72" t="s">
        <v>533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444</v>
      </c>
      <c r="D10" s="34" t="s">
        <v>505</v>
      </c>
      <c r="E10" s="72" t="s">
        <v>11</v>
      </c>
      <c r="F10" s="72" t="s">
        <v>475</v>
      </c>
      <c r="G10" s="78" t="s">
        <v>444</v>
      </c>
      <c r="H10" s="78" t="s">
        <v>444</v>
      </c>
      <c r="I10" s="95" t="s">
        <v>477</v>
      </c>
      <c r="J10" s="95" t="s">
        <v>477</v>
      </c>
      <c r="K10" s="95" t="s">
        <v>475</v>
      </c>
      <c r="L10" s="72" t="s">
        <v>540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+'Ark1'!C1044</f>
        <v>2024</v>
      </c>
      <c r="C11" s="47">
        <f>+'Ark1'!M1044</f>
        <v>35</v>
      </c>
      <c r="D11" s="47">
        <f>+'Ark1'!Q1044</f>
        <v>11</v>
      </c>
      <c r="E11" s="65">
        <f>+'Ark1'!R1044</f>
        <v>13</v>
      </c>
      <c r="F11" s="65">
        <f>+'Ark1'!S1044</f>
        <v>13</v>
      </c>
      <c r="G11" s="101">
        <f>+'Ark1'!T1044</f>
        <v>5.0650666251071473E-2</v>
      </c>
      <c r="H11" s="101">
        <f>+'Ark1'!U1044</f>
        <v>7.0365715602169018E-2</v>
      </c>
      <c r="I11" s="101">
        <f>+'Ark1'!Y1044</f>
        <v>212.3</v>
      </c>
      <c r="J11" s="101">
        <f>+'Ark1'!AA1044</f>
        <v>51.792633868890334</v>
      </c>
      <c r="K11" s="101">
        <f>+I11/C11</f>
        <v>6.0657142857142858</v>
      </c>
      <c r="L11" s="65">
        <f>+E11/D11</f>
        <v>1.1818181818181819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+'Ark1'!C1045</f>
        <v>2024</v>
      </c>
      <c r="C12" s="47">
        <f>+'Ark1'!M1045</f>
        <v>36</v>
      </c>
      <c r="D12" s="47">
        <f>+'Ark1'!Q1045</f>
        <v>5</v>
      </c>
      <c r="E12" s="65">
        <f>+'Ark1'!R1045</f>
        <v>5</v>
      </c>
      <c r="F12" s="65">
        <f>+'Ark1'!S1045</f>
        <v>5</v>
      </c>
      <c r="G12" s="101">
        <f>+'Ark1'!T1045</f>
        <v>1.9481025481181337E-2</v>
      </c>
      <c r="H12" s="101">
        <f>+'Ark1'!U1045</f>
        <v>2.3333708800719263E-2</v>
      </c>
      <c r="I12" s="101">
        <f>+'Ark1'!Y1045</f>
        <v>183.04</v>
      </c>
      <c r="J12" s="101">
        <f>+'Ark1'!AA1045</f>
        <v>49.27951298460647</v>
      </c>
      <c r="K12" s="101">
        <f t="shared" ref="K12:K45" si="0">+I12/C12</f>
        <v>5.0844444444444443</v>
      </c>
      <c r="L12" s="65">
        <f t="shared" ref="L12:L46" si="1">+E12/D12</f>
        <v>1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+'Ark1'!C1046</f>
        <v>2024</v>
      </c>
      <c r="C13" s="47">
        <f>+'Ark1'!M1046</f>
        <v>37</v>
      </c>
      <c r="D13" s="47">
        <f>+'Ark1'!Q1046</f>
        <v>1</v>
      </c>
      <c r="E13" s="65">
        <f>+'Ark1'!R1046</f>
        <v>1</v>
      </c>
      <c r="F13" s="65">
        <f>+'Ark1'!S1046</f>
        <v>1</v>
      </c>
      <c r="G13" s="101">
        <f>+'Ark1'!T1046</f>
        <v>3.896205096236267E-3</v>
      </c>
      <c r="H13" s="101">
        <f>+'Ark1'!U1046</f>
        <v>6.0985829820061708E-3</v>
      </c>
      <c r="I13" s="101">
        <f>+'Ark1'!Y1046</f>
        <v>239.2</v>
      </c>
      <c r="J13" s="101">
        <f>+'Ark1'!AA1046</f>
        <v>0</v>
      </c>
      <c r="K13" s="101">
        <f t="shared" si="0"/>
        <v>6.4648648648648646</v>
      </c>
      <c r="L13" s="65">
        <f t="shared" si="1"/>
        <v>1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+'Ark1'!C1047</f>
        <v>2024</v>
      </c>
      <c r="C14" s="47">
        <f>+'Ark1'!M1047</f>
        <v>38</v>
      </c>
      <c r="D14" s="47">
        <f>+'Ark1'!Q1047</f>
        <v>2</v>
      </c>
      <c r="E14" s="65">
        <f>+'Ark1'!R1047</f>
        <v>2</v>
      </c>
      <c r="F14" s="65">
        <f>+'Ark1'!S1047</f>
        <v>2</v>
      </c>
      <c r="G14" s="101">
        <f>+'Ark1'!T1047</f>
        <v>7.7924101924725341E-3</v>
      </c>
      <c r="H14" s="101">
        <f>+'Ark1'!U1047</f>
        <v>9.8209622268761593E-3</v>
      </c>
      <c r="I14" s="101">
        <f>+'Ark1'!Y1047</f>
        <v>192.6</v>
      </c>
      <c r="J14" s="101">
        <f>+'Ark1'!AA1047</f>
        <v>67.300000000000011</v>
      </c>
      <c r="K14" s="101">
        <f t="shared" si="0"/>
        <v>5.0684210526315789</v>
      </c>
      <c r="L14" s="65">
        <f t="shared" si="1"/>
        <v>1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+'Ark1'!C1048</f>
        <v>2024</v>
      </c>
      <c r="C15" s="47">
        <f>+'Ark1'!M1048</f>
        <v>39</v>
      </c>
      <c r="D15" s="47">
        <f>+'Ark1'!Q1048</f>
        <v>9</v>
      </c>
      <c r="E15" s="65">
        <f>+'Ark1'!R1048</f>
        <v>9</v>
      </c>
      <c r="F15" s="65">
        <f>+'Ark1'!S1048</f>
        <v>9</v>
      </c>
      <c r="G15" s="101">
        <f>+'Ark1'!T1048</f>
        <v>3.5065845866126391E-2</v>
      </c>
      <c r="H15" s="101">
        <f>+'Ark1'!U1048</f>
        <v>4.8745321084020077E-2</v>
      </c>
      <c r="I15" s="101">
        <f>+'Ark1'!Y1048</f>
        <v>212.43333333333328</v>
      </c>
      <c r="J15" s="101">
        <f>+'Ark1'!AA1048</f>
        <v>27.037463720631312</v>
      </c>
      <c r="K15" s="101">
        <f t="shared" si="0"/>
        <v>5.4470085470085454</v>
      </c>
      <c r="L15" s="65">
        <f t="shared" si="1"/>
        <v>1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+'Ark1'!C1049</f>
        <v>2024</v>
      </c>
      <c r="C16" s="47">
        <f>+'Ark1'!M1049</f>
        <v>40</v>
      </c>
      <c r="D16" s="47">
        <f>+'Ark1'!Q1049</f>
        <v>9</v>
      </c>
      <c r="E16" s="65">
        <f>+'Ark1'!R1049</f>
        <v>10</v>
      </c>
      <c r="F16" s="65">
        <f>+'Ark1'!S1049</f>
        <v>10</v>
      </c>
      <c r="G16" s="101">
        <f>+'Ark1'!T1049</f>
        <v>3.8962050962362674E-2</v>
      </c>
      <c r="H16" s="101">
        <f>+'Ark1'!U1049</f>
        <v>4.7886114367909682E-2</v>
      </c>
      <c r="I16" s="101">
        <f>+'Ark1'!Y1049</f>
        <v>187.82000000000005</v>
      </c>
      <c r="J16" s="101">
        <f>+'Ark1'!AA1049</f>
        <v>50.418445037505798</v>
      </c>
      <c r="K16" s="101">
        <f t="shared" si="0"/>
        <v>4.6955000000000009</v>
      </c>
      <c r="L16" s="65">
        <f t="shared" si="1"/>
        <v>1.1111111111111112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+'Ark1'!C1050</f>
        <v>2024</v>
      </c>
      <c r="C17" s="47">
        <f>+'Ark1'!M1050</f>
        <v>41</v>
      </c>
      <c r="D17" s="47">
        <f>+'Ark1'!Q1050</f>
        <v>12</v>
      </c>
      <c r="E17" s="65">
        <f>+'Ark1'!R1050</f>
        <v>12</v>
      </c>
      <c r="F17" s="65">
        <f>+'Ark1'!S1050</f>
        <v>12</v>
      </c>
      <c r="G17" s="101">
        <f>+'Ark1'!T1050</f>
        <v>4.675446115483519E-2</v>
      </c>
      <c r="H17" s="101">
        <f>+'Ark1'!U1050</f>
        <v>6.0131722253601805E-2</v>
      </c>
      <c r="I17" s="101">
        <f>+'Ark1'!Y1050</f>
        <v>196.54166666666663</v>
      </c>
      <c r="J17" s="101">
        <f>+'Ark1'!AA1050</f>
        <v>43.54554049753235</v>
      </c>
      <c r="K17" s="101">
        <f t="shared" si="0"/>
        <v>4.7936991869918693</v>
      </c>
      <c r="L17" s="65">
        <f t="shared" si="1"/>
        <v>1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+'Ark1'!C1051</f>
        <v>2024</v>
      </c>
      <c r="C18" s="47">
        <f>+'Ark1'!M1051</f>
        <v>42</v>
      </c>
      <c r="D18" s="47">
        <f>+'Ark1'!Q1051</f>
        <v>19</v>
      </c>
      <c r="E18" s="65">
        <f>+'Ark1'!R1051</f>
        <v>20</v>
      </c>
      <c r="F18" s="65">
        <f>+'Ark1'!S1051</f>
        <v>20</v>
      </c>
      <c r="G18" s="101">
        <f>+'Ark1'!T1051</f>
        <v>7.7924101924725347E-2</v>
      </c>
      <c r="H18" s="101">
        <f>+'Ark1'!U1051</f>
        <v>9.5180727376360519E-2</v>
      </c>
      <c r="I18" s="101">
        <f>+'Ark1'!Y1051</f>
        <v>186.65999999999997</v>
      </c>
      <c r="J18" s="101">
        <f>+'Ark1'!AA1051</f>
        <v>38.987836564754573</v>
      </c>
      <c r="K18" s="101">
        <f t="shared" si="0"/>
        <v>4.444285714285714</v>
      </c>
      <c r="L18" s="65">
        <f t="shared" si="1"/>
        <v>1.0526315789473684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+'Ark1'!C1052</f>
        <v>2024</v>
      </c>
      <c r="C19" s="47">
        <f>+'Ark1'!M1052</f>
        <v>43</v>
      </c>
      <c r="D19" s="47">
        <f>+'Ark1'!Q1052</f>
        <v>16</v>
      </c>
      <c r="E19" s="65">
        <f>+'Ark1'!R1052</f>
        <v>20</v>
      </c>
      <c r="F19" s="65">
        <f>+'Ark1'!S1052</f>
        <v>20</v>
      </c>
      <c r="G19" s="101">
        <f>+'Ark1'!T1052</f>
        <v>7.7924101924725347E-2</v>
      </c>
      <c r="H19" s="101">
        <f>+'Ark1'!U1052</f>
        <v>0.10946854469708062</v>
      </c>
      <c r="I19" s="101">
        <f>+'Ark1'!Y1052</f>
        <v>214.67999999999995</v>
      </c>
      <c r="J19" s="101">
        <f>+'Ark1'!AA1052</f>
        <v>30.420430634690344</v>
      </c>
      <c r="K19" s="101">
        <f t="shared" si="0"/>
        <v>4.9925581395348821</v>
      </c>
      <c r="L19" s="65">
        <f t="shared" si="1"/>
        <v>1.25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+'Ark1'!C1053</f>
        <v>2024</v>
      </c>
      <c r="C20" s="47">
        <f>+'Ark1'!M1053</f>
        <v>44</v>
      </c>
      <c r="D20" s="47">
        <f>+'Ark1'!Q1053</f>
        <v>17</v>
      </c>
      <c r="E20" s="65">
        <f>+'Ark1'!R1053</f>
        <v>18</v>
      </c>
      <c r="F20" s="65">
        <f>+'Ark1'!S1053</f>
        <v>18</v>
      </c>
      <c r="G20" s="101">
        <f>+'Ark1'!T1053</f>
        <v>7.0131691732252782E-2</v>
      </c>
      <c r="H20" s="101">
        <f>+'Ark1'!U1053</f>
        <v>9.063483546293373E-2</v>
      </c>
      <c r="I20" s="101">
        <f>+'Ark1'!Y1053</f>
        <v>197.49444444444444</v>
      </c>
      <c r="J20" s="101">
        <f>+'Ark1'!AA1053</f>
        <v>35.841262258002537</v>
      </c>
      <c r="K20" s="101">
        <f t="shared" si="0"/>
        <v>4.4885101010101005</v>
      </c>
      <c r="L20" s="65">
        <f t="shared" si="1"/>
        <v>1.0588235294117647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+'Ark1'!C1054</f>
        <v>2024</v>
      </c>
      <c r="C21" s="47">
        <f>+'Ark1'!M1054</f>
        <v>45</v>
      </c>
      <c r="D21" s="47">
        <f>+'Ark1'!Q1054</f>
        <v>36</v>
      </c>
      <c r="E21" s="65">
        <f>+'Ark1'!R1054</f>
        <v>41</v>
      </c>
      <c r="F21" s="65">
        <f>+'Ark1'!S1054</f>
        <v>41</v>
      </c>
      <c r="G21" s="101">
        <f>+'Ark1'!T1054</f>
        <v>0.15974440894568692</v>
      </c>
      <c r="H21" s="101">
        <f>+'Ark1'!U1054</f>
        <v>0.1994940317767788</v>
      </c>
      <c r="I21" s="101">
        <f>+'Ark1'!Y1054</f>
        <v>190.84390243902439</v>
      </c>
      <c r="J21" s="101">
        <f>+'Ark1'!AA1054</f>
        <v>35.591702573605879</v>
      </c>
      <c r="K21" s="101">
        <f t="shared" si="0"/>
        <v>4.2409756097560978</v>
      </c>
      <c r="L21" s="65">
        <f t="shared" si="1"/>
        <v>1.1388888888888888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+'Ark1'!C1055</f>
        <v>2024</v>
      </c>
      <c r="C22" s="47">
        <f>+'Ark1'!M1055</f>
        <v>46</v>
      </c>
      <c r="D22" s="47">
        <f>+'Ark1'!Q1055</f>
        <v>34</v>
      </c>
      <c r="E22" s="65">
        <f>+'Ark1'!R1055</f>
        <v>43</v>
      </c>
      <c r="F22" s="65">
        <f>+'Ark1'!S1055</f>
        <v>43</v>
      </c>
      <c r="G22" s="101">
        <f>+'Ark1'!T1055</f>
        <v>0.1675368191381594</v>
      </c>
      <c r="H22" s="101">
        <f>+'Ark1'!U1055</f>
        <v>0.20296910226359924</v>
      </c>
      <c r="I22" s="101">
        <f>+'Ark1'!Y1055</f>
        <v>185.1372093023256</v>
      </c>
      <c r="J22" s="101">
        <f>+'Ark1'!AA1055</f>
        <v>37.095458402241945</v>
      </c>
      <c r="K22" s="101">
        <f t="shared" si="0"/>
        <v>4.0247219413549047</v>
      </c>
      <c r="L22" s="65">
        <f t="shared" si="1"/>
        <v>1.2647058823529411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+'Ark1'!C1056</f>
        <v>2024</v>
      </c>
      <c r="C23" s="47">
        <f>+'Ark1'!M1056</f>
        <v>47</v>
      </c>
      <c r="D23" s="47">
        <f>+'Ark1'!Q1056</f>
        <v>48</v>
      </c>
      <c r="E23" s="65">
        <f>+'Ark1'!R1056</f>
        <v>69</v>
      </c>
      <c r="F23" s="65">
        <f>+'Ark1'!S1056</f>
        <v>69</v>
      </c>
      <c r="G23" s="101">
        <f>+'Ark1'!T1056</f>
        <v>0.26883815164030234</v>
      </c>
      <c r="H23" s="101">
        <f>+'Ark1'!U1056</f>
        <v>0.33423396214177126</v>
      </c>
      <c r="I23" s="101">
        <f>+'Ark1'!Y1056</f>
        <v>189.99130434782623</v>
      </c>
      <c r="J23" s="101">
        <f>+'Ark1'!AA1056</f>
        <v>42.953644508464279</v>
      </c>
      <c r="K23" s="101">
        <f t="shared" si="0"/>
        <v>4.0423681776133238</v>
      </c>
      <c r="L23" s="65">
        <f t="shared" si="1"/>
        <v>1.4375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+'Ark1'!C1057</f>
        <v>2024</v>
      </c>
      <c r="C24" s="47">
        <f>+'Ark1'!M1057</f>
        <v>48</v>
      </c>
      <c r="D24" s="47">
        <f>+'Ark1'!Q1057</f>
        <v>192</v>
      </c>
      <c r="E24" s="65">
        <f>+'Ark1'!R1057</f>
        <v>688</v>
      </c>
      <c r="F24" s="65">
        <f>+'Ark1'!S1057</f>
        <v>688</v>
      </c>
      <c r="G24" s="101">
        <f>+'Ark1'!T1057</f>
        <v>2.6805891062105505</v>
      </c>
      <c r="H24" s="101">
        <f>+'Ark1'!U1057</f>
        <v>3.2439872229587361</v>
      </c>
      <c r="I24" s="101">
        <f>+'Ark1'!Y1057</f>
        <v>184.93662790697664</v>
      </c>
      <c r="J24" s="101">
        <f>+'Ark1'!AA1057</f>
        <v>34.814960968435486</v>
      </c>
      <c r="K24" s="101">
        <f t="shared" si="0"/>
        <v>3.8528464147286798</v>
      </c>
      <c r="L24" s="65">
        <f t="shared" si="1"/>
        <v>3.5833333333333335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+'Ark1'!C1058</f>
        <v>2024</v>
      </c>
      <c r="C25" s="47">
        <f>+'Ark1'!M1058</f>
        <v>49</v>
      </c>
      <c r="D25" s="47">
        <f>+'Ark1'!Q1058</f>
        <v>161</v>
      </c>
      <c r="E25" s="65">
        <f>+'Ark1'!R1058</f>
        <v>307</v>
      </c>
      <c r="F25" s="65">
        <f>+'Ark1'!S1058</f>
        <v>307</v>
      </c>
      <c r="G25" s="101">
        <f>+'Ark1'!T1058</f>
        <v>1.1961349645445336</v>
      </c>
      <c r="H25" s="101">
        <f>+'Ark1'!U1058</f>
        <v>1.4188511381276536</v>
      </c>
      <c r="I25" s="101">
        <f>+'Ark1'!Y1058</f>
        <v>181.27198697068405</v>
      </c>
      <c r="J25" s="101">
        <f>+'Ark1'!AA1058</f>
        <v>35.41897295571404</v>
      </c>
      <c r="K25" s="101">
        <f t="shared" si="0"/>
        <v>3.6994283055241644</v>
      </c>
      <c r="L25" s="65">
        <f t="shared" si="1"/>
        <v>1.9068322981366459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+'Ark1'!C1059</f>
        <v>2024</v>
      </c>
      <c r="C26" s="47">
        <f>+'Ark1'!M1059</f>
        <v>50</v>
      </c>
      <c r="D26" s="47">
        <f>+'Ark1'!Q1059</f>
        <v>169</v>
      </c>
      <c r="E26" s="65">
        <f>+'Ark1'!R1059</f>
        <v>357</v>
      </c>
      <c r="F26" s="65">
        <f>+'Ark1'!S1059</f>
        <v>357</v>
      </c>
      <c r="G26" s="101">
        <f>+'Ark1'!T1059</f>
        <v>1.3909452193563463</v>
      </c>
      <c r="H26" s="101">
        <f>+'Ark1'!U1059</f>
        <v>1.59377236773864</v>
      </c>
      <c r="I26" s="101">
        <f>+'Ark1'!Y1059</f>
        <v>175.101680672269</v>
      </c>
      <c r="J26" s="101">
        <f>+'Ark1'!AA1059</f>
        <v>31.818696782904659</v>
      </c>
      <c r="K26" s="101">
        <f t="shared" si="0"/>
        <v>3.5020336134453798</v>
      </c>
      <c r="L26" s="65">
        <f t="shared" si="1"/>
        <v>2.1124260355029585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+'Ark1'!C1060</f>
        <v>2024</v>
      </c>
      <c r="C27" s="47">
        <f>+'Ark1'!M1060</f>
        <v>51</v>
      </c>
      <c r="D27" s="47">
        <f>+'Ark1'!Q1060</f>
        <v>209</v>
      </c>
      <c r="E27" s="65">
        <f>+'Ark1'!R1060</f>
        <v>459</v>
      </c>
      <c r="F27" s="65">
        <f>+'Ark1'!S1060</f>
        <v>459</v>
      </c>
      <c r="G27" s="101">
        <f>+'Ark1'!T1060</f>
        <v>1.7883581391724459</v>
      </c>
      <c r="H27" s="101">
        <f>+'Ark1'!U1060</f>
        <v>2.0309352151507176</v>
      </c>
      <c r="I27" s="101">
        <f>+'Ark1'!Y1060</f>
        <v>173.54640522875829</v>
      </c>
      <c r="J27" s="101">
        <f>+'Ark1'!AA1060</f>
        <v>32.609863296942756</v>
      </c>
      <c r="K27" s="101">
        <f t="shared" si="0"/>
        <v>3.4028706907599666</v>
      </c>
      <c r="L27" s="65">
        <f t="shared" si="1"/>
        <v>2.1961722488038276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+'Ark1'!C1061</f>
        <v>2024</v>
      </c>
      <c r="C28" s="47">
        <f>+'Ark1'!M1061</f>
        <v>52</v>
      </c>
      <c r="D28" s="47">
        <f>+'Ark1'!Q1061</f>
        <v>256</v>
      </c>
      <c r="E28" s="65">
        <f>+'Ark1'!R1061</f>
        <v>609</v>
      </c>
      <c r="F28" s="65">
        <f>+'Ark1'!S1061</f>
        <v>609</v>
      </c>
      <c r="G28" s="101">
        <f>+'Ark1'!T1061</f>
        <v>2.3727889036078849</v>
      </c>
      <c r="H28" s="101">
        <f>+'Ark1'!U1061</f>
        <v>2.6255598037704462</v>
      </c>
      <c r="I28" s="101">
        <f>+'Ark1'!Y1061</f>
        <v>169.09737274220049</v>
      </c>
      <c r="J28" s="101">
        <f>+'Ark1'!AA1061</f>
        <v>30.887218856089543</v>
      </c>
      <c r="K28" s="101">
        <f t="shared" si="0"/>
        <v>3.2518725527346248</v>
      </c>
      <c r="L28" s="65">
        <f t="shared" si="1"/>
        <v>2.37890625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+'Ark1'!C1062</f>
        <v>2024</v>
      </c>
      <c r="C29" s="47">
        <f>+'Ark1'!M1062</f>
        <v>53</v>
      </c>
      <c r="D29" s="47">
        <f>+'Ark1'!Q1062</f>
        <v>270</v>
      </c>
      <c r="E29" s="65">
        <f>+'Ark1'!R1062</f>
        <v>762</v>
      </c>
      <c r="F29" s="65">
        <f>+'Ark1'!S1062</f>
        <v>762</v>
      </c>
      <c r="G29" s="101">
        <f>+'Ark1'!T1062</f>
        <v>2.9689082833320346</v>
      </c>
      <c r="H29" s="101">
        <f>+'Ark1'!U1062</f>
        <v>3.2633282975831097</v>
      </c>
      <c r="I29" s="101">
        <f>+'Ark1'!Y1062</f>
        <v>167.97244094488187</v>
      </c>
      <c r="J29" s="101">
        <f>+'Ark1'!AA1062</f>
        <v>30.259914348052856</v>
      </c>
      <c r="K29" s="101">
        <f t="shared" si="0"/>
        <v>3.1692913385826769</v>
      </c>
      <c r="L29" s="65">
        <f t="shared" si="1"/>
        <v>2.8222222222222224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+'Ark1'!C1063</f>
        <v>2024</v>
      </c>
      <c r="C30" s="47">
        <f>+'Ark1'!M1063</f>
        <v>54</v>
      </c>
      <c r="D30" s="47">
        <f>+'Ark1'!Q1063</f>
        <v>297</v>
      </c>
      <c r="E30" s="65">
        <f>+'Ark1'!R1063</f>
        <v>939</v>
      </c>
      <c r="F30" s="65">
        <f>+'Ark1'!S1063</f>
        <v>939</v>
      </c>
      <c r="G30" s="101">
        <f>+'Ark1'!T1063</f>
        <v>3.6585365853658542</v>
      </c>
      <c r="H30" s="101">
        <f>+'Ark1'!U1063</f>
        <v>3.9599460775122801</v>
      </c>
      <c r="I30" s="101">
        <f>+'Ark1'!Y1063</f>
        <v>165.40777422790219</v>
      </c>
      <c r="J30" s="101">
        <f>+'Ark1'!AA1063</f>
        <v>30.626362711166273</v>
      </c>
      <c r="K30" s="101">
        <f t="shared" si="0"/>
        <v>3.0631069301463367</v>
      </c>
      <c r="L30" s="65">
        <f t="shared" si="1"/>
        <v>3.1616161616161618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+'Ark1'!C1064</f>
        <v>2024</v>
      </c>
      <c r="C31" s="47">
        <f>+'Ark1'!M1064</f>
        <v>55</v>
      </c>
      <c r="D31" s="47">
        <f>+'Ark1'!Q1064</f>
        <v>322</v>
      </c>
      <c r="E31" s="65">
        <f>+'Ark1'!R1064</f>
        <v>1094</v>
      </c>
      <c r="F31" s="65">
        <f>+'Ark1'!S1064</f>
        <v>1094</v>
      </c>
      <c r="G31" s="101">
        <f>+'Ark1'!T1064</f>
        <v>4.2624483752824753</v>
      </c>
      <c r="H31" s="101">
        <f>+'Ark1'!U1064</f>
        <v>4.5515213746410002</v>
      </c>
      <c r="I31" s="101">
        <f>+'Ark1'!Y1064</f>
        <v>163.18171846435104</v>
      </c>
      <c r="J31" s="101">
        <f>+'Ark1'!AA1064</f>
        <v>29.201192256864552</v>
      </c>
      <c r="K31" s="101">
        <f t="shared" si="0"/>
        <v>2.9669403357154733</v>
      </c>
      <c r="L31" s="65">
        <f t="shared" si="1"/>
        <v>3.3975155279503104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+'Ark1'!C1065</f>
        <v>2024</v>
      </c>
      <c r="C32" s="47">
        <f>+'Ark1'!M1065</f>
        <v>56</v>
      </c>
      <c r="D32" s="47">
        <f>+'Ark1'!Q1065</f>
        <v>343</v>
      </c>
      <c r="E32" s="65">
        <f>+'Ark1'!R1065</f>
        <v>1335</v>
      </c>
      <c r="F32" s="65">
        <f>+'Ark1'!S1065</f>
        <v>1335</v>
      </c>
      <c r="G32" s="101">
        <f>+'Ark1'!T1065</f>
        <v>5.2014338034754148</v>
      </c>
      <c r="H32" s="101">
        <f>+'Ark1'!U1065</f>
        <v>5.3927204437606333</v>
      </c>
      <c r="I32" s="101">
        <f>+'Ark1'!Y1065</f>
        <v>158.43782771535572</v>
      </c>
      <c r="J32" s="101">
        <f>+'Ark1'!AA1065</f>
        <v>29.482544314411701</v>
      </c>
      <c r="K32" s="101">
        <f t="shared" si="0"/>
        <v>2.8292469234884949</v>
      </c>
      <c r="L32" s="65">
        <f t="shared" si="1"/>
        <v>3.8921282798833818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+'Ark1'!C1066</f>
        <v>2024</v>
      </c>
      <c r="C33" s="47">
        <f>+'Ark1'!M1066</f>
        <v>57</v>
      </c>
      <c r="D33" s="47">
        <f>+'Ark1'!Q1066</f>
        <v>353</v>
      </c>
      <c r="E33" s="65">
        <f>+'Ark1'!R1066</f>
        <v>1557</v>
      </c>
      <c r="F33" s="65">
        <f>+'Ark1'!S1066</f>
        <v>1557</v>
      </c>
      <c r="G33" s="101">
        <f>+'Ark1'!T1066</f>
        <v>6.0663913348398637</v>
      </c>
      <c r="H33" s="101">
        <f>+'Ark1'!U1066</f>
        <v>6.2155472766895024</v>
      </c>
      <c r="I33" s="101">
        <f>+'Ark1'!Y1066</f>
        <v>156.57520873474644</v>
      </c>
      <c r="J33" s="101">
        <f>+'Ark1'!AA1066</f>
        <v>27.90918803064562</v>
      </c>
      <c r="K33" s="101">
        <f t="shared" si="0"/>
        <v>2.7469334865744988</v>
      </c>
      <c r="L33" s="65">
        <f t="shared" si="1"/>
        <v>4.4107648725212467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+'Ark1'!C1067</f>
        <v>2024</v>
      </c>
      <c r="C34" s="47">
        <f>+'Ark1'!M1067</f>
        <v>58</v>
      </c>
      <c r="D34" s="47">
        <f>+'Ark1'!Q1067</f>
        <v>359</v>
      </c>
      <c r="E34" s="65">
        <f>+'Ark1'!R1067</f>
        <v>1847</v>
      </c>
      <c r="F34" s="65">
        <f>+'Ark1'!S1067</f>
        <v>1847</v>
      </c>
      <c r="G34" s="101">
        <f>+'Ark1'!T1067</f>
        <v>7.1962908127483853</v>
      </c>
      <c r="H34" s="101">
        <f>+'Ark1'!U1067</f>
        <v>7.266719130117715</v>
      </c>
      <c r="I34" s="101">
        <f>+'Ark1'!Y1067</f>
        <v>154.31342717920975</v>
      </c>
      <c r="J34" s="101">
        <f>+'Ark1'!AA1067</f>
        <v>27.843452532820081</v>
      </c>
      <c r="K34" s="101">
        <f t="shared" si="0"/>
        <v>2.6605763306760304</v>
      </c>
      <c r="L34" s="65">
        <f t="shared" si="1"/>
        <v>5.1448467966573812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+'Ark1'!C1068</f>
        <v>2024</v>
      </c>
      <c r="C35" s="47">
        <f>+'Ark1'!M1068</f>
        <v>59</v>
      </c>
      <c r="D35" s="47">
        <f>+'Ark1'!Q1068</f>
        <v>356</v>
      </c>
      <c r="E35" s="65">
        <f>+'Ark1'!R1068</f>
        <v>2120</v>
      </c>
      <c r="F35" s="65">
        <f>+'Ark1'!S1068</f>
        <v>2120</v>
      </c>
      <c r="G35" s="101">
        <f>+'Ark1'!T1068</f>
        <v>8.2599548040208841</v>
      </c>
      <c r="H35" s="101">
        <f>+'Ark1'!U1068</f>
        <v>8.2142558660490046</v>
      </c>
      <c r="I35" s="101">
        <f>+'Ark1'!Y1068</f>
        <v>151.97235849056597</v>
      </c>
      <c r="J35" s="101">
        <f>+'Ark1'!AA1068</f>
        <v>28.233208736692141</v>
      </c>
      <c r="K35" s="101">
        <f t="shared" si="0"/>
        <v>2.5758026862807792</v>
      </c>
      <c r="L35" s="65">
        <f t="shared" si="1"/>
        <v>5.9550561797752808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+'Ark1'!C1069</f>
        <v>2024</v>
      </c>
      <c r="C36" s="47">
        <f>+'Ark1'!M1069</f>
        <v>60</v>
      </c>
      <c r="D36" s="47">
        <f>+'Ark1'!Q1069</f>
        <v>352</v>
      </c>
      <c r="E36" s="65">
        <f>+'Ark1'!R1069</f>
        <v>2386</v>
      </c>
      <c r="F36" s="65">
        <f>+'Ark1'!S1069</f>
        <v>2386</v>
      </c>
      <c r="G36" s="101">
        <f>+'Ark1'!T1069</f>
        <v>9.2963453596197283</v>
      </c>
      <c r="H36" s="101">
        <f>+'Ark1'!U1069</f>
        <v>9.1158747593774905</v>
      </c>
      <c r="I36" s="101">
        <f>+'Ark1'!Y1069</f>
        <v>149.85117351215413</v>
      </c>
      <c r="J36" s="101">
        <f>+'Ark1'!AA1069</f>
        <v>27.797174485047659</v>
      </c>
      <c r="K36" s="101">
        <f t="shared" si="0"/>
        <v>2.497519558535902</v>
      </c>
      <c r="L36" s="65">
        <f t="shared" si="1"/>
        <v>6.7784090909090908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+'Ark1'!C1070</f>
        <v>2024</v>
      </c>
      <c r="C37" s="47">
        <f>+'Ark1'!M1070</f>
        <v>61</v>
      </c>
      <c r="D37" s="47">
        <f>+'Ark1'!Q1070</f>
        <v>349</v>
      </c>
      <c r="E37" s="65">
        <f>+'Ark1'!R1070</f>
        <v>2402</v>
      </c>
      <c r="F37" s="65">
        <f>+'Ark1'!S1070</f>
        <v>2402</v>
      </c>
      <c r="G37" s="101">
        <f>+'Ark1'!T1070</f>
        <v>9.3586846411595115</v>
      </c>
      <c r="H37" s="101">
        <f>+'Ark1'!U1070</f>
        <v>9.020148422988548</v>
      </c>
      <c r="I37" s="101">
        <f>+'Ark1'!Y1070</f>
        <v>147.28988343047476</v>
      </c>
      <c r="J37" s="101">
        <f>+'Ark1'!AA1070</f>
        <v>27.528466714838004</v>
      </c>
      <c r="K37" s="101">
        <f t="shared" si="0"/>
        <v>2.4145882529586027</v>
      </c>
      <c r="L37" s="65">
        <f t="shared" si="1"/>
        <v>6.8825214899713467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+'Ark1'!C1071</f>
        <v>2024</v>
      </c>
      <c r="C38" s="47">
        <f>+'Ark1'!M1071</f>
        <v>62</v>
      </c>
      <c r="D38" s="47">
        <f>+'Ark1'!Q1071</f>
        <v>337</v>
      </c>
      <c r="E38" s="65">
        <f>+'Ark1'!R1071</f>
        <v>2456</v>
      </c>
      <c r="F38" s="65">
        <f>+'Ark1'!S1071</f>
        <v>2455</v>
      </c>
      <c r="G38" s="101">
        <f>+'Ark1'!T1071</f>
        <v>9.5690797163562689</v>
      </c>
      <c r="H38" s="101">
        <f>+'Ark1'!U1071</f>
        <v>9.0642280221423448</v>
      </c>
      <c r="I38" s="101">
        <f>+'Ark1'!Y1071</f>
        <v>144.75537459283387</v>
      </c>
      <c r="J38" s="101">
        <f>+'Ark1'!AA1071</f>
        <v>27.867453041534223</v>
      </c>
      <c r="K38" s="101">
        <f t="shared" si="0"/>
        <v>2.33476410633603</v>
      </c>
      <c r="L38" s="65">
        <f t="shared" si="1"/>
        <v>7.2878338278931754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+'Ark1'!C1072</f>
        <v>2024</v>
      </c>
      <c r="C39" s="47">
        <f>+'Ark1'!M1072</f>
        <v>63</v>
      </c>
      <c r="D39" s="47">
        <f>+'Ark1'!Q1072</f>
        <v>300</v>
      </c>
      <c r="E39" s="65">
        <f>+'Ark1'!R1072</f>
        <v>2145</v>
      </c>
      <c r="F39" s="65">
        <f>+'Ark1'!S1072</f>
        <v>2145</v>
      </c>
      <c r="G39" s="101">
        <f>+'Ark1'!T1072</f>
        <v>8.3573599314267923</v>
      </c>
      <c r="H39" s="101">
        <f>+'Ark1'!U1072</f>
        <v>7.7792091657418752</v>
      </c>
      <c r="I39" s="101">
        <f>+'Ark1'!Y1072</f>
        <v>142.24610722610697</v>
      </c>
      <c r="J39" s="101">
        <f>+'Ark1'!AA1072</f>
        <v>26.295876727446089</v>
      </c>
      <c r="K39" s="101">
        <f t="shared" si="0"/>
        <v>2.2578747178747141</v>
      </c>
      <c r="L39" s="65">
        <f t="shared" si="1"/>
        <v>7.15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+'Ark1'!C1073</f>
        <v>2024</v>
      </c>
      <c r="C40" s="47">
        <f>+'Ark1'!M1073</f>
        <v>64</v>
      </c>
      <c r="D40" s="47">
        <f>+'Ark1'!Q1073</f>
        <v>261</v>
      </c>
      <c r="E40" s="65">
        <f>+'Ark1'!R1073</f>
        <v>1640</v>
      </c>
      <c r="F40" s="65">
        <f>+'Ark1'!S1073</f>
        <v>1640</v>
      </c>
      <c r="G40" s="101">
        <f>+'Ark1'!T1073</f>
        <v>6.3897763578274764</v>
      </c>
      <c r="H40" s="101">
        <f>+'Ark1'!U1073</f>
        <v>5.8799671390399908</v>
      </c>
      <c r="I40" s="101">
        <f>+'Ark1'!Y1073</f>
        <v>140.62524390243897</v>
      </c>
      <c r="J40" s="101">
        <f>+'Ark1'!AA1073</f>
        <v>25.998745688582261</v>
      </c>
      <c r="K40" s="101">
        <f t="shared" si="0"/>
        <v>2.1972694359756089</v>
      </c>
      <c r="L40" s="65">
        <f t="shared" si="1"/>
        <v>6.2835249042145591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+'Ark1'!C1074</f>
        <v>2024</v>
      </c>
      <c r="C41" s="47">
        <f>+'Ark1'!M1074</f>
        <v>65</v>
      </c>
      <c r="D41" s="47">
        <f>+'Ark1'!Q1074</f>
        <v>276</v>
      </c>
      <c r="E41" s="65">
        <f>+'Ark1'!R1074</f>
        <v>1611</v>
      </c>
      <c r="F41" s="65">
        <f>+'Ark1'!S1074</f>
        <v>1611</v>
      </c>
      <c r="G41" s="101">
        <f>+'Ark1'!T1074</f>
        <v>6.2767864100366246</v>
      </c>
      <c r="H41" s="101">
        <f>+'Ark1'!U1074</f>
        <v>5.683672823668914</v>
      </c>
      <c r="I41" s="101">
        <f>+'Ark1'!Y1074</f>
        <v>138.37759155803869</v>
      </c>
      <c r="J41" s="101">
        <f>+'Ark1'!AA1074</f>
        <v>24.397132010004043</v>
      </c>
      <c r="K41" s="101">
        <f t="shared" si="0"/>
        <v>2.1288860239698262</v>
      </c>
      <c r="L41" s="65">
        <f t="shared" si="1"/>
        <v>5.8369565217391308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+'Ark1'!C1075</f>
        <v>2024</v>
      </c>
      <c r="C42" s="47">
        <f>+'Ark1'!M1075</f>
        <v>66</v>
      </c>
      <c r="D42" s="47">
        <f>+'Ark1'!Q1075</f>
        <v>71</v>
      </c>
      <c r="E42" s="65">
        <f>+'Ark1'!R1075</f>
        <v>381</v>
      </c>
      <c r="F42" s="65">
        <f>+'Ark1'!S1075</f>
        <v>381</v>
      </c>
      <c r="G42" s="101">
        <f>+'Ark1'!T1075</f>
        <v>1.4844541416660173</v>
      </c>
      <c r="H42" s="101">
        <f>+'Ark1'!U1075</f>
        <v>1.400642074725692</v>
      </c>
      <c r="I42" s="101">
        <f>+'Ark1'!Y1075</f>
        <v>144.18976377952751</v>
      </c>
      <c r="J42" s="101">
        <f>+'Ark1'!AA1075</f>
        <v>25.754709585306699</v>
      </c>
      <c r="K42" s="101">
        <f t="shared" si="0"/>
        <v>2.1846933905989019</v>
      </c>
      <c r="L42" s="65">
        <f t="shared" si="1"/>
        <v>5.3661971830985919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+'Ark1'!C1076</f>
        <v>2024</v>
      </c>
      <c r="C43" s="47">
        <f>+'Ark1'!M1076</f>
        <v>67</v>
      </c>
      <c r="D43" s="47">
        <f>+'Ark1'!Q1076</f>
        <v>56</v>
      </c>
      <c r="E43" s="65">
        <f>+'Ark1'!R1076</f>
        <v>204</v>
      </c>
      <c r="F43" s="65">
        <f>+'Ark1'!S1076</f>
        <v>204</v>
      </c>
      <c r="G43" s="101">
        <f>+'Ark1'!T1076</f>
        <v>0.79482583963219822</v>
      </c>
      <c r="H43" s="101">
        <f>+'Ark1'!U1076</f>
        <v>0.74413675552223901</v>
      </c>
      <c r="I43" s="101">
        <f>+'Ark1'!Y1076</f>
        <v>143.07205882352943</v>
      </c>
      <c r="J43" s="101">
        <f>+'Ark1'!AA1076</f>
        <v>23.677387526392287</v>
      </c>
      <c r="K43" s="101">
        <f t="shared" si="0"/>
        <v>2.1354038630377525</v>
      </c>
      <c r="L43" s="65">
        <f t="shared" si="1"/>
        <v>3.6428571428571428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+'Ark1'!C1077</f>
        <v>2024</v>
      </c>
      <c r="C44" s="47">
        <f>+'Ark1'!M1077</f>
        <v>68</v>
      </c>
      <c r="D44" s="47">
        <f>+'Ark1'!Q1077</f>
        <v>40</v>
      </c>
      <c r="E44" s="65">
        <f>+'Ark1'!R1077</f>
        <v>63</v>
      </c>
      <c r="F44" s="65">
        <f>+'Ark1'!S1077</f>
        <v>63</v>
      </c>
      <c r="G44" s="101">
        <f>+'Ark1'!T1077</f>
        <v>0.24546092106288472</v>
      </c>
      <c r="H44" s="101">
        <f>+'Ark1'!U1077</f>
        <v>0.23661329165764339</v>
      </c>
      <c r="I44" s="101">
        <f>+'Ark1'!Y1077</f>
        <v>147.30952380952388</v>
      </c>
      <c r="J44" s="101">
        <f>+'Ark1'!AA1077</f>
        <v>27.134706378537089</v>
      </c>
      <c r="K44" s="101">
        <f t="shared" si="0"/>
        <v>2.1663165266106454</v>
      </c>
      <c r="L44" s="65">
        <f t="shared" si="1"/>
        <v>1.575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+'Ark1'!C1078</f>
        <v>2023</v>
      </c>
      <c r="C45" s="47">
        <f>+'Ark1'!M1078</f>
        <v>0</v>
      </c>
      <c r="D45" s="47">
        <f>+'Ark1'!Q1078</f>
        <v>36</v>
      </c>
      <c r="E45" s="65">
        <f>+'Ark1'!R1078</f>
        <v>48</v>
      </c>
      <c r="F45" s="65">
        <f>+'Ark1'!S1078</f>
        <v>0</v>
      </c>
      <c r="G45" s="101">
        <f>+'Ark1'!T1078</f>
        <v>0.18180440875691237</v>
      </c>
      <c r="H45" s="101">
        <f>+'Ark1'!U1078</f>
        <v>0</v>
      </c>
      <c r="I45" s="101">
        <f>+'Ark1'!Y1078</f>
        <v>0</v>
      </c>
      <c r="J45" s="101">
        <f>+'Ark1'!AA1078</f>
        <v>0</v>
      </c>
      <c r="K45" s="101" t="e">
        <f t="shared" si="0"/>
        <v>#DIV/0!</v>
      </c>
      <c r="L45" s="65">
        <f t="shared" si="1"/>
        <v>1.3333333333333333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>
        <f>+'Ark1'!C1079</f>
        <v>2023</v>
      </c>
      <c r="C46">
        <f>+'Ark1'!M1079</f>
        <v>35</v>
      </c>
      <c r="D46">
        <f>+'Ark1'!Q1079</f>
        <v>8</v>
      </c>
      <c r="E46" s="9">
        <f>+'Ark1'!R1079</f>
        <v>20</v>
      </c>
      <c r="F46" s="9">
        <f>+'Ark1'!S1079</f>
        <v>20</v>
      </c>
      <c r="G46" s="96">
        <f>+'Ark1'!T1079</f>
        <v>7.5751836982046822E-2</v>
      </c>
      <c r="H46" s="96">
        <f>+'Ark1'!U1079</f>
        <v>0.10710561473669095</v>
      </c>
      <c r="I46" s="96">
        <f>+'Ark1'!Y1079</f>
        <v>218.80499999999995</v>
      </c>
      <c r="J46" s="96">
        <f>+'Ark1'!AA1079</f>
        <v>60.129189874802179</v>
      </c>
      <c r="K46" s="96">
        <f>+I46/C46</f>
        <v>6.2515714285714274</v>
      </c>
      <c r="L46" s="9">
        <f t="shared" si="1"/>
        <v>2.5</v>
      </c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+'Ark1'!C1080</f>
        <v>2023</v>
      </c>
      <c r="C47">
        <f>+'Ark1'!M1080</f>
        <v>36</v>
      </c>
      <c r="D47">
        <f>+'Ark1'!Q1080</f>
        <v>4</v>
      </c>
      <c r="E47" s="9">
        <f>+'Ark1'!R1080</f>
        <v>5</v>
      </c>
      <c r="F47" s="9">
        <f>+'Ark1'!S1080</f>
        <v>5</v>
      </c>
      <c r="G47" s="96">
        <f>+'Ark1'!T1080</f>
        <v>1.8937959245511705E-2</v>
      </c>
      <c r="H47" s="96">
        <f>+'Ark1'!U1080</f>
        <v>2.8564923781264597E-2</v>
      </c>
      <c r="I47" s="96">
        <f>+'Ark1'!Y1080</f>
        <v>233.42</v>
      </c>
      <c r="J47" s="96">
        <f>+'Ark1'!AA1080</f>
        <v>22.560265955879327</v>
      </c>
      <c r="K47" s="96">
        <f t="shared" ref="K47:K110" si="2">+I47/C47</f>
        <v>6.4838888888888881</v>
      </c>
      <c r="L47" s="9">
        <f t="shared" ref="L47:L110" si="3">+E47/D47</f>
        <v>1.25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+'Ark1'!C1081</f>
        <v>2023</v>
      </c>
      <c r="C48">
        <f>+'Ark1'!M1081</f>
        <v>37</v>
      </c>
      <c r="D48">
        <f>+'Ark1'!Q1081</f>
        <v>5</v>
      </c>
      <c r="E48" s="9">
        <f>+'Ark1'!R1081</f>
        <v>6</v>
      </c>
      <c r="F48" s="9">
        <f>+'Ark1'!S1081</f>
        <v>6</v>
      </c>
      <c r="G48" s="96">
        <f>+'Ark1'!T1081</f>
        <v>2.2725551094614042E-2</v>
      </c>
      <c r="H48" s="96">
        <f>+'Ark1'!U1081</f>
        <v>2.6788029370742952E-2</v>
      </c>
      <c r="I48" s="96">
        <f>+'Ark1'!Y1081</f>
        <v>182.41666666666663</v>
      </c>
      <c r="J48" s="96">
        <f>+'Ark1'!AA1081</f>
        <v>42.122971431538701</v>
      </c>
      <c r="K48" s="96">
        <f t="shared" si="2"/>
        <v>4.9301801801801792</v>
      </c>
      <c r="L48" s="9">
        <f t="shared" si="3"/>
        <v>1.2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+'Ark1'!C1082</f>
        <v>2023</v>
      </c>
      <c r="C49">
        <f>+'Ark1'!M1082</f>
        <v>38</v>
      </c>
      <c r="D49">
        <f>+'Ark1'!Q1082</f>
        <v>6</v>
      </c>
      <c r="E49" s="9">
        <f>+'Ark1'!R1082</f>
        <v>9</v>
      </c>
      <c r="F49" s="9">
        <f>+'Ark1'!S1082</f>
        <v>9</v>
      </c>
      <c r="G49" s="96">
        <f>+'Ark1'!T1082</f>
        <v>3.4088326641921074E-2</v>
      </c>
      <c r="H49" s="96">
        <f>+'Ark1'!U1082</f>
        <v>4.4204531609409639E-2</v>
      </c>
      <c r="I49" s="96">
        <f>+'Ark1'!Y1082</f>
        <v>200.67777777777775</v>
      </c>
      <c r="J49" s="96">
        <f>+'Ark1'!AA1082</f>
        <v>58.442617208445157</v>
      </c>
      <c r="K49" s="96">
        <f t="shared" si="2"/>
        <v>5.2809941520467829</v>
      </c>
      <c r="L49" s="9">
        <f t="shared" si="3"/>
        <v>1.5</v>
      </c>
      <c r="M49" s="39"/>
      <c r="N49" s="4"/>
      <c r="O49" s="14"/>
      <c r="P49" s="14"/>
      <c r="Q49" s="5"/>
      <c r="R49" s="18"/>
      <c r="S49"/>
      <c r="T49"/>
      <c r="U49"/>
      <c r="V49"/>
      <c r="W49"/>
    </row>
    <row r="50" spans="1:23" ht="15.6">
      <c r="A50" s="39"/>
      <c r="B50">
        <f>+'Ark1'!C1083</f>
        <v>2023</v>
      </c>
      <c r="C50">
        <f>+'Ark1'!M1083</f>
        <v>39</v>
      </c>
      <c r="D50">
        <f>+'Ark1'!Q1083</f>
        <v>9</v>
      </c>
      <c r="E50" s="9">
        <f>+'Ark1'!R1083</f>
        <v>9</v>
      </c>
      <c r="F50" s="9">
        <f>+'Ark1'!S1083</f>
        <v>9</v>
      </c>
      <c r="G50" s="96">
        <f>+'Ark1'!T1083</f>
        <v>3.4088326641921074E-2</v>
      </c>
      <c r="H50" s="96">
        <f>+'Ark1'!U1083</f>
        <v>4.6309392756859531E-2</v>
      </c>
      <c r="I50" s="96">
        <f>+'Ark1'!Y1083</f>
        <v>210.23333333333329</v>
      </c>
      <c r="J50" s="96">
        <f>+'Ark1'!AA1083</f>
        <v>54.617070998401779</v>
      </c>
      <c r="K50" s="96">
        <f t="shared" si="2"/>
        <v>5.3905982905982892</v>
      </c>
      <c r="L50" s="9">
        <f t="shared" si="3"/>
        <v>1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+'Ark1'!C1084</f>
        <v>2023</v>
      </c>
      <c r="C51">
        <f>+'Ark1'!M1084</f>
        <v>40</v>
      </c>
      <c r="D51">
        <f>+'Ark1'!Q1084</f>
        <v>12</v>
      </c>
      <c r="E51" s="9">
        <f>+'Ark1'!R1084</f>
        <v>13</v>
      </c>
      <c r="F51" s="9">
        <f>+'Ark1'!S1084</f>
        <v>13</v>
      </c>
      <c r="G51" s="96">
        <f>+'Ark1'!T1084</f>
        <v>4.9238694038330429E-2</v>
      </c>
      <c r="H51" s="96">
        <f>+'Ark1'!U1084</f>
        <v>6.4215397587956413E-2</v>
      </c>
      <c r="I51" s="96">
        <f>+'Ark1'!Y1084</f>
        <v>201.82307692307688</v>
      </c>
      <c r="J51" s="96">
        <f>+'Ark1'!AA1084</f>
        <v>34.354826194295462</v>
      </c>
      <c r="K51" s="96">
        <f t="shared" si="2"/>
        <v>5.0455769230769221</v>
      </c>
      <c r="L51" s="9">
        <f t="shared" si="3"/>
        <v>1.0833333333333333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+'Ark1'!C1085</f>
        <v>2023</v>
      </c>
      <c r="C52">
        <f>+'Ark1'!M1085</f>
        <v>41</v>
      </c>
      <c r="D52">
        <f>+'Ark1'!Q1085</f>
        <v>9</v>
      </c>
      <c r="E52" s="9">
        <f>+'Ark1'!R1085</f>
        <v>10</v>
      </c>
      <c r="F52" s="9">
        <f>+'Ark1'!S1085</f>
        <v>10</v>
      </c>
      <c r="G52" s="96">
        <f>+'Ark1'!T1085</f>
        <v>3.7875918491023411E-2</v>
      </c>
      <c r="H52" s="96">
        <f>+'Ark1'!U1085</f>
        <v>5.025478365184699E-2</v>
      </c>
      <c r="I52" s="96">
        <f>+'Ark1'!Y1085</f>
        <v>205.33</v>
      </c>
      <c r="J52" s="96">
        <f>+'Ark1'!AA1085</f>
        <v>31.276606273699191</v>
      </c>
      <c r="K52" s="96">
        <f t="shared" si="2"/>
        <v>5.0080487804878056</v>
      </c>
      <c r="L52" s="9">
        <f t="shared" si="3"/>
        <v>1.1111111111111112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+'Ark1'!C1086</f>
        <v>2023</v>
      </c>
      <c r="C53">
        <f>+'Ark1'!M1086</f>
        <v>42</v>
      </c>
      <c r="D53">
        <f>+'Ark1'!Q1086</f>
        <v>10</v>
      </c>
      <c r="E53" s="9">
        <f>+'Ark1'!R1086</f>
        <v>15</v>
      </c>
      <c r="F53" s="9">
        <f>+'Ark1'!S1086</f>
        <v>15</v>
      </c>
      <c r="G53" s="96">
        <f>+'Ark1'!T1086</f>
        <v>5.6813877736535109E-2</v>
      </c>
      <c r="H53" s="96">
        <f>+'Ark1'!U1086</f>
        <v>8.2221750450501493E-2</v>
      </c>
      <c r="I53" s="96">
        <f>+'Ark1'!Y1086</f>
        <v>223.96000000000004</v>
      </c>
      <c r="J53" s="96">
        <f>+'Ark1'!AA1086</f>
        <v>26.83382939500034</v>
      </c>
      <c r="K53" s="96">
        <f t="shared" si="2"/>
        <v>5.3323809523809533</v>
      </c>
      <c r="L53" s="9">
        <f t="shared" si="3"/>
        <v>1.5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+'Ark1'!C1087</f>
        <v>2023</v>
      </c>
      <c r="C54">
        <f>+'Ark1'!M1087</f>
        <v>43</v>
      </c>
      <c r="D54">
        <f>+'Ark1'!Q1087</f>
        <v>16</v>
      </c>
      <c r="E54" s="9">
        <f>+'Ark1'!R1087</f>
        <v>24</v>
      </c>
      <c r="F54" s="9">
        <f>+'Ark1'!S1087</f>
        <v>24</v>
      </c>
      <c r="G54" s="96">
        <f>+'Ark1'!T1087</f>
        <v>9.090220437845617E-2</v>
      </c>
      <c r="H54" s="96">
        <f>+'Ark1'!U1087</f>
        <v>0.12833778968335111</v>
      </c>
      <c r="I54" s="96">
        <f>+'Ark1'!Y1087</f>
        <v>218.48333333333329</v>
      </c>
      <c r="J54" s="96">
        <f>+'Ark1'!AA1087</f>
        <v>41.026349933778995</v>
      </c>
      <c r="K54" s="96">
        <f t="shared" si="2"/>
        <v>5.0810077519379835</v>
      </c>
      <c r="L54" s="9">
        <f t="shared" si="3"/>
        <v>1.5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+'Ark1'!C1088</f>
        <v>2023</v>
      </c>
      <c r="C55">
        <f>+'Ark1'!M1088</f>
        <v>44</v>
      </c>
      <c r="D55">
        <f>+'Ark1'!Q1088</f>
        <v>28</v>
      </c>
      <c r="E55" s="9">
        <f>+'Ark1'!R1088</f>
        <v>31</v>
      </c>
      <c r="F55" s="9">
        <f>+'Ark1'!S1088</f>
        <v>31</v>
      </c>
      <c r="G55" s="96">
        <f>+'Ark1'!T1088</f>
        <v>0.11741534732217258</v>
      </c>
      <c r="H55" s="96">
        <f>+'Ark1'!U1088</f>
        <v>0.15947260207487421</v>
      </c>
      <c r="I55" s="96">
        <f>+'Ark1'!Y1088</f>
        <v>210.18387096774185</v>
      </c>
      <c r="J55" s="96">
        <f>+'Ark1'!AA1088</f>
        <v>37.671252809555455</v>
      </c>
      <c r="K55" s="96">
        <f t="shared" si="2"/>
        <v>4.776906158357769</v>
      </c>
      <c r="L55" s="9">
        <f t="shared" si="3"/>
        <v>1.1071428571428572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+'Ark1'!C1089</f>
        <v>2023</v>
      </c>
      <c r="C56">
        <f>+'Ark1'!M1089</f>
        <v>45</v>
      </c>
      <c r="D56">
        <f>+'Ark1'!Q1089</f>
        <v>32</v>
      </c>
      <c r="E56" s="9">
        <f>+'Ark1'!R1089</f>
        <v>41</v>
      </c>
      <c r="F56" s="9">
        <f>+'Ark1'!S1089</f>
        <v>41</v>
      </c>
      <c r="G56" s="96">
        <f>+'Ark1'!T1089</f>
        <v>0.15529126581319599</v>
      </c>
      <c r="H56" s="96">
        <f>+'Ark1'!U1089</f>
        <v>0.19441329712254224</v>
      </c>
      <c r="I56" s="96">
        <f>+'Ark1'!Y1089</f>
        <v>193.73902439024388</v>
      </c>
      <c r="J56" s="96">
        <f>+'Ark1'!AA1089</f>
        <v>39.444668736486143</v>
      </c>
      <c r="K56" s="96">
        <f t="shared" si="2"/>
        <v>4.3053116531165312</v>
      </c>
      <c r="L56" s="9">
        <f t="shared" si="3"/>
        <v>1.28125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+'Ark1'!C1090</f>
        <v>2023</v>
      </c>
      <c r="C57">
        <f>+'Ark1'!M1090</f>
        <v>46</v>
      </c>
      <c r="D57">
        <f>+'Ark1'!Q1090</f>
        <v>34</v>
      </c>
      <c r="E57" s="9">
        <f>+'Ark1'!R1090</f>
        <v>42</v>
      </c>
      <c r="F57" s="9">
        <f>+'Ark1'!S1090</f>
        <v>42</v>
      </c>
      <c r="G57" s="96">
        <f>+'Ark1'!T1090</f>
        <v>0.15907885766229829</v>
      </c>
      <c r="H57" s="96">
        <f>+'Ark1'!U1090</f>
        <v>0.20090410149816679</v>
      </c>
      <c r="I57" s="96">
        <f>+'Ark1'!Y1090</f>
        <v>195.44047619047623</v>
      </c>
      <c r="J57" s="96">
        <f>+'Ark1'!AA1090</f>
        <v>37.187293397737506</v>
      </c>
      <c r="K57" s="96">
        <f t="shared" si="2"/>
        <v>4.2487060041407876</v>
      </c>
      <c r="L57" s="9">
        <f t="shared" si="3"/>
        <v>1.2352941176470589</v>
      </c>
      <c r="M57" s="39"/>
      <c r="N57" s="4"/>
      <c r="O57" s="18"/>
      <c r="P57" s="18"/>
      <c r="Q57" s="5"/>
      <c r="R57" s="18"/>
      <c r="S57"/>
      <c r="T57"/>
      <c r="U57"/>
      <c r="V57"/>
      <c r="W57"/>
    </row>
    <row r="58" spans="1:23">
      <c r="A58" s="39"/>
      <c r="B58">
        <f>+'Ark1'!C1091</f>
        <v>2023</v>
      </c>
      <c r="C58">
        <f>+'Ark1'!M1091</f>
        <v>47</v>
      </c>
      <c r="D58">
        <f>+'Ark1'!Q1091</f>
        <v>45</v>
      </c>
      <c r="E58" s="9">
        <f>+'Ark1'!R1091</f>
        <v>64</v>
      </c>
      <c r="F58" s="9">
        <f>+'Ark1'!S1091</f>
        <v>64</v>
      </c>
      <c r="G58" s="96">
        <f>+'Ark1'!T1091</f>
        <v>0.24240587834254984</v>
      </c>
      <c r="H58" s="96">
        <f>+'Ark1'!U1091</f>
        <v>0.30573842420598157</v>
      </c>
      <c r="I58" s="96">
        <f>+'Ark1'!Y1091</f>
        <v>195.18437500000005</v>
      </c>
      <c r="J58" s="96">
        <f>+'Ark1'!AA1091</f>
        <v>39.884682283545374</v>
      </c>
      <c r="K58" s="96">
        <f t="shared" si="2"/>
        <v>4.1528590425531924</v>
      </c>
      <c r="L58" s="9">
        <f t="shared" si="3"/>
        <v>1.4222222222222223</v>
      </c>
      <c r="M58" s="39"/>
      <c r="N58" s="11"/>
      <c r="O58" s="11"/>
      <c r="P58"/>
      <c r="Q58"/>
      <c r="R58"/>
      <c r="S58"/>
      <c r="T58"/>
      <c r="U58"/>
      <c r="V58"/>
      <c r="W58"/>
    </row>
    <row r="59" spans="1:23" ht="15.6">
      <c r="A59" s="39"/>
      <c r="B59">
        <f>+'Ark1'!C1092</f>
        <v>2023</v>
      </c>
      <c r="C59">
        <f>+'Ark1'!M1092</f>
        <v>48</v>
      </c>
      <c r="D59">
        <f>+'Ark1'!Q1092</f>
        <v>200</v>
      </c>
      <c r="E59" s="9">
        <f>+'Ark1'!R1092</f>
        <v>698</v>
      </c>
      <c r="F59" s="9">
        <f>+'Ark1'!S1092</f>
        <v>698</v>
      </c>
      <c r="G59" s="96">
        <f>+'Ark1'!T1092</f>
        <v>2.6437391106734327</v>
      </c>
      <c r="H59" s="96">
        <f>+'Ark1'!U1092</f>
        <v>3.2178994846565705</v>
      </c>
      <c r="I59" s="96">
        <f>+'Ark1'!Y1092</f>
        <v>188.36146131805179</v>
      </c>
      <c r="J59" s="96">
        <f>+'Ark1'!AA1092</f>
        <v>37.985283557173659</v>
      </c>
      <c r="K59" s="96">
        <f t="shared" si="2"/>
        <v>3.9241971107927456</v>
      </c>
      <c r="L59" s="9">
        <f t="shared" si="3"/>
        <v>3.49</v>
      </c>
      <c r="M59" s="39"/>
      <c r="N59" s="5"/>
      <c r="O59" s="18"/>
      <c r="P59" s="18"/>
      <c r="Q59"/>
      <c r="R59" s="18"/>
      <c r="S59"/>
      <c r="T59"/>
      <c r="U59"/>
      <c r="V59"/>
      <c r="W59"/>
    </row>
    <row r="60" spans="1:23">
      <c r="A60" s="39"/>
      <c r="B60">
        <f>+'Ark1'!C1093</f>
        <v>2023</v>
      </c>
      <c r="C60">
        <f>+'Ark1'!M1093</f>
        <v>49</v>
      </c>
      <c r="D60">
        <f>+'Ark1'!Q1093</f>
        <v>164</v>
      </c>
      <c r="E60" s="9">
        <f>+'Ark1'!R1093</f>
        <v>307</v>
      </c>
      <c r="F60" s="9">
        <f>+'Ark1'!S1093</f>
        <v>307</v>
      </c>
      <c r="G60" s="96">
        <f>+'Ark1'!T1093</f>
        <v>1.1627906976744189</v>
      </c>
      <c r="H60" s="96">
        <f>+'Ark1'!U1093</f>
        <v>1.3683873645479021</v>
      </c>
      <c r="I60" s="96">
        <f>+'Ark1'!Y1093</f>
        <v>182.11498371335503</v>
      </c>
      <c r="J60" s="96">
        <f>+'Ark1'!AA1093</f>
        <v>34.834804709321112</v>
      </c>
      <c r="K60" s="96">
        <f t="shared" si="2"/>
        <v>3.716632320680715</v>
      </c>
      <c r="L60" s="9">
        <f t="shared" si="3"/>
        <v>1.8719512195121952</v>
      </c>
      <c r="M60" s="39"/>
      <c r="N60" s="11"/>
      <c r="O60" s="11"/>
      <c r="P60"/>
      <c r="Q60"/>
      <c r="R60"/>
      <c r="S60"/>
      <c r="T60"/>
      <c r="U60"/>
      <c r="V60"/>
      <c r="W60"/>
    </row>
    <row r="61" spans="1:23">
      <c r="A61" s="39"/>
      <c r="B61">
        <f>+'Ark1'!C1094</f>
        <v>2023</v>
      </c>
      <c r="C61">
        <f>+'Ark1'!M1094</f>
        <v>50</v>
      </c>
      <c r="D61">
        <f>+'Ark1'!Q1094</f>
        <v>216</v>
      </c>
      <c r="E61" s="9">
        <f>+'Ark1'!R1094</f>
        <v>425</v>
      </c>
      <c r="F61" s="9">
        <f>+'Ark1'!S1094</f>
        <v>425</v>
      </c>
      <c r="G61" s="96">
        <f>+'Ark1'!T1094</f>
        <v>1.6097265358684949</v>
      </c>
      <c r="H61" s="96">
        <f>+'Ark1'!U1094</f>
        <v>1.8690310359818187</v>
      </c>
      <c r="I61" s="96">
        <f>+'Ark1'!Y1094</f>
        <v>179.68117647058821</v>
      </c>
      <c r="J61" s="96">
        <f>+'Ark1'!AA1094</f>
        <v>35.865450831152202</v>
      </c>
      <c r="K61" s="96">
        <f t="shared" si="2"/>
        <v>3.5936235294117642</v>
      </c>
      <c r="L61" s="9">
        <f t="shared" si="3"/>
        <v>1.9675925925925926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 ht="15.6">
      <c r="A62" s="39"/>
      <c r="B62">
        <f>+'Ark1'!C1095</f>
        <v>2023</v>
      </c>
      <c r="C62">
        <f>+'Ark1'!M1095</f>
        <v>51</v>
      </c>
      <c r="D62">
        <f>+'Ark1'!Q1095</f>
        <v>220</v>
      </c>
      <c r="E62" s="9">
        <f>+'Ark1'!R1095</f>
        <v>485</v>
      </c>
      <c r="F62" s="9">
        <f>+'Ark1'!S1095</f>
        <v>485</v>
      </c>
      <c r="G62" s="96">
        <f>+'Ark1'!T1095</f>
        <v>1.8369820468146352</v>
      </c>
      <c r="H62" s="96">
        <f>+'Ark1'!U1095</f>
        <v>2.0797472169452487</v>
      </c>
      <c r="I62" s="96">
        <f>+'Ark1'!Y1095</f>
        <v>175.20391752577319</v>
      </c>
      <c r="J62" s="96">
        <f>+'Ark1'!AA1095</f>
        <v>33.825690308686731</v>
      </c>
      <c r="K62" s="96">
        <f t="shared" si="2"/>
        <v>3.4353709318779058</v>
      </c>
      <c r="L62" s="9">
        <f t="shared" si="3"/>
        <v>2.2045454545454546</v>
      </c>
      <c r="M62" s="39"/>
      <c r="N62" s="2"/>
      <c r="O62" s="5"/>
      <c r="P62" s="5"/>
      <c r="Q62"/>
      <c r="R62"/>
      <c r="S62"/>
      <c r="T62"/>
      <c r="U62"/>
      <c r="V62"/>
      <c r="W62"/>
    </row>
    <row r="63" spans="1:23">
      <c r="A63" s="39"/>
      <c r="B63">
        <f>+'Ark1'!C1096</f>
        <v>2023</v>
      </c>
      <c r="C63">
        <f>+'Ark1'!M1096</f>
        <v>52</v>
      </c>
      <c r="D63">
        <f>+'Ark1'!Q1096</f>
        <v>226</v>
      </c>
      <c r="E63" s="9">
        <f>+'Ark1'!R1096</f>
        <v>564</v>
      </c>
      <c r="F63" s="9">
        <f>+'Ark1'!S1096</f>
        <v>564</v>
      </c>
      <c r="G63" s="96">
        <f>+'Ark1'!T1096</f>
        <v>2.1362018028937197</v>
      </c>
      <c r="H63" s="96">
        <f>+'Ark1'!U1096</f>
        <v>2.3963012009309757</v>
      </c>
      <c r="I63" s="96">
        <f>+'Ark1'!Y1096</f>
        <v>173.59503546099296</v>
      </c>
      <c r="J63" s="96">
        <f>+'Ark1'!AA1096</f>
        <v>33.760767289525241</v>
      </c>
      <c r="K63" s="96">
        <f t="shared" si="2"/>
        <v>3.338366066557557</v>
      </c>
      <c r="L63" s="9">
        <f t="shared" si="3"/>
        <v>2.4955752212389379</v>
      </c>
      <c r="M63" s="39"/>
      <c r="N63" s="4"/>
      <c r="O63" s="4"/>
      <c r="P63" s="4"/>
      <c r="Q63" s="4"/>
      <c r="R63" s="4"/>
      <c r="S63"/>
      <c r="T63"/>
      <c r="U63"/>
      <c r="V63"/>
      <c r="W63"/>
    </row>
    <row r="64" spans="1:23" ht="15.6">
      <c r="A64" s="39"/>
      <c r="B64">
        <f>+'Ark1'!C1097</f>
        <v>2023</v>
      </c>
      <c r="C64">
        <f>+'Ark1'!M1097</f>
        <v>53</v>
      </c>
      <c r="D64">
        <f>+'Ark1'!Q1097</f>
        <v>277</v>
      </c>
      <c r="E64" s="9">
        <f>+'Ark1'!R1097</f>
        <v>746</v>
      </c>
      <c r="F64" s="9">
        <f>+'Ark1'!S1097</f>
        <v>746</v>
      </c>
      <c r="G64" s="96">
        <f>+'Ark1'!T1097</f>
        <v>2.8255435194303473</v>
      </c>
      <c r="H64" s="96">
        <f>+'Ark1'!U1097</f>
        <v>3.0899581920730861</v>
      </c>
      <c r="I64" s="96">
        <f>+'Ark1'!Y1097</f>
        <v>169.2344504021448</v>
      </c>
      <c r="J64" s="96">
        <f>+'Ark1'!AA1097</f>
        <v>31.284854977630079</v>
      </c>
      <c r="K64" s="96">
        <f t="shared" si="2"/>
        <v>3.1931028377763169</v>
      </c>
      <c r="L64" s="9">
        <f t="shared" si="3"/>
        <v>2.6931407942238268</v>
      </c>
      <c r="M64" s="39"/>
      <c r="N64" s="4"/>
      <c r="O64" s="11"/>
      <c r="P64" s="11"/>
      <c r="Q64" s="1"/>
      <c r="R64" s="5"/>
      <c r="S64"/>
      <c r="T64"/>
      <c r="U64"/>
      <c r="V64"/>
      <c r="W64"/>
    </row>
    <row r="65" spans="1:23" ht="15.6">
      <c r="A65" s="39"/>
      <c r="B65">
        <f>+'Ark1'!C1098</f>
        <v>2023</v>
      </c>
      <c r="C65">
        <f>+'Ark1'!M1098</f>
        <v>54</v>
      </c>
      <c r="D65">
        <f>+'Ark1'!Q1098</f>
        <v>300</v>
      </c>
      <c r="E65" s="9">
        <f>+'Ark1'!R1098</f>
        <v>898</v>
      </c>
      <c r="F65" s="9">
        <f>+'Ark1'!S1098</f>
        <v>898</v>
      </c>
      <c r="G65" s="96">
        <f>+'Ark1'!T1098</f>
        <v>3.4012574804939022</v>
      </c>
      <c r="H65" s="96">
        <f>+'Ark1'!U1098</f>
        <v>3.6788542858962447</v>
      </c>
      <c r="I65" s="96">
        <f>+'Ark1'!Y1098</f>
        <v>167.38296213808476</v>
      </c>
      <c r="J65" s="96">
        <f>+'Ark1'!AA1098</f>
        <v>31.356869455507795</v>
      </c>
      <c r="K65" s="96">
        <f t="shared" si="2"/>
        <v>3.0996844840386069</v>
      </c>
      <c r="L65" s="9">
        <f t="shared" si="3"/>
        <v>2.9933333333333332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+'Ark1'!C1099</f>
        <v>2023</v>
      </c>
      <c r="C66">
        <f>+'Ark1'!M1099</f>
        <v>55</v>
      </c>
      <c r="D66">
        <f>+'Ark1'!Q1099</f>
        <v>333</v>
      </c>
      <c r="E66" s="9">
        <f>+'Ark1'!R1099</f>
        <v>1097</v>
      </c>
      <c r="F66" s="9">
        <f>+'Ark1'!S1099</f>
        <v>1097</v>
      </c>
      <c r="G66" s="96">
        <f>+'Ark1'!T1099</f>
        <v>4.1549882584652673</v>
      </c>
      <c r="H66" s="96">
        <f>+'Ark1'!U1099</f>
        <v>4.4032936475633244</v>
      </c>
      <c r="I66" s="96">
        <f>+'Ark1'!Y1099</f>
        <v>164.00082041932549</v>
      </c>
      <c r="J66" s="96">
        <f>+'Ark1'!AA1099</f>
        <v>30.187924159365355</v>
      </c>
      <c r="K66" s="96">
        <f t="shared" si="2"/>
        <v>2.9818330985331909</v>
      </c>
      <c r="L66" s="9">
        <f t="shared" si="3"/>
        <v>3.2942942942942941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+'Ark1'!C1100</f>
        <v>2023</v>
      </c>
      <c r="C67">
        <f>+'Ark1'!M1100</f>
        <v>56</v>
      </c>
      <c r="D67">
        <f>+'Ark1'!Q1100</f>
        <v>358</v>
      </c>
      <c r="E67" s="9">
        <f>+'Ark1'!R1100</f>
        <v>1295</v>
      </c>
      <c r="F67" s="9">
        <f>+'Ark1'!S1100</f>
        <v>1295</v>
      </c>
      <c r="G67" s="96">
        <f>+'Ark1'!T1100</f>
        <v>4.9049314445875316</v>
      </c>
      <c r="H67" s="96">
        <f>+'Ark1'!U1100</f>
        <v>5.1307214225571958</v>
      </c>
      <c r="I67" s="96">
        <f>+'Ark1'!Y1100</f>
        <v>161.87644787644803</v>
      </c>
      <c r="J67" s="96">
        <f>+'Ark1'!AA1100</f>
        <v>30.252678896794681</v>
      </c>
      <c r="K67" s="96">
        <f t="shared" si="2"/>
        <v>2.8906508549365717</v>
      </c>
      <c r="L67" s="9">
        <f t="shared" si="3"/>
        <v>3.6173184357541901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+'Ark1'!C1101</f>
        <v>2023</v>
      </c>
      <c r="C68">
        <f>+'Ark1'!M1101</f>
        <v>57</v>
      </c>
      <c r="D68">
        <f>+'Ark1'!Q1101</f>
        <v>375</v>
      </c>
      <c r="E68" s="9">
        <f>+'Ark1'!R1101</f>
        <v>1655</v>
      </c>
      <c r="F68" s="9">
        <f>+'Ark1'!S1101</f>
        <v>1655</v>
      </c>
      <c r="G68" s="96">
        <f>+'Ark1'!T1101</f>
        <v>6.2684645102643737</v>
      </c>
      <c r="H68" s="96">
        <f>+'Ark1'!U1101</f>
        <v>6.4091528956941977</v>
      </c>
      <c r="I68" s="96">
        <f>+'Ark1'!Y1101</f>
        <v>158.22592145015111</v>
      </c>
      <c r="J68" s="96">
        <f>+'Ark1'!AA1101</f>
        <v>28.59991209047605</v>
      </c>
      <c r="K68" s="96">
        <f t="shared" si="2"/>
        <v>2.7758933587745807</v>
      </c>
      <c r="L68" s="9">
        <f t="shared" si="3"/>
        <v>4.4133333333333331</v>
      </c>
      <c r="M68" s="39"/>
      <c r="N68" s="4"/>
      <c r="O68" s="11"/>
      <c r="P68" s="11"/>
      <c r="Q68" s="11"/>
      <c r="R68" s="5"/>
      <c r="S68"/>
      <c r="T68"/>
      <c r="U68"/>
      <c r="V68"/>
      <c r="W68"/>
    </row>
    <row r="69" spans="1:23" ht="15.6">
      <c r="A69" s="39"/>
      <c r="B69">
        <f>+'Ark1'!C1102</f>
        <v>2023</v>
      </c>
      <c r="C69">
        <f>+'Ark1'!M1102</f>
        <v>58</v>
      </c>
      <c r="D69">
        <f>+'Ark1'!Q1102</f>
        <v>382</v>
      </c>
      <c r="E69" s="9">
        <f>+'Ark1'!R1102</f>
        <v>1907</v>
      </c>
      <c r="F69" s="9">
        <f>+'Ark1'!S1102</f>
        <v>1907</v>
      </c>
      <c r="G69" s="96">
        <f>+'Ark1'!T1102</f>
        <v>7.2229376562381633</v>
      </c>
      <c r="H69" s="96">
        <f>+'Ark1'!U1102</f>
        <v>7.2904337830018306</v>
      </c>
      <c r="I69" s="96">
        <f>+'Ark1'!Y1102</f>
        <v>156.19879391714724</v>
      </c>
      <c r="J69" s="96">
        <f>+'Ark1'!AA1102</f>
        <v>28.971669318258357</v>
      </c>
      <c r="K69" s="96">
        <f t="shared" si="2"/>
        <v>2.6930826537439181</v>
      </c>
      <c r="L69" s="9">
        <f t="shared" si="3"/>
        <v>4.9921465968586389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+'Ark1'!C1103</f>
        <v>2023</v>
      </c>
      <c r="C70">
        <f>+'Ark1'!M1103</f>
        <v>59</v>
      </c>
      <c r="D70">
        <f>+'Ark1'!Q1103</f>
        <v>379</v>
      </c>
      <c r="E70" s="9">
        <f>+'Ark1'!R1103</f>
        <v>2152</v>
      </c>
      <c r="F70" s="9">
        <f>+'Ark1'!S1103</f>
        <v>2152</v>
      </c>
      <c r="G70" s="96">
        <f>+'Ark1'!T1103</f>
        <v>8.1508976592682387</v>
      </c>
      <c r="H70" s="96">
        <f>+'Ark1'!U1103</f>
        <v>8.078775260597725</v>
      </c>
      <c r="I70" s="96">
        <f>+'Ark1'!Y1103</f>
        <v>153.38336431226779</v>
      </c>
      <c r="J70" s="96">
        <f>+'Ark1'!AA1103</f>
        <v>28.476577347964849</v>
      </c>
      <c r="K70" s="96">
        <f t="shared" si="2"/>
        <v>2.5997180391909795</v>
      </c>
      <c r="L70" s="9">
        <f t="shared" si="3"/>
        <v>5.6781002638522429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+'Ark1'!C1104</f>
        <v>2023</v>
      </c>
      <c r="C71">
        <f>+'Ark1'!M1104</f>
        <v>60</v>
      </c>
      <c r="D71">
        <f>+'Ark1'!Q1104</f>
        <v>380</v>
      </c>
      <c r="E71" s="9">
        <f>+'Ark1'!R1104</f>
        <v>2306</v>
      </c>
      <c r="F71" s="9">
        <f>+'Ark1'!S1104</f>
        <v>2306</v>
      </c>
      <c r="G71" s="96">
        <f>+'Ark1'!T1104</f>
        <v>8.7341868040299993</v>
      </c>
      <c r="H71" s="96">
        <f>+'Ark1'!U1104</f>
        <v>8.5559277026208989</v>
      </c>
      <c r="I71" s="96">
        <f>+'Ark1'!Y1104</f>
        <v>151.59427580225477</v>
      </c>
      <c r="J71" s="96">
        <f>+'Ark1'!AA1104</f>
        <v>28.007298054914926</v>
      </c>
      <c r="K71" s="96">
        <f t="shared" si="2"/>
        <v>2.5265712633709128</v>
      </c>
      <c r="L71" s="9">
        <f t="shared" si="3"/>
        <v>6.0684210526315789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+'Ark1'!C1105</f>
        <v>2023</v>
      </c>
      <c r="C72">
        <f>+'Ark1'!M1105</f>
        <v>61</v>
      </c>
      <c r="D72">
        <f>+'Ark1'!Q1105</f>
        <v>356</v>
      </c>
      <c r="E72" s="9">
        <f>+'Ark1'!R1105</f>
        <v>2486</v>
      </c>
      <c r="F72" s="9">
        <f>+'Ark1'!S1105</f>
        <v>2486</v>
      </c>
      <c r="G72" s="96">
        <f>+'Ark1'!T1105</f>
        <v>9.4159533368684194</v>
      </c>
      <c r="H72" s="96">
        <f>+'Ark1'!U1105</f>
        <v>9.0805178408764942</v>
      </c>
      <c r="I72" s="96">
        <f>+'Ark1'!Y1105</f>
        <v>149.23974255832636</v>
      </c>
      <c r="J72" s="96">
        <f>+'Ark1'!AA1105</f>
        <v>26.691896268381328</v>
      </c>
      <c r="K72" s="96">
        <f t="shared" si="2"/>
        <v>2.4465531566938745</v>
      </c>
      <c r="L72" s="9">
        <f t="shared" si="3"/>
        <v>6.9831460674157304</v>
      </c>
      <c r="M72" s="39"/>
      <c r="N72" s="4"/>
      <c r="O72" s="11"/>
      <c r="P72" s="11"/>
      <c r="Q72" s="5"/>
      <c r="R72" s="5"/>
      <c r="S72"/>
      <c r="T72"/>
      <c r="U72"/>
      <c r="V72"/>
      <c r="W72"/>
    </row>
    <row r="73" spans="1:23" ht="15.6">
      <c r="A73" s="39"/>
      <c r="B73">
        <f>+'Ark1'!C1106</f>
        <v>2023</v>
      </c>
      <c r="C73">
        <f>+'Ark1'!M1106</f>
        <v>62</v>
      </c>
      <c r="D73">
        <f>+'Ark1'!Q1106</f>
        <v>354</v>
      </c>
      <c r="E73" s="9">
        <f>+'Ark1'!R1106</f>
        <v>2410</v>
      </c>
      <c r="F73" s="9">
        <f>+'Ark1'!S1106</f>
        <v>2410</v>
      </c>
      <c r="G73" s="96">
        <f>+'Ark1'!T1106</f>
        <v>9.1280963563366395</v>
      </c>
      <c r="H73" s="96">
        <f>+'Ark1'!U1106</f>
        <v>8.6923814452867489</v>
      </c>
      <c r="I73" s="96">
        <f>+'Ark1'!Y1106</f>
        <v>147.36580912863067</v>
      </c>
      <c r="J73" s="96">
        <f>+'Ark1'!AA1106</f>
        <v>26.023399003870654</v>
      </c>
      <c r="K73" s="96">
        <f t="shared" si="2"/>
        <v>2.3768678891714625</v>
      </c>
      <c r="L73" s="9">
        <f t="shared" si="3"/>
        <v>6.8079096045197742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+'Ark1'!C1107</f>
        <v>2023</v>
      </c>
      <c r="C74">
        <f>+'Ark1'!M1107</f>
        <v>63</v>
      </c>
      <c r="D74">
        <f>+'Ark1'!Q1107</f>
        <v>322</v>
      </c>
      <c r="E74" s="9">
        <f>+'Ark1'!R1107</f>
        <v>2182</v>
      </c>
      <c r="F74" s="9">
        <f>+'Ark1'!S1107</f>
        <v>2182</v>
      </c>
      <c r="G74" s="96">
        <f>+'Ark1'!T1107</f>
        <v>8.2645254147413088</v>
      </c>
      <c r="H74" s="96">
        <f>+'Ark1'!U1107</f>
        <v>7.7381255114996241</v>
      </c>
      <c r="I74" s="96">
        <f>+'Ark1'!Y1107</f>
        <v>144.89587534372151</v>
      </c>
      <c r="J74" s="96">
        <f>+'Ark1'!AA1107</f>
        <v>25.966420384222044</v>
      </c>
      <c r="K74" s="96">
        <f t="shared" si="2"/>
        <v>2.2999345292654207</v>
      </c>
      <c r="L74" s="9">
        <f t="shared" si="3"/>
        <v>6.7763975155279503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+'Ark1'!C1108</f>
        <v>2023</v>
      </c>
      <c r="C75">
        <f>+'Ark1'!M1108</f>
        <v>64</v>
      </c>
      <c r="D75">
        <f>+'Ark1'!Q1108</f>
        <v>306</v>
      </c>
      <c r="E75" s="9">
        <f>+'Ark1'!R1108</f>
        <v>1844</v>
      </c>
      <c r="F75" s="9">
        <f>+'Ark1'!S1108</f>
        <v>1844</v>
      </c>
      <c r="G75" s="96">
        <f>+'Ark1'!T1108</f>
        <v>6.9843193697447186</v>
      </c>
      <c r="H75" s="96">
        <f>+'Ark1'!U1108</f>
        <v>6.4374388029977752</v>
      </c>
      <c r="I75" s="96">
        <f>+'Ark1'!Y1108</f>
        <v>142.63535791757053</v>
      </c>
      <c r="J75" s="96">
        <f>+'Ark1'!AA1108</f>
        <v>25.039737124898473</v>
      </c>
      <c r="K75" s="96">
        <f t="shared" si="2"/>
        <v>2.2286774674620395</v>
      </c>
      <c r="L75" s="9">
        <f t="shared" si="3"/>
        <v>6.0261437908496731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+'Ark1'!C1109</f>
        <v>2023</v>
      </c>
      <c r="C76">
        <f>+'Ark1'!M1109</f>
        <v>65</v>
      </c>
      <c r="D76">
        <f>+'Ark1'!Q1109</f>
        <v>284</v>
      </c>
      <c r="E76" s="9">
        <f>+'Ark1'!R1109</f>
        <v>1906</v>
      </c>
      <c r="F76" s="9">
        <f>+'Ark1'!S1109</f>
        <v>1906</v>
      </c>
      <c r="G76" s="96">
        <f>+'Ark1'!T1109</f>
        <v>7.2191500643890611</v>
      </c>
      <c r="H76" s="96">
        <f>+'Ark1'!U1109</f>
        <v>6.5446937160251517</v>
      </c>
      <c r="I76" s="96">
        <f>+'Ark1'!Y1109</f>
        <v>140.29475341028325</v>
      </c>
      <c r="J76" s="96">
        <f>+'Ark1'!AA1109</f>
        <v>23.644075409268002</v>
      </c>
      <c r="K76" s="96">
        <f t="shared" si="2"/>
        <v>2.1583808216966656</v>
      </c>
      <c r="L76" s="9">
        <f t="shared" si="3"/>
        <v>6.711267605633803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+'Ark1'!C1110</f>
        <v>2023</v>
      </c>
      <c r="C77">
        <f>+'Ark1'!M1110</f>
        <v>66</v>
      </c>
      <c r="D77">
        <f>+'Ark1'!Q1110</f>
        <v>77</v>
      </c>
      <c r="E77" s="9">
        <f>+'Ark1'!R1110</f>
        <v>386</v>
      </c>
      <c r="F77" s="9">
        <f>+'Ark1'!S1110</f>
        <v>386</v>
      </c>
      <c r="G77" s="96">
        <f>+'Ark1'!T1110</f>
        <v>1.4620104537535037</v>
      </c>
      <c r="H77" s="96">
        <f>+'Ark1'!U1110</f>
        <v>1.3778249745299571</v>
      </c>
      <c r="I77" s="96">
        <f>+'Ark1'!Y1110</f>
        <v>145.84170984455963</v>
      </c>
      <c r="J77" s="96">
        <f>+'Ark1'!AA1110</f>
        <v>24.287318300649055</v>
      </c>
      <c r="K77" s="96">
        <f t="shared" si="2"/>
        <v>2.2097228764327217</v>
      </c>
      <c r="L77" s="9">
        <f t="shared" si="3"/>
        <v>5.0129870129870131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+'Ark1'!C1111</f>
        <v>2023</v>
      </c>
      <c r="C78">
        <f>+'Ark1'!M1111</f>
        <v>67</v>
      </c>
      <c r="D78">
        <f>+'Ark1'!Q1111</f>
        <v>67</v>
      </c>
      <c r="E78" s="9">
        <f>+'Ark1'!R1111</f>
        <v>232</v>
      </c>
      <c r="F78" s="9">
        <f>+'Ark1'!S1111</f>
        <v>232</v>
      </c>
      <c r="G78" s="96">
        <f>+'Ark1'!T1111</f>
        <v>0.87872130899174306</v>
      </c>
      <c r="H78" s="96">
        <f>+'Ark1'!U1111</f>
        <v>0.81469629717232483</v>
      </c>
      <c r="I78" s="96">
        <f>+'Ark1'!Y1111</f>
        <v>143.47715517241372</v>
      </c>
      <c r="J78" s="96">
        <f>+'Ark1'!AA1111</f>
        <v>23.101767819578889</v>
      </c>
      <c r="K78" s="96">
        <f t="shared" si="2"/>
        <v>2.1414500772002047</v>
      </c>
      <c r="L78" s="9">
        <f t="shared" si="3"/>
        <v>3.4626865671641789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+'Ark1'!C1112</f>
        <v>2023</v>
      </c>
      <c r="C79">
        <f>+'Ark1'!M1112</f>
        <v>68</v>
      </c>
      <c r="D79">
        <f>+'Ark1'!Q1112</f>
        <v>31</v>
      </c>
      <c r="E79" s="9">
        <f>+'Ark1'!R1112</f>
        <v>84</v>
      </c>
      <c r="F79" s="9">
        <f>+'Ark1'!S1112</f>
        <v>84</v>
      </c>
      <c r="G79" s="96">
        <f>+'Ark1'!T1112</f>
        <v>0.31815771532459658</v>
      </c>
      <c r="H79" s="96">
        <f>+'Ark1'!U1112</f>
        <v>0.30730728001472024</v>
      </c>
      <c r="I79" s="96">
        <f>+'Ark1'!Y1112</f>
        <v>149.47499999999997</v>
      </c>
      <c r="J79" s="96">
        <f>+'Ark1'!AA1112</f>
        <v>22.477654909667621</v>
      </c>
      <c r="K79" s="96">
        <f t="shared" si="2"/>
        <v>2.198161764705882</v>
      </c>
      <c r="L79" s="9">
        <f t="shared" si="3"/>
        <v>2.7096774193548385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+'Ark1'!C1113</f>
        <v>2022</v>
      </c>
      <c r="C80">
        <f>+'Ark1'!M1113</f>
        <v>0</v>
      </c>
      <c r="D80">
        <f>+'Ark1'!Q1113</f>
        <v>48</v>
      </c>
      <c r="E80" s="9">
        <f>+'Ark1'!R1113</f>
        <v>62</v>
      </c>
      <c r="F80" s="9">
        <f>+'Ark1'!S1113</f>
        <v>0</v>
      </c>
      <c r="G80" s="96">
        <f>+'Ark1'!T1113</f>
        <v>0.22616181513095504</v>
      </c>
      <c r="H80" s="96">
        <f>+'Ark1'!U1113</f>
        <v>0</v>
      </c>
      <c r="I80" s="96">
        <f>+'Ark1'!Y1113</f>
        <v>0</v>
      </c>
      <c r="J80" s="96">
        <f>+'Ark1'!AA1113</f>
        <v>0</v>
      </c>
      <c r="K80" s="96" t="e">
        <f t="shared" si="2"/>
        <v>#DIV/0!</v>
      </c>
      <c r="L80" s="9">
        <f t="shared" si="3"/>
        <v>1.2916666666666667</v>
      </c>
      <c r="M80" s="39"/>
      <c r="N80" s="4"/>
      <c r="O80" s="5"/>
      <c r="P80" s="5"/>
      <c r="Q80" s="5"/>
      <c r="R80" s="5"/>
      <c r="S80"/>
      <c r="T80"/>
      <c r="U80"/>
      <c r="V80"/>
      <c r="W80"/>
    </row>
    <row r="81" spans="1:23">
      <c r="A81" s="39"/>
      <c r="B81" s="47">
        <f>+'Ark1'!C1114</f>
        <v>2022</v>
      </c>
      <c r="C81" s="47">
        <f>+'Ark1'!M1114</f>
        <v>35</v>
      </c>
      <c r="D81" s="47">
        <f>+'Ark1'!Q1114</f>
        <v>26</v>
      </c>
      <c r="E81" s="65">
        <f>+'Ark1'!R1114</f>
        <v>39</v>
      </c>
      <c r="F81" s="65">
        <f>+'Ark1'!S1114</f>
        <v>39</v>
      </c>
      <c r="G81" s="101">
        <f>+'Ark1'!T1114</f>
        <v>0.14226307725979423</v>
      </c>
      <c r="H81" s="101">
        <f>+'Ark1'!U1114</f>
        <v>0.20034346189051544</v>
      </c>
      <c r="I81" s="101">
        <f>+'Ark1'!Y1114</f>
        <v>217.08743589743591</v>
      </c>
      <c r="J81" s="101">
        <f>+'Ark1'!AA1114</f>
        <v>53.763678508438403</v>
      </c>
      <c r="K81" s="101">
        <f t="shared" si="2"/>
        <v>6.2024981684981686</v>
      </c>
      <c r="L81" s="65">
        <f t="shared" si="3"/>
        <v>1.5</v>
      </c>
      <c r="M81" s="39"/>
      <c r="N81" s="11"/>
      <c r="O81" s="11"/>
      <c r="P81"/>
      <c r="Q81"/>
      <c r="R81"/>
      <c r="S81"/>
      <c r="T81"/>
      <c r="U81"/>
      <c r="V81"/>
      <c r="W81"/>
    </row>
    <row r="82" spans="1:23" ht="15.6">
      <c r="A82" s="39"/>
      <c r="B82" s="47">
        <f>+'Ark1'!C1115</f>
        <v>2022</v>
      </c>
      <c r="C82" s="47">
        <f>+'Ark1'!M1115</f>
        <v>36</v>
      </c>
      <c r="D82" s="47">
        <f>+'Ark1'!Q1115</f>
        <v>7</v>
      </c>
      <c r="E82" s="65">
        <f>+'Ark1'!R1115</f>
        <v>7</v>
      </c>
      <c r="F82" s="65">
        <f>+'Ark1'!S1115</f>
        <v>7</v>
      </c>
      <c r="G82" s="101">
        <f>+'Ark1'!T1115</f>
        <v>2.5534398482527181E-2</v>
      </c>
      <c r="H82" s="101">
        <f>+'Ark1'!U1115</f>
        <v>3.4969670495735947E-2</v>
      </c>
      <c r="I82" s="101">
        <f>+'Ark1'!Y1115</f>
        <v>211.11428571428564</v>
      </c>
      <c r="J82" s="101">
        <f>+'Ark1'!AA1115</f>
        <v>35.059558654684025</v>
      </c>
      <c r="K82" s="101">
        <f t="shared" si="2"/>
        <v>5.8642857142857121</v>
      </c>
      <c r="L82" s="65">
        <f t="shared" si="3"/>
        <v>1</v>
      </c>
      <c r="M82" s="39"/>
      <c r="N82" s="5"/>
      <c r="O82" s="5"/>
      <c r="P82" s="5"/>
      <c r="Q82"/>
      <c r="R82" s="5"/>
      <c r="S82"/>
      <c r="T82"/>
      <c r="U82"/>
      <c r="V82"/>
      <c r="W82"/>
    </row>
    <row r="83" spans="1:23">
      <c r="A83" s="39"/>
      <c r="B83" s="47">
        <f>+'Ark1'!C1116</f>
        <v>2022</v>
      </c>
      <c r="C83" s="47">
        <f>+'Ark1'!M1116</f>
        <v>37</v>
      </c>
      <c r="D83" s="47">
        <f>+'Ark1'!Q1116</f>
        <v>7</v>
      </c>
      <c r="E83" s="65">
        <f>+'Ark1'!R1116</f>
        <v>7</v>
      </c>
      <c r="F83" s="65">
        <f>+'Ark1'!S1116</f>
        <v>7</v>
      </c>
      <c r="G83" s="101">
        <f>+'Ark1'!T1116</f>
        <v>2.5534398482527181E-2</v>
      </c>
      <c r="H83" s="101">
        <f>+'Ark1'!U1116</f>
        <v>3.7998576858879939E-2</v>
      </c>
      <c r="I83" s="101">
        <f>+'Ark1'!Y1116</f>
        <v>229.4</v>
      </c>
      <c r="J83" s="101">
        <f>+'Ark1'!AA1116</f>
        <v>35.731538689830558</v>
      </c>
      <c r="K83" s="101">
        <f t="shared" si="2"/>
        <v>6.2</v>
      </c>
      <c r="L83" s="65">
        <f t="shared" si="3"/>
        <v>1</v>
      </c>
      <c r="M83" s="39"/>
      <c r="N83" s="11"/>
      <c r="O83" s="11"/>
      <c r="P83"/>
      <c r="Q83"/>
      <c r="R83"/>
      <c r="S83"/>
      <c r="T83"/>
      <c r="U83"/>
      <c r="V83"/>
      <c r="W83"/>
    </row>
    <row r="84" spans="1:23">
      <c r="A84" s="39"/>
      <c r="B84" s="47">
        <f>+'Ark1'!C1117</f>
        <v>2022</v>
      </c>
      <c r="C84" s="47">
        <f>+'Ark1'!M1117</f>
        <v>38</v>
      </c>
      <c r="D84" s="47">
        <f>+'Ark1'!Q1117</f>
        <v>14</v>
      </c>
      <c r="E84" s="65">
        <f>+'Ark1'!R1117</f>
        <v>16</v>
      </c>
      <c r="F84" s="65">
        <f>+'Ark1'!S1117</f>
        <v>16</v>
      </c>
      <c r="G84" s="101">
        <f>+'Ark1'!T1117</f>
        <v>5.836433938863355E-2</v>
      </c>
      <c r="H84" s="101">
        <f>+'Ark1'!U1117</f>
        <v>8.3292795286673355E-2</v>
      </c>
      <c r="I84" s="101">
        <f>+'Ark1'!Y1117</f>
        <v>219.99437500000005</v>
      </c>
      <c r="J84" s="101">
        <f>+'Ark1'!AA1117</f>
        <v>40.396733774023936</v>
      </c>
      <c r="K84" s="101">
        <f t="shared" si="2"/>
        <v>5.7893256578947385</v>
      </c>
      <c r="L84" s="65">
        <f t="shared" si="3"/>
        <v>1.1428571428571428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 ht="15.6">
      <c r="A85" s="39"/>
      <c r="B85" s="47">
        <f>+'Ark1'!C1118</f>
        <v>2022</v>
      </c>
      <c r="C85" s="47">
        <f>+'Ark1'!M1118</f>
        <v>39</v>
      </c>
      <c r="D85" s="47">
        <f>+'Ark1'!Q1118</f>
        <v>16</v>
      </c>
      <c r="E85" s="65">
        <f>+'Ark1'!R1118</f>
        <v>22</v>
      </c>
      <c r="F85" s="65">
        <f>+'Ark1'!S1118</f>
        <v>22</v>
      </c>
      <c r="G85" s="101">
        <f>+'Ark1'!T1118</f>
        <v>8.0250966659371134E-2</v>
      </c>
      <c r="H85" s="101">
        <f>+'Ark1'!U1118</f>
        <v>0.12083774609101056</v>
      </c>
      <c r="I85" s="101">
        <f>+'Ark1'!Y1118</f>
        <v>232.11545454545447</v>
      </c>
      <c r="J85" s="101">
        <f>+'Ark1'!AA1118</f>
        <v>32.469307427067406</v>
      </c>
      <c r="K85" s="101">
        <f t="shared" si="2"/>
        <v>5.9516783216783198</v>
      </c>
      <c r="L85" s="65">
        <f t="shared" si="3"/>
        <v>1.375</v>
      </c>
      <c r="M85" s="39"/>
      <c r="N85" s="2"/>
      <c r="O85" s="5"/>
      <c r="P85" s="5"/>
      <c r="Q85"/>
      <c r="R85" s="2"/>
      <c r="S85"/>
      <c r="T85"/>
      <c r="U85"/>
      <c r="V85"/>
      <c r="W85"/>
    </row>
    <row r="86" spans="1:23">
      <c r="A86" s="39"/>
      <c r="B86" s="47">
        <f>+'Ark1'!C1119</f>
        <v>2022</v>
      </c>
      <c r="C86" s="47">
        <f>+'Ark1'!M1119</f>
        <v>40</v>
      </c>
      <c r="D86" s="47">
        <f>+'Ark1'!Q1119</f>
        <v>19</v>
      </c>
      <c r="E86" s="65">
        <f>+'Ark1'!R1119</f>
        <v>23</v>
      </c>
      <c r="F86" s="65">
        <f>+'Ark1'!S1119</f>
        <v>23</v>
      </c>
      <c r="G86" s="101">
        <f>+'Ark1'!T1119</f>
        <v>8.3898737871160714E-2</v>
      </c>
      <c r="H86" s="101">
        <f>+'Ark1'!U1119</f>
        <v>0.1166760760747127</v>
      </c>
      <c r="I86" s="101">
        <f>+'Ark1'!Y1119</f>
        <v>214.37695652173923</v>
      </c>
      <c r="J86" s="101">
        <f>+'Ark1'!AA1119</f>
        <v>40.507477939240822</v>
      </c>
      <c r="K86" s="101">
        <f t="shared" si="2"/>
        <v>5.3594239130434804</v>
      </c>
      <c r="L86" s="65">
        <f t="shared" si="3"/>
        <v>1.2105263157894737</v>
      </c>
      <c r="M86" s="39"/>
      <c r="N86" s="4"/>
      <c r="O86" s="4"/>
      <c r="P86" s="4"/>
      <c r="Q86" s="4"/>
      <c r="R86" s="4"/>
      <c r="S86"/>
      <c r="T86"/>
      <c r="U86"/>
      <c r="V86"/>
      <c r="W86"/>
    </row>
    <row r="87" spans="1:23" ht="15.6">
      <c r="A87" s="39"/>
      <c r="B87" s="47">
        <f>+'Ark1'!C1120</f>
        <v>2022</v>
      </c>
      <c r="C87" s="47">
        <f>+'Ark1'!M1120</f>
        <v>41</v>
      </c>
      <c r="D87" s="47">
        <f>+'Ark1'!Q1120</f>
        <v>22</v>
      </c>
      <c r="E87" s="65">
        <f>+'Ark1'!R1120</f>
        <v>26</v>
      </c>
      <c r="F87" s="65">
        <f>+'Ark1'!S1120</f>
        <v>26</v>
      </c>
      <c r="G87" s="101">
        <f>+'Ark1'!T1120</f>
        <v>9.4842051506529523E-2</v>
      </c>
      <c r="H87" s="101">
        <f>+'Ark1'!U1120</f>
        <v>0.13536253526883416</v>
      </c>
      <c r="I87" s="101">
        <f>+'Ark1'!Y1120</f>
        <v>220.01346153846163</v>
      </c>
      <c r="J87" s="101">
        <f>+'Ark1'!AA1120</f>
        <v>35.771492188646498</v>
      </c>
      <c r="K87" s="101">
        <f t="shared" si="2"/>
        <v>5.3661819887429667</v>
      </c>
      <c r="L87" s="65">
        <f t="shared" si="3"/>
        <v>1.1818181818181819</v>
      </c>
      <c r="M87" s="39"/>
      <c r="N87" s="4"/>
      <c r="O87" s="11"/>
      <c r="P87" s="11"/>
      <c r="Q87" s="1"/>
      <c r="R87" s="5"/>
      <c r="S87"/>
      <c r="T87"/>
      <c r="U87"/>
      <c r="V87"/>
      <c r="W87"/>
    </row>
    <row r="88" spans="1:23" ht="15.6">
      <c r="A88" s="39"/>
      <c r="B88" s="47">
        <f>+'Ark1'!C1121</f>
        <v>2022</v>
      </c>
      <c r="C88" s="47">
        <f>+'Ark1'!M1121</f>
        <v>42</v>
      </c>
      <c r="D88" s="47">
        <f>+'Ark1'!Q1121</f>
        <v>33</v>
      </c>
      <c r="E88" s="65">
        <f>+'Ark1'!R1121</f>
        <v>38</v>
      </c>
      <c r="F88" s="65">
        <f>+'Ark1'!S1121</f>
        <v>38</v>
      </c>
      <c r="G88" s="101">
        <f>+'Ark1'!T1121</f>
        <v>0.13861530604800465</v>
      </c>
      <c r="H88" s="101">
        <f>+'Ark1'!U1121</f>
        <v>0.18200485366153624</v>
      </c>
      <c r="I88" s="101">
        <f>+'Ark1'!Y1121</f>
        <v>202.406052631579</v>
      </c>
      <c r="J88" s="101">
        <f>+'Ark1'!AA1121</f>
        <v>32.608195413154881</v>
      </c>
      <c r="K88" s="101">
        <f t="shared" si="2"/>
        <v>4.8191917293233093</v>
      </c>
      <c r="L88" s="65">
        <f t="shared" si="3"/>
        <v>1.1515151515151516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+'Ark1'!C1122</f>
        <v>2022</v>
      </c>
      <c r="C89" s="47">
        <f>+'Ark1'!M1122</f>
        <v>43</v>
      </c>
      <c r="D89" s="47">
        <f>+'Ark1'!Q1122</f>
        <v>30</v>
      </c>
      <c r="E89" s="65">
        <f>+'Ark1'!R1122</f>
        <v>33</v>
      </c>
      <c r="F89" s="65">
        <f>+'Ark1'!S1122</f>
        <v>33</v>
      </c>
      <c r="G89" s="101">
        <f>+'Ark1'!T1122</f>
        <v>0.12037644998905669</v>
      </c>
      <c r="H89" s="101">
        <f>+'Ark1'!U1122</f>
        <v>0.1632417252750977</v>
      </c>
      <c r="I89" s="101">
        <f>+'Ark1'!Y1122</f>
        <v>209.04575757575756</v>
      </c>
      <c r="J89" s="101">
        <f>+'Ark1'!AA1122</f>
        <v>38.180960274152191</v>
      </c>
      <c r="K89" s="101">
        <f t="shared" si="2"/>
        <v>4.8615292459478505</v>
      </c>
      <c r="L89" s="65">
        <f t="shared" si="3"/>
        <v>1.1000000000000001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+'Ark1'!C1123</f>
        <v>2022</v>
      </c>
      <c r="C90" s="47">
        <f>+'Ark1'!M1123</f>
        <v>44</v>
      </c>
      <c r="D90" s="47">
        <f>+'Ark1'!Q1123</f>
        <v>39</v>
      </c>
      <c r="E90" s="65">
        <f>+'Ark1'!R1123</f>
        <v>48</v>
      </c>
      <c r="F90" s="65">
        <f>+'Ark1'!S1123</f>
        <v>48</v>
      </c>
      <c r="G90" s="101">
        <f>+'Ark1'!T1123</f>
        <v>0.17509301816590059</v>
      </c>
      <c r="H90" s="101">
        <f>+'Ark1'!U1123</f>
        <v>0.21197375242505953</v>
      </c>
      <c r="I90" s="101">
        <f>+'Ark1'!Y1123</f>
        <v>186.62291666666661</v>
      </c>
      <c r="J90" s="101">
        <f>+'Ark1'!AA1123</f>
        <v>35.354161940188696</v>
      </c>
      <c r="K90" s="101">
        <f t="shared" si="2"/>
        <v>4.2414299242424232</v>
      </c>
      <c r="L90" s="65">
        <f t="shared" si="3"/>
        <v>1.2307692307692308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+'Ark1'!C1124</f>
        <v>2022</v>
      </c>
      <c r="C91" s="47">
        <f>+'Ark1'!M1124</f>
        <v>45</v>
      </c>
      <c r="D91" s="47">
        <f>+'Ark1'!Q1124</f>
        <v>54</v>
      </c>
      <c r="E91" s="65">
        <f>+'Ark1'!R1124</f>
        <v>69</v>
      </c>
      <c r="F91" s="65">
        <f>+'Ark1'!S1124</f>
        <v>69</v>
      </c>
      <c r="G91" s="101">
        <f>+'Ark1'!T1124</f>
        <v>0.25169621361348221</v>
      </c>
      <c r="H91" s="101">
        <f>+'Ark1'!U1124</f>
        <v>0.34714106521345678</v>
      </c>
      <c r="I91" s="101">
        <f>+'Ark1'!Y1124</f>
        <v>212.60869565217391</v>
      </c>
      <c r="J91" s="101">
        <f>+'Ark1'!AA1124</f>
        <v>34.236014680409575</v>
      </c>
      <c r="K91" s="101">
        <f t="shared" si="2"/>
        <v>4.72463768115942</v>
      </c>
      <c r="L91" s="65">
        <f t="shared" si="3"/>
        <v>1.2777777777777777</v>
      </c>
      <c r="M91" s="39"/>
      <c r="N91" s="4"/>
      <c r="O91" s="11"/>
      <c r="P91" s="11"/>
      <c r="Q91" s="11"/>
      <c r="R91" s="5"/>
      <c r="S91"/>
      <c r="T91"/>
      <c r="U91"/>
      <c r="V91"/>
      <c r="W91"/>
    </row>
    <row r="92" spans="1:23" ht="15.6">
      <c r="A92" s="39"/>
      <c r="B92" s="47">
        <f>+'Ark1'!C1125</f>
        <v>2022</v>
      </c>
      <c r="C92" s="47">
        <f>+'Ark1'!M1125</f>
        <v>46</v>
      </c>
      <c r="D92" s="47">
        <f>+'Ark1'!Q1125</f>
        <v>65</v>
      </c>
      <c r="E92" s="65">
        <f>+'Ark1'!R1125</f>
        <v>95</v>
      </c>
      <c r="F92" s="65">
        <f>+'Ark1'!S1125</f>
        <v>95</v>
      </c>
      <c r="G92" s="101">
        <f>+'Ark1'!T1125</f>
        <v>0.34653826512001162</v>
      </c>
      <c r="H92" s="101">
        <f>+'Ark1'!U1125</f>
        <v>0.44250050285761472</v>
      </c>
      <c r="I92" s="101">
        <f>+'Ark1'!Y1125</f>
        <v>196.84042105263168</v>
      </c>
      <c r="J92" s="101">
        <f>+'Ark1'!AA1125</f>
        <v>34.954662844312224</v>
      </c>
      <c r="K92" s="101">
        <f t="shared" si="2"/>
        <v>4.2791395881006888</v>
      </c>
      <c r="L92" s="65">
        <f t="shared" si="3"/>
        <v>1.4615384615384615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+'Ark1'!C1126</f>
        <v>2022</v>
      </c>
      <c r="C93" s="47">
        <f>+'Ark1'!M1126</f>
        <v>47</v>
      </c>
      <c r="D93" s="47">
        <f>+'Ark1'!Q1126</f>
        <v>92</v>
      </c>
      <c r="E93" s="65">
        <f>+'Ark1'!R1126</f>
        <v>128</v>
      </c>
      <c r="F93" s="65">
        <f>+'Ark1'!S1126</f>
        <v>128</v>
      </c>
      <c r="G93" s="101">
        <f>+'Ark1'!T1126</f>
        <v>0.4669147151090684</v>
      </c>
      <c r="H93" s="101">
        <f>+'Ark1'!U1126</f>
        <v>0.58913104306396391</v>
      </c>
      <c r="I93" s="101">
        <f>+'Ark1'!Y1126</f>
        <v>194.50289062500005</v>
      </c>
      <c r="J93" s="101">
        <f>+'Ark1'!AA1126</f>
        <v>37.781688296720176</v>
      </c>
      <c r="K93" s="101">
        <f t="shared" si="2"/>
        <v>4.1383593750000012</v>
      </c>
      <c r="L93" s="65">
        <f t="shared" si="3"/>
        <v>1.3913043478260869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+'Ark1'!C1127</f>
        <v>2022</v>
      </c>
      <c r="C94" s="47">
        <f>+'Ark1'!M1127</f>
        <v>48</v>
      </c>
      <c r="D94" s="47">
        <f>+'Ark1'!Q1127</f>
        <v>178</v>
      </c>
      <c r="E94" s="65">
        <f>+'Ark1'!R1127</f>
        <v>391</v>
      </c>
      <c r="F94" s="65">
        <f>+'Ark1'!S1127</f>
        <v>391</v>
      </c>
      <c r="G94" s="101">
        <f>+'Ark1'!T1127</f>
        <v>1.4262785438097323</v>
      </c>
      <c r="H94" s="101">
        <f>+'Ark1'!U1127</f>
        <v>1.7349085817137904</v>
      </c>
      <c r="I94" s="101">
        <f>+'Ark1'!Y1127</f>
        <v>187.50979539641941</v>
      </c>
      <c r="J94" s="101">
        <f>+'Ark1'!AA1127</f>
        <v>39.840421927929846</v>
      </c>
      <c r="K94" s="101">
        <f t="shared" si="2"/>
        <v>3.9064540707587376</v>
      </c>
      <c r="L94" s="65">
        <f t="shared" si="3"/>
        <v>2.196629213483146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+'Ark1'!C1128</f>
        <v>2022</v>
      </c>
      <c r="C95" s="47">
        <f>+'Ark1'!M1128</f>
        <v>49</v>
      </c>
      <c r="D95" s="47">
        <f>+'Ark1'!Q1128</f>
        <v>162</v>
      </c>
      <c r="E95" s="65">
        <f>+'Ark1'!R1128</f>
        <v>269</v>
      </c>
      <c r="F95" s="65">
        <f>+'Ark1'!S1128</f>
        <v>269</v>
      </c>
      <c r="G95" s="101">
        <f>+'Ark1'!T1128</f>
        <v>0.98125045597140148</v>
      </c>
      <c r="H95" s="101">
        <f>+'Ark1'!U1128</f>
        <v>1.1493173363284404</v>
      </c>
      <c r="I95" s="101">
        <f>+'Ark1'!Y1128</f>
        <v>180.55594795539005</v>
      </c>
      <c r="J95" s="101">
        <f>+'Ark1'!AA1128</f>
        <v>33.825001492390342</v>
      </c>
      <c r="K95" s="101">
        <f t="shared" si="2"/>
        <v>3.6848152643957155</v>
      </c>
      <c r="L95" s="65">
        <f t="shared" si="3"/>
        <v>1.6604938271604939</v>
      </c>
      <c r="M95" s="39"/>
      <c r="N95" s="4"/>
      <c r="O95" s="11"/>
      <c r="P95" s="11"/>
      <c r="Q95" s="5"/>
      <c r="R95" s="5"/>
      <c r="S95"/>
      <c r="T95"/>
      <c r="U95"/>
      <c r="V95"/>
      <c r="W95"/>
    </row>
    <row r="96" spans="1:23" ht="15.6">
      <c r="A96" s="39"/>
      <c r="B96" s="47">
        <f>+'Ark1'!C1129</f>
        <v>2022</v>
      </c>
      <c r="C96" s="47">
        <f>+'Ark1'!M1129</f>
        <v>50</v>
      </c>
      <c r="D96" s="47">
        <f>+'Ark1'!Q1129</f>
        <v>206</v>
      </c>
      <c r="E96" s="65">
        <f>+'Ark1'!R1129</f>
        <v>360</v>
      </c>
      <c r="F96" s="65">
        <f>+'Ark1'!S1129</f>
        <v>360</v>
      </c>
      <c r="G96" s="101">
        <f>+'Ark1'!T1129</f>
        <v>1.3131976362442548</v>
      </c>
      <c r="H96" s="101">
        <f>+'Ark1'!U1129</f>
        <v>1.5185216180643055</v>
      </c>
      <c r="I96" s="101">
        <f>+'Ark1'!Y1129</f>
        <v>178.255361111111</v>
      </c>
      <c r="J96" s="101">
        <f>+'Ark1'!AA1129</f>
        <v>33.065196890767218</v>
      </c>
      <c r="K96" s="101">
        <f t="shared" si="2"/>
        <v>3.56510722222222</v>
      </c>
      <c r="L96" s="65">
        <f t="shared" si="3"/>
        <v>1.7475728155339805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+'Ark1'!C1130</f>
        <v>2022</v>
      </c>
      <c r="C97" s="47">
        <f>+'Ark1'!M1130</f>
        <v>51</v>
      </c>
      <c r="D97" s="47">
        <f>+'Ark1'!Q1130</f>
        <v>235</v>
      </c>
      <c r="E97" s="65">
        <f>+'Ark1'!R1130</f>
        <v>484</v>
      </c>
      <c r="F97" s="65">
        <f>+'Ark1'!S1130</f>
        <v>484</v>
      </c>
      <c r="G97" s="101">
        <f>+'Ark1'!T1130</f>
        <v>1.7655212665061644</v>
      </c>
      <c r="H97" s="101">
        <f>+'Ark1'!U1130</f>
        <v>2.0158481656945453</v>
      </c>
      <c r="I97" s="101">
        <f>+'Ark1'!Y1130</f>
        <v>176.00969008264479</v>
      </c>
      <c r="J97" s="101">
        <f>+'Ark1'!AA1130</f>
        <v>33.884277883906343</v>
      </c>
      <c r="K97" s="101">
        <f t="shared" si="2"/>
        <v>3.4511703937773488</v>
      </c>
      <c r="L97" s="65">
        <f t="shared" si="3"/>
        <v>2.0595744680851062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+'Ark1'!C1131</f>
        <v>2022</v>
      </c>
      <c r="C98" s="47">
        <f>+'Ark1'!M1131</f>
        <v>52</v>
      </c>
      <c r="D98" s="47">
        <f>+'Ark1'!Q1131</f>
        <v>276</v>
      </c>
      <c r="E98" s="65">
        <f>+'Ark1'!R1131</f>
        <v>569</v>
      </c>
      <c r="F98" s="65">
        <f>+'Ark1'!S1131</f>
        <v>569</v>
      </c>
      <c r="G98" s="101">
        <f>+'Ark1'!T1131</f>
        <v>2.07558181950828</v>
      </c>
      <c r="H98" s="101">
        <f>+'Ark1'!U1131</f>
        <v>2.3124320510409326</v>
      </c>
      <c r="I98" s="101">
        <f>+'Ark1'!Y1131</f>
        <v>171.74370826010545</v>
      </c>
      <c r="J98" s="101">
        <f>+'Ark1'!AA1131</f>
        <v>33.59788867633111</v>
      </c>
      <c r="K98" s="101">
        <f t="shared" si="2"/>
        <v>3.3027636203866431</v>
      </c>
      <c r="L98" s="65">
        <f t="shared" si="3"/>
        <v>2.0615942028985508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+'Ark1'!C1132</f>
        <v>2022</v>
      </c>
      <c r="C99" s="47">
        <f>+'Ark1'!M1132</f>
        <v>53</v>
      </c>
      <c r="D99" s="47">
        <f>+'Ark1'!Q1132</f>
        <v>290</v>
      </c>
      <c r="E99" s="65">
        <f>+'Ark1'!R1132</f>
        <v>717</v>
      </c>
      <c r="F99" s="65">
        <f>+'Ark1'!S1132</f>
        <v>717</v>
      </c>
      <c r="G99" s="101">
        <f>+'Ark1'!T1132</f>
        <v>2.6154519588531402</v>
      </c>
      <c r="H99" s="101">
        <f>+'Ark1'!U1132</f>
        <v>2.8792585116066758</v>
      </c>
      <c r="I99" s="101">
        <f>+'Ark1'!Y1132</f>
        <v>169.7014783821478</v>
      </c>
      <c r="J99" s="101">
        <f>+'Ark1'!AA1132</f>
        <v>32.256946370778621</v>
      </c>
      <c r="K99" s="101">
        <f t="shared" si="2"/>
        <v>3.2019146864556189</v>
      </c>
      <c r="L99" s="65">
        <f t="shared" si="3"/>
        <v>2.4724137931034482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+'Ark1'!C1133</f>
        <v>2022</v>
      </c>
      <c r="C100" s="47">
        <f>+'Ark1'!M1133</f>
        <v>54</v>
      </c>
      <c r="D100" s="47">
        <f>+'Ark1'!Q1133</f>
        <v>325</v>
      </c>
      <c r="E100" s="65">
        <f>+'Ark1'!R1133</f>
        <v>900</v>
      </c>
      <c r="F100" s="65">
        <f>+'Ark1'!S1133</f>
        <v>900</v>
      </c>
      <c r="G100" s="101">
        <f>+'Ark1'!T1133</f>
        <v>3.2829940906106367</v>
      </c>
      <c r="H100" s="101">
        <f>+'Ark1'!U1133</f>
        <v>3.5544871645762455</v>
      </c>
      <c r="I100" s="101">
        <f>+'Ark1'!Y1133</f>
        <v>166.90085555555555</v>
      </c>
      <c r="J100" s="101">
        <f>+'Ark1'!AA1133</f>
        <v>29.89785349859698</v>
      </c>
      <c r="K100" s="101">
        <f t="shared" si="2"/>
        <v>3.0907565843621398</v>
      </c>
      <c r="L100" s="65">
        <f t="shared" si="3"/>
        <v>2.7692307692307692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+'Ark1'!C1134</f>
        <v>2022</v>
      </c>
      <c r="C101" s="47">
        <f>+'Ark1'!M1134</f>
        <v>55</v>
      </c>
      <c r="D101" s="47">
        <f>+'Ark1'!Q1134</f>
        <v>357</v>
      </c>
      <c r="E101" s="65">
        <f>+'Ark1'!R1134</f>
        <v>1096</v>
      </c>
      <c r="F101" s="65">
        <f>+'Ark1'!S1134</f>
        <v>1096</v>
      </c>
      <c r="G101" s="101">
        <f>+'Ark1'!T1134</f>
        <v>3.9979572481213976</v>
      </c>
      <c r="H101" s="101">
        <f>+'Ark1'!U1134</f>
        <v>4.2365999537893</v>
      </c>
      <c r="I101" s="101">
        <f>+'Ark1'!Y1134</f>
        <v>163.35447080291965</v>
      </c>
      <c r="J101" s="101">
        <f>+'Ark1'!AA1134</f>
        <v>30.243261798441058</v>
      </c>
      <c r="K101" s="101">
        <f t="shared" si="2"/>
        <v>2.970081287325812</v>
      </c>
      <c r="L101" s="65">
        <f t="shared" si="3"/>
        <v>3.070028011204482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+'Ark1'!C1135</f>
        <v>2022</v>
      </c>
      <c r="C102" s="47">
        <f>+'Ark1'!M1135</f>
        <v>56</v>
      </c>
      <c r="D102" s="47">
        <f>+'Ark1'!Q1135</f>
        <v>401</v>
      </c>
      <c r="E102" s="65">
        <f>+'Ark1'!R1135</f>
        <v>1423</v>
      </c>
      <c r="F102" s="65">
        <f>+'Ark1'!S1135</f>
        <v>1423</v>
      </c>
      <c r="G102" s="101">
        <f>+'Ark1'!T1135</f>
        <v>5.190778434376595</v>
      </c>
      <c r="H102" s="101">
        <f>+'Ark1'!U1135</f>
        <v>5.4954425442090225</v>
      </c>
      <c r="I102" s="101">
        <f>+'Ark1'!Y1135</f>
        <v>163.20065354884025</v>
      </c>
      <c r="J102" s="101">
        <f>+'Ark1'!AA1135</f>
        <v>28.518141063303077</v>
      </c>
      <c r="K102" s="101">
        <f t="shared" si="2"/>
        <v>2.9142973848007188</v>
      </c>
      <c r="L102" s="65">
        <f t="shared" si="3"/>
        <v>3.5486284289276808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+'Ark1'!C1136</f>
        <v>2022</v>
      </c>
      <c r="C103" s="47">
        <f>+'Ark1'!M1136</f>
        <v>57</v>
      </c>
      <c r="D103" s="47">
        <f>+'Ark1'!Q1136</f>
        <v>406</v>
      </c>
      <c r="E103" s="65">
        <f>+'Ark1'!R1136</f>
        <v>1680</v>
      </c>
      <c r="F103" s="65">
        <f>+'Ark1'!S1136</f>
        <v>1680</v>
      </c>
      <c r="G103" s="101">
        <f>+'Ark1'!T1136</f>
        <v>6.1282556358065214</v>
      </c>
      <c r="H103" s="101">
        <f>+'Ark1'!U1136</f>
        <v>6.3407419231360489</v>
      </c>
      <c r="I103" s="101">
        <f>+'Ark1'!Y1136</f>
        <v>159.49788095238117</v>
      </c>
      <c r="J103" s="101">
        <f>+'Ark1'!AA1136</f>
        <v>28.386663848331256</v>
      </c>
      <c r="K103" s="101">
        <f t="shared" si="2"/>
        <v>2.798208437761073</v>
      </c>
      <c r="L103" s="65">
        <f t="shared" si="3"/>
        <v>4.1379310344827589</v>
      </c>
      <c r="M103" s="39"/>
      <c r="N103" s="4"/>
      <c r="O103" s="5"/>
      <c r="P103" s="5"/>
      <c r="Q103" s="5"/>
      <c r="R103" s="5"/>
      <c r="S103"/>
      <c r="T103"/>
      <c r="U103"/>
      <c r="V103"/>
      <c r="W103"/>
    </row>
    <row r="104" spans="1:23">
      <c r="A104" s="39"/>
      <c r="B104" s="47">
        <f>+'Ark1'!C1137</f>
        <v>2022</v>
      </c>
      <c r="C104" s="47">
        <f>+'Ark1'!M1137</f>
        <v>58</v>
      </c>
      <c r="D104" s="47">
        <f>+'Ark1'!Q1137</f>
        <v>429</v>
      </c>
      <c r="E104" s="65">
        <f>+'Ark1'!R1137</f>
        <v>2083</v>
      </c>
      <c r="F104" s="65">
        <f>+'Ark1'!S1137</f>
        <v>2083</v>
      </c>
      <c r="G104" s="101">
        <f>+'Ark1'!T1137</f>
        <v>7.5983074341577295</v>
      </c>
      <c r="H104" s="101">
        <f>+'Ark1'!U1137</f>
        <v>7.7203884210835101</v>
      </c>
      <c r="I104" s="101">
        <f>+'Ark1'!Y1137</f>
        <v>156.62965914546339</v>
      </c>
      <c r="J104" s="101">
        <f>+'Ark1'!AA1137</f>
        <v>27.963375284485295</v>
      </c>
      <c r="K104" s="101">
        <f t="shared" si="2"/>
        <v>2.700511364576955</v>
      </c>
      <c r="L104" s="65">
        <f t="shared" si="3"/>
        <v>4.8554778554778553</v>
      </c>
      <c r="M104" s="39"/>
      <c r="N104" s="11"/>
      <c r="O104" s="11"/>
      <c r="P104"/>
      <c r="Q104"/>
      <c r="R104"/>
      <c r="S104"/>
      <c r="T104"/>
      <c r="U104"/>
      <c r="V104"/>
      <c r="W104"/>
    </row>
    <row r="105" spans="1:23" ht="15.6">
      <c r="A105" s="39"/>
      <c r="B105" s="47">
        <f>+'Ark1'!C1138</f>
        <v>2022</v>
      </c>
      <c r="C105" s="47">
        <f>+'Ark1'!M1138</f>
        <v>59</v>
      </c>
      <c r="D105" s="47">
        <f>+'Ark1'!Q1138</f>
        <v>443</v>
      </c>
      <c r="E105" s="65">
        <f>+'Ark1'!R1138</f>
        <v>2311</v>
      </c>
      <c r="F105" s="65">
        <f>+'Ark1'!S1138</f>
        <v>2311</v>
      </c>
      <c r="G105" s="101">
        <f>+'Ark1'!T1138</f>
        <v>8.4299992704457569</v>
      </c>
      <c r="H105" s="101">
        <f>+'Ark1'!U1138</f>
        <v>8.4089764441809987</v>
      </c>
      <c r="I105" s="101">
        <f>+'Ark1'!Y1138</f>
        <v>153.76847684984827</v>
      </c>
      <c r="J105" s="101">
        <f>+'Ark1'!AA1138</f>
        <v>27.20950271043753</v>
      </c>
      <c r="K105" s="101">
        <f t="shared" si="2"/>
        <v>2.6062453703364112</v>
      </c>
      <c r="L105" s="65">
        <f t="shared" si="3"/>
        <v>5.2167042889390522</v>
      </c>
      <c r="M105" s="39"/>
      <c r="N105" s="5"/>
      <c r="O105" s="5"/>
      <c r="P105" s="5"/>
      <c r="Q105"/>
      <c r="R105" s="5"/>
      <c r="S105"/>
      <c r="T105"/>
      <c r="U105"/>
      <c r="V105"/>
      <c r="W105"/>
    </row>
    <row r="106" spans="1:23">
      <c r="A106" s="39"/>
      <c r="B106" s="47">
        <f>+'Ark1'!C1139</f>
        <v>2022</v>
      </c>
      <c r="C106" s="47">
        <f>+'Ark1'!M1139</f>
        <v>60</v>
      </c>
      <c r="D106" s="47">
        <f>+'Ark1'!Q1139</f>
        <v>459</v>
      </c>
      <c r="E106" s="65">
        <f>+'Ark1'!R1139</f>
        <v>2560</v>
      </c>
      <c r="F106" s="65">
        <f>+'Ark1'!S1139</f>
        <v>2560</v>
      </c>
      <c r="G106" s="101">
        <f>+'Ark1'!T1139</f>
        <v>9.3382943021813674</v>
      </c>
      <c r="H106" s="101">
        <f>+'Ark1'!U1139</f>
        <v>9.2240603524358757</v>
      </c>
      <c r="I106" s="101">
        <f>+'Ark1'!Y1139</f>
        <v>152.26717578124988</v>
      </c>
      <c r="J106" s="101">
        <f>+'Ark1'!AA1139</f>
        <v>27.027117651486581</v>
      </c>
      <c r="K106" s="101">
        <f t="shared" si="2"/>
        <v>2.5377862630208314</v>
      </c>
      <c r="L106" s="65">
        <f t="shared" si="3"/>
        <v>5.5773420479302835</v>
      </c>
      <c r="M106" s="39"/>
      <c r="N106" s="11"/>
      <c r="O106" s="11"/>
      <c r="P106"/>
      <c r="Q106"/>
      <c r="R106"/>
      <c r="S106"/>
      <c r="T106"/>
      <c r="U106"/>
      <c r="V106"/>
      <c r="W106"/>
    </row>
    <row r="107" spans="1:23">
      <c r="A107" s="39"/>
      <c r="B107" s="47">
        <f>+'Ark1'!C1140</f>
        <v>2022</v>
      </c>
      <c r="C107" s="47">
        <f>+'Ark1'!M1140</f>
        <v>61</v>
      </c>
      <c r="D107" s="47">
        <f>+'Ark1'!Q1140</f>
        <v>426</v>
      </c>
      <c r="E107" s="65">
        <f>+'Ark1'!R1140</f>
        <v>2657</v>
      </c>
      <c r="F107" s="65">
        <f>+'Ark1'!S1140</f>
        <v>2657</v>
      </c>
      <c r="G107" s="101">
        <f>+'Ark1'!T1140</f>
        <v>9.6921281097249619</v>
      </c>
      <c r="H107" s="101">
        <f>+'Ark1'!U1140</f>
        <v>9.3497971179359709</v>
      </c>
      <c r="I107" s="101">
        <f>+'Ark1'!Y1140</f>
        <v>148.70814452389925</v>
      </c>
      <c r="J107" s="101">
        <f>+'Ark1'!AA1140</f>
        <v>26.662844634182633</v>
      </c>
      <c r="K107" s="101">
        <f t="shared" si="2"/>
        <v>2.4378384348180204</v>
      </c>
      <c r="L107" s="65">
        <f t="shared" si="3"/>
        <v>6.237089201877934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+'Ark1'!C1141</f>
        <v>2022</v>
      </c>
      <c r="C108" s="47">
        <f>+'Ark1'!M1141</f>
        <v>62</v>
      </c>
      <c r="D108" s="47">
        <f>+'Ark1'!Q1141</f>
        <v>398</v>
      </c>
      <c r="E108" s="65">
        <f>+'Ark1'!R1141</f>
        <v>2661</v>
      </c>
      <c r="F108" s="65">
        <f>+'Ark1'!S1141</f>
        <v>2661</v>
      </c>
      <c r="G108" s="101">
        <f>+'Ark1'!T1141</f>
        <v>9.7067191945721181</v>
      </c>
      <c r="H108" s="101">
        <f>+'Ark1'!U1141</f>
        <v>9.2133072615800788</v>
      </c>
      <c r="I108" s="101">
        <f>+'Ark1'!Y1141</f>
        <v>146.31700488538121</v>
      </c>
      <c r="J108" s="101">
        <f>+'Ark1'!AA1141</f>
        <v>26.000681249054523</v>
      </c>
      <c r="K108" s="101">
        <f t="shared" si="2"/>
        <v>2.3599516916996968</v>
      </c>
      <c r="L108" s="65">
        <f t="shared" si="3"/>
        <v>6.6859296482412063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+'Ark1'!C1142</f>
        <v>2022</v>
      </c>
      <c r="C109" s="47">
        <f>+'Ark1'!M1142</f>
        <v>63</v>
      </c>
      <c r="D109" s="47">
        <f>+'Ark1'!Q1142</f>
        <v>373</v>
      </c>
      <c r="E109" s="65">
        <f>+'Ark1'!R1142</f>
        <v>2299</v>
      </c>
      <c r="F109" s="65">
        <f>+'Ark1'!S1142</f>
        <v>2299</v>
      </c>
      <c r="G109" s="101">
        <f>+'Ark1'!T1142</f>
        <v>8.3862260159042812</v>
      </c>
      <c r="H109" s="101">
        <f>+'Ark1'!U1142</f>
        <v>7.7500646044430255</v>
      </c>
      <c r="I109" s="101">
        <f>+'Ark1'!Y1142</f>
        <v>142.4591909525881</v>
      </c>
      <c r="J109" s="101">
        <f>+'Ark1'!AA1142</f>
        <v>26.091538400752597</v>
      </c>
      <c r="K109" s="101">
        <f t="shared" si="2"/>
        <v>2.2612569992474301</v>
      </c>
      <c r="L109" s="65">
        <f t="shared" si="3"/>
        <v>6.1635388739946384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+'Ark1'!C1143</f>
        <v>2022</v>
      </c>
      <c r="C110" s="47">
        <f>+'Ark1'!M1143</f>
        <v>64</v>
      </c>
      <c r="D110" s="47">
        <f>+'Ark1'!Q1143</f>
        <v>335</v>
      </c>
      <c r="E110" s="65">
        <f>+'Ark1'!R1143</f>
        <v>1925</v>
      </c>
      <c r="F110" s="65">
        <f>+'Ark1'!S1143</f>
        <v>1925</v>
      </c>
      <c r="G110" s="101">
        <f>+'Ark1'!T1143</f>
        <v>7.0219595826949694</v>
      </c>
      <c r="H110" s="101">
        <f>+'Ark1'!U1143</f>
        <v>6.4794047831741555</v>
      </c>
      <c r="I110" s="101">
        <f>+'Ark1'!Y1143</f>
        <v>142.24221298701303</v>
      </c>
      <c r="J110" s="101">
        <f>+'Ark1'!AA1143</f>
        <v>25.07880798315394</v>
      </c>
      <c r="K110" s="101">
        <f t="shared" si="2"/>
        <v>2.2225345779220786</v>
      </c>
      <c r="L110" s="65">
        <f t="shared" si="3"/>
        <v>5.7462686567164178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+'Ark1'!C1144</f>
        <v>2022</v>
      </c>
      <c r="C111" s="47">
        <f>+'Ark1'!M1144</f>
        <v>65</v>
      </c>
      <c r="D111" s="47">
        <f>+'Ark1'!Q1144</f>
        <v>351</v>
      </c>
      <c r="E111" s="65">
        <f>+'Ark1'!R1144</f>
        <v>2211</v>
      </c>
      <c r="F111" s="65">
        <f>+'Ark1'!S1144</f>
        <v>2211</v>
      </c>
      <c r="G111" s="101">
        <f>+'Ark1'!T1144</f>
        <v>8.0652221492668019</v>
      </c>
      <c r="H111" s="101">
        <f>+'Ark1'!U1144</f>
        <v>7.2756557562162385</v>
      </c>
      <c r="I111" s="101">
        <f>+'Ark1'!Y1144</f>
        <v>139.0616960651289</v>
      </c>
      <c r="J111" s="101">
        <f>+'Ark1'!AA1144</f>
        <v>22.962855902882325</v>
      </c>
      <c r="K111" s="101">
        <f t="shared" ref="K111:K174" si="4">+I111/C111</f>
        <v>2.1394107086942906</v>
      </c>
      <c r="L111" s="65">
        <f t="shared" ref="L111:L174" si="5">+E111/D111</f>
        <v>6.299145299145299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+'Ark1'!C1145</f>
        <v>2022</v>
      </c>
      <c r="C112" s="47">
        <f>+'Ark1'!M1145</f>
        <v>66</v>
      </c>
      <c r="D112" s="47">
        <f>+'Ark1'!Q1145</f>
        <v>46</v>
      </c>
      <c r="E112" s="65">
        <f>+'Ark1'!R1145</f>
        <v>112</v>
      </c>
      <c r="F112" s="65">
        <f>+'Ark1'!S1145</f>
        <v>112</v>
      </c>
      <c r="G112" s="101">
        <f>+'Ark1'!T1145</f>
        <v>0.4085503757204349</v>
      </c>
      <c r="H112" s="101">
        <f>+'Ark1'!U1145</f>
        <v>0.37078546551074976</v>
      </c>
      <c r="I112" s="101">
        <f>+'Ark1'!Y1145</f>
        <v>139.90357142857141</v>
      </c>
      <c r="J112" s="101">
        <f>+'Ark1'!AA1145</f>
        <v>25.243071639884409</v>
      </c>
      <c r="K112" s="101">
        <f t="shared" si="4"/>
        <v>2.1197510822510819</v>
      </c>
      <c r="L112" s="65">
        <f t="shared" si="5"/>
        <v>2.4347826086956523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+'Ark1'!C1146</f>
        <v>2022</v>
      </c>
      <c r="C113" s="47">
        <f>+'Ark1'!M1146</f>
        <v>67</v>
      </c>
      <c r="D113" s="47">
        <f>+'Ark1'!Q1146</f>
        <v>33</v>
      </c>
      <c r="E113" s="65">
        <f>+'Ark1'!R1146</f>
        <v>73</v>
      </c>
      <c r="F113" s="65">
        <f>+'Ark1'!S1146</f>
        <v>73</v>
      </c>
      <c r="G113" s="101">
        <f>+'Ark1'!T1146</f>
        <v>0.26628729846064059</v>
      </c>
      <c r="H113" s="101">
        <f>+'Ark1'!U1146</f>
        <v>0.23847195043637712</v>
      </c>
      <c r="I113" s="101">
        <f>+'Ark1'!Y1146</f>
        <v>138.05068493150685</v>
      </c>
      <c r="J113" s="101">
        <f>+'Ark1'!AA1146</f>
        <v>23.411085790433535</v>
      </c>
      <c r="K113" s="101">
        <f t="shared" si="4"/>
        <v>2.0604579840523409</v>
      </c>
      <c r="L113" s="65">
        <f t="shared" si="5"/>
        <v>2.2121212121212119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+'Ark1'!C1147</f>
        <v>2022</v>
      </c>
      <c r="C114" s="47">
        <f>+'Ark1'!M1147</f>
        <v>68</v>
      </c>
      <c r="D114" s="47">
        <f>+'Ark1'!Q1147</f>
        <v>12</v>
      </c>
      <c r="E114" s="65">
        <f>+'Ark1'!R1147</f>
        <v>20</v>
      </c>
      <c r="F114" s="65">
        <f>+'Ark1'!S1147</f>
        <v>20</v>
      </c>
      <c r="G114" s="101">
        <f>+'Ark1'!T1147</f>
        <v>7.2955424235791932E-2</v>
      </c>
      <c r="H114" s="101">
        <f>+'Ark1'!U1147</f>
        <v>6.6056188380597458E-2</v>
      </c>
      <c r="I114" s="101">
        <f>+'Ark1'!Y1147</f>
        <v>139.57500000000002</v>
      </c>
      <c r="J114" s="101">
        <f>+'Ark1'!AA1147</f>
        <v>26.459683955028513</v>
      </c>
      <c r="K114" s="101">
        <f t="shared" si="4"/>
        <v>2.0525735294117649</v>
      </c>
      <c r="L114" s="65">
        <f t="shared" si="5"/>
        <v>1.6666666666666667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+'Ark1'!C1148</f>
        <v>2021</v>
      </c>
      <c r="C115" s="47">
        <f>+'Ark1'!M1148</f>
        <v>0</v>
      </c>
      <c r="D115" s="47">
        <f>+'Ark1'!Q1148</f>
        <v>2</v>
      </c>
      <c r="E115" s="65">
        <f>+'Ark1'!R1148</f>
        <v>-2</v>
      </c>
      <c r="F115" s="65">
        <f>+'Ark1'!S1148</f>
        <v>0</v>
      </c>
      <c r="G115" s="101">
        <f>+'Ark1'!T1148</f>
        <v>-7.1741157902288563E-3</v>
      </c>
      <c r="H115" s="101">
        <f>+'Ark1'!U1148</f>
        <v>0</v>
      </c>
      <c r="I115" s="101">
        <f>+'Ark1'!Y1148</f>
        <v>0</v>
      </c>
      <c r="J115" s="101">
        <f>+'Ark1'!AA1148</f>
        <v>0</v>
      </c>
      <c r="K115" s="101" t="e">
        <f t="shared" si="4"/>
        <v>#DIV/0!</v>
      </c>
      <c r="L115" s="65">
        <f t="shared" si="5"/>
        <v>-1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>
        <f>+'Ark1'!C1149</f>
        <v>2021</v>
      </c>
      <c r="C116">
        <f>+'Ark1'!M1149</f>
        <v>35</v>
      </c>
      <c r="D116">
        <f>+'Ark1'!Q1149</f>
        <v>27</v>
      </c>
      <c r="E116" s="9">
        <f>+'Ark1'!R1149</f>
        <v>39</v>
      </c>
      <c r="F116" s="9">
        <f>+'Ark1'!S1149</f>
        <v>39</v>
      </c>
      <c r="G116" s="96">
        <f>+'Ark1'!T1149</f>
        <v>0.13989525790946264</v>
      </c>
      <c r="H116" s="96">
        <f>+'Ark1'!U1149</f>
        <v>0.19717816827560888</v>
      </c>
      <c r="I116" s="96">
        <f>+'Ark1'!Y1149</f>
        <v>216.60641025641027</v>
      </c>
      <c r="J116" s="96">
        <f>+'Ark1'!AA1149</f>
        <v>44.923372849101256</v>
      </c>
      <c r="K116" s="96">
        <f t="shared" si="4"/>
        <v>6.1887545787545788</v>
      </c>
      <c r="L116" s="9">
        <f t="shared" si="5"/>
        <v>1.4444444444444444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+'Ark1'!C1150</f>
        <v>2021</v>
      </c>
      <c r="C117">
        <f>+'Ark1'!M1150</f>
        <v>36</v>
      </c>
      <c r="D117">
        <f>+'Ark1'!Q1150</f>
        <v>8</v>
      </c>
      <c r="E117" s="9">
        <f>+'Ark1'!R1150</f>
        <v>9</v>
      </c>
      <c r="F117" s="9">
        <f>+'Ark1'!S1150</f>
        <v>9</v>
      </c>
      <c r="G117" s="96">
        <f>+'Ark1'!T1150</f>
        <v>3.2283521056029843E-2</v>
      </c>
      <c r="H117" s="96">
        <f>+'Ark1'!U1150</f>
        <v>4.7927623875127563E-2</v>
      </c>
      <c r="I117" s="96">
        <f>+'Ark1'!Y1150</f>
        <v>228.15000000000003</v>
      </c>
      <c r="J117" s="96">
        <f>+'Ark1'!AA1150</f>
        <v>38.814262842413846</v>
      </c>
      <c r="K117" s="96">
        <f t="shared" si="4"/>
        <v>6.3375000000000012</v>
      </c>
      <c r="L117" s="9">
        <f t="shared" si="5"/>
        <v>1.125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+'Ark1'!C1151</f>
        <v>2021</v>
      </c>
      <c r="C118">
        <f>+'Ark1'!M1151</f>
        <v>37</v>
      </c>
      <c r="D118">
        <f>+'Ark1'!Q1151</f>
        <v>6</v>
      </c>
      <c r="E118" s="9">
        <f>+'Ark1'!R1151</f>
        <v>9</v>
      </c>
      <c r="F118" s="9">
        <f>+'Ark1'!S1151</f>
        <v>9</v>
      </c>
      <c r="G118" s="96">
        <f>+'Ark1'!T1151</f>
        <v>3.2283521056029843E-2</v>
      </c>
      <c r="H118" s="96">
        <f>+'Ark1'!U1151</f>
        <v>4.4682265400635759E-2</v>
      </c>
      <c r="I118" s="96">
        <f>+'Ark1'!Y1151</f>
        <v>212.70111111111112</v>
      </c>
      <c r="J118" s="96">
        <f>+'Ark1'!AA1151</f>
        <v>38.043959790526621</v>
      </c>
      <c r="K118" s="96">
        <f t="shared" si="4"/>
        <v>5.7486786786786785</v>
      </c>
      <c r="L118" s="9">
        <f t="shared" si="5"/>
        <v>1.5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+'Ark1'!C1152</f>
        <v>2021</v>
      </c>
      <c r="C119">
        <f>+'Ark1'!M1152</f>
        <v>38</v>
      </c>
      <c r="D119">
        <f>+'Ark1'!Q1152</f>
        <v>16</v>
      </c>
      <c r="E119" s="9">
        <f>+'Ark1'!R1152</f>
        <v>18</v>
      </c>
      <c r="F119" s="9">
        <f>+'Ark1'!S1152</f>
        <v>18</v>
      </c>
      <c r="G119" s="96">
        <f>+'Ark1'!T1152</f>
        <v>6.4567042112059686E-2</v>
      </c>
      <c r="H119" s="96">
        <f>+'Ark1'!U1152</f>
        <v>9.6134641744355182E-2</v>
      </c>
      <c r="I119" s="96">
        <f>+'Ark1'!Y1152</f>
        <v>228.81500000000003</v>
      </c>
      <c r="J119" s="96">
        <f>+'Ark1'!AA1152</f>
        <v>39.245541608074312</v>
      </c>
      <c r="K119" s="96">
        <f t="shared" si="4"/>
        <v>6.021447368421053</v>
      </c>
      <c r="L119" s="9">
        <f t="shared" si="5"/>
        <v>1.125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+'Ark1'!C1153</f>
        <v>2021</v>
      </c>
      <c r="C120">
        <f>+'Ark1'!M1153</f>
        <v>39</v>
      </c>
      <c r="D120">
        <f>+'Ark1'!Q1153</f>
        <v>17</v>
      </c>
      <c r="E120" s="9">
        <f>+'Ark1'!R1153</f>
        <v>18</v>
      </c>
      <c r="F120" s="9">
        <f>+'Ark1'!S1153</f>
        <v>18</v>
      </c>
      <c r="G120" s="96">
        <f>+'Ark1'!T1153</f>
        <v>6.4567042112059686E-2</v>
      </c>
      <c r="H120" s="96">
        <f>+'Ark1'!U1153</f>
        <v>8.6054283830238554E-2</v>
      </c>
      <c r="I120" s="96">
        <f>+'Ark1'!Y1153</f>
        <v>204.82222222222225</v>
      </c>
      <c r="J120" s="96">
        <f>+'Ark1'!AA1153</f>
        <v>42.368240012164989</v>
      </c>
      <c r="K120" s="96">
        <f t="shared" si="4"/>
        <v>5.2518518518518524</v>
      </c>
      <c r="L120" s="9">
        <f t="shared" si="5"/>
        <v>1.0588235294117647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+'Ark1'!C1154</f>
        <v>2021</v>
      </c>
      <c r="C121">
        <f>+'Ark1'!M1154</f>
        <v>40</v>
      </c>
      <c r="D121">
        <f>+'Ark1'!Q1154</f>
        <v>19</v>
      </c>
      <c r="E121" s="9">
        <f>+'Ark1'!R1154</f>
        <v>21</v>
      </c>
      <c r="F121" s="9">
        <f>+'Ark1'!S1154</f>
        <v>21</v>
      </c>
      <c r="G121" s="96">
        <f>+'Ark1'!T1154</f>
        <v>7.5328215797402995E-2</v>
      </c>
      <c r="H121" s="96">
        <f>+'Ark1'!U1154</f>
        <v>0.10880633810667421</v>
      </c>
      <c r="I121" s="96">
        <f>+'Ark1'!Y1154</f>
        <v>221.97904761904755</v>
      </c>
      <c r="J121" s="96">
        <f>+'Ark1'!AA1154</f>
        <v>37.085799349329093</v>
      </c>
      <c r="K121" s="96">
        <f t="shared" si="4"/>
        <v>5.5494761904761889</v>
      </c>
      <c r="L121" s="9">
        <f t="shared" si="5"/>
        <v>1.1052631578947369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+'Ark1'!C1155</f>
        <v>2021</v>
      </c>
      <c r="C122">
        <f>+'Ark1'!M1155</f>
        <v>41</v>
      </c>
      <c r="D122">
        <f>+'Ark1'!Q1155</f>
        <v>26</v>
      </c>
      <c r="E122" s="9">
        <f>+'Ark1'!R1155</f>
        <v>32</v>
      </c>
      <c r="F122" s="9">
        <f>+'Ark1'!S1155</f>
        <v>32</v>
      </c>
      <c r="G122" s="96">
        <f>+'Ark1'!T1155</f>
        <v>0.1147858526436617</v>
      </c>
      <c r="H122" s="96">
        <f>+'Ark1'!U1155</f>
        <v>0.16080723231683897</v>
      </c>
      <c r="I122" s="96">
        <f>+'Ark1'!Y1155</f>
        <v>215.294375</v>
      </c>
      <c r="J122" s="96">
        <f>+'Ark1'!AA1155</f>
        <v>32.024598547201151</v>
      </c>
      <c r="K122" s="96">
        <f t="shared" si="4"/>
        <v>5.2510823170731706</v>
      </c>
      <c r="L122" s="9">
        <f t="shared" si="5"/>
        <v>1.2307692307692308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+'Ark1'!C1156</f>
        <v>2021</v>
      </c>
      <c r="C123">
        <f>+'Ark1'!M1156</f>
        <v>42</v>
      </c>
      <c r="D123">
        <f>+'Ark1'!Q1156</f>
        <v>31</v>
      </c>
      <c r="E123" s="9">
        <f>+'Ark1'!R1156</f>
        <v>43</v>
      </c>
      <c r="F123" s="9">
        <f>+'Ark1'!S1156</f>
        <v>43</v>
      </c>
      <c r="G123" s="96">
        <f>+'Ark1'!T1156</f>
        <v>0.15424348948992039</v>
      </c>
      <c r="H123" s="96">
        <f>+'Ark1'!U1156</f>
        <v>0.20308932358102497</v>
      </c>
      <c r="I123" s="96">
        <f>+'Ark1'!Y1156</f>
        <v>202.34651162790695</v>
      </c>
      <c r="J123" s="96">
        <f>+'Ark1'!AA1156</f>
        <v>38.138528762962927</v>
      </c>
      <c r="K123" s="96">
        <f t="shared" si="4"/>
        <v>4.8177740863787371</v>
      </c>
      <c r="L123" s="9">
        <f t="shared" si="5"/>
        <v>1.3870967741935485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+'Ark1'!C1157</f>
        <v>2021</v>
      </c>
      <c r="C124">
        <f>+'Ark1'!M1157</f>
        <v>43</v>
      </c>
      <c r="D124">
        <f>+'Ark1'!Q1157</f>
        <v>35</v>
      </c>
      <c r="E124" s="9">
        <f>+'Ark1'!R1157</f>
        <v>46</v>
      </c>
      <c r="F124" s="9">
        <f>+'Ark1'!S1157</f>
        <v>46</v>
      </c>
      <c r="G124" s="96">
        <f>+'Ark1'!T1157</f>
        <v>0.16500466317526372</v>
      </c>
      <c r="H124" s="96">
        <f>+'Ark1'!U1157</f>
        <v>0.22088230952107887</v>
      </c>
      <c r="I124" s="96">
        <f>+'Ark1'!Y1157</f>
        <v>205.72173913043483</v>
      </c>
      <c r="J124" s="96">
        <f>+'Ark1'!AA1157</f>
        <v>33.285036806893878</v>
      </c>
      <c r="K124" s="96">
        <f t="shared" si="4"/>
        <v>4.7842264914054615</v>
      </c>
      <c r="L124" s="9">
        <f t="shared" si="5"/>
        <v>1.3142857142857143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+'Ark1'!C1158</f>
        <v>2021</v>
      </c>
      <c r="C125">
        <f>+'Ark1'!M1158</f>
        <v>44</v>
      </c>
      <c r="D125">
        <f>+'Ark1'!Q1158</f>
        <v>47</v>
      </c>
      <c r="E125" s="9">
        <f>+'Ark1'!R1158</f>
        <v>66</v>
      </c>
      <c r="F125" s="9">
        <f>+'Ark1'!S1158</f>
        <v>66</v>
      </c>
      <c r="G125" s="96">
        <f>+'Ark1'!T1158</f>
        <v>0.23674582107755215</v>
      </c>
      <c r="H125" s="96">
        <f>+'Ark1'!U1158</f>
        <v>0.32486519158090538</v>
      </c>
      <c r="I125" s="96">
        <f>+'Ark1'!Y1158</f>
        <v>210.88045454545465</v>
      </c>
      <c r="J125" s="96">
        <f>+'Ark1'!AA1158</f>
        <v>35.537088412300378</v>
      </c>
      <c r="K125" s="96">
        <f t="shared" si="4"/>
        <v>4.7927376033057874</v>
      </c>
      <c r="L125" s="9">
        <f t="shared" si="5"/>
        <v>1.4042553191489362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+'Ark1'!C1159</f>
        <v>2021</v>
      </c>
      <c r="C126">
        <f>+'Ark1'!M1159</f>
        <v>45</v>
      </c>
      <c r="D126">
        <f>+'Ark1'!Q1159</f>
        <v>59</v>
      </c>
      <c r="E126" s="9">
        <f>+'Ark1'!R1159</f>
        <v>78</v>
      </c>
      <c r="F126" s="9">
        <f>+'Ark1'!S1159</f>
        <v>78</v>
      </c>
      <c r="G126" s="96">
        <f>+'Ark1'!T1159</f>
        <v>0.27979051581892528</v>
      </c>
      <c r="H126" s="96">
        <f>+'Ark1'!U1159</f>
        <v>0.36631657004224927</v>
      </c>
      <c r="I126" s="96">
        <f>+'Ark1'!Y1159</f>
        <v>201.20512820512832</v>
      </c>
      <c r="J126" s="96">
        <f>+'Ark1'!AA1159</f>
        <v>35.560368524509023</v>
      </c>
      <c r="K126" s="96">
        <f t="shared" si="4"/>
        <v>4.4712250712250734</v>
      </c>
      <c r="L126" s="9">
        <f t="shared" si="5"/>
        <v>1.3220338983050848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+'Ark1'!C1160</f>
        <v>2021</v>
      </c>
      <c r="C127">
        <f>+'Ark1'!M1160</f>
        <v>46</v>
      </c>
      <c r="D127">
        <f>+'Ark1'!Q1160</f>
        <v>68</v>
      </c>
      <c r="E127" s="9">
        <f>+'Ark1'!R1160</f>
        <v>94</v>
      </c>
      <c r="F127" s="9">
        <f>+'Ark1'!S1160</f>
        <v>94</v>
      </c>
      <c r="G127" s="96">
        <f>+'Ark1'!T1160</f>
        <v>0.33718344214075624</v>
      </c>
      <c r="H127" s="96">
        <f>+'Ark1'!U1160</f>
        <v>0.44722365557850791</v>
      </c>
      <c r="I127" s="96">
        <f>+'Ark1'!Y1160</f>
        <v>203.83276595744684</v>
      </c>
      <c r="J127" s="96">
        <f>+'Ark1'!AA1160</f>
        <v>34.897229037233728</v>
      </c>
      <c r="K127" s="96">
        <f t="shared" si="4"/>
        <v>4.4311470860314532</v>
      </c>
      <c r="L127" s="9">
        <f t="shared" si="5"/>
        <v>1.3823529411764706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+'Ark1'!C1161</f>
        <v>2021</v>
      </c>
      <c r="C128">
        <f>+'Ark1'!M1161</f>
        <v>47</v>
      </c>
      <c r="D128">
        <f>+'Ark1'!Q1161</f>
        <v>104</v>
      </c>
      <c r="E128" s="9">
        <f>+'Ark1'!R1161</f>
        <v>147</v>
      </c>
      <c r="F128" s="9">
        <f>+'Ark1'!S1161</f>
        <v>147</v>
      </c>
      <c r="G128" s="96">
        <f>+'Ark1'!T1161</f>
        <v>0.52729751058182084</v>
      </c>
      <c r="H128" s="96">
        <f>+'Ark1'!U1161</f>
        <v>0.63271815988697278</v>
      </c>
      <c r="I128" s="96">
        <f>+'Ark1'!Y1161</f>
        <v>184.40387755102037</v>
      </c>
      <c r="J128" s="96">
        <f>+'Ark1'!AA1161</f>
        <v>37.293231014789505</v>
      </c>
      <c r="K128" s="96">
        <f t="shared" si="4"/>
        <v>3.9234867564046887</v>
      </c>
      <c r="L128" s="9">
        <f t="shared" si="5"/>
        <v>1.4134615384615385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+'Ark1'!C1162</f>
        <v>2021</v>
      </c>
      <c r="C129">
        <f>+'Ark1'!M1162</f>
        <v>48</v>
      </c>
      <c r="D129">
        <f>+'Ark1'!Q1162</f>
        <v>158</v>
      </c>
      <c r="E129" s="9">
        <f>+'Ark1'!R1162</f>
        <v>275</v>
      </c>
      <c r="F129" s="9">
        <f>+'Ark1'!S1162</f>
        <v>275</v>
      </c>
      <c r="G129" s="96">
        <f>+'Ark1'!T1162</f>
        <v>0.98644092115646731</v>
      </c>
      <c r="H129" s="96">
        <f>+'Ark1'!U1162</f>
        <v>1.1261856061965503</v>
      </c>
      <c r="I129" s="96">
        <f>+'Ark1'!Y1162</f>
        <v>175.45040000000003</v>
      </c>
      <c r="J129" s="96">
        <f>+'Ark1'!AA1162</f>
        <v>34.096368767256116</v>
      </c>
      <c r="K129" s="96">
        <f t="shared" si="4"/>
        <v>3.6552166666666674</v>
      </c>
      <c r="L129" s="9">
        <f t="shared" si="5"/>
        <v>1.740506329113924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+'Ark1'!C1163</f>
        <v>2021</v>
      </c>
      <c r="C130">
        <f>+'Ark1'!M1163</f>
        <v>49</v>
      </c>
      <c r="D130">
        <f>+'Ark1'!Q1163</f>
        <v>137</v>
      </c>
      <c r="E130" s="9">
        <f>+'Ark1'!R1163</f>
        <v>202</v>
      </c>
      <c r="F130" s="9">
        <f>+'Ark1'!S1163</f>
        <v>202</v>
      </c>
      <c r="G130" s="96">
        <f>+'Ark1'!T1163</f>
        <v>0.72458569481311419</v>
      </c>
      <c r="H130" s="96">
        <f>+'Ark1'!U1163</f>
        <v>0.85682248669673777</v>
      </c>
      <c r="I130" s="96">
        <f>+'Ark1'!Y1163</f>
        <v>181.72579207920788</v>
      </c>
      <c r="J130" s="96">
        <f>+'Ark1'!AA1163</f>
        <v>35.647102511170935</v>
      </c>
      <c r="K130" s="96">
        <f t="shared" si="4"/>
        <v>3.7086896342695486</v>
      </c>
      <c r="L130" s="9">
        <f t="shared" si="5"/>
        <v>1.4744525547445255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+'Ark1'!C1164</f>
        <v>2021</v>
      </c>
      <c r="C131">
        <f>+'Ark1'!M1164</f>
        <v>50</v>
      </c>
      <c r="D131">
        <f>+'Ark1'!Q1164</f>
        <v>182</v>
      </c>
      <c r="E131" s="9">
        <f>+'Ark1'!R1164</f>
        <v>302</v>
      </c>
      <c r="F131" s="9">
        <f>+'Ark1'!S1164</f>
        <v>302</v>
      </c>
      <c r="G131" s="96">
        <f>+'Ark1'!T1164</f>
        <v>1.0832914843245569</v>
      </c>
      <c r="H131" s="96">
        <f>+'Ark1'!U1164</f>
        <v>1.2561666012428772</v>
      </c>
      <c r="I131" s="96">
        <f>+'Ark1'!Y1164</f>
        <v>178.2039735099336</v>
      </c>
      <c r="J131" s="96">
        <f>+'Ark1'!AA1164</f>
        <v>32.050124765066442</v>
      </c>
      <c r="K131" s="96">
        <f t="shared" si="4"/>
        <v>3.564079470198672</v>
      </c>
      <c r="L131" s="9">
        <f t="shared" si="5"/>
        <v>1.6593406593406594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+'Ark1'!C1165</f>
        <v>2021</v>
      </c>
      <c r="C132">
        <f>+'Ark1'!M1165</f>
        <v>51</v>
      </c>
      <c r="D132">
        <f>+'Ark1'!Q1165</f>
        <v>200</v>
      </c>
      <c r="E132" s="9">
        <f>+'Ark1'!R1165</f>
        <v>373</v>
      </c>
      <c r="F132" s="9">
        <f>+'Ark1'!S1165</f>
        <v>373</v>
      </c>
      <c r="G132" s="96">
        <f>+'Ark1'!T1165</f>
        <v>1.3379725948776813</v>
      </c>
      <c r="H132" s="96">
        <f>+'Ark1'!U1165</f>
        <v>1.5452273474445308</v>
      </c>
      <c r="I132" s="96">
        <f>+'Ark1'!Y1165</f>
        <v>177.48458445040225</v>
      </c>
      <c r="J132" s="96">
        <f>+'Ark1'!AA1165</f>
        <v>31.873098057563787</v>
      </c>
      <c r="K132" s="96">
        <f t="shared" si="4"/>
        <v>3.4800898911843579</v>
      </c>
      <c r="L132" s="9">
        <f t="shared" si="5"/>
        <v>1.865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+'Ark1'!C1166</f>
        <v>2021</v>
      </c>
      <c r="C133">
        <f>+'Ark1'!M1166</f>
        <v>52</v>
      </c>
      <c r="D133">
        <f>+'Ark1'!Q1166</f>
        <v>242</v>
      </c>
      <c r="E133" s="9">
        <f>+'Ark1'!R1166</f>
        <v>486</v>
      </c>
      <c r="F133" s="9">
        <f>+'Ark1'!S1166</f>
        <v>486</v>
      </c>
      <c r="G133" s="96">
        <f>+'Ark1'!T1166</f>
        <v>1.7433101370256121</v>
      </c>
      <c r="H133" s="96">
        <f>+'Ark1'!U1166</f>
        <v>1.9756600541896436</v>
      </c>
      <c r="I133" s="96">
        <f>+'Ark1'!Y1166</f>
        <v>174.16185185185179</v>
      </c>
      <c r="J133" s="96">
        <f>+'Ark1'!AA1166</f>
        <v>31.548497297904007</v>
      </c>
      <c r="K133" s="96">
        <f t="shared" si="4"/>
        <v>3.3492663817663808</v>
      </c>
      <c r="L133" s="9">
        <f t="shared" si="5"/>
        <v>2.0082644628099175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+'Ark1'!C1167</f>
        <v>2021</v>
      </c>
      <c r="C134">
        <f>+'Ark1'!M1167</f>
        <v>53</v>
      </c>
      <c r="D134">
        <f>+'Ark1'!Q1167</f>
        <v>296</v>
      </c>
      <c r="E134" s="9">
        <f>+'Ark1'!R1167</f>
        <v>688</v>
      </c>
      <c r="F134" s="9">
        <f>+'Ark1'!S1167</f>
        <v>688</v>
      </c>
      <c r="G134" s="96">
        <f>+'Ark1'!T1167</f>
        <v>2.4678958318387263</v>
      </c>
      <c r="H134" s="96">
        <f>+'Ark1'!U1167</f>
        <v>2.7108962033152504</v>
      </c>
      <c r="I134" s="96">
        <f>+'Ark1'!Y1167</f>
        <v>168.81130813953504</v>
      </c>
      <c r="J134" s="96">
        <f>+'Ark1'!AA1167</f>
        <v>30.869237613631913</v>
      </c>
      <c r="K134" s="96">
        <f t="shared" si="4"/>
        <v>3.1851190215006611</v>
      </c>
      <c r="L134" s="9">
        <f t="shared" si="5"/>
        <v>2.3243243243243241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+'Ark1'!C1168</f>
        <v>2021</v>
      </c>
      <c r="C135">
        <f>+'Ark1'!M1168</f>
        <v>54</v>
      </c>
      <c r="D135">
        <f>+'Ark1'!Q1168</f>
        <v>321</v>
      </c>
      <c r="E135" s="9">
        <f>+'Ark1'!R1168</f>
        <v>874</v>
      </c>
      <c r="F135" s="9">
        <f>+'Ark1'!S1168</f>
        <v>874</v>
      </c>
      <c r="G135" s="96">
        <f>+'Ark1'!T1168</f>
        <v>3.1350886003300102</v>
      </c>
      <c r="H135" s="96">
        <f>+'Ark1'!U1168</f>
        <v>3.4146555963219209</v>
      </c>
      <c r="I135" s="96">
        <f>+'Ark1'!Y1168</f>
        <v>167.38346681922189</v>
      </c>
      <c r="J135" s="96">
        <f>+'Ark1'!AA1168</f>
        <v>29.53132547709772</v>
      </c>
      <c r="K135" s="96">
        <f t="shared" si="4"/>
        <v>3.0996938299855907</v>
      </c>
      <c r="L135" s="9">
        <f t="shared" si="5"/>
        <v>2.7227414330218069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+'Ark1'!C1169</f>
        <v>2021</v>
      </c>
      <c r="C136">
        <f>+'Ark1'!M1169</f>
        <v>55</v>
      </c>
      <c r="D136">
        <f>+'Ark1'!Q1169</f>
        <v>341</v>
      </c>
      <c r="E136" s="9">
        <f>+'Ark1'!R1169</f>
        <v>1075</v>
      </c>
      <c r="F136" s="9">
        <f>+'Ark1'!S1169</f>
        <v>1075</v>
      </c>
      <c r="G136" s="96">
        <f>+'Ark1'!T1169</f>
        <v>3.8560872372480097</v>
      </c>
      <c r="H136" s="96">
        <f>+'Ark1'!U1169</f>
        <v>4.1277769055435991</v>
      </c>
      <c r="I136" s="96">
        <f>+'Ark1'!Y1169</f>
        <v>164.50717209302331</v>
      </c>
      <c r="J136" s="96">
        <f>+'Ark1'!AA1169</f>
        <v>29.082193653915553</v>
      </c>
      <c r="K136" s="96">
        <f t="shared" si="4"/>
        <v>2.9910394926004238</v>
      </c>
      <c r="L136" s="9">
        <f t="shared" si="5"/>
        <v>3.1524926686217007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+'Ark1'!C1170</f>
        <v>2021</v>
      </c>
      <c r="C137">
        <f>+'Ark1'!M1170</f>
        <v>56</v>
      </c>
      <c r="D137">
        <f>+'Ark1'!Q1170</f>
        <v>400</v>
      </c>
      <c r="E137" s="9">
        <f>+'Ark1'!R1170</f>
        <v>1385</v>
      </c>
      <c r="F137" s="9">
        <f>+'Ark1'!S1170</f>
        <v>1385</v>
      </c>
      <c r="G137" s="96">
        <f>+'Ark1'!T1170</f>
        <v>4.9680751847334808</v>
      </c>
      <c r="H137" s="96">
        <f>+'Ark1'!U1170</f>
        <v>5.2116045616221012</v>
      </c>
      <c r="I137" s="96">
        <f>+'Ark1'!Y1170</f>
        <v>161.2125198555959</v>
      </c>
      <c r="J137" s="96">
        <f>+'Ark1'!AA1170</f>
        <v>27.987454168508524</v>
      </c>
      <c r="K137" s="96">
        <f t="shared" si="4"/>
        <v>2.8787949974213554</v>
      </c>
      <c r="L137" s="9">
        <f t="shared" si="5"/>
        <v>3.4624999999999999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+'Ark1'!C1171</f>
        <v>2021</v>
      </c>
      <c r="C138">
        <f>+'Ark1'!M1171</f>
        <v>57</v>
      </c>
      <c r="D138">
        <f>+'Ark1'!Q1171</f>
        <v>407</v>
      </c>
      <c r="E138" s="9">
        <f>+'Ark1'!R1171</f>
        <v>1777</v>
      </c>
      <c r="F138" s="9">
        <f>+'Ark1'!S1171</f>
        <v>1777</v>
      </c>
      <c r="G138" s="96">
        <f>+'Ark1'!T1171</f>
        <v>6.3742018796183357</v>
      </c>
      <c r="H138" s="96">
        <f>+'Ark1'!U1171</f>
        <v>6.5742797946409022</v>
      </c>
      <c r="I138" s="96">
        <f>+'Ark1'!Y1171</f>
        <v>158.50312886888057</v>
      </c>
      <c r="J138" s="96">
        <f>+'Ark1'!AA1171</f>
        <v>27.851744851612313</v>
      </c>
      <c r="K138" s="96">
        <f t="shared" si="4"/>
        <v>2.780756646822466</v>
      </c>
      <c r="L138" s="9">
        <f t="shared" si="5"/>
        <v>4.3660933660933665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+'Ark1'!C1172</f>
        <v>2021</v>
      </c>
      <c r="C139">
        <f>+'Ark1'!M1172</f>
        <v>58</v>
      </c>
      <c r="D139">
        <f>+'Ark1'!Q1172</f>
        <v>425</v>
      </c>
      <c r="E139" s="9">
        <f>+'Ark1'!R1172</f>
        <v>2086</v>
      </c>
      <c r="F139" s="9">
        <f>+'Ark1'!S1172</f>
        <v>2086</v>
      </c>
      <c r="G139" s="96">
        <f>+'Ark1'!T1172</f>
        <v>7.482602769208694</v>
      </c>
      <c r="H139" s="96">
        <f>+'Ark1'!U1172</f>
        <v>7.6192651500074451</v>
      </c>
      <c r="I139" s="96">
        <f>+'Ark1'!Y1172</f>
        <v>156.48613614573338</v>
      </c>
      <c r="J139" s="96">
        <f>+'Ark1'!AA1172</f>
        <v>27.335223283424003</v>
      </c>
      <c r="K139" s="96">
        <f t="shared" si="4"/>
        <v>2.6980368300988515</v>
      </c>
      <c r="L139" s="9">
        <f t="shared" si="5"/>
        <v>4.908235294117647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+'Ark1'!C1173</f>
        <v>2021</v>
      </c>
      <c r="C140">
        <f>+'Ark1'!M1173</f>
        <v>59</v>
      </c>
      <c r="D140">
        <f>+'Ark1'!Q1173</f>
        <v>434</v>
      </c>
      <c r="E140" s="9">
        <f>+'Ark1'!R1173</f>
        <v>2514</v>
      </c>
      <c r="F140" s="9">
        <f>+'Ark1'!S1173</f>
        <v>2514</v>
      </c>
      <c r="G140" s="96">
        <f>+'Ark1'!T1173</f>
        <v>9.0178635483176723</v>
      </c>
      <c r="H140" s="96">
        <f>+'Ark1'!U1173</f>
        <v>9.0254875665611234</v>
      </c>
      <c r="I140" s="96">
        <f>+'Ark1'!Y1173</f>
        <v>153.80926014319812</v>
      </c>
      <c r="J140" s="96">
        <f>+'Ark1'!AA1173</f>
        <v>26.494100349153459</v>
      </c>
      <c r="K140" s="96">
        <f t="shared" si="4"/>
        <v>2.6069366125965781</v>
      </c>
      <c r="L140" s="9">
        <f t="shared" si="5"/>
        <v>5.7926267281105988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+'Ark1'!C1174</f>
        <v>2021</v>
      </c>
      <c r="C141">
        <f>+'Ark1'!M1174</f>
        <v>60</v>
      </c>
      <c r="D141">
        <f>+'Ark1'!Q1174</f>
        <v>417</v>
      </c>
      <c r="E141" s="9">
        <f>+'Ark1'!R1174</f>
        <v>2786</v>
      </c>
      <c r="F141" s="9">
        <f>+'Ark1'!S1174</f>
        <v>2786</v>
      </c>
      <c r="G141" s="96">
        <f>+'Ark1'!T1174</f>
        <v>9.9935432957887969</v>
      </c>
      <c r="H141" s="96">
        <f>+'Ark1'!U1174</f>
        <v>9.8416919551297912</v>
      </c>
      <c r="I141" s="96">
        <f>+'Ark1'!Y1174</f>
        <v>151.34418521177307</v>
      </c>
      <c r="J141" s="96">
        <f>+'Ark1'!AA1174</f>
        <v>26.878026903452238</v>
      </c>
      <c r="K141" s="96">
        <f t="shared" si="4"/>
        <v>2.5224030868628846</v>
      </c>
      <c r="L141" s="9">
        <f t="shared" si="5"/>
        <v>6.6810551558753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+'Ark1'!C1175</f>
        <v>2021</v>
      </c>
      <c r="C142">
        <f>+'Ark1'!M1175</f>
        <v>61</v>
      </c>
      <c r="D142">
        <f>+'Ark1'!Q1175</f>
        <v>409</v>
      </c>
      <c r="E142" s="9">
        <f>+'Ark1'!R1175</f>
        <v>2909</v>
      </c>
      <c r="F142" s="9">
        <f>+'Ark1'!S1175</f>
        <v>2909</v>
      </c>
      <c r="G142" s="96">
        <f>+'Ark1'!T1175</f>
        <v>10.434751416887869</v>
      </c>
      <c r="H142" s="96">
        <f>+'Ark1'!U1175</f>
        <v>10.062049321382098</v>
      </c>
      <c r="I142" s="96">
        <f>+'Ark1'!Y1175</f>
        <v>148.19030938466827</v>
      </c>
      <c r="J142" s="96">
        <f>+'Ark1'!AA1175</f>
        <v>26.911511087013498</v>
      </c>
      <c r="K142" s="96">
        <f t="shared" si="4"/>
        <v>2.4293493341748897</v>
      </c>
      <c r="L142" s="9">
        <f t="shared" si="5"/>
        <v>7.1124694376528117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+'Ark1'!C1176</f>
        <v>2021</v>
      </c>
      <c r="C143">
        <f>+'Ark1'!M1176</f>
        <v>62</v>
      </c>
      <c r="D143">
        <f>+'Ark1'!Q1176</f>
        <v>396</v>
      </c>
      <c r="E143" s="9">
        <f>+'Ark1'!R1176</f>
        <v>2820</v>
      </c>
      <c r="F143" s="9">
        <f>+'Ark1'!S1176</f>
        <v>2820</v>
      </c>
      <c r="G143" s="96">
        <f>+'Ark1'!T1176</f>
        <v>10.115503264222683</v>
      </c>
      <c r="H143" s="96">
        <f>+'Ark1'!U1176</f>
        <v>9.6313036093353279</v>
      </c>
      <c r="I143" s="96">
        <f>+'Ark1'!Y1176</f>
        <v>146.32315248226951</v>
      </c>
      <c r="J143" s="96">
        <f>+'Ark1'!AA1176</f>
        <v>26.590412518400399</v>
      </c>
      <c r="K143" s="96">
        <f t="shared" si="4"/>
        <v>2.3600508464882179</v>
      </c>
      <c r="L143" s="9">
        <f t="shared" si="5"/>
        <v>7.1212121212121211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+'Ark1'!C1177</f>
        <v>2021</v>
      </c>
      <c r="C144">
        <f>+'Ark1'!M1177</f>
        <v>63</v>
      </c>
      <c r="D144">
        <f>+'Ark1'!Q1177</f>
        <v>370</v>
      </c>
      <c r="E144" s="9">
        <f>+'Ark1'!R1177</f>
        <v>2529</v>
      </c>
      <c r="F144" s="9">
        <f>+'Ark1'!S1177</f>
        <v>2529</v>
      </c>
      <c r="G144" s="96">
        <f>+'Ark1'!T1177</f>
        <v>9.0716694167443848</v>
      </c>
      <c r="H144" s="96">
        <f>+'Ark1'!U1177</f>
        <v>8.4324190790030951</v>
      </c>
      <c r="I144" s="96">
        <f>+'Ark1'!Y1177</f>
        <v>142.85006326611276</v>
      </c>
      <c r="J144" s="96">
        <f>+'Ark1'!AA1177</f>
        <v>26.344971254405181</v>
      </c>
      <c r="K144" s="96">
        <f t="shared" si="4"/>
        <v>2.2674613216843293</v>
      </c>
      <c r="L144" s="9">
        <f t="shared" si="5"/>
        <v>6.8351351351351353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+'Ark1'!C1178</f>
        <v>2021</v>
      </c>
      <c r="C145">
        <f>+'Ark1'!M1178</f>
        <v>64</v>
      </c>
      <c r="D145">
        <f>+'Ark1'!Q1178</f>
        <v>342</v>
      </c>
      <c r="E145" s="9">
        <f>+'Ark1'!R1178</f>
        <v>2051</v>
      </c>
      <c r="F145" s="9">
        <f>+'Ark1'!S1178</f>
        <v>2051</v>
      </c>
      <c r="G145" s="96">
        <f>+'Ark1'!T1178</f>
        <v>7.3570557428796892</v>
      </c>
      <c r="H145" s="96">
        <f>+'Ark1'!U1178</f>
        <v>6.7281497931242855</v>
      </c>
      <c r="I145" s="96">
        <f>+'Ark1'!Y1178</f>
        <v>140.54230619210173</v>
      </c>
      <c r="J145" s="96">
        <f>+'Ark1'!AA1178</f>
        <v>25.180756025356722</v>
      </c>
      <c r="K145" s="96">
        <f t="shared" si="4"/>
        <v>2.1959735342515896</v>
      </c>
      <c r="L145" s="9">
        <f t="shared" si="5"/>
        <v>5.9970760233918128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+'Ark1'!C1179</f>
        <v>2021</v>
      </c>
      <c r="C146">
        <f>+'Ark1'!M1179</f>
        <v>65</v>
      </c>
      <c r="D146">
        <f>+'Ark1'!Q1179</f>
        <v>313</v>
      </c>
      <c r="E146" s="9">
        <f>+'Ark1'!R1179</f>
        <v>2128</v>
      </c>
      <c r="F146" s="9">
        <f>+'Ark1'!S1179</f>
        <v>2128</v>
      </c>
      <c r="G146" s="96">
        <f>+'Ark1'!T1179</f>
        <v>7.6332592008035007</v>
      </c>
      <c r="H146" s="96">
        <f>+'Ark1'!U1179</f>
        <v>6.9236726045025048</v>
      </c>
      <c r="I146" s="96">
        <f>+'Ark1'!Y1179</f>
        <v>139.3933270676693</v>
      </c>
      <c r="J146" s="96">
        <f>+'Ark1'!AA1179</f>
        <v>23.902675175929183</v>
      </c>
      <c r="K146" s="96">
        <f t="shared" si="4"/>
        <v>2.1445127241179893</v>
      </c>
      <c r="L146" s="9">
        <f t="shared" si="5"/>
        <v>6.7987220447284349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+'Ark1'!C1180</f>
        <v>2021</v>
      </c>
      <c r="C147">
        <f>+'Ark1'!M1180</f>
        <v>66</v>
      </c>
      <c r="D147">
        <f>+'Ark1'!Q1180</f>
        <v>0</v>
      </c>
      <c r="E147" s="9">
        <f>+'Ark1'!R1180</f>
        <v>0</v>
      </c>
      <c r="F147" s="9">
        <f>+'Ark1'!S1180</f>
        <v>0</v>
      </c>
      <c r="G147" s="96">
        <f>+'Ark1'!T1180</f>
        <v>0</v>
      </c>
      <c r="H147" s="96">
        <f>+'Ark1'!U1180</f>
        <v>0</v>
      </c>
      <c r="I147" s="96">
        <f>+'Ark1'!Y1180</f>
        <v>0</v>
      </c>
      <c r="J147" s="96">
        <f>+'Ark1'!AA1180</f>
        <v>0</v>
      </c>
      <c r="K147" s="96">
        <f t="shared" si="4"/>
        <v>0</v>
      </c>
      <c r="L147" s="9" t="e">
        <f t="shared" si="5"/>
        <v>#DIV/0!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+'Ark1'!C1181</f>
        <v>2021</v>
      </c>
      <c r="C148">
        <f>+'Ark1'!M1181</f>
        <v>67</v>
      </c>
      <c r="D148">
        <f>+'Ark1'!Q1181</f>
        <v>0</v>
      </c>
      <c r="E148" s="9">
        <f>+'Ark1'!R1181</f>
        <v>0</v>
      </c>
      <c r="F148" s="9">
        <f>+'Ark1'!S1181</f>
        <v>0</v>
      </c>
      <c r="G148" s="96">
        <f>+'Ark1'!T1181</f>
        <v>0</v>
      </c>
      <c r="H148" s="96">
        <f>+'Ark1'!U1181</f>
        <v>0</v>
      </c>
      <c r="I148" s="96">
        <f>+'Ark1'!Y1181</f>
        <v>0</v>
      </c>
      <c r="J148" s="96">
        <f>+'Ark1'!AA1181</f>
        <v>0</v>
      </c>
      <c r="K148" s="96">
        <f t="shared" si="4"/>
        <v>0</v>
      </c>
      <c r="L148" s="9" t="e">
        <f t="shared" si="5"/>
        <v>#DIV/0!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+'Ark1'!C1182</f>
        <v>2021</v>
      </c>
      <c r="C149">
        <f>+'Ark1'!M1182</f>
        <v>68</v>
      </c>
      <c r="D149">
        <f>+'Ark1'!Q1182</f>
        <v>0</v>
      </c>
      <c r="E149" s="9">
        <f>+'Ark1'!R1182</f>
        <v>0</v>
      </c>
      <c r="F149" s="9">
        <f>+'Ark1'!S1182</f>
        <v>0</v>
      </c>
      <c r="G149" s="96">
        <f>+'Ark1'!T1182</f>
        <v>0</v>
      </c>
      <c r="H149" s="96">
        <f>+'Ark1'!U1182</f>
        <v>0</v>
      </c>
      <c r="I149" s="96">
        <f>+'Ark1'!Y1182</f>
        <v>0</v>
      </c>
      <c r="J149" s="96">
        <f>+'Ark1'!AA1182</f>
        <v>0</v>
      </c>
      <c r="K149" s="96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+'Ark1'!C1183</f>
        <v>2020</v>
      </c>
      <c r="C150">
        <f>+'Ark1'!M1183</f>
        <v>0</v>
      </c>
      <c r="D150">
        <f>+'Ark1'!Q1183</f>
        <v>0</v>
      </c>
      <c r="E150" s="9">
        <f>+'Ark1'!R1183</f>
        <v>0</v>
      </c>
      <c r="F150" s="9">
        <f>+'Ark1'!S1183</f>
        <v>0</v>
      </c>
      <c r="G150" s="96">
        <f>+'Ark1'!T1183</f>
        <v>0</v>
      </c>
      <c r="H150" s="96">
        <f>+'Ark1'!U1183</f>
        <v>0</v>
      </c>
      <c r="I150" s="96">
        <f>+'Ark1'!Y1183</f>
        <v>0</v>
      </c>
      <c r="J150" s="96">
        <f>+'Ark1'!AA1183</f>
        <v>0</v>
      </c>
      <c r="K150" s="96" t="e">
        <f t="shared" si="4"/>
        <v>#DIV/0!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 s="47">
        <f>+'Ark1'!C1184</f>
        <v>2020</v>
      </c>
      <c r="C151" s="47">
        <f>+'Ark1'!M1184</f>
        <v>35</v>
      </c>
      <c r="D151" s="47">
        <f>+'Ark1'!Q1184</f>
        <v>22</v>
      </c>
      <c r="E151" s="65">
        <f>+'Ark1'!R1184</f>
        <v>36</v>
      </c>
      <c r="F151" s="65">
        <f>+'Ark1'!S1184</f>
        <v>36</v>
      </c>
      <c r="G151" s="101">
        <f>+'Ark1'!T1184</f>
        <v>0.13194062671797691</v>
      </c>
      <c r="H151" s="101">
        <f>+'Ark1'!U1184</f>
        <v>0.19667935712035864</v>
      </c>
      <c r="I151" s="101">
        <f>+'Ark1'!Y1184</f>
        <v>226.96444444444444</v>
      </c>
      <c r="J151" s="101">
        <f>+'Ark1'!AA1184</f>
        <v>47.64475641222495</v>
      </c>
      <c r="K151" s="101">
        <f t="shared" si="4"/>
        <v>6.4846984126984122</v>
      </c>
      <c r="L151" s="65">
        <f t="shared" si="5"/>
        <v>1.6363636363636365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+'Ark1'!C1185</f>
        <v>2020</v>
      </c>
      <c r="C152" s="47">
        <f>+'Ark1'!M1185</f>
        <v>36</v>
      </c>
      <c r="D152" s="47">
        <f>+'Ark1'!Q1185</f>
        <v>14</v>
      </c>
      <c r="E152" s="65">
        <f>+'Ark1'!R1185</f>
        <v>16</v>
      </c>
      <c r="F152" s="65">
        <f>+'Ark1'!S1185</f>
        <v>16</v>
      </c>
      <c r="G152" s="101">
        <f>+'Ark1'!T1185</f>
        <v>5.8640278541323115E-2</v>
      </c>
      <c r="H152" s="101">
        <f>+'Ark1'!U1185</f>
        <v>7.7867330170160634E-2</v>
      </c>
      <c r="I152" s="101">
        <f>+'Ark1'!Y1185</f>
        <v>202.17937500000005</v>
      </c>
      <c r="J152" s="101">
        <f>+'Ark1'!AA1185</f>
        <v>53.535588101368319</v>
      </c>
      <c r="K152" s="101">
        <f t="shared" si="4"/>
        <v>5.616093750000001</v>
      </c>
      <c r="L152" s="65">
        <f t="shared" si="5"/>
        <v>1.1428571428571428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+'Ark1'!C1186</f>
        <v>2020</v>
      </c>
      <c r="C153" s="47">
        <f>+'Ark1'!M1186</f>
        <v>37</v>
      </c>
      <c r="D153" s="47">
        <f>+'Ark1'!Q1186</f>
        <v>19</v>
      </c>
      <c r="E153" s="65">
        <f>+'Ark1'!R1186</f>
        <v>22</v>
      </c>
      <c r="F153" s="65">
        <f>+'Ark1'!S1186</f>
        <v>22</v>
      </c>
      <c r="G153" s="101">
        <f>+'Ark1'!T1186</f>
        <v>8.0630382994319238E-2</v>
      </c>
      <c r="H153" s="101">
        <f>+'Ark1'!U1186</f>
        <v>0.1184146107878456</v>
      </c>
      <c r="I153" s="101">
        <f>+'Ark1'!Y1186</f>
        <v>223.60636363636368</v>
      </c>
      <c r="J153" s="101">
        <f>+'Ark1'!AA1186</f>
        <v>36.177088875476322</v>
      </c>
      <c r="K153" s="101">
        <f t="shared" si="4"/>
        <v>6.0434152334152342</v>
      </c>
      <c r="L153" s="65">
        <f t="shared" si="5"/>
        <v>1.1578947368421053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+'Ark1'!C1187</f>
        <v>2020</v>
      </c>
      <c r="C154" s="47">
        <f>+'Ark1'!M1187</f>
        <v>38</v>
      </c>
      <c r="D154" s="47">
        <f>+'Ark1'!Q1187</f>
        <v>4</v>
      </c>
      <c r="E154" s="65">
        <f>+'Ark1'!R1187</f>
        <v>4</v>
      </c>
      <c r="F154" s="65">
        <f>+'Ark1'!S1187</f>
        <v>4</v>
      </c>
      <c r="G154" s="101">
        <f>+'Ark1'!T1187</f>
        <v>1.4660069635330779E-2</v>
      </c>
      <c r="H154" s="101">
        <f>+'Ark1'!U1187</f>
        <v>1.9281303464930701E-2</v>
      </c>
      <c r="I154" s="101">
        <f>+'Ark1'!Y1187</f>
        <v>200.25250000000003</v>
      </c>
      <c r="J154" s="101">
        <f>+'Ark1'!AA1187</f>
        <v>44.70091462990429</v>
      </c>
      <c r="K154" s="101">
        <f t="shared" si="4"/>
        <v>5.2698026315789477</v>
      </c>
      <c r="L154" s="65">
        <f t="shared" si="5"/>
        <v>1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+'Ark1'!C1188</f>
        <v>2020</v>
      </c>
      <c r="C155" s="47">
        <f>+'Ark1'!M1188</f>
        <v>39</v>
      </c>
      <c r="D155" s="47">
        <f>+'Ark1'!Q1188</f>
        <v>15</v>
      </c>
      <c r="E155" s="65">
        <f>+'Ark1'!R1188</f>
        <v>23</v>
      </c>
      <c r="F155" s="65">
        <f>+'Ark1'!S1188</f>
        <v>23</v>
      </c>
      <c r="G155" s="101">
        <f>+'Ark1'!T1188</f>
        <v>8.4295400403151866E-2</v>
      </c>
      <c r="H155" s="101">
        <f>+'Ark1'!U1188</f>
        <v>0.11614854431153618</v>
      </c>
      <c r="I155" s="101">
        <f>+'Ark1'!Y1188</f>
        <v>209.79130434782624</v>
      </c>
      <c r="J155" s="101">
        <f>+'Ark1'!AA1188</f>
        <v>42.411657575466997</v>
      </c>
      <c r="K155" s="101">
        <f t="shared" si="4"/>
        <v>5.3792642140468265</v>
      </c>
      <c r="L155" s="65">
        <f t="shared" si="5"/>
        <v>1.5333333333333334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+'Ark1'!C1189</f>
        <v>2020</v>
      </c>
      <c r="C156" s="47">
        <f>+'Ark1'!M1189</f>
        <v>40</v>
      </c>
      <c r="D156" s="47">
        <f>+'Ark1'!Q1189</f>
        <v>21</v>
      </c>
      <c r="E156" s="65">
        <f>+'Ark1'!R1189</f>
        <v>24</v>
      </c>
      <c r="F156" s="65">
        <f>+'Ark1'!S1189</f>
        <v>24</v>
      </c>
      <c r="G156" s="101">
        <f>+'Ark1'!T1189</f>
        <v>8.7960417811984604E-2</v>
      </c>
      <c r="H156" s="101">
        <f>+'Ark1'!U1189</f>
        <v>0.11948842877709737</v>
      </c>
      <c r="I156" s="101">
        <f>+'Ark1'!Y1189</f>
        <v>206.83125000000001</v>
      </c>
      <c r="J156" s="101">
        <f>+'Ark1'!AA1189</f>
        <v>38.210290859978691</v>
      </c>
      <c r="K156" s="101">
        <f t="shared" si="4"/>
        <v>5.1707812500000001</v>
      </c>
      <c r="L156" s="65">
        <f t="shared" si="5"/>
        <v>1.1428571428571428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+'Ark1'!C1190</f>
        <v>2020</v>
      </c>
      <c r="C157" s="47">
        <f>+'Ark1'!M1190</f>
        <v>41</v>
      </c>
      <c r="D157" s="47">
        <f>+'Ark1'!Q1190</f>
        <v>26</v>
      </c>
      <c r="E157" s="65">
        <f>+'Ark1'!R1190</f>
        <v>30</v>
      </c>
      <c r="F157" s="65">
        <f>+'Ark1'!S1190</f>
        <v>30</v>
      </c>
      <c r="G157" s="101">
        <f>+'Ark1'!T1190</f>
        <v>0.10995052226498075</v>
      </c>
      <c r="H157" s="101">
        <f>+'Ark1'!U1190</f>
        <v>0.15101717884438848</v>
      </c>
      <c r="I157" s="101">
        <f>+'Ark1'!Y1190</f>
        <v>209.12533333333337</v>
      </c>
      <c r="J157" s="101">
        <f>+'Ark1'!AA1190</f>
        <v>35.817957854809173</v>
      </c>
      <c r="K157" s="101">
        <f t="shared" si="4"/>
        <v>5.1006178861788625</v>
      </c>
      <c r="L157" s="65">
        <f t="shared" si="5"/>
        <v>1.1538461538461537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+'Ark1'!C1191</f>
        <v>2020</v>
      </c>
      <c r="C158" s="47">
        <f>+'Ark1'!M1191</f>
        <v>42</v>
      </c>
      <c r="D158" s="47">
        <f>+'Ark1'!Q1191</f>
        <v>38</v>
      </c>
      <c r="E158" s="65">
        <f>+'Ark1'!R1191</f>
        <v>42</v>
      </c>
      <c r="F158" s="65">
        <f>+'Ark1'!S1191</f>
        <v>42</v>
      </c>
      <c r="G158" s="101">
        <f>+'Ark1'!T1191</f>
        <v>0.15393073117097303</v>
      </c>
      <c r="H158" s="101">
        <f>+'Ark1'!U1191</f>
        <v>0.20554864598652564</v>
      </c>
      <c r="I158" s="101">
        <f>+'Ark1'!Y1191</f>
        <v>203.31380952380951</v>
      </c>
      <c r="J158" s="101">
        <f>+'Ark1'!AA1191</f>
        <v>32.440604990569902</v>
      </c>
      <c r="K158" s="101">
        <f t="shared" si="4"/>
        <v>4.8408049886621312</v>
      </c>
      <c r="L158" s="65">
        <f t="shared" si="5"/>
        <v>1.1052631578947369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+'Ark1'!C1192</f>
        <v>2020</v>
      </c>
      <c r="C159" s="47">
        <f>+'Ark1'!M1192</f>
        <v>43</v>
      </c>
      <c r="D159" s="47">
        <f>+'Ark1'!Q1192</f>
        <v>41</v>
      </c>
      <c r="E159" s="65">
        <f>+'Ark1'!R1192</f>
        <v>48</v>
      </c>
      <c r="F159" s="65">
        <f>+'Ark1'!S1192</f>
        <v>48</v>
      </c>
      <c r="G159" s="101">
        <f>+'Ark1'!T1192</f>
        <v>0.17592083562396921</v>
      </c>
      <c r="H159" s="101">
        <f>+'Ark1'!U1192</f>
        <v>0.24507049180613569</v>
      </c>
      <c r="I159" s="101">
        <f>+'Ark1'!Y1192</f>
        <v>212.10520833333345</v>
      </c>
      <c r="J159" s="101">
        <f>+'Ark1'!AA1192</f>
        <v>34.340914372750007</v>
      </c>
      <c r="K159" s="101">
        <f t="shared" si="4"/>
        <v>4.9326792635658938</v>
      </c>
      <c r="L159" s="65">
        <f t="shared" si="5"/>
        <v>1.1707317073170731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+'Ark1'!C1193</f>
        <v>2020</v>
      </c>
      <c r="C160" s="47">
        <f>+'Ark1'!M1193</f>
        <v>44</v>
      </c>
      <c r="D160" s="47">
        <f>+'Ark1'!Q1193</f>
        <v>50</v>
      </c>
      <c r="E160" s="65">
        <f>+'Ark1'!R1193</f>
        <v>58</v>
      </c>
      <c r="F160" s="65">
        <f>+'Ark1'!S1193</f>
        <v>58</v>
      </c>
      <c r="G160" s="101">
        <f>+'Ark1'!T1193</f>
        <v>0.21257100971229612</v>
      </c>
      <c r="H160" s="101">
        <f>+'Ark1'!U1193</f>
        <v>0.27510345505764311</v>
      </c>
      <c r="I160" s="101">
        <f>+'Ark1'!Y1193</f>
        <v>197.04689655172407</v>
      </c>
      <c r="J160" s="101">
        <f>+'Ark1'!AA1193</f>
        <v>35.487916652004699</v>
      </c>
      <c r="K160" s="101">
        <f t="shared" si="4"/>
        <v>4.4783385579937294</v>
      </c>
      <c r="L160" s="65">
        <f t="shared" si="5"/>
        <v>1.1599999999999999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+'Ark1'!C1194</f>
        <v>2020</v>
      </c>
      <c r="C161" s="47">
        <f>+'Ark1'!M1194</f>
        <v>45</v>
      </c>
      <c r="D161" s="47">
        <f>+'Ark1'!Q1194</f>
        <v>62</v>
      </c>
      <c r="E161" s="65">
        <f>+'Ark1'!R1194</f>
        <v>106</v>
      </c>
      <c r="F161" s="65">
        <f>+'Ark1'!S1194</f>
        <v>106</v>
      </c>
      <c r="G161" s="101">
        <f>+'Ark1'!T1194</f>
        <v>0.3884918453362653</v>
      </c>
      <c r="H161" s="101">
        <f>+'Ark1'!U1194</f>
        <v>0.46979621279102718</v>
      </c>
      <c r="I161" s="101">
        <f>+'Ark1'!Y1194</f>
        <v>184.12179245283019</v>
      </c>
      <c r="J161" s="101">
        <f>+'Ark1'!AA1194</f>
        <v>48.761778698909652</v>
      </c>
      <c r="K161" s="101">
        <f t="shared" si="4"/>
        <v>4.0915953878406706</v>
      </c>
      <c r="L161" s="65">
        <f t="shared" si="5"/>
        <v>1.7096774193548387</v>
      </c>
      <c r="M161" s="39"/>
      <c r="P161"/>
      <c r="Q161"/>
      <c r="R161"/>
      <c r="S161"/>
      <c r="T161"/>
      <c r="U161"/>
      <c r="V161"/>
      <c r="W161"/>
    </row>
    <row r="162" spans="1:23">
      <c r="A162" s="39"/>
      <c r="B162" s="47">
        <f>+'Ark1'!C1195</f>
        <v>2020</v>
      </c>
      <c r="C162" s="47">
        <f>+'Ark1'!M1195</f>
        <v>46</v>
      </c>
      <c r="D162" s="47">
        <f>+'Ark1'!Q1195</f>
        <v>71</v>
      </c>
      <c r="E162" s="65">
        <f>+'Ark1'!R1195</f>
        <v>91</v>
      </c>
      <c r="F162" s="65">
        <f>+'Ark1'!S1195</f>
        <v>91</v>
      </c>
      <c r="G162" s="101">
        <f>+'Ark1'!T1195</f>
        <v>0.33351658420377495</v>
      </c>
      <c r="H162" s="101">
        <f>+'Ark1'!U1195</f>
        <v>0.43771189851858178</v>
      </c>
      <c r="I162" s="101">
        <f>+'Ark1'!Y1195</f>
        <v>199.82439560439568</v>
      </c>
      <c r="J162" s="101">
        <f>+'Ark1'!AA1195</f>
        <v>33.329642721987341</v>
      </c>
      <c r="K162" s="101">
        <f t="shared" si="4"/>
        <v>4.3440086000955578</v>
      </c>
      <c r="L162" s="65">
        <f t="shared" si="5"/>
        <v>1.2816901408450705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+'Ark1'!C1196</f>
        <v>2020</v>
      </c>
      <c r="C163" s="47">
        <f>+'Ark1'!M1196</f>
        <v>47</v>
      </c>
      <c r="D163" s="47">
        <f>+'Ark1'!Q1196</f>
        <v>94</v>
      </c>
      <c r="E163" s="65">
        <f>+'Ark1'!R1196</f>
        <v>127</v>
      </c>
      <c r="F163" s="65">
        <f>+'Ark1'!S1196</f>
        <v>127</v>
      </c>
      <c r="G163" s="101">
        <f>+'Ark1'!T1196</f>
        <v>0.46545721092175191</v>
      </c>
      <c r="H163" s="101">
        <f>+'Ark1'!U1196</f>
        <v>0.57966986641800489</v>
      </c>
      <c r="I163" s="101">
        <f>+'Ark1'!Y1196</f>
        <v>189.61755905511811</v>
      </c>
      <c r="J163" s="101">
        <f>+'Ark1'!AA1196</f>
        <v>33.820069583609886</v>
      </c>
      <c r="K163" s="101">
        <f t="shared" si="4"/>
        <v>4.0344161501088962</v>
      </c>
      <c r="L163" s="65">
        <f t="shared" si="5"/>
        <v>1.3510638297872339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+'Ark1'!C1197</f>
        <v>2020</v>
      </c>
      <c r="C164" s="47">
        <f>+'Ark1'!M1197</f>
        <v>48</v>
      </c>
      <c r="D164" s="47">
        <f>+'Ark1'!Q1197</f>
        <v>119</v>
      </c>
      <c r="E164" s="65">
        <f>+'Ark1'!R1197</f>
        <v>196</v>
      </c>
      <c r="F164" s="65">
        <f>+'Ark1'!S1197</f>
        <v>196</v>
      </c>
      <c r="G164" s="101">
        <f>+'Ark1'!T1197</f>
        <v>0.71834341213120756</v>
      </c>
      <c r="H164" s="101">
        <f>+'Ark1'!U1197</f>
        <v>0.881212448686015</v>
      </c>
      <c r="I164" s="101">
        <f>+'Ark1'!Y1197</f>
        <v>186.7781632653062</v>
      </c>
      <c r="J164" s="101">
        <f>+'Ark1'!AA1197</f>
        <v>35.407814638053061</v>
      </c>
      <c r="K164" s="101">
        <f t="shared" si="4"/>
        <v>3.8912117346938793</v>
      </c>
      <c r="L164" s="65">
        <f t="shared" si="5"/>
        <v>1.6470588235294117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+'Ark1'!C1198</f>
        <v>2020</v>
      </c>
      <c r="C165" s="47">
        <f>+'Ark1'!M1198</f>
        <v>49</v>
      </c>
      <c r="D165" s="47">
        <f>+'Ark1'!Q1198</f>
        <v>131</v>
      </c>
      <c r="E165" s="65">
        <f>+'Ark1'!R1198</f>
        <v>224</v>
      </c>
      <c r="F165" s="65">
        <f>+'Ark1'!S1198</f>
        <v>224</v>
      </c>
      <c r="G165" s="101">
        <f>+'Ark1'!T1198</f>
        <v>0.820963899578523</v>
      </c>
      <c r="H165" s="101">
        <f>+'Ark1'!U1198</f>
        <v>0.99309629151457202</v>
      </c>
      <c r="I165" s="101">
        <f>+'Ark1'!Y1198</f>
        <v>184.18102678571449</v>
      </c>
      <c r="J165" s="101">
        <f>+'Ark1'!AA1198</f>
        <v>34.23279007554607</v>
      </c>
      <c r="K165" s="101">
        <f t="shared" si="4"/>
        <v>3.7587964650145813</v>
      </c>
      <c r="L165" s="65">
        <f t="shared" si="5"/>
        <v>1.7099236641221374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+'Ark1'!C1199</f>
        <v>2020</v>
      </c>
      <c r="C166" s="47">
        <f>+'Ark1'!M1199</f>
        <v>50</v>
      </c>
      <c r="D166" s="47">
        <f>+'Ark1'!Q1199</f>
        <v>173</v>
      </c>
      <c r="E166" s="65">
        <f>+'Ark1'!R1199</f>
        <v>287</v>
      </c>
      <c r="F166" s="65">
        <f>+'Ark1'!S1199</f>
        <v>287</v>
      </c>
      <c r="G166" s="101">
        <f>+'Ark1'!T1199</f>
        <v>1.0518599963349828</v>
      </c>
      <c r="H166" s="101">
        <f>+'Ark1'!U1199</f>
        <v>1.2439371408276203</v>
      </c>
      <c r="I166" s="101">
        <f>+'Ark1'!Y1199</f>
        <v>180.06034843205572</v>
      </c>
      <c r="J166" s="101">
        <f>+'Ark1'!AA1199</f>
        <v>32.610655072672962</v>
      </c>
      <c r="K166" s="101">
        <f t="shared" si="4"/>
        <v>3.6012069686411143</v>
      </c>
      <c r="L166" s="65">
        <f t="shared" si="5"/>
        <v>1.6589595375722543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+'Ark1'!C1200</f>
        <v>2020</v>
      </c>
      <c r="C167" s="47">
        <f>+'Ark1'!M1200</f>
        <v>51</v>
      </c>
      <c r="D167" s="47">
        <f>+'Ark1'!Q1200</f>
        <v>197</v>
      </c>
      <c r="E167" s="65">
        <f>+'Ark1'!R1200</f>
        <v>379</v>
      </c>
      <c r="F167" s="65">
        <f>+'Ark1'!S1200</f>
        <v>379</v>
      </c>
      <c r="G167" s="101">
        <f>+'Ark1'!T1200</f>
        <v>1.3890415979475903</v>
      </c>
      <c r="H167" s="101">
        <f>+'Ark1'!U1200</f>
        <v>1.6224258469342812</v>
      </c>
      <c r="I167" s="101">
        <f>+'Ark1'!Y1200</f>
        <v>177.83907651715043</v>
      </c>
      <c r="J167" s="101">
        <f>+'Ark1'!AA1200</f>
        <v>31.770722611268766</v>
      </c>
      <c r="K167" s="101">
        <f t="shared" si="4"/>
        <v>3.4870407160225576</v>
      </c>
      <c r="L167" s="65">
        <f t="shared" si="5"/>
        <v>1.9238578680203047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+'Ark1'!C1201</f>
        <v>2020</v>
      </c>
      <c r="C168" s="47">
        <f>+'Ark1'!M1201</f>
        <v>52</v>
      </c>
      <c r="D168" s="47">
        <f>+'Ark1'!Q1201</f>
        <v>229</v>
      </c>
      <c r="E168" s="65">
        <f>+'Ark1'!R1201</f>
        <v>485</v>
      </c>
      <c r="F168" s="65">
        <f>+'Ark1'!S1201</f>
        <v>485</v>
      </c>
      <c r="G168" s="101">
        <f>+'Ark1'!T1201</f>
        <v>1.7775334432838561</v>
      </c>
      <c r="H168" s="101">
        <f>+'Ark1'!U1201</f>
        <v>2.0130344220745289</v>
      </c>
      <c r="I168" s="101">
        <f>+'Ark1'!Y1201</f>
        <v>172.42927835051557</v>
      </c>
      <c r="J168" s="101">
        <f>+'Ark1'!AA1201</f>
        <v>30.777054113276758</v>
      </c>
      <c r="K168" s="101">
        <f t="shared" si="4"/>
        <v>3.3159476605868381</v>
      </c>
      <c r="L168" s="65">
        <f t="shared" si="5"/>
        <v>2.1179039301310043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+'Ark1'!C1202</f>
        <v>2020</v>
      </c>
      <c r="C169" s="47">
        <f>+'Ark1'!M1202</f>
        <v>53</v>
      </c>
      <c r="D169" s="47">
        <f>+'Ark1'!Q1202</f>
        <v>297</v>
      </c>
      <c r="E169" s="65">
        <f>+'Ark1'!R1202</f>
        <v>682</v>
      </c>
      <c r="F169" s="65">
        <f>+'Ark1'!S1202</f>
        <v>682</v>
      </c>
      <c r="G169" s="101">
        <f>+'Ark1'!T1202</f>
        <v>2.4995418728238961</v>
      </c>
      <c r="H169" s="101">
        <f>+'Ark1'!U1202</f>
        <v>2.7899120093175318</v>
      </c>
      <c r="I169" s="101">
        <f>+'Ark1'!Y1202</f>
        <v>169.9447214076246</v>
      </c>
      <c r="J169" s="101">
        <f>+'Ark1'!AA1202</f>
        <v>30.656672774882281</v>
      </c>
      <c r="K169" s="101">
        <f t="shared" si="4"/>
        <v>3.2065041775023508</v>
      </c>
      <c r="L169" s="65">
        <f t="shared" si="5"/>
        <v>2.2962962962962963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+'Ark1'!C1203</f>
        <v>2020</v>
      </c>
      <c r="C170" s="47">
        <f>+'Ark1'!M1203</f>
        <v>54</v>
      </c>
      <c r="D170" s="47">
        <f>+'Ark1'!Q1203</f>
        <v>284</v>
      </c>
      <c r="E170" s="65">
        <f>+'Ark1'!R1203</f>
        <v>793</v>
      </c>
      <c r="F170" s="65">
        <f>+'Ark1'!S1203</f>
        <v>793</v>
      </c>
      <c r="G170" s="101">
        <f>+'Ark1'!T1203</f>
        <v>2.906358805204325</v>
      </c>
      <c r="H170" s="101">
        <f>+'Ark1'!U1203</f>
        <v>3.1537490334314175</v>
      </c>
      <c r="I170" s="101">
        <f>+'Ark1'!Y1203</f>
        <v>165.21728877679703</v>
      </c>
      <c r="J170" s="101">
        <f>+'Ark1'!AA1203</f>
        <v>31.07337634724809</v>
      </c>
      <c r="K170" s="101">
        <f t="shared" si="4"/>
        <v>3.0595794217925376</v>
      </c>
      <c r="L170" s="65">
        <f t="shared" si="5"/>
        <v>2.7922535211267605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+'Ark1'!C1204</f>
        <v>2020</v>
      </c>
      <c r="C171" s="47">
        <f>+'Ark1'!M1204</f>
        <v>55</v>
      </c>
      <c r="D171" s="47">
        <f>+'Ark1'!Q1204</f>
        <v>365</v>
      </c>
      <c r="E171" s="65">
        <f>+'Ark1'!R1204</f>
        <v>1045</v>
      </c>
      <c r="F171" s="65">
        <f>+'Ark1'!S1204</f>
        <v>1045</v>
      </c>
      <c r="G171" s="101">
        <f>+'Ark1'!T1204</f>
        <v>3.829943192230163</v>
      </c>
      <c r="H171" s="101">
        <f>+'Ark1'!U1204</f>
        <v>4.1536415986757698</v>
      </c>
      <c r="I171" s="101">
        <f>+'Ark1'!Y1204</f>
        <v>165.12555023923471</v>
      </c>
      <c r="J171" s="101">
        <f>+'Ark1'!AA1204</f>
        <v>29.189078907568138</v>
      </c>
      <c r="K171" s="101">
        <f t="shared" si="4"/>
        <v>3.0022827316224494</v>
      </c>
      <c r="L171" s="65">
        <f t="shared" si="5"/>
        <v>2.8630136986301369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+'Ark1'!C1205</f>
        <v>2020</v>
      </c>
      <c r="C172" s="47">
        <f>+'Ark1'!M1205</f>
        <v>56</v>
      </c>
      <c r="D172" s="47">
        <f>+'Ark1'!Q1205</f>
        <v>357</v>
      </c>
      <c r="E172" s="65">
        <f>+'Ark1'!R1205</f>
        <v>1290</v>
      </c>
      <c r="F172" s="65">
        <f>+'Ark1'!S1205</f>
        <v>1290</v>
      </c>
      <c r="G172" s="101">
        <f>+'Ark1'!T1205</f>
        <v>4.7278724573941719</v>
      </c>
      <c r="H172" s="101">
        <f>+'Ark1'!U1205</f>
        <v>4.9979600587465276</v>
      </c>
      <c r="I172" s="101">
        <f>+'Ark1'!Y1205</f>
        <v>160.95505426356573</v>
      </c>
      <c r="J172" s="101">
        <f>+'Ark1'!AA1205</f>
        <v>29.029355605276045</v>
      </c>
      <c r="K172" s="101">
        <f t="shared" si="4"/>
        <v>2.8741973975636737</v>
      </c>
      <c r="L172" s="65">
        <f t="shared" si="5"/>
        <v>3.6134453781512605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+'Ark1'!C1206</f>
        <v>2020</v>
      </c>
      <c r="C173" s="47">
        <f>+'Ark1'!M1206</f>
        <v>57</v>
      </c>
      <c r="D173" s="47">
        <f>+'Ark1'!Q1206</f>
        <v>419</v>
      </c>
      <c r="E173" s="65">
        <f>+'Ark1'!R1206</f>
        <v>1668</v>
      </c>
      <c r="F173" s="65">
        <f>+'Ark1'!S1206</f>
        <v>1668</v>
      </c>
      <c r="G173" s="101">
        <f>+'Ark1'!T1206</f>
        <v>6.1132490379329294</v>
      </c>
      <c r="H173" s="101">
        <f>+'Ark1'!U1206</f>
        <v>6.358260700053445</v>
      </c>
      <c r="I173" s="101">
        <f>+'Ark1'!Y1206</f>
        <v>158.35939448441221</v>
      </c>
      <c r="J173" s="101">
        <f>+'Ark1'!AA1206</f>
        <v>27.682170599825831</v>
      </c>
      <c r="K173" s="101">
        <f t="shared" si="4"/>
        <v>2.7782349909546</v>
      </c>
      <c r="L173" s="65">
        <f t="shared" si="5"/>
        <v>3.9809069212410502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+'Ark1'!C1207</f>
        <v>2020</v>
      </c>
      <c r="C174" s="47">
        <f>+'Ark1'!M1207</f>
        <v>58</v>
      </c>
      <c r="D174" s="47">
        <f>+'Ark1'!Q1207</f>
        <v>413</v>
      </c>
      <c r="E174" s="65">
        <f>+'Ark1'!R1207</f>
        <v>2061</v>
      </c>
      <c r="F174" s="65">
        <f>+'Ark1'!S1207</f>
        <v>2061</v>
      </c>
      <c r="G174" s="101">
        <f>+'Ark1'!T1207</f>
        <v>7.5536008796041774</v>
      </c>
      <c r="H174" s="101">
        <f>+'Ark1'!U1207</f>
        <v>7.7078623975880607</v>
      </c>
      <c r="I174" s="101">
        <f>+'Ark1'!Y1207</f>
        <v>155.36654536632699</v>
      </c>
      <c r="J174" s="101">
        <f>+'Ark1'!AA1207</f>
        <v>27.098364553540019</v>
      </c>
      <c r="K174" s="101">
        <f t="shared" si="4"/>
        <v>2.6787335407987412</v>
      </c>
      <c r="L174" s="65">
        <f t="shared" si="5"/>
        <v>4.9903147699757868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+'Ark1'!C1208</f>
        <v>2020</v>
      </c>
      <c r="C175" s="47">
        <f>+'Ark1'!M1208</f>
        <v>59</v>
      </c>
      <c r="D175" s="47">
        <f>+'Ark1'!Q1208</f>
        <v>429</v>
      </c>
      <c r="E175" s="65">
        <f>+'Ark1'!R1208</f>
        <v>2407</v>
      </c>
      <c r="F175" s="65">
        <f>+'Ark1'!S1208</f>
        <v>2407</v>
      </c>
      <c r="G175" s="101">
        <f>+'Ark1'!T1208</f>
        <v>8.821696903060289</v>
      </c>
      <c r="H175" s="101">
        <f>+'Ark1'!U1208</f>
        <v>8.8036822217807984</v>
      </c>
      <c r="I175" s="101">
        <f>+'Ark1'!Y1208</f>
        <v>151.946190278355</v>
      </c>
      <c r="J175" s="101">
        <f>+'Ark1'!AA1208</f>
        <v>27.201748646752833</v>
      </c>
      <c r="K175" s="101">
        <f t="shared" ref="K175:K238" si="6">+I175/C175</f>
        <v>2.5753591572602543</v>
      </c>
      <c r="L175" s="65">
        <f t="shared" ref="L175:L238" si="7">+E175/D175</f>
        <v>5.6107226107226111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+'Ark1'!C1209</f>
        <v>2020</v>
      </c>
      <c r="C176" s="47">
        <f>+'Ark1'!M1209</f>
        <v>60</v>
      </c>
      <c r="D176" s="47">
        <f>+'Ark1'!Q1209</f>
        <v>446</v>
      </c>
      <c r="E176" s="65">
        <f>+'Ark1'!R1209</f>
        <v>2691</v>
      </c>
      <c r="F176" s="65">
        <f>+'Ark1'!S1209</f>
        <v>2691</v>
      </c>
      <c r="G176" s="101">
        <f>+'Ark1'!T1209</f>
        <v>9.8625618471687737</v>
      </c>
      <c r="H176" s="101">
        <f>+'Ark1'!U1209</f>
        <v>9.7300698875699041</v>
      </c>
      <c r="I176" s="101">
        <f>+'Ark1'!Y1209</f>
        <v>150.21171683389113</v>
      </c>
      <c r="J176" s="101">
        <f>+'Ark1'!AA1209</f>
        <v>26.955932601947016</v>
      </c>
      <c r="K176" s="101">
        <f t="shared" si="6"/>
        <v>2.5035286138981854</v>
      </c>
      <c r="L176" s="65">
        <f t="shared" si="7"/>
        <v>6.0336322869955161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+'Ark1'!C1210</f>
        <v>2020</v>
      </c>
      <c r="C177" s="47">
        <f>+'Ark1'!M1210</f>
        <v>61</v>
      </c>
      <c r="D177" s="47">
        <f>+'Ark1'!Q1210</f>
        <v>406</v>
      </c>
      <c r="E177" s="65">
        <f>+'Ark1'!R1210</f>
        <v>2815</v>
      </c>
      <c r="F177" s="65">
        <f>+'Ark1'!S1210</f>
        <v>2815</v>
      </c>
      <c r="G177" s="101">
        <f>+'Ark1'!T1210</f>
        <v>10.317024005864024</v>
      </c>
      <c r="H177" s="101">
        <f>+'Ark1'!U1210</f>
        <v>9.9802352979056099</v>
      </c>
      <c r="I177" s="101">
        <f>+'Ark1'!Y1210</f>
        <v>147.28683481349913</v>
      </c>
      <c r="J177" s="101">
        <f>+'Ark1'!AA1210</f>
        <v>26.658451513955224</v>
      </c>
      <c r="K177" s="101">
        <f t="shared" si="6"/>
        <v>2.4145382756311333</v>
      </c>
      <c r="L177" s="65">
        <f t="shared" si="7"/>
        <v>6.9334975369458132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+'Ark1'!C1211</f>
        <v>2020</v>
      </c>
      <c r="C178" s="47">
        <f>+'Ark1'!M1211</f>
        <v>62</v>
      </c>
      <c r="D178" s="47">
        <f>+'Ark1'!Q1211</f>
        <v>402</v>
      </c>
      <c r="E178" s="65">
        <f>+'Ark1'!R1211</f>
        <v>2796</v>
      </c>
      <c r="F178" s="65">
        <f>+'Ark1'!S1211</f>
        <v>2796</v>
      </c>
      <c r="G178" s="101">
        <f>+'Ark1'!T1211</f>
        <v>10.247388675096206</v>
      </c>
      <c r="H178" s="101">
        <f>+'Ark1'!U1211</f>
        <v>9.6280333480639619</v>
      </c>
      <c r="I178" s="101">
        <f>+'Ark1'!Y1211</f>
        <v>143.05464592274669</v>
      </c>
      <c r="J178" s="101">
        <f>+'Ark1'!AA1211</f>
        <v>26.159811508864113</v>
      </c>
      <c r="K178" s="101">
        <f t="shared" si="6"/>
        <v>2.3073329987539788</v>
      </c>
      <c r="L178" s="65">
        <f t="shared" si="7"/>
        <v>6.955223880597015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+'Ark1'!C1212</f>
        <v>2020</v>
      </c>
      <c r="C179" s="47">
        <f>+'Ark1'!M1212</f>
        <v>63</v>
      </c>
      <c r="D179" s="47">
        <f>+'Ark1'!Q1212</f>
        <v>379</v>
      </c>
      <c r="E179" s="65">
        <f>+'Ark1'!R1212</f>
        <v>2616</v>
      </c>
      <c r="F179" s="65">
        <f>+'Ark1'!S1212</f>
        <v>2616</v>
      </c>
      <c r="G179" s="101">
        <f>+'Ark1'!T1212</f>
        <v>9.5876855415063229</v>
      </c>
      <c r="H179" s="101">
        <f>+'Ark1'!U1212</f>
        <v>8.8359846214821189</v>
      </c>
      <c r="I179" s="101">
        <f>+'Ark1'!Y1212</f>
        <v>140.31973623853202</v>
      </c>
      <c r="J179" s="101">
        <f>+'Ark1'!AA1212</f>
        <v>25.812697453303674</v>
      </c>
      <c r="K179" s="101">
        <f t="shared" si="6"/>
        <v>2.2272974006116195</v>
      </c>
      <c r="L179" s="65">
        <f t="shared" si="7"/>
        <v>6.9023746701846962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+'Ark1'!C1213</f>
        <v>2020</v>
      </c>
      <c r="C180" s="47">
        <f>+'Ark1'!M1213</f>
        <v>64</v>
      </c>
      <c r="D180" s="47">
        <f>+'Ark1'!Q1213</f>
        <v>346</v>
      </c>
      <c r="E180" s="65">
        <f>+'Ark1'!R1213</f>
        <v>2060</v>
      </c>
      <c r="F180" s="65">
        <f>+'Ark1'!S1213</f>
        <v>2060</v>
      </c>
      <c r="G180" s="101">
        <f>+'Ark1'!T1213</f>
        <v>7.5499358621953441</v>
      </c>
      <c r="H180" s="101">
        <f>+'Ark1'!U1213</f>
        <v>6.9282849801349293</v>
      </c>
      <c r="I180" s="101">
        <f>+'Ark1'!Y1213</f>
        <v>139.72048058252452</v>
      </c>
      <c r="J180" s="101">
        <f>+'Ark1'!AA1213</f>
        <v>24.989599073541569</v>
      </c>
      <c r="K180" s="101">
        <f t="shared" si="6"/>
        <v>2.1831325091019456</v>
      </c>
      <c r="L180" s="65">
        <f t="shared" si="7"/>
        <v>5.9537572254335256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+'Ark1'!C1214</f>
        <v>2020</v>
      </c>
      <c r="C181" s="47">
        <f>+'Ark1'!M1214</f>
        <v>65</v>
      </c>
      <c r="D181" s="47">
        <f>+'Ark1'!Q1214</f>
        <v>323</v>
      </c>
      <c r="E181" s="65">
        <f>+'Ark1'!R1214</f>
        <v>2161</v>
      </c>
      <c r="F181" s="65">
        <f>+'Ark1'!S1214</f>
        <v>2161</v>
      </c>
      <c r="G181" s="101">
        <f>+'Ark1'!T1214</f>
        <v>7.9201026204874445</v>
      </c>
      <c r="H181" s="101">
        <f>+'Ark1'!U1214</f>
        <v>7.1607760829474802</v>
      </c>
      <c r="I181" s="101">
        <f>+'Ark1'!Y1214</f>
        <v>137.65971772327612</v>
      </c>
      <c r="J181" s="101">
        <f>+'Ark1'!AA1214</f>
        <v>23.553984825710245</v>
      </c>
      <c r="K181" s="101">
        <f t="shared" si="6"/>
        <v>2.1178418111273247</v>
      </c>
      <c r="L181" s="65">
        <f t="shared" si="7"/>
        <v>6.6904024767801857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+'Ark1'!C1215</f>
        <v>2020</v>
      </c>
      <c r="C182" s="47">
        <f>+'Ark1'!M1215</f>
        <v>66</v>
      </c>
      <c r="D182" s="47">
        <f>+'Ark1'!Q1215</f>
        <v>1</v>
      </c>
      <c r="E182" s="65">
        <f>+'Ark1'!R1215</f>
        <v>2</v>
      </c>
      <c r="F182" s="65">
        <f>+'Ark1'!S1215</f>
        <v>2</v>
      </c>
      <c r="G182" s="101">
        <f>+'Ark1'!T1215</f>
        <v>7.3300348176653886E-3</v>
      </c>
      <c r="H182" s="101">
        <f>+'Ark1'!U1215</f>
        <v>6.0442882111884991E-3</v>
      </c>
      <c r="I182" s="101">
        <f>+'Ark1'!Y1215</f>
        <v>125.55</v>
      </c>
      <c r="J182" s="101">
        <f>+'Ark1'!AA1215</f>
        <v>0.94999999999911933</v>
      </c>
      <c r="K182" s="101">
        <f t="shared" si="6"/>
        <v>1.9022727272727273</v>
      </c>
      <c r="L182" s="65">
        <f t="shared" si="7"/>
        <v>2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+'Ark1'!C1216</f>
        <v>2020</v>
      </c>
      <c r="C183" s="47">
        <f>+'Ark1'!M1216</f>
        <v>67</v>
      </c>
      <c r="D183" s="47">
        <f>+'Ark1'!Q1216</f>
        <v>0</v>
      </c>
      <c r="E183" s="65">
        <f>+'Ark1'!R1216</f>
        <v>0</v>
      </c>
      <c r="F183" s="65">
        <f>+'Ark1'!S1216</f>
        <v>0</v>
      </c>
      <c r="G183" s="101">
        <f>+'Ark1'!T1216</f>
        <v>0</v>
      </c>
      <c r="H183" s="101">
        <f>+'Ark1'!U1216</f>
        <v>0</v>
      </c>
      <c r="I183" s="101">
        <f>+'Ark1'!Y1216</f>
        <v>0</v>
      </c>
      <c r="J183" s="101">
        <f>+'Ark1'!AA1216</f>
        <v>0</v>
      </c>
      <c r="K183" s="101">
        <f t="shared" si="6"/>
        <v>0</v>
      </c>
      <c r="L183" s="65" t="e">
        <f t="shared" si="7"/>
        <v>#DIV/0!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+'Ark1'!C1217</f>
        <v>2020</v>
      </c>
      <c r="C184" s="47">
        <f>+'Ark1'!M1217</f>
        <v>68</v>
      </c>
      <c r="D184" s="47">
        <f>+'Ark1'!Q1217</f>
        <v>0</v>
      </c>
      <c r="E184" s="65">
        <f>+'Ark1'!R1217</f>
        <v>0</v>
      </c>
      <c r="F184" s="65">
        <f>+'Ark1'!S1217</f>
        <v>0</v>
      </c>
      <c r="G184" s="101">
        <f>+'Ark1'!T1217</f>
        <v>0</v>
      </c>
      <c r="H184" s="101">
        <f>+'Ark1'!U1217</f>
        <v>0</v>
      </c>
      <c r="I184" s="101">
        <f>+'Ark1'!Y1217</f>
        <v>0</v>
      </c>
      <c r="J184" s="101">
        <f>+'Ark1'!AA1217</f>
        <v>0</v>
      </c>
      <c r="K184" s="101">
        <f t="shared" si="6"/>
        <v>0</v>
      </c>
      <c r="L184" s="65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+'Ark1'!C1218</f>
        <v>2019</v>
      </c>
      <c r="C185" s="47">
        <f>+'Ark1'!M1218</f>
        <v>0</v>
      </c>
      <c r="D185" s="47">
        <f>+'Ark1'!Q1218</f>
        <v>4</v>
      </c>
      <c r="E185" s="65">
        <f>+'Ark1'!R1218</f>
        <v>35</v>
      </c>
      <c r="F185" s="65">
        <f>+'Ark1'!S1218</f>
        <v>0</v>
      </c>
      <c r="G185" s="101">
        <f>+'Ark1'!T1218</f>
        <v>0.12493307156880241</v>
      </c>
      <c r="H185" s="101">
        <f>+'Ark1'!U1218</f>
        <v>0</v>
      </c>
      <c r="I185" s="101">
        <f>+'Ark1'!Y1218</f>
        <v>0</v>
      </c>
      <c r="J185" s="101">
        <f>+'Ark1'!AA1218</f>
        <v>0</v>
      </c>
      <c r="K185" s="101" t="e">
        <f t="shared" si="6"/>
        <v>#DIV/0!</v>
      </c>
      <c r="L185" s="65">
        <f t="shared" si="7"/>
        <v>8.75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>
        <f>+'Ark1'!C1219</f>
        <v>2019</v>
      </c>
      <c r="C186">
        <f>+'Ark1'!M1219</f>
        <v>35</v>
      </c>
      <c r="D186">
        <f>+'Ark1'!Q1219</f>
        <v>31</v>
      </c>
      <c r="E186" s="9">
        <f>+'Ark1'!R1219</f>
        <v>55</v>
      </c>
      <c r="F186" s="9">
        <f>+'Ark1'!S1219</f>
        <v>55</v>
      </c>
      <c r="G186" s="96">
        <f>+'Ark1'!T1219</f>
        <v>0.19632339817954664</v>
      </c>
      <c r="H186" s="96">
        <f>+'Ark1'!U1219</f>
        <v>0.28566483638873286</v>
      </c>
      <c r="I186" s="96">
        <f>+'Ark1'!Y1219</f>
        <v>221.19454545454548</v>
      </c>
      <c r="J186" s="96">
        <f>+'Ark1'!AA1219</f>
        <v>56.654186776785139</v>
      </c>
      <c r="K186" s="96">
        <f t="shared" si="6"/>
        <v>6.319844155844156</v>
      </c>
      <c r="L186" s="9">
        <f t="shared" si="7"/>
        <v>1.7741935483870968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+'Ark1'!C1220</f>
        <v>2019</v>
      </c>
      <c r="C187">
        <f>+'Ark1'!M1220</f>
        <v>36</v>
      </c>
      <c r="D187">
        <f>+'Ark1'!Q1220</f>
        <v>9</v>
      </c>
      <c r="E187" s="9">
        <f>+'Ark1'!R1220</f>
        <v>9</v>
      </c>
      <c r="F187" s="9">
        <f>+'Ark1'!S1220</f>
        <v>9</v>
      </c>
      <c r="G187" s="96">
        <f>+'Ark1'!T1220</f>
        <v>3.2125646974834915E-2</v>
      </c>
      <c r="H187" s="96">
        <f>+'Ark1'!U1220</f>
        <v>4.3975530022014257E-2</v>
      </c>
      <c r="I187" s="96">
        <f>+'Ark1'!Y1220</f>
        <v>208.08888888888887</v>
      </c>
      <c r="J187" s="96">
        <f>+'Ark1'!AA1220</f>
        <v>31.77824008987746</v>
      </c>
      <c r="K187" s="96">
        <f t="shared" si="6"/>
        <v>5.7802469135802461</v>
      </c>
      <c r="L187" s="9">
        <f t="shared" si="7"/>
        <v>1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+'Ark1'!C1221</f>
        <v>2019</v>
      </c>
      <c r="C188">
        <f>+'Ark1'!M1221</f>
        <v>37</v>
      </c>
      <c r="D188">
        <f>+'Ark1'!Q1221</f>
        <v>18</v>
      </c>
      <c r="E188" s="9">
        <f>+'Ark1'!R1221</f>
        <v>21</v>
      </c>
      <c r="F188" s="9">
        <f>+'Ark1'!S1221</f>
        <v>21</v>
      </c>
      <c r="G188" s="96">
        <f>+'Ark1'!T1221</f>
        <v>7.4959842941281468E-2</v>
      </c>
      <c r="H188" s="96">
        <f>+'Ark1'!U1221</f>
        <v>0.10871803916981326</v>
      </c>
      <c r="I188" s="96">
        <f>+'Ark1'!Y1221</f>
        <v>220.47666666666672</v>
      </c>
      <c r="J188" s="96">
        <f>+'Ark1'!AA1221</f>
        <v>45.80085810522116</v>
      </c>
      <c r="K188" s="96">
        <f t="shared" si="6"/>
        <v>5.95882882882883</v>
      </c>
      <c r="L188" s="9">
        <f t="shared" si="7"/>
        <v>1.1666666666666667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+'Ark1'!C1222</f>
        <v>2019</v>
      </c>
      <c r="C189">
        <f>+'Ark1'!M1222</f>
        <v>38</v>
      </c>
      <c r="D189">
        <f>+'Ark1'!Q1222</f>
        <v>22</v>
      </c>
      <c r="E189" s="9">
        <f>+'Ark1'!R1222</f>
        <v>23</v>
      </c>
      <c r="F189" s="9">
        <f>+'Ark1'!S1222</f>
        <v>23</v>
      </c>
      <c r="G189" s="96">
        <f>+'Ark1'!T1222</f>
        <v>8.2098875602355861E-2</v>
      </c>
      <c r="H189" s="96">
        <f>+'Ark1'!U1222</f>
        <v>0.1155118452896709</v>
      </c>
      <c r="I189" s="96">
        <f>+'Ark1'!Y1222</f>
        <v>213.88434782608695</v>
      </c>
      <c r="J189" s="96">
        <f>+'Ark1'!AA1222</f>
        <v>38.254188725020065</v>
      </c>
      <c r="K189" s="96">
        <f t="shared" si="6"/>
        <v>5.6285354691075513</v>
      </c>
      <c r="L189" s="9">
        <f t="shared" si="7"/>
        <v>1.0454545454545454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+'Ark1'!C1223</f>
        <v>2019</v>
      </c>
      <c r="C190">
        <f>+'Ark1'!M1223</f>
        <v>39</v>
      </c>
      <c r="D190">
        <f>+'Ark1'!Q1223</f>
        <v>18</v>
      </c>
      <c r="E190" s="9">
        <f>+'Ark1'!R1223</f>
        <v>23</v>
      </c>
      <c r="F190" s="9">
        <f>+'Ark1'!S1223</f>
        <v>23</v>
      </c>
      <c r="G190" s="96">
        <f>+'Ark1'!T1223</f>
        <v>8.2098875602355861E-2</v>
      </c>
      <c r="H190" s="96">
        <f>+'Ark1'!U1223</f>
        <v>0.11855406531831904</v>
      </c>
      <c r="I190" s="96">
        <f>+'Ark1'!Y1223</f>
        <v>219.51739130434777</v>
      </c>
      <c r="J190" s="96">
        <f>+'Ark1'!AA1223</f>
        <v>33.737808131865322</v>
      </c>
      <c r="K190" s="96">
        <f t="shared" si="6"/>
        <v>5.6286510590858398</v>
      </c>
      <c r="L190" s="9">
        <f t="shared" si="7"/>
        <v>1.2777777777777777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+'Ark1'!C1224</f>
        <v>2019</v>
      </c>
      <c r="C191">
        <f>+'Ark1'!M1224</f>
        <v>40</v>
      </c>
      <c r="D191">
        <f>+'Ark1'!Q1224</f>
        <v>28</v>
      </c>
      <c r="E191" s="9">
        <f>+'Ark1'!R1224</f>
        <v>34</v>
      </c>
      <c r="F191" s="9">
        <f>+'Ark1'!S1224</f>
        <v>34</v>
      </c>
      <c r="G191" s="96">
        <f>+'Ark1'!T1224</f>
        <v>0.12136355523826522</v>
      </c>
      <c r="H191" s="96">
        <f>+'Ark1'!U1224</f>
        <v>0.16945959223022919</v>
      </c>
      <c r="I191" s="96">
        <f>+'Ark1'!Y1224</f>
        <v>212.25970588235296</v>
      </c>
      <c r="J191" s="96">
        <f>+'Ark1'!AA1224</f>
        <v>41.855552902058655</v>
      </c>
      <c r="K191" s="96">
        <f t="shared" si="6"/>
        <v>5.3064926470588238</v>
      </c>
      <c r="L191" s="9">
        <f t="shared" si="7"/>
        <v>1.2142857142857142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+'Ark1'!C1225</f>
        <v>2019</v>
      </c>
      <c r="C192">
        <f>+'Ark1'!M1225</f>
        <v>41</v>
      </c>
      <c r="D192">
        <f>+'Ark1'!Q1225</f>
        <v>25</v>
      </c>
      <c r="E192" s="9">
        <f>+'Ark1'!R1225</f>
        <v>29</v>
      </c>
      <c r="F192" s="9">
        <f>+'Ark1'!S1225</f>
        <v>29</v>
      </c>
      <c r="G192" s="96">
        <f>+'Ark1'!T1225</f>
        <v>0.10351597358557917</v>
      </c>
      <c r="H192" s="96">
        <f>+'Ark1'!U1225</f>
        <v>0.15105904513969579</v>
      </c>
      <c r="I192" s="96">
        <f>+'Ark1'!Y1225</f>
        <v>221.83448275862065</v>
      </c>
      <c r="J192" s="96">
        <f>+'Ark1'!AA1225</f>
        <v>31.929872251135578</v>
      </c>
      <c r="K192" s="96">
        <f t="shared" si="6"/>
        <v>5.4105971404541622</v>
      </c>
      <c r="L192" s="9">
        <f t="shared" si="7"/>
        <v>1.1599999999999999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+'Ark1'!C1226</f>
        <v>2019</v>
      </c>
      <c r="C193">
        <f>+'Ark1'!M1226</f>
        <v>42</v>
      </c>
      <c r="D193">
        <f>+'Ark1'!Q1226</f>
        <v>22</v>
      </c>
      <c r="E193" s="9">
        <f>+'Ark1'!R1226</f>
        <v>30</v>
      </c>
      <c r="F193" s="9">
        <f>+'Ark1'!S1226</f>
        <v>30</v>
      </c>
      <c r="G193" s="96">
        <f>+'Ark1'!T1226</f>
        <v>0.10708548991611638</v>
      </c>
      <c r="H193" s="96">
        <f>+'Ark1'!U1226</f>
        <v>0.13955914347999823</v>
      </c>
      <c r="I193" s="96">
        <f>+'Ark1'!Y1226</f>
        <v>198.11500000000001</v>
      </c>
      <c r="J193" s="96">
        <f>+'Ark1'!AA1226</f>
        <v>37.352165198285718</v>
      </c>
      <c r="K193" s="96">
        <f t="shared" si="6"/>
        <v>4.71702380952381</v>
      </c>
      <c r="L193" s="9">
        <f t="shared" si="7"/>
        <v>1.3636363636363635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+'Ark1'!C1227</f>
        <v>2019</v>
      </c>
      <c r="C194">
        <f>+'Ark1'!M1227</f>
        <v>43</v>
      </c>
      <c r="D194">
        <f>+'Ark1'!Q1227</f>
        <v>48</v>
      </c>
      <c r="E194" s="9">
        <f>+'Ark1'!R1227</f>
        <v>58</v>
      </c>
      <c r="F194" s="9">
        <f>+'Ark1'!S1227</f>
        <v>58</v>
      </c>
      <c r="G194" s="96">
        <f>+'Ark1'!T1227</f>
        <v>0.20703194717115833</v>
      </c>
      <c r="H194" s="96">
        <f>+'Ark1'!U1227</f>
        <v>0.28353979075279079</v>
      </c>
      <c r="I194" s="96">
        <f>+'Ark1'!Y1227</f>
        <v>208.19310344827576</v>
      </c>
      <c r="J194" s="96">
        <f>+'Ark1'!AA1227</f>
        <v>38.697794742786712</v>
      </c>
      <c r="K194" s="96">
        <f t="shared" si="6"/>
        <v>4.8417000801924592</v>
      </c>
      <c r="L194" s="9">
        <f t="shared" si="7"/>
        <v>1.2083333333333333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+'Ark1'!C1228</f>
        <v>2019</v>
      </c>
      <c r="C195">
        <f>+'Ark1'!M1228</f>
        <v>44</v>
      </c>
      <c r="D195">
        <f>+'Ark1'!Q1228</f>
        <v>59</v>
      </c>
      <c r="E195" s="9">
        <f>+'Ark1'!R1228</f>
        <v>75</v>
      </c>
      <c r="F195" s="9">
        <f>+'Ark1'!S1228</f>
        <v>75</v>
      </c>
      <c r="G195" s="96">
        <f>+'Ark1'!T1228</f>
        <v>0.26771372479029099</v>
      </c>
      <c r="H195" s="96">
        <f>+'Ark1'!U1228</f>
        <v>0.34516353126671317</v>
      </c>
      <c r="I195" s="96">
        <f>+'Ark1'!Y1228</f>
        <v>195.99453333333329</v>
      </c>
      <c r="J195" s="96">
        <f>+'Ark1'!AA1228</f>
        <v>40.122096698065299</v>
      </c>
      <c r="K195" s="96">
        <f t="shared" si="6"/>
        <v>4.4544212121212112</v>
      </c>
      <c r="L195" s="9">
        <f t="shared" si="7"/>
        <v>1.271186440677966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+'Ark1'!C1229</f>
        <v>2019</v>
      </c>
      <c r="C196">
        <f>+'Ark1'!M1229</f>
        <v>45</v>
      </c>
      <c r="D196">
        <f>+'Ark1'!Q1229</f>
        <v>75</v>
      </c>
      <c r="E196" s="9">
        <f>+'Ark1'!R1229</f>
        <v>101</v>
      </c>
      <c r="F196" s="9">
        <f>+'Ark1'!S1229</f>
        <v>101</v>
      </c>
      <c r="G196" s="96">
        <f>+'Ark1'!T1229</f>
        <v>0.36052114938425839</v>
      </c>
      <c r="H196" s="96">
        <f>+'Ark1'!U1229</f>
        <v>0.45865153475128118</v>
      </c>
      <c r="I196" s="96">
        <f>+'Ark1'!Y1229</f>
        <v>193.39346534653475</v>
      </c>
      <c r="J196" s="96">
        <f>+'Ark1'!AA1229</f>
        <v>34.439064781739354</v>
      </c>
      <c r="K196" s="96">
        <f t="shared" si="6"/>
        <v>4.2976325632563279</v>
      </c>
      <c r="L196" s="9">
        <f t="shared" si="7"/>
        <v>1.3466666666666667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+'Ark1'!C1230</f>
        <v>2019</v>
      </c>
      <c r="C197">
        <f>+'Ark1'!M1230</f>
        <v>46</v>
      </c>
      <c r="D197">
        <f>+'Ark1'!Q1230</f>
        <v>97</v>
      </c>
      <c r="E197" s="9">
        <f>+'Ark1'!R1230</f>
        <v>126</v>
      </c>
      <c r="F197" s="9">
        <f>+'Ark1'!S1230</f>
        <v>126</v>
      </c>
      <c r="G197" s="96">
        <f>+'Ark1'!T1230</f>
        <v>0.4497590576476887</v>
      </c>
      <c r="H197" s="96">
        <f>+'Ark1'!U1230</f>
        <v>0.55743962310359718</v>
      </c>
      <c r="I197" s="96">
        <f>+'Ark1'!Y1230</f>
        <v>188.41158730158736</v>
      </c>
      <c r="J197" s="96">
        <f>+'Ark1'!AA1230</f>
        <v>37.718567727959957</v>
      </c>
      <c r="K197" s="96">
        <f t="shared" si="6"/>
        <v>4.0959040717736386</v>
      </c>
      <c r="L197" s="9">
        <f t="shared" si="7"/>
        <v>1.2989690721649485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+'Ark1'!C1231</f>
        <v>2019</v>
      </c>
      <c r="C198">
        <f>+'Ark1'!M1231</f>
        <v>47</v>
      </c>
      <c r="D198">
        <f>+'Ark1'!Q1231</f>
        <v>94</v>
      </c>
      <c r="E198" s="9">
        <f>+'Ark1'!R1231</f>
        <v>129</v>
      </c>
      <c r="F198" s="9">
        <f>+'Ark1'!S1231</f>
        <v>129</v>
      </c>
      <c r="G198" s="96">
        <f>+'Ark1'!T1231</f>
        <v>0.46046760663930042</v>
      </c>
      <c r="H198" s="96">
        <f>+'Ark1'!U1231</f>
        <v>0.56023035983101843</v>
      </c>
      <c r="I198" s="96">
        <f>+'Ark1'!Y1231</f>
        <v>184.95124031007737</v>
      </c>
      <c r="J198" s="96">
        <f>+'Ark1'!AA1231</f>
        <v>35.430914106620193</v>
      </c>
      <c r="K198" s="96">
        <f t="shared" si="6"/>
        <v>3.9351327725548377</v>
      </c>
      <c r="L198" s="9">
        <f t="shared" si="7"/>
        <v>1.3723404255319149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+'Ark1'!C1232</f>
        <v>2019</v>
      </c>
      <c r="C199">
        <f>+'Ark1'!M1232</f>
        <v>48</v>
      </c>
      <c r="D199">
        <f>+'Ark1'!Q1232</f>
        <v>128</v>
      </c>
      <c r="E199" s="9">
        <f>+'Ark1'!R1232</f>
        <v>196</v>
      </c>
      <c r="F199" s="9">
        <f>+'Ark1'!S1232</f>
        <v>196</v>
      </c>
      <c r="G199" s="96">
        <f>+'Ark1'!T1232</f>
        <v>0.69962520078529356</v>
      </c>
      <c r="H199" s="96">
        <f>+'Ark1'!U1232</f>
        <v>0.85266998259413884</v>
      </c>
      <c r="I199" s="96">
        <f>+'Ark1'!Y1232</f>
        <v>185.27005102040823</v>
      </c>
      <c r="J199" s="96">
        <f>+'Ark1'!AA1232</f>
        <v>35.316640719809115</v>
      </c>
      <c r="K199" s="96">
        <f t="shared" si="6"/>
        <v>3.8597927295918382</v>
      </c>
      <c r="L199" s="9">
        <f t="shared" si="7"/>
        <v>1.53125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+'Ark1'!C1233</f>
        <v>2019</v>
      </c>
      <c r="C200">
        <f>+'Ark1'!M1233</f>
        <v>49</v>
      </c>
      <c r="D200">
        <f>+'Ark1'!Q1233</f>
        <v>148</v>
      </c>
      <c r="E200" s="9">
        <f>+'Ark1'!R1233</f>
        <v>245</v>
      </c>
      <c r="F200" s="9">
        <f>+'Ark1'!S1233</f>
        <v>245</v>
      </c>
      <c r="G200" s="96">
        <f>+'Ark1'!T1233</f>
        <v>0.87453150098161692</v>
      </c>
      <c r="H200" s="96">
        <f>+'Ark1'!U1233</f>
        <v>1.0659919256202468</v>
      </c>
      <c r="I200" s="96">
        <f>+'Ark1'!Y1233</f>
        <v>185.29689795918367</v>
      </c>
      <c r="J200" s="96">
        <f>+'Ark1'!AA1233</f>
        <v>31.105818724807744</v>
      </c>
      <c r="K200" s="96">
        <f t="shared" si="6"/>
        <v>3.7815693461057891</v>
      </c>
      <c r="L200" s="9">
        <f t="shared" si="7"/>
        <v>1.6554054054054055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+'Ark1'!C1234</f>
        <v>2019</v>
      </c>
      <c r="C201">
        <f>+'Ark1'!M1234</f>
        <v>50</v>
      </c>
      <c r="D201">
        <f>+'Ark1'!Q1234</f>
        <v>165</v>
      </c>
      <c r="E201" s="9">
        <f>+'Ark1'!R1234</f>
        <v>291</v>
      </c>
      <c r="F201" s="9">
        <f>+'Ark1'!S1234</f>
        <v>291</v>
      </c>
      <c r="G201" s="96">
        <f>+'Ark1'!T1234</f>
        <v>1.0387292521863287</v>
      </c>
      <c r="H201" s="96">
        <f>+'Ark1'!U1234</f>
        <v>1.2397380049315947</v>
      </c>
      <c r="I201" s="96">
        <f>+'Ark1'!Y1234</f>
        <v>181.43340206185576</v>
      </c>
      <c r="J201" s="96">
        <f>+'Ark1'!AA1234</f>
        <v>33.808864162909941</v>
      </c>
      <c r="K201" s="96">
        <f t="shared" si="6"/>
        <v>3.6286680412371153</v>
      </c>
      <c r="L201" s="9">
        <f t="shared" si="7"/>
        <v>1.7636363636363637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+'Ark1'!C1235</f>
        <v>2019</v>
      </c>
      <c r="C202">
        <f>+'Ark1'!M1235</f>
        <v>51</v>
      </c>
      <c r="D202">
        <f>+'Ark1'!Q1235</f>
        <v>205</v>
      </c>
      <c r="E202" s="9">
        <f>+'Ark1'!R1235</f>
        <v>393</v>
      </c>
      <c r="F202" s="9">
        <f>+'Ark1'!S1235</f>
        <v>393</v>
      </c>
      <c r="G202" s="96">
        <f>+'Ark1'!T1235</f>
        <v>1.4028199179011249</v>
      </c>
      <c r="H202" s="96">
        <f>+'Ark1'!U1235</f>
        <v>1.6432503583161562</v>
      </c>
      <c r="I202" s="96">
        <f>+'Ark1'!Y1235</f>
        <v>178.07030534351151</v>
      </c>
      <c r="J202" s="96">
        <f>+'Ark1'!AA1235</f>
        <v>31.827328366515143</v>
      </c>
      <c r="K202" s="96">
        <f t="shared" si="6"/>
        <v>3.4915746145786568</v>
      </c>
      <c r="L202" s="9">
        <f t="shared" si="7"/>
        <v>1.9170731707317072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+'Ark1'!C1236</f>
        <v>2019</v>
      </c>
      <c r="C203">
        <f>+'Ark1'!M1236</f>
        <v>52</v>
      </c>
      <c r="D203">
        <f>+'Ark1'!Q1236</f>
        <v>235</v>
      </c>
      <c r="E203" s="9">
        <f>+'Ark1'!R1236</f>
        <v>502</v>
      </c>
      <c r="F203" s="9">
        <f>+'Ark1'!S1236</f>
        <v>502</v>
      </c>
      <c r="G203" s="96">
        <f>+'Ark1'!T1236</f>
        <v>1.7918971979296805</v>
      </c>
      <c r="H203" s="96">
        <f>+'Ark1'!U1236</f>
        <v>2.0202311060155513</v>
      </c>
      <c r="I203" s="96">
        <f>+'Ark1'!Y1236</f>
        <v>171.3869123505975</v>
      </c>
      <c r="J203" s="96">
        <f>+'Ark1'!AA1236</f>
        <v>32.445998172942183</v>
      </c>
      <c r="K203" s="96">
        <f t="shared" si="6"/>
        <v>3.2959021605884136</v>
      </c>
      <c r="L203" s="9">
        <f t="shared" si="7"/>
        <v>2.1361702127659576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+'Ark1'!C1237</f>
        <v>2019</v>
      </c>
      <c r="C204">
        <f>+'Ark1'!M1237</f>
        <v>53</v>
      </c>
      <c r="D204">
        <f>+'Ark1'!Q1237</f>
        <v>285</v>
      </c>
      <c r="E204" s="9">
        <f>+'Ark1'!R1237</f>
        <v>654</v>
      </c>
      <c r="F204" s="9">
        <f>+'Ark1'!S1237</f>
        <v>654</v>
      </c>
      <c r="G204" s="96">
        <f>+'Ark1'!T1237</f>
        <v>2.3344636801713374</v>
      </c>
      <c r="H204" s="96">
        <f>+'Ark1'!U1237</f>
        <v>2.6591193843288679</v>
      </c>
      <c r="I204" s="96">
        <f>+'Ark1'!Y1237</f>
        <v>173.15714067278299</v>
      </c>
      <c r="J204" s="96">
        <f>+'Ark1'!AA1237</f>
        <v>31.31622299317312</v>
      </c>
      <c r="K204" s="96">
        <f t="shared" si="6"/>
        <v>3.2671158617506224</v>
      </c>
      <c r="L204" s="9">
        <f t="shared" si="7"/>
        <v>2.2947368421052632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+'Ark1'!C1238</f>
        <v>2019</v>
      </c>
      <c r="C205">
        <f>+'Ark1'!M1238</f>
        <v>54</v>
      </c>
      <c r="D205">
        <f>+'Ark1'!Q1238</f>
        <v>311</v>
      </c>
      <c r="E205" s="9">
        <f>+'Ark1'!R1238</f>
        <v>825</v>
      </c>
      <c r="F205" s="9">
        <f>+'Ark1'!S1238</f>
        <v>825</v>
      </c>
      <c r="G205" s="96">
        <f>+'Ark1'!T1238</f>
        <v>2.9448509726931991</v>
      </c>
      <c r="H205" s="96">
        <f>+'Ark1'!U1238</f>
        <v>3.2251953807462694</v>
      </c>
      <c r="I205" s="96">
        <f>+'Ark1'!Y1238</f>
        <v>166.48779393939395</v>
      </c>
      <c r="J205" s="96">
        <f>+'Ark1'!AA1238</f>
        <v>29.35925830920468</v>
      </c>
      <c r="K205" s="96">
        <f t="shared" si="6"/>
        <v>3.0831072951739622</v>
      </c>
      <c r="L205" s="9">
        <f t="shared" si="7"/>
        <v>2.652733118971061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+'Ark1'!C1239</f>
        <v>2019</v>
      </c>
      <c r="C206">
        <f>+'Ark1'!M1239</f>
        <v>55</v>
      </c>
      <c r="D206">
        <f>+'Ark1'!Q1239</f>
        <v>347</v>
      </c>
      <c r="E206" s="9">
        <f>+'Ark1'!R1239</f>
        <v>1091</v>
      </c>
      <c r="F206" s="9">
        <f>+'Ark1'!S1239</f>
        <v>1091</v>
      </c>
      <c r="G206" s="96">
        <f>+'Ark1'!T1239</f>
        <v>3.8943423166160991</v>
      </c>
      <c r="H206" s="96">
        <f>+'Ark1'!U1239</f>
        <v>4.2293768905729747</v>
      </c>
      <c r="I206" s="96">
        <f>+'Ark1'!Y1239</f>
        <v>165.09425297891849</v>
      </c>
      <c r="J206" s="96">
        <f>+'Ark1'!AA1239</f>
        <v>29.340777939694281</v>
      </c>
      <c r="K206" s="96">
        <f t="shared" si="6"/>
        <v>3.0017136905257908</v>
      </c>
      <c r="L206" s="9">
        <f t="shared" si="7"/>
        <v>3.1440922190201728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+'Ark1'!C1240</f>
        <v>2019</v>
      </c>
      <c r="C207">
        <f>+'Ark1'!M1240</f>
        <v>56</v>
      </c>
      <c r="D207">
        <f>+'Ark1'!Q1240</f>
        <v>386</v>
      </c>
      <c r="E207" s="9">
        <f>+'Ark1'!R1240</f>
        <v>1351</v>
      </c>
      <c r="F207" s="9">
        <f>+'Ark1'!S1240</f>
        <v>1351</v>
      </c>
      <c r="G207" s="96">
        <f>+'Ark1'!T1240</f>
        <v>4.8224165625557722</v>
      </c>
      <c r="H207" s="96">
        <f>+'Ark1'!U1240</f>
        <v>5.1197977805633563</v>
      </c>
      <c r="I207" s="96">
        <f>+'Ark1'!Y1240</f>
        <v>161.39042931162089</v>
      </c>
      <c r="J207" s="96">
        <f>+'Ark1'!AA1240</f>
        <v>28.395841504833399</v>
      </c>
      <c r="K207" s="96">
        <f t="shared" si="6"/>
        <v>2.8819719519932301</v>
      </c>
      <c r="L207" s="9">
        <f t="shared" si="7"/>
        <v>3.5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+'Ark1'!C1241</f>
        <v>2019</v>
      </c>
      <c r="C208">
        <f>+'Ark1'!M1241</f>
        <v>57</v>
      </c>
      <c r="D208">
        <f>+'Ark1'!Q1241</f>
        <v>427</v>
      </c>
      <c r="E208" s="9">
        <f>+'Ark1'!R1241</f>
        <v>1742</v>
      </c>
      <c r="F208" s="9">
        <f>+'Ark1'!S1241</f>
        <v>1742</v>
      </c>
      <c r="G208" s="96">
        <f>+'Ark1'!T1241</f>
        <v>6.218097447795822</v>
      </c>
      <c r="H208" s="96">
        <f>+'Ark1'!U1241</f>
        <v>6.4671008993528947</v>
      </c>
      <c r="I208" s="96">
        <f>+'Ark1'!Y1241</f>
        <v>158.10361653272102</v>
      </c>
      <c r="J208" s="96">
        <f>+'Ark1'!AA1241</f>
        <v>27.943203532523484</v>
      </c>
      <c r="K208" s="96">
        <f t="shared" si="6"/>
        <v>2.7737476584687899</v>
      </c>
      <c r="L208" s="9">
        <f t="shared" si="7"/>
        <v>4.0796252927400465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+'Ark1'!C1242</f>
        <v>2019</v>
      </c>
      <c r="C209">
        <f>+'Ark1'!M1242</f>
        <v>58</v>
      </c>
      <c r="D209">
        <f>+'Ark1'!Q1242</f>
        <v>420</v>
      </c>
      <c r="E209" s="9">
        <f>+'Ark1'!R1242</f>
        <v>2044</v>
      </c>
      <c r="F209" s="9">
        <f>+'Ark1'!S1242</f>
        <v>2044</v>
      </c>
      <c r="G209" s="96">
        <f>+'Ark1'!T1242</f>
        <v>7.2960913796180611</v>
      </c>
      <c r="H209" s="96">
        <f>+'Ark1'!U1242</f>
        <v>7.4928005508456401</v>
      </c>
      <c r="I209" s="96">
        <f>+'Ark1'!Y1242</f>
        <v>156.11462818003909</v>
      </c>
      <c r="J209" s="96">
        <f>+'Ark1'!AA1242</f>
        <v>27.549946691939791</v>
      </c>
      <c r="K209" s="96">
        <f t="shared" si="6"/>
        <v>2.6916315203455015</v>
      </c>
      <c r="L209" s="9">
        <f t="shared" si="7"/>
        <v>4.8666666666666663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+'Ark1'!C1243</f>
        <v>2019</v>
      </c>
      <c r="C210">
        <f>+'Ark1'!M1243</f>
        <v>59</v>
      </c>
      <c r="D210">
        <f>+'Ark1'!Q1243</f>
        <v>437</v>
      </c>
      <c r="E210" s="9">
        <f>+'Ark1'!R1243</f>
        <v>2366</v>
      </c>
      <c r="F210" s="9">
        <f>+'Ark1'!S1243</f>
        <v>2366</v>
      </c>
      <c r="G210" s="96">
        <f>+'Ark1'!T1243</f>
        <v>8.4454756380510432</v>
      </c>
      <c r="H210" s="96">
        <f>+'Ark1'!U1243</f>
        <v>8.5131596456594938</v>
      </c>
      <c r="I210" s="96">
        <f>+'Ark1'!Y1243</f>
        <v>153.23442941673679</v>
      </c>
      <c r="J210" s="96">
        <f>+'Ark1'!AA1243</f>
        <v>27.861303018858457</v>
      </c>
      <c r="K210" s="96">
        <f t="shared" si="6"/>
        <v>2.5971937189277421</v>
      </c>
      <c r="L210" s="9">
        <f t="shared" si="7"/>
        <v>5.4141876430205951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+'Ark1'!C1244</f>
        <v>2019</v>
      </c>
      <c r="C211">
        <f>+'Ark1'!M1244</f>
        <v>60</v>
      </c>
      <c r="D211">
        <f>+'Ark1'!Q1244</f>
        <v>440</v>
      </c>
      <c r="E211" s="9">
        <f>+'Ark1'!R1244</f>
        <v>2694</v>
      </c>
      <c r="F211" s="9">
        <f>+'Ark1'!S1244</f>
        <v>2694</v>
      </c>
      <c r="G211" s="96">
        <f>+'Ark1'!T1244</f>
        <v>9.6162769944672473</v>
      </c>
      <c r="H211" s="96">
        <f>+'Ark1'!U1244</f>
        <v>9.4879403859750173</v>
      </c>
      <c r="I211" s="96">
        <f>+'Ark1'!Y1244</f>
        <v>149.98736451373415</v>
      </c>
      <c r="J211" s="96">
        <f>+'Ark1'!AA1244</f>
        <v>26.88719222095111</v>
      </c>
      <c r="K211" s="96">
        <f t="shared" si="6"/>
        <v>2.4997894085622359</v>
      </c>
      <c r="L211" s="9">
        <f t="shared" si="7"/>
        <v>6.122727272727273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+'Ark1'!C1245</f>
        <v>2019</v>
      </c>
      <c r="C212">
        <f>+'Ark1'!M1245</f>
        <v>61</v>
      </c>
      <c r="D212">
        <f>+'Ark1'!Q1245</f>
        <v>438</v>
      </c>
      <c r="E212" s="9">
        <f>+'Ark1'!R1245</f>
        <v>2815</v>
      </c>
      <c r="F212" s="9">
        <f>+'Ark1'!S1245</f>
        <v>2815</v>
      </c>
      <c r="G212" s="96">
        <f>+'Ark1'!T1245</f>
        <v>10.04818847046225</v>
      </c>
      <c r="H212" s="96">
        <f>+'Ark1'!U1245</f>
        <v>9.7306938588414109</v>
      </c>
      <c r="I212" s="96">
        <f>+'Ark1'!Y1245</f>
        <v>147.21285257548828</v>
      </c>
      <c r="J212" s="96">
        <f>+'Ark1'!AA1245</f>
        <v>26.706617466106696</v>
      </c>
      <c r="K212" s="96">
        <f t="shared" si="6"/>
        <v>2.413325452057185</v>
      </c>
      <c r="L212" s="9">
        <f t="shared" si="7"/>
        <v>6.4269406392694064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+'Ark1'!C1246</f>
        <v>2019</v>
      </c>
      <c r="C213">
        <f>+'Ark1'!M1246</f>
        <v>62</v>
      </c>
      <c r="D213">
        <f>+'Ark1'!Q1246</f>
        <v>436</v>
      </c>
      <c r="E213" s="9">
        <f>+'Ark1'!R1246</f>
        <v>2864</v>
      </c>
      <c r="F213" s="9">
        <f>+'Ark1'!S1246</f>
        <v>2864</v>
      </c>
      <c r="G213" s="96">
        <f>+'Ark1'!T1246</f>
        <v>10.223094770658577</v>
      </c>
      <c r="H213" s="96">
        <f>+'Ark1'!U1246</f>
        <v>9.6574140669056394</v>
      </c>
      <c r="I213" s="96">
        <f>+'Ark1'!Y1246</f>
        <v>143.6045356145257</v>
      </c>
      <c r="J213" s="96">
        <f>+'Ark1'!AA1246</f>
        <v>25.887393563747807</v>
      </c>
      <c r="K213" s="96">
        <f t="shared" si="6"/>
        <v>2.3162021873310596</v>
      </c>
      <c r="L213" s="9">
        <f t="shared" si="7"/>
        <v>6.568807339449541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+'Ark1'!C1247</f>
        <v>2019</v>
      </c>
      <c r="C214">
        <f>+'Ark1'!M1247</f>
        <v>63</v>
      </c>
      <c r="D214">
        <f>+'Ark1'!Q1247</f>
        <v>393</v>
      </c>
      <c r="E214" s="9">
        <f>+'Ark1'!R1247</f>
        <v>2719</v>
      </c>
      <c r="F214" s="9">
        <f>+'Ark1'!S1247</f>
        <v>2719</v>
      </c>
      <c r="G214" s="96">
        <f>+'Ark1'!T1247</f>
        <v>9.7055149027306822</v>
      </c>
      <c r="H214" s="96">
        <f>+'Ark1'!U1247</f>
        <v>8.895648605571937</v>
      </c>
      <c r="I214" s="96">
        <f>+'Ark1'!Y1247</f>
        <v>139.33131298271417</v>
      </c>
      <c r="J214" s="96">
        <f>+'Ark1'!AA1247</f>
        <v>25.860987884797328</v>
      </c>
      <c r="K214" s="96">
        <f t="shared" si="6"/>
        <v>2.2116081425827647</v>
      </c>
      <c r="L214" s="9">
        <f t="shared" si="7"/>
        <v>6.9185750636132317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+'Ark1'!C1248</f>
        <v>2019</v>
      </c>
      <c r="C215">
        <f>+'Ark1'!M1248</f>
        <v>64</v>
      </c>
      <c r="D215">
        <f>+'Ark1'!Q1248</f>
        <v>369</v>
      </c>
      <c r="E215" s="9">
        <f>+'Ark1'!R1248</f>
        <v>2098</v>
      </c>
      <c r="F215" s="9">
        <f>+'Ark1'!S1248</f>
        <v>2098</v>
      </c>
      <c r="G215" s="96">
        <f>+'Ark1'!T1248</f>
        <v>7.4888452614670706</v>
      </c>
      <c r="H215" s="96">
        <f>+'Ark1'!U1248</f>
        <v>6.7659907987590246</v>
      </c>
      <c r="I215" s="96">
        <f>+'Ark1'!Y1248</f>
        <v>137.34290753098185</v>
      </c>
      <c r="J215" s="96">
        <f>+'Ark1'!AA1248</f>
        <v>25.173365148504644</v>
      </c>
      <c r="K215" s="96">
        <f t="shared" si="6"/>
        <v>2.1459829301715914</v>
      </c>
      <c r="L215" s="9">
        <f t="shared" si="7"/>
        <v>5.6856368563685633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+'Ark1'!C1249</f>
        <v>2019</v>
      </c>
      <c r="C216">
        <f>+'Ark1'!M1249</f>
        <v>65</v>
      </c>
      <c r="D216">
        <f>+'Ark1'!Q1249</f>
        <v>365</v>
      </c>
      <c r="E216" s="9">
        <f>+'Ark1'!R1249</f>
        <v>2377</v>
      </c>
      <c r="F216" s="9">
        <f>+'Ark1'!S1249</f>
        <v>2377</v>
      </c>
      <c r="G216" s="96">
        <f>+'Ark1'!T1249</f>
        <v>8.4847403176869527</v>
      </c>
      <c r="H216" s="96">
        <f>+'Ark1'!U1249</f>
        <v>7.5963534376559183</v>
      </c>
      <c r="I216" s="96">
        <f>+'Ark1'!Y1249</f>
        <v>136.09942785023139</v>
      </c>
      <c r="J216" s="96">
        <f>+'Ark1'!AA1249</f>
        <v>25.267505844202002</v>
      </c>
      <c r="K216" s="96">
        <f t="shared" si="6"/>
        <v>2.0938373515420214</v>
      </c>
      <c r="L216" s="9">
        <f t="shared" si="7"/>
        <v>6.5123287671232877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+'Ark1'!C1250</f>
        <v>2019</v>
      </c>
      <c r="C217">
        <f>+'Ark1'!M1250</f>
        <v>66</v>
      </c>
      <c r="D217">
        <f>+'Ark1'!Q1250</f>
        <v>0</v>
      </c>
      <c r="E217" s="9">
        <f>+'Ark1'!R1250</f>
        <v>0</v>
      </c>
      <c r="F217" s="9">
        <f>+'Ark1'!S1250</f>
        <v>0</v>
      </c>
      <c r="G217" s="96">
        <f>+'Ark1'!T1250</f>
        <v>0</v>
      </c>
      <c r="H217" s="96">
        <f>+'Ark1'!U1250</f>
        <v>0</v>
      </c>
      <c r="I217" s="96">
        <f>+'Ark1'!Y1250</f>
        <v>0</v>
      </c>
      <c r="J217" s="96">
        <f>+'Ark1'!AA1250</f>
        <v>0</v>
      </c>
      <c r="K217" s="96">
        <f t="shared" si="6"/>
        <v>0</v>
      </c>
      <c r="L217" s="9" t="e">
        <f t="shared" si="7"/>
        <v>#DIV/0!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+'Ark1'!C1251</f>
        <v>2019</v>
      </c>
      <c r="C218">
        <f>+'Ark1'!M1251</f>
        <v>67</v>
      </c>
      <c r="D218">
        <f>+'Ark1'!Q1251</f>
        <v>0</v>
      </c>
      <c r="E218" s="9">
        <f>+'Ark1'!R1251</f>
        <v>0</v>
      </c>
      <c r="F218" s="9">
        <f>+'Ark1'!S1251</f>
        <v>0</v>
      </c>
      <c r="G218" s="96">
        <f>+'Ark1'!T1251</f>
        <v>0</v>
      </c>
      <c r="H218" s="96">
        <f>+'Ark1'!U1251</f>
        <v>0</v>
      </c>
      <c r="I218" s="96">
        <f>+'Ark1'!Y1251</f>
        <v>0</v>
      </c>
      <c r="J218" s="96">
        <f>+'Ark1'!AA1251</f>
        <v>0</v>
      </c>
      <c r="K218" s="96">
        <f t="shared" si="6"/>
        <v>0</v>
      </c>
      <c r="L218" s="9" t="e">
        <f t="shared" si="7"/>
        <v>#DIV/0!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+'Ark1'!C1252</f>
        <v>2019</v>
      </c>
      <c r="C219">
        <f>+'Ark1'!M1252</f>
        <v>68</v>
      </c>
      <c r="D219">
        <f>+'Ark1'!Q1252</f>
        <v>0</v>
      </c>
      <c r="E219" s="9">
        <f>+'Ark1'!R1252</f>
        <v>0</v>
      </c>
      <c r="F219" s="9">
        <f>+'Ark1'!S1252</f>
        <v>0</v>
      </c>
      <c r="G219" s="96">
        <f>+'Ark1'!T1252</f>
        <v>0</v>
      </c>
      <c r="H219" s="96">
        <f>+'Ark1'!U1252</f>
        <v>0</v>
      </c>
      <c r="I219" s="96">
        <f>+'Ark1'!Y1252</f>
        <v>0</v>
      </c>
      <c r="J219" s="96">
        <f>+'Ark1'!AA1252</f>
        <v>0</v>
      </c>
      <c r="K219" s="96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+'Ark1'!C1253</f>
        <v>2018</v>
      </c>
      <c r="C220">
        <f>+'Ark1'!M1253</f>
        <v>0</v>
      </c>
      <c r="D220">
        <f>+'Ark1'!Q1253</f>
        <v>2</v>
      </c>
      <c r="E220" s="9">
        <f>+'Ark1'!R1253</f>
        <v>2</v>
      </c>
      <c r="F220" s="9">
        <f>+'Ark1'!S1253</f>
        <v>0</v>
      </c>
      <c r="G220" s="96">
        <f>+'Ark1'!T1253</f>
        <v>6.912760956726118E-3</v>
      </c>
      <c r="H220" s="96">
        <f>+'Ark1'!U1253</f>
        <v>0</v>
      </c>
      <c r="I220" s="96">
        <f>+'Ark1'!Y1253</f>
        <v>0</v>
      </c>
      <c r="J220" s="96">
        <f>+'Ark1'!AA1253</f>
        <v>0</v>
      </c>
      <c r="K220" s="96" t="e">
        <f t="shared" si="6"/>
        <v>#DIV/0!</v>
      </c>
      <c r="L220" s="9">
        <f t="shared" si="7"/>
        <v>1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 s="47">
        <f>+'Ark1'!C1254</f>
        <v>2018</v>
      </c>
      <c r="C221" s="47">
        <f>+'Ark1'!M1254</f>
        <v>35</v>
      </c>
      <c r="D221" s="47">
        <f>+'Ark1'!Q1254</f>
        <v>42</v>
      </c>
      <c r="E221" s="65">
        <f>+'Ark1'!R1254</f>
        <v>79</v>
      </c>
      <c r="F221" s="65">
        <f>+'Ark1'!S1254</f>
        <v>79</v>
      </c>
      <c r="G221" s="101">
        <f>+'Ark1'!T1254</f>
        <v>0.27305405779068159</v>
      </c>
      <c r="H221" s="101">
        <f>+'Ark1'!U1254</f>
        <v>0.38238067902663664</v>
      </c>
      <c r="I221" s="101">
        <f>+'Ark1'!Y1254</f>
        <v>214.36329113924049</v>
      </c>
      <c r="J221" s="101">
        <f>+'Ark1'!AA1254</f>
        <v>53.73349891477497</v>
      </c>
      <c r="K221" s="101">
        <f t="shared" si="6"/>
        <v>6.1246654611211566</v>
      </c>
      <c r="L221" s="65">
        <f t="shared" si="7"/>
        <v>1.8809523809523809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+'Ark1'!C1255</f>
        <v>2018</v>
      </c>
      <c r="C222" s="47">
        <f>+'Ark1'!M1255</f>
        <v>36</v>
      </c>
      <c r="D222" s="47">
        <f>+'Ark1'!Q1255</f>
        <v>20</v>
      </c>
      <c r="E222" s="65">
        <f>+'Ark1'!R1255</f>
        <v>19</v>
      </c>
      <c r="F222" s="65">
        <f>+'Ark1'!S1255</f>
        <v>19</v>
      </c>
      <c r="G222" s="101">
        <f>+'Ark1'!T1255</f>
        <v>6.5671229088898095E-2</v>
      </c>
      <c r="H222" s="101">
        <f>+'Ark1'!U1255</f>
        <v>0.10089067713197264</v>
      </c>
      <c r="I222" s="101">
        <f>+'Ark1'!Y1255</f>
        <v>235.16842105263157</v>
      </c>
      <c r="J222" s="101">
        <f>+'Ark1'!AA1255</f>
        <v>19.883821845689809</v>
      </c>
      <c r="K222" s="101">
        <f t="shared" si="6"/>
        <v>6.5324561403508774</v>
      </c>
      <c r="L222" s="65">
        <f t="shared" si="7"/>
        <v>0.95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+'Ark1'!C1256</f>
        <v>2018</v>
      </c>
      <c r="C223" s="47">
        <f>+'Ark1'!M1256</f>
        <v>37</v>
      </c>
      <c r="D223" s="47">
        <f>+'Ark1'!Q1256</f>
        <v>13</v>
      </c>
      <c r="E223" s="65">
        <f>+'Ark1'!R1256</f>
        <v>14</v>
      </c>
      <c r="F223" s="65">
        <f>+'Ark1'!S1256</f>
        <v>14</v>
      </c>
      <c r="G223" s="101">
        <f>+'Ark1'!T1256</f>
        <v>4.8389326697082818E-2</v>
      </c>
      <c r="H223" s="101">
        <f>+'Ark1'!U1256</f>
        <v>6.9635837311446167E-2</v>
      </c>
      <c r="I223" s="101">
        <f>+'Ark1'!Y1256</f>
        <v>220.28571428571436</v>
      </c>
      <c r="J223" s="101">
        <f>+'Ark1'!AA1256</f>
        <v>39.615614835257936</v>
      </c>
      <c r="K223" s="101">
        <f t="shared" si="6"/>
        <v>5.9536679536679555</v>
      </c>
      <c r="L223" s="65">
        <f t="shared" si="7"/>
        <v>1.0769230769230769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+'Ark1'!C1257</f>
        <v>2018</v>
      </c>
      <c r="C224" s="47">
        <f>+'Ark1'!M1257</f>
        <v>38</v>
      </c>
      <c r="D224" s="47">
        <f>+'Ark1'!Q1257</f>
        <v>24</v>
      </c>
      <c r="E224" s="65">
        <f>+'Ark1'!R1257</f>
        <v>33</v>
      </c>
      <c r="F224" s="65">
        <f>+'Ark1'!S1257</f>
        <v>33</v>
      </c>
      <c r="G224" s="101">
        <f>+'Ark1'!T1257</f>
        <v>0.11406055578598098</v>
      </c>
      <c r="H224" s="101">
        <f>+'Ark1'!U1257</f>
        <v>0.17481440209109836</v>
      </c>
      <c r="I224" s="101">
        <f>+'Ark1'!Y1257</f>
        <v>234.60909090909101</v>
      </c>
      <c r="J224" s="101">
        <f>+'Ark1'!AA1257</f>
        <v>35.597142919369375</v>
      </c>
      <c r="K224" s="101">
        <f t="shared" si="6"/>
        <v>6.1739234449760794</v>
      </c>
      <c r="L224" s="65">
        <f t="shared" si="7"/>
        <v>1.375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+'Ark1'!C1258</f>
        <v>2018</v>
      </c>
      <c r="C225" s="47">
        <f>+'Ark1'!M1258</f>
        <v>39</v>
      </c>
      <c r="D225" s="47">
        <f>+'Ark1'!Q1258</f>
        <v>28</v>
      </c>
      <c r="E225" s="65">
        <f>+'Ark1'!R1258</f>
        <v>32</v>
      </c>
      <c r="F225" s="65">
        <f>+'Ark1'!S1258</f>
        <v>32</v>
      </c>
      <c r="G225" s="101">
        <f>+'Ark1'!T1258</f>
        <v>0.11060417530761787</v>
      </c>
      <c r="H225" s="101">
        <f>+'Ark1'!U1258</f>
        <v>0.14829678622256315</v>
      </c>
      <c r="I225" s="101">
        <f>+'Ark1'!Y1258</f>
        <v>205.24062499999997</v>
      </c>
      <c r="J225" s="101">
        <f>+'Ark1'!AA1258</f>
        <v>35.944052527635314</v>
      </c>
      <c r="K225" s="101">
        <f t="shared" si="6"/>
        <v>5.2625801282051272</v>
      </c>
      <c r="L225" s="65">
        <f t="shared" si="7"/>
        <v>1.1428571428571428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+'Ark1'!C1259</f>
        <v>2018</v>
      </c>
      <c r="C226" s="47">
        <f>+'Ark1'!M1259</f>
        <v>40</v>
      </c>
      <c r="D226" s="47">
        <f>+'Ark1'!Q1259</f>
        <v>23</v>
      </c>
      <c r="E226" s="65">
        <f>+'Ark1'!R1259</f>
        <v>33</v>
      </c>
      <c r="F226" s="65">
        <f>+'Ark1'!S1259</f>
        <v>33</v>
      </c>
      <c r="G226" s="101">
        <f>+'Ark1'!T1259</f>
        <v>0.11406055578598098</v>
      </c>
      <c r="H226" s="101">
        <f>+'Ark1'!U1259</f>
        <v>0.15160697226337316</v>
      </c>
      <c r="I226" s="101">
        <f>+'Ark1'!Y1259</f>
        <v>203.46363636363631</v>
      </c>
      <c r="J226" s="101">
        <f>+'Ark1'!AA1259</f>
        <v>39.110208062035127</v>
      </c>
      <c r="K226" s="101">
        <f t="shared" si="6"/>
        <v>5.0865909090909076</v>
      </c>
      <c r="L226" s="65">
        <f t="shared" si="7"/>
        <v>1.4347826086956521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+'Ark1'!C1260</f>
        <v>2018</v>
      </c>
      <c r="C227" s="47">
        <f>+'Ark1'!M1260</f>
        <v>41</v>
      </c>
      <c r="D227" s="47">
        <f>+'Ark1'!Q1260</f>
        <v>36</v>
      </c>
      <c r="E227" s="65">
        <f>+'Ark1'!R1260</f>
        <v>46</v>
      </c>
      <c r="F227" s="65">
        <f>+'Ark1'!S1260</f>
        <v>46</v>
      </c>
      <c r="G227" s="101">
        <f>+'Ark1'!T1260</f>
        <v>0.15899350200470064</v>
      </c>
      <c r="H227" s="101">
        <f>+'Ark1'!U1260</f>
        <v>0.22727159315528497</v>
      </c>
      <c r="I227" s="101">
        <f>+'Ark1'!Y1260</f>
        <v>218.81086956521744</v>
      </c>
      <c r="J227" s="101">
        <f>+'Ark1'!AA1260</f>
        <v>37.93197130482325</v>
      </c>
      <c r="K227" s="101">
        <f t="shared" si="6"/>
        <v>5.336850477200425</v>
      </c>
      <c r="L227" s="65">
        <f t="shared" si="7"/>
        <v>1.2777777777777777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+'Ark1'!C1261</f>
        <v>2018</v>
      </c>
      <c r="C228" s="47">
        <f>+'Ark1'!M1261</f>
        <v>42</v>
      </c>
      <c r="D228" s="47">
        <f>+'Ark1'!Q1261</f>
        <v>47</v>
      </c>
      <c r="E228" s="65">
        <f>+'Ark1'!R1261</f>
        <v>56</v>
      </c>
      <c r="F228" s="65">
        <f>+'Ark1'!S1261</f>
        <v>56</v>
      </c>
      <c r="G228" s="101">
        <f>+'Ark1'!T1261</f>
        <v>0.19355730678833127</v>
      </c>
      <c r="H228" s="101">
        <f>+'Ark1'!U1261</f>
        <v>0.27180556265248529</v>
      </c>
      <c r="I228" s="101">
        <f>+'Ark1'!Y1261</f>
        <v>214.95714285714297</v>
      </c>
      <c r="J228" s="101">
        <f>+'Ark1'!AA1261</f>
        <v>26.158451633013435</v>
      </c>
      <c r="K228" s="101">
        <f t="shared" si="6"/>
        <v>5.1180272108843567</v>
      </c>
      <c r="L228" s="65">
        <f t="shared" si="7"/>
        <v>1.1914893617021276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+'Ark1'!C1262</f>
        <v>2018</v>
      </c>
      <c r="C229" s="47">
        <f>+'Ark1'!M1262</f>
        <v>43</v>
      </c>
      <c r="D229" s="47">
        <f>+'Ark1'!Q1262</f>
        <v>55</v>
      </c>
      <c r="E229" s="65">
        <f>+'Ark1'!R1262</f>
        <v>67</v>
      </c>
      <c r="F229" s="65">
        <f>+'Ark1'!S1262</f>
        <v>67</v>
      </c>
      <c r="G229" s="101">
        <f>+'Ark1'!T1262</f>
        <v>0.2315774920503248</v>
      </c>
      <c r="H229" s="101">
        <f>+'Ark1'!U1262</f>
        <v>0.29956506277916872</v>
      </c>
      <c r="I229" s="101">
        <f>+'Ark1'!Y1262</f>
        <v>198.01492537313436</v>
      </c>
      <c r="J229" s="101">
        <f>+'Ark1'!AA1262</f>
        <v>33.848156340943881</v>
      </c>
      <c r="K229" s="101">
        <f t="shared" si="6"/>
        <v>4.6049982644914964</v>
      </c>
      <c r="L229" s="65">
        <f t="shared" si="7"/>
        <v>1.2181818181818183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+'Ark1'!C1263</f>
        <v>2018</v>
      </c>
      <c r="C230" s="47">
        <f>+'Ark1'!M1263</f>
        <v>44</v>
      </c>
      <c r="D230" s="47">
        <f>+'Ark1'!Q1263</f>
        <v>55</v>
      </c>
      <c r="E230" s="65">
        <f>+'Ark1'!R1263</f>
        <v>81</v>
      </c>
      <c r="F230" s="65">
        <f>+'Ark1'!S1263</f>
        <v>81</v>
      </c>
      <c r="G230" s="101">
        <f>+'Ark1'!T1263</f>
        <v>0.27996681874740775</v>
      </c>
      <c r="H230" s="101">
        <f>+'Ark1'!U1263</f>
        <v>0.36912638703512574</v>
      </c>
      <c r="I230" s="101">
        <f>+'Ark1'!Y1263</f>
        <v>201.82345679012329</v>
      </c>
      <c r="J230" s="101">
        <f>+'Ark1'!AA1263</f>
        <v>34.943987884687751</v>
      </c>
      <c r="K230" s="101">
        <f t="shared" si="6"/>
        <v>4.5868967452300744</v>
      </c>
      <c r="L230" s="65">
        <f t="shared" si="7"/>
        <v>1.4727272727272727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+'Ark1'!C1264</f>
        <v>2018</v>
      </c>
      <c r="C231" s="47">
        <f>+'Ark1'!M1264</f>
        <v>45</v>
      </c>
      <c r="D231" s="47">
        <f>+'Ark1'!Q1264</f>
        <v>81</v>
      </c>
      <c r="E231" s="65">
        <f>+'Ark1'!R1264</f>
        <v>138</v>
      </c>
      <c r="F231" s="65">
        <f>+'Ark1'!S1264</f>
        <v>138</v>
      </c>
      <c r="G231" s="101">
        <f>+'Ark1'!T1264</f>
        <v>0.47698050601410225</v>
      </c>
      <c r="H231" s="101">
        <f>+'Ark1'!U1264</f>
        <v>0.58047928197232745</v>
      </c>
      <c r="I231" s="101">
        <f>+'Ark1'!Y1264</f>
        <v>186.28985507246381</v>
      </c>
      <c r="J231" s="101">
        <f>+'Ark1'!AA1264</f>
        <v>39.143549063828125</v>
      </c>
      <c r="K231" s="101">
        <f t="shared" si="6"/>
        <v>4.1397745571658628</v>
      </c>
      <c r="L231" s="65">
        <f t="shared" si="7"/>
        <v>1.7037037037037037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+'Ark1'!C1265</f>
        <v>2018</v>
      </c>
      <c r="C232" s="47">
        <f>+'Ark1'!M1265</f>
        <v>46</v>
      </c>
      <c r="D232" s="47">
        <f>+'Ark1'!Q1265</f>
        <v>94</v>
      </c>
      <c r="E232" s="65">
        <f>+'Ark1'!R1265</f>
        <v>122</v>
      </c>
      <c r="F232" s="65">
        <f>+'Ark1'!S1265</f>
        <v>122</v>
      </c>
      <c r="G232" s="101">
        <f>+'Ark1'!T1265</f>
        <v>0.42167841836029318</v>
      </c>
      <c r="H232" s="101">
        <f>+'Ark1'!U1265</f>
        <v>0.53654367489041666</v>
      </c>
      <c r="I232" s="101">
        <f>+'Ark1'!Y1265</f>
        <v>194.77213114754088</v>
      </c>
      <c r="J232" s="101">
        <f>+'Ark1'!AA1265</f>
        <v>33.399087702999928</v>
      </c>
      <c r="K232" s="101">
        <f t="shared" si="6"/>
        <v>4.2341767640769756</v>
      </c>
      <c r="L232" s="65">
        <f t="shared" si="7"/>
        <v>1.2978723404255319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+'Ark1'!C1266</f>
        <v>2018</v>
      </c>
      <c r="C233" s="47">
        <f>+'Ark1'!M1266</f>
        <v>47</v>
      </c>
      <c r="D233" s="47">
        <f>+'Ark1'!Q1266</f>
        <v>93</v>
      </c>
      <c r="E233" s="65">
        <f>+'Ark1'!R1266</f>
        <v>162</v>
      </c>
      <c r="F233" s="65">
        <f>+'Ark1'!S1266</f>
        <v>162</v>
      </c>
      <c r="G233" s="101">
        <f>+'Ark1'!T1266</f>
        <v>0.55993363749481551</v>
      </c>
      <c r="H233" s="101">
        <f>+'Ark1'!U1266</f>
        <v>0.69847183432469251</v>
      </c>
      <c r="I233" s="101">
        <f>+'Ark1'!Y1266</f>
        <v>190.94814814814831</v>
      </c>
      <c r="J233" s="101">
        <f>+'Ark1'!AA1266</f>
        <v>34.223185812952629</v>
      </c>
      <c r="K233" s="101">
        <f t="shared" si="6"/>
        <v>4.0627265563435806</v>
      </c>
      <c r="L233" s="65">
        <f t="shared" si="7"/>
        <v>1.7419354838709677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+'Ark1'!C1267</f>
        <v>2018</v>
      </c>
      <c r="C234" s="47">
        <f>+'Ark1'!M1267</f>
        <v>48</v>
      </c>
      <c r="D234" s="47">
        <f>+'Ark1'!Q1267</f>
        <v>163</v>
      </c>
      <c r="E234" s="65">
        <f>+'Ark1'!R1267</f>
        <v>276</v>
      </c>
      <c r="F234" s="65">
        <f>+'Ark1'!S1267</f>
        <v>276</v>
      </c>
      <c r="G234" s="101">
        <f>+'Ark1'!T1267</f>
        <v>0.95396101202820449</v>
      </c>
      <c r="H234" s="101">
        <f>+'Ark1'!U1267</f>
        <v>1.1304330488793672</v>
      </c>
      <c r="I234" s="101">
        <f>+'Ark1'!Y1267</f>
        <v>181.39166666666651</v>
      </c>
      <c r="J234" s="101">
        <f>+'Ark1'!AA1267</f>
        <v>34.574059914355317</v>
      </c>
      <c r="K234" s="101">
        <f t="shared" si="6"/>
        <v>3.7789930555555524</v>
      </c>
      <c r="L234" s="65">
        <f t="shared" si="7"/>
        <v>1.6932515337423313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+'Ark1'!C1268</f>
        <v>2018</v>
      </c>
      <c r="C235" s="47">
        <f>+'Ark1'!M1268</f>
        <v>49</v>
      </c>
      <c r="D235" s="47">
        <f>+'Ark1'!Q1268</f>
        <v>169</v>
      </c>
      <c r="E235" s="65">
        <f>+'Ark1'!R1268</f>
        <v>314</v>
      </c>
      <c r="F235" s="65">
        <f>+'Ark1'!S1268</f>
        <v>314</v>
      </c>
      <c r="G235" s="101">
        <f>+'Ark1'!T1268</f>
        <v>1.085303470206</v>
      </c>
      <c r="H235" s="101">
        <f>+'Ark1'!U1268</f>
        <v>1.2882742801186462</v>
      </c>
      <c r="I235" s="101">
        <f>+'Ark1'!Y1268</f>
        <v>181.70222929936304</v>
      </c>
      <c r="J235" s="101">
        <f>+'Ark1'!AA1268</f>
        <v>33.605642366303158</v>
      </c>
      <c r="K235" s="101">
        <f t="shared" si="6"/>
        <v>3.7082087612114907</v>
      </c>
      <c r="L235" s="65">
        <f t="shared" si="7"/>
        <v>1.8579881656804733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+'Ark1'!C1269</f>
        <v>2018</v>
      </c>
      <c r="C236" s="47">
        <f>+'Ark1'!M1269</f>
        <v>50</v>
      </c>
      <c r="D236" s="47">
        <f>+'Ark1'!Q1269</f>
        <v>209</v>
      </c>
      <c r="E236" s="65">
        <f>+'Ark1'!R1269</f>
        <v>420</v>
      </c>
      <c r="F236" s="65">
        <f>+'Ark1'!S1269</f>
        <v>420</v>
      </c>
      <c r="G236" s="101">
        <f>+'Ark1'!T1269</f>
        <v>1.4516798009124838</v>
      </c>
      <c r="H236" s="101">
        <f>+'Ark1'!U1269</f>
        <v>1.6803687520153821</v>
      </c>
      <c r="I236" s="101">
        <f>+'Ark1'!Y1269</f>
        <v>177.18904761904773</v>
      </c>
      <c r="J236" s="101">
        <f>+'Ark1'!AA1269</f>
        <v>33.187600582541258</v>
      </c>
      <c r="K236" s="101">
        <f t="shared" si="6"/>
        <v>3.5437809523809545</v>
      </c>
      <c r="L236" s="65">
        <f t="shared" si="7"/>
        <v>2.0095693779904304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+'Ark1'!C1270</f>
        <v>2018</v>
      </c>
      <c r="C237" s="47">
        <f>+'Ark1'!M1270</f>
        <v>51</v>
      </c>
      <c r="D237" s="47">
        <f>+'Ark1'!Q1270</f>
        <v>218</v>
      </c>
      <c r="E237" s="65">
        <f>+'Ark1'!R1270</f>
        <v>478</v>
      </c>
      <c r="F237" s="65">
        <f>+'Ark1'!S1270</f>
        <v>478</v>
      </c>
      <c r="G237" s="101">
        <f>+'Ark1'!T1270</f>
        <v>1.6521498686575411</v>
      </c>
      <c r="H237" s="101">
        <f>+'Ark1'!U1270</f>
        <v>1.8661297993492123</v>
      </c>
      <c r="I237" s="101">
        <f>+'Ark1'!Y1270</f>
        <v>172.90020920502096</v>
      </c>
      <c r="J237" s="101">
        <f>+'Ark1'!AA1270</f>
        <v>30.816531250006005</v>
      </c>
      <c r="K237" s="101">
        <f t="shared" si="6"/>
        <v>3.390200180490607</v>
      </c>
      <c r="L237" s="65">
        <f t="shared" si="7"/>
        <v>2.1926605504587156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+'Ark1'!C1271</f>
        <v>2018</v>
      </c>
      <c r="C238" s="47">
        <f>+'Ark1'!M1271</f>
        <v>52</v>
      </c>
      <c r="D238" s="47">
        <f>+'Ark1'!Q1271</f>
        <v>272</v>
      </c>
      <c r="E238" s="65">
        <f>+'Ark1'!R1271</f>
        <v>692</v>
      </c>
      <c r="F238" s="65">
        <f>+'Ark1'!S1271</f>
        <v>692</v>
      </c>
      <c r="G238" s="101">
        <f>+'Ark1'!T1271</f>
        <v>2.3918152910272368</v>
      </c>
      <c r="H238" s="101">
        <f>+'Ark1'!U1271</f>
        <v>2.6960336316708124</v>
      </c>
      <c r="I238" s="101">
        <f>+'Ark1'!Y1271</f>
        <v>172.54436416184964</v>
      </c>
      <c r="J238" s="101">
        <f>+'Ark1'!AA1271</f>
        <v>30.570988835998953</v>
      </c>
      <c r="K238" s="101">
        <f t="shared" si="6"/>
        <v>3.3181608492663393</v>
      </c>
      <c r="L238" s="65">
        <f t="shared" si="7"/>
        <v>2.5441176470588234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+'Ark1'!C1272</f>
        <v>2018</v>
      </c>
      <c r="C239" s="47">
        <f>+'Ark1'!M1272</f>
        <v>53</v>
      </c>
      <c r="D239" s="47">
        <f>+'Ark1'!Q1272</f>
        <v>284</v>
      </c>
      <c r="E239" s="65">
        <f>+'Ark1'!R1272</f>
        <v>775</v>
      </c>
      <c r="F239" s="65">
        <f>+'Ark1'!S1272</f>
        <v>775</v>
      </c>
      <c r="G239" s="101">
        <f>+'Ark1'!T1272</f>
        <v>2.6786948707313689</v>
      </c>
      <c r="H239" s="101">
        <f>+'Ark1'!U1272</f>
        <v>2.982748579335218</v>
      </c>
      <c r="I239" s="101">
        <f>+'Ark1'!Y1272</f>
        <v>170.44980645161306</v>
      </c>
      <c r="J239" s="101">
        <f>+'Ark1'!AA1272</f>
        <v>31.701519195731404</v>
      </c>
      <c r="K239" s="101">
        <f t="shared" ref="K239:K302" si="8">+I239/C239</f>
        <v>3.2160340839926991</v>
      </c>
      <c r="L239" s="65">
        <f t="shared" ref="L239:L302" si="9">+E239/D239</f>
        <v>2.7288732394366195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+'Ark1'!C1273</f>
        <v>2018</v>
      </c>
      <c r="C240" s="47">
        <f>+'Ark1'!M1273</f>
        <v>54</v>
      </c>
      <c r="D240" s="47">
        <f>+'Ark1'!Q1273</f>
        <v>331</v>
      </c>
      <c r="E240" s="65">
        <f>+'Ark1'!R1273</f>
        <v>953</v>
      </c>
      <c r="F240" s="65">
        <f>+'Ark1'!S1273</f>
        <v>953</v>
      </c>
      <c r="G240" s="101">
        <f>+'Ark1'!T1273</f>
        <v>3.2939305958799943</v>
      </c>
      <c r="H240" s="101">
        <f>+'Ark1'!U1273</f>
        <v>3.5702953117220999</v>
      </c>
      <c r="I240" s="101">
        <f>+'Ark1'!Y1273</f>
        <v>165.91773347324269</v>
      </c>
      <c r="J240" s="101">
        <f>+'Ark1'!AA1273</f>
        <v>29.393501546479097</v>
      </c>
      <c r="K240" s="101">
        <f t="shared" si="8"/>
        <v>3.0725506198748644</v>
      </c>
      <c r="L240" s="65">
        <f t="shared" si="9"/>
        <v>2.8791540785498491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+'Ark1'!C1274</f>
        <v>2018</v>
      </c>
      <c r="C241" s="47">
        <f>+'Ark1'!M1274</f>
        <v>55</v>
      </c>
      <c r="D241" s="47">
        <f>+'Ark1'!Q1274</f>
        <v>347</v>
      </c>
      <c r="E241" s="65">
        <f>+'Ark1'!R1274</f>
        <v>1214</v>
      </c>
      <c r="F241" s="65">
        <f>+'Ark1'!S1274</f>
        <v>1214</v>
      </c>
      <c r="G241" s="101">
        <f>+'Ark1'!T1274</f>
        <v>4.1960459007327531</v>
      </c>
      <c r="H241" s="101">
        <f>+'Ark1'!U1274</f>
        <v>4.4737141761833126</v>
      </c>
      <c r="I241" s="101">
        <f>+'Ark1'!Y1274</f>
        <v>163.20411861614463</v>
      </c>
      <c r="J241" s="101">
        <f>+'Ark1'!AA1274</f>
        <v>28.927272883565774</v>
      </c>
      <c r="K241" s="101">
        <f t="shared" si="8"/>
        <v>2.9673476112026296</v>
      </c>
      <c r="L241" s="65">
        <f t="shared" si="9"/>
        <v>3.4985590778097984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+'Ark1'!C1275</f>
        <v>2018</v>
      </c>
      <c r="C242" s="47">
        <f>+'Ark1'!M1275</f>
        <v>56</v>
      </c>
      <c r="D242" s="47">
        <f>+'Ark1'!Q1275</f>
        <v>390</v>
      </c>
      <c r="E242" s="65">
        <f>+'Ark1'!R1275</f>
        <v>1516</v>
      </c>
      <c r="F242" s="65">
        <f>+'Ark1'!S1275</f>
        <v>1516</v>
      </c>
      <c r="G242" s="101">
        <f>+'Ark1'!T1275</f>
        <v>5.2398728051983934</v>
      </c>
      <c r="H242" s="101">
        <f>+'Ark1'!U1275</f>
        <v>5.4976093615132031</v>
      </c>
      <c r="I242" s="101">
        <f>+'Ark1'!Y1275</f>
        <v>160.60395778364099</v>
      </c>
      <c r="J242" s="101">
        <f>+'Ark1'!AA1275</f>
        <v>28.704839674654522</v>
      </c>
      <c r="K242" s="101">
        <f t="shared" si="8"/>
        <v>2.8679278175650178</v>
      </c>
      <c r="L242" s="65">
        <f t="shared" si="9"/>
        <v>3.8871794871794871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+'Ark1'!C1276</f>
        <v>2018</v>
      </c>
      <c r="C243" s="47">
        <f>+'Ark1'!M1276</f>
        <v>57</v>
      </c>
      <c r="D243" s="47">
        <f>+'Ark1'!Q1276</f>
        <v>411</v>
      </c>
      <c r="E243" s="65">
        <f>+'Ark1'!R1276</f>
        <v>1895</v>
      </c>
      <c r="F243" s="65">
        <f>+'Ark1'!S1276</f>
        <v>1895</v>
      </c>
      <c r="G243" s="101">
        <f>+'Ark1'!T1276</f>
        <v>6.5498410064979984</v>
      </c>
      <c r="H243" s="101">
        <f>+'Ark1'!U1276</f>
        <v>6.7503589779346669</v>
      </c>
      <c r="I243" s="101">
        <f>+'Ark1'!Y1276</f>
        <v>157.76084432717653</v>
      </c>
      <c r="J243" s="101">
        <f>+'Ark1'!AA1276</f>
        <v>28.164678516004962</v>
      </c>
      <c r="K243" s="101">
        <f t="shared" si="8"/>
        <v>2.7677341110030969</v>
      </c>
      <c r="L243" s="65">
        <f t="shared" si="9"/>
        <v>4.6107055961070555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+'Ark1'!C1277</f>
        <v>2018</v>
      </c>
      <c r="C244" s="47">
        <f>+'Ark1'!M1277</f>
        <v>58</v>
      </c>
      <c r="D244" s="47">
        <f>+'Ark1'!Q1277</f>
        <v>438</v>
      </c>
      <c r="E244" s="65">
        <f>+'Ark1'!R1277</f>
        <v>2315</v>
      </c>
      <c r="F244" s="65">
        <f>+'Ark1'!S1277</f>
        <v>2315</v>
      </c>
      <c r="G244" s="101">
        <f>+'Ark1'!T1277</f>
        <v>8.0015208074104809</v>
      </c>
      <c r="H244" s="101">
        <f>+'Ark1'!U1277</f>
        <v>8.0605559021667013</v>
      </c>
      <c r="I244" s="101">
        <f>+'Ark1'!Y1277</f>
        <v>154.20397408207327</v>
      </c>
      <c r="J244" s="101">
        <f>+'Ark1'!AA1277</f>
        <v>26.828683945786207</v>
      </c>
      <c r="K244" s="101">
        <f t="shared" si="8"/>
        <v>2.6586892083116083</v>
      </c>
      <c r="L244" s="65">
        <f t="shared" si="9"/>
        <v>5.2853881278538815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+'Ark1'!C1278</f>
        <v>2018</v>
      </c>
      <c r="C245" s="47">
        <f>+'Ark1'!M1278</f>
        <v>59</v>
      </c>
      <c r="D245" s="47">
        <f>+'Ark1'!Q1278</f>
        <v>437</v>
      </c>
      <c r="E245" s="65">
        <f>+'Ark1'!R1278</f>
        <v>2537</v>
      </c>
      <c r="F245" s="65">
        <f>+'Ark1'!S1278</f>
        <v>2537</v>
      </c>
      <c r="G245" s="101">
        <f>+'Ark1'!T1278</f>
        <v>8.7688372736070779</v>
      </c>
      <c r="H245" s="101">
        <f>+'Ark1'!U1278</f>
        <v>8.666907020193328</v>
      </c>
      <c r="I245" s="101">
        <f>+'Ark1'!Y1278</f>
        <v>151.29523058730777</v>
      </c>
      <c r="J245" s="101">
        <f>+'Ark1'!AA1278</f>
        <v>27.599363844545483</v>
      </c>
      <c r="K245" s="101">
        <f t="shared" si="8"/>
        <v>2.5643259421577587</v>
      </c>
      <c r="L245" s="65">
        <f t="shared" si="9"/>
        <v>5.805491990846682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+'Ark1'!C1279</f>
        <v>2018</v>
      </c>
      <c r="C246" s="47">
        <f>+'Ark1'!M1279</f>
        <v>60</v>
      </c>
      <c r="D246" s="47">
        <f>+'Ark1'!Q1279</f>
        <v>432</v>
      </c>
      <c r="E246" s="65">
        <f>+'Ark1'!R1279</f>
        <v>2742</v>
      </c>
      <c r="F246" s="65">
        <f>+'Ark1'!S1279</f>
        <v>2742</v>
      </c>
      <c r="G246" s="101">
        <f>+'Ark1'!T1279</f>
        <v>9.4773952716715062</v>
      </c>
      <c r="H246" s="101">
        <f>+'Ark1'!U1279</f>
        <v>9.2520986884324827</v>
      </c>
      <c r="I246" s="101">
        <f>+'Ark1'!Y1279</f>
        <v>149.43570386579131</v>
      </c>
      <c r="J246" s="101">
        <f>+'Ark1'!AA1279</f>
        <v>27.125568927480433</v>
      </c>
      <c r="K246" s="101">
        <f t="shared" si="8"/>
        <v>2.4905950644298551</v>
      </c>
      <c r="L246" s="65">
        <f t="shared" si="9"/>
        <v>6.3472222222222223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+'Ark1'!C1280</f>
        <v>2018</v>
      </c>
      <c r="C247" s="47">
        <f>+'Ark1'!M1280</f>
        <v>61</v>
      </c>
      <c r="D247" s="47">
        <f>+'Ark1'!Q1280</f>
        <v>427</v>
      </c>
      <c r="E247" s="65">
        <f>+'Ark1'!R1280</f>
        <v>2829</v>
      </c>
      <c r="F247" s="65">
        <f>+'Ark1'!S1280</f>
        <v>2829</v>
      </c>
      <c r="G247" s="101">
        <f>+'Ark1'!T1280</f>
        <v>9.7781003732890905</v>
      </c>
      <c r="H247" s="101">
        <f>+'Ark1'!U1280</f>
        <v>9.3295742023699333</v>
      </c>
      <c r="I247" s="101">
        <f>+'Ark1'!Y1280</f>
        <v>146.05298692117381</v>
      </c>
      <c r="J247" s="101">
        <f>+'Ark1'!AA1280</f>
        <v>25.362208808624377</v>
      </c>
      <c r="K247" s="101">
        <f t="shared" si="8"/>
        <v>2.3943112610028492</v>
      </c>
      <c r="L247" s="65">
        <f t="shared" si="9"/>
        <v>6.625292740046838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+'Ark1'!C1281</f>
        <v>2018</v>
      </c>
      <c r="C248" s="47">
        <f>+'Ark1'!M1281</f>
        <v>62</v>
      </c>
      <c r="D248" s="47">
        <f>+'Ark1'!Q1281</f>
        <v>415</v>
      </c>
      <c r="E248" s="65">
        <f>+'Ark1'!R1281</f>
        <v>2805</v>
      </c>
      <c r="F248" s="65">
        <f>+'Ark1'!S1281</f>
        <v>2805</v>
      </c>
      <c r="G248" s="101">
        <f>+'Ark1'!T1281</f>
        <v>9.6951472418083782</v>
      </c>
      <c r="H248" s="101">
        <f>+'Ark1'!U1281</f>
        <v>9.0880322301028382</v>
      </c>
      <c r="I248" s="101">
        <f>+'Ark1'!Y1281</f>
        <v>143.48898395721949</v>
      </c>
      <c r="J248" s="101">
        <f>+'Ark1'!AA1281</f>
        <v>25.433009622702521</v>
      </c>
      <c r="K248" s="101">
        <f t="shared" si="8"/>
        <v>2.3143384509228948</v>
      </c>
      <c r="L248" s="65">
        <f t="shared" si="9"/>
        <v>6.7590361445783129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+'Ark1'!C1282</f>
        <v>2018</v>
      </c>
      <c r="C249" s="47">
        <f>+'Ark1'!M1282</f>
        <v>63</v>
      </c>
      <c r="D249" s="47">
        <f>+'Ark1'!Q1282</f>
        <v>375</v>
      </c>
      <c r="E249" s="65">
        <f>+'Ark1'!R1282</f>
        <v>2451</v>
      </c>
      <c r="F249" s="65">
        <f>+'Ark1'!S1282</f>
        <v>2451</v>
      </c>
      <c r="G249" s="101">
        <f>+'Ark1'!T1282</f>
        <v>8.4715885524678551</v>
      </c>
      <c r="H249" s="101">
        <f>+'Ark1'!U1282</f>
        <v>7.7917895689896222</v>
      </c>
      <c r="I249" s="101">
        <f>+'Ark1'!Y1282</f>
        <v>140.79118727050184</v>
      </c>
      <c r="J249" s="101">
        <f>+'Ark1'!AA1282</f>
        <v>24.966916744358475</v>
      </c>
      <c r="K249" s="101">
        <f t="shared" si="8"/>
        <v>2.234780750325426</v>
      </c>
      <c r="L249" s="65">
        <f t="shared" si="9"/>
        <v>6.5359999999999996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+'Ark1'!C1283</f>
        <v>2018</v>
      </c>
      <c r="C250" s="47">
        <f>+'Ark1'!M1283</f>
        <v>64</v>
      </c>
      <c r="D250" s="47">
        <f>+'Ark1'!Q1283</f>
        <v>320</v>
      </c>
      <c r="E250" s="65">
        <f>+'Ark1'!R1283</f>
        <v>1849</v>
      </c>
      <c r="F250" s="65">
        <f>+'Ark1'!S1283</f>
        <v>1849</v>
      </c>
      <c r="G250" s="101">
        <f>+'Ark1'!T1283</f>
        <v>6.3908475044932951</v>
      </c>
      <c r="H250" s="101">
        <f>+'Ark1'!U1283</f>
        <v>5.759025997853441</v>
      </c>
      <c r="I250" s="101">
        <f>+'Ark1'!Y1283</f>
        <v>137.94110329908062</v>
      </c>
      <c r="J250" s="101">
        <f>+'Ark1'!AA1283</f>
        <v>24.761043350250397</v>
      </c>
      <c r="K250" s="101">
        <f t="shared" si="8"/>
        <v>2.1553297390481347</v>
      </c>
      <c r="L250" s="65">
        <f t="shared" si="9"/>
        <v>5.7781250000000002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+'Ark1'!C1284</f>
        <v>2018</v>
      </c>
      <c r="C251" s="47">
        <f>+'Ark1'!M1284</f>
        <v>65</v>
      </c>
      <c r="D251" s="47">
        <f>+'Ark1'!Q1284</f>
        <v>312</v>
      </c>
      <c r="E251" s="65">
        <f>+'Ark1'!R1284</f>
        <v>1987</v>
      </c>
      <c r="F251" s="65">
        <f>+'Ark1'!S1284</f>
        <v>1987</v>
      </c>
      <c r="G251" s="101">
        <f>+'Ark1'!T1284</f>
        <v>6.8678280105073943</v>
      </c>
      <c r="H251" s="101">
        <f>+'Ark1'!U1284</f>
        <v>6.1051617203131627</v>
      </c>
      <c r="I251" s="101">
        <f>+'Ark1'!Y1284</f>
        <v>136.0757926522393</v>
      </c>
      <c r="J251" s="101">
        <f>+'Ark1'!AA1284</f>
        <v>22.912342155772887</v>
      </c>
      <c r="K251" s="101">
        <f t="shared" si="8"/>
        <v>2.0934737331113737</v>
      </c>
      <c r="L251" s="65">
        <f t="shared" si="9"/>
        <v>6.3685897435897436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+'Ark1'!C1285</f>
        <v>2018</v>
      </c>
      <c r="C252" s="47">
        <f>+'Ark1'!M1285</f>
        <v>66</v>
      </c>
      <c r="D252" s="47">
        <f>+'Ark1'!Q1285</f>
        <v>0</v>
      </c>
      <c r="E252" s="65">
        <f>+'Ark1'!R1285</f>
        <v>0</v>
      </c>
      <c r="F252" s="65">
        <f>+'Ark1'!S1285</f>
        <v>0</v>
      </c>
      <c r="G252" s="101">
        <f>+'Ark1'!T1285</f>
        <v>0</v>
      </c>
      <c r="H252" s="101">
        <f>+'Ark1'!U1285</f>
        <v>0</v>
      </c>
      <c r="I252" s="101">
        <f>+'Ark1'!Y1285</f>
        <v>0</v>
      </c>
      <c r="J252" s="101">
        <f>+'Ark1'!AA1285</f>
        <v>0</v>
      </c>
      <c r="K252" s="101">
        <f t="shared" si="8"/>
        <v>0</v>
      </c>
      <c r="L252" s="65" t="e">
        <f t="shared" si="9"/>
        <v>#DIV/0!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+'Ark1'!C1286</f>
        <v>2018</v>
      </c>
      <c r="C253" s="47">
        <f>+'Ark1'!M1286</f>
        <v>67</v>
      </c>
      <c r="D253" s="47">
        <f>+'Ark1'!Q1286</f>
        <v>0</v>
      </c>
      <c r="E253" s="65">
        <f>+'Ark1'!R1286</f>
        <v>0</v>
      </c>
      <c r="F253" s="65">
        <f>+'Ark1'!S1286</f>
        <v>0</v>
      </c>
      <c r="G253" s="101">
        <f>+'Ark1'!T1286</f>
        <v>0</v>
      </c>
      <c r="H253" s="101">
        <f>+'Ark1'!U1286</f>
        <v>0</v>
      </c>
      <c r="I253" s="101">
        <f>+'Ark1'!Y1286</f>
        <v>0</v>
      </c>
      <c r="J253" s="101">
        <f>+'Ark1'!AA1286</f>
        <v>0</v>
      </c>
      <c r="K253" s="101">
        <f t="shared" si="8"/>
        <v>0</v>
      </c>
      <c r="L253" s="65" t="e">
        <f t="shared" si="9"/>
        <v>#DIV/0!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+'Ark1'!C1287</f>
        <v>2018</v>
      </c>
      <c r="C254" s="47">
        <f>+'Ark1'!M1287</f>
        <v>68</v>
      </c>
      <c r="D254" s="47">
        <f>+'Ark1'!Q1287</f>
        <v>0</v>
      </c>
      <c r="E254" s="65">
        <f>+'Ark1'!R1287</f>
        <v>0</v>
      </c>
      <c r="F254" s="65">
        <f>+'Ark1'!S1287</f>
        <v>0</v>
      </c>
      <c r="G254" s="101">
        <f>+'Ark1'!T1287</f>
        <v>0</v>
      </c>
      <c r="H254" s="101">
        <f>+'Ark1'!U1287</f>
        <v>0</v>
      </c>
      <c r="I254" s="101">
        <f>+'Ark1'!Y1287</f>
        <v>0</v>
      </c>
      <c r="J254" s="101">
        <f>+'Ark1'!AA1287</f>
        <v>0</v>
      </c>
      <c r="K254" s="101">
        <f t="shared" si="8"/>
        <v>0</v>
      </c>
      <c r="L254" s="65" t="e">
        <f t="shared" si="9"/>
        <v>#DIV/0!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+'Ark1'!C1288</f>
        <v>2017</v>
      </c>
      <c r="C255" s="47">
        <f>+'Ark1'!M1288</f>
        <v>0</v>
      </c>
      <c r="D255" s="47">
        <f>+'Ark1'!Q1288</f>
        <v>0</v>
      </c>
      <c r="E255" s="65">
        <f>+'Ark1'!R1288</f>
        <v>0</v>
      </c>
      <c r="F255" s="65">
        <f>+'Ark1'!S1288</f>
        <v>0</v>
      </c>
      <c r="G255" s="101">
        <f>+'Ark1'!T1288</f>
        <v>0</v>
      </c>
      <c r="H255" s="101">
        <f>+'Ark1'!U1288</f>
        <v>0</v>
      </c>
      <c r="I255" s="101">
        <f>+'Ark1'!Y1288</f>
        <v>0</v>
      </c>
      <c r="J255" s="101">
        <f>+'Ark1'!AA1288</f>
        <v>0</v>
      </c>
      <c r="K255" s="101" t="e">
        <f t="shared" si="8"/>
        <v>#DIV/0!</v>
      </c>
      <c r="L255" s="65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>
        <f>+'Ark1'!C1289</f>
        <v>2017</v>
      </c>
      <c r="C256">
        <f>+'Ark1'!M1289</f>
        <v>35</v>
      </c>
      <c r="D256">
        <f>+'Ark1'!Q1289</f>
        <v>35</v>
      </c>
      <c r="E256" s="9">
        <f>+'Ark1'!R1289</f>
        <v>57</v>
      </c>
      <c r="F256" s="9">
        <f>+'Ark1'!S1289</f>
        <v>57</v>
      </c>
      <c r="G256" s="96">
        <f>+'Ark1'!T1289</f>
        <v>0.20340434642971844</v>
      </c>
      <c r="H256" s="96">
        <f>+'Ark1'!U1289</f>
        <v>0.28182085570281634</v>
      </c>
      <c r="I256" s="96">
        <f>+'Ark1'!Y1289</f>
        <v>210.24035087719295</v>
      </c>
      <c r="J256" s="96">
        <f>+'Ark1'!AA1289</f>
        <v>50.936292716160473</v>
      </c>
      <c r="K256" s="96">
        <f t="shared" si="8"/>
        <v>6.0068671679197987</v>
      </c>
      <c r="L256" s="9">
        <f t="shared" si="9"/>
        <v>1.6285714285714286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+'Ark1'!C1290</f>
        <v>2017</v>
      </c>
      <c r="C257">
        <f>+'Ark1'!M1290</f>
        <v>36</v>
      </c>
      <c r="D257">
        <f>+'Ark1'!Q1290</f>
        <v>17</v>
      </c>
      <c r="E257" s="9">
        <f>+'Ark1'!R1290</f>
        <v>19</v>
      </c>
      <c r="F257" s="9">
        <f>+'Ark1'!S1290</f>
        <v>19</v>
      </c>
      <c r="G257" s="96">
        <f>+'Ark1'!T1290</f>
        <v>6.7801448809906115E-2</v>
      </c>
      <c r="H257" s="96">
        <f>+'Ark1'!U1290</f>
        <v>9.338606757477938E-2</v>
      </c>
      <c r="I257" s="96">
        <f>+'Ark1'!Y1290</f>
        <v>209</v>
      </c>
      <c r="J257" s="96">
        <f>+'Ark1'!AA1290</f>
        <v>47.03827109246712</v>
      </c>
      <c r="K257" s="96">
        <f t="shared" si="8"/>
        <v>5.8055555555555554</v>
      </c>
      <c r="L257" s="9">
        <f t="shared" si="9"/>
        <v>1.1176470588235294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+'Ark1'!C1291</f>
        <v>2017</v>
      </c>
      <c r="C258">
        <f>+'Ark1'!M1291</f>
        <v>37</v>
      </c>
      <c r="D258">
        <f>+'Ark1'!Q1291</f>
        <v>16</v>
      </c>
      <c r="E258" s="9">
        <f>+'Ark1'!R1291</f>
        <v>19</v>
      </c>
      <c r="F258" s="9">
        <f>+'Ark1'!S1291</f>
        <v>19</v>
      </c>
      <c r="G258" s="96">
        <f>+'Ark1'!T1291</f>
        <v>6.7801448809906115E-2</v>
      </c>
      <c r="H258" s="96">
        <f>+'Ark1'!U1291</f>
        <v>9.943229219665696E-2</v>
      </c>
      <c r="I258" s="96">
        <f>+'Ark1'!Y1291</f>
        <v>222.53157894736856</v>
      </c>
      <c r="J258" s="96">
        <f>+'Ark1'!AA1291</f>
        <v>35.960154156796875</v>
      </c>
      <c r="K258" s="96">
        <f t="shared" si="8"/>
        <v>6.014366998577529</v>
      </c>
      <c r="L258" s="9">
        <f t="shared" si="9"/>
        <v>1.1875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+'Ark1'!C1292</f>
        <v>2017</v>
      </c>
      <c r="C259">
        <f>+'Ark1'!M1292</f>
        <v>38</v>
      </c>
      <c r="D259">
        <f>+'Ark1'!Q1292</f>
        <v>24</v>
      </c>
      <c r="E259" s="9">
        <f>+'Ark1'!R1292</f>
        <v>24</v>
      </c>
      <c r="F259" s="9">
        <f>+'Ark1'!S1292</f>
        <v>24</v>
      </c>
      <c r="G259" s="96">
        <f>+'Ark1'!T1292</f>
        <v>8.5643935338828817E-2</v>
      </c>
      <c r="H259" s="96">
        <f>+'Ark1'!U1292</f>
        <v>0.11978391719771816</v>
      </c>
      <c r="I259" s="96">
        <f>+'Ark1'!Y1292</f>
        <v>212.2291666666666</v>
      </c>
      <c r="J259" s="96">
        <f>+'Ark1'!AA1292</f>
        <v>30.754857057689321</v>
      </c>
      <c r="K259" s="96">
        <f t="shared" si="8"/>
        <v>5.5849780701754366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+'Ark1'!C1293</f>
        <v>2017</v>
      </c>
      <c r="C260">
        <f>+'Ark1'!M1293</f>
        <v>39</v>
      </c>
      <c r="D260">
        <f>+'Ark1'!Q1293</f>
        <v>23</v>
      </c>
      <c r="E260" s="9">
        <f>+'Ark1'!R1293</f>
        <v>30</v>
      </c>
      <c r="F260" s="9">
        <f>+'Ark1'!S1293</f>
        <v>30</v>
      </c>
      <c r="G260" s="96">
        <f>+'Ark1'!T1293</f>
        <v>0.10705491917353602</v>
      </c>
      <c r="H260" s="96">
        <f>+'Ark1'!U1293</f>
        <v>0.14773388982743996</v>
      </c>
      <c r="I260" s="96">
        <f>+'Ark1'!Y1293</f>
        <v>209.4</v>
      </c>
      <c r="J260" s="96">
        <f>+'Ark1'!AA1293</f>
        <v>49.244471770951264</v>
      </c>
      <c r="K260" s="96">
        <f t="shared" si="8"/>
        <v>5.3692307692307697</v>
      </c>
      <c r="L260" s="9">
        <f t="shared" si="9"/>
        <v>1.3043478260869565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+'Ark1'!C1294</f>
        <v>2017</v>
      </c>
      <c r="C261">
        <f>+'Ark1'!M1294</f>
        <v>40</v>
      </c>
      <c r="D261">
        <f>+'Ark1'!Q1294</f>
        <v>35</v>
      </c>
      <c r="E261" s="9">
        <f>+'Ark1'!R1294</f>
        <v>47</v>
      </c>
      <c r="F261" s="9">
        <f>+'Ark1'!S1294</f>
        <v>47</v>
      </c>
      <c r="G261" s="96">
        <f>+'Ark1'!T1294</f>
        <v>0.16771937337187309</v>
      </c>
      <c r="H261" s="96">
        <f>+'Ark1'!U1294</f>
        <v>0.21987468582149525</v>
      </c>
      <c r="I261" s="96">
        <f>+'Ark1'!Y1294</f>
        <v>198.92765957446812</v>
      </c>
      <c r="J261" s="96">
        <f>+'Ark1'!AA1294</f>
        <v>36.818506575325536</v>
      </c>
      <c r="K261" s="96">
        <f t="shared" si="8"/>
        <v>4.9731914893617031</v>
      </c>
      <c r="L261" s="9">
        <f t="shared" si="9"/>
        <v>1.3428571428571427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+'Ark1'!C1295</f>
        <v>2017</v>
      </c>
      <c r="C262">
        <f>+'Ark1'!M1295</f>
        <v>41</v>
      </c>
      <c r="D262">
        <f>+'Ark1'!Q1295</f>
        <v>33</v>
      </c>
      <c r="E262" s="9">
        <f>+'Ark1'!R1295</f>
        <v>44</v>
      </c>
      <c r="F262" s="9">
        <f>+'Ark1'!S1295</f>
        <v>44</v>
      </c>
      <c r="G262" s="96">
        <f>+'Ark1'!T1295</f>
        <v>0.15701388145451947</v>
      </c>
      <c r="H262" s="96">
        <f>+'Ark1'!U1295</f>
        <v>0.20415591282552881</v>
      </c>
      <c r="I262" s="96">
        <f>+'Ark1'!Y1295</f>
        <v>197.3</v>
      </c>
      <c r="J262" s="96">
        <f>+'Ark1'!AA1295</f>
        <v>45.638963616629049</v>
      </c>
      <c r="K262" s="96">
        <f t="shared" si="8"/>
        <v>4.8121951219512198</v>
      </c>
      <c r="L262" s="9">
        <f t="shared" si="9"/>
        <v>1.3333333333333333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+'Ark1'!C1296</f>
        <v>2017</v>
      </c>
      <c r="C263">
        <f>+'Ark1'!M1296</f>
        <v>42</v>
      </c>
      <c r="D263">
        <f>+'Ark1'!Q1296</f>
        <v>40</v>
      </c>
      <c r="E263" s="9">
        <f>+'Ark1'!R1296</f>
        <v>59</v>
      </c>
      <c r="F263" s="9">
        <f>+'Ark1'!S1296</f>
        <v>59</v>
      </c>
      <c r="G263" s="96">
        <f>+'Ark1'!T1296</f>
        <v>0.21054134104128747</v>
      </c>
      <c r="H263" s="96">
        <f>+'Ark1'!U1296</f>
        <v>0.27368632012635802</v>
      </c>
      <c r="I263" s="96">
        <f>+'Ark1'!Y1296</f>
        <v>197.25084745762703</v>
      </c>
      <c r="J263" s="96">
        <f>+'Ark1'!AA1296</f>
        <v>39.09488836014205</v>
      </c>
      <c r="K263" s="96">
        <f t="shared" si="8"/>
        <v>4.69644874899112</v>
      </c>
      <c r="L263" s="9">
        <f t="shared" si="9"/>
        <v>1.4750000000000001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+'Ark1'!C1297</f>
        <v>2017</v>
      </c>
      <c r="C264">
        <f>+'Ark1'!M1297</f>
        <v>43</v>
      </c>
      <c r="D264">
        <f>+'Ark1'!Q1297</f>
        <v>58</v>
      </c>
      <c r="E264" s="9">
        <f>+'Ark1'!R1297</f>
        <v>81</v>
      </c>
      <c r="F264" s="9">
        <f>+'Ark1'!S1297</f>
        <v>81</v>
      </c>
      <c r="G264" s="96">
        <f>+'Ark1'!T1297</f>
        <v>0.2890482817685473</v>
      </c>
      <c r="H264" s="96">
        <f>+'Ark1'!U1297</f>
        <v>0.37472482446488287</v>
      </c>
      <c r="I264" s="96">
        <f>+'Ark1'!Y1297</f>
        <v>196.71851851851855</v>
      </c>
      <c r="J264" s="96">
        <f>+'Ark1'!AA1297</f>
        <v>38.210592904989653</v>
      </c>
      <c r="K264" s="96">
        <f t="shared" si="8"/>
        <v>4.5748492678725245</v>
      </c>
      <c r="L264" s="9">
        <f t="shared" si="9"/>
        <v>1.396551724137931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+'Ark1'!C1298</f>
        <v>2017</v>
      </c>
      <c r="C265">
        <f>+'Ark1'!M1298</f>
        <v>44</v>
      </c>
      <c r="D265">
        <f>+'Ark1'!Q1298</f>
        <v>61</v>
      </c>
      <c r="E265" s="9">
        <f>+'Ark1'!R1298</f>
        <v>111</v>
      </c>
      <c r="F265" s="9">
        <f>+'Ark1'!S1298</f>
        <v>111</v>
      </c>
      <c r="G265" s="96">
        <f>+'Ark1'!T1298</f>
        <v>0.39610320094208329</v>
      </c>
      <c r="H265" s="96">
        <f>+'Ark1'!U1298</f>
        <v>0.4741383030493363</v>
      </c>
      <c r="I265" s="96">
        <f>+'Ark1'!Y1298</f>
        <v>181.63513513513513</v>
      </c>
      <c r="J265" s="96">
        <f>+'Ark1'!AA1298</f>
        <v>39.495192200617595</v>
      </c>
      <c r="K265" s="96">
        <f t="shared" si="8"/>
        <v>4.1280712530712531</v>
      </c>
      <c r="L265" s="9">
        <f t="shared" si="9"/>
        <v>1.819672131147541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+'Ark1'!C1299</f>
        <v>2017</v>
      </c>
      <c r="C266">
        <f>+'Ark1'!M1299</f>
        <v>45</v>
      </c>
      <c r="D266">
        <f>+'Ark1'!Q1299</f>
        <v>95</v>
      </c>
      <c r="E266" s="9">
        <f>+'Ark1'!R1299</f>
        <v>124</v>
      </c>
      <c r="F266" s="9">
        <f>+'Ark1'!S1299</f>
        <v>124</v>
      </c>
      <c r="G266" s="96">
        <f>+'Ark1'!T1299</f>
        <v>0.44249366591728206</v>
      </c>
      <c r="H266" s="96">
        <f>+'Ark1'!U1299</f>
        <v>0.55841623061612999</v>
      </c>
      <c r="I266" s="96">
        <f>+'Ark1'!Y1299</f>
        <v>191.49354838709689</v>
      </c>
      <c r="J266" s="96">
        <f>+'Ark1'!AA1299</f>
        <v>34.327008415586661</v>
      </c>
      <c r="K266" s="96">
        <f t="shared" si="8"/>
        <v>4.2554121863799308</v>
      </c>
      <c r="L266" s="9">
        <f t="shared" si="9"/>
        <v>1.3052631578947369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+'Ark1'!C1300</f>
        <v>2017</v>
      </c>
      <c r="C267">
        <f>+'Ark1'!M1300</f>
        <v>46</v>
      </c>
      <c r="D267">
        <f>+'Ark1'!Q1300</f>
        <v>103</v>
      </c>
      <c r="E267" s="9">
        <f>+'Ark1'!R1300</f>
        <v>141</v>
      </c>
      <c r="F267" s="9">
        <f>+'Ark1'!S1300</f>
        <v>141</v>
      </c>
      <c r="G267" s="96">
        <f>+'Ark1'!T1300</f>
        <v>0.50315812011561922</v>
      </c>
      <c r="H267" s="96">
        <f>+'Ark1'!U1300</f>
        <v>0.59198676989162635</v>
      </c>
      <c r="I267" s="96">
        <f>+'Ark1'!Y1300</f>
        <v>178.52978723404243</v>
      </c>
      <c r="J267" s="96">
        <f>+'Ark1'!AA1300</f>
        <v>35.157672698859848</v>
      </c>
      <c r="K267" s="96">
        <f t="shared" si="8"/>
        <v>3.8810823311748353</v>
      </c>
      <c r="L267" s="9">
        <f t="shared" si="9"/>
        <v>1.3689320388349515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+'Ark1'!C1301</f>
        <v>2017</v>
      </c>
      <c r="C268">
        <f>+'Ark1'!M1301</f>
        <v>47</v>
      </c>
      <c r="D268">
        <f>+'Ark1'!Q1301</f>
        <v>133</v>
      </c>
      <c r="E268" s="9">
        <f>+'Ark1'!R1301</f>
        <v>206</v>
      </c>
      <c r="F268" s="9">
        <f>+'Ark1'!S1301</f>
        <v>206</v>
      </c>
      <c r="G268" s="96">
        <f>+'Ark1'!T1301</f>
        <v>0.73511044499161393</v>
      </c>
      <c r="H268" s="96">
        <f>+'Ark1'!U1301</f>
        <v>0.89328912103109515</v>
      </c>
      <c r="I268" s="96">
        <f>+'Ark1'!Y1301</f>
        <v>184.39223300970872</v>
      </c>
      <c r="J268" s="96">
        <f>+'Ark1'!AA1301</f>
        <v>35.112685974913703</v>
      </c>
      <c r="K268" s="96">
        <f t="shared" si="8"/>
        <v>3.9232390002065687</v>
      </c>
      <c r="L268" s="9">
        <f t="shared" si="9"/>
        <v>1.5488721804511278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+'Ark1'!C1302</f>
        <v>2017</v>
      </c>
      <c r="C269">
        <f>+'Ark1'!M1302</f>
        <v>48</v>
      </c>
      <c r="D269">
        <f>+'Ark1'!Q1302</f>
        <v>140</v>
      </c>
      <c r="E269" s="9">
        <f>+'Ark1'!R1302</f>
        <v>241</v>
      </c>
      <c r="F269" s="9">
        <f>+'Ark1'!S1302</f>
        <v>241</v>
      </c>
      <c r="G269" s="96">
        <f>+'Ark1'!T1302</f>
        <v>0.86000785069407248</v>
      </c>
      <c r="H269" s="96">
        <f>+'Ark1'!U1302</f>
        <v>0.99252857370266723</v>
      </c>
      <c r="I269" s="96">
        <f>+'Ark1'!Y1302</f>
        <v>175.12323651452277</v>
      </c>
      <c r="J269" s="96">
        <f>+'Ark1'!AA1302</f>
        <v>36.197928110369872</v>
      </c>
      <c r="K269" s="96">
        <f t="shared" si="8"/>
        <v>3.6484007607192246</v>
      </c>
      <c r="L269" s="9">
        <f t="shared" si="9"/>
        <v>1.7214285714285715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+'Ark1'!C1303</f>
        <v>2017</v>
      </c>
      <c r="C270">
        <f>+'Ark1'!M1303</f>
        <v>49</v>
      </c>
      <c r="D270">
        <f>+'Ark1'!Q1303</f>
        <v>167</v>
      </c>
      <c r="E270" s="9">
        <f>+'Ark1'!R1303</f>
        <v>314</v>
      </c>
      <c r="F270" s="9">
        <f>+'Ark1'!S1303</f>
        <v>314</v>
      </c>
      <c r="G270" s="96">
        <f>+'Ark1'!T1303</f>
        <v>1.1205081540163437</v>
      </c>
      <c r="H270" s="96">
        <f>+'Ark1'!U1303</f>
        <v>1.2506372229245841</v>
      </c>
      <c r="I270" s="96">
        <f>+'Ark1'!Y1303</f>
        <v>169.3633757961783</v>
      </c>
      <c r="J270" s="96">
        <f>+'Ark1'!AA1303</f>
        <v>31.549980004519128</v>
      </c>
      <c r="K270" s="96">
        <f t="shared" si="8"/>
        <v>3.4563954244118023</v>
      </c>
      <c r="L270" s="9">
        <f t="shared" si="9"/>
        <v>1.8802395209580838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+'Ark1'!C1304</f>
        <v>2017</v>
      </c>
      <c r="C271">
        <f>+'Ark1'!M1304</f>
        <v>50</v>
      </c>
      <c r="D271">
        <f>+'Ark1'!Q1304</f>
        <v>221</v>
      </c>
      <c r="E271" s="9">
        <f>+'Ark1'!R1304</f>
        <v>408</v>
      </c>
      <c r="F271" s="9">
        <f>+'Ark1'!S1304</f>
        <v>408</v>
      </c>
      <c r="G271" s="96">
        <f>+'Ark1'!T1304</f>
        <v>1.45594690076009</v>
      </c>
      <c r="H271" s="96">
        <f>+'Ark1'!U1304</f>
        <v>1.6700608382832922</v>
      </c>
      <c r="I271" s="96">
        <f>+'Ark1'!Y1304</f>
        <v>174.05637254901947</v>
      </c>
      <c r="J271" s="96">
        <f>+'Ark1'!AA1304</f>
        <v>32.377058698697638</v>
      </c>
      <c r="K271" s="96">
        <f t="shared" si="8"/>
        <v>3.4811274509803893</v>
      </c>
      <c r="L271" s="9">
        <f t="shared" si="9"/>
        <v>1.8461538461538463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+'Ark1'!C1305</f>
        <v>2017</v>
      </c>
      <c r="C272">
        <f>+'Ark1'!M1305</f>
        <v>51</v>
      </c>
      <c r="D272">
        <f>+'Ark1'!Q1305</f>
        <v>231</v>
      </c>
      <c r="E272" s="9">
        <f>+'Ark1'!R1305</f>
        <v>453</v>
      </c>
      <c r="F272" s="9">
        <f>+'Ark1'!S1305</f>
        <v>453</v>
      </c>
      <c r="G272" s="96">
        <f>+'Ark1'!T1305</f>
        <v>1.6165292795203943</v>
      </c>
      <c r="H272" s="96">
        <f>+'Ark1'!U1305</f>
        <v>1.8350209417844985</v>
      </c>
      <c r="I272" s="96">
        <f>+'Ark1'!Y1305</f>
        <v>172.25055187637957</v>
      </c>
      <c r="J272" s="96">
        <f>+'Ark1'!AA1305</f>
        <v>30.412322948316525</v>
      </c>
      <c r="K272" s="96">
        <f t="shared" si="8"/>
        <v>3.3774618014976387</v>
      </c>
      <c r="L272" s="9">
        <f t="shared" si="9"/>
        <v>1.9610389610389611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+'Ark1'!C1306</f>
        <v>2017</v>
      </c>
      <c r="C273">
        <f>+'Ark1'!M1306</f>
        <v>52</v>
      </c>
      <c r="D273">
        <f>+'Ark1'!Q1306</f>
        <v>249</v>
      </c>
      <c r="E273" s="9">
        <f>+'Ark1'!R1306</f>
        <v>600</v>
      </c>
      <c r="F273" s="9">
        <f>+'Ark1'!S1306</f>
        <v>600</v>
      </c>
      <c r="G273" s="96">
        <f>+'Ark1'!T1306</f>
        <v>2.1410983834707205</v>
      </c>
      <c r="H273" s="96">
        <f>+'Ark1'!U1306</f>
        <v>2.3914358744024904</v>
      </c>
      <c r="I273" s="96">
        <f>+'Ark1'!Y1306</f>
        <v>169.48266666666672</v>
      </c>
      <c r="J273" s="96">
        <f>+'Ark1'!AA1306</f>
        <v>31.315231643545239</v>
      </c>
      <c r="K273" s="96">
        <f t="shared" si="8"/>
        <v>3.2592820512820522</v>
      </c>
      <c r="L273" s="9">
        <f t="shared" si="9"/>
        <v>2.4096385542168677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+'Ark1'!C1307</f>
        <v>2017</v>
      </c>
      <c r="C274">
        <f>+'Ark1'!M1307</f>
        <v>53</v>
      </c>
      <c r="D274">
        <f>+'Ark1'!Q1307</f>
        <v>303</v>
      </c>
      <c r="E274" s="9">
        <f>+'Ark1'!R1307</f>
        <v>802</v>
      </c>
      <c r="F274" s="9">
        <f>+'Ark1'!S1307</f>
        <v>802</v>
      </c>
      <c r="G274" s="96">
        <f>+'Ark1'!T1307</f>
        <v>2.861934839239197</v>
      </c>
      <c r="H274" s="96">
        <f>+'Ark1'!U1307</f>
        <v>3.1699666643957087</v>
      </c>
      <c r="I274" s="96">
        <f>+'Ark1'!Y1307</f>
        <v>168.07306733167087</v>
      </c>
      <c r="J274" s="96">
        <f>+'Ark1'!AA1307</f>
        <v>30.698939892797686</v>
      </c>
      <c r="K274" s="96">
        <f t="shared" si="8"/>
        <v>3.1711899496541673</v>
      </c>
      <c r="L274" s="9">
        <f t="shared" si="9"/>
        <v>2.6468646864686467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+'Ark1'!C1308</f>
        <v>2017</v>
      </c>
      <c r="C275">
        <f>+'Ark1'!M1308</f>
        <v>54</v>
      </c>
      <c r="D275">
        <f>+'Ark1'!Q1308</f>
        <v>357</v>
      </c>
      <c r="E275" s="9">
        <f>+'Ark1'!R1308</f>
        <v>1023</v>
      </c>
      <c r="F275" s="9">
        <f>+'Ark1'!S1308</f>
        <v>1023</v>
      </c>
      <c r="G275" s="96">
        <f>+'Ark1'!T1308</f>
        <v>3.6505727438175777</v>
      </c>
      <c r="H275" s="96">
        <f>+'Ark1'!U1308</f>
        <v>3.9467995258875654</v>
      </c>
      <c r="I275" s="96">
        <f>+'Ark1'!Y1308</f>
        <v>164.05415444770276</v>
      </c>
      <c r="J275" s="96">
        <f>+'Ark1'!AA1308</f>
        <v>29.249629081599608</v>
      </c>
      <c r="K275" s="96">
        <f t="shared" si="8"/>
        <v>3.0380398971796807</v>
      </c>
      <c r="L275" s="9">
        <f t="shared" si="9"/>
        <v>2.865546218487395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+'Ark1'!C1309</f>
        <v>2017</v>
      </c>
      <c r="C276">
        <f>+'Ark1'!M1309</f>
        <v>55</v>
      </c>
      <c r="D276">
        <f>+'Ark1'!Q1309</f>
        <v>375</v>
      </c>
      <c r="E276" s="9">
        <f>+'Ark1'!R1309</f>
        <v>1225</v>
      </c>
      <c r="F276" s="9">
        <f>+'Ark1'!S1309</f>
        <v>1225</v>
      </c>
      <c r="G276" s="96">
        <f>+'Ark1'!T1309</f>
        <v>4.3714091995860551</v>
      </c>
      <c r="H276" s="96">
        <f>+'Ark1'!U1309</f>
        <v>4.664837497542182</v>
      </c>
      <c r="I276" s="96">
        <f>+'Ark1'!Y1309</f>
        <v>161.92661224489805</v>
      </c>
      <c r="J276" s="96">
        <f>+'Ark1'!AA1309</f>
        <v>28.510609159495878</v>
      </c>
      <c r="K276" s="96">
        <f t="shared" si="8"/>
        <v>2.9441202226345102</v>
      </c>
      <c r="L276" s="9">
        <f t="shared" si="9"/>
        <v>3.2666666666666666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+'Ark1'!C1310</f>
        <v>2017</v>
      </c>
      <c r="C277">
        <f>+'Ark1'!M1310</f>
        <v>56</v>
      </c>
      <c r="D277">
        <f>+'Ark1'!Q1310</f>
        <v>398</v>
      </c>
      <c r="E277" s="9">
        <f>+'Ark1'!R1310</f>
        <v>1439</v>
      </c>
      <c r="F277" s="9">
        <f>+'Ark1'!S1310</f>
        <v>1439</v>
      </c>
      <c r="G277" s="96">
        <f>+'Ark1'!T1310</f>
        <v>5.1350676230239438</v>
      </c>
      <c r="H277" s="96">
        <f>+'Ark1'!U1310</f>
        <v>5.4089652459198998</v>
      </c>
      <c r="I277" s="96">
        <f>+'Ark1'!Y1310</f>
        <v>159.83474635163307</v>
      </c>
      <c r="J277" s="96">
        <f>+'Ark1'!AA1310</f>
        <v>28.259635398037112</v>
      </c>
      <c r="K277" s="96">
        <f t="shared" si="8"/>
        <v>2.8541918991363047</v>
      </c>
      <c r="L277" s="9">
        <f t="shared" si="9"/>
        <v>3.6155778894472363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+'Ark1'!C1311</f>
        <v>2017</v>
      </c>
      <c r="C278">
        <f>+'Ark1'!M1311</f>
        <v>57</v>
      </c>
      <c r="D278">
        <f>+'Ark1'!Q1311</f>
        <v>421</v>
      </c>
      <c r="E278" s="9">
        <f>+'Ark1'!R1311</f>
        <v>1773</v>
      </c>
      <c r="F278" s="9">
        <f>+'Ark1'!S1311</f>
        <v>1773</v>
      </c>
      <c r="G278" s="96">
        <f>+'Ark1'!T1311</f>
        <v>6.326945723155978</v>
      </c>
      <c r="H278" s="96">
        <f>+'Ark1'!U1311</f>
        <v>6.5273404233528423</v>
      </c>
      <c r="I278" s="96">
        <f>+'Ark1'!Y1311</f>
        <v>156.54720812182745</v>
      </c>
      <c r="J278" s="96">
        <f>+'Ark1'!AA1311</f>
        <v>27.07310983591222</v>
      </c>
      <c r="K278" s="96">
        <f t="shared" si="8"/>
        <v>2.746442247751359</v>
      </c>
      <c r="L278" s="9">
        <f t="shared" si="9"/>
        <v>4.2114014251781473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+'Ark1'!C1312</f>
        <v>2017</v>
      </c>
      <c r="C279">
        <f>+'Ark1'!M1312</f>
        <v>58</v>
      </c>
      <c r="D279">
        <f>+'Ark1'!Q1312</f>
        <v>462</v>
      </c>
      <c r="E279" s="9">
        <f>+'Ark1'!R1312</f>
        <v>2141</v>
      </c>
      <c r="F279" s="9">
        <f>+'Ark1'!S1312</f>
        <v>2141</v>
      </c>
      <c r="G279" s="96">
        <f>+'Ark1'!T1312</f>
        <v>7.6401527316846867</v>
      </c>
      <c r="H279" s="96">
        <f>+'Ark1'!U1312</f>
        <v>7.7821189926636993</v>
      </c>
      <c r="I279" s="96">
        <f>+'Ark1'!Y1312</f>
        <v>154.56067258290503</v>
      </c>
      <c r="J279" s="96">
        <f>+'Ark1'!AA1312</f>
        <v>26.273299782706957</v>
      </c>
      <c r="K279" s="96">
        <f t="shared" si="8"/>
        <v>2.6648391824638797</v>
      </c>
      <c r="L279" s="9">
        <f t="shared" si="9"/>
        <v>4.6341991341991342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+'Ark1'!C1313</f>
        <v>2017</v>
      </c>
      <c r="C280">
        <f>+'Ark1'!M1313</f>
        <v>59</v>
      </c>
      <c r="D280">
        <f>+'Ark1'!Q1313</f>
        <v>468</v>
      </c>
      <c r="E280" s="9">
        <f>+'Ark1'!R1313</f>
        <v>2485</v>
      </c>
      <c r="F280" s="9">
        <f>+'Ark1'!S1313</f>
        <v>2485</v>
      </c>
      <c r="G280" s="96">
        <f>+'Ark1'!T1313</f>
        <v>8.8677158048745692</v>
      </c>
      <c r="H280" s="96">
        <f>+'Ark1'!U1313</f>
        <v>8.8510120183000822</v>
      </c>
      <c r="I280" s="96">
        <f>+'Ark1'!Y1313</f>
        <v>151.45525150905411</v>
      </c>
      <c r="J280" s="96">
        <f>+'Ark1'!AA1313</f>
        <v>25.961210067254353</v>
      </c>
      <c r="K280" s="96">
        <f t="shared" si="8"/>
        <v>2.5670381611704087</v>
      </c>
      <c r="L280" s="9">
        <f t="shared" si="9"/>
        <v>5.3098290598290596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+'Ark1'!C1314</f>
        <v>2017</v>
      </c>
      <c r="C281">
        <f>+'Ark1'!M1314</f>
        <v>60</v>
      </c>
      <c r="D281">
        <f>+'Ark1'!Q1314</f>
        <v>460</v>
      </c>
      <c r="E281" s="9">
        <f>+'Ark1'!R1314</f>
        <v>2537</v>
      </c>
      <c r="F281" s="9">
        <f>+'Ark1'!S1314</f>
        <v>2537</v>
      </c>
      <c r="G281" s="96">
        <f>+'Ark1'!T1314</f>
        <v>9.0532776647753614</v>
      </c>
      <c r="H281" s="96">
        <f>+'Ark1'!U1314</f>
        <v>8.8762010933389615</v>
      </c>
      <c r="I281" s="96">
        <f>+'Ark1'!Y1314</f>
        <v>148.77311785573499</v>
      </c>
      <c r="J281" s="96">
        <f>+'Ark1'!AA1314</f>
        <v>26.010356982060447</v>
      </c>
      <c r="K281" s="96">
        <f t="shared" si="8"/>
        <v>2.4795519642622499</v>
      </c>
      <c r="L281" s="9">
        <f t="shared" si="9"/>
        <v>5.5152173913043478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+'Ark1'!C1315</f>
        <v>2017</v>
      </c>
      <c r="C282">
        <f>+'Ark1'!M1315</f>
        <v>61</v>
      </c>
      <c r="D282">
        <f>+'Ark1'!Q1315</f>
        <v>425</v>
      </c>
      <c r="E282" s="9">
        <f>+'Ark1'!R1315</f>
        <v>2684</v>
      </c>
      <c r="F282" s="9">
        <f>+'Ark1'!S1315</f>
        <v>2684</v>
      </c>
      <c r="G282" s="96">
        <f>+'Ark1'!T1315</f>
        <v>9.5778467687256938</v>
      </c>
      <c r="H282" s="96">
        <f>+'Ark1'!U1315</f>
        <v>9.2331987917051617</v>
      </c>
      <c r="I282" s="96">
        <f>+'Ark1'!Y1315</f>
        <v>146.28084947839037</v>
      </c>
      <c r="J282" s="96">
        <f>+'Ark1'!AA1315</f>
        <v>25.397925913528944</v>
      </c>
      <c r="K282" s="96">
        <f t="shared" si="8"/>
        <v>2.3980467127604976</v>
      </c>
      <c r="L282" s="9">
        <f t="shared" si="9"/>
        <v>6.3152941176470589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+'Ark1'!C1316</f>
        <v>2017</v>
      </c>
      <c r="C283">
        <f>+'Ark1'!M1316</f>
        <v>62</v>
      </c>
      <c r="D283">
        <f>+'Ark1'!Q1316</f>
        <v>424</v>
      </c>
      <c r="E283" s="9">
        <f>+'Ark1'!R1316</f>
        <v>2538</v>
      </c>
      <c r="F283" s="9">
        <f>+'Ark1'!S1316</f>
        <v>2538</v>
      </c>
      <c r="G283" s="96">
        <f>+'Ark1'!T1316</f>
        <v>9.0568461620811487</v>
      </c>
      <c r="H283" s="96">
        <f>+'Ark1'!U1316</f>
        <v>8.4954794299842398</v>
      </c>
      <c r="I283" s="96">
        <f>+'Ark1'!Y1316</f>
        <v>142.33577620173361</v>
      </c>
      <c r="J283" s="96">
        <f>+'Ark1'!AA1316</f>
        <v>24.981462090833968</v>
      </c>
      <c r="K283" s="96">
        <f t="shared" si="8"/>
        <v>2.2957383258344128</v>
      </c>
      <c r="L283" s="9">
        <f t="shared" si="9"/>
        <v>5.9858490566037732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+'Ark1'!C1317</f>
        <v>2017</v>
      </c>
      <c r="C284">
        <f>+'Ark1'!M1317</f>
        <v>63</v>
      </c>
      <c r="D284">
        <f>+'Ark1'!Q1317</f>
        <v>395</v>
      </c>
      <c r="E284" s="9">
        <f>+'Ark1'!R1317</f>
        <v>2401</v>
      </c>
      <c r="F284" s="9">
        <f>+'Ark1'!S1317</f>
        <v>2401</v>
      </c>
      <c r="G284" s="96">
        <f>+'Ark1'!T1317</f>
        <v>8.5679620311886691</v>
      </c>
      <c r="H284" s="96">
        <f>+'Ark1'!U1317</f>
        <v>7.8445684266714686</v>
      </c>
      <c r="I284" s="96">
        <f>+'Ark1'!Y1317</f>
        <v>138.92957101207827</v>
      </c>
      <c r="J284" s="96">
        <f>+'Ark1'!AA1317</f>
        <v>24.702585245445562</v>
      </c>
      <c r="K284" s="96">
        <f t="shared" si="8"/>
        <v>2.2052312859060041</v>
      </c>
      <c r="L284" s="9">
        <f t="shared" si="9"/>
        <v>6.0784810126582283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+'Ark1'!C1318</f>
        <v>2017</v>
      </c>
      <c r="C285">
        <f>+'Ark1'!M1318</f>
        <v>64</v>
      </c>
      <c r="D285">
        <f>+'Ark1'!Q1318</f>
        <v>356</v>
      </c>
      <c r="E285" s="9">
        <f>+'Ark1'!R1318</f>
        <v>1951</v>
      </c>
      <c r="F285" s="9">
        <f>+'Ark1'!S1318</f>
        <v>1951</v>
      </c>
      <c r="G285" s="96">
        <f>+'Ark1'!T1318</f>
        <v>6.9621382435856303</v>
      </c>
      <c r="H285" s="96">
        <f>+'Ark1'!U1318</f>
        <v>6.2402917351589995</v>
      </c>
      <c r="I285" s="96">
        <f>+'Ark1'!Y1318</f>
        <v>136.00830343413637</v>
      </c>
      <c r="J285" s="96">
        <f>+'Ark1'!AA1318</f>
        <v>23.97297711422782</v>
      </c>
      <c r="K285" s="96">
        <f t="shared" si="8"/>
        <v>2.1251297411583807</v>
      </c>
      <c r="L285" s="9">
        <f t="shared" si="9"/>
        <v>5.4803370786516856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+'Ark1'!C1319</f>
        <v>2017</v>
      </c>
      <c r="C286">
        <f>+'Ark1'!M1319</f>
        <v>65</v>
      </c>
      <c r="D286">
        <f>+'Ark1'!Q1319</f>
        <v>335</v>
      </c>
      <c r="E286" s="9">
        <f>+'Ark1'!R1319</f>
        <v>2045</v>
      </c>
      <c r="F286" s="9">
        <f>+'Ark1'!S1319</f>
        <v>2045</v>
      </c>
      <c r="G286" s="96">
        <f>+'Ark1'!T1319</f>
        <v>7.2975769903293726</v>
      </c>
      <c r="H286" s="96">
        <f>+'Ark1'!U1319</f>
        <v>6.4842501963024004</v>
      </c>
      <c r="I286" s="96">
        <f>+'Ark1'!Y1319</f>
        <v>134.8292909535451</v>
      </c>
      <c r="J286" s="96">
        <f>+'Ark1'!AA1319</f>
        <v>22.163409077628049</v>
      </c>
      <c r="K286" s="96">
        <f t="shared" si="8"/>
        <v>2.0742967839006936</v>
      </c>
      <c r="L286" s="9">
        <f t="shared" si="9"/>
        <v>6.1044776119402986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+'Ark1'!C1320</f>
        <v>2017</v>
      </c>
      <c r="C287">
        <f>+'Ark1'!M1320</f>
        <v>66</v>
      </c>
      <c r="D287">
        <f>+'Ark1'!Q1320</f>
        <v>1</v>
      </c>
      <c r="E287" s="9">
        <f>+'Ark1'!R1320</f>
        <v>1</v>
      </c>
      <c r="F287" s="9">
        <f>+'Ark1'!S1320</f>
        <v>1</v>
      </c>
      <c r="G287" s="96">
        <f>+'Ark1'!T1320</f>
        <v>3.5684973057845352E-3</v>
      </c>
      <c r="H287" s="96">
        <f>+'Ark1'!U1320</f>
        <v>2.8573173533960449E-3</v>
      </c>
      <c r="I287" s="96">
        <f>+'Ark1'!Y1320</f>
        <v>121.5</v>
      </c>
      <c r="J287" s="96">
        <f>+'Ark1'!AA1320</f>
        <v>0</v>
      </c>
      <c r="K287" s="96">
        <f t="shared" si="8"/>
        <v>1.8409090909090908</v>
      </c>
      <c r="L287" s="9">
        <f t="shared" si="9"/>
        <v>1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+'Ark1'!C1321</f>
        <v>2017</v>
      </c>
      <c r="C288">
        <f>+'Ark1'!M1321</f>
        <v>67</v>
      </c>
      <c r="D288">
        <f>+'Ark1'!Q1321</f>
        <v>0</v>
      </c>
      <c r="E288" s="9">
        <f>+'Ark1'!R1321</f>
        <v>0</v>
      </c>
      <c r="F288" s="9">
        <f>+'Ark1'!S1321</f>
        <v>0</v>
      </c>
      <c r="G288" s="96">
        <f>+'Ark1'!T1321</f>
        <v>0</v>
      </c>
      <c r="H288" s="96">
        <f>+'Ark1'!U1321</f>
        <v>0</v>
      </c>
      <c r="I288" s="96">
        <f>+'Ark1'!Y1321</f>
        <v>0</v>
      </c>
      <c r="J288" s="96">
        <f>+'Ark1'!AA1321</f>
        <v>0</v>
      </c>
      <c r="K288" s="96">
        <f t="shared" si="8"/>
        <v>0</v>
      </c>
      <c r="L288" s="9" t="e">
        <f t="shared" si="9"/>
        <v>#DIV/0!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+'Ark1'!C1322</f>
        <v>2017</v>
      </c>
      <c r="C289">
        <f>+'Ark1'!M1322</f>
        <v>68</v>
      </c>
      <c r="D289">
        <f>+'Ark1'!Q1322</f>
        <v>0</v>
      </c>
      <c r="E289" s="9">
        <f>+'Ark1'!R1322</f>
        <v>0</v>
      </c>
      <c r="F289" s="9">
        <f>+'Ark1'!S1322</f>
        <v>0</v>
      </c>
      <c r="G289" s="96">
        <f>+'Ark1'!T1322</f>
        <v>0</v>
      </c>
      <c r="H289" s="96">
        <f>+'Ark1'!U1322</f>
        <v>0</v>
      </c>
      <c r="I289" s="96">
        <f>+'Ark1'!Y1322</f>
        <v>0</v>
      </c>
      <c r="J289" s="96">
        <f>+'Ark1'!AA1322</f>
        <v>0</v>
      </c>
      <c r="K289" s="96">
        <f t="shared" si="8"/>
        <v>0</v>
      </c>
      <c r="L289" s="9" t="e">
        <f t="shared" si="9"/>
        <v>#DIV/0!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+'Ark1'!C1323</f>
        <v>2016</v>
      </c>
      <c r="C290">
        <f>+'Ark1'!M1323</f>
        <v>0</v>
      </c>
      <c r="D290">
        <f>+'Ark1'!Q1323</f>
        <v>3</v>
      </c>
      <c r="E290" s="9">
        <f>+'Ark1'!R1323</f>
        <v>32</v>
      </c>
      <c r="F290" s="9">
        <f>+'Ark1'!S1323</f>
        <v>0</v>
      </c>
      <c r="G290" s="96">
        <f>+'Ark1'!T1323</f>
        <v>0.11111496926976631</v>
      </c>
      <c r="H290" s="96">
        <f>+'Ark1'!U1323</f>
        <v>0</v>
      </c>
      <c r="I290" s="96">
        <f>+'Ark1'!Y1323</f>
        <v>0</v>
      </c>
      <c r="J290" s="96">
        <f>+'Ark1'!AA1323</f>
        <v>0</v>
      </c>
      <c r="K290" s="96" t="e">
        <f t="shared" si="8"/>
        <v>#DIV/0!</v>
      </c>
      <c r="L290" s="9">
        <f t="shared" si="9"/>
        <v>10.666666666666666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 s="47">
        <f>+'Ark1'!C1324</f>
        <v>2016</v>
      </c>
      <c r="C291" s="47">
        <f>+'Ark1'!M1324</f>
        <v>35</v>
      </c>
      <c r="D291" s="47">
        <f>+'Ark1'!Q1324</f>
        <v>34</v>
      </c>
      <c r="E291" s="65">
        <f>+'Ark1'!R1324</f>
        <v>54</v>
      </c>
      <c r="F291" s="65">
        <f>+'Ark1'!S1324</f>
        <v>54</v>
      </c>
      <c r="G291" s="101">
        <f>+'Ark1'!T1324</f>
        <v>0.18750651064273077</v>
      </c>
      <c r="H291" s="101">
        <f>+'Ark1'!U1324</f>
        <v>0.27774026092558807</v>
      </c>
      <c r="I291" s="101">
        <f>+'Ark1'!Y1324</f>
        <v>223.04444444444437</v>
      </c>
      <c r="J291" s="101">
        <f>+'Ark1'!AA1324</f>
        <v>44.96407482303426</v>
      </c>
      <c r="K291" s="101">
        <f t="shared" si="8"/>
        <v>6.3726984126984103</v>
      </c>
      <c r="L291" s="65">
        <f t="shared" si="9"/>
        <v>1.588235294117647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+'Ark1'!C1325</f>
        <v>2016</v>
      </c>
      <c r="C292" s="47">
        <f>+'Ark1'!M1325</f>
        <v>36</v>
      </c>
      <c r="D292" s="47">
        <f>+'Ark1'!Q1325</f>
        <v>16</v>
      </c>
      <c r="E292" s="65">
        <f>+'Ark1'!R1325</f>
        <v>17</v>
      </c>
      <c r="F292" s="65">
        <f>+'Ark1'!S1325</f>
        <v>17</v>
      </c>
      <c r="G292" s="101">
        <f>+'Ark1'!T1325</f>
        <v>5.9029827424563315E-2</v>
      </c>
      <c r="H292" s="101">
        <f>+'Ark1'!U1325</f>
        <v>8.6962743847977364E-2</v>
      </c>
      <c r="I292" s="101">
        <f>+'Ark1'!Y1325</f>
        <v>221.83529411764704</v>
      </c>
      <c r="J292" s="101">
        <f>+'Ark1'!AA1325</f>
        <v>31.007265584555061</v>
      </c>
      <c r="K292" s="101">
        <f t="shared" si="8"/>
        <v>6.1620915032679733</v>
      </c>
      <c r="L292" s="65">
        <f t="shared" si="9"/>
        <v>1.0625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+'Ark1'!C1326</f>
        <v>2016</v>
      </c>
      <c r="C293" s="47">
        <f>+'Ark1'!M1326</f>
        <v>37</v>
      </c>
      <c r="D293" s="47">
        <f>+'Ark1'!Q1326</f>
        <v>12</v>
      </c>
      <c r="E293" s="65">
        <f>+'Ark1'!R1326</f>
        <v>12</v>
      </c>
      <c r="F293" s="65">
        <f>+'Ark1'!S1326</f>
        <v>12</v>
      </c>
      <c r="G293" s="101">
        <f>+'Ark1'!T1326</f>
        <v>4.1668113476162359E-2</v>
      </c>
      <c r="H293" s="101">
        <f>+'Ark1'!U1326</f>
        <v>6.033109533555979E-2</v>
      </c>
      <c r="I293" s="101">
        <f>+'Ark1'!Y1326</f>
        <v>218.02500000000001</v>
      </c>
      <c r="J293" s="101">
        <f>+'Ark1'!AA1326</f>
        <v>26.120940673464904</v>
      </c>
      <c r="K293" s="101">
        <f t="shared" si="8"/>
        <v>5.8925675675675677</v>
      </c>
      <c r="L293" s="65">
        <f t="shared" si="9"/>
        <v>1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+'Ark1'!C1327</f>
        <v>2016</v>
      </c>
      <c r="C294" s="47">
        <f>+'Ark1'!M1327</f>
        <v>38</v>
      </c>
      <c r="D294" s="47">
        <f>+'Ark1'!Q1327</f>
        <v>16</v>
      </c>
      <c r="E294" s="65">
        <f>+'Ark1'!R1327</f>
        <v>16</v>
      </c>
      <c r="F294" s="65">
        <f>+'Ark1'!S1327</f>
        <v>16</v>
      </c>
      <c r="G294" s="101">
        <f>+'Ark1'!T1327</f>
        <v>5.5557484634883157E-2</v>
      </c>
      <c r="H294" s="101">
        <f>+'Ark1'!U1327</f>
        <v>8.0476049998689084E-2</v>
      </c>
      <c r="I294" s="101">
        <f>+'Ark1'!Y1327</f>
        <v>218.11875000000001</v>
      </c>
      <c r="J294" s="101">
        <f>+'Ark1'!AA1327</f>
        <v>44.170440041248128</v>
      </c>
      <c r="K294" s="101">
        <f t="shared" si="8"/>
        <v>5.7399671052631582</v>
      </c>
      <c r="L294" s="65">
        <f t="shared" si="9"/>
        <v>1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+'Ark1'!C1328</f>
        <v>2016</v>
      </c>
      <c r="C295" s="47">
        <f>+'Ark1'!M1328</f>
        <v>39</v>
      </c>
      <c r="D295" s="47">
        <f>+'Ark1'!Q1328</f>
        <v>20</v>
      </c>
      <c r="E295" s="65">
        <f>+'Ark1'!R1328</f>
        <v>21</v>
      </c>
      <c r="F295" s="65">
        <f>+'Ark1'!S1328</f>
        <v>21</v>
      </c>
      <c r="G295" s="101">
        <f>+'Ark1'!T1328</f>
        <v>7.2919198583284148E-2</v>
      </c>
      <c r="H295" s="101">
        <f>+'Ark1'!U1328</f>
        <v>9.9523362901327322E-2</v>
      </c>
      <c r="I295" s="101">
        <f>+'Ark1'!Y1328</f>
        <v>205.51904761904768</v>
      </c>
      <c r="J295" s="101">
        <f>+'Ark1'!AA1328</f>
        <v>35.901646321815967</v>
      </c>
      <c r="K295" s="101">
        <f t="shared" si="8"/>
        <v>5.2697191697191714</v>
      </c>
      <c r="L295" s="65">
        <f t="shared" si="9"/>
        <v>1.05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+'Ark1'!C1329</f>
        <v>2016</v>
      </c>
      <c r="C296" s="47">
        <f>+'Ark1'!M1329</f>
        <v>40</v>
      </c>
      <c r="D296" s="47">
        <f>+'Ark1'!Q1329</f>
        <v>29</v>
      </c>
      <c r="E296" s="65">
        <f>+'Ark1'!R1329</f>
        <v>34</v>
      </c>
      <c r="F296" s="65">
        <f>+'Ark1'!S1329</f>
        <v>34</v>
      </c>
      <c r="G296" s="101">
        <f>+'Ark1'!T1329</f>
        <v>0.11805965484912664</v>
      </c>
      <c r="H296" s="101">
        <f>+'Ark1'!U1329</f>
        <v>0.15914421945068699</v>
      </c>
      <c r="I296" s="101">
        <f>+'Ark1'!Y1329</f>
        <v>202.98235294117652</v>
      </c>
      <c r="J296" s="101">
        <f>+'Ark1'!AA1329</f>
        <v>38.343321150059438</v>
      </c>
      <c r="K296" s="101">
        <f t="shared" si="8"/>
        <v>5.0745588235294132</v>
      </c>
      <c r="L296" s="65">
        <f t="shared" si="9"/>
        <v>1.1724137931034482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+'Ark1'!C1330</f>
        <v>2016</v>
      </c>
      <c r="C297" s="47">
        <f>+'Ark1'!M1330</f>
        <v>41</v>
      </c>
      <c r="D297" s="47">
        <f>+'Ark1'!Q1330</f>
        <v>42</v>
      </c>
      <c r="E297" s="65">
        <f>+'Ark1'!R1330</f>
        <v>45</v>
      </c>
      <c r="F297" s="65">
        <f>+'Ark1'!S1330</f>
        <v>45</v>
      </c>
      <c r="G297" s="101">
        <f>+'Ark1'!T1330</f>
        <v>0.15625542553560889</v>
      </c>
      <c r="H297" s="101">
        <f>+'Ark1'!U1330</f>
        <v>0.21059041204849077</v>
      </c>
      <c r="I297" s="101">
        <f>+'Ark1'!Y1330</f>
        <v>202.94222222222223</v>
      </c>
      <c r="J297" s="101">
        <f>+'Ark1'!AA1330</f>
        <v>36.450999004074625</v>
      </c>
      <c r="K297" s="101">
        <f t="shared" si="8"/>
        <v>4.9498102981029808</v>
      </c>
      <c r="L297" s="65">
        <f t="shared" si="9"/>
        <v>1.0714285714285714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+'Ark1'!C1331</f>
        <v>2016</v>
      </c>
      <c r="C298" s="47">
        <f>+'Ark1'!M1331</f>
        <v>42</v>
      </c>
      <c r="D298" s="47">
        <f>+'Ark1'!Q1331</f>
        <v>43</v>
      </c>
      <c r="E298" s="65">
        <f>+'Ark1'!R1331</f>
        <v>58</v>
      </c>
      <c r="F298" s="65">
        <f>+'Ark1'!S1331</f>
        <v>58</v>
      </c>
      <c r="G298" s="101">
        <f>+'Ark1'!T1331</f>
        <v>0.20139588180145143</v>
      </c>
      <c r="H298" s="101">
        <f>+'Ark1'!U1331</f>
        <v>0.26339712699648288</v>
      </c>
      <c r="I298" s="101">
        <f>+'Ark1'!Y1331</f>
        <v>196.93793103448277</v>
      </c>
      <c r="J298" s="101">
        <f>+'Ark1'!AA1331</f>
        <v>27.897007796451096</v>
      </c>
      <c r="K298" s="101">
        <f t="shared" si="8"/>
        <v>4.6889983579638752</v>
      </c>
      <c r="L298" s="65">
        <f t="shared" si="9"/>
        <v>1.3488372093023255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+'Ark1'!C1332</f>
        <v>2016</v>
      </c>
      <c r="C299" s="47">
        <f>+'Ark1'!M1332</f>
        <v>43</v>
      </c>
      <c r="D299" s="47">
        <f>+'Ark1'!Q1332</f>
        <v>52</v>
      </c>
      <c r="E299" s="65">
        <f>+'Ark1'!R1332</f>
        <v>64</v>
      </c>
      <c r="F299" s="65">
        <f>+'Ark1'!S1332</f>
        <v>64</v>
      </c>
      <c r="G299" s="101">
        <f>+'Ark1'!T1332</f>
        <v>0.22222993853953263</v>
      </c>
      <c r="H299" s="101">
        <f>+'Ark1'!U1332</f>
        <v>0.28736307409056511</v>
      </c>
      <c r="I299" s="101">
        <f>+'Ark1'!Y1332</f>
        <v>194.71406250000001</v>
      </c>
      <c r="J299" s="101">
        <f>+'Ark1'!AA1332</f>
        <v>31.509149798051904</v>
      </c>
      <c r="K299" s="101">
        <f t="shared" si="8"/>
        <v>4.528234011627907</v>
      </c>
      <c r="L299" s="65">
        <f t="shared" si="9"/>
        <v>1.2307692307692308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+'Ark1'!C1333</f>
        <v>2016</v>
      </c>
      <c r="C300" s="47">
        <f>+'Ark1'!M1333</f>
        <v>44</v>
      </c>
      <c r="D300" s="47">
        <f>+'Ark1'!Q1333</f>
        <v>55</v>
      </c>
      <c r="E300" s="65">
        <f>+'Ark1'!R1333</f>
        <v>73</v>
      </c>
      <c r="F300" s="65">
        <f>+'Ark1'!S1333</f>
        <v>73</v>
      </c>
      <c r="G300" s="101">
        <f>+'Ark1'!T1333</f>
        <v>0.25348102364665448</v>
      </c>
      <c r="H300" s="101">
        <f>+'Ark1'!U1333</f>
        <v>0.31283251368010995</v>
      </c>
      <c r="I300" s="101">
        <f>+'Ark1'!Y1333</f>
        <v>185.83835616438361</v>
      </c>
      <c r="J300" s="101">
        <f>+'Ark1'!AA1333</f>
        <v>34.151145230950476</v>
      </c>
      <c r="K300" s="101">
        <f t="shared" si="8"/>
        <v>4.2235990037359912</v>
      </c>
      <c r="L300" s="65">
        <f t="shared" si="9"/>
        <v>1.3272727272727274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+'Ark1'!C1334</f>
        <v>2016</v>
      </c>
      <c r="C301" s="47">
        <f>+'Ark1'!M1334</f>
        <v>45</v>
      </c>
      <c r="D301" s="47">
        <f>+'Ark1'!Q1334</f>
        <v>93</v>
      </c>
      <c r="E301" s="65">
        <f>+'Ark1'!R1334</f>
        <v>120</v>
      </c>
      <c r="F301" s="65">
        <f>+'Ark1'!S1334</f>
        <v>120</v>
      </c>
      <c r="G301" s="101">
        <f>+'Ark1'!T1334</f>
        <v>0.41668113476162361</v>
      </c>
      <c r="H301" s="101">
        <f>+'Ark1'!U1334</f>
        <v>0.53166907475279357</v>
      </c>
      <c r="I301" s="101">
        <f>+'Ark1'!Y1334</f>
        <v>192.13499999999996</v>
      </c>
      <c r="J301" s="101">
        <f>+'Ark1'!AA1334</f>
        <v>36.990630908380254</v>
      </c>
      <c r="K301" s="101">
        <f t="shared" si="8"/>
        <v>4.2696666666666658</v>
      </c>
      <c r="L301" s="65">
        <f t="shared" si="9"/>
        <v>1.2903225806451613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+'Ark1'!C1335</f>
        <v>2016</v>
      </c>
      <c r="C302" s="47">
        <f>+'Ark1'!M1335</f>
        <v>46</v>
      </c>
      <c r="D302" s="47">
        <f>+'Ark1'!Q1335</f>
        <v>89</v>
      </c>
      <c r="E302" s="65">
        <f>+'Ark1'!R1335</f>
        <v>140</v>
      </c>
      <c r="F302" s="65">
        <f>+'Ark1'!S1335</f>
        <v>140</v>
      </c>
      <c r="G302" s="101">
        <f>+'Ark1'!T1335</f>
        <v>0.4861279905552276</v>
      </c>
      <c r="H302" s="101">
        <f>+'Ark1'!U1335</f>
        <v>0.58205452111146727</v>
      </c>
      <c r="I302" s="101">
        <f>+'Ark1'!Y1335</f>
        <v>180.29428571428565</v>
      </c>
      <c r="J302" s="101">
        <f>+'Ark1'!AA1335</f>
        <v>33.112845525196725</v>
      </c>
      <c r="K302" s="101">
        <f t="shared" si="8"/>
        <v>3.9194409937888186</v>
      </c>
      <c r="L302" s="65">
        <f t="shared" si="9"/>
        <v>1.5730337078651686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+'Ark1'!C1336</f>
        <v>2016</v>
      </c>
      <c r="C303" s="47">
        <f>+'Ark1'!M1336</f>
        <v>47</v>
      </c>
      <c r="D303" s="47">
        <f>+'Ark1'!Q1336</f>
        <v>127</v>
      </c>
      <c r="E303" s="65">
        <f>+'Ark1'!R1336</f>
        <v>184</v>
      </c>
      <c r="F303" s="65">
        <f>+'Ark1'!S1336</f>
        <v>184</v>
      </c>
      <c r="G303" s="101">
        <f>+'Ark1'!T1336</f>
        <v>0.63891107330115604</v>
      </c>
      <c r="H303" s="101">
        <f>+'Ark1'!U1336</f>
        <v>0.77406342621450308</v>
      </c>
      <c r="I303" s="101">
        <f>+'Ark1'!Y1336</f>
        <v>182.43369565217392</v>
      </c>
      <c r="J303" s="101">
        <f>+'Ark1'!AA1336</f>
        <v>32.860235243455122</v>
      </c>
      <c r="K303" s="101">
        <f t="shared" ref="K303:K366" si="10">+I303/C303</f>
        <v>3.8815679925994453</v>
      </c>
      <c r="L303" s="65">
        <f t="shared" ref="L303:L366" si="11">+E303/D303</f>
        <v>1.4488188976377954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+'Ark1'!C1337</f>
        <v>2016</v>
      </c>
      <c r="C304" s="47">
        <f>+'Ark1'!M1337</f>
        <v>48</v>
      </c>
      <c r="D304" s="47">
        <f>+'Ark1'!Q1337</f>
        <v>150</v>
      </c>
      <c r="E304" s="65">
        <f>+'Ark1'!R1337</f>
        <v>237</v>
      </c>
      <c r="F304" s="65">
        <f>+'Ark1'!S1337</f>
        <v>237</v>
      </c>
      <c r="G304" s="101">
        <f>+'Ark1'!T1337</f>
        <v>0.82294524115420653</v>
      </c>
      <c r="H304" s="101">
        <f>+'Ark1'!U1337</f>
        <v>0.97590037582008671</v>
      </c>
      <c r="I304" s="101">
        <f>+'Ark1'!Y1337</f>
        <v>178.56793248945161</v>
      </c>
      <c r="J304" s="101">
        <f>+'Ark1'!AA1337</f>
        <v>33.484054791217034</v>
      </c>
      <c r="K304" s="101">
        <f t="shared" si="10"/>
        <v>3.7201652601969086</v>
      </c>
      <c r="L304" s="65">
        <f t="shared" si="11"/>
        <v>1.58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+'Ark1'!C1338</f>
        <v>2016</v>
      </c>
      <c r="C305" s="47">
        <f>+'Ark1'!M1338</f>
        <v>49</v>
      </c>
      <c r="D305" s="47">
        <f>+'Ark1'!Q1338</f>
        <v>179</v>
      </c>
      <c r="E305" s="65">
        <f>+'Ark1'!R1338</f>
        <v>301</v>
      </c>
      <c r="F305" s="65">
        <f>+'Ark1'!S1338</f>
        <v>301</v>
      </c>
      <c r="G305" s="101">
        <f>+'Ark1'!T1338</f>
        <v>1.0451751796937392</v>
      </c>
      <c r="H305" s="101">
        <f>+'Ark1'!U1338</f>
        <v>1.2422629803459628</v>
      </c>
      <c r="I305" s="101">
        <f>+'Ark1'!Y1338</f>
        <v>178.97541528239196</v>
      </c>
      <c r="J305" s="101">
        <f>+'Ark1'!AA1338</f>
        <v>32.935088584115448</v>
      </c>
      <c r="K305" s="101">
        <f t="shared" si="10"/>
        <v>3.6525594955590197</v>
      </c>
      <c r="L305" s="65">
        <f t="shared" si="11"/>
        <v>1.6815642458100559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+'Ark1'!C1339</f>
        <v>2016</v>
      </c>
      <c r="C306" s="47">
        <f>+'Ark1'!M1339</f>
        <v>50</v>
      </c>
      <c r="D306" s="47">
        <f>+'Ark1'!Q1339</f>
        <v>201</v>
      </c>
      <c r="E306" s="65">
        <f>+'Ark1'!R1339</f>
        <v>366</v>
      </c>
      <c r="F306" s="65">
        <f>+'Ark1'!S1339</f>
        <v>366</v>
      </c>
      <c r="G306" s="101">
        <f>+'Ark1'!T1339</f>
        <v>1.2708774610229523</v>
      </c>
      <c r="H306" s="101">
        <f>+'Ark1'!U1339</f>
        <v>1.4795980334410397</v>
      </c>
      <c r="I306" s="101">
        <f>+'Ark1'!Y1339</f>
        <v>175.3109289617486</v>
      </c>
      <c r="J306" s="101">
        <f>+'Ark1'!AA1339</f>
        <v>30.002421408844</v>
      </c>
      <c r="K306" s="101">
        <f t="shared" si="10"/>
        <v>3.506218579234972</v>
      </c>
      <c r="L306" s="65">
        <f t="shared" si="11"/>
        <v>1.8208955223880596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+'Ark1'!C1340</f>
        <v>2016</v>
      </c>
      <c r="C307" s="47">
        <f>+'Ark1'!M1340</f>
        <v>51</v>
      </c>
      <c r="D307" s="47">
        <f>+'Ark1'!Q1340</f>
        <v>237</v>
      </c>
      <c r="E307" s="65">
        <f>+'Ark1'!R1340</f>
        <v>441</v>
      </c>
      <c r="F307" s="65">
        <f>+'Ark1'!S1340</f>
        <v>441</v>
      </c>
      <c r="G307" s="101">
        <f>+'Ark1'!T1340</f>
        <v>1.531303170248967</v>
      </c>
      <c r="H307" s="101">
        <f>+'Ark1'!U1340</f>
        <v>1.7472035558427663</v>
      </c>
      <c r="I307" s="101">
        <f>+'Ark1'!Y1340</f>
        <v>171.8111111111111</v>
      </c>
      <c r="J307" s="101">
        <f>+'Ark1'!AA1340</f>
        <v>31.864763682241399</v>
      </c>
      <c r="K307" s="101">
        <f t="shared" si="10"/>
        <v>3.3688453159041392</v>
      </c>
      <c r="L307" s="65">
        <f t="shared" si="11"/>
        <v>1.860759493670886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+'Ark1'!C1341</f>
        <v>2016</v>
      </c>
      <c r="C308" s="47">
        <f>+'Ark1'!M1341</f>
        <v>52</v>
      </c>
      <c r="D308" s="47">
        <f>+'Ark1'!Q1341</f>
        <v>279</v>
      </c>
      <c r="E308" s="65">
        <f>+'Ark1'!R1341</f>
        <v>647</v>
      </c>
      <c r="F308" s="65">
        <f>+'Ark1'!S1341</f>
        <v>646</v>
      </c>
      <c r="G308" s="101">
        <f>+'Ark1'!T1341</f>
        <v>2.2466057849230872</v>
      </c>
      <c r="H308" s="101">
        <f>+'Ark1'!U1341</f>
        <v>2.490537624703693</v>
      </c>
      <c r="I308" s="101">
        <f>+'Ark1'!Y1341</f>
        <v>166.93029366306035</v>
      </c>
      <c r="J308" s="101">
        <f>+'Ark1'!AA1341</f>
        <v>29.440453821559796</v>
      </c>
      <c r="K308" s="101">
        <f t="shared" si="10"/>
        <v>3.2101979550588529</v>
      </c>
      <c r="L308" s="65">
        <f t="shared" si="11"/>
        <v>2.3189964157706093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+'Ark1'!C1342</f>
        <v>2016</v>
      </c>
      <c r="C309" s="47">
        <f>+'Ark1'!M1342</f>
        <v>53</v>
      </c>
      <c r="D309" s="47">
        <f>+'Ark1'!Q1342</f>
        <v>302</v>
      </c>
      <c r="E309" s="65">
        <f>+'Ark1'!R1342</f>
        <v>744</v>
      </c>
      <c r="F309" s="65">
        <f>+'Ark1'!S1342</f>
        <v>744</v>
      </c>
      <c r="G309" s="101">
        <f>+'Ark1'!T1342</f>
        <v>2.583423035522066</v>
      </c>
      <c r="H309" s="101">
        <f>+'Ark1'!U1342</f>
        <v>2.88239803916907</v>
      </c>
      <c r="I309" s="101">
        <f>+'Ark1'!Y1342</f>
        <v>168.00698924731179</v>
      </c>
      <c r="J309" s="101">
        <f>+'Ark1'!AA1342</f>
        <v>29.168973418517997</v>
      </c>
      <c r="K309" s="101">
        <f t="shared" si="10"/>
        <v>3.1699431933455053</v>
      </c>
      <c r="L309" s="65">
        <f t="shared" si="11"/>
        <v>2.4635761589403975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+'Ark1'!C1343</f>
        <v>2016</v>
      </c>
      <c r="C310" s="47">
        <f>+'Ark1'!M1343</f>
        <v>54</v>
      </c>
      <c r="D310" s="47">
        <f>+'Ark1'!Q1343</f>
        <v>341</v>
      </c>
      <c r="E310" s="65">
        <f>+'Ark1'!R1343</f>
        <v>983</v>
      </c>
      <c r="F310" s="65">
        <f>+'Ark1'!S1343</f>
        <v>983</v>
      </c>
      <c r="G310" s="101">
        <f>+'Ark1'!T1343</f>
        <v>3.4133129622556342</v>
      </c>
      <c r="H310" s="101">
        <f>+'Ark1'!U1343</f>
        <v>3.6939380912060495</v>
      </c>
      <c r="I310" s="101">
        <f>+'Ark1'!Y1343</f>
        <v>162.96052899287898</v>
      </c>
      <c r="J310" s="101">
        <f>+'Ark1'!AA1343</f>
        <v>28.493422498204151</v>
      </c>
      <c r="K310" s="101">
        <f t="shared" si="10"/>
        <v>3.0177875739422033</v>
      </c>
      <c r="L310" s="65">
        <f t="shared" si="11"/>
        <v>2.8826979472140764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+'Ark1'!C1344</f>
        <v>2016</v>
      </c>
      <c r="C311" s="47">
        <f>+'Ark1'!M1344</f>
        <v>55</v>
      </c>
      <c r="D311" s="47">
        <f>+'Ark1'!Q1344</f>
        <v>373</v>
      </c>
      <c r="E311" s="65">
        <f>+'Ark1'!R1344</f>
        <v>1132</v>
      </c>
      <c r="F311" s="65">
        <f>+'Ark1'!S1344</f>
        <v>1132</v>
      </c>
      <c r="G311" s="101">
        <f>+'Ark1'!T1344</f>
        <v>3.9306920379179839</v>
      </c>
      <c r="H311" s="101">
        <f>+'Ark1'!U1344</f>
        <v>4.1819436223981388</v>
      </c>
      <c r="I311" s="101">
        <f>+'Ark1'!Y1344</f>
        <v>160.20574204947013</v>
      </c>
      <c r="J311" s="101">
        <f>+'Ark1'!AA1344</f>
        <v>29.088089870756217</v>
      </c>
      <c r="K311" s="101">
        <f t="shared" si="10"/>
        <v>2.9128316736267297</v>
      </c>
      <c r="L311" s="65">
        <f t="shared" si="11"/>
        <v>3.0348525469168899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+'Ark1'!C1345</f>
        <v>2016</v>
      </c>
      <c r="C312" s="47">
        <f>+'Ark1'!M1345</f>
        <v>56</v>
      </c>
      <c r="D312" s="47">
        <f>+'Ark1'!Q1345</f>
        <v>405</v>
      </c>
      <c r="E312" s="65">
        <f>+'Ark1'!R1345</f>
        <v>1519</v>
      </c>
      <c r="F312" s="65">
        <f>+'Ark1'!S1345</f>
        <v>1519</v>
      </c>
      <c r="G312" s="101">
        <f>+'Ark1'!T1345</f>
        <v>5.2744886975242196</v>
      </c>
      <c r="H312" s="101">
        <f>+'Ark1'!U1345</f>
        <v>5.4977117051756439</v>
      </c>
      <c r="I312" s="101">
        <f>+'Ark1'!Y1345</f>
        <v>156.95332455562897</v>
      </c>
      <c r="J312" s="101">
        <f>+'Ark1'!AA1345</f>
        <v>28.997726871830675</v>
      </c>
      <c r="K312" s="101">
        <f t="shared" si="10"/>
        <v>2.8027379384933746</v>
      </c>
      <c r="L312" s="65">
        <f t="shared" si="11"/>
        <v>3.7506172839506173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+'Ark1'!C1346</f>
        <v>2016</v>
      </c>
      <c r="C313" s="47">
        <f>+'Ark1'!M1346</f>
        <v>57</v>
      </c>
      <c r="D313" s="47">
        <f>+'Ark1'!Q1346</f>
        <v>430</v>
      </c>
      <c r="E313" s="65">
        <f>+'Ark1'!R1346</f>
        <v>1707</v>
      </c>
      <c r="F313" s="65">
        <f>+'Ark1'!S1346</f>
        <v>1707</v>
      </c>
      <c r="G313" s="101">
        <f>+'Ark1'!T1346</f>
        <v>5.9272891419840974</v>
      </c>
      <c r="H313" s="101">
        <f>+'Ark1'!U1346</f>
        <v>6.0987097705359252</v>
      </c>
      <c r="I313" s="101">
        <f>+'Ark1'!Y1346</f>
        <v>154.93544229642677</v>
      </c>
      <c r="J313" s="101">
        <f>+'Ark1'!AA1346</f>
        <v>28.015650343541662</v>
      </c>
      <c r="K313" s="101">
        <f t="shared" si="10"/>
        <v>2.7181656543232768</v>
      </c>
      <c r="L313" s="65">
        <f t="shared" si="11"/>
        <v>3.9697674418604652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+'Ark1'!C1347</f>
        <v>2016</v>
      </c>
      <c r="C314" s="47">
        <f>+'Ark1'!M1347</f>
        <v>58</v>
      </c>
      <c r="D314" s="47">
        <f>+'Ark1'!Q1347</f>
        <v>449</v>
      </c>
      <c r="E314" s="65">
        <f>+'Ark1'!R1347</f>
        <v>2122</v>
      </c>
      <c r="F314" s="65">
        <f>+'Ark1'!S1347</f>
        <v>2122</v>
      </c>
      <c r="G314" s="101">
        <f>+'Ark1'!T1347</f>
        <v>7.3683113997013772</v>
      </c>
      <c r="H314" s="101">
        <f>+'Ark1'!U1347</f>
        <v>7.5047865597548142</v>
      </c>
      <c r="I314" s="101">
        <f>+'Ark1'!Y1347</f>
        <v>153.36960414703097</v>
      </c>
      <c r="J314" s="101">
        <f>+'Ark1'!AA1347</f>
        <v>27.915915126930408</v>
      </c>
      <c r="K314" s="101">
        <f t="shared" si="10"/>
        <v>2.644303519776396</v>
      </c>
      <c r="L314" s="65">
        <f t="shared" si="11"/>
        <v>4.7260579064587978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+'Ark1'!C1348</f>
        <v>2016</v>
      </c>
      <c r="C315" s="47">
        <f>+'Ark1'!M1348</f>
        <v>59</v>
      </c>
      <c r="D315" s="47">
        <f>+'Ark1'!Q1348</f>
        <v>464</v>
      </c>
      <c r="E315" s="65">
        <f>+'Ark1'!R1348</f>
        <v>2442</v>
      </c>
      <c r="F315" s="65">
        <f>+'Ark1'!S1348</f>
        <v>2442</v>
      </c>
      <c r="G315" s="101">
        <f>+'Ark1'!T1348</f>
        <v>8.4794610923990437</v>
      </c>
      <c r="H315" s="101">
        <f>+'Ark1'!U1348</f>
        <v>8.5296311506304008</v>
      </c>
      <c r="I315" s="101">
        <f>+'Ark1'!Y1348</f>
        <v>151.47149877149857</v>
      </c>
      <c r="J315" s="101">
        <f>+'Ark1'!AA1348</f>
        <v>26.637458740560486</v>
      </c>
      <c r="K315" s="101">
        <f t="shared" si="10"/>
        <v>2.5673135384999757</v>
      </c>
      <c r="L315" s="65">
        <f t="shared" si="11"/>
        <v>5.2629310344827589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+'Ark1'!C1349</f>
        <v>2016</v>
      </c>
      <c r="C316" s="47">
        <f>+'Ark1'!M1349</f>
        <v>60</v>
      </c>
      <c r="D316" s="47">
        <f>+'Ark1'!Q1349</f>
        <v>460</v>
      </c>
      <c r="E316" s="65">
        <f>+'Ark1'!R1349</f>
        <v>2596</v>
      </c>
      <c r="F316" s="65">
        <f>+'Ark1'!S1349</f>
        <v>2596</v>
      </c>
      <c r="G316" s="101">
        <f>+'Ark1'!T1349</f>
        <v>9.0142018820097896</v>
      </c>
      <c r="H316" s="101">
        <f>+'Ark1'!U1349</f>
        <v>8.9111907967258119</v>
      </c>
      <c r="I316" s="101">
        <f>+'Ark1'!Y1349</f>
        <v>148.85978428351316</v>
      </c>
      <c r="J316" s="101">
        <f>+'Ark1'!AA1349</f>
        <v>26.4538887238329</v>
      </c>
      <c r="K316" s="101">
        <f t="shared" si="10"/>
        <v>2.4809964047252193</v>
      </c>
      <c r="L316" s="65">
        <f t="shared" si="11"/>
        <v>5.6434782608695651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+'Ark1'!C1350</f>
        <v>2016</v>
      </c>
      <c r="C317" s="47">
        <f>+'Ark1'!M1350</f>
        <v>61</v>
      </c>
      <c r="D317" s="47">
        <f>+'Ark1'!Q1350</f>
        <v>459</v>
      </c>
      <c r="E317" s="65">
        <f>+'Ark1'!R1350</f>
        <v>2684</v>
      </c>
      <c r="F317" s="65">
        <f>+'Ark1'!S1350</f>
        <v>2684</v>
      </c>
      <c r="G317" s="101">
        <f>+'Ark1'!T1350</f>
        <v>9.3197680475016487</v>
      </c>
      <c r="H317" s="101">
        <f>+'Ark1'!U1350</f>
        <v>9.0730698966973833</v>
      </c>
      <c r="I317" s="101">
        <f>+'Ark1'!Y1350</f>
        <v>146.59463487332337</v>
      </c>
      <c r="J317" s="101">
        <f>+'Ark1'!AA1350</f>
        <v>25.727935019467328</v>
      </c>
      <c r="K317" s="101">
        <f t="shared" si="10"/>
        <v>2.403190735628252</v>
      </c>
      <c r="L317" s="65">
        <f t="shared" si="11"/>
        <v>5.8474945533769063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+'Ark1'!C1351</f>
        <v>2016</v>
      </c>
      <c r="C318" s="47">
        <f>+'Ark1'!M1351</f>
        <v>62</v>
      </c>
      <c r="D318" s="47">
        <f>+'Ark1'!Q1351</f>
        <v>451</v>
      </c>
      <c r="E318" s="65">
        <f>+'Ark1'!R1351</f>
        <v>2914</v>
      </c>
      <c r="F318" s="65">
        <f>+'Ark1'!S1351</f>
        <v>2914</v>
      </c>
      <c r="G318" s="101">
        <f>+'Ark1'!T1351</f>
        <v>10.11840688912809</v>
      </c>
      <c r="H318" s="101">
        <f>+'Ark1'!U1351</f>
        <v>9.5953559791740233</v>
      </c>
      <c r="I318" s="101">
        <f>+'Ark1'!Y1351</f>
        <v>142.79660260809851</v>
      </c>
      <c r="J318" s="101">
        <f>+'Ark1'!AA1351</f>
        <v>25.281664342848103</v>
      </c>
      <c r="K318" s="101">
        <f t="shared" si="10"/>
        <v>2.3031710098080405</v>
      </c>
      <c r="L318" s="65">
        <f t="shared" si="11"/>
        <v>6.4611973392461195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+'Ark1'!C1352</f>
        <v>2016</v>
      </c>
      <c r="C319" s="47">
        <f>+'Ark1'!M1352</f>
        <v>63</v>
      </c>
      <c r="D319" s="47">
        <f>+'Ark1'!Q1352</f>
        <v>412</v>
      </c>
      <c r="E319" s="65">
        <f>+'Ark1'!R1352</f>
        <v>2558</v>
      </c>
      <c r="F319" s="65">
        <f>+'Ark1'!S1352</f>
        <v>2558</v>
      </c>
      <c r="G319" s="101">
        <f>+'Ark1'!T1352</f>
        <v>8.8822528560019443</v>
      </c>
      <c r="H319" s="101">
        <f>+'Ark1'!U1352</f>
        <v>8.1426985942368404</v>
      </c>
      <c r="I319" s="101">
        <f>+'Ark1'!Y1352</f>
        <v>138.04292415949985</v>
      </c>
      <c r="J319" s="101">
        <f>+'Ark1'!AA1352</f>
        <v>25.762672226860111</v>
      </c>
      <c r="K319" s="101">
        <f t="shared" si="10"/>
        <v>2.1911575263412675</v>
      </c>
      <c r="L319" s="65">
        <f t="shared" si="11"/>
        <v>6.20873786407767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+'Ark1'!C1353</f>
        <v>2016</v>
      </c>
      <c r="C320" s="47">
        <f>+'Ark1'!M1353</f>
        <v>64</v>
      </c>
      <c r="D320" s="47">
        <f>+'Ark1'!Q1353</f>
        <v>377</v>
      </c>
      <c r="E320" s="65">
        <f>+'Ark1'!R1353</f>
        <v>2127</v>
      </c>
      <c r="F320" s="65">
        <f>+'Ark1'!S1353</f>
        <v>2127</v>
      </c>
      <c r="G320" s="101">
        <f>+'Ark1'!T1353</f>
        <v>7.3856731136497791</v>
      </c>
      <c r="H320" s="101">
        <f>+'Ark1'!U1353</f>
        <v>6.7086596117664081</v>
      </c>
      <c r="I320" s="101">
        <f>+'Ark1'!Y1353</f>
        <v>136.7774800188057</v>
      </c>
      <c r="J320" s="101">
        <f>+'Ark1'!AA1353</f>
        <v>24.463451061602832</v>
      </c>
      <c r="K320" s="101">
        <f t="shared" si="10"/>
        <v>2.1371481252938391</v>
      </c>
      <c r="L320" s="65">
        <f t="shared" si="11"/>
        <v>5.6419098143236077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+'Ark1'!C1354</f>
        <v>2016</v>
      </c>
      <c r="C321" s="47">
        <f>+'Ark1'!M1354</f>
        <v>65</v>
      </c>
      <c r="D321" s="47">
        <f>+'Ark1'!Q1354</f>
        <v>352</v>
      </c>
      <c r="E321" s="65">
        <f>+'Ark1'!R1354</f>
        <v>2402</v>
      </c>
      <c r="F321" s="65">
        <f>+'Ark1'!S1354</f>
        <v>2402</v>
      </c>
      <c r="G321" s="101">
        <f>+'Ark1'!T1354</f>
        <v>8.3405673808118355</v>
      </c>
      <c r="H321" s="101">
        <f>+'Ark1'!U1354</f>
        <v>7.5035966791909203</v>
      </c>
      <c r="I321" s="101">
        <f>+'Ark1'!Y1354</f>
        <v>135.46990008326387</v>
      </c>
      <c r="J321" s="101">
        <f>+'Ark1'!AA1354</f>
        <v>22.575085868903873</v>
      </c>
      <c r="K321" s="101">
        <f t="shared" si="10"/>
        <v>2.0841523089732901</v>
      </c>
      <c r="L321" s="65">
        <f t="shared" si="11"/>
        <v>6.8238636363636367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+'Ark1'!C1355</f>
        <v>2016</v>
      </c>
      <c r="C322" s="47">
        <f>+'Ark1'!M1355</f>
        <v>66</v>
      </c>
      <c r="D322" s="47">
        <f>+'Ark1'!Q1355</f>
        <v>3</v>
      </c>
      <c r="E322" s="65">
        <f>+'Ark1'!R1355</f>
        <v>6</v>
      </c>
      <c r="F322" s="65">
        <f>+'Ark1'!S1355</f>
        <v>6</v>
      </c>
      <c r="G322" s="101">
        <f>+'Ark1'!T1355</f>
        <v>2.083405673808118E-2</v>
      </c>
      <c r="H322" s="101">
        <f>+'Ark1'!U1355</f>
        <v>1.3127887694275956E-2</v>
      </c>
      <c r="I322" s="101">
        <f>+'Ark1'!Y1355</f>
        <v>94.883333333333312</v>
      </c>
      <c r="J322" s="101">
        <f>+'Ark1'!AA1355</f>
        <v>13.49313611515954</v>
      </c>
      <c r="K322" s="101">
        <f t="shared" si="10"/>
        <v>1.4376262626262624</v>
      </c>
      <c r="L322" s="65">
        <f t="shared" si="11"/>
        <v>2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+'Ark1'!C1356</f>
        <v>2016</v>
      </c>
      <c r="C323" s="47">
        <f>+'Ark1'!M1356</f>
        <v>67</v>
      </c>
      <c r="D323" s="47">
        <f>+'Ark1'!Q1356</f>
        <v>1</v>
      </c>
      <c r="E323" s="65">
        <f>+'Ark1'!R1356</f>
        <v>1</v>
      </c>
      <c r="F323" s="65">
        <f>+'Ark1'!S1356</f>
        <v>1</v>
      </c>
      <c r="G323" s="101">
        <f>+'Ark1'!T1356</f>
        <v>3.4723427896801978E-3</v>
      </c>
      <c r="H323" s="101">
        <f>+'Ark1'!U1356</f>
        <v>1.5311641364832668E-3</v>
      </c>
      <c r="I323" s="101">
        <f>+'Ark1'!Y1356</f>
        <v>66.400000000000006</v>
      </c>
      <c r="J323" s="101">
        <f>+'Ark1'!AA1356</f>
        <v>0</v>
      </c>
      <c r="K323" s="101">
        <f t="shared" si="10"/>
        <v>0.99104477611940311</v>
      </c>
      <c r="L323" s="65">
        <f t="shared" si="11"/>
        <v>1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+'Ark1'!C1357</f>
        <v>2016</v>
      </c>
      <c r="C324" s="47">
        <f>+'Ark1'!M1357</f>
        <v>68</v>
      </c>
      <c r="D324" s="47">
        <f>+'Ark1'!Q1357</f>
        <v>0</v>
      </c>
      <c r="E324" s="65">
        <f>+'Ark1'!R1357</f>
        <v>0</v>
      </c>
      <c r="F324" s="65">
        <f>+'Ark1'!S1357</f>
        <v>0</v>
      </c>
      <c r="G324" s="101">
        <f>+'Ark1'!T1357</f>
        <v>0</v>
      </c>
      <c r="H324" s="101">
        <f>+'Ark1'!U1357</f>
        <v>0</v>
      </c>
      <c r="I324" s="101">
        <f>+'Ark1'!Y1357</f>
        <v>0</v>
      </c>
      <c r="J324" s="101">
        <f>+'Ark1'!AA1357</f>
        <v>0</v>
      </c>
      <c r="K324" s="101">
        <f t="shared" si="10"/>
        <v>0</v>
      </c>
      <c r="L324" s="65" t="e">
        <f t="shared" si="11"/>
        <v>#DIV/0!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+'Ark1'!C1358</f>
        <v>2015</v>
      </c>
      <c r="C325" s="47">
        <f>+'Ark1'!M1358</f>
        <v>0</v>
      </c>
      <c r="D325" s="47">
        <f>+'Ark1'!Q1358</f>
        <v>3</v>
      </c>
      <c r="E325" s="65">
        <f>+'Ark1'!R1358</f>
        <v>9</v>
      </c>
      <c r="F325" s="65">
        <f>+'Ark1'!S1358</f>
        <v>0</v>
      </c>
      <c r="G325" s="101">
        <f>+'Ark1'!T1358</f>
        <v>2.1781746896101073E-2</v>
      </c>
      <c r="H325" s="101">
        <f>+'Ark1'!U1358</f>
        <v>0</v>
      </c>
      <c r="I325" s="101">
        <f>+'Ark1'!Y1358</f>
        <v>0</v>
      </c>
      <c r="J325" s="101">
        <f>+'Ark1'!AA1358</f>
        <v>0</v>
      </c>
      <c r="K325" s="101" t="e">
        <f t="shared" si="10"/>
        <v>#DIV/0!</v>
      </c>
      <c r="L325" s="65">
        <f t="shared" si="11"/>
        <v>3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>
        <f>+'Ark1'!C1359</f>
        <v>2015</v>
      </c>
      <c r="C326">
        <f>+'Ark1'!M1359</f>
        <v>35</v>
      </c>
      <c r="D326">
        <f>+'Ark1'!Q1359</f>
        <v>26</v>
      </c>
      <c r="E326" s="9">
        <f>+'Ark1'!R1359</f>
        <v>52</v>
      </c>
      <c r="F326" s="9">
        <f>+'Ark1'!S1359</f>
        <v>52</v>
      </c>
      <c r="G326" s="96">
        <f>+'Ark1'!T1359</f>
        <v>0.12585009317747284</v>
      </c>
      <c r="H326" s="96">
        <f>+'Ark1'!U1359</f>
        <v>0.20773280268333913</v>
      </c>
      <c r="I326" s="96">
        <f>+'Ark1'!Y1359</f>
        <v>229.38653846153841</v>
      </c>
      <c r="J326" s="96">
        <f>+'Ark1'!AA1359</f>
        <v>45.968841992937023</v>
      </c>
      <c r="K326" s="96">
        <f t="shared" si="10"/>
        <v>6.5539010989010977</v>
      </c>
      <c r="L326" s="9">
        <f t="shared" si="11"/>
        <v>2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+'Ark1'!C1360</f>
        <v>2015</v>
      </c>
      <c r="C327">
        <f>+'Ark1'!M1360</f>
        <v>36</v>
      </c>
      <c r="D327">
        <f>+'Ark1'!Q1360</f>
        <v>8</v>
      </c>
      <c r="E327" s="9">
        <f>+'Ark1'!R1360</f>
        <v>11</v>
      </c>
      <c r="F327" s="9">
        <f>+'Ark1'!S1360</f>
        <v>11</v>
      </c>
      <c r="G327" s="96">
        <f>+'Ark1'!T1360</f>
        <v>2.6622135095234631E-2</v>
      </c>
      <c r="H327" s="96">
        <f>+'Ark1'!U1360</f>
        <v>3.9635741285452976E-2</v>
      </c>
      <c r="I327" s="96">
        <f>+'Ark1'!Y1360</f>
        <v>206.9</v>
      </c>
      <c r="J327" s="96">
        <f>+'Ark1'!AA1360</f>
        <v>36.043231617802405</v>
      </c>
      <c r="K327" s="96">
        <f t="shared" si="10"/>
        <v>5.7472222222222227</v>
      </c>
      <c r="L327" s="9">
        <f t="shared" si="11"/>
        <v>1.375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+'Ark1'!C1361</f>
        <v>2015</v>
      </c>
      <c r="C328">
        <f>+'Ark1'!M1361</f>
        <v>37</v>
      </c>
      <c r="D328">
        <f>+'Ark1'!Q1361</f>
        <v>14</v>
      </c>
      <c r="E328" s="9">
        <f>+'Ark1'!R1361</f>
        <v>16</v>
      </c>
      <c r="F328" s="9">
        <f>+'Ark1'!S1361</f>
        <v>16</v>
      </c>
      <c r="G328" s="96">
        <f>+'Ark1'!T1361</f>
        <v>3.8723105593068574E-2</v>
      </c>
      <c r="H328" s="96">
        <f>+'Ark1'!U1361</f>
        <v>6.1035802312547599E-2</v>
      </c>
      <c r="I328" s="96">
        <f>+'Ark1'!Y1361</f>
        <v>219.04374999999999</v>
      </c>
      <c r="J328" s="96">
        <f>+'Ark1'!AA1361</f>
        <v>46.19576507578909</v>
      </c>
      <c r="K328" s="96">
        <f t="shared" si="10"/>
        <v>5.9201013513513514</v>
      </c>
      <c r="L328" s="9">
        <f t="shared" si="11"/>
        <v>1.1428571428571428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+'Ark1'!C1362</f>
        <v>2015</v>
      </c>
      <c r="C329">
        <f>+'Ark1'!M1362</f>
        <v>38</v>
      </c>
      <c r="D329">
        <f>+'Ark1'!Q1362</f>
        <v>20</v>
      </c>
      <c r="E329" s="9">
        <f>+'Ark1'!R1362</f>
        <v>26</v>
      </c>
      <c r="F329" s="9">
        <f>+'Ark1'!S1362</f>
        <v>26</v>
      </c>
      <c r="G329" s="96">
        <f>+'Ark1'!T1362</f>
        <v>6.2925046588736405E-2</v>
      </c>
      <c r="H329" s="96">
        <f>+'Ark1'!U1362</f>
        <v>0.10042772779853822</v>
      </c>
      <c r="I329" s="96">
        <f>+'Ark1'!Y1362</f>
        <v>221.79230769230765</v>
      </c>
      <c r="J329" s="96">
        <f>+'Ark1'!AA1362</f>
        <v>31.555932309239942</v>
      </c>
      <c r="K329" s="96">
        <f t="shared" si="10"/>
        <v>5.836639676113359</v>
      </c>
      <c r="L329" s="9">
        <f t="shared" si="11"/>
        <v>1.3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+'Ark1'!C1363</f>
        <v>2015</v>
      </c>
      <c r="C330">
        <f>+'Ark1'!M1363</f>
        <v>39</v>
      </c>
      <c r="D330">
        <f>+'Ark1'!Q1363</f>
        <v>15</v>
      </c>
      <c r="E330" s="9">
        <f>+'Ark1'!R1363</f>
        <v>18</v>
      </c>
      <c r="F330" s="9">
        <f>+'Ark1'!S1363</f>
        <v>18</v>
      </c>
      <c r="G330" s="96">
        <f>+'Ark1'!T1363</f>
        <v>4.3563493792202146E-2</v>
      </c>
      <c r="H330" s="96">
        <f>+'Ark1'!U1363</f>
        <v>6.9783564888971444E-2</v>
      </c>
      <c r="I330" s="96">
        <f>+'Ark1'!Y1363</f>
        <v>222.61111111111111</v>
      </c>
      <c r="J330" s="96">
        <f>+'Ark1'!AA1363</f>
        <v>30.734289372130824</v>
      </c>
      <c r="K330" s="96">
        <f t="shared" si="10"/>
        <v>5.7079772079772084</v>
      </c>
      <c r="L330" s="9">
        <f t="shared" si="11"/>
        <v>1.2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+'Ark1'!C1364</f>
        <v>2015</v>
      </c>
      <c r="C331">
        <f>+'Ark1'!M1364</f>
        <v>40</v>
      </c>
      <c r="D331">
        <f>+'Ark1'!Q1364</f>
        <v>24</v>
      </c>
      <c r="E331" s="9">
        <f>+'Ark1'!R1364</f>
        <v>35</v>
      </c>
      <c r="F331" s="9">
        <f>+'Ark1'!S1364</f>
        <v>35</v>
      </c>
      <c r="G331" s="96">
        <f>+'Ark1'!T1364</f>
        <v>8.4706793484837492E-2</v>
      </c>
      <c r="H331" s="96">
        <f>+'Ark1'!U1364</f>
        <v>0.121859136571278</v>
      </c>
      <c r="I331" s="96">
        <f>+'Ark1'!Y1364</f>
        <v>199.92000000000004</v>
      </c>
      <c r="J331" s="96">
        <f>+'Ark1'!AA1364</f>
        <v>35.173884792961971</v>
      </c>
      <c r="K331" s="96">
        <f t="shared" si="10"/>
        <v>4.9980000000000011</v>
      </c>
      <c r="L331" s="9">
        <f t="shared" si="11"/>
        <v>1.4583333333333333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+'Ark1'!C1365</f>
        <v>2015</v>
      </c>
      <c r="C332">
        <f>+'Ark1'!M1365</f>
        <v>41</v>
      </c>
      <c r="D332">
        <f>+'Ark1'!Q1365</f>
        <v>26</v>
      </c>
      <c r="E332" s="9">
        <f>+'Ark1'!R1365</f>
        <v>28</v>
      </c>
      <c r="F332" s="9">
        <f>+'Ark1'!S1365</f>
        <v>28</v>
      </c>
      <c r="G332" s="96">
        <f>+'Ark1'!T1365</f>
        <v>6.7765434787869991E-2</v>
      </c>
      <c r="H332" s="96">
        <f>+'Ark1'!U1365</f>
        <v>0.10092406710458655</v>
      </c>
      <c r="I332" s="96">
        <f>+'Ark1'!Y1365</f>
        <v>206.96785714285721</v>
      </c>
      <c r="J332" s="96">
        <f>+'Ark1'!AA1365</f>
        <v>41.333089939896702</v>
      </c>
      <c r="K332" s="96">
        <f t="shared" si="10"/>
        <v>5.0479965156794444</v>
      </c>
      <c r="L332" s="9">
        <f t="shared" si="11"/>
        <v>1.0769230769230769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+'Ark1'!C1366</f>
        <v>2015</v>
      </c>
      <c r="C333">
        <f>+'Ark1'!M1366</f>
        <v>42</v>
      </c>
      <c r="D333">
        <f>+'Ark1'!Q1366</f>
        <v>38</v>
      </c>
      <c r="E333" s="9">
        <f>+'Ark1'!R1366</f>
        <v>59</v>
      </c>
      <c r="F333" s="9">
        <f>+'Ark1'!S1366</f>
        <v>59</v>
      </c>
      <c r="G333" s="96">
        <f>+'Ark1'!T1366</f>
        <v>0.14279145187444031</v>
      </c>
      <c r="H333" s="96">
        <f>+'Ark1'!U1366</f>
        <v>0.20382130064339327</v>
      </c>
      <c r="I333" s="96">
        <f>+'Ark1'!Y1366</f>
        <v>198.36440677966095</v>
      </c>
      <c r="J333" s="96">
        <f>+'Ark1'!AA1366</f>
        <v>38.285704561894285</v>
      </c>
      <c r="K333" s="96">
        <f t="shared" si="10"/>
        <v>4.7229620661824034</v>
      </c>
      <c r="L333" s="9">
        <f t="shared" si="11"/>
        <v>1.5526315789473684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+'Ark1'!C1367</f>
        <v>2015</v>
      </c>
      <c r="C334">
        <f>+'Ark1'!M1367</f>
        <v>43</v>
      </c>
      <c r="D334">
        <f>+'Ark1'!Q1367</f>
        <v>36</v>
      </c>
      <c r="E334" s="9">
        <f>+'Ark1'!R1367</f>
        <v>55</v>
      </c>
      <c r="F334" s="9">
        <f>+'Ark1'!S1367</f>
        <v>55</v>
      </c>
      <c r="G334" s="96">
        <f>+'Ark1'!T1367</f>
        <v>0.13311067547617317</v>
      </c>
      <c r="H334" s="96">
        <f>+'Ark1'!U1367</f>
        <v>0.19026165911043763</v>
      </c>
      <c r="I334" s="96">
        <f>+'Ark1'!Y1367</f>
        <v>198.63454545454536</v>
      </c>
      <c r="J334" s="96">
        <f>+'Ark1'!AA1367</f>
        <v>32.346219215245128</v>
      </c>
      <c r="K334" s="96">
        <f t="shared" si="10"/>
        <v>4.6194080338266366</v>
      </c>
      <c r="L334" s="9">
        <f t="shared" si="11"/>
        <v>1.5277777777777777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+'Ark1'!C1368</f>
        <v>2015</v>
      </c>
      <c r="C335">
        <f>+'Ark1'!M1368</f>
        <v>44</v>
      </c>
      <c r="D335">
        <f>+'Ark1'!Q1368</f>
        <v>67</v>
      </c>
      <c r="E335" s="9">
        <f>+'Ark1'!R1368</f>
        <v>91</v>
      </c>
      <c r="F335" s="9">
        <f>+'Ark1'!S1368</f>
        <v>91</v>
      </c>
      <c r="G335" s="96">
        <f>+'Ark1'!T1368</f>
        <v>0.22023766306057743</v>
      </c>
      <c r="H335" s="96">
        <f>+'Ark1'!U1368</f>
        <v>0.30824238292883993</v>
      </c>
      <c r="I335" s="96">
        <f>+'Ark1'!Y1368</f>
        <v>194.49890109890111</v>
      </c>
      <c r="J335" s="96">
        <f>+'Ark1'!AA1368</f>
        <v>33.878828990055929</v>
      </c>
      <c r="K335" s="96">
        <f t="shared" si="10"/>
        <v>4.4204295704295706</v>
      </c>
      <c r="L335" s="9">
        <f t="shared" si="11"/>
        <v>1.3582089552238805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+'Ark1'!C1369</f>
        <v>2015</v>
      </c>
      <c r="C336">
        <f>+'Ark1'!M1369</f>
        <v>45</v>
      </c>
      <c r="D336">
        <f>+'Ark1'!Q1369</f>
        <v>66</v>
      </c>
      <c r="E336" s="9">
        <f>+'Ark1'!R1369</f>
        <v>88</v>
      </c>
      <c r="F336" s="9">
        <f>+'Ark1'!S1369</f>
        <v>88</v>
      </c>
      <c r="G336" s="96">
        <f>+'Ark1'!T1369</f>
        <v>0.21297708076187705</v>
      </c>
      <c r="H336" s="96">
        <f>+'Ark1'!U1369</f>
        <v>0.30034971719195891</v>
      </c>
      <c r="I336" s="96">
        <f>+'Ark1'!Y1369</f>
        <v>195.97954545454547</v>
      </c>
      <c r="J336" s="96">
        <f>+'Ark1'!AA1369</f>
        <v>41.380345463788487</v>
      </c>
      <c r="K336" s="96">
        <f t="shared" si="10"/>
        <v>4.3551010101010101</v>
      </c>
      <c r="L336" s="9">
        <f t="shared" si="11"/>
        <v>1.3333333333333333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+'Ark1'!C1370</f>
        <v>2015</v>
      </c>
      <c r="C337">
        <f>+'Ark1'!M1370</f>
        <v>46</v>
      </c>
      <c r="D337">
        <f>+'Ark1'!Q1370</f>
        <v>83</v>
      </c>
      <c r="E337" s="9">
        <f>+'Ark1'!R1370</f>
        <v>120</v>
      </c>
      <c r="F337" s="9">
        <f>+'Ark1'!S1370</f>
        <v>120</v>
      </c>
      <c r="G337" s="96">
        <f>+'Ark1'!T1370</f>
        <v>0.2904232919480142</v>
      </c>
      <c r="H337" s="96">
        <f>+'Ark1'!U1370</f>
        <v>0.38900810804216496</v>
      </c>
      <c r="I337" s="96">
        <f>+'Ark1'!Y1370</f>
        <v>186.14166666666671</v>
      </c>
      <c r="J337" s="96">
        <f>+'Ark1'!AA1370</f>
        <v>36.665018712966685</v>
      </c>
      <c r="K337" s="96">
        <f t="shared" si="10"/>
        <v>4.0465579710144937</v>
      </c>
      <c r="L337" s="9">
        <f t="shared" si="11"/>
        <v>1.4457831325301205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+'Ark1'!C1371</f>
        <v>2015</v>
      </c>
      <c r="C338">
        <f>+'Ark1'!M1371</f>
        <v>47</v>
      </c>
      <c r="D338">
        <f>+'Ark1'!Q1371</f>
        <v>117</v>
      </c>
      <c r="E338" s="9">
        <f>+'Ark1'!R1371</f>
        <v>177</v>
      </c>
      <c r="F338" s="9">
        <f>+'Ark1'!S1371</f>
        <v>177</v>
      </c>
      <c r="G338" s="96">
        <f>+'Ark1'!T1371</f>
        <v>0.42837435562332093</v>
      </c>
      <c r="H338" s="96">
        <f>+'Ark1'!U1371</f>
        <v>0.55481155938368065</v>
      </c>
      <c r="I338" s="96">
        <f>+'Ark1'!Y1371</f>
        <v>179.98587570621478</v>
      </c>
      <c r="J338" s="96">
        <f>+'Ark1'!AA1371</f>
        <v>34.443219031145333</v>
      </c>
      <c r="K338" s="96">
        <f t="shared" si="10"/>
        <v>3.8294867171535061</v>
      </c>
      <c r="L338" s="9">
        <f t="shared" si="11"/>
        <v>1.5128205128205128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+'Ark1'!C1372</f>
        <v>2015</v>
      </c>
      <c r="C339">
        <f>+'Ark1'!M1372</f>
        <v>48</v>
      </c>
      <c r="D339">
        <f>+'Ark1'!Q1372</f>
        <v>150</v>
      </c>
      <c r="E339" s="9">
        <f>+'Ark1'!R1372</f>
        <v>235</v>
      </c>
      <c r="F339" s="9">
        <f>+'Ark1'!S1372</f>
        <v>235</v>
      </c>
      <c r="G339" s="96">
        <f>+'Ark1'!T1372</f>
        <v>0.56874561339819452</v>
      </c>
      <c r="H339" s="96">
        <f>+'Ark1'!U1372</f>
        <v>0.6990338293899292</v>
      </c>
      <c r="I339" s="96">
        <f>+'Ark1'!Y1372</f>
        <v>170.80340425531921</v>
      </c>
      <c r="J339" s="96">
        <f>+'Ark1'!AA1372</f>
        <v>40.032328280528127</v>
      </c>
      <c r="K339" s="96">
        <f t="shared" si="10"/>
        <v>3.5584042553191502</v>
      </c>
      <c r="L339" s="9">
        <f t="shared" si="11"/>
        <v>1.5666666666666667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+'Ark1'!C1373</f>
        <v>2015</v>
      </c>
      <c r="C340">
        <f>+'Ark1'!M1373</f>
        <v>49</v>
      </c>
      <c r="D340">
        <f>+'Ark1'!Q1373</f>
        <v>193</v>
      </c>
      <c r="E340" s="9">
        <f>+'Ark1'!R1373</f>
        <v>324</v>
      </c>
      <c r="F340" s="9">
        <f>+'Ark1'!S1373</f>
        <v>324</v>
      </c>
      <c r="G340" s="96">
        <f>+'Ark1'!T1373</f>
        <v>0.78414288825963852</v>
      </c>
      <c r="H340" s="96">
        <f>+'Ark1'!U1373</f>
        <v>0.96044790494917676</v>
      </c>
      <c r="I340" s="96">
        <f>+'Ark1'!Y1373</f>
        <v>170.2138888888889</v>
      </c>
      <c r="J340" s="96">
        <f>+'Ark1'!AA1373</f>
        <v>37.234056472801271</v>
      </c>
      <c r="K340" s="96">
        <f t="shared" si="10"/>
        <v>3.4737528344671205</v>
      </c>
      <c r="L340" s="9">
        <f t="shared" si="11"/>
        <v>1.6787564766839378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+'Ark1'!C1374</f>
        <v>2015</v>
      </c>
      <c r="C341">
        <f>+'Ark1'!M1374</f>
        <v>50</v>
      </c>
      <c r="D341">
        <f>+'Ark1'!Q1374</f>
        <v>214</v>
      </c>
      <c r="E341" s="9">
        <f>+'Ark1'!R1374</f>
        <v>396</v>
      </c>
      <c r="F341" s="9">
        <f>+'Ark1'!S1374</f>
        <v>396</v>
      </c>
      <c r="G341" s="96">
        <f>+'Ark1'!T1374</f>
        <v>0.95839686342844721</v>
      </c>
      <c r="H341" s="96">
        <f>+'Ark1'!U1374</f>
        <v>1.1294714663850201</v>
      </c>
      <c r="I341" s="96">
        <f>+'Ark1'!Y1374</f>
        <v>163.77449494949499</v>
      </c>
      <c r="J341" s="96">
        <f>+'Ark1'!AA1374</f>
        <v>39.211945214082242</v>
      </c>
      <c r="K341" s="96">
        <f t="shared" si="10"/>
        <v>3.2754898989898997</v>
      </c>
      <c r="L341" s="9">
        <f t="shared" si="11"/>
        <v>1.8504672897196262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+'Ark1'!C1375</f>
        <v>2015</v>
      </c>
      <c r="C342">
        <f>+'Ark1'!M1375</f>
        <v>51</v>
      </c>
      <c r="D342">
        <f>+'Ark1'!Q1375</f>
        <v>257</v>
      </c>
      <c r="E342" s="9">
        <f>+'Ark1'!R1375</f>
        <v>541</v>
      </c>
      <c r="F342" s="9">
        <f>+'Ark1'!S1375</f>
        <v>541</v>
      </c>
      <c r="G342" s="96">
        <f>+'Ark1'!T1375</f>
        <v>1.3093250078656311</v>
      </c>
      <c r="H342" s="96">
        <f>+'Ark1'!U1375</f>
        <v>1.5040212975190661</v>
      </c>
      <c r="I342" s="96">
        <f>+'Ark1'!Y1375</f>
        <v>159.63308687615503</v>
      </c>
      <c r="J342" s="96">
        <f>+'Ark1'!AA1375</f>
        <v>37.506370074980467</v>
      </c>
      <c r="K342" s="96">
        <f t="shared" si="10"/>
        <v>3.1300605269834318</v>
      </c>
      <c r="L342" s="9">
        <f t="shared" si="11"/>
        <v>2.1050583657587549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+'Ark1'!C1376</f>
        <v>2015</v>
      </c>
      <c r="C343">
        <f>+'Ark1'!M1376</f>
        <v>52</v>
      </c>
      <c r="D343">
        <f>+'Ark1'!Q1376</f>
        <v>305</v>
      </c>
      <c r="E343" s="9">
        <f>+'Ark1'!R1376</f>
        <v>669</v>
      </c>
      <c r="F343" s="9">
        <f>+'Ark1'!S1376</f>
        <v>668</v>
      </c>
      <c r="G343" s="96">
        <f>+'Ark1'!T1376</f>
        <v>1.6191098526101797</v>
      </c>
      <c r="H343" s="96">
        <f>+'Ark1'!U1376</f>
        <v>1.8348549558095215</v>
      </c>
      <c r="I343" s="96">
        <f>+'Ark1'!Y1376</f>
        <v>157.48594917787764</v>
      </c>
      <c r="J343" s="96">
        <f>+'Ark1'!AA1376</f>
        <v>37.287747326438591</v>
      </c>
      <c r="K343" s="96">
        <f t="shared" si="10"/>
        <v>3.028575945728416</v>
      </c>
      <c r="L343" s="9">
        <f t="shared" si="11"/>
        <v>2.1934426229508195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+'Ark1'!C1377</f>
        <v>2015</v>
      </c>
      <c r="C344">
        <f>+'Ark1'!M1377</f>
        <v>53</v>
      </c>
      <c r="D344">
        <f>+'Ark1'!Q1377</f>
        <v>394</v>
      </c>
      <c r="E344" s="9">
        <f>+'Ark1'!R1377</f>
        <v>923</v>
      </c>
      <c r="F344" s="9">
        <f>+'Ark1'!S1377</f>
        <v>923</v>
      </c>
      <c r="G344" s="96">
        <f>+'Ark1'!T1377</f>
        <v>2.2338391539001425</v>
      </c>
      <c r="H344" s="96">
        <f>+'Ark1'!U1377</f>
        <v>2.4580760038980545</v>
      </c>
      <c r="I344" s="96">
        <f>+'Ark1'!Y1377</f>
        <v>152.9184182015166</v>
      </c>
      <c r="J344" s="96">
        <f>+'Ark1'!AA1377</f>
        <v>34.993863057244099</v>
      </c>
      <c r="K344" s="96">
        <f t="shared" si="10"/>
        <v>2.885253173613521</v>
      </c>
      <c r="L344" s="9">
        <f t="shared" si="11"/>
        <v>2.3426395939086295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+'Ark1'!C1378</f>
        <v>2015</v>
      </c>
      <c r="C345">
        <f>+'Ark1'!M1378</f>
        <v>54</v>
      </c>
      <c r="D345">
        <f>+'Ark1'!Q1378</f>
        <v>466</v>
      </c>
      <c r="E345" s="9">
        <f>+'Ark1'!R1378</f>
        <v>1256</v>
      </c>
      <c r="F345" s="9">
        <f>+'Ark1'!S1378</f>
        <v>1256</v>
      </c>
      <c r="G345" s="96">
        <f>+'Ark1'!T1378</f>
        <v>3.0397637890558822</v>
      </c>
      <c r="H345" s="96">
        <f>+'Ark1'!U1378</f>
        <v>3.259244271682761</v>
      </c>
      <c r="I345" s="96">
        <f>+'Ark1'!Y1378</f>
        <v>149.00246815286619</v>
      </c>
      <c r="J345" s="96">
        <f>+'Ark1'!AA1378</f>
        <v>35.432579316629493</v>
      </c>
      <c r="K345" s="96">
        <f t="shared" si="10"/>
        <v>2.7593049657938185</v>
      </c>
      <c r="L345" s="9">
        <f t="shared" si="11"/>
        <v>2.6952789699570814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+'Ark1'!C1379</f>
        <v>2015</v>
      </c>
      <c r="C346">
        <f>+'Ark1'!M1379</f>
        <v>55</v>
      </c>
      <c r="D346">
        <f>+'Ark1'!Q1379</f>
        <v>550</v>
      </c>
      <c r="E346" s="9">
        <f>+'Ark1'!R1379</f>
        <v>1651</v>
      </c>
      <c r="F346" s="9">
        <f>+'Ark1'!S1379</f>
        <v>1651</v>
      </c>
      <c r="G346" s="96">
        <f>+'Ark1'!T1379</f>
        <v>3.9957404583847618</v>
      </c>
      <c r="H346" s="96">
        <f>+'Ark1'!U1379</f>
        <v>4.1503022001049565</v>
      </c>
      <c r="I346" s="96">
        <f>+'Ark1'!Y1379</f>
        <v>144.34403391883711</v>
      </c>
      <c r="J346" s="96">
        <f>+'Ark1'!AA1379</f>
        <v>34.0728694018512</v>
      </c>
      <c r="K346" s="96">
        <f t="shared" si="10"/>
        <v>2.6244369803424932</v>
      </c>
      <c r="L346" s="9">
        <f t="shared" si="11"/>
        <v>3.0018181818181819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+'Ark1'!C1380</f>
        <v>2015</v>
      </c>
      <c r="C347">
        <f>+'Ark1'!M1380</f>
        <v>56</v>
      </c>
      <c r="D347">
        <f>+'Ark1'!Q1380</f>
        <v>622</v>
      </c>
      <c r="E347" s="9">
        <f>+'Ark1'!R1380</f>
        <v>2137</v>
      </c>
      <c r="F347" s="9">
        <f>+'Ark1'!S1380</f>
        <v>2137</v>
      </c>
      <c r="G347" s="96">
        <f>+'Ark1'!T1380</f>
        <v>5.1719547907742189</v>
      </c>
      <c r="H347" s="96">
        <f>+'Ark1'!U1380</f>
        <v>5.3008410931049372</v>
      </c>
      <c r="I347" s="96">
        <f>+'Ark1'!Y1380</f>
        <v>142.43163313055663</v>
      </c>
      <c r="J347" s="96">
        <f>+'Ark1'!AA1380</f>
        <v>32.54101290120942</v>
      </c>
      <c r="K347" s="96">
        <f t="shared" si="10"/>
        <v>2.5434220201885114</v>
      </c>
      <c r="L347" s="9">
        <f t="shared" si="11"/>
        <v>3.4356913183279745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+'Ark1'!C1381</f>
        <v>2015</v>
      </c>
      <c r="C348">
        <f>+'Ark1'!M1381</f>
        <v>57</v>
      </c>
      <c r="D348">
        <f>+'Ark1'!Q1381</f>
        <v>687</v>
      </c>
      <c r="E348" s="9">
        <f>+'Ark1'!R1381</f>
        <v>2649</v>
      </c>
      <c r="F348" s="9">
        <f>+'Ark1'!S1381</f>
        <v>2649</v>
      </c>
      <c r="G348" s="96">
        <f>+'Ark1'!T1381</f>
        <v>6.4110941697524124</v>
      </c>
      <c r="H348" s="96">
        <f>+'Ark1'!U1381</f>
        <v>6.427139471014101</v>
      </c>
      <c r="I348" s="96">
        <f>+'Ark1'!Y1381</f>
        <v>139.31630804076997</v>
      </c>
      <c r="J348" s="96">
        <f>+'Ark1'!AA1381</f>
        <v>30.992489838420074</v>
      </c>
      <c r="K348" s="96">
        <f t="shared" si="10"/>
        <v>2.4441457551012276</v>
      </c>
      <c r="L348" s="9">
        <f t="shared" si="11"/>
        <v>3.8558951965065504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+'Ark1'!C1382</f>
        <v>2015</v>
      </c>
      <c r="C349">
        <f>+'Ark1'!M1382</f>
        <v>58</v>
      </c>
      <c r="D349">
        <f>+'Ark1'!Q1382</f>
        <v>760</v>
      </c>
      <c r="E349" s="9">
        <f>+'Ark1'!R1382</f>
        <v>3239</v>
      </c>
      <c r="F349" s="9">
        <f>+'Ark1'!S1382</f>
        <v>3239</v>
      </c>
      <c r="G349" s="96">
        <f>+'Ark1'!T1382</f>
        <v>7.839008688496814</v>
      </c>
      <c r="H349" s="96">
        <f>+'Ark1'!U1382</f>
        <v>7.7529523176233059</v>
      </c>
      <c r="I349" s="96">
        <f>+'Ark1'!Y1382</f>
        <v>137.44291447977781</v>
      </c>
      <c r="J349" s="96">
        <f>+'Ark1'!AA1382</f>
        <v>29.972461451689803</v>
      </c>
      <c r="K349" s="96">
        <f t="shared" si="10"/>
        <v>2.3697054220651346</v>
      </c>
      <c r="L349" s="9">
        <f t="shared" si="11"/>
        <v>4.2618421052631579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+'Ark1'!C1383</f>
        <v>2015</v>
      </c>
      <c r="C350">
        <f>+'Ark1'!M1383</f>
        <v>59</v>
      </c>
      <c r="D350">
        <f>+'Ark1'!Q1383</f>
        <v>803</v>
      </c>
      <c r="E350" s="9">
        <f>+'Ark1'!R1383</f>
        <v>3887</v>
      </c>
      <c r="F350" s="9">
        <f>+'Ark1'!S1383</f>
        <v>3887</v>
      </c>
      <c r="G350" s="96">
        <f>+'Ark1'!T1383</f>
        <v>9.4072944650160952</v>
      </c>
      <c r="H350" s="96">
        <f>+'Ark1'!U1383</f>
        <v>9.1901454460511971</v>
      </c>
      <c r="I350" s="96">
        <f>+'Ark1'!Y1383</f>
        <v>135.76068947774675</v>
      </c>
      <c r="J350" s="96">
        <f>+'Ark1'!AA1383</f>
        <v>28.586851731786009</v>
      </c>
      <c r="K350" s="96">
        <f t="shared" si="10"/>
        <v>2.3010286352160465</v>
      </c>
      <c r="L350" s="9">
        <f t="shared" si="11"/>
        <v>4.8405977584059778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+'Ark1'!C1384</f>
        <v>2015</v>
      </c>
      <c r="C351">
        <f>+'Ark1'!M1384</f>
        <v>60</v>
      </c>
      <c r="D351">
        <f>+'Ark1'!Q1384</f>
        <v>811</v>
      </c>
      <c r="E351" s="9">
        <f>+'Ark1'!R1384</f>
        <v>4126</v>
      </c>
      <c r="F351" s="9">
        <f>+'Ark1'!S1384</f>
        <v>4126</v>
      </c>
      <c r="G351" s="96">
        <f>+'Ark1'!T1384</f>
        <v>9.9857208548125573</v>
      </c>
      <c r="H351" s="96">
        <f>+'Ark1'!U1384</f>
        <v>9.7206085147756642</v>
      </c>
      <c r="I351" s="96">
        <f>+'Ark1'!Y1384</f>
        <v>135.27901114881212</v>
      </c>
      <c r="J351" s="96">
        <f>+'Ark1'!AA1384</f>
        <v>27.740294370131679</v>
      </c>
      <c r="K351" s="96">
        <f t="shared" si="10"/>
        <v>2.2546501858135355</v>
      </c>
      <c r="L351" s="9">
        <f t="shared" si="11"/>
        <v>5.0875462392108508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+'Ark1'!C1385</f>
        <v>2015</v>
      </c>
      <c r="C352">
        <f>+'Ark1'!M1385</f>
        <v>61</v>
      </c>
      <c r="D352">
        <f>+'Ark1'!Q1385</f>
        <v>765</v>
      </c>
      <c r="E352" s="9">
        <f>+'Ark1'!R1385</f>
        <v>4218</v>
      </c>
      <c r="F352" s="9">
        <f>+'Ark1'!S1385</f>
        <v>4218</v>
      </c>
      <c r="G352" s="96">
        <f>+'Ark1'!T1385</f>
        <v>10.208378711972699</v>
      </c>
      <c r="H352" s="96">
        <f>+'Ark1'!U1385</f>
        <v>9.9250567703319756</v>
      </c>
      <c r="I352" s="96">
        <f>+'Ark1'!Y1385</f>
        <v>135.11159317211951</v>
      </c>
      <c r="J352" s="96">
        <f>+'Ark1'!AA1385</f>
        <v>26.836457633159405</v>
      </c>
      <c r="K352" s="96">
        <f t="shared" si="10"/>
        <v>2.2149441503626148</v>
      </c>
      <c r="L352" s="9">
        <f t="shared" si="11"/>
        <v>5.5137254901960784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+'Ark1'!C1386</f>
        <v>2015</v>
      </c>
      <c r="C353">
        <f>+'Ark1'!M1386</f>
        <v>62</v>
      </c>
      <c r="D353">
        <f>+'Ark1'!Q1386</f>
        <v>730</v>
      </c>
      <c r="E353" s="9">
        <f>+'Ark1'!R1386</f>
        <v>4151</v>
      </c>
      <c r="F353" s="9">
        <f>+'Ark1'!S1386</f>
        <v>4151</v>
      </c>
      <c r="G353" s="96">
        <f>+'Ark1'!T1386</f>
        <v>10.046225707301723</v>
      </c>
      <c r="H353" s="96">
        <f>+'Ark1'!U1386</f>
        <v>9.7036580920887605</v>
      </c>
      <c r="I353" s="96">
        <f>+'Ark1'!Y1386</f>
        <v>134.22980004818095</v>
      </c>
      <c r="J353" s="96">
        <f>+'Ark1'!AA1386</f>
        <v>26.356832182232576</v>
      </c>
      <c r="K353" s="96">
        <f t="shared" si="10"/>
        <v>2.1649967749706605</v>
      </c>
      <c r="L353" s="9">
        <f t="shared" si="11"/>
        <v>5.6863013698630134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+'Ark1'!C1387</f>
        <v>2015</v>
      </c>
      <c r="C354">
        <f>+'Ark1'!M1387</f>
        <v>63</v>
      </c>
      <c r="D354">
        <f>+'Ark1'!Q1387</f>
        <v>653</v>
      </c>
      <c r="E354" s="9">
        <f>+'Ark1'!R1387</f>
        <v>3681</v>
      </c>
      <c r="F354" s="9">
        <f>+'Ark1'!S1387</f>
        <v>3681</v>
      </c>
      <c r="G354" s="96">
        <f>+'Ark1'!T1387</f>
        <v>8.9087344805053341</v>
      </c>
      <c r="H354" s="96">
        <f>+'Ark1'!U1387</f>
        <v>8.5834237614205264</v>
      </c>
      <c r="I354" s="96">
        <f>+'Ark1'!Y1387</f>
        <v>133.89394186362392</v>
      </c>
      <c r="J354" s="96">
        <f>+'Ark1'!AA1387</f>
        <v>26.314998904040031</v>
      </c>
      <c r="K354" s="96">
        <f t="shared" si="10"/>
        <v>2.125300664501967</v>
      </c>
      <c r="L354" s="9">
        <f t="shared" si="11"/>
        <v>5.6370597243491574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+'Ark1'!C1388</f>
        <v>2015</v>
      </c>
      <c r="C355">
        <f>+'Ark1'!M1388</f>
        <v>64</v>
      </c>
      <c r="D355">
        <f>+'Ark1'!Q1388</f>
        <v>562</v>
      </c>
      <c r="E355" s="9">
        <f>+'Ark1'!R1388</f>
        <v>3066</v>
      </c>
      <c r="F355" s="9">
        <f>+'Ark1'!S1388</f>
        <v>3066</v>
      </c>
      <c r="G355" s="96">
        <f>+'Ark1'!T1388</f>
        <v>7.4203151092717636</v>
      </c>
      <c r="H355" s="96">
        <f>+'Ark1'!U1388</f>
        <v>7.0453501044236946</v>
      </c>
      <c r="I355" s="96">
        <f>+'Ark1'!Y1388</f>
        <v>131.94611872146115</v>
      </c>
      <c r="J355" s="96">
        <f>+'Ark1'!AA1388</f>
        <v>24.955478548672289</v>
      </c>
      <c r="K355" s="96">
        <f t="shared" si="10"/>
        <v>2.0616581050228304</v>
      </c>
      <c r="L355" s="9">
        <f t="shared" si="11"/>
        <v>5.4555160142348758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+'Ark1'!C1389</f>
        <v>2015</v>
      </c>
      <c r="C356">
        <f>+'Ark1'!M1389</f>
        <v>65</v>
      </c>
      <c r="D356">
        <f>+'Ark1'!Q1389</f>
        <v>487</v>
      </c>
      <c r="E356" s="9">
        <f>+'Ark1'!R1389</f>
        <v>3380</v>
      </c>
      <c r="F356" s="9">
        <f>+'Ark1'!S1389</f>
        <v>3380</v>
      </c>
      <c r="G356" s="96">
        <f>+'Ark1'!T1389</f>
        <v>8.1802560565357343</v>
      </c>
      <c r="H356" s="96">
        <f>+'Ark1'!U1389</f>
        <v>7.7013939837441523</v>
      </c>
      <c r="I356" s="96">
        <f>+'Ark1'!Y1389</f>
        <v>130.83346153846176</v>
      </c>
      <c r="J356" s="96">
        <f>+'Ark1'!AA1389</f>
        <v>22.663136044134941</v>
      </c>
      <c r="K356" s="96">
        <f t="shared" si="10"/>
        <v>2.0128224852071042</v>
      </c>
      <c r="L356" s="9">
        <f t="shared" si="11"/>
        <v>6.9404517453798764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+'Ark1'!C1390</f>
        <v>2015</v>
      </c>
      <c r="C357">
        <f>+'Ark1'!M1390</f>
        <v>66</v>
      </c>
      <c r="D357">
        <f>+'Ark1'!Q1390</f>
        <v>3</v>
      </c>
      <c r="E357" s="9">
        <f>+'Ark1'!R1390</f>
        <v>3</v>
      </c>
      <c r="F357" s="9">
        <f>+'Ark1'!S1390</f>
        <v>2</v>
      </c>
      <c r="G357" s="96">
        <f>+'Ark1'!T1390</f>
        <v>7.260582298700355E-3</v>
      </c>
      <c r="H357" s="96">
        <f>+'Ark1'!U1390</f>
        <v>2.9762942948652906E-3</v>
      </c>
      <c r="I357" s="96">
        <f>+'Ark1'!Y1390</f>
        <v>56.966666666666683</v>
      </c>
      <c r="J357" s="96">
        <f>+'Ark1'!AA1390</f>
        <v>0.65000000000044789</v>
      </c>
      <c r="K357" s="96">
        <f t="shared" si="10"/>
        <v>0.86313131313131342</v>
      </c>
      <c r="L357" s="9">
        <f t="shared" si="11"/>
        <v>1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+'Ark1'!C1391</f>
        <v>2015</v>
      </c>
      <c r="C358">
        <f>+'Ark1'!M1391</f>
        <v>67</v>
      </c>
      <c r="D358">
        <f>+'Ark1'!Q1391</f>
        <v>1</v>
      </c>
      <c r="E358" s="9">
        <f>+'Ark1'!R1391</f>
        <v>1</v>
      </c>
      <c r="F358" s="9">
        <f>+'Ark1'!S1391</f>
        <v>1</v>
      </c>
      <c r="G358" s="96">
        <f>+'Ark1'!T1391</f>
        <v>2.4201940995667859E-3</v>
      </c>
      <c r="H358" s="96">
        <f>+'Ark1'!U1391</f>
        <v>1.5255902880643621E-3</v>
      </c>
      <c r="I358" s="96">
        <f>+'Ark1'!Y1391</f>
        <v>87.600000000000023</v>
      </c>
      <c r="J358" s="96">
        <f>+'Ark1'!AA1391</f>
        <v>0</v>
      </c>
      <c r="K358" s="96">
        <f t="shared" si="10"/>
        <v>1.3074626865671646</v>
      </c>
      <c r="L358" s="9">
        <f t="shared" si="11"/>
        <v>1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+'Ark1'!C1392</f>
        <v>2015</v>
      </c>
      <c r="C359">
        <f>+'Ark1'!M1392</f>
        <v>68</v>
      </c>
      <c r="D359">
        <f>+'Ark1'!Q1392</f>
        <v>1</v>
      </c>
      <c r="E359" s="9">
        <f>+'Ark1'!R1392</f>
        <v>1</v>
      </c>
      <c r="F359" s="9">
        <f>+'Ark1'!S1392</f>
        <v>1</v>
      </c>
      <c r="G359" s="96">
        <f>+'Ark1'!T1392</f>
        <v>2.4201940995667859E-3</v>
      </c>
      <c r="H359" s="96">
        <f>+'Ark1'!U1392</f>
        <v>1.5830611550804845E-3</v>
      </c>
      <c r="I359" s="96">
        <f>+'Ark1'!Y1392</f>
        <v>90.9</v>
      </c>
      <c r="J359" s="96">
        <f>+'Ark1'!AA1392</f>
        <v>0</v>
      </c>
      <c r="K359" s="96">
        <f t="shared" si="10"/>
        <v>1.3367647058823531</v>
      </c>
      <c r="L359" s="9">
        <f t="shared" si="11"/>
        <v>1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+'Ark1'!C1393</f>
        <v>2014</v>
      </c>
      <c r="C360">
        <f>+'Ark1'!M1393</f>
        <v>0</v>
      </c>
      <c r="D360">
        <f>+'Ark1'!Q1393</f>
        <v>32</v>
      </c>
      <c r="E360" s="9">
        <f>+'Ark1'!R1393</f>
        <v>63</v>
      </c>
      <c r="F360" s="9">
        <f>+'Ark1'!S1393</f>
        <v>0</v>
      </c>
      <c r="G360" s="96">
        <f>+'Ark1'!T1393</f>
        <v>0.16899141630901285</v>
      </c>
      <c r="H360" s="96">
        <f>+'Ark1'!U1393</f>
        <v>0</v>
      </c>
      <c r="I360" s="96">
        <f>+'Ark1'!Y1393</f>
        <v>0</v>
      </c>
      <c r="J360" s="96">
        <f>+'Ark1'!AA1393</f>
        <v>0</v>
      </c>
      <c r="K360" s="96" t="e">
        <f t="shared" si="10"/>
        <v>#DIV/0!</v>
      </c>
      <c r="L360" s="9">
        <f t="shared" si="11"/>
        <v>1.96875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 s="47">
        <f>+'Ark1'!C1394</f>
        <v>2014</v>
      </c>
      <c r="C361" s="47">
        <f>+'Ark1'!M1394</f>
        <v>35</v>
      </c>
      <c r="D361" s="47">
        <f>+'Ark1'!Q1394</f>
        <v>28</v>
      </c>
      <c r="E361" s="65">
        <f>+'Ark1'!R1394</f>
        <v>41</v>
      </c>
      <c r="F361" s="65">
        <f>+'Ark1'!S1394</f>
        <v>41</v>
      </c>
      <c r="G361" s="101">
        <f>+'Ark1'!T1394</f>
        <v>0.10997854077253218</v>
      </c>
      <c r="H361" s="101">
        <f>+'Ark1'!U1394</f>
        <v>0.16423993469876405</v>
      </c>
      <c r="I361" s="101">
        <f>+'Ark1'!Y1394</f>
        <v>213.27317073170735</v>
      </c>
      <c r="J361" s="101">
        <f>+'Ark1'!AA1394</f>
        <v>43.446109171496289</v>
      </c>
      <c r="K361" s="101">
        <f t="shared" si="10"/>
        <v>6.0935191637630668</v>
      </c>
      <c r="L361" s="65">
        <f t="shared" si="11"/>
        <v>1.4642857142857142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+'Ark1'!C1395</f>
        <v>2014</v>
      </c>
      <c r="C362" s="47">
        <f>+'Ark1'!M1395</f>
        <v>36</v>
      </c>
      <c r="D362" s="47">
        <f>+'Ark1'!Q1395</f>
        <v>7</v>
      </c>
      <c r="E362" s="65">
        <f>+'Ark1'!R1395</f>
        <v>7</v>
      </c>
      <c r="F362" s="65">
        <f>+'Ark1'!S1395</f>
        <v>7</v>
      </c>
      <c r="G362" s="101">
        <f>+'Ark1'!T1395</f>
        <v>1.8776824034334765E-2</v>
      </c>
      <c r="H362" s="101">
        <f>+'Ark1'!U1395</f>
        <v>2.96184845985317E-2</v>
      </c>
      <c r="I362" s="101">
        <f>+'Ark1'!Y1395</f>
        <v>225.2714285714286</v>
      </c>
      <c r="J362" s="101">
        <f>+'Ark1'!AA1395</f>
        <v>27.440101743132697</v>
      </c>
      <c r="K362" s="101">
        <f t="shared" si="10"/>
        <v>6.257539682539683</v>
      </c>
      <c r="L362" s="65">
        <f t="shared" si="11"/>
        <v>1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+'Ark1'!C1396</f>
        <v>2014</v>
      </c>
      <c r="C363" s="47">
        <f>+'Ark1'!M1396</f>
        <v>37</v>
      </c>
      <c r="D363" s="47">
        <f>+'Ark1'!Q1396</f>
        <v>18</v>
      </c>
      <c r="E363" s="65">
        <f>+'Ark1'!R1396</f>
        <v>20</v>
      </c>
      <c r="F363" s="65">
        <f>+'Ark1'!S1396</f>
        <v>20</v>
      </c>
      <c r="G363" s="101">
        <f>+'Ark1'!T1396</f>
        <v>5.3648068669527905E-2</v>
      </c>
      <c r="H363" s="101">
        <f>+'Ark1'!U1396</f>
        <v>7.0123438645543948E-2</v>
      </c>
      <c r="I363" s="101">
        <f>+'Ark1'!Y1396</f>
        <v>186.67000000000004</v>
      </c>
      <c r="J363" s="101">
        <f>+'Ark1'!AA1396</f>
        <v>37.347625091831247</v>
      </c>
      <c r="K363" s="101">
        <f t="shared" si="10"/>
        <v>5.0451351351351361</v>
      </c>
      <c r="L363" s="65">
        <f t="shared" si="11"/>
        <v>1.1111111111111112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+'Ark1'!C1397</f>
        <v>2014</v>
      </c>
      <c r="C364" s="47">
        <f>+'Ark1'!M1397</f>
        <v>38</v>
      </c>
      <c r="D364" s="47">
        <f>+'Ark1'!Q1397</f>
        <v>19</v>
      </c>
      <c r="E364" s="65">
        <f>+'Ark1'!R1397</f>
        <v>24</v>
      </c>
      <c r="F364" s="65">
        <f>+'Ark1'!S1397</f>
        <v>24</v>
      </c>
      <c r="G364" s="101">
        <f>+'Ark1'!T1397</f>
        <v>6.4377682403433445E-2</v>
      </c>
      <c r="H364" s="101">
        <f>+'Ark1'!U1397</f>
        <v>9.1120650854751004E-2</v>
      </c>
      <c r="I364" s="101">
        <f>+'Ark1'!Y1397</f>
        <v>202.13750000000005</v>
      </c>
      <c r="J364" s="101">
        <f>+'Ark1'!AA1397</f>
        <v>39.417855646267661</v>
      </c>
      <c r="K364" s="101">
        <f t="shared" si="10"/>
        <v>5.3194078947368437</v>
      </c>
      <c r="L364" s="65">
        <f t="shared" si="11"/>
        <v>1.263157894736842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+'Ark1'!C1398</f>
        <v>2014</v>
      </c>
      <c r="C365" s="47">
        <f>+'Ark1'!M1398</f>
        <v>39</v>
      </c>
      <c r="D365" s="47">
        <f>+'Ark1'!Q1398</f>
        <v>24</v>
      </c>
      <c r="E365" s="65">
        <f>+'Ark1'!R1398</f>
        <v>28</v>
      </c>
      <c r="F365" s="65">
        <f>+'Ark1'!S1398</f>
        <v>28</v>
      </c>
      <c r="G365" s="101">
        <f>+'Ark1'!T1398</f>
        <v>7.5107296137339061E-2</v>
      </c>
      <c r="H365" s="101">
        <f>+'Ark1'!U1398</f>
        <v>0.11161072939399778</v>
      </c>
      <c r="I365" s="101">
        <f>+'Ark1'!Y1398</f>
        <v>212.22142857142859</v>
      </c>
      <c r="J365" s="101">
        <f>+'Ark1'!AA1398</f>
        <v>32.591380950258923</v>
      </c>
      <c r="K365" s="101">
        <f t="shared" si="10"/>
        <v>5.4415750915750918</v>
      </c>
      <c r="L365" s="65">
        <f t="shared" si="11"/>
        <v>1.1666666666666667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+'Ark1'!C1399</f>
        <v>2014</v>
      </c>
      <c r="C366" s="47">
        <f>+'Ark1'!M1399</f>
        <v>40</v>
      </c>
      <c r="D366" s="47">
        <f>+'Ark1'!Q1399</f>
        <v>28</v>
      </c>
      <c r="E366" s="65">
        <f>+'Ark1'!R1399</f>
        <v>42</v>
      </c>
      <c r="F366" s="65">
        <f>+'Ark1'!S1399</f>
        <v>42</v>
      </c>
      <c r="G366" s="101">
        <f>+'Ark1'!T1399</f>
        <v>0.11266094420600858</v>
      </c>
      <c r="H366" s="101">
        <f>+'Ark1'!U1399</f>
        <v>0.15667988647065248</v>
      </c>
      <c r="I366" s="101">
        <f>+'Ark1'!Y1399</f>
        <v>198.61190476190475</v>
      </c>
      <c r="J366" s="101">
        <f>+'Ark1'!AA1399</f>
        <v>30.500134288392434</v>
      </c>
      <c r="K366" s="101">
        <f t="shared" si="10"/>
        <v>4.965297619047619</v>
      </c>
      <c r="L366" s="65">
        <f t="shared" si="11"/>
        <v>1.5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+'Ark1'!C1400</f>
        <v>2014</v>
      </c>
      <c r="C367" s="47">
        <f>+'Ark1'!M1400</f>
        <v>41</v>
      </c>
      <c r="D367" s="47">
        <f>+'Ark1'!Q1400</f>
        <v>38</v>
      </c>
      <c r="E367" s="65">
        <f>+'Ark1'!R1400</f>
        <v>49</v>
      </c>
      <c r="F367" s="65">
        <f>+'Ark1'!S1400</f>
        <v>49</v>
      </c>
      <c r="G367" s="101">
        <f>+'Ark1'!T1400</f>
        <v>0.13143776824034337</v>
      </c>
      <c r="H367" s="101">
        <f>+'Ark1'!U1400</f>
        <v>0.18732954286477016</v>
      </c>
      <c r="I367" s="101">
        <f>+'Ark1'!Y1400</f>
        <v>203.54081632653063</v>
      </c>
      <c r="J367" s="101">
        <f>+'Ark1'!AA1400</f>
        <v>32.680911974681351</v>
      </c>
      <c r="K367" s="101">
        <f t="shared" ref="K367:K430" si="12">+I367/C367</f>
        <v>4.9644101543056252</v>
      </c>
      <c r="L367" s="65">
        <f t="shared" ref="L367:L430" si="13">+E367/D367</f>
        <v>1.2894736842105263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+'Ark1'!C1401</f>
        <v>2014</v>
      </c>
      <c r="C368" s="47">
        <f>+'Ark1'!M1401</f>
        <v>42</v>
      </c>
      <c r="D368" s="47">
        <f>+'Ark1'!Q1401</f>
        <v>44</v>
      </c>
      <c r="E368" s="65">
        <f>+'Ark1'!R1401</f>
        <v>52</v>
      </c>
      <c r="F368" s="65">
        <f>+'Ark1'!S1401</f>
        <v>52</v>
      </c>
      <c r="G368" s="101">
        <f>+'Ark1'!T1401</f>
        <v>0.13948497854077255</v>
      </c>
      <c r="H368" s="101">
        <f>+'Ark1'!U1401</f>
        <v>0.19327239816756375</v>
      </c>
      <c r="I368" s="101">
        <f>+'Ark1'!Y1401</f>
        <v>197.88269230769225</v>
      </c>
      <c r="J368" s="101">
        <f>+'Ark1'!AA1401</f>
        <v>34.358006127527275</v>
      </c>
      <c r="K368" s="101">
        <f t="shared" si="12"/>
        <v>4.711492673992673</v>
      </c>
      <c r="L368" s="65">
        <f t="shared" si="13"/>
        <v>1.1818181818181819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+'Ark1'!C1402</f>
        <v>2014</v>
      </c>
      <c r="C369" s="47">
        <f>+'Ark1'!M1402</f>
        <v>43</v>
      </c>
      <c r="D369" s="47">
        <f>+'Ark1'!Q1402</f>
        <v>54</v>
      </c>
      <c r="E369" s="65">
        <f>+'Ark1'!R1402</f>
        <v>69</v>
      </c>
      <c r="F369" s="65">
        <f>+'Ark1'!S1402</f>
        <v>69</v>
      </c>
      <c r="G369" s="101">
        <f>+'Ark1'!T1402</f>
        <v>0.18508583690987124</v>
      </c>
      <c r="H369" s="101">
        <f>+'Ark1'!U1402</f>
        <v>0.24975394109117657</v>
      </c>
      <c r="I369" s="101">
        <f>+'Ark1'!Y1402</f>
        <v>192.71014492753628</v>
      </c>
      <c r="J369" s="101">
        <f>+'Ark1'!AA1402</f>
        <v>33.320147297408454</v>
      </c>
      <c r="K369" s="101">
        <f t="shared" si="12"/>
        <v>4.4816312773845643</v>
      </c>
      <c r="L369" s="65">
        <f t="shared" si="13"/>
        <v>1.2777777777777777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+'Ark1'!C1403</f>
        <v>2014</v>
      </c>
      <c r="C370" s="47">
        <f>+'Ark1'!M1403</f>
        <v>44</v>
      </c>
      <c r="D370" s="47">
        <f>+'Ark1'!Q1403</f>
        <v>59</v>
      </c>
      <c r="E370" s="65">
        <f>+'Ark1'!R1403</f>
        <v>79</v>
      </c>
      <c r="F370" s="65">
        <f>+'Ark1'!S1403</f>
        <v>79</v>
      </c>
      <c r="G370" s="101">
        <f>+'Ark1'!T1403</f>
        <v>0.21190987124463512</v>
      </c>
      <c r="H370" s="101">
        <f>+'Ark1'!U1403</f>
        <v>0.29151921622168242</v>
      </c>
      <c r="I370" s="101">
        <f>+'Ark1'!Y1403</f>
        <v>196.46329113924045</v>
      </c>
      <c r="J370" s="101">
        <f>+'Ark1'!AA1403</f>
        <v>31.824976964464376</v>
      </c>
      <c r="K370" s="101">
        <f t="shared" si="12"/>
        <v>4.4650747986191011</v>
      </c>
      <c r="L370" s="65">
        <f t="shared" si="13"/>
        <v>1.3389830508474576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+'Ark1'!C1404</f>
        <v>2014</v>
      </c>
      <c r="C371" s="47">
        <f>+'Ark1'!M1404</f>
        <v>45</v>
      </c>
      <c r="D371" s="47">
        <f>+'Ark1'!Q1404</f>
        <v>79</v>
      </c>
      <c r="E371" s="65">
        <f>+'Ark1'!R1404</f>
        <v>99</v>
      </c>
      <c r="F371" s="65">
        <f>+'Ark1'!S1404</f>
        <v>99</v>
      </c>
      <c r="G371" s="101">
        <f>+'Ark1'!T1404</f>
        <v>0.26555793991416321</v>
      </c>
      <c r="H371" s="101">
        <f>+'Ark1'!U1404</f>
        <v>0.36842885468043562</v>
      </c>
      <c r="I371" s="101">
        <f>+'Ark1'!Y1404</f>
        <v>198.13434343434344</v>
      </c>
      <c r="J371" s="101">
        <f>+'Ark1'!AA1404</f>
        <v>32.485888658656741</v>
      </c>
      <c r="K371" s="101">
        <f t="shared" si="12"/>
        <v>4.402985409652076</v>
      </c>
      <c r="L371" s="65">
        <f t="shared" si="13"/>
        <v>1.2531645569620253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+'Ark1'!C1405</f>
        <v>2014</v>
      </c>
      <c r="C372" s="47">
        <f>+'Ark1'!M1405</f>
        <v>46</v>
      </c>
      <c r="D372" s="47">
        <f>+'Ark1'!Q1405</f>
        <v>104</v>
      </c>
      <c r="E372" s="65">
        <f>+'Ark1'!R1405</f>
        <v>151</v>
      </c>
      <c r="F372" s="65">
        <f>+'Ark1'!S1405</f>
        <v>151</v>
      </c>
      <c r="G372" s="101">
        <f>+'Ark1'!T1405</f>
        <v>0.40504291845493562</v>
      </c>
      <c r="H372" s="101">
        <f>+'Ark1'!U1405</f>
        <v>0.53785470072275621</v>
      </c>
      <c r="I372" s="101">
        <f>+'Ark1'!Y1405</f>
        <v>189.63973509933777</v>
      </c>
      <c r="J372" s="101">
        <f>+'Ark1'!AA1405</f>
        <v>33.809907007419881</v>
      </c>
      <c r="K372" s="101">
        <f t="shared" si="12"/>
        <v>4.1226029369421253</v>
      </c>
      <c r="L372" s="65">
        <f t="shared" si="13"/>
        <v>1.4519230769230769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+'Ark1'!C1406</f>
        <v>2014</v>
      </c>
      <c r="C373" s="47">
        <f>+'Ark1'!M1406</f>
        <v>47</v>
      </c>
      <c r="D373" s="47">
        <f>+'Ark1'!Q1406</f>
        <v>136</v>
      </c>
      <c r="E373" s="65">
        <f>+'Ark1'!R1406</f>
        <v>191</v>
      </c>
      <c r="F373" s="65">
        <f>+'Ark1'!S1406</f>
        <v>191</v>
      </c>
      <c r="G373" s="101">
        <f>+'Ark1'!T1406</f>
        <v>0.5123390557939913</v>
      </c>
      <c r="H373" s="101">
        <f>+'Ark1'!U1406</f>
        <v>0.66344917149769511</v>
      </c>
      <c r="I373" s="101">
        <f>+'Ark1'!Y1406</f>
        <v>184.93350785340297</v>
      </c>
      <c r="J373" s="101">
        <f>+'Ark1'!AA1406</f>
        <v>34.111608129213259</v>
      </c>
      <c r="K373" s="101">
        <f t="shared" si="12"/>
        <v>3.9347554862426164</v>
      </c>
      <c r="L373" s="65">
        <f t="shared" si="13"/>
        <v>1.4044117647058822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+'Ark1'!C1407</f>
        <v>2014</v>
      </c>
      <c r="C374" s="47">
        <f>+'Ark1'!M1407</f>
        <v>48</v>
      </c>
      <c r="D374" s="47">
        <f>+'Ark1'!Q1407</f>
        <v>154</v>
      </c>
      <c r="E374" s="65">
        <f>+'Ark1'!R1407</f>
        <v>253</v>
      </c>
      <c r="F374" s="65">
        <f>+'Ark1'!S1407</f>
        <v>253</v>
      </c>
      <c r="G374" s="101">
        <f>+'Ark1'!T1407</f>
        <v>0.67864806866952787</v>
      </c>
      <c r="H374" s="101">
        <f>+'Ark1'!U1407</f>
        <v>0.8512520391210957</v>
      </c>
      <c r="I374" s="101">
        <f>+'Ark1'!Y1407</f>
        <v>179.13438735177877</v>
      </c>
      <c r="J374" s="101">
        <f>+'Ark1'!AA1407</f>
        <v>33.698192608787501</v>
      </c>
      <c r="K374" s="101">
        <f t="shared" si="12"/>
        <v>3.7319664031620579</v>
      </c>
      <c r="L374" s="65">
        <f t="shared" si="13"/>
        <v>1.6428571428571428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+'Ark1'!C1408</f>
        <v>2014</v>
      </c>
      <c r="C375" s="47">
        <f>+'Ark1'!M1408</f>
        <v>49</v>
      </c>
      <c r="D375" s="47">
        <f>+'Ark1'!Q1408</f>
        <v>185</v>
      </c>
      <c r="E375" s="65">
        <f>+'Ark1'!R1408</f>
        <v>284</v>
      </c>
      <c r="F375" s="65">
        <f>+'Ark1'!S1408</f>
        <v>284</v>
      </c>
      <c r="G375" s="101">
        <f>+'Ark1'!T1408</f>
        <v>0.76180257510729621</v>
      </c>
      <c r="H375" s="101">
        <f>+'Ark1'!U1408</f>
        <v>0.94976181537445248</v>
      </c>
      <c r="I375" s="101">
        <f>+'Ark1'!Y1408</f>
        <v>178.04823943661972</v>
      </c>
      <c r="J375" s="101">
        <f>+'Ark1'!AA1408</f>
        <v>38.512933126771571</v>
      </c>
      <c r="K375" s="101">
        <f t="shared" si="12"/>
        <v>3.6336375395228515</v>
      </c>
      <c r="L375" s="65">
        <f t="shared" si="13"/>
        <v>1.5351351351351352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+'Ark1'!C1409</f>
        <v>2014</v>
      </c>
      <c r="C376" s="47">
        <f>+'Ark1'!M1409</f>
        <v>50</v>
      </c>
      <c r="D376" s="47">
        <f>+'Ark1'!Q1409</f>
        <v>194</v>
      </c>
      <c r="E376" s="65">
        <f>+'Ark1'!R1409</f>
        <v>324</v>
      </c>
      <c r="F376" s="65">
        <f>+'Ark1'!S1409</f>
        <v>324</v>
      </c>
      <c r="G376" s="101">
        <f>+'Ark1'!T1409</f>
        <v>0.86909871244635228</v>
      </c>
      <c r="H376" s="101">
        <f>+'Ark1'!U1409</f>
        <v>1.0551310440822343</v>
      </c>
      <c r="I376" s="101">
        <f>+'Ark1'!Y1409</f>
        <v>173.38148148148133</v>
      </c>
      <c r="J376" s="101">
        <f>+'Ark1'!AA1409</f>
        <v>33.643410049823657</v>
      </c>
      <c r="K376" s="101">
        <f t="shared" si="12"/>
        <v>3.4676296296296267</v>
      </c>
      <c r="L376" s="65">
        <f t="shared" si="13"/>
        <v>1.6701030927835052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+'Ark1'!C1410</f>
        <v>2014</v>
      </c>
      <c r="C377" s="47">
        <f>+'Ark1'!M1410</f>
        <v>51</v>
      </c>
      <c r="D377" s="47">
        <f>+'Ark1'!Q1410</f>
        <v>239</v>
      </c>
      <c r="E377" s="65">
        <f>+'Ark1'!R1410</f>
        <v>455</v>
      </c>
      <c r="F377" s="65">
        <f>+'Ark1'!S1410</f>
        <v>455</v>
      </c>
      <c r="G377" s="101">
        <f>+'Ark1'!T1410</f>
        <v>1.2204935622317599</v>
      </c>
      <c r="H377" s="101">
        <f>+'Ark1'!U1410</f>
        <v>1.4194558725816961</v>
      </c>
      <c r="I377" s="101">
        <f>+'Ark1'!Y1410</f>
        <v>166.09318681318675</v>
      </c>
      <c r="J377" s="101">
        <f>+'Ark1'!AA1410</f>
        <v>35.268877694084352</v>
      </c>
      <c r="K377" s="101">
        <f t="shared" si="12"/>
        <v>3.25672915319974</v>
      </c>
      <c r="L377" s="65">
        <f t="shared" si="13"/>
        <v>1.903765690376569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+'Ark1'!C1411</f>
        <v>2014</v>
      </c>
      <c r="C378" s="47">
        <f>+'Ark1'!M1411</f>
        <v>52</v>
      </c>
      <c r="D378" s="47">
        <f>+'Ark1'!Q1411</f>
        <v>288</v>
      </c>
      <c r="E378" s="65">
        <f>+'Ark1'!R1411</f>
        <v>623</v>
      </c>
      <c r="F378" s="65">
        <f>+'Ark1'!S1411</f>
        <v>623</v>
      </c>
      <c r="G378" s="101">
        <f>+'Ark1'!T1411</f>
        <v>1.671137339055794</v>
      </c>
      <c r="H378" s="101">
        <f>+'Ark1'!U1411</f>
        <v>1.9383832177778249</v>
      </c>
      <c r="I378" s="101">
        <f>+'Ark1'!Y1411</f>
        <v>165.65056179775277</v>
      </c>
      <c r="J378" s="101">
        <f>+'Ark1'!AA1411</f>
        <v>36.038128045711858</v>
      </c>
      <c r="K378" s="101">
        <f t="shared" si="12"/>
        <v>3.1855877268798611</v>
      </c>
      <c r="L378" s="65">
        <f t="shared" si="13"/>
        <v>2.1631944444444446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+'Ark1'!C1412</f>
        <v>2014</v>
      </c>
      <c r="C379" s="47">
        <f>+'Ark1'!M1412</f>
        <v>53</v>
      </c>
      <c r="D379" s="47">
        <f>+'Ark1'!Q1412</f>
        <v>339</v>
      </c>
      <c r="E379" s="65">
        <f>+'Ark1'!R1412</f>
        <v>790</v>
      </c>
      <c r="F379" s="65">
        <f>+'Ark1'!S1412</f>
        <v>790</v>
      </c>
      <c r="G379" s="101">
        <f>+'Ark1'!T1412</f>
        <v>2.1190987124463514</v>
      </c>
      <c r="H379" s="101">
        <f>+'Ark1'!U1412</f>
        <v>2.3953256805948402</v>
      </c>
      <c r="I379" s="101">
        <f>+'Ark1'!Y1412</f>
        <v>161.42797468354405</v>
      </c>
      <c r="J379" s="101">
        <f>+'Ark1'!AA1412</f>
        <v>35.251615489681527</v>
      </c>
      <c r="K379" s="101">
        <f t="shared" si="12"/>
        <v>3.0458108430857367</v>
      </c>
      <c r="L379" s="65">
        <f t="shared" si="13"/>
        <v>2.3303834808259589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+'Ark1'!C1413</f>
        <v>2014</v>
      </c>
      <c r="C380" s="47">
        <f>+'Ark1'!M1413</f>
        <v>54</v>
      </c>
      <c r="D380" s="47">
        <f>+'Ark1'!Q1413</f>
        <v>387</v>
      </c>
      <c r="E380" s="65">
        <f>+'Ark1'!R1413</f>
        <v>1060</v>
      </c>
      <c r="F380" s="65">
        <f>+'Ark1'!S1413</f>
        <v>1059</v>
      </c>
      <c r="G380" s="101">
        <f>+'Ark1'!T1413</f>
        <v>2.8433476394849779</v>
      </c>
      <c r="H380" s="101">
        <f>+'Ark1'!U1413</f>
        <v>3.1461558616995431</v>
      </c>
      <c r="I380" s="101">
        <f>+'Ark1'!Y1413</f>
        <v>158.02132075471684</v>
      </c>
      <c r="J380" s="101">
        <f>+'Ark1'!AA1413</f>
        <v>34.320209371262088</v>
      </c>
      <c r="K380" s="101">
        <f t="shared" si="12"/>
        <v>2.9263207547169787</v>
      </c>
      <c r="L380" s="65">
        <f t="shared" si="13"/>
        <v>2.739018087855297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+'Ark1'!C1414</f>
        <v>2014</v>
      </c>
      <c r="C381" s="47">
        <f>+'Ark1'!M1414</f>
        <v>55</v>
      </c>
      <c r="D381" s="47">
        <f>+'Ark1'!Q1414</f>
        <v>452</v>
      </c>
      <c r="E381" s="65">
        <f>+'Ark1'!R1414</f>
        <v>1366</v>
      </c>
      <c r="F381" s="65">
        <f>+'Ark1'!S1414</f>
        <v>1366</v>
      </c>
      <c r="G381" s="101">
        <f>+'Ark1'!T1414</f>
        <v>3.6641630901287554</v>
      </c>
      <c r="H381" s="101">
        <f>+'Ark1'!U1414</f>
        <v>3.96294159399186</v>
      </c>
      <c r="I381" s="101">
        <f>+'Ark1'!Y1414</f>
        <v>154.45724743777444</v>
      </c>
      <c r="J381" s="101">
        <f>+'Ark1'!AA1414</f>
        <v>34.645438592458753</v>
      </c>
      <c r="K381" s="101">
        <f t="shared" si="12"/>
        <v>2.8083135897777169</v>
      </c>
      <c r="L381" s="65">
        <f t="shared" si="13"/>
        <v>3.0221238938053099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+'Ark1'!C1415</f>
        <v>2014</v>
      </c>
      <c r="C382" s="47">
        <f>+'Ark1'!M1415</f>
        <v>56</v>
      </c>
      <c r="D382" s="47">
        <f>+'Ark1'!Q1415</f>
        <v>525</v>
      </c>
      <c r="E382" s="65">
        <f>+'Ark1'!R1415</f>
        <v>1829</v>
      </c>
      <c r="F382" s="65">
        <f>+'Ark1'!S1415</f>
        <v>1829</v>
      </c>
      <c r="G382" s="101">
        <f>+'Ark1'!T1415</f>
        <v>4.9061158798283282</v>
      </c>
      <c r="H382" s="101">
        <f>+'Ark1'!U1415</f>
        <v>5.1569690371847994</v>
      </c>
      <c r="I382" s="101">
        <f>+'Ark1'!Y1415</f>
        <v>150.11432476763227</v>
      </c>
      <c r="J382" s="101">
        <f>+'Ark1'!AA1415</f>
        <v>33.512656306097654</v>
      </c>
      <c r="K382" s="101">
        <f t="shared" si="12"/>
        <v>2.6806129422791476</v>
      </c>
      <c r="L382" s="65">
        <f t="shared" si="13"/>
        <v>3.4838095238095237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+'Ark1'!C1416</f>
        <v>2014</v>
      </c>
      <c r="C383" s="47">
        <f>+'Ark1'!M1416</f>
        <v>57</v>
      </c>
      <c r="D383" s="47">
        <f>+'Ark1'!Q1416</f>
        <v>568</v>
      </c>
      <c r="E383" s="65">
        <f>+'Ark1'!R1416</f>
        <v>2281</v>
      </c>
      <c r="F383" s="65">
        <f>+'Ark1'!S1416</f>
        <v>2281</v>
      </c>
      <c r="G383" s="101">
        <f>+'Ark1'!T1416</f>
        <v>6.1185622317596566</v>
      </c>
      <c r="H383" s="101">
        <f>+'Ark1'!U1416</f>
        <v>6.2786059664002112</v>
      </c>
      <c r="I383" s="101">
        <f>+'Ark1'!Y1416</f>
        <v>146.54778605874631</v>
      </c>
      <c r="J383" s="101">
        <f>+'Ark1'!AA1416</f>
        <v>31.661808730705161</v>
      </c>
      <c r="K383" s="101">
        <f t="shared" si="12"/>
        <v>2.5710137905043213</v>
      </c>
      <c r="L383" s="65">
        <f t="shared" si="13"/>
        <v>4.015845070422535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+'Ark1'!C1417</f>
        <v>2014</v>
      </c>
      <c r="C384" s="47">
        <f>+'Ark1'!M1417</f>
        <v>58</v>
      </c>
      <c r="D384" s="47">
        <f>+'Ark1'!Q1417</f>
        <v>631</v>
      </c>
      <c r="E384" s="65">
        <f>+'Ark1'!R1417</f>
        <v>2900</v>
      </c>
      <c r="F384" s="65">
        <f>+'Ark1'!S1417</f>
        <v>2899</v>
      </c>
      <c r="G384" s="101">
        <f>+'Ark1'!T1417</f>
        <v>7.7789699570815438</v>
      </c>
      <c r="H384" s="101">
        <f>+'Ark1'!U1417</f>
        <v>7.862035058935736</v>
      </c>
      <c r="I384" s="101">
        <f>+'Ark1'!Y1417</f>
        <v>144.33720689655189</v>
      </c>
      <c r="J384" s="101">
        <f>+'Ark1'!AA1417</f>
        <v>30.396832452683253</v>
      </c>
      <c r="K384" s="101">
        <f t="shared" si="12"/>
        <v>2.4885725326991706</v>
      </c>
      <c r="L384" s="65">
        <f t="shared" si="13"/>
        <v>4.5958795562599049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+'Ark1'!C1418</f>
        <v>2014</v>
      </c>
      <c r="C385" s="47">
        <f>+'Ark1'!M1418</f>
        <v>59</v>
      </c>
      <c r="D385" s="47">
        <f>+'Ark1'!Q1418</f>
        <v>643</v>
      </c>
      <c r="E385" s="65">
        <f>+'Ark1'!R1418</f>
        <v>3285</v>
      </c>
      <c r="F385" s="65">
        <f>+'Ark1'!S1418</f>
        <v>3285</v>
      </c>
      <c r="G385" s="101">
        <f>+'Ark1'!T1418</f>
        <v>8.811695278969955</v>
      </c>
      <c r="H385" s="101">
        <f>+'Ark1'!U1418</f>
        <v>8.6833925073490761</v>
      </c>
      <c r="I385" s="101">
        <f>+'Ark1'!Y1418</f>
        <v>140.73281582952805</v>
      </c>
      <c r="J385" s="101">
        <f>+'Ark1'!AA1418</f>
        <v>28.802606968374405</v>
      </c>
      <c r="K385" s="101">
        <f t="shared" si="12"/>
        <v>2.3853019632123398</v>
      </c>
      <c r="L385" s="65">
        <f t="shared" si="13"/>
        <v>5.1088646967340594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+'Ark1'!C1419</f>
        <v>2014</v>
      </c>
      <c r="C386" s="47">
        <f>+'Ark1'!M1419</f>
        <v>60</v>
      </c>
      <c r="D386" s="47">
        <f>+'Ark1'!Q1419</f>
        <v>702</v>
      </c>
      <c r="E386" s="65">
        <f>+'Ark1'!R1419</f>
        <v>3923</v>
      </c>
      <c r="F386" s="65">
        <f>+'Ark1'!S1419</f>
        <v>3923</v>
      </c>
      <c r="G386" s="101">
        <f>+'Ark1'!T1419</f>
        <v>10.523068669527895</v>
      </c>
      <c r="H386" s="101">
        <f>+'Ark1'!U1419</f>
        <v>10.303092926923869</v>
      </c>
      <c r="I386" s="101">
        <f>+'Ark1'!Y1419</f>
        <v>139.82686719347421</v>
      </c>
      <c r="J386" s="101">
        <f>+'Ark1'!AA1419</f>
        <v>29.125631205469325</v>
      </c>
      <c r="K386" s="101">
        <f t="shared" si="12"/>
        <v>2.3304477865579036</v>
      </c>
      <c r="L386" s="65">
        <f t="shared" si="13"/>
        <v>5.5883190883190883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+'Ark1'!C1420</f>
        <v>2014</v>
      </c>
      <c r="C387" s="47">
        <f>+'Ark1'!M1420</f>
        <v>61</v>
      </c>
      <c r="D387" s="47">
        <f>+'Ark1'!Q1420</f>
        <v>663</v>
      </c>
      <c r="E387" s="65">
        <f>+'Ark1'!R1420</f>
        <v>3747</v>
      </c>
      <c r="F387" s="65">
        <f>+'Ark1'!S1420</f>
        <v>3745</v>
      </c>
      <c r="G387" s="101">
        <f>+'Ark1'!T1420</f>
        <v>10.050965665236051</v>
      </c>
      <c r="H387" s="101">
        <f>+'Ark1'!U1420</f>
        <v>9.7251258311801241</v>
      </c>
      <c r="I387" s="101">
        <f>+'Ark1'!Y1420</f>
        <v>138.18243928476133</v>
      </c>
      <c r="J387" s="101">
        <f>+'Ark1'!AA1420</f>
        <v>27.549788486260404</v>
      </c>
      <c r="K387" s="101">
        <f t="shared" si="12"/>
        <v>2.2652858899141202</v>
      </c>
      <c r="L387" s="65">
        <f t="shared" si="13"/>
        <v>5.6515837104072402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+'Ark1'!C1421</f>
        <v>2014</v>
      </c>
      <c r="C388" s="47">
        <f>+'Ark1'!M1421</f>
        <v>62</v>
      </c>
      <c r="D388" s="47">
        <f>+'Ark1'!Q1421</f>
        <v>646</v>
      </c>
      <c r="E388" s="65">
        <f>+'Ark1'!R1421</f>
        <v>3887</v>
      </c>
      <c r="F388" s="65">
        <f>+'Ark1'!S1421</f>
        <v>3886</v>
      </c>
      <c r="G388" s="101">
        <f>+'Ark1'!T1421</f>
        <v>10.426502145922749</v>
      </c>
      <c r="H388" s="101">
        <f>+'Ark1'!U1421</f>
        <v>9.9428852725153511</v>
      </c>
      <c r="I388" s="101">
        <f>+'Ark1'!Y1421</f>
        <v>136.18811422691022</v>
      </c>
      <c r="J388" s="101">
        <f>+'Ark1'!AA1421</f>
        <v>27.031665518588632</v>
      </c>
      <c r="K388" s="101">
        <f t="shared" si="12"/>
        <v>2.1965824875308098</v>
      </c>
      <c r="L388" s="65">
        <f t="shared" si="13"/>
        <v>6.0170278637770895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+'Ark1'!C1422</f>
        <v>2014</v>
      </c>
      <c r="C389" s="47">
        <f>+'Ark1'!M1422</f>
        <v>63</v>
      </c>
      <c r="D389" s="47">
        <f>+'Ark1'!Q1422</f>
        <v>609</v>
      </c>
      <c r="E389" s="65">
        <f>+'Ark1'!R1422</f>
        <v>3490</v>
      </c>
      <c r="F389" s="65">
        <f>+'Ark1'!S1422</f>
        <v>3487</v>
      </c>
      <c r="G389" s="101">
        <f>+'Ark1'!T1422</f>
        <v>9.3615879828326172</v>
      </c>
      <c r="H389" s="101">
        <f>+'Ark1'!U1422</f>
        <v>8.7366886873434897</v>
      </c>
      <c r="I389" s="101">
        <f>+'Ark1'!Y1422</f>
        <v>133.27931518624641</v>
      </c>
      <c r="J389" s="101">
        <f>+'Ark1'!AA1422</f>
        <v>26.142658381520551</v>
      </c>
      <c r="K389" s="101">
        <f t="shared" si="12"/>
        <v>2.1155446854959745</v>
      </c>
      <c r="L389" s="65">
        <f t="shared" si="13"/>
        <v>5.7307060755336616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+'Ark1'!C1423</f>
        <v>2014</v>
      </c>
      <c r="C390" s="47">
        <f>+'Ark1'!M1423</f>
        <v>64</v>
      </c>
      <c r="D390" s="47">
        <f>+'Ark1'!Q1423</f>
        <v>535</v>
      </c>
      <c r="E390" s="65">
        <f>+'Ark1'!R1423</f>
        <v>2710</v>
      </c>
      <c r="F390" s="65">
        <f>+'Ark1'!S1423</f>
        <v>2710</v>
      </c>
      <c r="G390" s="101">
        <f>+'Ark1'!T1423</f>
        <v>7.2693133047210301</v>
      </c>
      <c r="H390" s="101">
        <f>+'Ark1'!U1423</f>
        <v>6.7085614048839268</v>
      </c>
      <c r="I390" s="101">
        <f>+'Ark1'!Y1423</f>
        <v>131.79575645756444</v>
      </c>
      <c r="J390" s="101">
        <f>+'Ark1'!AA1423</f>
        <v>24.75493928275263</v>
      </c>
      <c r="K390" s="101">
        <f t="shared" si="12"/>
        <v>2.0593086946494443</v>
      </c>
      <c r="L390" s="65">
        <f t="shared" si="13"/>
        <v>5.0654205607476639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+'Ark1'!C1424</f>
        <v>2014</v>
      </c>
      <c r="C391" s="47">
        <f>+'Ark1'!M1424</f>
        <v>65</v>
      </c>
      <c r="D391" s="47">
        <f>+'Ark1'!Q1424</f>
        <v>477</v>
      </c>
      <c r="E391" s="65">
        <f>+'Ark1'!R1424</f>
        <v>3156</v>
      </c>
      <c r="F391" s="65">
        <f>+'Ark1'!S1424</f>
        <v>3155</v>
      </c>
      <c r="G391" s="101">
        <f>+'Ark1'!T1424</f>
        <v>8.4656652360515015</v>
      </c>
      <c r="H391" s="101">
        <f>+'Ark1'!U1424</f>
        <v>7.7643892881941472</v>
      </c>
      <c r="I391" s="101">
        <f>+'Ark1'!Y1424</f>
        <v>130.98200253485419</v>
      </c>
      <c r="J391" s="101">
        <f>+'Ark1'!AA1424</f>
        <v>24.036550581360878</v>
      </c>
      <c r="K391" s="101">
        <f t="shared" si="12"/>
        <v>2.0151077313054491</v>
      </c>
      <c r="L391" s="65">
        <f t="shared" si="13"/>
        <v>6.6163522012578619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+'Ark1'!C1425</f>
        <v>2014</v>
      </c>
      <c r="C392" s="47">
        <f>+'Ark1'!M1425</f>
        <v>66</v>
      </c>
      <c r="D392" s="47">
        <f>+'Ark1'!Q1425</f>
        <v>1</v>
      </c>
      <c r="E392" s="65">
        <f>+'Ark1'!R1425</f>
        <v>1</v>
      </c>
      <c r="F392" s="65">
        <f>+'Ark1'!S1425</f>
        <v>1</v>
      </c>
      <c r="G392" s="101">
        <f>+'Ark1'!T1425</f>
        <v>2.6824034334763953E-3</v>
      </c>
      <c r="H392" s="101">
        <f>+'Ark1'!U1425</f>
        <v>2.7685741834127539E-3</v>
      </c>
      <c r="I392" s="101">
        <f>+'Ark1'!Y1425</f>
        <v>147.4</v>
      </c>
      <c r="J392" s="101">
        <f>+'Ark1'!AA1425</f>
        <v>0</v>
      </c>
      <c r="K392" s="101">
        <f t="shared" si="12"/>
        <v>2.2333333333333334</v>
      </c>
      <c r="L392" s="65">
        <f t="shared" si="13"/>
        <v>1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+'Ark1'!C1426</f>
        <v>2014</v>
      </c>
      <c r="C393" s="47">
        <f>+'Ark1'!M1426</f>
        <v>67</v>
      </c>
      <c r="D393" s="47">
        <f>+'Ark1'!Q1426</f>
        <v>1</v>
      </c>
      <c r="E393" s="65">
        <f>+'Ark1'!R1426</f>
        <v>1</v>
      </c>
      <c r="F393" s="65">
        <f>+'Ark1'!S1426</f>
        <v>1</v>
      </c>
      <c r="G393" s="101">
        <f>+'Ark1'!T1426</f>
        <v>2.6824034334763953E-3</v>
      </c>
      <c r="H393" s="101">
        <f>+'Ark1'!U1426</f>
        <v>2.0773697739854186E-3</v>
      </c>
      <c r="I393" s="101">
        <f>+'Ark1'!Y1426</f>
        <v>110.6</v>
      </c>
      <c r="J393" s="101">
        <f>+'Ark1'!AA1426</f>
        <v>0</v>
      </c>
      <c r="K393" s="101">
        <f t="shared" si="12"/>
        <v>1.6507462686567163</v>
      </c>
      <c r="L393" s="65">
        <f t="shared" si="13"/>
        <v>1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+'Ark1'!C1427</f>
        <v>2014</v>
      </c>
      <c r="C394" s="47">
        <f>+'Ark1'!M1427</f>
        <v>68</v>
      </c>
      <c r="D394" s="47">
        <f>+'Ark1'!Q1427</f>
        <v>0</v>
      </c>
      <c r="E394" s="65">
        <f>+'Ark1'!R1427</f>
        <v>0</v>
      </c>
      <c r="F394" s="65">
        <f>+'Ark1'!S1427</f>
        <v>0</v>
      </c>
      <c r="G394" s="101">
        <f>+'Ark1'!T1427</f>
        <v>0</v>
      </c>
      <c r="H394" s="101">
        <f>+'Ark1'!U1427</f>
        <v>0</v>
      </c>
      <c r="I394" s="101">
        <f>+'Ark1'!Y1427</f>
        <v>0</v>
      </c>
      <c r="J394" s="101">
        <f>+'Ark1'!AA1427</f>
        <v>0</v>
      </c>
      <c r="K394" s="101">
        <f t="shared" si="12"/>
        <v>0</v>
      </c>
      <c r="L394" s="65" t="e">
        <f t="shared" si="13"/>
        <v>#DIV/0!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+'Ark1'!C1428</f>
        <v>2013</v>
      </c>
      <c r="C395" s="47">
        <f>+'Ark1'!M1428</f>
        <v>0</v>
      </c>
      <c r="D395" s="47">
        <f>+'Ark1'!Q1428</f>
        <v>37</v>
      </c>
      <c r="E395" s="65">
        <f>+'Ark1'!R1428</f>
        <v>105</v>
      </c>
      <c r="F395" s="65">
        <f>+'Ark1'!S1428</f>
        <v>0</v>
      </c>
      <c r="G395" s="101">
        <f>+'Ark1'!T1428</f>
        <v>0.28569873748367425</v>
      </c>
      <c r="H395" s="101">
        <f>+'Ark1'!U1428</f>
        <v>0</v>
      </c>
      <c r="I395" s="101">
        <f>+'Ark1'!Y1428</f>
        <v>0</v>
      </c>
      <c r="J395" s="101">
        <f>+'Ark1'!AA1428</f>
        <v>0</v>
      </c>
      <c r="K395" s="101" t="e">
        <f t="shared" si="12"/>
        <v>#DIV/0!</v>
      </c>
      <c r="L395" s="65">
        <f t="shared" si="13"/>
        <v>2.8378378378378377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>
        <f>+'Ark1'!C1429</f>
        <v>2013</v>
      </c>
      <c r="C396">
        <f>+'Ark1'!M1429</f>
        <v>35</v>
      </c>
      <c r="D396">
        <f>+'Ark1'!Q1429</f>
        <v>34</v>
      </c>
      <c r="E396" s="9">
        <f>+'Ark1'!R1429</f>
        <v>54</v>
      </c>
      <c r="F396" s="9">
        <f>+'Ark1'!S1429</f>
        <v>53</v>
      </c>
      <c r="G396" s="96">
        <f>+'Ark1'!T1429</f>
        <v>0.14693077927731824</v>
      </c>
      <c r="H396" s="96">
        <f>+'Ark1'!U1429</f>
        <v>0.2345695971784478</v>
      </c>
      <c r="I396" s="96">
        <f>+'Ark1'!Y1429</f>
        <v>229.13518518518524</v>
      </c>
      <c r="J396" s="96">
        <f>+'Ark1'!AA1429</f>
        <v>36.861051869031343</v>
      </c>
      <c r="K396" s="96">
        <f t="shared" si="12"/>
        <v>6.5467195767195783</v>
      </c>
      <c r="L396" s="9">
        <f t="shared" si="13"/>
        <v>1.588235294117647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+'Ark1'!C1430</f>
        <v>2013</v>
      </c>
      <c r="C397">
        <f>+'Ark1'!M1430</f>
        <v>36</v>
      </c>
      <c r="D397">
        <f>+'Ark1'!Q1430</f>
        <v>16</v>
      </c>
      <c r="E397" s="9">
        <f>+'Ark1'!R1430</f>
        <v>19</v>
      </c>
      <c r="F397" s="9">
        <f>+'Ark1'!S1430</f>
        <v>19</v>
      </c>
      <c r="G397" s="96">
        <f>+'Ark1'!T1430</f>
        <v>5.1697866782760143E-2</v>
      </c>
      <c r="H397" s="96">
        <f>+'Ark1'!U1430</f>
        <v>7.8011031203422898E-2</v>
      </c>
      <c r="I397" s="96">
        <f>+'Ark1'!Y1430</f>
        <v>216.57894736842101</v>
      </c>
      <c r="J397" s="96">
        <f>+'Ark1'!AA1430</f>
        <v>38.651255565462627</v>
      </c>
      <c r="K397" s="96">
        <f t="shared" si="12"/>
        <v>6.0160818713450279</v>
      </c>
      <c r="L397" s="9">
        <f t="shared" si="13"/>
        <v>1.1875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+'Ark1'!C1431</f>
        <v>2013</v>
      </c>
      <c r="C398">
        <f>+'Ark1'!M1431</f>
        <v>37</v>
      </c>
      <c r="D398">
        <f>+'Ark1'!Q1431</f>
        <v>16</v>
      </c>
      <c r="E398" s="9">
        <f>+'Ark1'!R1431</f>
        <v>17</v>
      </c>
      <c r="F398" s="9">
        <f>+'Ark1'!S1431</f>
        <v>17</v>
      </c>
      <c r="G398" s="96">
        <f>+'Ark1'!T1431</f>
        <v>4.6255986068785379E-2</v>
      </c>
      <c r="H398" s="96">
        <f>+'Ark1'!U1431</f>
        <v>6.8625062418777777E-2</v>
      </c>
      <c r="I398" s="96">
        <f>+'Ark1'!Y1431</f>
        <v>212.93529411764703</v>
      </c>
      <c r="J398" s="96">
        <f>+'Ark1'!AA1431</f>
        <v>32.656247779424525</v>
      </c>
      <c r="K398" s="96">
        <f t="shared" si="12"/>
        <v>5.7550079491255959</v>
      </c>
      <c r="L398" s="9">
        <f t="shared" si="13"/>
        <v>1.0625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+'Ark1'!C1432</f>
        <v>2013</v>
      </c>
      <c r="C399">
        <f>+'Ark1'!M1432</f>
        <v>38</v>
      </c>
      <c r="D399">
        <f>+'Ark1'!Q1432</f>
        <v>23</v>
      </c>
      <c r="E399" s="9">
        <f>+'Ark1'!R1432</f>
        <v>32</v>
      </c>
      <c r="F399" s="9">
        <f>+'Ark1'!S1432</f>
        <v>32</v>
      </c>
      <c r="G399" s="96">
        <f>+'Ark1'!T1432</f>
        <v>8.7070091423595994E-2</v>
      </c>
      <c r="H399" s="96">
        <f>+'Ark1'!U1432</f>
        <v>0.12926892334626977</v>
      </c>
      <c r="I399" s="96">
        <f>+'Ark1'!Y1432</f>
        <v>213.08750000000001</v>
      </c>
      <c r="J399" s="96">
        <f>+'Ark1'!AA1432</f>
        <v>36.52480963331611</v>
      </c>
      <c r="K399" s="96">
        <f t="shared" si="12"/>
        <v>5.6075657894736848</v>
      </c>
      <c r="L399" s="9">
        <f t="shared" si="13"/>
        <v>1.3913043478260869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+'Ark1'!C1433</f>
        <v>2013</v>
      </c>
      <c r="C400">
        <f>+'Ark1'!M1433</f>
        <v>39</v>
      </c>
      <c r="D400">
        <f>+'Ark1'!Q1433</f>
        <v>27</v>
      </c>
      <c r="E400" s="9">
        <f>+'Ark1'!R1433</f>
        <v>29</v>
      </c>
      <c r="F400" s="9">
        <f>+'Ark1'!S1433</f>
        <v>29</v>
      </c>
      <c r="G400" s="96">
        <f>+'Ark1'!T1433</f>
        <v>7.8907270352633882E-2</v>
      </c>
      <c r="H400" s="96">
        <f>+'Ark1'!U1433</f>
        <v>0.11939005375693711</v>
      </c>
      <c r="I400" s="96">
        <f>+'Ark1'!Y1433</f>
        <v>217.16206896551725</v>
      </c>
      <c r="J400" s="96">
        <f>+'Ark1'!AA1433</f>
        <v>33.530864976380087</v>
      </c>
      <c r="K400" s="96">
        <f t="shared" si="12"/>
        <v>5.5682581786030063</v>
      </c>
      <c r="L400" s="9">
        <f t="shared" si="13"/>
        <v>1.0740740740740742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+'Ark1'!C1434</f>
        <v>2013</v>
      </c>
      <c r="C401">
        <f>+'Ark1'!M1434</f>
        <v>40</v>
      </c>
      <c r="D401">
        <f>+'Ark1'!Q1434</f>
        <v>29</v>
      </c>
      <c r="E401" s="9">
        <f>+'Ark1'!R1434</f>
        <v>30</v>
      </c>
      <c r="F401" s="9">
        <f>+'Ark1'!S1434</f>
        <v>30</v>
      </c>
      <c r="G401" s="96">
        <f>+'Ark1'!T1434</f>
        <v>8.1628210709621243E-2</v>
      </c>
      <c r="H401" s="96">
        <f>+'Ark1'!U1434</f>
        <v>0.11740328435958144</v>
      </c>
      <c r="I401" s="96">
        <f>+'Ark1'!Y1434</f>
        <v>206.42999999999995</v>
      </c>
      <c r="J401" s="96">
        <f>+'Ark1'!AA1434</f>
        <v>30.497214626913419</v>
      </c>
      <c r="K401" s="96">
        <f t="shared" si="12"/>
        <v>5.1607499999999984</v>
      </c>
      <c r="L401" s="9">
        <f t="shared" si="13"/>
        <v>1.0344827586206897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+'Ark1'!C1435</f>
        <v>2013</v>
      </c>
      <c r="C402">
        <f>+'Ark1'!M1435</f>
        <v>41</v>
      </c>
      <c r="D402">
        <f>+'Ark1'!Q1435</f>
        <v>24</v>
      </c>
      <c r="E402" s="9">
        <f>+'Ark1'!R1435</f>
        <v>26</v>
      </c>
      <c r="F402" s="9">
        <f>+'Ark1'!S1435</f>
        <v>26</v>
      </c>
      <c r="G402" s="96">
        <f>+'Ark1'!T1435</f>
        <v>7.0744449281671742E-2</v>
      </c>
      <c r="H402" s="96">
        <f>+'Ark1'!U1435</f>
        <v>9.437533791904737E-2</v>
      </c>
      <c r="I402" s="96">
        <f>+'Ark1'!Y1435</f>
        <v>191.46923076923073</v>
      </c>
      <c r="J402" s="96">
        <f>+'Ark1'!AA1435</f>
        <v>33.60586909856417</v>
      </c>
      <c r="K402" s="96">
        <f t="shared" si="12"/>
        <v>4.6699812382739205</v>
      </c>
      <c r="L402" s="9">
        <f t="shared" si="13"/>
        <v>1.0833333333333333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+'Ark1'!C1436</f>
        <v>2013</v>
      </c>
      <c r="C403">
        <f>+'Ark1'!M1436</f>
        <v>42</v>
      </c>
      <c r="D403">
        <f>+'Ark1'!Q1436</f>
        <v>41</v>
      </c>
      <c r="E403" s="9">
        <f>+'Ark1'!R1436</f>
        <v>51</v>
      </c>
      <c r="F403" s="9">
        <f>+'Ark1'!S1436</f>
        <v>51</v>
      </c>
      <c r="G403" s="96">
        <f>+'Ark1'!T1436</f>
        <v>0.13876795820635615</v>
      </c>
      <c r="H403" s="96">
        <f>+'Ark1'!U1436</f>
        <v>0.19505032727646596</v>
      </c>
      <c r="I403" s="96">
        <f>+'Ark1'!Y1436</f>
        <v>201.73921568627452</v>
      </c>
      <c r="J403" s="96">
        <f>+'Ark1'!AA1436</f>
        <v>46.588907534596551</v>
      </c>
      <c r="K403" s="96">
        <f t="shared" si="12"/>
        <v>4.8033146591970119</v>
      </c>
      <c r="L403" s="9">
        <f t="shared" si="13"/>
        <v>1.2439024390243902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+'Ark1'!C1437</f>
        <v>2013</v>
      </c>
      <c r="C404">
        <f>+'Ark1'!M1437</f>
        <v>43</v>
      </c>
      <c r="D404">
        <f>+'Ark1'!Q1437</f>
        <v>47</v>
      </c>
      <c r="E404" s="9">
        <f>+'Ark1'!R1437</f>
        <v>64</v>
      </c>
      <c r="F404" s="9">
        <f>+'Ark1'!S1437</f>
        <v>64</v>
      </c>
      <c r="G404" s="96">
        <f>+'Ark1'!T1437</f>
        <v>0.17414018284719199</v>
      </c>
      <c r="H404" s="96">
        <f>+'Ark1'!U1437</f>
        <v>0.24410154043217339</v>
      </c>
      <c r="I404" s="96">
        <f>+'Ark1'!Y1437</f>
        <v>201.18906250000001</v>
      </c>
      <c r="J404" s="96">
        <f>+'Ark1'!AA1437</f>
        <v>29.508362782795945</v>
      </c>
      <c r="K404" s="96">
        <f t="shared" si="12"/>
        <v>4.678815406976744</v>
      </c>
      <c r="L404" s="9">
        <f t="shared" si="13"/>
        <v>1.3617021276595744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+'Ark1'!C1438</f>
        <v>2013</v>
      </c>
      <c r="C405">
        <f>+'Ark1'!M1438</f>
        <v>44</v>
      </c>
      <c r="D405">
        <f>+'Ark1'!Q1438</f>
        <v>55</v>
      </c>
      <c r="E405" s="9">
        <f>+'Ark1'!R1438</f>
        <v>74</v>
      </c>
      <c r="F405" s="9">
        <f>+'Ark1'!S1438</f>
        <v>74</v>
      </c>
      <c r="G405" s="96">
        <f>+'Ark1'!T1438</f>
        <v>0.20134958641706568</v>
      </c>
      <c r="H405" s="96">
        <f>+'Ark1'!U1438</f>
        <v>0.27750504881137911</v>
      </c>
      <c r="I405" s="96">
        <f>+'Ark1'!Y1438</f>
        <v>197.81216216216217</v>
      </c>
      <c r="J405" s="96">
        <f>+'Ark1'!AA1438</f>
        <v>29.251172084175028</v>
      </c>
      <c r="K405" s="96">
        <f t="shared" si="12"/>
        <v>4.4957309582309586</v>
      </c>
      <c r="L405" s="9">
        <f t="shared" si="13"/>
        <v>1.3454545454545455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+'Ark1'!C1439</f>
        <v>2013</v>
      </c>
      <c r="C406">
        <f>+'Ark1'!M1439</f>
        <v>45</v>
      </c>
      <c r="D406">
        <f>+'Ark1'!Q1439</f>
        <v>67</v>
      </c>
      <c r="E406" s="9">
        <f>+'Ark1'!R1439</f>
        <v>84</v>
      </c>
      <c r="F406" s="9">
        <f>+'Ark1'!S1439</f>
        <v>84</v>
      </c>
      <c r="G406" s="96">
        <f>+'Ark1'!T1439</f>
        <v>0.22855898998693941</v>
      </c>
      <c r="H406" s="96">
        <f>+'Ark1'!U1439</f>
        <v>0.29507506672616202</v>
      </c>
      <c r="I406" s="96">
        <f>+'Ark1'!Y1439</f>
        <v>185.29642857142849</v>
      </c>
      <c r="J406" s="96">
        <f>+'Ark1'!AA1439</f>
        <v>31.74374871503052</v>
      </c>
      <c r="K406" s="96">
        <f t="shared" si="12"/>
        <v>4.1176984126984113</v>
      </c>
      <c r="L406" s="9">
        <f t="shared" si="13"/>
        <v>1.2537313432835822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+'Ark1'!C1440</f>
        <v>2013</v>
      </c>
      <c r="C407">
        <f>+'Ark1'!M1440</f>
        <v>46</v>
      </c>
      <c r="D407">
        <f>+'Ark1'!Q1440</f>
        <v>84</v>
      </c>
      <c r="E407" s="9">
        <f>+'Ark1'!R1440</f>
        <v>109</v>
      </c>
      <c r="F407" s="9">
        <f>+'Ark1'!S1440</f>
        <v>109</v>
      </c>
      <c r="G407" s="96">
        <f>+'Ark1'!T1440</f>
        <v>0.2965824989116238</v>
      </c>
      <c r="H407" s="96">
        <f>+'Ark1'!U1440</f>
        <v>0.39224098150867071</v>
      </c>
      <c r="I407" s="96">
        <f>+'Ark1'!Y1440</f>
        <v>189.81926605504589</v>
      </c>
      <c r="J407" s="96">
        <f>+'Ark1'!AA1440</f>
        <v>35.028529596599896</v>
      </c>
      <c r="K407" s="96">
        <f t="shared" si="12"/>
        <v>4.1265057838053449</v>
      </c>
      <c r="L407" s="9">
        <f t="shared" si="13"/>
        <v>1.2976190476190477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+'Ark1'!C1441</f>
        <v>2013</v>
      </c>
      <c r="C408">
        <f>+'Ark1'!M1441</f>
        <v>47</v>
      </c>
      <c r="D408">
        <f>+'Ark1'!Q1441</f>
        <v>110</v>
      </c>
      <c r="E408" s="9">
        <f>+'Ark1'!R1441</f>
        <v>165</v>
      </c>
      <c r="F408" s="9">
        <f>+'Ark1'!S1441</f>
        <v>165</v>
      </c>
      <c r="G408" s="96">
        <f>+'Ark1'!T1441</f>
        <v>0.44895515890291687</v>
      </c>
      <c r="H408" s="96">
        <f>+'Ark1'!U1441</f>
        <v>0.59548294100457777</v>
      </c>
      <c r="I408" s="96">
        <f>+'Ark1'!Y1441</f>
        <v>190.37030303030301</v>
      </c>
      <c r="J408" s="96">
        <f>+'Ark1'!AA1441</f>
        <v>31.769541777568456</v>
      </c>
      <c r="K408" s="96">
        <f t="shared" si="12"/>
        <v>4.0504319793681489</v>
      </c>
      <c r="L408" s="9">
        <f t="shared" si="13"/>
        <v>1.5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+'Ark1'!C1442</f>
        <v>2013</v>
      </c>
      <c r="C409">
        <f>+'Ark1'!M1442</f>
        <v>48</v>
      </c>
      <c r="D409">
        <f>+'Ark1'!Q1442</f>
        <v>144</v>
      </c>
      <c r="E409" s="9">
        <f>+'Ark1'!R1442</f>
        <v>231</v>
      </c>
      <c r="F409" s="9">
        <f>+'Ark1'!S1442</f>
        <v>231</v>
      </c>
      <c r="G409" s="96">
        <f>+'Ark1'!T1442</f>
        <v>0.62853722246408383</v>
      </c>
      <c r="H409" s="96">
        <f>+'Ark1'!U1442</f>
        <v>0.81281996774222065</v>
      </c>
      <c r="I409" s="96">
        <f>+'Ark1'!Y1442</f>
        <v>185.60779220779219</v>
      </c>
      <c r="J409" s="96">
        <f>+'Ark1'!AA1442</f>
        <v>37.674803892952568</v>
      </c>
      <c r="K409" s="96">
        <f t="shared" si="12"/>
        <v>3.8668290043290039</v>
      </c>
      <c r="L409" s="9">
        <f t="shared" si="13"/>
        <v>1.6041666666666667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+'Ark1'!C1443</f>
        <v>2013</v>
      </c>
      <c r="C410">
        <f>+'Ark1'!M1443</f>
        <v>49</v>
      </c>
      <c r="D410">
        <f>+'Ark1'!Q1443</f>
        <v>158</v>
      </c>
      <c r="E410" s="9">
        <f>+'Ark1'!R1443</f>
        <v>242</v>
      </c>
      <c r="F410" s="9">
        <f>+'Ark1'!S1443</f>
        <v>242</v>
      </c>
      <c r="G410" s="96">
        <f>+'Ark1'!T1443</f>
        <v>0.6584675663909445</v>
      </c>
      <c r="H410" s="96">
        <f>+'Ark1'!U1443</f>
        <v>0.81398207617788787</v>
      </c>
      <c r="I410" s="96">
        <f>+'Ark1'!Y1443</f>
        <v>177.42438016528931</v>
      </c>
      <c r="J410" s="96">
        <f>+'Ark1'!AA1443</f>
        <v>36.0824003112198</v>
      </c>
      <c r="K410" s="96">
        <f t="shared" si="12"/>
        <v>3.6209057176589656</v>
      </c>
      <c r="L410" s="9">
        <f t="shared" si="13"/>
        <v>1.5316455696202531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+'Ark1'!C1444</f>
        <v>2013</v>
      </c>
      <c r="C411">
        <f>+'Ark1'!M1444</f>
        <v>50</v>
      </c>
      <c r="D411">
        <f>+'Ark1'!Q1444</f>
        <v>210</v>
      </c>
      <c r="E411" s="9">
        <f>+'Ark1'!R1444</f>
        <v>386</v>
      </c>
      <c r="F411" s="9">
        <f>+'Ark1'!S1444</f>
        <v>386</v>
      </c>
      <c r="G411" s="96">
        <f>+'Ark1'!T1444</f>
        <v>1.0502829777971268</v>
      </c>
      <c r="H411" s="96">
        <f>+'Ark1'!U1444</f>
        <v>1.3171693415047343</v>
      </c>
      <c r="I411" s="96">
        <f>+'Ark1'!Y1444</f>
        <v>179.99818652849734</v>
      </c>
      <c r="J411" s="96">
        <f>+'Ark1'!AA1444</f>
        <v>35.98332690794706</v>
      </c>
      <c r="K411" s="96">
        <f t="shared" si="12"/>
        <v>3.599963730569947</v>
      </c>
      <c r="L411" s="9">
        <f t="shared" si="13"/>
        <v>1.838095238095238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+'Ark1'!C1445</f>
        <v>2013</v>
      </c>
      <c r="C412">
        <f>+'Ark1'!M1445</f>
        <v>51</v>
      </c>
      <c r="D412">
        <f>+'Ark1'!Q1445</f>
        <v>211</v>
      </c>
      <c r="E412" s="9">
        <f>+'Ark1'!R1445</f>
        <v>441</v>
      </c>
      <c r="F412" s="9">
        <f>+'Ark1'!S1445</f>
        <v>441</v>
      </c>
      <c r="G412" s="96">
        <f>+'Ark1'!T1445</f>
        <v>1.199934697431432</v>
      </c>
      <c r="H412" s="96">
        <f>+'Ark1'!U1445</f>
        <v>1.4309858246240517</v>
      </c>
      <c r="I412" s="96">
        <f>+'Ark1'!Y1445</f>
        <v>171.16326530612244</v>
      </c>
      <c r="J412" s="96">
        <f>+'Ark1'!AA1445</f>
        <v>35.17387600274651</v>
      </c>
      <c r="K412" s="96">
        <f t="shared" si="12"/>
        <v>3.3561424569827931</v>
      </c>
      <c r="L412" s="9">
        <f t="shared" si="13"/>
        <v>2.0900473933649288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+'Ark1'!C1446</f>
        <v>2013</v>
      </c>
      <c r="C413">
        <f>+'Ark1'!M1446</f>
        <v>52</v>
      </c>
      <c r="D413">
        <f>+'Ark1'!Q1446</f>
        <v>276</v>
      </c>
      <c r="E413" s="9">
        <f>+'Ark1'!R1446</f>
        <v>620</v>
      </c>
      <c r="F413" s="9">
        <f>+'Ark1'!S1446</f>
        <v>620</v>
      </c>
      <c r="G413" s="96">
        <f>+'Ark1'!T1446</f>
        <v>1.6869830213321722</v>
      </c>
      <c r="H413" s="96">
        <f>+'Ark1'!U1446</f>
        <v>1.9696809056116549</v>
      </c>
      <c r="I413" s="96">
        <f>+'Ark1'!Y1446</f>
        <v>167.57838709677429</v>
      </c>
      <c r="J413" s="96">
        <f>+'Ark1'!AA1446</f>
        <v>36.633424064491187</v>
      </c>
      <c r="K413" s="96">
        <f t="shared" si="12"/>
        <v>3.2226612903225824</v>
      </c>
      <c r="L413" s="9">
        <f t="shared" si="13"/>
        <v>2.2463768115942031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+'Ark1'!C1447</f>
        <v>2013</v>
      </c>
      <c r="C414">
        <f>+'Ark1'!M1447</f>
        <v>53</v>
      </c>
      <c r="D414">
        <f>+'Ark1'!Q1447</f>
        <v>323</v>
      </c>
      <c r="E414" s="9">
        <f>+'Ark1'!R1447</f>
        <v>781</v>
      </c>
      <c r="F414" s="9">
        <f>+'Ark1'!S1447</f>
        <v>781</v>
      </c>
      <c r="G414" s="96">
        <f>+'Ark1'!T1447</f>
        <v>2.1250544188071401</v>
      </c>
      <c r="H414" s="96">
        <f>+'Ark1'!U1447</f>
        <v>2.409591082250583</v>
      </c>
      <c r="I414" s="96">
        <f>+'Ark1'!Y1447</f>
        <v>162.74443021766973</v>
      </c>
      <c r="J414" s="96">
        <f>+'Ark1'!AA1447</f>
        <v>35.828555844742837</v>
      </c>
      <c r="K414" s="96">
        <f t="shared" si="12"/>
        <v>3.0706496267484855</v>
      </c>
      <c r="L414" s="9">
        <f t="shared" si="13"/>
        <v>2.4179566563467492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+'Ark1'!C1448</f>
        <v>2013</v>
      </c>
      <c r="C415">
        <f>+'Ark1'!M1448</f>
        <v>54</v>
      </c>
      <c r="D415">
        <f>+'Ark1'!Q1448</f>
        <v>384</v>
      </c>
      <c r="E415" s="9">
        <f>+'Ark1'!R1448</f>
        <v>1072</v>
      </c>
      <c r="F415" s="9">
        <f>+'Ark1'!S1448</f>
        <v>1072</v>
      </c>
      <c r="G415" s="96">
        <f>+'Ark1'!T1448</f>
        <v>2.9168480626904651</v>
      </c>
      <c r="H415" s="96">
        <f>+'Ark1'!U1448</f>
        <v>3.2365402411363977</v>
      </c>
      <c r="I415" s="96">
        <f>+'Ark1'!Y1448</f>
        <v>159.25755597014901</v>
      </c>
      <c r="J415" s="96">
        <f>+'Ark1'!AA1448</f>
        <v>35.086562981611998</v>
      </c>
      <c r="K415" s="96">
        <f t="shared" si="12"/>
        <v>2.949213999447204</v>
      </c>
      <c r="L415" s="9">
        <f t="shared" si="13"/>
        <v>2.7916666666666665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+'Ark1'!C1449</f>
        <v>2013</v>
      </c>
      <c r="C416">
        <f>+'Ark1'!M1449</f>
        <v>55</v>
      </c>
      <c r="D416">
        <f>+'Ark1'!Q1449</f>
        <v>433</v>
      </c>
      <c r="E416" s="9">
        <f>+'Ark1'!R1449</f>
        <v>1447</v>
      </c>
      <c r="F416" s="9">
        <f>+'Ark1'!S1449</f>
        <v>1447</v>
      </c>
      <c r="G416" s="96">
        <f>+'Ark1'!T1449</f>
        <v>3.9372006965607311</v>
      </c>
      <c r="H416" s="96">
        <f>+'Ark1'!U1449</f>
        <v>4.240967813611582</v>
      </c>
      <c r="I416" s="96">
        <f>+'Ark1'!Y1449</f>
        <v>154.60027643400153</v>
      </c>
      <c r="J416" s="96">
        <f>+'Ark1'!AA1449</f>
        <v>33.923976959927671</v>
      </c>
      <c r="K416" s="96">
        <f t="shared" si="12"/>
        <v>2.8109141169818459</v>
      </c>
      <c r="L416" s="9">
        <f t="shared" si="13"/>
        <v>3.3418013856812934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+'Ark1'!C1450</f>
        <v>2013</v>
      </c>
      <c r="C417">
        <f>+'Ark1'!M1450</f>
        <v>56</v>
      </c>
      <c r="D417">
        <f>+'Ark1'!Q1450</f>
        <v>491</v>
      </c>
      <c r="E417" s="9">
        <f>+'Ark1'!R1450</f>
        <v>1864</v>
      </c>
      <c r="F417" s="9">
        <f>+'Ark1'!S1450</f>
        <v>1864</v>
      </c>
      <c r="G417" s="96">
        <f>+'Ark1'!T1450</f>
        <v>5.071832825424468</v>
      </c>
      <c r="H417" s="96">
        <f>+'Ark1'!U1450</f>
        <v>5.4045340981970922</v>
      </c>
      <c r="I417" s="96">
        <f>+'Ark1'!Y1450</f>
        <v>152.94179184549375</v>
      </c>
      <c r="J417" s="96">
        <f>+'Ark1'!AA1450</f>
        <v>34.805472554622924</v>
      </c>
      <c r="K417" s="96">
        <f t="shared" si="12"/>
        <v>2.7311034258123885</v>
      </c>
      <c r="L417" s="9">
        <f t="shared" si="13"/>
        <v>3.7963340122199591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+'Ark1'!C1451</f>
        <v>2013</v>
      </c>
      <c r="C418">
        <f>+'Ark1'!M1451</f>
        <v>57</v>
      </c>
      <c r="D418">
        <f>+'Ark1'!Q1451</f>
        <v>516</v>
      </c>
      <c r="E418" s="9">
        <f>+'Ark1'!R1451</f>
        <v>2191</v>
      </c>
      <c r="F418" s="9">
        <f>+'Ark1'!S1451</f>
        <v>2191</v>
      </c>
      <c r="G418" s="96">
        <f>+'Ark1'!T1451</f>
        <v>5.9615803221593389</v>
      </c>
      <c r="H418" s="96">
        <f>+'Ark1'!U1451</f>
        <v>6.0965819941569297</v>
      </c>
      <c r="I418" s="96">
        <f>+'Ark1'!Y1451</f>
        <v>146.77695116385229</v>
      </c>
      <c r="J418" s="96">
        <f>+'Ark1'!AA1451</f>
        <v>31.18089654681328</v>
      </c>
      <c r="K418" s="96">
        <f t="shared" si="12"/>
        <v>2.5750342309447771</v>
      </c>
      <c r="L418" s="9">
        <f t="shared" si="13"/>
        <v>4.2461240310077519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+'Ark1'!C1452</f>
        <v>2013</v>
      </c>
      <c r="C419">
        <f>+'Ark1'!M1452</f>
        <v>58</v>
      </c>
      <c r="D419">
        <f>+'Ark1'!Q1452</f>
        <v>614</v>
      </c>
      <c r="E419" s="9">
        <f>+'Ark1'!R1452</f>
        <v>2880</v>
      </c>
      <c r="F419" s="9">
        <f>+'Ark1'!S1452</f>
        <v>2880</v>
      </c>
      <c r="G419" s="96">
        <f>+'Ark1'!T1452</f>
        <v>7.8363082281236398</v>
      </c>
      <c r="H419" s="96">
        <f>+'Ark1'!U1452</f>
        <v>7.9255852185661215</v>
      </c>
      <c r="I419" s="96">
        <f>+'Ark1'!Y1452</f>
        <v>145.16190972222236</v>
      </c>
      <c r="J419" s="96">
        <f>+'Ark1'!AA1452</f>
        <v>31.465257689898984</v>
      </c>
      <c r="K419" s="96">
        <f t="shared" si="12"/>
        <v>2.5027915469348683</v>
      </c>
      <c r="L419" s="9">
        <f t="shared" si="13"/>
        <v>4.6905537459283391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+'Ark1'!C1453</f>
        <v>2013</v>
      </c>
      <c r="C420">
        <f>+'Ark1'!M1453</f>
        <v>59</v>
      </c>
      <c r="D420">
        <f>+'Ark1'!Q1453</f>
        <v>630</v>
      </c>
      <c r="E420" s="9">
        <f>+'Ark1'!R1453</f>
        <v>3192</v>
      </c>
      <c r="F420" s="9">
        <f>+'Ark1'!S1453</f>
        <v>3192</v>
      </c>
      <c r="G420" s="96">
        <f>+'Ark1'!T1453</f>
        <v>8.6852416195036994</v>
      </c>
      <c r="H420" s="96">
        <f>+'Ark1'!U1453</f>
        <v>8.4996269745667643</v>
      </c>
      <c r="I420" s="96">
        <f>+'Ark1'!Y1453</f>
        <v>140.45939849624023</v>
      </c>
      <c r="J420" s="96">
        <f>+'Ark1'!AA1453</f>
        <v>28.462672748516898</v>
      </c>
      <c r="K420" s="96">
        <f t="shared" si="12"/>
        <v>2.3806677711227158</v>
      </c>
      <c r="L420" s="9">
        <f t="shared" si="13"/>
        <v>5.0666666666666664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+'Ark1'!C1454</f>
        <v>2013</v>
      </c>
      <c r="C421">
        <f>+'Ark1'!M1454</f>
        <v>60</v>
      </c>
      <c r="D421">
        <f>+'Ark1'!Q1454</f>
        <v>676</v>
      </c>
      <c r="E421" s="9">
        <f>+'Ark1'!R1454</f>
        <v>4371</v>
      </c>
      <c r="F421" s="9">
        <f>+'Ark1'!S1454</f>
        <v>4371</v>
      </c>
      <c r="G421" s="96">
        <f>+'Ark1'!T1454</f>
        <v>11.893230300391815</v>
      </c>
      <c r="H421" s="96">
        <f>+'Ark1'!U1454</f>
        <v>11.883070613223316</v>
      </c>
      <c r="I421" s="96">
        <f>+'Ark1'!Y1454</f>
        <v>143.4041409288493</v>
      </c>
      <c r="J421" s="96">
        <f>+'Ark1'!AA1454</f>
        <v>29.982535277289077</v>
      </c>
      <c r="K421" s="96">
        <f t="shared" si="12"/>
        <v>2.3900690154808215</v>
      </c>
      <c r="L421" s="9">
        <f t="shared" si="13"/>
        <v>6.4659763313609471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+'Ark1'!C1455</f>
        <v>2013</v>
      </c>
      <c r="C422">
        <f>+'Ark1'!M1455</f>
        <v>61</v>
      </c>
      <c r="D422">
        <f>+'Ark1'!Q1455</f>
        <v>654</v>
      </c>
      <c r="E422" s="9">
        <f>+'Ark1'!R1455</f>
        <v>3681</v>
      </c>
      <c r="F422" s="9">
        <f>+'Ark1'!S1455</f>
        <v>3679</v>
      </c>
      <c r="G422" s="96">
        <f>+'Ark1'!T1455</f>
        <v>10.015781454070529</v>
      </c>
      <c r="H422" s="96">
        <f>+'Ark1'!U1455</f>
        <v>9.6592083457236235</v>
      </c>
      <c r="I422" s="96">
        <f>+'Ark1'!Y1455</f>
        <v>138.41703341483279</v>
      </c>
      <c r="J422" s="96">
        <f>+'Ark1'!AA1455</f>
        <v>28.120878367398362</v>
      </c>
      <c r="K422" s="96">
        <f t="shared" si="12"/>
        <v>2.2691316953251275</v>
      </c>
      <c r="L422" s="9">
        <f t="shared" si="13"/>
        <v>5.6284403669724767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+'Ark1'!C1456</f>
        <v>2013</v>
      </c>
      <c r="C423">
        <f>+'Ark1'!M1456</f>
        <v>62</v>
      </c>
      <c r="D423">
        <f>+'Ark1'!Q1456</f>
        <v>601</v>
      </c>
      <c r="E423" s="9">
        <f>+'Ark1'!R1456</f>
        <v>3755</v>
      </c>
      <c r="F423" s="9">
        <f>+'Ark1'!S1456</f>
        <v>3754</v>
      </c>
      <c r="G423" s="96">
        <f>+'Ark1'!T1456</f>
        <v>10.217131040487592</v>
      </c>
      <c r="H423" s="96">
        <f>+'Ark1'!U1456</f>
        <v>9.7062845432703941</v>
      </c>
      <c r="I423" s="96">
        <f>+'Ark1'!Y1456</f>
        <v>136.35055126497988</v>
      </c>
      <c r="J423" s="96">
        <f>+'Ark1'!AA1456</f>
        <v>26.970051423952381</v>
      </c>
      <c r="K423" s="96">
        <f t="shared" si="12"/>
        <v>2.1992024397577401</v>
      </c>
      <c r="L423" s="9">
        <f t="shared" si="13"/>
        <v>6.2479201331114806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+'Ark1'!C1457</f>
        <v>2013</v>
      </c>
      <c r="C424">
        <f>+'Ark1'!M1457</f>
        <v>63</v>
      </c>
      <c r="D424">
        <f>+'Ark1'!Q1457</f>
        <v>586</v>
      </c>
      <c r="E424" s="9">
        <f>+'Ark1'!R1457</f>
        <v>3289</v>
      </c>
      <c r="F424" s="9">
        <f>+'Ark1'!S1457</f>
        <v>3287</v>
      </c>
      <c r="G424" s="96">
        <f>+'Ark1'!T1457</f>
        <v>8.9491728341314758</v>
      </c>
      <c r="H424" s="96">
        <f>+'Ark1'!U1457</f>
        <v>8.2835449491087694</v>
      </c>
      <c r="I424" s="96">
        <f>+'Ark1'!Y1457</f>
        <v>132.85141380358769</v>
      </c>
      <c r="J424" s="96">
        <f>+'Ark1'!AA1457</f>
        <v>25.621649330517059</v>
      </c>
      <c r="K424" s="96">
        <f t="shared" si="12"/>
        <v>2.1087526000569476</v>
      </c>
      <c r="L424" s="9">
        <f t="shared" si="13"/>
        <v>5.612627986348123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+'Ark1'!C1458</f>
        <v>2013</v>
      </c>
      <c r="C425">
        <f>+'Ark1'!M1458</f>
        <v>64</v>
      </c>
      <c r="D425">
        <f>+'Ark1'!Q1458</f>
        <v>513</v>
      </c>
      <c r="E425" s="9">
        <f>+'Ark1'!R1458</f>
        <v>2573</v>
      </c>
      <c r="F425" s="9">
        <f>+'Ark1'!S1458</f>
        <v>2573</v>
      </c>
      <c r="G425" s="96">
        <f>+'Ark1'!T1458</f>
        <v>7.0009795385285143</v>
      </c>
      <c r="H425" s="96">
        <f>+'Ark1'!U1458</f>
        <v>6.3963453058445809</v>
      </c>
      <c r="I425" s="96">
        <f>+'Ark1'!Y1458</f>
        <v>131.13116984065272</v>
      </c>
      <c r="J425" s="96">
        <f>+'Ark1'!AA1458</f>
        <v>24.724903698004901</v>
      </c>
      <c r="K425" s="96">
        <f t="shared" si="12"/>
        <v>2.0489245287601987</v>
      </c>
      <c r="L425" s="9">
        <f t="shared" si="13"/>
        <v>5.0155945419103318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+'Ark1'!C1459</f>
        <v>2013</v>
      </c>
      <c r="C426">
        <f>+'Ark1'!M1459</f>
        <v>65</v>
      </c>
      <c r="D426">
        <f>+'Ark1'!Q1459</f>
        <v>488</v>
      </c>
      <c r="E426" s="9">
        <f>+'Ark1'!R1459</f>
        <v>2870</v>
      </c>
      <c r="F426" s="9">
        <f>+'Ark1'!S1459</f>
        <v>2870</v>
      </c>
      <c r="G426" s="96">
        <f>+'Ark1'!T1459</f>
        <v>7.8090988245537645</v>
      </c>
      <c r="H426" s="96">
        <f>+'Ark1'!U1459</f>
        <v>7.0568892572955804</v>
      </c>
      <c r="I426" s="96">
        <f>+'Ark1'!Y1459</f>
        <v>129.70156794425071</v>
      </c>
      <c r="J426" s="96">
        <f>+'Ark1'!AA1459</f>
        <v>23.01676031463403</v>
      </c>
      <c r="K426" s="96">
        <f t="shared" si="12"/>
        <v>1.9954087376038572</v>
      </c>
      <c r="L426" s="9">
        <f t="shared" si="13"/>
        <v>5.8811475409836067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+'Ark1'!C1460</f>
        <v>2013</v>
      </c>
      <c r="C427">
        <f>+'Ark1'!M1460</f>
        <v>66</v>
      </c>
      <c r="D427">
        <f>+'Ark1'!Q1460</f>
        <v>1</v>
      </c>
      <c r="E427" s="9">
        <f>+'Ark1'!R1460</f>
        <v>1</v>
      </c>
      <c r="F427" s="9">
        <f>+'Ark1'!S1460</f>
        <v>1</v>
      </c>
      <c r="G427" s="96">
        <f>+'Ark1'!T1460</f>
        <v>2.7209403569873752E-3</v>
      </c>
      <c r="H427" s="96">
        <f>+'Ark1'!U1460</f>
        <v>2.0417467948016157E-3</v>
      </c>
      <c r="I427" s="96">
        <f>+'Ark1'!Y1460</f>
        <v>107.7</v>
      </c>
      <c r="J427" s="96">
        <f>+'Ark1'!AA1460</f>
        <v>0</v>
      </c>
      <c r="K427" s="96">
        <f t="shared" si="12"/>
        <v>1.6318181818181818</v>
      </c>
      <c r="L427" s="9">
        <f t="shared" si="13"/>
        <v>1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+'Ark1'!C1461</f>
        <v>2013</v>
      </c>
      <c r="C428">
        <f>+'Ark1'!M1461</f>
        <v>67</v>
      </c>
      <c r="D428">
        <f>+'Ark1'!Q1461</f>
        <v>2</v>
      </c>
      <c r="E428" s="9">
        <f>+'Ark1'!R1461</f>
        <v>2</v>
      </c>
      <c r="F428" s="9">
        <f>+'Ark1'!S1461</f>
        <v>2</v>
      </c>
      <c r="G428" s="96">
        <f>+'Ark1'!T1461</f>
        <v>5.4418807139747505E-3</v>
      </c>
      <c r="H428" s="96">
        <f>+'Ark1'!U1461</f>
        <v>3.5678435170070945E-3</v>
      </c>
      <c r="I428" s="96">
        <f>+'Ark1'!Y1461</f>
        <v>94.1</v>
      </c>
      <c r="J428" s="96">
        <f>+'Ark1'!AA1461</f>
        <v>3.8000000000000673</v>
      </c>
      <c r="K428" s="96">
        <f t="shared" si="12"/>
        <v>1.4044776119402984</v>
      </c>
      <c r="L428" s="9">
        <f t="shared" si="13"/>
        <v>1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+'Ark1'!C1462</f>
        <v>2013</v>
      </c>
      <c r="C429">
        <f>+'Ark1'!M1462</f>
        <v>68</v>
      </c>
      <c r="D429">
        <f>+'Ark1'!Q1462</f>
        <v>4</v>
      </c>
      <c r="E429" s="9">
        <f>+'Ark1'!R1462</f>
        <v>4</v>
      </c>
      <c r="F429" s="9">
        <f>+'Ark1'!S1462</f>
        <v>4</v>
      </c>
      <c r="G429" s="96">
        <f>+'Ark1'!T1462</f>
        <v>1.0883761427949499E-2</v>
      </c>
      <c r="H429" s="96">
        <f>+'Ark1'!U1462</f>
        <v>9.8826611339840487E-3</v>
      </c>
      <c r="I429" s="96">
        <f>+'Ark1'!Y1462</f>
        <v>130.32499999999999</v>
      </c>
      <c r="J429" s="96">
        <f>+'Ark1'!AA1462</f>
        <v>26.191923850683537</v>
      </c>
      <c r="K429" s="96">
        <f t="shared" si="12"/>
        <v>1.9165441176470586</v>
      </c>
      <c r="L429" s="9">
        <f t="shared" si="13"/>
        <v>1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+'Ark1'!C1463</f>
        <v>2012</v>
      </c>
      <c r="C430">
        <f>+'Ark1'!M1463</f>
        <v>0</v>
      </c>
      <c r="D430">
        <f>+'Ark1'!Q1463</f>
        <v>44</v>
      </c>
      <c r="E430" s="9">
        <f>+'Ark1'!R1463</f>
        <v>84</v>
      </c>
      <c r="F430" s="9">
        <f>+'Ark1'!S1463</f>
        <v>0</v>
      </c>
      <c r="G430" s="96">
        <f>+'Ark1'!T1463</f>
        <v>0.22324988040184979</v>
      </c>
      <c r="H430" s="96">
        <f>+'Ark1'!U1463</f>
        <v>0</v>
      </c>
      <c r="I430" s="96">
        <f>+'Ark1'!Y1463</f>
        <v>0</v>
      </c>
      <c r="J430" s="96">
        <f>+'Ark1'!AA1463</f>
        <v>0</v>
      </c>
      <c r="K430" s="96" t="e">
        <f t="shared" si="12"/>
        <v>#DIV/0!</v>
      </c>
      <c r="L430" s="9">
        <f t="shared" si="13"/>
        <v>1.9090909090909092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 s="47">
        <f>+'Ark1'!C1464</f>
        <v>2012</v>
      </c>
      <c r="C431" s="47">
        <f>+'Ark1'!M1464</f>
        <v>35</v>
      </c>
      <c r="D431" s="47">
        <f>+'Ark1'!Q1464</f>
        <v>42</v>
      </c>
      <c r="E431" s="65">
        <f>+'Ark1'!R1464</f>
        <v>50</v>
      </c>
      <c r="F431" s="65">
        <f>+'Ark1'!S1464</f>
        <v>49</v>
      </c>
      <c r="G431" s="101">
        <f>+'Ark1'!T1464</f>
        <v>0.1328868335725297</v>
      </c>
      <c r="H431" s="101">
        <f>+'Ark1'!U1464</f>
        <v>0.19582390506746489</v>
      </c>
      <c r="I431" s="101">
        <f>+'Ark1'!Y1464</f>
        <v>211.98600000000005</v>
      </c>
      <c r="J431" s="101">
        <f>+'Ark1'!AA1464</f>
        <v>45.979541291854993</v>
      </c>
      <c r="K431" s="101">
        <f t="shared" ref="K431:K494" si="14">+I431/C431</f>
        <v>6.0567428571428588</v>
      </c>
      <c r="L431" s="65">
        <f t="shared" ref="L431:L494" si="15">+E431/D431</f>
        <v>1.1904761904761905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+'Ark1'!C1465</f>
        <v>2012</v>
      </c>
      <c r="C432" s="47">
        <f>+'Ark1'!M1465</f>
        <v>36</v>
      </c>
      <c r="D432" s="47">
        <f>+'Ark1'!Q1465</f>
        <v>16</v>
      </c>
      <c r="E432" s="65">
        <f>+'Ark1'!R1465</f>
        <v>16</v>
      </c>
      <c r="F432" s="65">
        <f>+'Ark1'!S1465</f>
        <v>16</v>
      </c>
      <c r="G432" s="101">
        <f>+'Ark1'!T1465</f>
        <v>4.2523786743209474E-2</v>
      </c>
      <c r="H432" s="101">
        <f>+'Ark1'!U1465</f>
        <v>6.5004897491331995E-2</v>
      </c>
      <c r="I432" s="101">
        <f>+'Ark1'!Y1465</f>
        <v>219.90625</v>
      </c>
      <c r="J432" s="101">
        <f>+'Ark1'!AA1465</f>
        <v>32.217803089867921</v>
      </c>
      <c r="K432" s="101">
        <f t="shared" si="14"/>
        <v>6.1085069444444446</v>
      </c>
      <c r="L432" s="65">
        <f t="shared" si="15"/>
        <v>1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+'Ark1'!C1466</f>
        <v>2012</v>
      </c>
      <c r="C433" s="47">
        <f>+'Ark1'!M1466</f>
        <v>37</v>
      </c>
      <c r="D433" s="47">
        <f>+'Ark1'!Q1466</f>
        <v>11</v>
      </c>
      <c r="E433" s="65">
        <f>+'Ark1'!R1466</f>
        <v>14</v>
      </c>
      <c r="F433" s="65">
        <f>+'Ark1'!S1466</f>
        <v>14</v>
      </c>
      <c r="G433" s="101">
        <f>+'Ark1'!T1466</f>
        <v>3.7208313400308307E-2</v>
      </c>
      <c r="H433" s="101">
        <f>+'Ark1'!U1466</f>
        <v>5.2528612916684654E-2</v>
      </c>
      <c r="I433" s="101">
        <f>+'Ark1'!Y1466</f>
        <v>203.08571428571435</v>
      </c>
      <c r="J433" s="101">
        <f>+'Ark1'!AA1466</f>
        <v>35.930187410406326</v>
      </c>
      <c r="K433" s="101">
        <f t="shared" si="14"/>
        <v>5.4888030888030901</v>
      </c>
      <c r="L433" s="65">
        <f t="shared" si="15"/>
        <v>1.2727272727272727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+'Ark1'!C1467</f>
        <v>2012</v>
      </c>
      <c r="C434" s="47">
        <f>+'Ark1'!M1467</f>
        <v>38</v>
      </c>
      <c r="D434" s="47">
        <f>+'Ark1'!Q1467</f>
        <v>20</v>
      </c>
      <c r="E434" s="65">
        <f>+'Ark1'!R1467</f>
        <v>21</v>
      </c>
      <c r="F434" s="65">
        <f>+'Ark1'!S1467</f>
        <v>21</v>
      </c>
      <c r="G434" s="101">
        <f>+'Ark1'!T1467</f>
        <v>5.5812470100462447E-2</v>
      </c>
      <c r="H434" s="101">
        <f>+'Ark1'!U1467</f>
        <v>8.4401982009208731E-2</v>
      </c>
      <c r="I434" s="101">
        <f>+'Ark1'!Y1467</f>
        <v>217.54285714285703</v>
      </c>
      <c r="J434" s="101">
        <f>+'Ark1'!AA1467</f>
        <v>32.474613842472444</v>
      </c>
      <c r="K434" s="101">
        <f t="shared" si="14"/>
        <v>5.724812030075185</v>
      </c>
      <c r="L434" s="65">
        <f t="shared" si="15"/>
        <v>1.05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+'Ark1'!C1468</f>
        <v>2012</v>
      </c>
      <c r="C435" s="47">
        <f>+'Ark1'!M1468</f>
        <v>39</v>
      </c>
      <c r="D435" s="47">
        <f>+'Ark1'!Q1468</f>
        <v>16</v>
      </c>
      <c r="E435" s="65">
        <f>+'Ark1'!R1468</f>
        <v>17</v>
      </c>
      <c r="F435" s="65">
        <f>+'Ark1'!S1468</f>
        <v>17</v>
      </c>
      <c r="G435" s="101">
        <f>+'Ark1'!T1468</f>
        <v>4.5181523414660078E-2</v>
      </c>
      <c r="H435" s="101">
        <f>+'Ark1'!U1468</f>
        <v>6.6481063843344873E-2</v>
      </c>
      <c r="I435" s="101">
        <f>+'Ark1'!Y1468</f>
        <v>211.67058823529413</v>
      </c>
      <c r="J435" s="101">
        <f>+'Ark1'!AA1468</f>
        <v>22.951759248370273</v>
      </c>
      <c r="K435" s="101">
        <f t="shared" si="14"/>
        <v>5.4274509803921571</v>
      </c>
      <c r="L435" s="65">
        <f t="shared" si="15"/>
        <v>1.0625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+'Ark1'!C1469</f>
        <v>2012</v>
      </c>
      <c r="C436" s="47">
        <f>+'Ark1'!M1469</f>
        <v>40</v>
      </c>
      <c r="D436" s="47">
        <f>+'Ark1'!Q1469</f>
        <v>32</v>
      </c>
      <c r="E436" s="65">
        <f>+'Ark1'!R1469</f>
        <v>34</v>
      </c>
      <c r="F436" s="65">
        <f>+'Ark1'!S1469</f>
        <v>34</v>
      </c>
      <c r="G436" s="101">
        <f>+'Ark1'!T1469</f>
        <v>9.0363046829320157E-2</v>
      </c>
      <c r="H436" s="101">
        <f>+'Ark1'!U1469</f>
        <v>0.13269978022488019</v>
      </c>
      <c r="I436" s="101">
        <f>+'Ark1'!Y1469</f>
        <v>211.25294117647047</v>
      </c>
      <c r="J436" s="101">
        <f>+'Ark1'!AA1469</f>
        <v>28.380660723707379</v>
      </c>
      <c r="K436" s="101">
        <f t="shared" si="14"/>
        <v>5.281323529411762</v>
      </c>
      <c r="L436" s="65">
        <f t="shared" si="15"/>
        <v>1.0625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+'Ark1'!C1470</f>
        <v>2012</v>
      </c>
      <c r="C437" s="47">
        <f>+'Ark1'!M1470</f>
        <v>41</v>
      </c>
      <c r="D437" s="47">
        <f>+'Ark1'!Q1470</f>
        <v>33</v>
      </c>
      <c r="E437" s="65">
        <f>+'Ark1'!R1470</f>
        <v>39</v>
      </c>
      <c r="F437" s="65">
        <f>+'Ark1'!S1470</f>
        <v>39</v>
      </c>
      <c r="G437" s="101">
        <f>+'Ark1'!T1470</f>
        <v>0.10365173018657312</v>
      </c>
      <c r="H437" s="101">
        <f>+'Ark1'!U1470</f>
        <v>0.15197677611587221</v>
      </c>
      <c r="I437" s="101">
        <f>+'Ark1'!Y1470</f>
        <v>210.92307692307688</v>
      </c>
      <c r="J437" s="101">
        <f>+'Ark1'!AA1470</f>
        <v>29.441680393257247</v>
      </c>
      <c r="K437" s="101">
        <f t="shared" si="14"/>
        <v>5.1444652908067532</v>
      </c>
      <c r="L437" s="65">
        <f t="shared" si="15"/>
        <v>1.1818181818181819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+'Ark1'!C1471</f>
        <v>2012</v>
      </c>
      <c r="C438" s="47">
        <f>+'Ark1'!M1471</f>
        <v>42</v>
      </c>
      <c r="D438" s="47">
        <f>+'Ark1'!Q1471</f>
        <v>40</v>
      </c>
      <c r="E438" s="65">
        <f>+'Ark1'!R1471</f>
        <v>44</v>
      </c>
      <c r="F438" s="65">
        <f>+'Ark1'!S1471</f>
        <v>44</v>
      </c>
      <c r="G438" s="101">
        <f>+'Ark1'!T1471</f>
        <v>0.11694041354382607</v>
      </c>
      <c r="H438" s="101">
        <f>+'Ark1'!U1471</f>
        <v>0.17190409810937821</v>
      </c>
      <c r="I438" s="101">
        <f>+'Ark1'!Y1471</f>
        <v>211.46818181818168</v>
      </c>
      <c r="J438" s="101">
        <f>+'Ark1'!AA1471</f>
        <v>35.926786491465499</v>
      </c>
      <c r="K438" s="101">
        <f t="shared" si="14"/>
        <v>5.034956709956707</v>
      </c>
      <c r="L438" s="65">
        <f t="shared" si="15"/>
        <v>1.1000000000000001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+'Ark1'!C1472</f>
        <v>2012</v>
      </c>
      <c r="C439" s="47">
        <f>+'Ark1'!M1472</f>
        <v>43</v>
      </c>
      <c r="D439" s="47">
        <f>+'Ark1'!Q1472</f>
        <v>51</v>
      </c>
      <c r="E439" s="65">
        <f>+'Ark1'!R1472</f>
        <v>58</v>
      </c>
      <c r="F439" s="65">
        <f>+'Ark1'!S1472</f>
        <v>58</v>
      </c>
      <c r="G439" s="101">
        <f>+'Ark1'!T1472</f>
        <v>0.15414872694413437</v>
      </c>
      <c r="H439" s="101">
        <f>+'Ark1'!U1472</f>
        <v>0.21366907502252455</v>
      </c>
      <c r="I439" s="101">
        <f>+'Ark1'!Y1472</f>
        <v>199.39999999999995</v>
      </c>
      <c r="J439" s="101">
        <f>+'Ark1'!AA1472</f>
        <v>40.27724607919653</v>
      </c>
      <c r="K439" s="101">
        <f t="shared" si="14"/>
        <v>4.63720930232558</v>
      </c>
      <c r="L439" s="65">
        <f t="shared" si="15"/>
        <v>1.1372549019607843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+'Ark1'!C1473</f>
        <v>2012</v>
      </c>
      <c r="C440" s="47">
        <f>+'Ark1'!M1473</f>
        <v>44</v>
      </c>
      <c r="D440" s="47">
        <f>+'Ark1'!Q1473</f>
        <v>62</v>
      </c>
      <c r="E440" s="65">
        <f>+'Ark1'!R1473</f>
        <v>76</v>
      </c>
      <c r="F440" s="65">
        <f>+'Ark1'!S1473</f>
        <v>76</v>
      </c>
      <c r="G440" s="101">
        <f>+'Ark1'!T1473</f>
        <v>0.20198798703024504</v>
      </c>
      <c r="H440" s="101">
        <f>+'Ark1'!U1473</f>
        <v>0.27451521098897391</v>
      </c>
      <c r="I440" s="101">
        <f>+'Ark1'!Y1473</f>
        <v>195.50789473684205</v>
      </c>
      <c r="J440" s="101">
        <f>+'Ark1'!AA1473</f>
        <v>33.519341483129047</v>
      </c>
      <c r="K440" s="101">
        <f t="shared" si="14"/>
        <v>4.4433612440191377</v>
      </c>
      <c r="L440" s="65">
        <f t="shared" si="15"/>
        <v>1.2258064516129032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+'Ark1'!C1474</f>
        <v>2012</v>
      </c>
      <c r="C441" s="47">
        <f>+'Ark1'!M1474</f>
        <v>45</v>
      </c>
      <c r="D441" s="47">
        <f>+'Ark1'!Q1474</f>
        <v>86</v>
      </c>
      <c r="E441" s="65">
        <f>+'Ark1'!R1474</f>
        <v>113</v>
      </c>
      <c r="F441" s="65">
        <f>+'Ark1'!S1474</f>
        <v>113</v>
      </c>
      <c r="G441" s="101">
        <f>+'Ark1'!T1474</f>
        <v>0.30032424387391693</v>
      </c>
      <c r="H441" s="101">
        <f>+'Ark1'!U1474</f>
        <v>0.40614897371058595</v>
      </c>
      <c r="I441" s="101">
        <f>+'Ark1'!Y1474</f>
        <v>194.54424778761063</v>
      </c>
      <c r="J441" s="101">
        <f>+'Ark1'!AA1474</f>
        <v>33.72879586424466</v>
      </c>
      <c r="K441" s="101">
        <f t="shared" si="14"/>
        <v>4.3232055063913473</v>
      </c>
      <c r="L441" s="65">
        <f t="shared" si="15"/>
        <v>1.3139534883720929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+'Ark1'!C1475</f>
        <v>2012</v>
      </c>
      <c r="C442" s="47">
        <f>+'Ark1'!M1475</f>
        <v>46</v>
      </c>
      <c r="D442" s="47">
        <f>+'Ark1'!Q1475</f>
        <v>95</v>
      </c>
      <c r="E442" s="65">
        <f>+'Ark1'!R1475</f>
        <v>144</v>
      </c>
      <c r="F442" s="65">
        <f>+'Ark1'!S1475</f>
        <v>144</v>
      </c>
      <c r="G442" s="101">
        <f>+'Ark1'!T1475</f>
        <v>0.38271408068888552</v>
      </c>
      <c r="H442" s="101">
        <f>+'Ark1'!U1475</f>
        <v>0.51650487926557342</v>
      </c>
      <c r="I442" s="101">
        <f>+'Ark1'!Y1475</f>
        <v>194.14374999999995</v>
      </c>
      <c r="J442" s="101">
        <f>+'Ark1'!AA1475</f>
        <v>32.119448761074423</v>
      </c>
      <c r="K442" s="101">
        <f t="shared" si="14"/>
        <v>4.2205163043478251</v>
      </c>
      <c r="L442" s="65">
        <f t="shared" si="15"/>
        <v>1.5157894736842106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+'Ark1'!C1476</f>
        <v>2012</v>
      </c>
      <c r="C443" s="47">
        <f>+'Ark1'!M1476</f>
        <v>47</v>
      </c>
      <c r="D443" s="47">
        <f>+'Ark1'!Q1476</f>
        <v>125</v>
      </c>
      <c r="E443" s="65">
        <f>+'Ark1'!R1476</f>
        <v>172</v>
      </c>
      <c r="F443" s="65">
        <f>+'Ark1'!S1476</f>
        <v>172</v>
      </c>
      <c r="G443" s="101">
        <f>+'Ark1'!T1476</f>
        <v>0.45713070748950202</v>
      </c>
      <c r="H443" s="101">
        <f>+'Ark1'!U1476</f>
        <v>0.59627513531170795</v>
      </c>
      <c r="I443" s="101">
        <f>+'Ark1'!Y1476</f>
        <v>187.64186046511625</v>
      </c>
      <c r="J443" s="101">
        <f>+'Ark1'!AA1476</f>
        <v>34.069376773694543</v>
      </c>
      <c r="K443" s="101">
        <f t="shared" si="14"/>
        <v>3.9923800098960904</v>
      </c>
      <c r="L443" s="65">
        <f t="shared" si="15"/>
        <v>1.3759999999999999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+'Ark1'!C1477</f>
        <v>2012</v>
      </c>
      <c r="C444" s="47">
        <f>+'Ark1'!M1477</f>
        <v>48</v>
      </c>
      <c r="D444" s="47">
        <f>+'Ark1'!Q1477</f>
        <v>159</v>
      </c>
      <c r="E444" s="65">
        <f>+'Ark1'!R1477</f>
        <v>262</v>
      </c>
      <c r="F444" s="65">
        <f>+'Ark1'!S1477</f>
        <v>262</v>
      </c>
      <c r="G444" s="101">
        <f>+'Ark1'!T1477</f>
        <v>0.69632700792005553</v>
      </c>
      <c r="H444" s="101">
        <f>+'Ark1'!U1477</f>
        <v>0.90682062940075181</v>
      </c>
      <c r="I444" s="101">
        <f>+'Ark1'!Y1477</f>
        <v>187.34045801526725</v>
      </c>
      <c r="J444" s="101">
        <f>+'Ark1'!AA1477</f>
        <v>35.709232408153802</v>
      </c>
      <c r="K444" s="101">
        <f t="shared" si="14"/>
        <v>3.9029262086514009</v>
      </c>
      <c r="L444" s="65">
        <f t="shared" si="15"/>
        <v>1.6477987421383649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+'Ark1'!C1478</f>
        <v>2012</v>
      </c>
      <c r="C445" s="47">
        <f>+'Ark1'!M1478</f>
        <v>49</v>
      </c>
      <c r="D445" s="47">
        <f>+'Ark1'!Q1478</f>
        <v>182</v>
      </c>
      <c r="E445" s="65">
        <f>+'Ark1'!R1478</f>
        <v>299</v>
      </c>
      <c r="F445" s="65">
        <f>+'Ark1'!S1478</f>
        <v>299</v>
      </c>
      <c r="G445" s="101">
        <f>+'Ark1'!T1478</f>
        <v>0.79466326476372706</v>
      </c>
      <c r="H445" s="101">
        <f>+'Ark1'!U1478</f>
        <v>1.0067454520728043</v>
      </c>
      <c r="I445" s="101">
        <f>+'Ark1'!Y1478</f>
        <v>182.24682274247496</v>
      </c>
      <c r="J445" s="101">
        <f>+'Ark1'!AA1478</f>
        <v>36.786540748024024</v>
      </c>
      <c r="K445" s="101">
        <f t="shared" si="14"/>
        <v>3.7193229131117338</v>
      </c>
      <c r="L445" s="65">
        <f t="shared" si="15"/>
        <v>1.6428571428571428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+'Ark1'!C1479</f>
        <v>2012</v>
      </c>
      <c r="C446" s="47">
        <f>+'Ark1'!M1479</f>
        <v>50</v>
      </c>
      <c r="D446" s="47">
        <f>+'Ark1'!Q1479</f>
        <v>224</v>
      </c>
      <c r="E446" s="65">
        <f>+'Ark1'!R1479</f>
        <v>404</v>
      </c>
      <c r="F446" s="65">
        <f>+'Ark1'!S1479</f>
        <v>404</v>
      </c>
      <c r="G446" s="101">
        <f>+'Ark1'!T1479</f>
        <v>1.0737256152660397</v>
      </c>
      <c r="H446" s="101">
        <f>+'Ark1'!U1479</f>
        <v>1.3172115029163716</v>
      </c>
      <c r="I446" s="101">
        <f>+'Ark1'!Y1479</f>
        <v>176.47599009900998</v>
      </c>
      <c r="J446" s="101">
        <f>+'Ark1'!AA1479</f>
        <v>35.474916431217309</v>
      </c>
      <c r="K446" s="101">
        <f t="shared" si="14"/>
        <v>3.5295198019801997</v>
      </c>
      <c r="L446" s="65">
        <f t="shared" si="15"/>
        <v>1.8035714285714286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+'Ark1'!C1480</f>
        <v>2012</v>
      </c>
      <c r="C447" s="47">
        <f>+'Ark1'!M1480</f>
        <v>51</v>
      </c>
      <c r="D447" s="47">
        <f>+'Ark1'!Q1480</f>
        <v>249</v>
      </c>
      <c r="E447" s="65">
        <f>+'Ark1'!R1480</f>
        <v>491</v>
      </c>
      <c r="F447" s="65">
        <f>+'Ark1'!S1480</f>
        <v>491</v>
      </c>
      <c r="G447" s="101">
        <f>+'Ark1'!T1480</f>
        <v>1.3049487056822413</v>
      </c>
      <c r="H447" s="101">
        <f>+'Ark1'!U1480</f>
        <v>1.5445706814037461</v>
      </c>
      <c r="I447" s="101">
        <f>+'Ark1'!Y1480</f>
        <v>170.2698574338086</v>
      </c>
      <c r="J447" s="101">
        <f>+'Ark1'!AA1480</f>
        <v>36.003364684638441</v>
      </c>
      <c r="K447" s="101">
        <f t="shared" si="14"/>
        <v>3.3386246555648746</v>
      </c>
      <c r="L447" s="65">
        <f t="shared" si="15"/>
        <v>1.9718875502008033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+'Ark1'!C1481</f>
        <v>2012</v>
      </c>
      <c r="C448" s="47">
        <f>+'Ark1'!M1481</f>
        <v>52</v>
      </c>
      <c r="D448" s="47">
        <f>+'Ark1'!Q1481</f>
        <v>319</v>
      </c>
      <c r="E448" s="65">
        <f>+'Ark1'!R1481</f>
        <v>645</v>
      </c>
      <c r="F448" s="65">
        <f>+'Ark1'!S1481</f>
        <v>645</v>
      </c>
      <c r="G448" s="101">
        <f>+'Ark1'!T1481</f>
        <v>1.7142401530856324</v>
      </c>
      <c r="H448" s="101">
        <f>+'Ark1'!U1481</f>
        <v>2.0154769852825463</v>
      </c>
      <c r="I448" s="101">
        <f>+'Ark1'!Y1481</f>
        <v>169.13348837209287</v>
      </c>
      <c r="J448" s="101">
        <f>+'Ark1'!AA1481</f>
        <v>36.965118203521058</v>
      </c>
      <c r="K448" s="101">
        <f t="shared" si="14"/>
        <v>3.2525670840787089</v>
      </c>
      <c r="L448" s="65">
        <f t="shared" si="15"/>
        <v>2.0219435736677114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+'Ark1'!C1482</f>
        <v>2012</v>
      </c>
      <c r="C449" s="47">
        <f>+'Ark1'!M1482</f>
        <v>53</v>
      </c>
      <c r="D449" s="47">
        <f>+'Ark1'!Q1482</f>
        <v>354</v>
      </c>
      <c r="E449" s="65">
        <f>+'Ark1'!R1482</f>
        <v>805</v>
      </c>
      <c r="F449" s="65">
        <f>+'Ark1'!S1482</f>
        <v>805</v>
      </c>
      <c r="G449" s="101">
        <f>+'Ark1'!T1482</f>
        <v>2.1394780205177275</v>
      </c>
      <c r="H449" s="101">
        <f>+'Ark1'!U1482</f>
        <v>2.3947334966403195</v>
      </c>
      <c r="I449" s="101">
        <f>+'Ark1'!Y1482</f>
        <v>161.01739130434797</v>
      </c>
      <c r="J449" s="101">
        <f>+'Ark1'!AA1482</f>
        <v>36.019160472517463</v>
      </c>
      <c r="K449" s="101">
        <f t="shared" si="14"/>
        <v>3.0380639868744899</v>
      </c>
      <c r="L449" s="65">
        <f t="shared" si="15"/>
        <v>2.2740112994350281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+'Ark1'!C1483</f>
        <v>2012</v>
      </c>
      <c r="C450" s="47">
        <f>+'Ark1'!M1483</f>
        <v>54</v>
      </c>
      <c r="D450" s="47">
        <f>+'Ark1'!Q1483</f>
        <v>418</v>
      </c>
      <c r="E450" s="65">
        <f>+'Ark1'!R1483</f>
        <v>1158</v>
      </c>
      <c r="F450" s="65">
        <f>+'Ark1'!S1483</f>
        <v>1158</v>
      </c>
      <c r="G450" s="101">
        <f>+'Ark1'!T1483</f>
        <v>3.0776590655397849</v>
      </c>
      <c r="H450" s="101">
        <f>+'Ark1'!U1483</f>
        <v>3.4149030096814839</v>
      </c>
      <c r="I450" s="101">
        <f>+'Ark1'!Y1483</f>
        <v>159.61778929188236</v>
      </c>
      <c r="J450" s="101">
        <f>+'Ark1'!AA1483</f>
        <v>35.853683824921752</v>
      </c>
      <c r="K450" s="101">
        <f t="shared" si="14"/>
        <v>2.9558849868867103</v>
      </c>
      <c r="L450" s="65">
        <f t="shared" si="15"/>
        <v>2.7703349282296652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+'Ark1'!C1484</f>
        <v>2012</v>
      </c>
      <c r="C451" s="47">
        <f>+'Ark1'!M1484</f>
        <v>55</v>
      </c>
      <c r="D451" s="47">
        <f>+'Ark1'!Q1484</f>
        <v>520</v>
      </c>
      <c r="E451" s="65">
        <f>+'Ark1'!R1484</f>
        <v>1535</v>
      </c>
      <c r="F451" s="65">
        <f>+'Ark1'!S1484</f>
        <v>1535</v>
      </c>
      <c r="G451" s="101">
        <f>+'Ark1'!T1484</f>
        <v>4.0796257906766602</v>
      </c>
      <c r="H451" s="101">
        <f>+'Ark1'!U1484</f>
        <v>4.4172144201462409</v>
      </c>
      <c r="I451" s="101">
        <f>+'Ark1'!Y1484</f>
        <v>155.75843648208453</v>
      </c>
      <c r="J451" s="101">
        <f>+'Ark1'!AA1484</f>
        <v>34.784822668934112</v>
      </c>
      <c r="K451" s="101">
        <f t="shared" si="14"/>
        <v>2.8319715724015371</v>
      </c>
      <c r="L451" s="65">
        <f t="shared" si="15"/>
        <v>2.9519230769230771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+'Ark1'!C1485</f>
        <v>2012</v>
      </c>
      <c r="C452" s="47">
        <f>+'Ark1'!M1485</f>
        <v>56</v>
      </c>
      <c r="D452" s="47">
        <f>+'Ark1'!Q1485</f>
        <v>515</v>
      </c>
      <c r="E452" s="65">
        <f>+'Ark1'!R1485</f>
        <v>1890</v>
      </c>
      <c r="F452" s="65">
        <f>+'Ark1'!S1485</f>
        <v>1890</v>
      </c>
      <c r="G452" s="101">
        <f>+'Ark1'!T1485</f>
        <v>5.0231223090416197</v>
      </c>
      <c r="H452" s="101">
        <f>+'Ark1'!U1485</f>
        <v>5.3009207601477089</v>
      </c>
      <c r="I452" s="101">
        <f>+'Ark1'!Y1485</f>
        <v>151.81021164021172</v>
      </c>
      <c r="J452" s="101">
        <f>+'Ark1'!AA1485</f>
        <v>33.169614233824859</v>
      </c>
      <c r="K452" s="101">
        <f t="shared" si="14"/>
        <v>2.7108966364323521</v>
      </c>
      <c r="L452" s="65">
        <f t="shared" si="15"/>
        <v>3.6699029126213594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+'Ark1'!C1486</f>
        <v>2012</v>
      </c>
      <c r="C453" s="47">
        <f>+'Ark1'!M1486</f>
        <v>57</v>
      </c>
      <c r="D453" s="47">
        <f>+'Ark1'!Q1486</f>
        <v>604</v>
      </c>
      <c r="E453" s="65">
        <f>+'Ark1'!R1486</f>
        <v>2361</v>
      </c>
      <c r="F453" s="65">
        <f>+'Ark1'!S1486</f>
        <v>2361</v>
      </c>
      <c r="G453" s="101">
        <f>+'Ark1'!T1486</f>
        <v>6.2749162812948498</v>
      </c>
      <c r="H453" s="101">
        <f>+'Ark1'!U1486</f>
        <v>6.3671156250804284</v>
      </c>
      <c r="I453" s="101">
        <f>+'Ark1'!Y1486</f>
        <v>145.96819144430336</v>
      </c>
      <c r="J453" s="101">
        <f>+'Ark1'!AA1486</f>
        <v>32.303642654497224</v>
      </c>
      <c r="K453" s="101">
        <f t="shared" si="14"/>
        <v>2.5608454639351468</v>
      </c>
      <c r="L453" s="65">
        <f t="shared" si="15"/>
        <v>3.9089403973509933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+'Ark1'!C1487</f>
        <v>2012</v>
      </c>
      <c r="C454" s="47">
        <f>+'Ark1'!M1487</f>
        <v>58</v>
      </c>
      <c r="D454" s="47">
        <f>+'Ark1'!Q1487</f>
        <v>663</v>
      </c>
      <c r="E454" s="65">
        <f>+'Ark1'!R1487</f>
        <v>3101</v>
      </c>
      <c r="F454" s="65">
        <f>+'Ark1'!S1487</f>
        <v>3101</v>
      </c>
      <c r="G454" s="101">
        <f>+'Ark1'!T1487</f>
        <v>8.2416414181682871</v>
      </c>
      <c r="H454" s="101">
        <f>+'Ark1'!U1487</f>
        <v>8.2762938528793466</v>
      </c>
      <c r="I454" s="101">
        <f>+'Ark1'!Y1487</f>
        <v>144.45933569816188</v>
      </c>
      <c r="J454" s="101">
        <f>+'Ark1'!AA1487</f>
        <v>31.498958599471496</v>
      </c>
      <c r="K454" s="101">
        <f t="shared" si="14"/>
        <v>2.4906782016924462</v>
      </c>
      <c r="L454" s="65">
        <f t="shared" si="15"/>
        <v>4.6772247360482657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+'Ark1'!C1488</f>
        <v>2012</v>
      </c>
      <c r="C455" s="47">
        <f>+'Ark1'!M1488</f>
        <v>59</v>
      </c>
      <c r="D455" s="47">
        <f>+'Ark1'!Q1488</f>
        <v>687</v>
      </c>
      <c r="E455" s="65">
        <f>+'Ark1'!R1488</f>
        <v>3621</v>
      </c>
      <c r="F455" s="65">
        <f>+'Ark1'!S1488</f>
        <v>3621</v>
      </c>
      <c r="G455" s="101">
        <f>+'Ark1'!T1488</f>
        <v>9.6236644873225945</v>
      </c>
      <c r="H455" s="101">
        <f>+'Ark1'!U1488</f>
        <v>9.5108511251870098</v>
      </c>
      <c r="I455" s="101">
        <f>+'Ark1'!Y1488</f>
        <v>142.16815796741221</v>
      </c>
      <c r="J455" s="101">
        <f>+'Ark1'!AA1488</f>
        <v>29.885479376302953</v>
      </c>
      <c r="K455" s="101">
        <f t="shared" si="14"/>
        <v>2.4096297960578341</v>
      </c>
      <c r="L455" s="65">
        <f t="shared" si="15"/>
        <v>5.2707423580786026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+'Ark1'!C1489</f>
        <v>2012</v>
      </c>
      <c r="C456" s="47">
        <f>+'Ark1'!M1489</f>
        <v>60</v>
      </c>
      <c r="D456" s="47">
        <f>+'Ark1'!Q1489</f>
        <v>747</v>
      </c>
      <c r="E456" s="65">
        <f>+'Ark1'!R1489</f>
        <v>4298</v>
      </c>
      <c r="F456" s="65">
        <f>+'Ark1'!S1489</f>
        <v>4293</v>
      </c>
      <c r="G456" s="101">
        <f>+'Ark1'!T1489</f>
        <v>11.42295221389465</v>
      </c>
      <c r="H456" s="101">
        <f>+'Ark1'!U1489</f>
        <v>11.135827608600705</v>
      </c>
      <c r="I456" s="101">
        <f>+'Ark1'!Y1489</f>
        <v>140.23859934853405</v>
      </c>
      <c r="J456" s="101">
        <f>+'Ark1'!AA1489</f>
        <v>28.937564435213726</v>
      </c>
      <c r="K456" s="101">
        <f t="shared" si="14"/>
        <v>2.3373099891422342</v>
      </c>
      <c r="L456" s="65">
        <f t="shared" si="15"/>
        <v>5.7536813922356087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+'Ark1'!C1490</f>
        <v>2012</v>
      </c>
      <c r="C457" s="47">
        <f>+'Ark1'!M1490</f>
        <v>61</v>
      </c>
      <c r="D457" s="47">
        <f>+'Ark1'!Q1490</f>
        <v>706</v>
      </c>
      <c r="E457" s="65">
        <f>+'Ark1'!R1490</f>
        <v>3675</v>
      </c>
      <c r="F457" s="65">
        <f>+'Ark1'!S1490</f>
        <v>3674</v>
      </c>
      <c r="G457" s="101">
        <f>+'Ark1'!T1490</f>
        <v>9.7671822675809246</v>
      </c>
      <c r="H457" s="101">
        <f>+'Ark1'!U1490</f>
        <v>9.3289076178700814</v>
      </c>
      <c r="I457" s="101">
        <f>+'Ark1'!Y1490</f>
        <v>137.39942857142867</v>
      </c>
      <c r="J457" s="101">
        <f>+'Ark1'!AA1490</f>
        <v>27.333630601123005</v>
      </c>
      <c r="K457" s="101">
        <f t="shared" si="14"/>
        <v>2.2524496487119454</v>
      </c>
      <c r="L457" s="65">
        <f t="shared" si="15"/>
        <v>5.2053824362606234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+'Ark1'!C1491</f>
        <v>2012</v>
      </c>
      <c r="C458" s="47">
        <f>+'Ark1'!M1491</f>
        <v>62</v>
      </c>
      <c r="D458" s="47">
        <f>+'Ark1'!Q1491</f>
        <v>688</v>
      </c>
      <c r="E458" s="65">
        <f>+'Ark1'!R1491</f>
        <v>3800</v>
      </c>
      <c r="F458" s="65">
        <f>+'Ark1'!S1491</f>
        <v>3800</v>
      </c>
      <c r="G458" s="101">
        <f>+'Ark1'!T1491</f>
        <v>10.099399351512252</v>
      </c>
      <c r="H458" s="101">
        <f>+'Ark1'!U1491</f>
        <v>9.5881032151032581</v>
      </c>
      <c r="I458" s="101">
        <f>+'Ark1'!Y1491</f>
        <v>136.57165789473703</v>
      </c>
      <c r="J458" s="101">
        <f>+'Ark1'!AA1491</f>
        <v>26.97860369350742</v>
      </c>
      <c r="K458" s="101">
        <f t="shared" si="14"/>
        <v>2.2027686757215652</v>
      </c>
      <c r="L458" s="65">
        <f t="shared" si="15"/>
        <v>5.5232558139534884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+'Ark1'!C1492</f>
        <v>2012</v>
      </c>
      <c r="C459" s="47">
        <f>+'Ark1'!M1492</f>
        <v>63</v>
      </c>
      <c r="D459" s="47">
        <f>+'Ark1'!Q1492</f>
        <v>608</v>
      </c>
      <c r="E459" s="65">
        <f>+'Ark1'!R1492</f>
        <v>3162</v>
      </c>
      <c r="F459" s="65">
        <f>+'Ark1'!S1492</f>
        <v>3158</v>
      </c>
      <c r="G459" s="101">
        <f>+'Ark1'!T1492</f>
        <v>8.4037633551267721</v>
      </c>
      <c r="H459" s="101">
        <f>+'Ark1'!U1492</f>
        <v>7.7972917280311949</v>
      </c>
      <c r="I459" s="101">
        <f>+'Ark1'!Y1492</f>
        <v>133.47299177735624</v>
      </c>
      <c r="J459" s="101">
        <f>+'Ark1'!AA1492</f>
        <v>25.593709369897464</v>
      </c>
      <c r="K459" s="101">
        <f t="shared" si="14"/>
        <v>2.1186189171008927</v>
      </c>
      <c r="L459" s="65">
        <f t="shared" si="15"/>
        <v>5.2006578947368425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+'Ark1'!C1493</f>
        <v>2012</v>
      </c>
      <c r="C460" s="47">
        <f>+'Ark1'!M1493</f>
        <v>64</v>
      </c>
      <c r="D460" s="47">
        <f>+'Ark1'!Q1493</f>
        <v>537</v>
      </c>
      <c r="E460" s="65">
        <f>+'Ark1'!R1493</f>
        <v>2504</v>
      </c>
      <c r="F460" s="65">
        <f>+'Ark1'!S1493</f>
        <v>2504</v>
      </c>
      <c r="G460" s="101">
        <f>+'Ark1'!T1493</f>
        <v>6.6549726253122836</v>
      </c>
      <c r="H460" s="101">
        <f>+'Ark1'!U1493</f>
        <v>6.1100760805791792</v>
      </c>
      <c r="I460" s="101">
        <f>+'Ark1'!Y1493</f>
        <v>132.07595846645381</v>
      </c>
      <c r="J460" s="101">
        <f>+'Ark1'!AA1493</f>
        <v>25.484593421846196</v>
      </c>
      <c r="K460" s="101">
        <f t="shared" si="14"/>
        <v>2.0636868510383408</v>
      </c>
      <c r="L460" s="65">
        <f t="shared" si="15"/>
        <v>4.6629422718808193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+'Ark1'!C1494</f>
        <v>2012</v>
      </c>
      <c r="C461" s="47">
        <f>+'Ark1'!M1494</f>
        <v>65</v>
      </c>
      <c r="D461" s="47">
        <f>+'Ark1'!Q1494</f>
        <v>499</v>
      </c>
      <c r="E461" s="65">
        <f>+'Ark1'!R1494</f>
        <v>2727</v>
      </c>
      <c r="F461" s="65">
        <f>+'Ark1'!S1494</f>
        <v>2727</v>
      </c>
      <c r="G461" s="101">
        <f>+'Ark1'!T1494</f>
        <v>7.2476479030457632</v>
      </c>
      <c r="H461" s="101">
        <f>+'Ark1'!U1494</f>
        <v>6.6268451548238989</v>
      </c>
      <c r="I461" s="101">
        <f>+'Ark1'!Y1494</f>
        <v>131.53252658599203</v>
      </c>
      <c r="J461" s="101">
        <f>+'Ark1'!AA1494</f>
        <v>24.011247401870392</v>
      </c>
      <c r="K461" s="101">
        <f t="shared" si="14"/>
        <v>2.0235773320921853</v>
      </c>
      <c r="L461" s="65">
        <f t="shared" si="15"/>
        <v>5.4649298597194385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+'Ark1'!C1495</f>
        <v>2012</v>
      </c>
      <c r="C462" s="47">
        <f>+'Ark1'!M1495</f>
        <v>66</v>
      </c>
      <c r="D462" s="47">
        <f>+'Ark1'!Q1495</f>
        <v>2</v>
      </c>
      <c r="E462" s="65">
        <f>+'Ark1'!R1495</f>
        <v>2</v>
      </c>
      <c r="F462" s="65">
        <f>+'Ark1'!S1495</f>
        <v>2</v>
      </c>
      <c r="G462" s="101">
        <f>+'Ark1'!T1495</f>
        <v>5.3154733429011843E-3</v>
      </c>
      <c r="H462" s="101">
        <f>+'Ark1'!U1495</f>
        <v>3.6488467399568175E-3</v>
      </c>
      <c r="I462" s="101">
        <f>+'Ark1'!Y1495</f>
        <v>98.75</v>
      </c>
      <c r="J462" s="101">
        <f>+'Ark1'!AA1495</f>
        <v>4.9999999986903278E-2</v>
      </c>
      <c r="K462" s="101">
        <f t="shared" si="14"/>
        <v>1.4962121212121211</v>
      </c>
      <c r="L462" s="65">
        <f t="shared" si="15"/>
        <v>1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+'Ark1'!C1496</f>
        <v>2012</v>
      </c>
      <c r="C463" s="47">
        <f>+'Ark1'!M1496</f>
        <v>67</v>
      </c>
      <c r="D463" s="47">
        <f>+'Ark1'!Q1496</f>
        <v>2</v>
      </c>
      <c r="E463" s="65">
        <f>+'Ark1'!R1496</f>
        <v>3</v>
      </c>
      <c r="F463" s="65">
        <f>+'Ark1'!S1496</f>
        <v>3</v>
      </c>
      <c r="G463" s="101">
        <f>+'Ark1'!T1496</f>
        <v>7.9732100143517781E-3</v>
      </c>
      <c r="H463" s="101">
        <f>+'Ark1'!U1496</f>
        <v>5.6164527035284682E-3</v>
      </c>
      <c r="I463" s="101">
        <f>+'Ark1'!Y1496</f>
        <v>101.33333333333331</v>
      </c>
      <c r="J463" s="101">
        <f>+'Ark1'!AA1496</f>
        <v>22.259879205023211</v>
      </c>
      <c r="K463" s="101">
        <f t="shared" si="14"/>
        <v>1.5124378109452734</v>
      </c>
      <c r="L463" s="65">
        <f t="shared" si="15"/>
        <v>1.5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+'Ark1'!C1497</f>
        <v>2012</v>
      </c>
      <c r="C464" s="47">
        <f>+'Ark1'!M1497</f>
        <v>68</v>
      </c>
      <c r="D464" s="47">
        <f>+'Ark1'!Q1497</f>
        <v>1</v>
      </c>
      <c r="E464" s="65">
        <f>+'Ark1'!R1497</f>
        <v>1</v>
      </c>
      <c r="F464" s="65">
        <f>+'Ark1'!S1497</f>
        <v>1</v>
      </c>
      <c r="G464" s="101">
        <f>+'Ark1'!T1497</f>
        <v>2.6577366714505921E-3</v>
      </c>
      <c r="H464" s="101">
        <f>+'Ark1'!U1497</f>
        <v>2.8913646319151487E-3</v>
      </c>
      <c r="I464" s="101">
        <f>+'Ark1'!Y1497</f>
        <v>156.5</v>
      </c>
      <c r="J464" s="101">
        <f>+'Ark1'!AA1497</f>
        <v>0</v>
      </c>
      <c r="K464" s="101">
        <f t="shared" si="14"/>
        <v>2.3014705882352939</v>
      </c>
      <c r="L464" s="65">
        <f t="shared" si="15"/>
        <v>1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+'Ark1'!C1498</f>
        <v>2011</v>
      </c>
      <c r="C465" s="47">
        <f>+'Ark1'!M1498</f>
        <v>0</v>
      </c>
      <c r="D465" s="47">
        <f>+'Ark1'!Q1498</f>
        <v>45</v>
      </c>
      <c r="E465" s="65">
        <f>+'Ark1'!R1498</f>
        <v>61</v>
      </c>
      <c r="F465" s="65">
        <f>+'Ark1'!S1498</f>
        <v>0</v>
      </c>
      <c r="G465" s="101">
        <f>+'Ark1'!T1498</f>
        <v>0.16349942373153931</v>
      </c>
      <c r="H465" s="101">
        <f>+'Ark1'!U1498</f>
        <v>0</v>
      </c>
      <c r="I465" s="101">
        <f>+'Ark1'!Y1498</f>
        <v>0</v>
      </c>
      <c r="J465" s="101">
        <f>+'Ark1'!AA1498</f>
        <v>0</v>
      </c>
      <c r="K465" s="101" t="e">
        <f t="shared" si="14"/>
        <v>#DIV/0!</v>
      </c>
      <c r="L465" s="65">
        <f t="shared" si="15"/>
        <v>1.3555555555555556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>
        <f>+'Ark1'!C1499</f>
        <v>2011</v>
      </c>
      <c r="C466">
        <f>+'Ark1'!M1499</f>
        <v>35</v>
      </c>
      <c r="D466">
        <f>+'Ark1'!Q1499</f>
        <v>19</v>
      </c>
      <c r="E466" s="9">
        <f>+'Ark1'!R1499</f>
        <v>26</v>
      </c>
      <c r="F466" s="9">
        <f>+'Ark1'!S1499</f>
        <v>26</v>
      </c>
      <c r="G466" s="96">
        <f>+'Ark1'!T1499</f>
        <v>6.9688278967541359E-2</v>
      </c>
      <c r="H466" s="96">
        <f>+'Ark1'!U1499</f>
        <v>0.11149038083940031</v>
      </c>
      <c r="I466" s="96">
        <f>+'Ark1'!Y1499</f>
        <v>229.15</v>
      </c>
      <c r="J466" s="96">
        <f>+'Ark1'!AA1499</f>
        <v>53.959965572778046</v>
      </c>
      <c r="K466" s="96">
        <f t="shared" si="14"/>
        <v>6.5471428571428572</v>
      </c>
      <c r="L466" s="9">
        <f t="shared" si="15"/>
        <v>1.368421052631579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+'Ark1'!C1500</f>
        <v>2011</v>
      </c>
      <c r="C467">
        <f>+'Ark1'!M1500</f>
        <v>36</v>
      </c>
      <c r="D467">
        <f>+'Ark1'!Q1500</f>
        <v>12</v>
      </c>
      <c r="E467" s="9">
        <f>+'Ark1'!R1500</f>
        <v>12</v>
      </c>
      <c r="F467" s="9">
        <f>+'Ark1'!S1500</f>
        <v>12</v>
      </c>
      <c r="G467" s="96">
        <f>+'Ark1'!T1500</f>
        <v>3.2163821061942141E-2</v>
      </c>
      <c r="H467" s="96">
        <f>+'Ark1'!U1500</f>
        <v>5.0732904461924209E-2</v>
      </c>
      <c r="I467" s="96">
        <f>+'Ark1'!Y1500</f>
        <v>225.92500000000001</v>
      </c>
      <c r="J467" s="96">
        <f>+'Ark1'!AA1500</f>
        <v>24.354949017944552</v>
      </c>
      <c r="K467" s="96">
        <f t="shared" si="14"/>
        <v>6.2756944444444445</v>
      </c>
      <c r="L467" s="9">
        <f t="shared" si="15"/>
        <v>1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+'Ark1'!C1501</f>
        <v>2011</v>
      </c>
      <c r="C468">
        <f>+'Ark1'!M1501</f>
        <v>37</v>
      </c>
      <c r="D468">
        <f>+'Ark1'!Q1501</f>
        <v>13</v>
      </c>
      <c r="E468" s="9">
        <f>+'Ark1'!R1501</f>
        <v>15</v>
      </c>
      <c r="F468" s="9">
        <f>+'Ark1'!S1501</f>
        <v>15</v>
      </c>
      <c r="G468" s="96">
        <f>+'Ark1'!T1501</f>
        <v>4.020477632742768E-2</v>
      </c>
      <c r="H468" s="96">
        <f>+'Ark1'!U1501</f>
        <v>5.3841139285842762E-2</v>
      </c>
      <c r="I468" s="96">
        <f>+'Ark1'!Y1501</f>
        <v>191.81333333333328</v>
      </c>
      <c r="J468" s="96">
        <f>+'Ark1'!AA1501</f>
        <v>43.032435312086193</v>
      </c>
      <c r="K468" s="96">
        <f t="shared" si="14"/>
        <v>5.1841441441441427</v>
      </c>
      <c r="L468" s="9">
        <f t="shared" si="15"/>
        <v>1.1538461538461537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+'Ark1'!C1502</f>
        <v>2011</v>
      </c>
      <c r="C469">
        <f>+'Ark1'!M1502</f>
        <v>38</v>
      </c>
      <c r="D469">
        <f>+'Ark1'!Q1502</f>
        <v>12</v>
      </c>
      <c r="E469" s="9">
        <f>+'Ark1'!R1502</f>
        <v>15</v>
      </c>
      <c r="F469" s="9">
        <f>+'Ark1'!S1502</f>
        <v>15</v>
      </c>
      <c r="G469" s="96">
        <f>+'Ark1'!T1502</f>
        <v>4.020477632742768E-2</v>
      </c>
      <c r="H469" s="96">
        <f>+'Ark1'!U1502</f>
        <v>5.8453901983590642E-2</v>
      </c>
      <c r="I469" s="96">
        <f>+'Ark1'!Y1502</f>
        <v>208.24666666666664</v>
      </c>
      <c r="J469" s="96">
        <f>+'Ark1'!AA1502</f>
        <v>25.951952185187064</v>
      </c>
      <c r="K469" s="96">
        <f t="shared" si="14"/>
        <v>5.4801754385964907</v>
      </c>
      <c r="L469" s="9">
        <f t="shared" si="15"/>
        <v>1.25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+'Ark1'!C1503</f>
        <v>2011</v>
      </c>
      <c r="C470">
        <f>+'Ark1'!M1503</f>
        <v>39</v>
      </c>
      <c r="D470">
        <f>+'Ark1'!Q1503</f>
        <v>25</v>
      </c>
      <c r="E470" s="9">
        <f>+'Ark1'!R1503</f>
        <v>28</v>
      </c>
      <c r="F470" s="9">
        <f>+'Ark1'!S1503</f>
        <v>28</v>
      </c>
      <c r="G470" s="96">
        <f>+'Ark1'!T1503</f>
        <v>7.5048915811198366E-2</v>
      </c>
      <c r="H470" s="96">
        <f>+'Ark1'!U1503</f>
        <v>0.11212662397012414</v>
      </c>
      <c r="I470" s="96">
        <f>+'Ark1'!Y1503</f>
        <v>213.99642857142848</v>
      </c>
      <c r="J470" s="96">
        <f>+'Ark1'!AA1503</f>
        <v>42.966219971897594</v>
      </c>
      <c r="K470" s="96">
        <f t="shared" si="14"/>
        <v>5.4870879120879099</v>
      </c>
      <c r="L470" s="9">
        <f t="shared" si="15"/>
        <v>1.1200000000000001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+'Ark1'!C1504</f>
        <v>2011</v>
      </c>
      <c r="C471">
        <f>+'Ark1'!M1504</f>
        <v>40</v>
      </c>
      <c r="D471">
        <f>+'Ark1'!Q1504</f>
        <v>31</v>
      </c>
      <c r="E471" s="9">
        <f>+'Ark1'!R1504</f>
        <v>36</v>
      </c>
      <c r="F471" s="9">
        <f>+'Ark1'!S1504</f>
        <v>35</v>
      </c>
      <c r="G471" s="96">
        <f>+'Ark1'!T1504</f>
        <v>9.6491463185826479E-2</v>
      </c>
      <c r="H471" s="96">
        <f>+'Ark1'!U1504</f>
        <v>0.13188571578575095</v>
      </c>
      <c r="I471" s="96">
        <f>+'Ark1'!Y1504</f>
        <v>195.77222222222224</v>
      </c>
      <c r="J471" s="96">
        <f>+'Ark1'!AA1504</f>
        <v>42.965341134168867</v>
      </c>
      <c r="K471" s="96">
        <f t="shared" si="14"/>
        <v>4.8943055555555564</v>
      </c>
      <c r="L471" s="9">
        <f t="shared" si="15"/>
        <v>1.1612903225806452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+'Ark1'!C1505</f>
        <v>2011</v>
      </c>
      <c r="C472">
        <f>+'Ark1'!M1505</f>
        <v>41</v>
      </c>
      <c r="D472">
        <f>+'Ark1'!Q1505</f>
        <v>32</v>
      </c>
      <c r="E472" s="9">
        <f>+'Ark1'!R1505</f>
        <v>41</v>
      </c>
      <c r="F472" s="9">
        <f>+'Ark1'!S1505</f>
        <v>41</v>
      </c>
      <c r="G472" s="96">
        <f>+'Ark1'!T1505</f>
        <v>0.10989305529496909</v>
      </c>
      <c r="H472" s="96">
        <f>+'Ark1'!U1505</f>
        <v>0.16441458149567045</v>
      </c>
      <c r="I472" s="96">
        <f>+'Ark1'!Y1505</f>
        <v>214.29512195121953</v>
      </c>
      <c r="J472" s="96">
        <f>+'Ark1'!AA1505</f>
        <v>24.543986906731895</v>
      </c>
      <c r="K472" s="96">
        <f t="shared" si="14"/>
        <v>5.2267102914931591</v>
      </c>
      <c r="L472" s="9">
        <f t="shared" si="15"/>
        <v>1.28125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+'Ark1'!C1506</f>
        <v>2011</v>
      </c>
      <c r="C473">
        <f>+'Ark1'!M1506</f>
        <v>42</v>
      </c>
      <c r="D473">
        <f>+'Ark1'!Q1506</f>
        <v>43</v>
      </c>
      <c r="E473" s="9">
        <f>+'Ark1'!R1506</f>
        <v>47</v>
      </c>
      <c r="F473" s="9">
        <f>+'Ark1'!S1506</f>
        <v>47</v>
      </c>
      <c r="G473" s="96">
        <f>+'Ark1'!T1506</f>
        <v>0.12597496582594017</v>
      </c>
      <c r="H473" s="96">
        <f>+'Ark1'!U1506</f>
        <v>0.17844935643810839</v>
      </c>
      <c r="I473" s="96">
        <f>+'Ark1'!Y1506</f>
        <v>202.89574468085101</v>
      </c>
      <c r="J473" s="96">
        <f>+'Ark1'!AA1506</f>
        <v>26.904978242561285</v>
      </c>
      <c r="K473" s="96">
        <f t="shared" si="14"/>
        <v>4.8308510638297859</v>
      </c>
      <c r="L473" s="9">
        <f t="shared" si="15"/>
        <v>1.0930232558139534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+'Ark1'!C1507</f>
        <v>2011</v>
      </c>
      <c r="C474">
        <f>+'Ark1'!M1507</f>
        <v>43</v>
      </c>
      <c r="D474">
        <f>+'Ark1'!Q1507</f>
        <v>48</v>
      </c>
      <c r="E474" s="9">
        <f>+'Ark1'!R1507</f>
        <v>61</v>
      </c>
      <c r="F474" s="9">
        <f>+'Ark1'!S1507</f>
        <v>61</v>
      </c>
      <c r="G474" s="96">
        <f>+'Ark1'!T1507</f>
        <v>0.16349942373153931</v>
      </c>
      <c r="H474" s="96">
        <f>+'Ark1'!U1507</f>
        <v>0.22406986021433395</v>
      </c>
      <c r="I474" s="96">
        <f>+'Ark1'!Y1507</f>
        <v>196.29508196721315</v>
      </c>
      <c r="J474" s="96">
        <f>+'Ark1'!AA1507</f>
        <v>37.609008452717006</v>
      </c>
      <c r="K474" s="96">
        <f t="shared" si="14"/>
        <v>4.5650019062142597</v>
      </c>
      <c r="L474" s="9">
        <f t="shared" si="15"/>
        <v>1.2708333333333333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+'Ark1'!C1508</f>
        <v>2011</v>
      </c>
      <c r="C475">
        <f>+'Ark1'!M1508</f>
        <v>44</v>
      </c>
      <c r="D475">
        <f>+'Ark1'!Q1508</f>
        <v>77</v>
      </c>
      <c r="E475" s="9">
        <f>+'Ark1'!R1508</f>
        <v>91</v>
      </c>
      <c r="F475" s="9">
        <f>+'Ark1'!S1508</f>
        <v>91</v>
      </c>
      <c r="G475" s="96">
        <f>+'Ark1'!T1508</f>
        <v>0.24390897638639472</v>
      </c>
      <c r="H475" s="96">
        <f>+'Ark1'!U1508</f>
        <v>0.32056548750523367</v>
      </c>
      <c r="I475" s="96">
        <f>+'Ark1'!Y1508</f>
        <v>188.24835164835167</v>
      </c>
      <c r="J475" s="96">
        <f>+'Ark1'!AA1508</f>
        <v>34.725360029106199</v>
      </c>
      <c r="K475" s="96">
        <f t="shared" si="14"/>
        <v>4.2783716283716293</v>
      </c>
      <c r="L475" s="9">
        <f t="shared" si="15"/>
        <v>1.1818181818181819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+'Ark1'!C1509</f>
        <v>2011</v>
      </c>
      <c r="C476">
        <f>+'Ark1'!M1509</f>
        <v>45</v>
      </c>
      <c r="D476">
        <f>+'Ark1'!Q1509</f>
        <v>83</v>
      </c>
      <c r="E476" s="9">
        <f>+'Ark1'!R1509</f>
        <v>108</v>
      </c>
      <c r="F476" s="9">
        <f>+'Ark1'!S1509</f>
        <v>108</v>
      </c>
      <c r="G476" s="96">
        <f>+'Ark1'!T1509</f>
        <v>0.28947438955747956</v>
      </c>
      <c r="H476" s="96">
        <f>+'Ark1'!U1509</f>
        <v>0.38672728788721134</v>
      </c>
      <c r="I476" s="96">
        <f>+'Ark1'!Y1509</f>
        <v>191.35370370370387</v>
      </c>
      <c r="J476" s="96">
        <f>+'Ark1'!AA1509</f>
        <v>38.944833789286349</v>
      </c>
      <c r="K476" s="96">
        <f t="shared" si="14"/>
        <v>4.2523045267489747</v>
      </c>
      <c r="L476" s="9">
        <f t="shared" si="15"/>
        <v>1.3012048192771084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+'Ark1'!C1510</f>
        <v>2011</v>
      </c>
      <c r="C477">
        <f>+'Ark1'!M1510</f>
        <v>46</v>
      </c>
      <c r="D477">
        <f>+'Ark1'!Q1510</f>
        <v>110</v>
      </c>
      <c r="E477" s="9">
        <f>+'Ark1'!R1510</f>
        <v>148</v>
      </c>
      <c r="F477" s="9">
        <f>+'Ark1'!S1510</f>
        <v>148</v>
      </c>
      <c r="G477" s="96">
        <f>+'Ark1'!T1510</f>
        <v>0.39668712643061999</v>
      </c>
      <c r="H477" s="96">
        <f>+'Ark1'!U1510</f>
        <v>0.51553096709560309</v>
      </c>
      <c r="I477" s="96">
        <f>+'Ark1'!Y1510</f>
        <v>186.14391891891896</v>
      </c>
      <c r="J477" s="96">
        <f>+'Ark1'!AA1510</f>
        <v>36.509411460370274</v>
      </c>
      <c r="K477" s="96">
        <f t="shared" si="14"/>
        <v>4.0466069330199774</v>
      </c>
      <c r="L477" s="9">
        <f t="shared" si="15"/>
        <v>1.3454545454545455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+'Ark1'!C1511</f>
        <v>2011</v>
      </c>
      <c r="C478">
        <f>+'Ark1'!M1511</f>
        <v>47</v>
      </c>
      <c r="D478">
        <f>+'Ark1'!Q1511</f>
        <v>137</v>
      </c>
      <c r="E478" s="9">
        <f>+'Ark1'!R1511</f>
        <v>196</v>
      </c>
      <c r="F478" s="9">
        <f>+'Ark1'!S1511</f>
        <v>194</v>
      </c>
      <c r="G478" s="96">
        <f>+'Ark1'!T1511</f>
        <v>0.5253424106783886</v>
      </c>
      <c r="H478" s="96">
        <f>+'Ark1'!U1511</f>
        <v>0.67201683640045851</v>
      </c>
      <c r="I478" s="96">
        <f>+'Ark1'!Y1511</f>
        <v>183.2229591836734</v>
      </c>
      <c r="J478" s="96">
        <f>+'Ark1'!AA1511</f>
        <v>34.169236384695559</v>
      </c>
      <c r="K478" s="96">
        <f t="shared" si="14"/>
        <v>3.8983608336951785</v>
      </c>
      <c r="L478" s="9">
        <f t="shared" si="15"/>
        <v>1.4306569343065694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+'Ark1'!C1512</f>
        <v>2011</v>
      </c>
      <c r="C479">
        <f>+'Ark1'!M1512</f>
        <v>48</v>
      </c>
      <c r="D479">
        <f>+'Ark1'!Q1512</f>
        <v>173</v>
      </c>
      <c r="E479" s="9">
        <f>+'Ark1'!R1512</f>
        <v>274</v>
      </c>
      <c r="F479" s="9">
        <f>+'Ark1'!S1512</f>
        <v>269</v>
      </c>
      <c r="G479" s="96">
        <f>+'Ark1'!T1512</f>
        <v>0.73440724758101261</v>
      </c>
      <c r="H479" s="96">
        <f>+'Ark1'!U1512</f>
        <v>0.90706937583308245</v>
      </c>
      <c r="I479" s="96">
        <f>+'Ark1'!Y1512</f>
        <v>176.90729927007322</v>
      </c>
      <c r="J479" s="96">
        <f>+'Ark1'!AA1512</f>
        <v>36.501814114250656</v>
      </c>
      <c r="K479" s="96">
        <f t="shared" si="14"/>
        <v>3.685568734793192</v>
      </c>
      <c r="L479" s="9">
        <f t="shared" si="15"/>
        <v>1.5838150289017341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+'Ark1'!C1513</f>
        <v>2011</v>
      </c>
      <c r="C480">
        <f>+'Ark1'!M1513</f>
        <v>49</v>
      </c>
      <c r="D480">
        <f>+'Ark1'!Q1513</f>
        <v>227</v>
      </c>
      <c r="E480" s="9">
        <f>+'Ark1'!R1513</f>
        <v>357</v>
      </c>
      <c r="F480" s="9">
        <f>+'Ark1'!S1513</f>
        <v>357</v>
      </c>
      <c r="G480" s="96">
        <f>+'Ark1'!T1513</f>
        <v>0.95687367659277933</v>
      </c>
      <c r="H480" s="96">
        <f>+'Ark1'!U1513</f>
        <v>1.1787264796189072</v>
      </c>
      <c r="I480" s="96">
        <f>+'Ark1'!Y1513</f>
        <v>176.44145658263301</v>
      </c>
      <c r="J480" s="96">
        <f>+'Ark1'!AA1513</f>
        <v>37.758611403668993</v>
      </c>
      <c r="K480" s="96">
        <f t="shared" si="14"/>
        <v>3.600846052706796</v>
      </c>
      <c r="L480" s="9">
        <f t="shared" si="15"/>
        <v>1.5726872246696035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+'Ark1'!C1514</f>
        <v>2011</v>
      </c>
      <c r="C481">
        <f>+'Ark1'!M1514</f>
        <v>50</v>
      </c>
      <c r="D481">
        <f>+'Ark1'!Q1514</f>
        <v>236</v>
      </c>
      <c r="E481" s="9">
        <f>+'Ark1'!R1514</f>
        <v>432</v>
      </c>
      <c r="F481" s="9">
        <f>+'Ark1'!S1514</f>
        <v>432</v>
      </c>
      <c r="G481" s="96">
        <f>+'Ark1'!T1514</f>
        <v>1.157897558229918</v>
      </c>
      <c r="H481" s="96">
        <f>+'Ark1'!U1514</f>
        <v>1.3841113761265436</v>
      </c>
      <c r="I481" s="96">
        <f>+'Ark1'!Y1514</f>
        <v>171.21550925925936</v>
      </c>
      <c r="J481" s="96">
        <f>+'Ark1'!AA1514</f>
        <v>37.095711607247054</v>
      </c>
      <c r="K481" s="96">
        <f t="shared" si="14"/>
        <v>3.4243101851851874</v>
      </c>
      <c r="L481" s="9">
        <f t="shared" si="15"/>
        <v>1.8305084745762712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+'Ark1'!C1515</f>
        <v>2011</v>
      </c>
      <c r="C482">
        <f>+'Ark1'!M1515</f>
        <v>51</v>
      </c>
      <c r="D482">
        <f>+'Ark1'!Q1515</f>
        <v>295</v>
      </c>
      <c r="E482" s="9">
        <f>+'Ark1'!R1515</f>
        <v>563</v>
      </c>
      <c r="F482" s="9">
        <f>+'Ark1'!S1515</f>
        <v>563</v>
      </c>
      <c r="G482" s="96">
        <f>+'Ark1'!T1515</f>
        <v>1.5090192714894533</v>
      </c>
      <c r="H482" s="96">
        <f>+'Ark1'!U1515</f>
        <v>1.7661641483062598</v>
      </c>
      <c r="I482" s="96">
        <f>+'Ark1'!Y1515</f>
        <v>167.64031971580829</v>
      </c>
      <c r="J482" s="96">
        <f>+'Ark1'!AA1515</f>
        <v>36.761780648064054</v>
      </c>
      <c r="K482" s="96">
        <f t="shared" si="14"/>
        <v>3.287065092466829</v>
      </c>
      <c r="L482" s="9">
        <f t="shared" si="15"/>
        <v>1.9084745762711866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+'Ark1'!C1516</f>
        <v>2011</v>
      </c>
      <c r="C483">
        <f>+'Ark1'!M1516</f>
        <v>52</v>
      </c>
      <c r="D483">
        <f>+'Ark1'!Q1516</f>
        <v>348</v>
      </c>
      <c r="E483" s="9">
        <f>+'Ark1'!R1516</f>
        <v>749</v>
      </c>
      <c r="F483" s="9">
        <f>+'Ark1'!S1516</f>
        <v>749</v>
      </c>
      <c r="G483" s="96">
        <f>+'Ark1'!T1516</f>
        <v>2.0075584979495562</v>
      </c>
      <c r="H483" s="96">
        <f>+'Ark1'!U1516</f>
        <v>2.2577761162932992</v>
      </c>
      <c r="I483" s="96">
        <f>+'Ark1'!Y1516</f>
        <v>161.08491321762361</v>
      </c>
      <c r="J483" s="96">
        <f>+'Ark1'!AA1516</f>
        <v>36.339974192683265</v>
      </c>
      <c r="K483" s="96">
        <f t="shared" si="14"/>
        <v>3.0977867926466081</v>
      </c>
      <c r="L483" s="9">
        <f t="shared" si="15"/>
        <v>2.1522988505747125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+'Ark1'!C1517</f>
        <v>2011</v>
      </c>
      <c r="C484">
        <f>+'Ark1'!M1517</f>
        <v>53</v>
      </c>
      <c r="D484">
        <f>+'Ark1'!Q1517</f>
        <v>390</v>
      </c>
      <c r="E484" s="9">
        <f>+'Ark1'!R1517</f>
        <v>944</v>
      </c>
      <c r="F484" s="9">
        <f>+'Ark1'!S1517</f>
        <v>944</v>
      </c>
      <c r="G484" s="96">
        <f>+'Ark1'!T1517</f>
        <v>2.5302205902061159</v>
      </c>
      <c r="H484" s="96">
        <f>+'Ark1'!U1517</f>
        <v>2.7790052020155329</v>
      </c>
      <c r="I484" s="96">
        <f>+'Ark1'!Y1517</f>
        <v>157.3161016949154</v>
      </c>
      <c r="J484" s="96">
        <f>+'Ark1'!AA1517</f>
        <v>35.538612852040821</v>
      </c>
      <c r="K484" s="96">
        <f t="shared" si="14"/>
        <v>2.9682283338663282</v>
      </c>
      <c r="L484" s="9">
        <f t="shared" si="15"/>
        <v>2.4205128205128204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+'Ark1'!C1518</f>
        <v>2011</v>
      </c>
      <c r="C485">
        <f>+'Ark1'!M1518</f>
        <v>54</v>
      </c>
      <c r="D485">
        <f>+'Ark1'!Q1518</f>
        <v>503</v>
      </c>
      <c r="E485" s="9">
        <f>+'Ark1'!R1518</f>
        <v>1404</v>
      </c>
      <c r="F485" s="9">
        <f>+'Ark1'!S1518</f>
        <v>1404</v>
      </c>
      <c r="G485" s="96">
        <f>+'Ark1'!T1518</f>
        <v>3.7631670642472321</v>
      </c>
      <c r="H485" s="96">
        <f>+'Ark1'!U1518</f>
        <v>4.1043632676263755</v>
      </c>
      <c r="I485" s="96">
        <f>+'Ark1'!Y1518</f>
        <v>156.21923076923076</v>
      </c>
      <c r="J485" s="96">
        <f>+'Ark1'!AA1518</f>
        <v>35.077137024826186</v>
      </c>
      <c r="K485" s="96">
        <f t="shared" si="14"/>
        <v>2.8929487179487179</v>
      </c>
      <c r="L485" s="9">
        <f t="shared" si="15"/>
        <v>2.7912524850894633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+'Ark1'!C1519</f>
        <v>2011</v>
      </c>
      <c r="C486">
        <f>+'Ark1'!M1519</f>
        <v>55</v>
      </c>
      <c r="D486">
        <f>+'Ark1'!Q1519</f>
        <v>565</v>
      </c>
      <c r="E486" s="9">
        <f>+'Ark1'!R1519</f>
        <v>1705</v>
      </c>
      <c r="F486" s="9">
        <f>+'Ark1'!S1519</f>
        <v>1705</v>
      </c>
      <c r="G486" s="96">
        <f>+'Ark1'!T1519</f>
        <v>4.5699429092176143</v>
      </c>
      <c r="H486" s="96">
        <f>+'Ark1'!U1519</f>
        <v>4.8387712282075999</v>
      </c>
      <c r="I486" s="96">
        <f>+'Ark1'!Y1519</f>
        <v>151.65841642228699</v>
      </c>
      <c r="J486" s="96">
        <f>+'Ark1'!AA1519</f>
        <v>33.800319644192598</v>
      </c>
      <c r="K486" s="96">
        <f t="shared" si="14"/>
        <v>2.7574257531324906</v>
      </c>
      <c r="L486" s="9">
        <f t="shared" si="15"/>
        <v>3.0176991150442478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+'Ark1'!C1520</f>
        <v>2011</v>
      </c>
      <c r="C487">
        <f>+'Ark1'!M1520</f>
        <v>56</v>
      </c>
      <c r="D487">
        <f>+'Ark1'!Q1520</f>
        <v>587</v>
      </c>
      <c r="E487" s="9">
        <f>+'Ark1'!R1520</f>
        <v>2096</v>
      </c>
      <c r="F487" s="9">
        <f>+'Ark1'!S1520</f>
        <v>2096</v>
      </c>
      <c r="G487" s="96">
        <f>+'Ark1'!T1520</f>
        <v>5.6179474121525637</v>
      </c>
      <c r="H487" s="96">
        <f>+'Ark1'!U1520</f>
        <v>5.8361833859968364</v>
      </c>
      <c r="I487" s="96">
        <f>+'Ark1'!Y1520</f>
        <v>148.79675572519099</v>
      </c>
      <c r="J487" s="96">
        <f>+'Ark1'!AA1520</f>
        <v>33.267299623014871</v>
      </c>
      <c r="K487" s="96">
        <f t="shared" si="14"/>
        <v>2.657084923664125</v>
      </c>
      <c r="L487" s="9">
        <f t="shared" si="15"/>
        <v>3.5706984667802386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+'Ark1'!C1521</f>
        <v>2011</v>
      </c>
      <c r="C488">
        <f>+'Ark1'!M1521</f>
        <v>57</v>
      </c>
      <c r="D488">
        <f>+'Ark1'!Q1521</f>
        <v>685</v>
      </c>
      <c r="E488" s="9">
        <f>+'Ark1'!R1521</f>
        <v>2432</v>
      </c>
      <c r="F488" s="9">
        <f>+'Ark1'!S1521</f>
        <v>2432</v>
      </c>
      <c r="G488" s="96">
        <f>+'Ark1'!T1521</f>
        <v>6.518534401886944</v>
      </c>
      <c r="H488" s="96">
        <f>+'Ark1'!U1521</f>
        <v>6.5835463795016018</v>
      </c>
      <c r="I488" s="96">
        <f>+'Ark1'!Y1521</f>
        <v>144.66122532894747</v>
      </c>
      <c r="J488" s="96">
        <f>+'Ark1'!AA1521</f>
        <v>31.447544915760567</v>
      </c>
      <c r="K488" s="96">
        <f t="shared" si="14"/>
        <v>2.5379162338411838</v>
      </c>
      <c r="L488" s="9">
        <f t="shared" si="15"/>
        <v>3.5503649635036498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+'Ark1'!C1522</f>
        <v>2011</v>
      </c>
      <c r="C489">
        <f>+'Ark1'!M1522</f>
        <v>58</v>
      </c>
      <c r="D489">
        <f>+'Ark1'!Q1522</f>
        <v>773</v>
      </c>
      <c r="E489" s="9">
        <f>+'Ark1'!R1522</f>
        <v>3352</v>
      </c>
      <c r="F489" s="9">
        <f>+'Ark1'!S1522</f>
        <v>3352</v>
      </c>
      <c r="G489" s="96">
        <f>+'Ark1'!T1522</f>
        <v>8.9844273499691738</v>
      </c>
      <c r="H489" s="96">
        <f>+'Ark1'!U1522</f>
        <v>9.1087371678111175</v>
      </c>
      <c r="I489" s="96">
        <f>+'Ark1'!Y1522</f>
        <v>145.21449582338897</v>
      </c>
      <c r="J489" s="96">
        <f>+'Ark1'!AA1522</f>
        <v>31.651135826214379</v>
      </c>
      <c r="K489" s="96">
        <f t="shared" si="14"/>
        <v>2.5036982038515339</v>
      </c>
      <c r="L489" s="9">
        <f t="shared" si="15"/>
        <v>4.3363518758085382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+'Ark1'!C1523</f>
        <v>2011</v>
      </c>
      <c r="C490">
        <f>+'Ark1'!M1523</f>
        <v>59</v>
      </c>
      <c r="D490">
        <f>+'Ark1'!Q1523</f>
        <v>755</v>
      </c>
      <c r="E490" s="9">
        <f>+'Ark1'!R1523</f>
        <v>3535</v>
      </c>
      <c r="F490" s="9">
        <f>+'Ark1'!S1523</f>
        <v>3535</v>
      </c>
      <c r="G490" s="96">
        <f>+'Ark1'!T1523</f>
        <v>9.4749256211637984</v>
      </c>
      <c r="H490" s="96">
        <f>+'Ark1'!U1523</f>
        <v>9.3132184119427972</v>
      </c>
      <c r="I490" s="96">
        <f>+'Ark1'!Y1523</f>
        <v>140.78817538896749</v>
      </c>
      <c r="J490" s="96">
        <f>+'Ark1'!AA1523</f>
        <v>29.566077247884007</v>
      </c>
      <c r="K490" s="96">
        <f t="shared" si="14"/>
        <v>2.3862402608299575</v>
      </c>
      <c r="L490" s="9">
        <f t="shared" si="15"/>
        <v>4.6821192052980134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+'Ark1'!C1524</f>
        <v>2011</v>
      </c>
      <c r="C491">
        <f>+'Ark1'!M1524</f>
        <v>60</v>
      </c>
      <c r="D491">
        <f>+'Ark1'!Q1524</f>
        <v>820</v>
      </c>
      <c r="E491" s="9">
        <f>+'Ark1'!R1524</f>
        <v>3873</v>
      </c>
      <c r="F491" s="9">
        <f>+'Ark1'!S1524</f>
        <v>3873</v>
      </c>
      <c r="G491" s="96">
        <f>+'Ark1'!T1524</f>
        <v>10.380873247741832</v>
      </c>
      <c r="H491" s="96">
        <f>+'Ark1'!U1524</f>
        <v>10.099352939051881</v>
      </c>
      <c r="I491" s="96">
        <f>+'Ark1'!Y1524</f>
        <v>139.34836044410036</v>
      </c>
      <c r="J491" s="96">
        <f>+'Ark1'!AA1524</f>
        <v>28.613089401965997</v>
      </c>
      <c r="K491" s="96">
        <f t="shared" si="14"/>
        <v>2.3224726740683392</v>
      </c>
      <c r="L491" s="9">
        <f t="shared" si="15"/>
        <v>4.7231707317073175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+'Ark1'!C1525</f>
        <v>2011</v>
      </c>
      <c r="C492">
        <f>+'Ark1'!M1525</f>
        <v>61</v>
      </c>
      <c r="D492">
        <f>+'Ark1'!Q1525</f>
        <v>766</v>
      </c>
      <c r="E492" s="9">
        <f>+'Ark1'!R1525</f>
        <v>3524</v>
      </c>
      <c r="F492" s="9">
        <f>+'Ark1'!S1525</f>
        <v>3524</v>
      </c>
      <c r="G492" s="96">
        <f>+'Ark1'!T1525</f>
        <v>9.4454421185236797</v>
      </c>
      <c r="H492" s="96">
        <f>+'Ark1'!U1525</f>
        <v>9.0027673189127366</v>
      </c>
      <c r="I492" s="96">
        <f>+'Ark1'!Y1525</f>
        <v>136.51989216799083</v>
      </c>
      <c r="J492" s="96">
        <f>+'Ark1'!AA1525</f>
        <v>27.639082075761465</v>
      </c>
      <c r="K492" s="96">
        <f t="shared" si="14"/>
        <v>2.2380310191473907</v>
      </c>
      <c r="L492" s="9">
        <f t="shared" si="15"/>
        <v>4.6005221932114884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+'Ark1'!C1526</f>
        <v>2011</v>
      </c>
      <c r="C493">
        <f>+'Ark1'!M1526</f>
        <v>62</v>
      </c>
      <c r="D493">
        <f>+'Ark1'!Q1526</f>
        <v>711</v>
      </c>
      <c r="E493" s="9">
        <f>+'Ark1'!R1526</f>
        <v>3590</v>
      </c>
      <c r="F493" s="9">
        <f>+'Ark1'!S1526</f>
        <v>3589</v>
      </c>
      <c r="G493" s="96">
        <f>+'Ark1'!T1526</f>
        <v>9.6223431343643639</v>
      </c>
      <c r="H493" s="96">
        <f>+'Ark1'!U1526</f>
        <v>9.1238930405759593</v>
      </c>
      <c r="I493" s="96">
        <f>+'Ark1'!Y1526</f>
        <v>135.81306406685235</v>
      </c>
      <c r="J493" s="96">
        <f>+'Ark1'!AA1526</f>
        <v>26.958533060101225</v>
      </c>
      <c r="K493" s="96">
        <f t="shared" si="14"/>
        <v>2.1905332914008442</v>
      </c>
      <c r="L493" s="9">
        <f t="shared" si="15"/>
        <v>5.0492264416315047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+'Ark1'!C1527</f>
        <v>2011</v>
      </c>
      <c r="C494">
        <f>+'Ark1'!M1527</f>
        <v>63</v>
      </c>
      <c r="D494">
        <f>+'Ark1'!Q1527</f>
        <v>661</v>
      </c>
      <c r="E494" s="9">
        <f>+'Ark1'!R1527</f>
        <v>3050</v>
      </c>
      <c r="F494" s="9">
        <f>+'Ark1'!S1527</f>
        <v>3050</v>
      </c>
      <c r="G494" s="96">
        <f>+'Ark1'!T1527</f>
        <v>8.1749711865769648</v>
      </c>
      <c r="H494" s="96">
        <f>+'Ark1'!U1527</f>
        <v>7.589933308040675</v>
      </c>
      <c r="I494" s="96">
        <f>+'Ark1'!Y1527</f>
        <v>132.98232786885256</v>
      </c>
      <c r="J494" s="96">
        <f>+'Ark1'!AA1527</f>
        <v>25.806236744415646</v>
      </c>
      <c r="K494" s="96">
        <f t="shared" si="14"/>
        <v>2.1108306010928977</v>
      </c>
      <c r="L494" s="9">
        <f t="shared" si="15"/>
        <v>4.6142208774583962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+'Ark1'!C1528</f>
        <v>2011</v>
      </c>
      <c r="C495">
        <f>+'Ark1'!M1528</f>
        <v>64</v>
      </c>
      <c r="D495">
        <f>+'Ark1'!Q1528</f>
        <v>520</v>
      </c>
      <c r="E495" s="9">
        <f>+'Ark1'!R1528</f>
        <v>2232</v>
      </c>
      <c r="F495" s="9">
        <f>+'Ark1'!S1528</f>
        <v>2232</v>
      </c>
      <c r="G495" s="96">
        <f>+'Ark1'!T1528</f>
        <v>5.9824707175212417</v>
      </c>
      <c r="H495" s="96">
        <f>+'Ark1'!U1528</f>
        <v>5.4846983536417486</v>
      </c>
      <c r="I495" s="96">
        <f>+'Ark1'!Y1528</f>
        <v>131.31500896057372</v>
      </c>
      <c r="J495" s="96">
        <f>+'Ark1'!AA1528</f>
        <v>24.978759858845745</v>
      </c>
      <c r="K495" s="96">
        <f t="shared" ref="K495:K558" si="16">+I495/C495</f>
        <v>2.0517970150089644</v>
      </c>
      <c r="L495" s="9">
        <f t="shared" ref="L495:L558" si="17">+E495/D495</f>
        <v>4.2923076923076922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+'Ark1'!C1529</f>
        <v>2011</v>
      </c>
      <c r="C496">
        <f>+'Ark1'!M1529</f>
        <v>65</v>
      </c>
      <c r="D496">
        <f>+'Ark1'!Q1529</f>
        <v>461</v>
      </c>
      <c r="E496" s="9">
        <f>+'Ark1'!R1529</f>
        <v>2191</v>
      </c>
      <c r="F496" s="9">
        <f>+'Ark1'!S1529</f>
        <v>2191</v>
      </c>
      <c r="G496" s="96">
        <f>+'Ark1'!T1529</f>
        <v>5.8725776622262718</v>
      </c>
      <c r="H496" s="96">
        <f>+'Ark1'!U1529</f>
        <v>5.3806557600384588</v>
      </c>
      <c r="I496" s="96">
        <f>+'Ark1'!Y1529</f>
        <v>131.23468735737103</v>
      </c>
      <c r="J496" s="96">
        <f>+'Ark1'!AA1529</f>
        <v>23.094269965315391</v>
      </c>
      <c r="K496" s="96">
        <f t="shared" si="16"/>
        <v>2.0189951901134005</v>
      </c>
      <c r="L496" s="9">
        <f t="shared" si="17"/>
        <v>4.7527114967462039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+'Ark1'!C1530</f>
        <v>2011</v>
      </c>
      <c r="C497">
        <f>+'Ark1'!M1530</f>
        <v>66</v>
      </c>
      <c r="D497">
        <f>+'Ark1'!Q1530</f>
        <v>42</v>
      </c>
      <c r="E497" s="9">
        <f>+'Ark1'!R1530</f>
        <v>73</v>
      </c>
      <c r="F497" s="9">
        <f>+'Ark1'!S1530</f>
        <v>73</v>
      </c>
      <c r="G497" s="96">
        <f>+'Ark1'!T1530</f>
        <v>0.19566324479348152</v>
      </c>
      <c r="H497" s="96">
        <f>+'Ark1'!U1530</f>
        <v>0.16805613776740172</v>
      </c>
      <c r="I497" s="96">
        <f>+'Ark1'!Y1530</f>
        <v>123.02328767123282</v>
      </c>
      <c r="J497" s="96">
        <f>+'Ark1'!AA1530</f>
        <v>21.993806852751995</v>
      </c>
      <c r="K497" s="96">
        <f t="shared" si="16"/>
        <v>1.8639892071398911</v>
      </c>
      <c r="L497" s="9">
        <f t="shared" si="17"/>
        <v>1.7380952380952381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+'Ark1'!C1531</f>
        <v>2011</v>
      </c>
      <c r="C498">
        <f>+'Ark1'!M1531</f>
        <v>67</v>
      </c>
      <c r="D498">
        <f>+'Ark1'!Q1531</f>
        <v>25</v>
      </c>
      <c r="E498" s="9">
        <f>+'Ark1'!R1531</f>
        <v>34</v>
      </c>
      <c r="F498" s="9">
        <f>+'Ark1'!S1531</f>
        <v>34</v>
      </c>
      <c r="G498" s="96">
        <f>+'Ark1'!T1531</f>
        <v>9.1130826342169402E-2</v>
      </c>
      <c r="H498" s="96">
        <f>+'Ark1'!U1531</f>
        <v>7.8888534299780141E-2</v>
      </c>
      <c r="I498" s="96">
        <f>+'Ark1'!Y1531</f>
        <v>123.99117647058824</v>
      </c>
      <c r="J498" s="96">
        <f>+'Ark1'!AA1531</f>
        <v>22.512602583586599</v>
      </c>
      <c r="K498" s="96">
        <f t="shared" si="16"/>
        <v>1.8506145741878843</v>
      </c>
      <c r="L498" s="9">
        <f t="shared" si="17"/>
        <v>1.36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+'Ark1'!C1532</f>
        <v>2011</v>
      </c>
      <c r="C499">
        <f>+'Ark1'!M1532</f>
        <v>68</v>
      </c>
      <c r="D499">
        <f>+'Ark1'!Q1532</f>
        <v>12</v>
      </c>
      <c r="E499" s="9">
        <f>+'Ark1'!R1532</f>
        <v>14</v>
      </c>
      <c r="F499" s="9">
        <f>+'Ark1'!S1532</f>
        <v>14</v>
      </c>
      <c r="G499" s="96">
        <f>+'Ark1'!T1532</f>
        <v>3.7524457905599183E-2</v>
      </c>
      <c r="H499" s="96">
        <f>+'Ark1'!U1532</f>
        <v>3.3777025028133685E-2</v>
      </c>
      <c r="I499" s="96">
        <f>+'Ark1'!Y1532</f>
        <v>128.92857142857147</v>
      </c>
      <c r="J499" s="96">
        <f>+'Ark1'!AA1532</f>
        <v>17.8306088579413</v>
      </c>
      <c r="K499" s="96">
        <f t="shared" si="16"/>
        <v>1.8960084033613451</v>
      </c>
      <c r="L499" s="9">
        <f t="shared" si="17"/>
        <v>1.1666666666666667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+'Ark1'!C1533</f>
        <v>2010</v>
      </c>
      <c r="C500">
        <f>+'Ark1'!M1533</f>
        <v>0</v>
      </c>
      <c r="D500">
        <f>+'Ark1'!Q1533</f>
        <v>72</v>
      </c>
      <c r="E500" s="9">
        <f>+'Ark1'!R1533</f>
        <v>122</v>
      </c>
      <c r="F500" s="9">
        <f>+'Ark1'!S1533</f>
        <v>0</v>
      </c>
      <c r="G500" s="96">
        <f>+'Ark1'!T1533</f>
        <v>0.32890302752540918</v>
      </c>
      <c r="H500" s="96">
        <f>+'Ark1'!U1533</f>
        <v>0</v>
      </c>
      <c r="I500" s="96">
        <f>+'Ark1'!Y1533</f>
        <v>0</v>
      </c>
      <c r="J500" s="96">
        <f>+'Ark1'!AA1533</f>
        <v>0</v>
      </c>
      <c r="K500" s="96" t="e">
        <f t="shared" si="16"/>
        <v>#DIV/0!</v>
      </c>
      <c r="L500" s="9">
        <f t="shared" si="17"/>
        <v>1.6944444444444444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 s="47">
        <f>+'Ark1'!C1534</f>
        <v>2010</v>
      </c>
      <c r="C501" s="47">
        <f>+'Ark1'!M1534</f>
        <v>35</v>
      </c>
      <c r="D501" s="47">
        <f>+'Ark1'!Q1534</f>
        <v>37</v>
      </c>
      <c r="E501" s="65">
        <f>+'Ark1'!R1534</f>
        <v>48</v>
      </c>
      <c r="F501" s="65">
        <f>+'Ark1'!S1534</f>
        <v>48</v>
      </c>
      <c r="G501" s="101">
        <f>+'Ark1'!T1534</f>
        <v>0.1294044698460626</v>
      </c>
      <c r="H501" s="101">
        <f>+'Ark1'!U1534</f>
        <v>0.1840979366876192</v>
      </c>
      <c r="I501" s="101">
        <f>+'Ark1'!Y1534</f>
        <v>204.87083333333337</v>
      </c>
      <c r="J501" s="101">
        <f>+'Ark1'!AA1534</f>
        <v>43.258746506406311</v>
      </c>
      <c r="K501" s="101">
        <f t="shared" si="16"/>
        <v>5.8534523809523815</v>
      </c>
      <c r="L501" s="65">
        <f t="shared" si="17"/>
        <v>1.2972972972972974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+'Ark1'!C1535</f>
        <v>2010</v>
      </c>
      <c r="C502" s="47">
        <f>+'Ark1'!M1535</f>
        <v>36</v>
      </c>
      <c r="D502" s="47">
        <f>+'Ark1'!Q1535</f>
        <v>20</v>
      </c>
      <c r="E502" s="65">
        <f>+'Ark1'!R1535</f>
        <v>23</v>
      </c>
      <c r="F502" s="65">
        <f>+'Ark1'!S1535</f>
        <v>23</v>
      </c>
      <c r="G502" s="101">
        <f>+'Ark1'!T1535</f>
        <v>6.2006308467905003E-2</v>
      </c>
      <c r="H502" s="101">
        <f>+'Ark1'!U1535</f>
        <v>9.6813446458780303E-2</v>
      </c>
      <c r="I502" s="101">
        <f>+'Ark1'!Y1535</f>
        <v>224.84347826086957</v>
      </c>
      <c r="J502" s="101">
        <f>+'Ark1'!AA1535</f>
        <v>30.945995401343144</v>
      </c>
      <c r="K502" s="101">
        <f t="shared" si="16"/>
        <v>6.2456521739130437</v>
      </c>
      <c r="L502" s="65">
        <f t="shared" si="17"/>
        <v>1.1499999999999999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+'Ark1'!C1536</f>
        <v>2010</v>
      </c>
      <c r="C503" s="47">
        <f>+'Ark1'!M1536</f>
        <v>37</v>
      </c>
      <c r="D503" s="47">
        <f>+'Ark1'!Q1536</f>
        <v>15</v>
      </c>
      <c r="E503" s="65">
        <f>+'Ark1'!R1536</f>
        <v>16</v>
      </c>
      <c r="F503" s="65">
        <f>+'Ark1'!S1536</f>
        <v>16</v>
      </c>
      <c r="G503" s="101">
        <f>+'Ark1'!T1536</f>
        <v>4.3134823282020875E-2</v>
      </c>
      <c r="H503" s="101">
        <f>+'Ark1'!U1536</f>
        <v>6.4819367486344343E-2</v>
      </c>
      <c r="I503" s="101">
        <f>+'Ark1'!Y1536</f>
        <v>216.4</v>
      </c>
      <c r="J503" s="101">
        <f>+'Ark1'!AA1536</f>
        <v>43.104002134372649</v>
      </c>
      <c r="K503" s="101">
        <f t="shared" si="16"/>
        <v>5.8486486486486484</v>
      </c>
      <c r="L503" s="65">
        <f t="shared" si="17"/>
        <v>1.0666666666666667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+'Ark1'!C1537</f>
        <v>2010</v>
      </c>
      <c r="C504" s="47">
        <f>+'Ark1'!M1537</f>
        <v>38</v>
      </c>
      <c r="D504" s="47">
        <f>+'Ark1'!Q1537</f>
        <v>32</v>
      </c>
      <c r="E504" s="65">
        <f>+'Ark1'!R1537</f>
        <v>38</v>
      </c>
      <c r="F504" s="65">
        <f>+'Ark1'!S1537</f>
        <v>38</v>
      </c>
      <c r="G504" s="101">
        <f>+'Ark1'!T1537</f>
        <v>0.10244520529479952</v>
      </c>
      <c r="H504" s="101">
        <f>+'Ark1'!U1537</f>
        <v>0.15151414824319276</v>
      </c>
      <c r="I504" s="101">
        <f>+'Ark1'!Y1537</f>
        <v>212.98157894736849</v>
      </c>
      <c r="J504" s="101">
        <f>+'Ark1'!AA1537</f>
        <v>38.501844489398849</v>
      </c>
      <c r="K504" s="101">
        <f t="shared" si="16"/>
        <v>5.6047783933518023</v>
      </c>
      <c r="L504" s="65">
        <f t="shared" si="17"/>
        <v>1.1875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+'Ark1'!C1538</f>
        <v>2010</v>
      </c>
      <c r="C505" s="47">
        <f>+'Ark1'!M1538</f>
        <v>39</v>
      </c>
      <c r="D505" s="47">
        <f>+'Ark1'!Q1538</f>
        <v>28</v>
      </c>
      <c r="E505" s="65">
        <f>+'Ark1'!R1538</f>
        <v>31</v>
      </c>
      <c r="F505" s="65">
        <f>+'Ark1'!S1538</f>
        <v>31</v>
      </c>
      <c r="G505" s="101">
        <f>+'Ark1'!T1538</f>
        <v>8.3573720108915395E-2</v>
      </c>
      <c r="H505" s="101">
        <f>+'Ark1'!U1538</f>
        <v>0.1222252444676654</v>
      </c>
      <c r="I505" s="101">
        <f>+'Ark1'!Y1538</f>
        <v>210.60645161290319</v>
      </c>
      <c r="J505" s="101">
        <f>+'Ark1'!AA1538</f>
        <v>36.695591151929925</v>
      </c>
      <c r="K505" s="101">
        <f t="shared" si="16"/>
        <v>5.4001654259718768</v>
      </c>
      <c r="L505" s="65">
        <f t="shared" si="17"/>
        <v>1.1071428571428572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+'Ark1'!C1539</f>
        <v>2010</v>
      </c>
      <c r="C506" s="47">
        <f>+'Ark1'!M1539</f>
        <v>40</v>
      </c>
      <c r="D506" s="47">
        <f>+'Ark1'!Q1539</f>
        <v>50</v>
      </c>
      <c r="E506" s="65">
        <f>+'Ark1'!R1539</f>
        <v>51</v>
      </c>
      <c r="F506" s="65">
        <f>+'Ark1'!S1539</f>
        <v>51</v>
      </c>
      <c r="G506" s="101">
        <f>+'Ark1'!T1539</f>
        <v>0.13749224921144151</v>
      </c>
      <c r="H506" s="101">
        <f>+'Ark1'!U1539</f>
        <v>0.18989206626162089</v>
      </c>
      <c r="I506" s="101">
        <f>+'Ark1'!Y1539</f>
        <v>198.88823529411764</v>
      </c>
      <c r="J506" s="101">
        <f>+'Ark1'!AA1539</f>
        <v>34.829504323139744</v>
      </c>
      <c r="K506" s="101">
        <f t="shared" si="16"/>
        <v>4.9722058823529407</v>
      </c>
      <c r="L506" s="65">
        <f t="shared" si="17"/>
        <v>1.02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+'Ark1'!C1540</f>
        <v>2010</v>
      </c>
      <c r="C507" s="47">
        <f>+'Ark1'!M1540</f>
        <v>41</v>
      </c>
      <c r="D507" s="47">
        <f>+'Ark1'!Q1540</f>
        <v>44</v>
      </c>
      <c r="E507" s="65">
        <f>+'Ark1'!R1540</f>
        <v>48</v>
      </c>
      <c r="F507" s="65">
        <f>+'Ark1'!S1540</f>
        <v>48</v>
      </c>
      <c r="G507" s="101">
        <f>+'Ark1'!T1540</f>
        <v>0.1294044698460626</v>
      </c>
      <c r="H507" s="101">
        <f>+'Ark1'!U1540</f>
        <v>0.17944391209279897</v>
      </c>
      <c r="I507" s="101">
        <f>+'Ark1'!Y1540</f>
        <v>199.69166666666663</v>
      </c>
      <c r="J507" s="101">
        <f>+'Ark1'!AA1540</f>
        <v>35.265905591977109</v>
      </c>
      <c r="K507" s="101">
        <f t="shared" si="16"/>
        <v>4.8705284552845525</v>
      </c>
      <c r="L507" s="65">
        <f t="shared" si="17"/>
        <v>1.0909090909090908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+'Ark1'!C1541</f>
        <v>2010</v>
      </c>
      <c r="C508" s="47">
        <f>+'Ark1'!M1541</f>
        <v>42</v>
      </c>
      <c r="D508" s="47">
        <f>+'Ark1'!Q1541</f>
        <v>54</v>
      </c>
      <c r="E508" s="65">
        <f>+'Ark1'!R1541</f>
        <v>59</v>
      </c>
      <c r="F508" s="65">
        <f>+'Ark1'!S1541</f>
        <v>59</v>
      </c>
      <c r="G508" s="101">
        <f>+'Ark1'!T1541</f>
        <v>0.15905966085245196</v>
      </c>
      <c r="H508" s="101">
        <f>+'Ark1'!U1541</f>
        <v>0.21011442091698967</v>
      </c>
      <c r="I508" s="101">
        <f>+'Ark1'!Y1541</f>
        <v>190.22881355932205</v>
      </c>
      <c r="J508" s="101">
        <f>+'Ark1'!AA1541</f>
        <v>36.805720128610531</v>
      </c>
      <c r="K508" s="101">
        <f t="shared" si="16"/>
        <v>4.5292574656981444</v>
      </c>
      <c r="L508" s="65">
        <f t="shared" si="17"/>
        <v>1.0925925925925926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+'Ark1'!C1542</f>
        <v>2010</v>
      </c>
      <c r="C509" s="47">
        <f>+'Ark1'!M1542</f>
        <v>43</v>
      </c>
      <c r="D509" s="47">
        <f>+'Ark1'!Q1542</f>
        <v>50</v>
      </c>
      <c r="E509" s="65">
        <f>+'Ark1'!R1542</f>
        <v>64</v>
      </c>
      <c r="F509" s="65">
        <f>+'Ark1'!S1542</f>
        <v>64</v>
      </c>
      <c r="G509" s="101">
        <f>+'Ark1'!T1542</f>
        <v>0.17253929312808347</v>
      </c>
      <c r="H509" s="101">
        <f>+'Ark1'!U1542</f>
        <v>0.2336466369897528</v>
      </c>
      <c r="I509" s="101">
        <f>+'Ark1'!Y1542</f>
        <v>195.00781249999997</v>
      </c>
      <c r="J509" s="101">
        <f>+'Ark1'!AA1542</f>
        <v>35.570472764848965</v>
      </c>
      <c r="K509" s="101">
        <f t="shared" si="16"/>
        <v>4.5350654069767433</v>
      </c>
      <c r="L509" s="65">
        <f t="shared" si="17"/>
        <v>1.28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+'Ark1'!C1543</f>
        <v>2010</v>
      </c>
      <c r="C510" s="47">
        <f>+'Ark1'!M1543</f>
        <v>44</v>
      </c>
      <c r="D510" s="47">
        <f>+'Ark1'!Q1543</f>
        <v>90</v>
      </c>
      <c r="E510" s="65">
        <f>+'Ark1'!R1543</f>
        <v>113</v>
      </c>
      <c r="F510" s="65">
        <f>+'Ark1'!S1543</f>
        <v>113</v>
      </c>
      <c r="G510" s="101">
        <f>+'Ark1'!T1543</f>
        <v>0.30463968942927244</v>
      </c>
      <c r="H510" s="101">
        <f>+'Ark1'!U1543</f>
        <v>0.41128023460821939</v>
      </c>
      <c r="I510" s="101">
        <f>+'Ark1'!Y1543</f>
        <v>194.41592920353983</v>
      </c>
      <c r="J510" s="101">
        <f>+'Ark1'!AA1543</f>
        <v>33.620754668664922</v>
      </c>
      <c r="K510" s="101">
        <f t="shared" si="16"/>
        <v>4.4185438455349964</v>
      </c>
      <c r="L510" s="65">
        <f t="shared" si="17"/>
        <v>1.2555555555555555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+'Ark1'!C1544</f>
        <v>2010</v>
      </c>
      <c r="C511" s="47">
        <f>+'Ark1'!M1544</f>
        <v>45</v>
      </c>
      <c r="D511" s="47">
        <f>+'Ark1'!Q1544</f>
        <v>108</v>
      </c>
      <c r="E511" s="65">
        <f>+'Ark1'!R1544</f>
        <v>145</v>
      </c>
      <c r="F511" s="65">
        <f>+'Ark1'!S1544</f>
        <v>145</v>
      </c>
      <c r="G511" s="101">
        <f>+'Ark1'!T1544</f>
        <v>0.39090933599331407</v>
      </c>
      <c r="H511" s="101">
        <f>+'Ark1'!U1544</f>
        <v>0.49798250373931485</v>
      </c>
      <c r="I511" s="101">
        <f>+'Ark1'!Y1544</f>
        <v>183.45034482758604</v>
      </c>
      <c r="J511" s="101">
        <f>+'Ark1'!AA1544</f>
        <v>34.850777706927943</v>
      </c>
      <c r="K511" s="101">
        <f t="shared" si="16"/>
        <v>4.0766743295019117</v>
      </c>
      <c r="L511" s="65">
        <f t="shared" si="17"/>
        <v>1.3425925925925926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+'Ark1'!C1545</f>
        <v>2010</v>
      </c>
      <c r="C512" s="47">
        <f>+'Ark1'!M1545</f>
        <v>46</v>
      </c>
      <c r="D512" s="47">
        <f>+'Ark1'!Q1545</f>
        <v>132</v>
      </c>
      <c r="E512" s="65">
        <f>+'Ark1'!R1545</f>
        <v>174</v>
      </c>
      <c r="F512" s="65">
        <f>+'Ark1'!S1545</f>
        <v>174</v>
      </c>
      <c r="G512" s="101">
        <f>+'Ark1'!T1545</f>
        <v>0.46909120319197689</v>
      </c>
      <c r="H512" s="101">
        <f>+'Ark1'!U1545</f>
        <v>0.61577650274602347</v>
      </c>
      <c r="I512" s="101">
        <f>+'Ark1'!Y1545</f>
        <v>189.03678160919537</v>
      </c>
      <c r="J512" s="101">
        <f>+'Ark1'!AA1545</f>
        <v>31.738557047147594</v>
      </c>
      <c r="K512" s="101">
        <f t="shared" si="16"/>
        <v>4.1094952523738124</v>
      </c>
      <c r="L512" s="65">
        <f t="shared" si="17"/>
        <v>1.3181818181818181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+'Ark1'!C1546</f>
        <v>2010</v>
      </c>
      <c r="C513" s="47">
        <f>+'Ark1'!M1546</f>
        <v>47</v>
      </c>
      <c r="D513" s="47">
        <f>+'Ark1'!Q1546</f>
        <v>181</v>
      </c>
      <c r="E513" s="65">
        <f>+'Ark1'!R1546</f>
        <v>249</v>
      </c>
      <c r="F513" s="65">
        <f>+'Ark1'!S1546</f>
        <v>249</v>
      </c>
      <c r="G513" s="101">
        <f>+'Ark1'!T1546</f>
        <v>0.67128568732645011</v>
      </c>
      <c r="H513" s="101">
        <f>+'Ark1'!U1546</f>
        <v>0.86197178288102239</v>
      </c>
      <c r="I513" s="101">
        <f>+'Ark1'!Y1546</f>
        <v>184.91244979919696</v>
      </c>
      <c r="J513" s="101">
        <f>+'Ark1'!AA1546</f>
        <v>35.79803854791372</v>
      </c>
      <c r="K513" s="101">
        <f t="shared" si="16"/>
        <v>3.9343074425361055</v>
      </c>
      <c r="L513" s="65">
        <f t="shared" si="17"/>
        <v>1.3756906077348066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+'Ark1'!C1547</f>
        <v>2010</v>
      </c>
      <c r="C514" s="47">
        <f>+'Ark1'!M1547</f>
        <v>48</v>
      </c>
      <c r="D514" s="47">
        <f>+'Ark1'!Q1547</f>
        <v>219</v>
      </c>
      <c r="E514" s="65">
        <f>+'Ark1'!R1547</f>
        <v>335</v>
      </c>
      <c r="F514" s="65">
        <f>+'Ark1'!S1547</f>
        <v>335</v>
      </c>
      <c r="G514" s="101">
        <f>+'Ark1'!T1547</f>
        <v>0.90313536246731185</v>
      </c>
      <c r="H514" s="101">
        <f>+'Ark1'!U1547</f>
        <v>1.0876638943263695</v>
      </c>
      <c r="I514" s="101">
        <f>+'Ark1'!Y1547</f>
        <v>173.42925373134329</v>
      </c>
      <c r="J514" s="101">
        <f>+'Ark1'!AA1547</f>
        <v>34.280622145272645</v>
      </c>
      <c r="K514" s="101">
        <f t="shared" si="16"/>
        <v>3.6131094527363188</v>
      </c>
      <c r="L514" s="65">
        <f t="shared" si="17"/>
        <v>1.5296803652968036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+'Ark1'!C1548</f>
        <v>2010</v>
      </c>
      <c r="C515" s="47">
        <f>+'Ark1'!M1548</f>
        <v>49</v>
      </c>
      <c r="D515" s="47">
        <f>+'Ark1'!Q1548</f>
        <v>260</v>
      </c>
      <c r="E515" s="65">
        <f>+'Ark1'!R1548</f>
        <v>404</v>
      </c>
      <c r="F515" s="65">
        <f>+'Ark1'!S1548</f>
        <v>404</v>
      </c>
      <c r="G515" s="101">
        <f>+'Ark1'!T1548</f>
        <v>1.0891542878710272</v>
      </c>
      <c r="H515" s="101">
        <f>+'Ark1'!U1548</f>
        <v>1.3426130839566921</v>
      </c>
      <c r="I515" s="101">
        <f>+'Ark1'!Y1548</f>
        <v>177.5178217821782</v>
      </c>
      <c r="J515" s="101">
        <f>+'Ark1'!AA1548</f>
        <v>33.496050886012725</v>
      </c>
      <c r="K515" s="101">
        <f t="shared" si="16"/>
        <v>3.6228126894322084</v>
      </c>
      <c r="L515" s="65">
        <f t="shared" si="17"/>
        <v>1.5538461538461539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+'Ark1'!C1549</f>
        <v>2010</v>
      </c>
      <c r="C516" s="47">
        <f>+'Ark1'!M1549</f>
        <v>50</v>
      </c>
      <c r="D516" s="47">
        <f>+'Ark1'!Q1549</f>
        <v>326</v>
      </c>
      <c r="E516" s="65">
        <f>+'Ark1'!R1549</f>
        <v>570</v>
      </c>
      <c r="F516" s="65">
        <f>+'Ark1'!S1549</f>
        <v>570</v>
      </c>
      <c r="G516" s="101">
        <f>+'Ark1'!T1549</f>
        <v>1.5366780794219936</v>
      </c>
      <c r="H516" s="101">
        <f>+'Ark1'!U1549</f>
        <v>1.8308844767624972</v>
      </c>
      <c r="I516" s="101">
        <f>+'Ark1'!Y1549</f>
        <v>171.57678947368436</v>
      </c>
      <c r="J516" s="101">
        <f>+'Ark1'!AA1549</f>
        <v>34.677686840456055</v>
      </c>
      <c r="K516" s="101">
        <f t="shared" si="16"/>
        <v>3.4315357894736871</v>
      </c>
      <c r="L516" s="65">
        <f t="shared" si="17"/>
        <v>1.7484662576687116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+'Ark1'!C1550</f>
        <v>2010</v>
      </c>
      <c r="C517" s="47">
        <f>+'Ark1'!M1550</f>
        <v>51</v>
      </c>
      <c r="D517" s="47">
        <f>+'Ark1'!Q1550</f>
        <v>351</v>
      </c>
      <c r="E517" s="65">
        <f>+'Ark1'!R1550</f>
        <v>687</v>
      </c>
      <c r="F517" s="65">
        <f>+'Ark1'!S1550</f>
        <v>687</v>
      </c>
      <c r="G517" s="101">
        <f>+'Ark1'!T1550</f>
        <v>1.8521014746717703</v>
      </c>
      <c r="H517" s="101">
        <f>+'Ark1'!U1550</f>
        <v>2.1324325088695071</v>
      </c>
      <c r="I517" s="101">
        <f>+'Ark1'!Y1550</f>
        <v>165.80247452692871</v>
      </c>
      <c r="J517" s="101">
        <f>+'Ark1'!AA1550</f>
        <v>34.285227652967677</v>
      </c>
      <c r="K517" s="101">
        <f t="shared" si="16"/>
        <v>3.2510289122927198</v>
      </c>
      <c r="L517" s="65">
        <f t="shared" si="17"/>
        <v>1.9572649572649572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+'Ark1'!C1551</f>
        <v>2010</v>
      </c>
      <c r="C518" s="47">
        <f>+'Ark1'!M1551</f>
        <v>52</v>
      </c>
      <c r="D518" s="47">
        <f>+'Ark1'!Q1551</f>
        <v>400</v>
      </c>
      <c r="E518" s="65">
        <f>+'Ark1'!R1551</f>
        <v>817</v>
      </c>
      <c r="F518" s="65">
        <f>+'Ark1'!S1551</f>
        <v>817</v>
      </c>
      <c r="G518" s="101">
        <f>+'Ark1'!T1551</f>
        <v>2.2025719138381898</v>
      </c>
      <c r="H518" s="101">
        <f>+'Ark1'!U1551</f>
        <v>2.5019126384281902</v>
      </c>
      <c r="I518" s="101">
        <f>+'Ark1'!Y1551</f>
        <v>163.57711138310887</v>
      </c>
      <c r="J518" s="101">
        <f>+'Ark1'!AA1551</f>
        <v>34.553293802272329</v>
      </c>
      <c r="K518" s="101">
        <f t="shared" si="16"/>
        <v>3.1457136804444015</v>
      </c>
      <c r="L518" s="65">
        <f t="shared" si="17"/>
        <v>2.0425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+'Ark1'!C1552</f>
        <v>2010</v>
      </c>
      <c r="C519" s="47">
        <f>+'Ark1'!M1552</f>
        <v>53</v>
      </c>
      <c r="D519" s="47">
        <f>+'Ark1'!Q1552</f>
        <v>464</v>
      </c>
      <c r="E519" s="65">
        <f>+'Ark1'!R1552</f>
        <v>1086</v>
      </c>
      <c r="F519" s="65">
        <f>+'Ark1'!S1552</f>
        <v>1086</v>
      </c>
      <c r="G519" s="101">
        <f>+'Ark1'!T1552</f>
        <v>2.927776130267167</v>
      </c>
      <c r="H519" s="101">
        <f>+'Ark1'!U1552</f>
        <v>3.2333658023624396</v>
      </c>
      <c r="I519" s="101">
        <f>+'Ark1'!Y1552</f>
        <v>159.03674033149159</v>
      </c>
      <c r="J519" s="101">
        <f>+'Ark1'!AA1552</f>
        <v>32.507414426397077</v>
      </c>
      <c r="K519" s="101">
        <f t="shared" si="16"/>
        <v>3.0006932138017279</v>
      </c>
      <c r="L519" s="65">
        <f t="shared" si="17"/>
        <v>2.3405172413793105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+'Ark1'!C1553</f>
        <v>2010</v>
      </c>
      <c r="C520" s="47">
        <f>+'Ark1'!M1553</f>
        <v>54</v>
      </c>
      <c r="D520" s="47">
        <f>+'Ark1'!Q1553</f>
        <v>559</v>
      </c>
      <c r="E520" s="65">
        <f>+'Ark1'!R1553</f>
        <v>1422</v>
      </c>
      <c r="F520" s="65">
        <f>+'Ark1'!S1553</f>
        <v>1422</v>
      </c>
      <c r="G520" s="101">
        <f>+'Ark1'!T1553</f>
        <v>3.833607419189605</v>
      </c>
      <c r="H520" s="101">
        <f>+'Ark1'!U1553</f>
        <v>4.1284455598852094</v>
      </c>
      <c r="I520" s="101">
        <f>+'Ark1'!Y1553</f>
        <v>155.08129395217989</v>
      </c>
      <c r="J520" s="101">
        <f>+'Ark1'!AA1553</f>
        <v>33.547581323721523</v>
      </c>
      <c r="K520" s="101">
        <f t="shared" si="16"/>
        <v>2.8718758139292571</v>
      </c>
      <c r="L520" s="65">
        <f t="shared" si="17"/>
        <v>2.5438282647584973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+'Ark1'!C1554</f>
        <v>2010</v>
      </c>
      <c r="C521" s="47">
        <f>+'Ark1'!M1554</f>
        <v>55</v>
      </c>
      <c r="D521" s="47">
        <f>+'Ark1'!Q1554</f>
        <v>632</v>
      </c>
      <c r="E521" s="65">
        <f>+'Ark1'!R1554</f>
        <v>1828</v>
      </c>
      <c r="F521" s="65">
        <f>+'Ark1'!S1554</f>
        <v>1828</v>
      </c>
      <c r="G521" s="101">
        <f>+'Ark1'!T1554</f>
        <v>4.9281535599708866</v>
      </c>
      <c r="H521" s="101">
        <f>+'Ark1'!U1554</f>
        <v>5.1871556551836244</v>
      </c>
      <c r="I521" s="101">
        <f>+'Ark1'!Y1554</f>
        <v>151.57428884026243</v>
      </c>
      <c r="J521" s="101">
        <f>+'Ark1'!AA1554</f>
        <v>32.498960356840179</v>
      </c>
      <c r="K521" s="101">
        <f t="shared" si="16"/>
        <v>2.755896160732044</v>
      </c>
      <c r="L521" s="65">
        <f t="shared" si="17"/>
        <v>2.8924050632911391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+'Ark1'!C1555</f>
        <v>2010</v>
      </c>
      <c r="C522" s="47">
        <f>+'Ark1'!M1555</f>
        <v>56</v>
      </c>
      <c r="D522" s="47">
        <f>+'Ark1'!Q1555</f>
        <v>720</v>
      </c>
      <c r="E522" s="65">
        <f>+'Ark1'!R1555</f>
        <v>2320</v>
      </c>
      <c r="F522" s="65">
        <f>+'Ark1'!S1555</f>
        <v>2320</v>
      </c>
      <c r="G522" s="101">
        <f>+'Ark1'!T1555</f>
        <v>6.254549375893026</v>
      </c>
      <c r="H522" s="101">
        <f>+'Ark1'!U1555</f>
        <v>6.4817027369391935</v>
      </c>
      <c r="I522" s="101">
        <f>+'Ark1'!Y1555</f>
        <v>149.23599137931029</v>
      </c>
      <c r="J522" s="101">
        <f>+'Ark1'!AA1555</f>
        <v>31.963446287691625</v>
      </c>
      <c r="K522" s="101">
        <f t="shared" si="16"/>
        <v>2.6649284174876837</v>
      </c>
      <c r="L522" s="65">
        <f t="shared" si="17"/>
        <v>3.2222222222222223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+'Ark1'!C1556</f>
        <v>2010</v>
      </c>
      <c r="C523" s="47">
        <f>+'Ark1'!M1556</f>
        <v>57</v>
      </c>
      <c r="D523" s="47">
        <f>+'Ark1'!Q1556</f>
        <v>750</v>
      </c>
      <c r="E523" s="65">
        <f>+'Ark1'!R1556</f>
        <v>2615</v>
      </c>
      <c r="F523" s="65">
        <f>+'Ark1'!S1556</f>
        <v>2615</v>
      </c>
      <c r="G523" s="101">
        <f>+'Ark1'!T1556</f>
        <v>7.0498476801552883</v>
      </c>
      <c r="H523" s="101">
        <f>+'Ark1'!U1556</f>
        <v>7.0882722835479122</v>
      </c>
      <c r="I523" s="101">
        <f>+'Ark1'!Y1556</f>
        <v>144.79086042064989</v>
      </c>
      <c r="J523" s="101">
        <f>+'Ark1'!AA1556</f>
        <v>30.379218842832461</v>
      </c>
      <c r="K523" s="101">
        <f t="shared" si="16"/>
        <v>2.5401905336956121</v>
      </c>
      <c r="L523" s="65">
        <f t="shared" si="17"/>
        <v>3.4866666666666668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+'Ark1'!C1557</f>
        <v>2010</v>
      </c>
      <c r="C524" s="47">
        <f>+'Ark1'!M1557</f>
        <v>58</v>
      </c>
      <c r="D524" s="47">
        <f>+'Ark1'!Q1557</f>
        <v>844</v>
      </c>
      <c r="E524" s="65">
        <f>+'Ark1'!R1557</f>
        <v>3315</v>
      </c>
      <c r="F524" s="65">
        <f>+'Ark1'!S1557</f>
        <v>3315</v>
      </c>
      <c r="G524" s="101">
        <f>+'Ark1'!T1557</f>
        <v>8.9369961987436994</v>
      </c>
      <c r="H524" s="101">
        <f>+'Ark1'!U1557</f>
        <v>8.947832179025724</v>
      </c>
      <c r="I524" s="101">
        <f>+'Ark1'!Y1557</f>
        <v>144.18057315233787</v>
      </c>
      <c r="J524" s="101">
        <f>+'Ark1'!AA1557</f>
        <v>30.007458041843368</v>
      </c>
      <c r="K524" s="101">
        <f t="shared" si="16"/>
        <v>2.4858719509023772</v>
      </c>
      <c r="L524" s="65">
        <f t="shared" si="17"/>
        <v>3.9277251184834121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+'Ark1'!C1558</f>
        <v>2010</v>
      </c>
      <c r="C525" s="47">
        <f>+'Ark1'!M1558</f>
        <v>59</v>
      </c>
      <c r="D525" s="47">
        <f>+'Ark1'!Q1558</f>
        <v>834</v>
      </c>
      <c r="E525" s="65">
        <f>+'Ark1'!R1558</f>
        <v>3533</v>
      </c>
      <c r="F525" s="65">
        <f>+'Ark1'!S1558</f>
        <v>3533</v>
      </c>
      <c r="G525" s="101">
        <f>+'Ark1'!T1558</f>
        <v>9.5247081659612327</v>
      </c>
      <c r="H525" s="101">
        <f>+'Ark1'!U1558</f>
        <v>9.3094888295893448</v>
      </c>
      <c r="I525" s="101">
        <f>+'Ark1'!Y1558</f>
        <v>140.75202377582815</v>
      </c>
      <c r="J525" s="101">
        <f>+'Ark1'!AA1558</f>
        <v>28.488149189094877</v>
      </c>
      <c r="K525" s="101">
        <f t="shared" si="16"/>
        <v>2.385627521624206</v>
      </c>
      <c r="L525" s="65">
        <f t="shared" si="17"/>
        <v>4.2362110311750598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+'Ark1'!C1559</f>
        <v>2010</v>
      </c>
      <c r="C526" s="47">
        <f>+'Ark1'!M1559</f>
        <v>60</v>
      </c>
      <c r="D526" s="47">
        <f>+'Ark1'!Q1559</f>
        <v>832</v>
      </c>
      <c r="E526" s="65">
        <f>+'Ark1'!R1559</f>
        <v>3845</v>
      </c>
      <c r="F526" s="65">
        <f>+'Ark1'!S1559</f>
        <v>3845</v>
      </c>
      <c r="G526" s="101">
        <f>+'Ark1'!T1559</f>
        <v>10.365837219960641</v>
      </c>
      <c r="H526" s="101">
        <f>+'Ark1'!U1559</f>
        <v>10.014725195283102</v>
      </c>
      <c r="I526" s="101">
        <f>+'Ark1'!Y1559</f>
        <v>139.1281924577375</v>
      </c>
      <c r="J526" s="101">
        <f>+'Ark1'!AA1559</f>
        <v>27.981485444521951</v>
      </c>
      <c r="K526" s="101">
        <f t="shared" si="16"/>
        <v>2.3188032076289584</v>
      </c>
      <c r="L526" s="65">
        <f t="shared" si="17"/>
        <v>4.6213942307692308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+'Ark1'!C1560</f>
        <v>2010</v>
      </c>
      <c r="C527" s="47">
        <f>+'Ark1'!M1560</f>
        <v>61</v>
      </c>
      <c r="D527" s="47">
        <f>+'Ark1'!Q1560</f>
        <v>773</v>
      </c>
      <c r="E527" s="65">
        <f>+'Ark1'!R1560</f>
        <v>3334</v>
      </c>
      <c r="F527" s="65">
        <f>+'Ark1'!S1560</f>
        <v>3334</v>
      </c>
      <c r="G527" s="101">
        <f>+'Ark1'!T1560</f>
        <v>8.9882188013910973</v>
      </c>
      <c r="H527" s="101">
        <f>+'Ark1'!U1560</f>
        <v>8.50772170356462</v>
      </c>
      <c r="I527" s="101">
        <f>+'Ark1'!Y1560</f>
        <v>136.3076184763045</v>
      </c>
      <c r="J527" s="101">
        <f>+'Ark1'!AA1560</f>
        <v>31.783047486447071</v>
      </c>
      <c r="K527" s="101">
        <f t="shared" si="16"/>
        <v>2.2345511225623689</v>
      </c>
      <c r="L527" s="65">
        <f t="shared" si="17"/>
        <v>4.3130659767141006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+'Ark1'!C1561</f>
        <v>2010</v>
      </c>
      <c r="C528" s="47">
        <f>+'Ark1'!M1561</f>
        <v>62</v>
      </c>
      <c r="D528" s="47">
        <f>+'Ark1'!Q1561</f>
        <v>726</v>
      </c>
      <c r="E528" s="65">
        <f>+'Ark1'!R1561</f>
        <v>3602</v>
      </c>
      <c r="F528" s="65">
        <f>+'Ark1'!S1561</f>
        <v>3602</v>
      </c>
      <c r="G528" s="101">
        <f>+'Ark1'!T1561</f>
        <v>9.7107270913649479</v>
      </c>
      <c r="H528" s="101">
        <f>+'Ark1'!U1561</f>
        <v>9.123436427223103</v>
      </c>
      <c r="I528" s="101">
        <f>+'Ark1'!Y1561</f>
        <v>135.29669627984438</v>
      </c>
      <c r="J528" s="101">
        <f>+'Ark1'!AA1561</f>
        <v>26.372991136571638</v>
      </c>
      <c r="K528" s="101">
        <f t="shared" si="16"/>
        <v>2.1822047787071677</v>
      </c>
      <c r="L528" s="65">
        <f t="shared" si="17"/>
        <v>4.9614325068870526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+'Ark1'!C1562</f>
        <v>2010</v>
      </c>
      <c r="C529" s="47">
        <f>+'Ark1'!M1562</f>
        <v>63</v>
      </c>
      <c r="D529" s="47">
        <f>+'Ark1'!Q1562</f>
        <v>660</v>
      </c>
      <c r="E529" s="65">
        <f>+'Ark1'!R1562</f>
        <v>2909</v>
      </c>
      <c r="F529" s="65">
        <f>+'Ark1'!S1562</f>
        <v>2909</v>
      </c>
      <c r="G529" s="101">
        <f>+'Ark1'!T1562</f>
        <v>7.8424500579624175</v>
      </c>
      <c r="H529" s="101">
        <f>+'Ark1'!U1562</f>
        <v>7.2439518399663028</v>
      </c>
      <c r="I529" s="101">
        <f>+'Ark1'!Y1562</f>
        <v>133.01612237882463</v>
      </c>
      <c r="J529" s="101">
        <f>+'Ark1'!AA1562</f>
        <v>24.974924473931424</v>
      </c>
      <c r="K529" s="101">
        <f t="shared" si="16"/>
        <v>2.1113670218861054</v>
      </c>
      <c r="L529" s="65">
        <f t="shared" si="17"/>
        <v>4.4075757575757573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+'Ark1'!C1563</f>
        <v>2010</v>
      </c>
      <c r="C530" s="47">
        <f>+'Ark1'!M1563</f>
        <v>64</v>
      </c>
      <c r="D530" s="47">
        <f>+'Ark1'!Q1563</f>
        <v>506</v>
      </c>
      <c r="E530" s="65">
        <f>+'Ark1'!R1563</f>
        <v>1765</v>
      </c>
      <c r="F530" s="65">
        <f>+'Ark1'!S1563</f>
        <v>1765</v>
      </c>
      <c r="G530" s="101">
        <f>+'Ark1'!T1563</f>
        <v>4.7583101932979277</v>
      </c>
      <c r="H530" s="101">
        <f>+'Ark1'!U1563</f>
        <v>4.3202789871704965</v>
      </c>
      <c r="I530" s="101">
        <f>+'Ark1'!Y1563</f>
        <v>130.74934844192629</v>
      </c>
      <c r="J530" s="101">
        <f>+'Ark1'!AA1563</f>
        <v>24.947039561070799</v>
      </c>
      <c r="K530" s="101">
        <f t="shared" si="16"/>
        <v>2.0429585694050982</v>
      </c>
      <c r="L530" s="65">
        <f t="shared" si="17"/>
        <v>3.4881422924901186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+'Ark1'!C1564</f>
        <v>2010</v>
      </c>
      <c r="C531" s="47">
        <f>+'Ark1'!M1564</f>
        <v>65</v>
      </c>
      <c r="D531" s="47">
        <f>+'Ark1'!Q1564</f>
        <v>421</v>
      </c>
      <c r="E531" s="65">
        <f>+'Ark1'!R1564</f>
        <v>1517</v>
      </c>
      <c r="F531" s="65">
        <f>+'Ark1'!S1564</f>
        <v>1517</v>
      </c>
      <c r="G531" s="101">
        <f>+'Ark1'!T1564</f>
        <v>4.0897204324266028</v>
      </c>
      <c r="H531" s="101">
        <f>+'Ark1'!U1564</f>
        <v>3.6849915253226224</v>
      </c>
      <c r="I531" s="101">
        <f>+'Ark1'!Y1564</f>
        <v>129.75477916941338</v>
      </c>
      <c r="J531" s="101">
        <f>+'Ark1'!AA1564</f>
        <v>23.133245029835457</v>
      </c>
      <c r="K531" s="101">
        <f t="shared" si="16"/>
        <v>1.9962273718371291</v>
      </c>
      <c r="L531" s="65">
        <f t="shared" si="17"/>
        <v>3.6033254156769594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+'Ark1'!C1565</f>
        <v>2010</v>
      </c>
      <c r="C532" s="47">
        <f>+'Ark1'!M1565</f>
        <v>66</v>
      </c>
      <c r="D532" s="47">
        <f>+'Ark1'!Q1565</f>
        <v>2</v>
      </c>
      <c r="E532" s="65">
        <f>+'Ark1'!R1565</f>
        <v>3</v>
      </c>
      <c r="F532" s="65">
        <f>+'Ark1'!S1565</f>
        <v>3</v>
      </c>
      <c r="G532" s="101">
        <f>+'Ark1'!T1565</f>
        <v>8.0877793653789127E-3</v>
      </c>
      <c r="H532" s="101">
        <f>+'Ark1'!U1565</f>
        <v>4.8580827930644489E-3</v>
      </c>
      <c r="I532" s="101">
        <f>+'Ark1'!Y1565</f>
        <v>86.5</v>
      </c>
      <c r="J532" s="101">
        <f>+'Ark1'!AA1565</f>
        <v>3.9505273909525753</v>
      </c>
      <c r="K532" s="101">
        <f t="shared" si="16"/>
        <v>1.3106060606060606</v>
      </c>
      <c r="L532" s="65">
        <f t="shared" si="17"/>
        <v>1.5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+'Ark1'!C1566</f>
        <v>2010</v>
      </c>
      <c r="C533" s="47">
        <f>+'Ark1'!M1566</f>
        <v>67</v>
      </c>
      <c r="D533" s="47">
        <f>+'Ark1'!Q1566</f>
        <v>4</v>
      </c>
      <c r="E533" s="65">
        <f>+'Ark1'!R1566</f>
        <v>4</v>
      </c>
      <c r="F533" s="65">
        <f>+'Ark1'!S1566</f>
        <v>4</v>
      </c>
      <c r="G533" s="101">
        <f>+'Ark1'!T1566</f>
        <v>1.0783705820505219E-2</v>
      </c>
      <c r="H533" s="101">
        <f>+'Ark1'!U1566</f>
        <v>7.6905603521806387E-3</v>
      </c>
      <c r="I533" s="101">
        <f>+'Ark1'!Y1566</f>
        <v>102.70000000000002</v>
      </c>
      <c r="J533" s="101">
        <f>+'Ark1'!AA1566</f>
        <v>11.407234546549676</v>
      </c>
      <c r="K533" s="101">
        <f t="shared" si="16"/>
        <v>1.5328358208955226</v>
      </c>
      <c r="L533" s="65">
        <f t="shared" si="17"/>
        <v>1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+'Ark1'!C1567</f>
        <v>2010</v>
      </c>
      <c r="C534" s="47">
        <f>+'Ark1'!M1567</f>
        <v>68</v>
      </c>
      <c r="D534" s="47">
        <f>+'Ark1'!Q1567</f>
        <v>1</v>
      </c>
      <c r="E534" s="65">
        <f>+'Ark1'!R1567</f>
        <v>1</v>
      </c>
      <c r="F534" s="65">
        <f>+'Ark1'!S1567</f>
        <v>1</v>
      </c>
      <c r="G534" s="101">
        <f>+'Ark1'!T1567</f>
        <v>2.6959264551263042E-3</v>
      </c>
      <c r="H534" s="101">
        <f>+'Ark1'!U1567</f>
        <v>9.9782586847913272E-4</v>
      </c>
      <c r="I534" s="101">
        <f>+'Ark1'!Y1567</f>
        <v>53.3</v>
      </c>
      <c r="J534" s="101">
        <f>+'Ark1'!AA1567</f>
        <v>0</v>
      </c>
      <c r="K534" s="101">
        <f t="shared" si="16"/>
        <v>0.7838235294117647</v>
      </c>
      <c r="L534" s="65">
        <f t="shared" si="17"/>
        <v>1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+'Ark1'!C1568</f>
        <v>2009</v>
      </c>
      <c r="C535" s="47">
        <f>+'Ark1'!M1568</f>
        <v>0</v>
      </c>
      <c r="D535" s="47">
        <f>+'Ark1'!Q1568</f>
        <v>75</v>
      </c>
      <c r="E535" s="65">
        <f>+'Ark1'!R1568</f>
        <v>118</v>
      </c>
      <c r="F535" s="65">
        <f>+'Ark1'!S1568</f>
        <v>0</v>
      </c>
      <c r="G535" s="101">
        <f>+'Ark1'!T1568</f>
        <v>0.30843222332584042</v>
      </c>
      <c r="H535" s="101">
        <f>+'Ark1'!U1568</f>
        <v>0</v>
      </c>
      <c r="I535" s="101">
        <f>+'Ark1'!Y1568</f>
        <v>0</v>
      </c>
      <c r="J535" s="101">
        <f>+'Ark1'!AA1568</f>
        <v>0</v>
      </c>
      <c r="K535" s="101" t="e">
        <f t="shared" si="16"/>
        <v>#DIV/0!</v>
      </c>
      <c r="L535" s="65">
        <f t="shared" si="17"/>
        <v>1.5733333333333333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>
        <f>+'Ark1'!C1569</f>
        <v>2009</v>
      </c>
      <c r="C536">
        <f>+'Ark1'!M1569</f>
        <v>35</v>
      </c>
      <c r="D536">
        <f>+'Ark1'!Q1569</f>
        <v>66</v>
      </c>
      <c r="E536" s="9">
        <f>+'Ark1'!R1569</f>
        <v>90</v>
      </c>
      <c r="F536" s="9">
        <f>+'Ark1'!S1569</f>
        <v>90</v>
      </c>
      <c r="G536" s="96">
        <f>+'Ark1'!T1569</f>
        <v>0.23524491609597997</v>
      </c>
      <c r="H536" s="96">
        <f>+'Ark1'!U1569</f>
        <v>0.34334227394439648</v>
      </c>
      <c r="I536" s="96">
        <f>+'Ark1'!Y1569</f>
        <v>211.40888888888901</v>
      </c>
      <c r="J536" s="96">
        <f>+'Ark1'!AA1569</f>
        <v>43.417606885390391</v>
      </c>
      <c r="K536" s="96">
        <f t="shared" si="16"/>
        <v>6.040253968253972</v>
      </c>
      <c r="L536" s="9">
        <f t="shared" si="17"/>
        <v>1.3636363636363635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+'Ark1'!C1570</f>
        <v>2009</v>
      </c>
      <c r="C537">
        <f>+'Ark1'!M1570</f>
        <v>36</v>
      </c>
      <c r="D537">
        <f>+'Ark1'!Q1570</f>
        <v>16</v>
      </c>
      <c r="E537" s="9">
        <f>+'Ark1'!R1570</f>
        <v>18</v>
      </c>
      <c r="F537" s="9">
        <f>+'Ark1'!S1570</f>
        <v>18</v>
      </c>
      <c r="G537" s="96">
        <f>+'Ark1'!T1570</f>
        <v>4.704898321919599E-2</v>
      </c>
      <c r="H537" s="96">
        <f>+'Ark1'!U1570</f>
        <v>7.2133853609925511E-2</v>
      </c>
      <c r="I537" s="96">
        <f>+'Ark1'!Y1570</f>
        <v>222.07777777777775</v>
      </c>
      <c r="J537" s="96">
        <f>+'Ark1'!AA1570</f>
        <v>25.313403466577679</v>
      </c>
      <c r="K537" s="96">
        <f t="shared" si="16"/>
        <v>6.1688271604938265</v>
      </c>
      <c r="L537" s="9">
        <f t="shared" si="17"/>
        <v>1.125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+'Ark1'!C1571</f>
        <v>2009</v>
      </c>
      <c r="C538">
        <f>+'Ark1'!M1571</f>
        <v>37</v>
      </c>
      <c r="D538">
        <f>+'Ark1'!Q1571</f>
        <v>25</v>
      </c>
      <c r="E538" s="9">
        <f>+'Ark1'!R1571</f>
        <v>32</v>
      </c>
      <c r="F538" s="9">
        <f>+'Ark1'!S1571</f>
        <v>32</v>
      </c>
      <c r="G538" s="96">
        <f>+'Ark1'!T1571</f>
        <v>8.3642636834126191E-2</v>
      </c>
      <c r="H538" s="96">
        <f>+'Ark1'!U1571</f>
        <v>0.1236203976435072</v>
      </c>
      <c r="I538" s="96">
        <f>+'Ark1'!Y1571</f>
        <v>214.08125000000004</v>
      </c>
      <c r="J538" s="96">
        <f>+'Ark1'!AA1571</f>
        <v>23.784060280732035</v>
      </c>
      <c r="K538" s="96">
        <f t="shared" si="16"/>
        <v>5.7859797297297311</v>
      </c>
      <c r="L538" s="9">
        <f t="shared" si="17"/>
        <v>1.28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+'Ark1'!C1572</f>
        <v>2009</v>
      </c>
      <c r="C539">
        <f>+'Ark1'!M1572</f>
        <v>38</v>
      </c>
      <c r="D539">
        <f>+'Ark1'!Q1572</f>
        <v>39</v>
      </c>
      <c r="E539" s="9">
        <f>+'Ark1'!R1572</f>
        <v>45</v>
      </c>
      <c r="F539" s="9">
        <f>+'Ark1'!S1572</f>
        <v>45</v>
      </c>
      <c r="G539" s="96">
        <f>+'Ark1'!T1572</f>
        <v>0.11762245804798999</v>
      </c>
      <c r="H539" s="96">
        <f>+'Ark1'!U1572</f>
        <v>0.16528313872886169</v>
      </c>
      <c r="I539" s="96">
        <f>+'Ark1'!Y1572</f>
        <v>203.54222222222225</v>
      </c>
      <c r="J539" s="96">
        <f>+'Ark1'!AA1572</f>
        <v>36.538354210268821</v>
      </c>
      <c r="K539" s="96">
        <f t="shared" si="16"/>
        <v>5.3563742690058485</v>
      </c>
      <c r="L539" s="9">
        <f t="shared" si="17"/>
        <v>1.1538461538461537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+'Ark1'!C1573</f>
        <v>2009</v>
      </c>
      <c r="C540">
        <f>+'Ark1'!M1573</f>
        <v>39</v>
      </c>
      <c r="D540">
        <f>+'Ark1'!Q1573</f>
        <v>46</v>
      </c>
      <c r="E540" s="9">
        <f>+'Ark1'!R1573</f>
        <v>50</v>
      </c>
      <c r="F540" s="9">
        <f>+'Ark1'!S1573</f>
        <v>49</v>
      </c>
      <c r="G540" s="96">
        <f>+'Ark1'!T1573</f>
        <v>0.13069162005332219</v>
      </c>
      <c r="H540" s="96">
        <f>+'Ark1'!U1573</f>
        <v>0.18805075845659544</v>
      </c>
      <c r="I540" s="96">
        <f>+'Ark1'!Y1573</f>
        <v>208.42199999999997</v>
      </c>
      <c r="J540" s="96">
        <f>+'Ark1'!AA1573</f>
        <v>28.904844100856327</v>
      </c>
      <c r="K540" s="96">
        <f t="shared" si="16"/>
        <v>5.3441538461538451</v>
      </c>
      <c r="L540" s="9">
        <f t="shared" si="17"/>
        <v>1.0869565217391304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+'Ark1'!C1574</f>
        <v>2009</v>
      </c>
      <c r="C541">
        <f>+'Ark1'!M1574</f>
        <v>40</v>
      </c>
      <c r="D541">
        <f>+'Ark1'!Q1574</f>
        <v>60</v>
      </c>
      <c r="E541" s="9">
        <f>+'Ark1'!R1574</f>
        <v>76</v>
      </c>
      <c r="F541" s="9">
        <f>+'Ark1'!S1574</f>
        <v>76</v>
      </c>
      <c r="G541" s="96">
        <f>+'Ark1'!T1574</f>
        <v>0.19865126248104964</v>
      </c>
      <c r="H541" s="96">
        <f>+'Ark1'!U1574</f>
        <v>0.28333659440042153</v>
      </c>
      <c r="I541" s="96">
        <f>+'Ark1'!Y1574</f>
        <v>206.59868421052624</v>
      </c>
      <c r="J541" s="96">
        <f>+'Ark1'!AA1574</f>
        <v>29.923364807899159</v>
      </c>
      <c r="K541" s="96">
        <f t="shared" si="16"/>
        <v>5.1649671052631563</v>
      </c>
      <c r="L541" s="9">
        <f t="shared" si="17"/>
        <v>1.2666666666666666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+'Ark1'!C1575</f>
        <v>2009</v>
      </c>
      <c r="C542">
        <f>+'Ark1'!M1575</f>
        <v>41</v>
      </c>
      <c r="D542">
        <f>+'Ark1'!Q1575</f>
        <v>60</v>
      </c>
      <c r="E542" s="9">
        <f>+'Ark1'!R1575</f>
        <v>75</v>
      </c>
      <c r="F542" s="9">
        <f>+'Ark1'!S1575</f>
        <v>75</v>
      </c>
      <c r="G542" s="96">
        <f>+'Ark1'!T1575</f>
        <v>0.19603743007998337</v>
      </c>
      <c r="H542" s="96">
        <f>+'Ark1'!U1575</f>
        <v>0.27823341388286343</v>
      </c>
      <c r="I542" s="96">
        <f>+'Ark1'!Y1575</f>
        <v>205.58266666666677</v>
      </c>
      <c r="J542" s="96">
        <f>+'Ark1'!AA1575</f>
        <v>31.005308678066665</v>
      </c>
      <c r="K542" s="96">
        <f t="shared" si="16"/>
        <v>5.0142113821138237</v>
      </c>
      <c r="L542" s="9">
        <f t="shared" si="17"/>
        <v>1.25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+'Ark1'!C1576</f>
        <v>2009</v>
      </c>
      <c r="C543">
        <f>+'Ark1'!M1576</f>
        <v>42</v>
      </c>
      <c r="D543">
        <f>+'Ark1'!Q1576</f>
        <v>90</v>
      </c>
      <c r="E543" s="9">
        <f>+'Ark1'!R1576</f>
        <v>115</v>
      </c>
      <c r="F543" s="9">
        <f>+'Ark1'!S1576</f>
        <v>115</v>
      </c>
      <c r="G543" s="96">
        <f>+'Ark1'!T1576</f>
        <v>0.30059072612264104</v>
      </c>
      <c r="H543" s="96">
        <f>+'Ark1'!U1576</f>
        <v>0.405722700857928</v>
      </c>
      <c r="I543" s="96">
        <f>+'Ark1'!Y1576</f>
        <v>195.51043478260863</v>
      </c>
      <c r="J543" s="96">
        <f>+'Ark1'!AA1576</f>
        <v>36.525463122768549</v>
      </c>
      <c r="K543" s="96">
        <f t="shared" si="16"/>
        <v>4.6550103519668724</v>
      </c>
      <c r="L543" s="9">
        <f t="shared" si="17"/>
        <v>1.2777777777777777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+'Ark1'!C1577</f>
        <v>2009</v>
      </c>
      <c r="C544">
        <f>+'Ark1'!M1577</f>
        <v>43</v>
      </c>
      <c r="D544">
        <f>+'Ark1'!Q1577</f>
        <v>97</v>
      </c>
      <c r="E544" s="9">
        <f>+'Ark1'!R1577</f>
        <v>124</v>
      </c>
      <c r="F544" s="9">
        <f>+'Ark1'!S1577</f>
        <v>124</v>
      </c>
      <c r="G544" s="96">
        <f>+'Ark1'!T1577</f>
        <v>0.32411521773223906</v>
      </c>
      <c r="H544" s="96">
        <f>+'Ark1'!U1577</f>
        <v>0.45292351160678529</v>
      </c>
      <c r="I544" s="96">
        <f>+'Ark1'!Y1577</f>
        <v>202.41451612903225</v>
      </c>
      <c r="J544" s="96">
        <f>+'Ark1'!AA1577</f>
        <v>27.883608011404167</v>
      </c>
      <c r="K544" s="96">
        <f t="shared" si="16"/>
        <v>4.7073143285821457</v>
      </c>
      <c r="L544" s="9">
        <f t="shared" si="17"/>
        <v>1.2783505154639174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+'Ark1'!C1578</f>
        <v>2009</v>
      </c>
      <c r="C545">
        <f>+'Ark1'!M1578</f>
        <v>44</v>
      </c>
      <c r="D545">
        <f>+'Ark1'!Q1578</f>
        <v>133</v>
      </c>
      <c r="E545" s="9">
        <f>+'Ark1'!R1578</f>
        <v>177</v>
      </c>
      <c r="F545" s="9">
        <f>+'Ark1'!S1578</f>
        <v>177</v>
      </c>
      <c r="G545" s="96">
        <f>+'Ark1'!T1578</f>
        <v>0.46264833498876046</v>
      </c>
      <c r="H545" s="96">
        <f>+'Ark1'!U1578</f>
        <v>0.61293204048670002</v>
      </c>
      <c r="I545" s="96">
        <f>+'Ark1'!Y1578</f>
        <v>191.90112994350287</v>
      </c>
      <c r="J545" s="96">
        <f>+'Ark1'!AA1578</f>
        <v>34.49017708141529</v>
      </c>
      <c r="K545" s="96">
        <f t="shared" si="16"/>
        <v>4.3613893168977924</v>
      </c>
      <c r="L545" s="9">
        <f t="shared" si="17"/>
        <v>1.3308270676691729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+'Ark1'!C1579</f>
        <v>2009</v>
      </c>
      <c r="C546">
        <f>+'Ark1'!M1579</f>
        <v>45</v>
      </c>
      <c r="D546">
        <f>+'Ark1'!Q1579</f>
        <v>161</v>
      </c>
      <c r="E546" s="9">
        <f>+'Ark1'!R1579</f>
        <v>225</v>
      </c>
      <c r="F546" s="9">
        <f>+'Ark1'!S1579</f>
        <v>225</v>
      </c>
      <c r="G546" s="96">
        <f>+'Ark1'!T1579</f>
        <v>0.58811229023994993</v>
      </c>
      <c r="H546" s="96">
        <f>+'Ark1'!U1579</f>
        <v>0.77512764673128254</v>
      </c>
      <c r="I546" s="96">
        <f>+'Ark1'!Y1579</f>
        <v>190.91022222222233</v>
      </c>
      <c r="J546" s="96">
        <f>+'Ark1'!AA1579</f>
        <v>35.037973463016158</v>
      </c>
      <c r="K546" s="96">
        <f t="shared" si="16"/>
        <v>4.2424493827160514</v>
      </c>
      <c r="L546" s="9">
        <f t="shared" si="17"/>
        <v>1.3975155279503106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+'Ark1'!C1580</f>
        <v>2009</v>
      </c>
      <c r="C547">
        <f>+'Ark1'!M1580</f>
        <v>46</v>
      </c>
      <c r="D547">
        <f>+'Ark1'!Q1580</f>
        <v>185</v>
      </c>
      <c r="E547" s="9">
        <f>+'Ark1'!R1580</f>
        <v>284</v>
      </c>
      <c r="F547" s="9">
        <f>+'Ark1'!S1580</f>
        <v>284</v>
      </c>
      <c r="G547" s="96">
        <f>+'Ark1'!T1580</f>
        <v>0.74232840190287008</v>
      </c>
      <c r="H547" s="96">
        <f>+'Ark1'!U1580</f>
        <v>0.95393385292781729</v>
      </c>
      <c r="I547" s="96">
        <f>+'Ark1'!Y1580</f>
        <v>186.13943661971831</v>
      </c>
      <c r="J547" s="96">
        <f>+'Ark1'!AA1580</f>
        <v>32.632767722951286</v>
      </c>
      <c r="K547" s="96">
        <f t="shared" si="16"/>
        <v>4.0465094917330067</v>
      </c>
      <c r="L547" s="9">
        <f t="shared" si="17"/>
        <v>1.5351351351351352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+'Ark1'!C1581</f>
        <v>2009</v>
      </c>
      <c r="C548">
        <f>+'Ark1'!M1581</f>
        <v>47</v>
      </c>
      <c r="D548">
        <f>+'Ark1'!Q1581</f>
        <v>226</v>
      </c>
      <c r="E548" s="9">
        <f>+'Ark1'!R1581</f>
        <v>371</v>
      </c>
      <c r="F548" s="9">
        <f>+'Ark1'!S1581</f>
        <v>371</v>
      </c>
      <c r="G548" s="96">
        <f>+'Ark1'!T1581</f>
        <v>0.96973182079565057</v>
      </c>
      <c r="H548" s="96">
        <f>+'Ark1'!U1581</f>
        <v>1.2173990810413391</v>
      </c>
      <c r="I548" s="96">
        <f>+'Ark1'!Y1581</f>
        <v>181.84339622641497</v>
      </c>
      <c r="J548" s="96">
        <f>+'Ark1'!AA1581</f>
        <v>34.714052993825973</v>
      </c>
      <c r="K548" s="96">
        <f t="shared" si="16"/>
        <v>3.8690084303492545</v>
      </c>
      <c r="L548" s="9">
        <f t="shared" si="17"/>
        <v>1.6415929203539823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+'Ark1'!C1582</f>
        <v>2009</v>
      </c>
      <c r="C549">
        <f>+'Ark1'!M1582</f>
        <v>48</v>
      </c>
      <c r="D549">
        <f>+'Ark1'!Q1582</f>
        <v>281</v>
      </c>
      <c r="E549" s="9">
        <f>+'Ark1'!R1582</f>
        <v>498</v>
      </c>
      <c r="F549" s="9">
        <f>+'Ark1'!S1582</f>
        <v>498</v>
      </c>
      <c r="G549" s="96">
        <f>+'Ark1'!T1582</f>
        <v>1.301688535731089</v>
      </c>
      <c r="H549" s="96">
        <f>+'Ark1'!U1582</f>
        <v>1.6052480184528688</v>
      </c>
      <c r="I549" s="96">
        <f>+'Ark1'!Y1582</f>
        <v>178.62871485943765</v>
      </c>
      <c r="J549" s="96">
        <f>+'Ark1'!AA1582</f>
        <v>34.95324643722045</v>
      </c>
      <c r="K549" s="96">
        <f t="shared" si="16"/>
        <v>3.7214315595716179</v>
      </c>
      <c r="L549" s="9">
        <f t="shared" si="17"/>
        <v>1.7722419928825623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+'Ark1'!C1583</f>
        <v>2009</v>
      </c>
      <c r="C550">
        <f>+'Ark1'!M1583</f>
        <v>49</v>
      </c>
      <c r="D550">
        <f>+'Ark1'!Q1583</f>
        <v>320</v>
      </c>
      <c r="E550" s="9">
        <f>+'Ark1'!R1583</f>
        <v>559</v>
      </c>
      <c r="F550" s="9">
        <f>+'Ark1'!S1583</f>
        <v>559</v>
      </c>
      <c r="G550" s="96">
        <f>+'Ark1'!T1583</f>
        <v>1.4611323121961413</v>
      </c>
      <c r="H550" s="96">
        <f>+'Ark1'!U1583</f>
        <v>1.7422489265411072</v>
      </c>
      <c r="I550" s="96">
        <f>+'Ark1'!Y1583</f>
        <v>172.71771019678005</v>
      </c>
      <c r="J550" s="96">
        <f>+'Ark1'!AA1583</f>
        <v>34.917982477548513</v>
      </c>
      <c r="K550" s="96">
        <f t="shared" si="16"/>
        <v>3.5248512285057152</v>
      </c>
      <c r="L550" s="9">
        <f t="shared" si="17"/>
        <v>1.746875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+'Ark1'!C1584</f>
        <v>2009</v>
      </c>
      <c r="C551">
        <f>+'Ark1'!M1584</f>
        <v>50</v>
      </c>
      <c r="D551">
        <f>+'Ark1'!Q1584</f>
        <v>391</v>
      </c>
      <c r="E551" s="9">
        <f>+'Ark1'!R1584</f>
        <v>778</v>
      </c>
      <c r="F551" s="9">
        <f>+'Ark1'!S1584</f>
        <v>778</v>
      </c>
      <c r="G551" s="96">
        <f>+'Ark1'!T1584</f>
        <v>2.033561608029693</v>
      </c>
      <c r="H551" s="96">
        <f>+'Ark1'!U1584</f>
        <v>2.3751858677412607</v>
      </c>
      <c r="I551" s="96">
        <f>+'Ark1'!Y1584</f>
        <v>169.18290488431879</v>
      </c>
      <c r="J551" s="96">
        <f>+'Ark1'!AA1584</f>
        <v>35.473904428715947</v>
      </c>
      <c r="K551" s="96">
        <f t="shared" si="16"/>
        <v>3.3836580976863759</v>
      </c>
      <c r="L551" s="9">
        <f t="shared" si="17"/>
        <v>1.9897698209718671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+'Ark1'!C1585</f>
        <v>2009</v>
      </c>
      <c r="C552">
        <f>+'Ark1'!M1585</f>
        <v>51</v>
      </c>
      <c r="D552">
        <f>+'Ark1'!Q1585</f>
        <v>421</v>
      </c>
      <c r="E552" s="9">
        <f>+'Ark1'!R1585</f>
        <v>918</v>
      </c>
      <c r="F552" s="9">
        <f>+'Ark1'!S1585</f>
        <v>918</v>
      </c>
      <c r="G552" s="96">
        <f>+'Ark1'!T1585</f>
        <v>2.3994981441789958</v>
      </c>
      <c r="H552" s="96">
        <f>+'Ark1'!U1585</f>
        <v>2.6979494038418705</v>
      </c>
      <c r="I552" s="96">
        <f>+'Ark1'!Y1585</f>
        <v>162.86568627450987</v>
      </c>
      <c r="J552" s="96">
        <f>+'Ark1'!AA1585</f>
        <v>33.834076251826346</v>
      </c>
      <c r="K552" s="96">
        <f t="shared" si="16"/>
        <v>3.1934448289119581</v>
      </c>
      <c r="L552" s="9">
        <f t="shared" si="17"/>
        <v>2.1805225653206652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+'Ark1'!C1586</f>
        <v>2009</v>
      </c>
      <c r="C553">
        <f>+'Ark1'!M1586</f>
        <v>52</v>
      </c>
      <c r="D553">
        <f>+'Ark1'!Q1586</f>
        <v>508</v>
      </c>
      <c r="E553" s="9">
        <f>+'Ark1'!R1586</f>
        <v>1248</v>
      </c>
      <c r="F553" s="9">
        <f>+'Ark1'!S1586</f>
        <v>1248</v>
      </c>
      <c r="G553" s="96">
        <f>+'Ark1'!T1586</f>
        <v>3.2620628365309225</v>
      </c>
      <c r="H553" s="96">
        <f>+'Ark1'!U1586</f>
        <v>3.5825536261174258</v>
      </c>
      <c r="I553" s="96">
        <f>+'Ark1'!Y1586</f>
        <v>159.08036858974353</v>
      </c>
      <c r="J553" s="96">
        <f>+'Ark1'!AA1586</f>
        <v>33.906477108781097</v>
      </c>
      <c r="K553" s="96">
        <f t="shared" si="16"/>
        <v>3.0592378574950678</v>
      </c>
      <c r="L553" s="9">
        <f t="shared" si="17"/>
        <v>2.4566929133858268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+'Ark1'!C1587</f>
        <v>2009</v>
      </c>
      <c r="C554">
        <f>+'Ark1'!M1587</f>
        <v>53</v>
      </c>
      <c r="D554">
        <f>+'Ark1'!Q1587</f>
        <v>552</v>
      </c>
      <c r="E554" s="9">
        <f>+'Ark1'!R1587</f>
        <v>1417</v>
      </c>
      <c r="F554" s="9">
        <f>+'Ark1'!S1587</f>
        <v>1417</v>
      </c>
      <c r="G554" s="96">
        <f>+'Ark1'!T1587</f>
        <v>3.7038005123111506</v>
      </c>
      <c r="H554" s="96">
        <f>+'Ark1'!U1587</f>
        <v>3.9565582916298472</v>
      </c>
      <c r="I554" s="96">
        <f>+'Ark1'!Y1587</f>
        <v>154.73415666901931</v>
      </c>
      <c r="J554" s="96">
        <f>+'Ark1'!AA1587</f>
        <v>33.639581094947495</v>
      </c>
      <c r="K554" s="96">
        <f t="shared" si="16"/>
        <v>2.9195123899814965</v>
      </c>
      <c r="L554" s="9">
        <f t="shared" si="17"/>
        <v>2.5670289855072466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+'Ark1'!C1588</f>
        <v>2009</v>
      </c>
      <c r="C555">
        <f>+'Ark1'!M1588</f>
        <v>54</v>
      </c>
      <c r="D555">
        <f>+'Ark1'!Q1588</f>
        <v>677</v>
      </c>
      <c r="E555" s="9">
        <f>+'Ark1'!R1588</f>
        <v>1932</v>
      </c>
      <c r="F555" s="9">
        <f>+'Ark1'!S1588</f>
        <v>1932</v>
      </c>
      <c r="G555" s="96">
        <f>+'Ark1'!T1588</f>
        <v>5.049924198860368</v>
      </c>
      <c r="H555" s="96">
        <f>+'Ark1'!U1588</f>
        <v>5.3228482582806942</v>
      </c>
      <c r="I555" s="96">
        <f>+'Ark1'!Y1588</f>
        <v>152.67763975155259</v>
      </c>
      <c r="J555" s="96">
        <f>+'Ark1'!AA1588</f>
        <v>32.649167425214998</v>
      </c>
      <c r="K555" s="96">
        <f t="shared" si="16"/>
        <v>2.8273636991028259</v>
      </c>
      <c r="L555" s="9">
        <f t="shared" si="17"/>
        <v>2.8537666174298377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+'Ark1'!C1589</f>
        <v>2009</v>
      </c>
      <c r="C556">
        <f>+'Ark1'!M1589</f>
        <v>55</v>
      </c>
      <c r="D556">
        <f>+'Ark1'!Q1589</f>
        <v>733</v>
      </c>
      <c r="E556" s="9">
        <f>+'Ark1'!R1589</f>
        <v>2450</v>
      </c>
      <c r="F556" s="9">
        <f>+'Ark1'!S1589</f>
        <v>2450</v>
      </c>
      <c r="G556" s="96">
        <f>+'Ark1'!T1589</f>
        <v>6.4038893826127889</v>
      </c>
      <c r="H556" s="96">
        <f>+'Ark1'!U1589</f>
        <v>6.5263399092481942</v>
      </c>
      <c r="I556" s="96">
        <f>+'Ark1'!Y1589</f>
        <v>147.61893877551003</v>
      </c>
      <c r="J556" s="96">
        <f>+'Ark1'!AA1589</f>
        <v>31.808599409984424</v>
      </c>
      <c r="K556" s="96">
        <f t="shared" si="16"/>
        <v>2.6839807050092732</v>
      </c>
      <c r="L556" s="9">
        <f t="shared" si="17"/>
        <v>3.3424283765347886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+'Ark1'!C1590</f>
        <v>2009</v>
      </c>
      <c r="C557">
        <f>+'Ark1'!M1590</f>
        <v>56</v>
      </c>
      <c r="D557">
        <f>+'Ark1'!Q1590</f>
        <v>778</v>
      </c>
      <c r="E557" s="9">
        <f>+'Ark1'!R1590</f>
        <v>2873</v>
      </c>
      <c r="F557" s="9">
        <f>+'Ark1'!S1590</f>
        <v>2873</v>
      </c>
      <c r="G557" s="96">
        <f>+'Ark1'!T1590</f>
        <v>7.509540488263891</v>
      </c>
      <c r="H557" s="96">
        <f>+'Ark1'!U1590</f>
        <v>7.6039428818400188</v>
      </c>
      <c r="I557" s="96">
        <f>+'Ark1'!Y1590</f>
        <v>146.67013574660623</v>
      </c>
      <c r="J557" s="96">
        <f>+'Ark1'!AA1590</f>
        <v>30.075643337896039</v>
      </c>
      <c r="K557" s="96">
        <f t="shared" si="16"/>
        <v>2.6191095669036826</v>
      </c>
      <c r="L557" s="9">
        <f t="shared" si="17"/>
        <v>3.6928020565552697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+'Ark1'!C1591</f>
        <v>2009</v>
      </c>
      <c r="C558">
        <f>+'Ark1'!M1591</f>
        <v>57</v>
      </c>
      <c r="D558">
        <f>+'Ark1'!Q1591</f>
        <v>815</v>
      </c>
      <c r="E558" s="9">
        <f>+'Ark1'!R1591</f>
        <v>3163</v>
      </c>
      <c r="F558" s="9">
        <f>+'Ark1'!S1591</f>
        <v>3163</v>
      </c>
      <c r="G558" s="96">
        <f>+'Ark1'!T1591</f>
        <v>8.2675518845731606</v>
      </c>
      <c r="H558" s="96">
        <f>+'Ark1'!U1591</f>
        <v>8.1562412700740925</v>
      </c>
      <c r="I558" s="96">
        <f>+'Ark1'!Y1591</f>
        <v>142.89905153335451</v>
      </c>
      <c r="J558" s="96">
        <f>+'Ark1'!AA1591</f>
        <v>29.404910524131527</v>
      </c>
      <c r="K558" s="96">
        <f t="shared" si="16"/>
        <v>2.5070009040939389</v>
      </c>
      <c r="L558" s="9">
        <f t="shared" si="17"/>
        <v>3.8809815950920243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+'Ark1'!C1592</f>
        <v>2009</v>
      </c>
      <c r="C559">
        <f>+'Ark1'!M1592</f>
        <v>58</v>
      </c>
      <c r="D559">
        <f>+'Ark1'!Q1592</f>
        <v>840</v>
      </c>
      <c r="E559" s="9">
        <f>+'Ark1'!R1592</f>
        <v>3678</v>
      </c>
      <c r="F559" s="9">
        <f>+'Ark1'!S1592</f>
        <v>3678</v>
      </c>
      <c r="G559" s="96">
        <f>+'Ark1'!T1592</f>
        <v>9.613675571122382</v>
      </c>
      <c r="H559" s="96">
        <f>+'Ark1'!U1592</f>
        <v>9.3706665033456407</v>
      </c>
      <c r="I559" s="96">
        <f>+'Ark1'!Y1592</f>
        <v>141.18781946710169</v>
      </c>
      <c r="J559" s="96">
        <f>+'Ark1'!AA1592</f>
        <v>27.785138946049926</v>
      </c>
      <c r="K559" s="96">
        <f t="shared" ref="K559:K622" si="18">+I559/C559</f>
        <v>2.4342727494327878</v>
      </c>
      <c r="L559" s="9">
        <f t="shared" ref="L559:L622" si="19">+E559/D559</f>
        <v>4.378571428571429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+'Ark1'!C1593</f>
        <v>2009</v>
      </c>
      <c r="C560">
        <f>+'Ark1'!M1593</f>
        <v>59</v>
      </c>
      <c r="D560">
        <f>+'Ark1'!Q1593</f>
        <v>852</v>
      </c>
      <c r="E560" s="9">
        <f>+'Ark1'!R1593</f>
        <v>3673</v>
      </c>
      <c r="F560" s="9">
        <f>+'Ark1'!S1593</f>
        <v>3673</v>
      </c>
      <c r="G560" s="96">
        <f>+'Ark1'!T1593</f>
        <v>9.6006064091170487</v>
      </c>
      <c r="H560" s="96">
        <f>+'Ark1'!U1593</f>
        <v>9.2112787290972822</v>
      </c>
      <c r="I560" s="96">
        <f>+'Ark1'!Y1593</f>
        <v>138.97525183773479</v>
      </c>
      <c r="J560" s="96">
        <f>+'Ark1'!AA1593</f>
        <v>27.79957525815156</v>
      </c>
      <c r="K560" s="96">
        <f t="shared" si="18"/>
        <v>2.3555127430124538</v>
      </c>
      <c r="L560" s="9">
        <f t="shared" si="19"/>
        <v>4.311032863849765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+'Ark1'!C1594</f>
        <v>2009</v>
      </c>
      <c r="C561">
        <f>+'Ark1'!M1594</f>
        <v>60</v>
      </c>
      <c r="D561">
        <f>+'Ark1'!Q1594</f>
        <v>800</v>
      </c>
      <c r="E561" s="9">
        <f>+'Ark1'!R1594</f>
        <v>3558</v>
      </c>
      <c r="F561" s="9">
        <f>+'Ark1'!S1594</f>
        <v>3558</v>
      </c>
      <c r="G561" s="96">
        <f>+'Ark1'!T1594</f>
        <v>9.3000156829944007</v>
      </c>
      <c r="H561" s="96">
        <f>+'Ark1'!U1594</f>
        <v>8.7523443637762188</v>
      </c>
      <c r="I561" s="96">
        <f>+'Ark1'!Y1594</f>
        <v>136.31916807195049</v>
      </c>
      <c r="J561" s="96">
        <f>+'Ark1'!AA1594</f>
        <v>26.590487975919512</v>
      </c>
      <c r="K561" s="96">
        <f t="shared" si="18"/>
        <v>2.2719861345325083</v>
      </c>
      <c r="L561" s="9">
        <f t="shared" si="19"/>
        <v>4.4474999999999998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+'Ark1'!C1595</f>
        <v>2009</v>
      </c>
      <c r="C562">
        <f>+'Ark1'!M1595</f>
        <v>61</v>
      </c>
      <c r="D562">
        <f>+'Ark1'!Q1595</f>
        <v>732</v>
      </c>
      <c r="E562" s="9">
        <f>+'Ark1'!R1595</f>
        <v>3022</v>
      </c>
      <c r="F562" s="9">
        <f>+'Ark1'!S1595</f>
        <v>3022</v>
      </c>
      <c r="G562" s="96">
        <f>+'Ark1'!T1595</f>
        <v>7.8990015160227918</v>
      </c>
      <c r="H562" s="96">
        <f>+'Ark1'!U1595</f>
        <v>7.3407862265229982</v>
      </c>
      <c r="I562" s="96">
        <f>+'Ark1'!Y1595</f>
        <v>134.61287227001972</v>
      </c>
      <c r="J562" s="96">
        <f>+'Ark1'!AA1595</f>
        <v>26.239157473771879</v>
      </c>
      <c r="K562" s="96">
        <f t="shared" si="18"/>
        <v>2.2067683978691757</v>
      </c>
      <c r="L562" s="9">
        <f t="shared" si="19"/>
        <v>4.1284153005464477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+'Ark1'!C1596</f>
        <v>2009</v>
      </c>
      <c r="C563">
        <f>+'Ark1'!M1596</f>
        <v>62</v>
      </c>
      <c r="D563">
        <f>+'Ark1'!Q1596</f>
        <v>691</v>
      </c>
      <c r="E563" s="9">
        <f>+'Ark1'!R1596</f>
        <v>2872</v>
      </c>
      <c r="F563" s="9">
        <f>+'Ark1'!S1596</f>
        <v>2872</v>
      </c>
      <c r="G563" s="96">
        <f>+'Ark1'!T1596</f>
        <v>7.5069266558628254</v>
      </c>
      <c r="H563" s="96">
        <f>+'Ark1'!U1596</f>
        <v>6.887288877785875</v>
      </c>
      <c r="I563" s="96">
        <f>+'Ark1'!Y1596</f>
        <v>132.89307103064041</v>
      </c>
      <c r="J563" s="96">
        <f>+'Ark1'!AA1596</f>
        <v>25.105085769937023</v>
      </c>
      <c r="K563" s="96">
        <f t="shared" si="18"/>
        <v>2.1434366295264584</v>
      </c>
      <c r="L563" s="9">
        <f t="shared" si="19"/>
        <v>4.1562952243125908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+'Ark1'!C1597</f>
        <v>2009</v>
      </c>
      <c r="C564">
        <f>+'Ark1'!M1597</f>
        <v>63</v>
      </c>
      <c r="D564">
        <f>+'Ark1'!Q1597</f>
        <v>553</v>
      </c>
      <c r="E564" s="9">
        <f>+'Ark1'!R1597</f>
        <v>1916</v>
      </c>
      <c r="F564" s="9">
        <f>+'Ark1'!S1597</f>
        <v>1916</v>
      </c>
      <c r="G564" s="96">
        <f>+'Ark1'!T1597</f>
        <v>5.0081028804433059</v>
      </c>
      <c r="H564" s="96">
        <f>+'Ark1'!U1597</f>
        <v>4.5341867169660812</v>
      </c>
      <c r="I564" s="96">
        <f>+'Ark1'!Y1597</f>
        <v>131.14217118997928</v>
      </c>
      <c r="J564" s="96">
        <f>+'Ark1'!AA1597</f>
        <v>24.310670532868954</v>
      </c>
      <c r="K564" s="96">
        <f t="shared" si="18"/>
        <v>2.0816217649203059</v>
      </c>
      <c r="L564" s="9">
        <f t="shared" si="19"/>
        <v>3.4647377938517181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+'Ark1'!C1598</f>
        <v>2009</v>
      </c>
      <c r="C565">
        <f>+'Ark1'!M1598</f>
        <v>64</v>
      </c>
      <c r="D565">
        <f>+'Ark1'!Q1598</f>
        <v>391</v>
      </c>
      <c r="E565" s="9">
        <f>+'Ark1'!R1598</f>
        <v>1111</v>
      </c>
      <c r="F565" s="9">
        <f>+'Ark1'!S1598</f>
        <v>1111</v>
      </c>
      <c r="G565" s="96">
        <f>+'Ark1'!T1598</f>
        <v>2.9039677975848202</v>
      </c>
      <c r="H565" s="96">
        <f>+'Ark1'!U1598</f>
        <v>2.6021943928858198</v>
      </c>
      <c r="I565" s="96">
        <f>+'Ark1'!Y1598</f>
        <v>129.79684968496849</v>
      </c>
      <c r="J565" s="96">
        <f>+'Ark1'!AA1598</f>
        <v>24.080483094055698</v>
      </c>
      <c r="K565" s="96">
        <f t="shared" si="18"/>
        <v>2.0280757763276327</v>
      </c>
      <c r="L565" s="9">
        <f t="shared" si="19"/>
        <v>2.8414322250639388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+'Ark1'!C1599</f>
        <v>2009</v>
      </c>
      <c r="C566">
        <f>+'Ark1'!M1599</f>
        <v>65</v>
      </c>
      <c r="D566">
        <f>+'Ark1'!Q1599</f>
        <v>310</v>
      </c>
      <c r="E566" s="9">
        <f>+'Ark1'!R1599</f>
        <v>791</v>
      </c>
      <c r="F566" s="9">
        <f>+'Ark1'!S1599</f>
        <v>791</v>
      </c>
      <c r="G566" s="96">
        <f>+'Ark1'!T1599</f>
        <v>2.067541429243557</v>
      </c>
      <c r="H566" s="96">
        <f>+'Ark1'!U1599</f>
        <v>1.8581207184058348</v>
      </c>
      <c r="I566" s="96">
        <f>+'Ark1'!Y1599</f>
        <v>130.17749683944396</v>
      </c>
      <c r="J566" s="96">
        <f>+'Ark1'!AA1599</f>
        <v>22.883880995375247</v>
      </c>
      <c r="K566" s="96">
        <f t="shared" si="18"/>
        <v>2.0027307206068303</v>
      </c>
      <c r="L566" s="9">
        <f t="shared" si="19"/>
        <v>2.5516129032258066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+'Ark1'!C1600</f>
        <v>2009</v>
      </c>
      <c r="C567">
        <f>+'Ark1'!M1600</f>
        <v>66</v>
      </c>
      <c r="D567">
        <f>+'Ark1'!Q1600</f>
        <v>1</v>
      </c>
      <c r="E567" s="9">
        <f>+'Ark1'!R1600</f>
        <v>1</v>
      </c>
      <c r="F567" s="9">
        <f>+'Ark1'!S1600</f>
        <v>1</v>
      </c>
      <c r="G567" s="96">
        <f>+'Ark1'!T1600</f>
        <v>2.6138324010664435E-3</v>
      </c>
      <c r="H567" s="96">
        <f>+'Ark1'!U1600</f>
        <v>1.977753128445447E-3</v>
      </c>
      <c r="I567" s="96">
        <f>+'Ark1'!Y1600</f>
        <v>109.6</v>
      </c>
      <c r="J567" s="96">
        <f>+'Ark1'!AA1600</f>
        <v>0</v>
      </c>
      <c r="K567" s="96">
        <f t="shared" si="18"/>
        <v>1.6606060606060604</v>
      </c>
      <c r="L567" s="9">
        <f t="shared" si="19"/>
        <v>1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+'Ark1'!C1601</f>
        <v>2009</v>
      </c>
      <c r="C568">
        <f>+'Ark1'!M1601</f>
        <v>67</v>
      </c>
      <c r="D568">
        <f>+'Ark1'!Q1601</f>
        <v>0</v>
      </c>
      <c r="E568" s="9">
        <f>+'Ark1'!R1601</f>
        <v>0</v>
      </c>
      <c r="F568" s="9">
        <f>+'Ark1'!S1601</f>
        <v>0</v>
      </c>
      <c r="G568" s="96">
        <f>+'Ark1'!T1601</f>
        <v>0</v>
      </c>
      <c r="H568" s="96">
        <f>+'Ark1'!U1601</f>
        <v>0</v>
      </c>
      <c r="I568" s="96">
        <f>+'Ark1'!Y1601</f>
        <v>0</v>
      </c>
      <c r="J568" s="96">
        <f>+'Ark1'!AA1601</f>
        <v>0</v>
      </c>
      <c r="K568" s="96">
        <f t="shared" si="18"/>
        <v>0</v>
      </c>
      <c r="L568" s="9" t="e">
        <f t="shared" si="19"/>
        <v>#DIV/0!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+'Ark1'!C1602</f>
        <v>2009</v>
      </c>
      <c r="C569">
        <f>+'Ark1'!M1602</f>
        <v>68</v>
      </c>
      <c r="D569">
        <f>+'Ark1'!Q1602</f>
        <v>0</v>
      </c>
      <c r="E569" s="9">
        <f>+'Ark1'!R1602</f>
        <v>0</v>
      </c>
      <c r="F569" s="9">
        <f>+'Ark1'!S1602</f>
        <v>0</v>
      </c>
      <c r="G569" s="96">
        <f>+'Ark1'!T1602</f>
        <v>0</v>
      </c>
      <c r="H569" s="96">
        <f>+'Ark1'!U1602</f>
        <v>0</v>
      </c>
      <c r="I569" s="96">
        <f>+'Ark1'!Y1602</f>
        <v>0</v>
      </c>
      <c r="J569" s="96">
        <f>+'Ark1'!AA1602</f>
        <v>0</v>
      </c>
      <c r="K569" s="96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+'Ark1'!C1603</f>
        <v>2008</v>
      </c>
      <c r="C570">
        <f>+'Ark1'!M1603</f>
        <v>0</v>
      </c>
      <c r="D570">
        <f>+'Ark1'!Q1603</f>
        <v>84</v>
      </c>
      <c r="E570" s="9">
        <f>+'Ark1'!R1603</f>
        <v>114</v>
      </c>
      <c r="F570" s="9">
        <f>+'Ark1'!S1603</f>
        <v>0</v>
      </c>
      <c r="G570" s="96">
        <f>+'Ark1'!T1603</f>
        <v>0.31293749485300171</v>
      </c>
      <c r="H570" s="96">
        <f>+'Ark1'!U1603</f>
        <v>0</v>
      </c>
      <c r="I570" s="96">
        <f>+'Ark1'!Y1603</f>
        <v>0</v>
      </c>
      <c r="J570" s="96">
        <f>+'Ark1'!AA1603</f>
        <v>0</v>
      </c>
      <c r="K570" s="96" t="e">
        <f t="shared" si="18"/>
        <v>#DIV/0!</v>
      </c>
      <c r="L570" s="9">
        <f t="shared" si="19"/>
        <v>1.3571428571428572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 s="47">
        <f>+'Ark1'!C1604</f>
        <v>2008</v>
      </c>
      <c r="C571" s="47">
        <f>+'Ark1'!M1604</f>
        <v>35</v>
      </c>
      <c r="D571" s="47">
        <f>+'Ark1'!Q1604</f>
        <v>46</v>
      </c>
      <c r="E571" s="65">
        <f>+'Ark1'!R1604</f>
        <v>60</v>
      </c>
      <c r="F571" s="65">
        <f>+'Ark1'!S1604</f>
        <v>60</v>
      </c>
      <c r="G571" s="101">
        <f>+'Ark1'!T1604</f>
        <v>0.16470394465947463</v>
      </c>
      <c r="H571" s="101">
        <f>+'Ark1'!U1604</f>
        <v>0.22513086137028496</v>
      </c>
      <c r="I571" s="101">
        <f>+'Ark1'!Y1604</f>
        <v>199.99666666666673</v>
      </c>
      <c r="J571" s="101">
        <f>+'Ark1'!AA1604</f>
        <v>49.5498838433438</v>
      </c>
      <c r="K571" s="101">
        <f t="shared" si="18"/>
        <v>5.7141904761904776</v>
      </c>
      <c r="L571" s="65">
        <f t="shared" si="19"/>
        <v>1.3043478260869565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+'Ark1'!C1605</f>
        <v>2008</v>
      </c>
      <c r="C572" s="47">
        <f>+'Ark1'!M1605</f>
        <v>36</v>
      </c>
      <c r="D572" s="47">
        <f>+'Ark1'!Q1605</f>
        <v>25</v>
      </c>
      <c r="E572" s="65">
        <f>+'Ark1'!R1605</f>
        <v>28</v>
      </c>
      <c r="F572" s="65">
        <f>+'Ark1'!S1605</f>
        <v>28</v>
      </c>
      <c r="G572" s="101">
        <f>+'Ark1'!T1605</f>
        <v>7.6861840841088144E-2</v>
      </c>
      <c r="H572" s="101">
        <f>+'Ark1'!U1605</f>
        <v>0.10999326772460433</v>
      </c>
      <c r="I572" s="101">
        <f>+'Ark1'!Y1605</f>
        <v>209.38571428571436</v>
      </c>
      <c r="J572" s="101">
        <f>+'Ark1'!AA1605</f>
        <v>37.23500382978461</v>
      </c>
      <c r="K572" s="101">
        <f t="shared" si="18"/>
        <v>5.8162698412698433</v>
      </c>
      <c r="L572" s="65">
        <f t="shared" si="19"/>
        <v>1.1200000000000001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+'Ark1'!C1606</f>
        <v>2008</v>
      </c>
      <c r="C573" s="47">
        <f>+'Ark1'!M1606</f>
        <v>37</v>
      </c>
      <c r="D573" s="47">
        <f>+'Ark1'!Q1606</f>
        <v>25</v>
      </c>
      <c r="E573" s="65">
        <f>+'Ark1'!R1606</f>
        <v>31</v>
      </c>
      <c r="F573" s="65">
        <f>+'Ark1'!S1606</f>
        <v>31</v>
      </c>
      <c r="G573" s="101">
        <f>+'Ark1'!T1606</f>
        <v>8.5097038074061854E-2</v>
      </c>
      <c r="H573" s="101">
        <f>+'Ark1'!U1606</f>
        <v>0.12912220539466063</v>
      </c>
      <c r="I573" s="101">
        <f>+'Ark1'!Y1606</f>
        <v>222.01290322580641</v>
      </c>
      <c r="J573" s="101">
        <f>+'Ark1'!AA1606</f>
        <v>32.123217831178849</v>
      </c>
      <c r="K573" s="101">
        <f t="shared" si="18"/>
        <v>6.0003487358326053</v>
      </c>
      <c r="L573" s="65">
        <f t="shared" si="19"/>
        <v>1.24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+'Ark1'!C1607</f>
        <v>2008</v>
      </c>
      <c r="C574" s="47">
        <f>+'Ark1'!M1607</f>
        <v>38</v>
      </c>
      <c r="D574" s="47">
        <f>+'Ark1'!Q1607</f>
        <v>21</v>
      </c>
      <c r="E574" s="65">
        <f>+'Ark1'!R1607</f>
        <v>24</v>
      </c>
      <c r="F574" s="65">
        <f>+'Ark1'!S1607</f>
        <v>24</v>
      </c>
      <c r="G574" s="101">
        <f>+'Ark1'!T1607</f>
        <v>6.5881577863789842E-2</v>
      </c>
      <c r="H574" s="101">
        <f>+'Ark1'!U1607</f>
        <v>9.5466456781170897E-2</v>
      </c>
      <c r="I574" s="101">
        <f>+'Ark1'!Y1607</f>
        <v>212.0208333333334</v>
      </c>
      <c r="J574" s="101">
        <f>+'Ark1'!AA1607</f>
        <v>38.360341708230592</v>
      </c>
      <c r="K574" s="101">
        <f t="shared" si="18"/>
        <v>5.5794956140350891</v>
      </c>
      <c r="L574" s="65">
        <f t="shared" si="19"/>
        <v>1.1428571428571428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+'Ark1'!C1608</f>
        <v>2008</v>
      </c>
      <c r="C575" s="47">
        <f>+'Ark1'!M1608</f>
        <v>39</v>
      </c>
      <c r="D575" s="47">
        <f>+'Ark1'!Q1608</f>
        <v>30</v>
      </c>
      <c r="E575" s="65">
        <f>+'Ark1'!R1608</f>
        <v>34</v>
      </c>
      <c r="F575" s="65">
        <f>+'Ark1'!S1608</f>
        <v>34</v>
      </c>
      <c r="G575" s="101">
        <f>+'Ark1'!T1608</f>
        <v>9.3332235307035619E-2</v>
      </c>
      <c r="H575" s="101">
        <f>+'Ark1'!U1608</f>
        <v>0.13057244753068983</v>
      </c>
      <c r="I575" s="101">
        <f>+'Ark1'!Y1608</f>
        <v>204.69705882352952</v>
      </c>
      <c r="J575" s="101">
        <f>+'Ark1'!AA1608</f>
        <v>26.941936317309295</v>
      </c>
      <c r="K575" s="101">
        <f t="shared" si="18"/>
        <v>5.2486425339366543</v>
      </c>
      <c r="L575" s="65">
        <f t="shared" si="19"/>
        <v>1.1333333333333333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+'Ark1'!C1609</f>
        <v>2008</v>
      </c>
      <c r="C576" s="47">
        <f>+'Ark1'!M1609</f>
        <v>40</v>
      </c>
      <c r="D576" s="47">
        <f>+'Ark1'!Q1609</f>
        <v>62</v>
      </c>
      <c r="E576" s="65">
        <f>+'Ark1'!R1609</f>
        <v>69</v>
      </c>
      <c r="F576" s="65">
        <f>+'Ark1'!S1609</f>
        <v>69</v>
      </c>
      <c r="G576" s="101">
        <f>+'Ark1'!T1609</f>
        <v>0.18940953635839575</v>
      </c>
      <c r="H576" s="101">
        <f>+'Ark1'!U1609</f>
        <v>0.25898547889246676</v>
      </c>
      <c r="I576" s="101">
        <f>+'Ark1'!Y1609</f>
        <v>200.06231884057965</v>
      </c>
      <c r="J576" s="101">
        <f>+'Ark1'!AA1609</f>
        <v>31.688648822381246</v>
      </c>
      <c r="K576" s="101">
        <f t="shared" si="18"/>
        <v>5.0015579710144911</v>
      </c>
      <c r="L576" s="65">
        <f t="shared" si="19"/>
        <v>1.1129032258064515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+'Ark1'!C1610</f>
        <v>2008</v>
      </c>
      <c r="C577" s="47">
        <f>+'Ark1'!M1610</f>
        <v>41</v>
      </c>
      <c r="D577" s="47">
        <f>+'Ark1'!Q1610</f>
        <v>64</v>
      </c>
      <c r="E577" s="65">
        <f>+'Ark1'!R1610</f>
        <v>75</v>
      </c>
      <c r="F577" s="65">
        <f>+'Ark1'!S1610</f>
        <v>75</v>
      </c>
      <c r="G577" s="101">
        <f>+'Ark1'!T1610</f>
        <v>0.20587993082434328</v>
      </c>
      <c r="H577" s="101">
        <f>+'Ark1'!U1610</f>
        <v>0.28364709969208346</v>
      </c>
      <c r="I577" s="101">
        <f>+'Ark1'!Y1610</f>
        <v>201.58399999999995</v>
      </c>
      <c r="J577" s="101">
        <f>+'Ark1'!AA1610</f>
        <v>31.747231018363475</v>
      </c>
      <c r="K577" s="101">
        <f t="shared" si="18"/>
        <v>4.9166829268292673</v>
      </c>
      <c r="L577" s="65">
        <f t="shared" si="19"/>
        <v>1.171875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+'Ark1'!C1611</f>
        <v>2008</v>
      </c>
      <c r="C578" s="47">
        <f>+'Ark1'!M1611</f>
        <v>42</v>
      </c>
      <c r="D578" s="47">
        <f>+'Ark1'!Q1611</f>
        <v>77</v>
      </c>
      <c r="E578" s="65">
        <f>+'Ark1'!R1611</f>
        <v>108</v>
      </c>
      <c r="F578" s="65">
        <f>+'Ark1'!S1611</f>
        <v>108</v>
      </c>
      <c r="G578" s="101">
        <f>+'Ark1'!T1611</f>
        <v>0.29646710038705421</v>
      </c>
      <c r="H578" s="101">
        <f>+'Ark1'!U1611</f>
        <v>0.3910438148730081</v>
      </c>
      <c r="I578" s="101">
        <f>+'Ark1'!Y1611</f>
        <v>192.99259259259253</v>
      </c>
      <c r="J578" s="101">
        <f>+'Ark1'!AA1611</f>
        <v>32.65400747824993</v>
      </c>
      <c r="K578" s="101">
        <f t="shared" si="18"/>
        <v>4.5950617283950601</v>
      </c>
      <c r="L578" s="65">
        <f t="shared" si="19"/>
        <v>1.4025974025974026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+'Ark1'!C1612</f>
        <v>2008</v>
      </c>
      <c r="C579" s="47">
        <f>+'Ark1'!M1612</f>
        <v>43</v>
      </c>
      <c r="D579" s="47">
        <f>+'Ark1'!Q1612</f>
        <v>92</v>
      </c>
      <c r="E579" s="65">
        <f>+'Ark1'!R1612</f>
        <v>127</v>
      </c>
      <c r="F579" s="65">
        <f>+'Ark1'!S1612</f>
        <v>127</v>
      </c>
      <c r="G579" s="101">
        <f>+'Ark1'!T1612</f>
        <v>0.34862334952922125</v>
      </c>
      <c r="H579" s="101">
        <f>+'Ark1'!U1612</f>
        <v>0.4568394057016541</v>
      </c>
      <c r="I579" s="101">
        <f>+'Ark1'!Y1612</f>
        <v>191.73385826771653</v>
      </c>
      <c r="J579" s="101">
        <f>+'Ark1'!AA1612</f>
        <v>33.451481424941754</v>
      </c>
      <c r="K579" s="101">
        <f t="shared" si="18"/>
        <v>4.458926936458524</v>
      </c>
      <c r="L579" s="65">
        <f t="shared" si="19"/>
        <v>1.3804347826086956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+'Ark1'!C1613</f>
        <v>2008</v>
      </c>
      <c r="C580" s="47">
        <f>+'Ark1'!M1613</f>
        <v>44</v>
      </c>
      <c r="D580" s="47">
        <f>+'Ark1'!Q1613</f>
        <v>140</v>
      </c>
      <c r="E580" s="65">
        <f>+'Ark1'!R1613</f>
        <v>172</v>
      </c>
      <c r="F580" s="65">
        <f>+'Ark1'!S1613</f>
        <v>172</v>
      </c>
      <c r="G580" s="101">
        <f>+'Ark1'!T1613</f>
        <v>0.47215130802382721</v>
      </c>
      <c r="H580" s="101">
        <f>+'Ark1'!U1613</f>
        <v>0.61750672270717488</v>
      </c>
      <c r="I580" s="101">
        <f>+'Ark1'!Y1613</f>
        <v>191.36046511627913</v>
      </c>
      <c r="J580" s="101">
        <f>+'Ark1'!AA1613</f>
        <v>33.432240667695737</v>
      </c>
      <c r="K580" s="101">
        <f t="shared" si="18"/>
        <v>4.3491014799154346</v>
      </c>
      <c r="L580" s="65">
        <f t="shared" si="19"/>
        <v>1.2285714285714286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+'Ark1'!C1614</f>
        <v>2008</v>
      </c>
      <c r="C581" s="47">
        <f>+'Ark1'!M1614</f>
        <v>45</v>
      </c>
      <c r="D581" s="47">
        <f>+'Ark1'!Q1614</f>
        <v>157</v>
      </c>
      <c r="E581" s="65">
        <f>+'Ark1'!R1614</f>
        <v>242</v>
      </c>
      <c r="F581" s="65">
        <f>+'Ark1'!S1614</f>
        <v>242</v>
      </c>
      <c r="G581" s="101">
        <f>+'Ark1'!T1614</f>
        <v>0.66430591012654761</v>
      </c>
      <c r="H581" s="101">
        <f>+'Ark1'!U1614</f>
        <v>0.87179251654045298</v>
      </c>
      <c r="I581" s="101">
        <f>+'Ark1'!Y1614</f>
        <v>192.01570247933887</v>
      </c>
      <c r="J581" s="101">
        <f>+'Ark1'!AA1614</f>
        <v>34.125231227416947</v>
      </c>
      <c r="K581" s="101">
        <f t="shared" si="18"/>
        <v>4.267015610651975</v>
      </c>
      <c r="L581" s="65">
        <f t="shared" si="19"/>
        <v>1.5414012738853504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+'Ark1'!C1615</f>
        <v>2008</v>
      </c>
      <c r="C582" s="47">
        <f>+'Ark1'!M1615</f>
        <v>46</v>
      </c>
      <c r="D582" s="47">
        <f>+'Ark1'!Q1615</f>
        <v>205</v>
      </c>
      <c r="E582" s="65">
        <f>+'Ark1'!R1615</f>
        <v>302</v>
      </c>
      <c r="F582" s="65">
        <f>+'Ark1'!S1615</f>
        <v>302</v>
      </c>
      <c r="G582" s="101">
        <f>+'Ark1'!T1615</f>
        <v>0.8290098547860224</v>
      </c>
      <c r="H582" s="101">
        <f>+'Ark1'!U1615</f>
        <v>1.0679091545812531</v>
      </c>
      <c r="I582" s="101">
        <f>+'Ark1'!Y1615</f>
        <v>188.48046357615897</v>
      </c>
      <c r="J582" s="101">
        <f>+'Ark1'!AA1615</f>
        <v>33.568675023471926</v>
      </c>
      <c r="K582" s="101">
        <f t="shared" si="18"/>
        <v>4.0974013820904123</v>
      </c>
      <c r="L582" s="65">
        <f t="shared" si="19"/>
        <v>1.473170731707317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+'Ark1'!C1616</f>
        <v>2008</v>
      </c>
      <c r="C583" s="47">
        <f>+'Ark1'!M1616</f>
        <v>47</v>
      </c>
      <c r="D583" s="47">
        <f>+'Ark1'!Q1616</f>
        <v>218</v>
      </c>
      <c r="E583" s="65">
        <f>+'Ark1'!R1616</f>
        <v>339</v>
      </c>
      <c r="F583" s="65">
        <f>+'Ark1'!S1616</f>
        <v>339</v>
      </c>
      <c r="G583" s="101">
        <f>+'Ark1'!T1616</f>
        <v>0.93057728732603173</v>
      </c>
      <c r="H583" s="101">
        <f>+'Ark1'!U1616</f>
        <v>1.1597209261347596</v>
      </c>
      <c r="I583" s="101">
        <f>+'Ark1'!Y1616</f>
        <v>182.34454277286127</v>
      </c>
      <c r="J583" s="101">
        <f>+'Ark1'!AA1616</f>
        <v>33.668340625640937</v>
      </c>
      <c r="K583" s="101">
        <f t="shared" si="18"/>
        <v>3.8796711228268355</v>
      </c>
      <c r="L583" s="65">
        <f t="shared" si="19"/>
        <v>1.5550458715596329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+'Ark1'!C1617</f>
        <v>2008</v>
      </c>
      <c r="C584" s="47">
        <f>+'Ark1'!M1617</f>
        <v>48</v>
      </c>
      <c r="D584" s="47">
        <f>+'Ark1'!Q1617</f>
        <v>275</v>
      </c>
      <c r="E584" s="65">
        <f>+'Ark1'!R1617</f>
        <v>482</v>
      </c>
      <c r="F584" s="65">
        <f>+'Ark1'!S1617</f>
        <v>481</v>
      </c>
      <c r="G584" s="101">
        <f>+'Ark1'!T1617</f>
        <v>1.3231216887644457</v>
      </c>
      <c r="H584" s="101">
        <f>+'Ark1'!U1617</f>
        <v>1.605466823750592</v>
      </c>
      <c r="I584" s="101">
        <f>+'Ark1'!Y1617</f>
        <v>177.53879668049797</v>
      </c>
      <c r="J584" s="101">
        <f>+'Ark1'!AA1617</f>
        <v>34.740254768957151</v>
      </c>
      <c r="K584" s="101">
        <f t="shared" si="18"/>
        <v>3.6987249308437078</v>
      </c>
      <c r="L584" s="65">
        <f t="shared" si="19"/>
        <v>1.7527272727272727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+'Ark1'!C1618</f>
        <v>2008</v>
      </c>
      <c r="C585" s="47">
        <f>+'Ark1'!M1618</f>
        <v>49</v>
      </c>
      <c r="D585" s="47">
        <f>+'Ark1'!Q1618</f>
        <v>320</v>
      </c>
      <c r="E585" s="65">
        <f>+'Ark1'!R1618</f>
        <v>587</v>
      </c>
      <c r="F585" s="65">
        <f>+'Ark1'!S1618</f>
        <v>587</v>
      </c>
      <c r="G585" s="101">
        <f>+'Ark1'!T1618</f>
        <v>1.6113535919185253</v>
      </c>
      <c r="H585" s="101">
        <f>+'Ark1'!U1618</f>
        <v>1.9289158470078225</v>
      </c>
      <c r="I585" s="101">
        <f>+'Ark1'!Y1618</f>
        <v>175.15161839863708</v>
      </c>
      <c r="J585" s="101">
        <f>+'Ark1'!AA1618</f>
        <v>35.221043683633397</v>
      </c>
      <c r="K585" s="101">
        <f t="shared" si="18"/>
        <v>3.5745228244619813</v>
      </c>
      <c r="L585" s="65">
        <f t="shared" si="19"/>
        <v>1.8343750000000001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+'Ark1'!C1619</f>
        <v>2008</v>
      </c>
      <c r="C586" s="47">
        <f>+'Ark1'!M1619</f>
        <v>50</v>
      </c>
      <c r="D586" s="47">
        <f>+'Ark1'!Q1619</f>
        <v>415</v>
      </c>
      <c r="E586" s="65">
        <f>+'Ark1'!R1619</f>
        <v>839</v>
      </c>
      <c r="F586" s="65">
        <f>+'Ark1'!S1619</f>
        <v>839</v>
      </c>
      <c r="G586" s="101">
        <f>+'Ark1'!T1619</f>
        <v>2.3031101594883201</v>
      </c>
      <c r="H586" s="101">
        <f>+'Ark1'!U1619</f>
        <v>2.7156468781596192</v>
      </c>
      <c r="I586" s="101">
        <f>+'Ark1'!Y1619</f>
        <v>172.52431466030956</v>
      </c>
      <c r="J586" s="101">
        <f>+'Ark1'!AA1619</f>
        <v>34.649823304642112</v>
      </c>
      <c r="K586" s="101">
        <f t="shared" si="18"/>
        <v>3.450486293206191</v>
      </c>
      <c r="L586" s="65">
        <f t="shared" si="19"/>
        <v>2.0216867469879518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+'Ark1'!C1620</f>
        <v>2008</v>
      </c>
      <c r="C587" s="47">
        <f>+'Ark1'!M1620</f>
        <v>51</v>
      </c>
      <c r="D587" s="47">
        <f>+'Ark1'!Q1620</f>
        <v>453</v>
      </c>
      <c r="E587" s="65">
        <f>+'Ark1'!R1620</f>
        <v>986</v>
      </c>
      <c r="F587" s="65">
        <f>+'Ark1'!S1620</f>
        <v>986</v>
      </c>
      <c r="G587" s="101">
        <f>+'Ark1'!T1620</f>
        <v>2.7066348239040328</v>
      </c>
      <c r="H587" s="101">
        <f>+'Ark1'!U1620</f>
        <v>3.0832110289544921</v>
      </c>
      <c r="I587" s="101">
        <f>+'Ark1'!Y1620</f>
        <v>166.67302231237343</v>
      </c>
      <c r="J587" s="101">
        <f>+'Ark1'!AA1620</f>
        <v>34.178915697978631</v>
      </c>
      <c r="K587" s="101">
        <f t="shared" si="18"/>
        <v>3.2680984767132046</v>
      </c>
      <c r="L587" s="65">
        <f t="shared" si="19"/>
        <v>2.1766004415011038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+'Ark1'!C1621</f>
        <v>2008</v>
      </c>
      <c r="C588" s="47">
        <f>+'Ark1'!M1621</f>
        <v>52</v>
      </c>
      <c r="D588" s="47">
        <f>+'Ark1'!Q1621</f>
        <v>527</v>
      </c>
      <c r="E588" s="65">
        <f>+'Ark1'!R1621</f>
        <v>1304</v>
      </c>
      <c r="F588" s="65">
        <f>+'Ark1'!S1621</f>
        <v>1304</v>
      </c>
      <c r="G588" s="101">
        <f>+'Ark1'!T1621</f>
        <v>3.5795657305992488</v>
      </c>
      <c r="H588" s="101">
        <f>+'Ark1'!U1621</f>
        <v>4.0056550813144929</v>
      </c>
      <c r="I588" s="101">
        <f>+'Ark1'!Y1621</f>
        <v>163.73251533742325</v>
      </c>
      <c r="J588" s="101">
        <f>+'Ark1'!AA1621</f>
        <v>34.144466641932574</v>
      </c>
      <c r="K588" s="101">
        <f t="shared" si="18"/>
        <v>3.14870221802737</v>
      </c>
      <c r="L588" s="65">
        <f t="shared" si="19"/>
        <v>2.4743833017077801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+'Ark1'!C1622</f>
        <v>2008</v>
      </c>
      <c r="C589" s="47">
        <f>+'Ark1'!M1622</f>
        <v>53</v>
      </c>
      <c r="D589" s="47">
        <f>+'Ark1'!Q1622</f>
        <v>616</v>
      </c>
      <c r="E589" s="65">
        <f>+'Ark1'!R1622</f>
        <v>1552</v>
      </c>
      <c r="F589" s="65">
        <f>+'Ark1'!S1622</f>
        <v>1552</v>
      </c>
      <c r="G589" s="101">
        <f>+'Ark1'!T1622</f>
        <v>4.2603420351917407</v>
      </c>
      <c r="H589" s="101">
        <f>+'Ark1'!U1622</f>
        <v>4.6065712591201091</v>
      </c>
      <c r="I589" s="101">
        <f>+'Ark1'!Y1622</f>
        <v>158.20676546391749</v>
      </c>
      <c r="J589" s="101">
        <f>+'Ark1'!AA1622</f>
        <v>33.344855773389298</v>
      </c>
      <c r="K589" s="101">
        <f t="shared" si="18"/>
        <v>2.9850333106399525</v>
      </c>
      <c r="L589" s="65">
        <f t="shared" si="19"/>
        <v>2.5194805194805197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+'Ark1'!C1623</f>
        <v>2008</v>
      </c>
      <c r="C590" s="47">
        <f>+'Ark1'!M1623</f>
        <v>54</v>
      </c>
      <c r="D590" s="47">
        <f>+'Ark1'!Q1623</f>
        <v>685</v>
      </c>
      <c r="E590" s="65">
        <f>+'Ark1'!R1623</f>
        <v>1934</v>
      </c>
      <c r="F590" s="65">
        <f>+'Ark1'!S1623</f>
        <v>1934</v>
      </c>
      <c r="G590" s="101">
        <f>+'Ark1'!T1623</f>
        <v>5.3089571495237315</v>
      </c>
      <c r="H590" s="101">
        <f>+'Ark1'!U1623</f>
        <v>5.5976288372224916</v>
      </c>
      <c r="I590" s="101">
        <f>+'Ark1'!Y1623</f>
        <v>154.2718200620474</v>
      </c>
      <c r="J590" s="101">
        <f>+'Ark1'!AA1623</f>
        <v>33.154182091742825</v>
      </c>
      <c r="K590" s="101">
        <f t="shared" si="18"/>
        <v>2.8568855567045812</v>
      </c>
      <c r="L590" s="65">
        <f t="shared" si="19"/>
        <v>2.8233576642335767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+'Ark1'!C1624</f>
        <v>2008</v>
      </c>
      <c r="C591" s="47">
        <f>+'Ark1'!M1624</f>
        <v>55</v>
      </c>
      <c r="D591" s="47">
        <f>+'Ark1'!Q1624</f>
        <v>796</v>
      </c>
      <c r="E591" s="65">
        <f>+'Ark1'!R1624</f>
        <v>2563</v>
      </c>
      <c r="F591" s="65">
        <f>+'Ark1'!S1624</f>
        <v>2563</v>
      </c>
      <c r="G591" s="101">
        <f>+'Ark1'!T1624</f>
        <v>7.035603502703891</v>
      </c>
      <c r="H591" s="101">
        <f>+'Ark1'!U1624</f>
        <v>7.2014671872679603</v>
      </c>
      <c r="I591" s="101">
        <f>+'Ark1'!Y1624</f>
        <v>149.76535310183411</v>
      </c>
      <c r="J591" s="101">
        <f>+'Ark1'!AA1624</f>
        <v>32.242158645630248</v>
      </c>
      <c r="K591" s="101">
        <f t="shared" si="18"/>
        <v>2.7230064200333475</v>
      </c>
      <c r="L591" s="65">
        <f t="shared" si="19"/>
        <v>3.2198492462311559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+'Ark1'!C1625</f>
        <v>2008</v>
      </c>
      <c r="C592" s="47">
        <f>+'Ark1'!M1625</f>
        <v>56</v>
      </c>
      <c r="D592" s="47">
        <f>+'Ark1'!Q1625</f>
        <v>857</v>
      </c>
      <c r="E592" s="65">
        <f>+'Ark1'!R1625</f>
        <v>3126</v>
      </c>
      <c r="F592" s="65">
        <f>+'Ark1'!S1625</f>
        <v>3126</v>
      </c>
      <c r="G592" s="101">
        <f>+'Ark1'!T1625</f>
        <v>8.5810755167586272</v>
      </c>
      <c r="H592" s="101">
        <f>+'Ark1'!U1625</f>
        <v>8.6670166009010856</v>
      </c>
      <c r="I592" s="101">
        <f>+'Ark1'!Y1625</f>
        <v>147.78134996801003</v>
      </c>
      <c r="J592" s="101">
        <f>+'Ark1'!AA1625</f>
        <v>30.877058460749272</v>
      </c>
      <c r="K592" s="101">
        <f t="shared" si="18"/>
        <v>2.6389526780001793</v>
      </c>
      <c r="L592" s="65">
        <f t="shared" si="19"/>
        <v>3.6476079346557762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+'Ark1'!C1626</f>
        <v>2008</v>
      </c>
      <c r="C593" s="47">
        <f>+'Ark1'!M1626</f>
        <v>57</v>
      </c>
      <c r="D593" s="47">
        <f>+'Ark1'!Q1626</f>
        <v>834</v>
      </c>
      <c r="E593" s="65">
        <f>+'Ark1'!R1626</f>
        <v>3068</v>
      </c>
      <c r="F593" s="65">
        <f>+'Ark1'!S1626</f>
        <v>3068</v>
      </c>
      <c r="G593" s="101">
        <f>+'Ark1'!T1626</f>
        <v>8.4218617035877994</v>
      </c>
      <c r="H593" s="101">
        <f>+'Ark1'!U1626</f>
        <v>8.3069700700791458</v>
      </c>
      <c r="I593" s="101">
        <f>+'Ark1'!Y1626</f>
        <v>144.31991525423712</v>
      </c>
      <c r="J593" s="101">
        <f>+'Ark1'!AA1626</f>
        <v>29.364160615894559</v>
      </c>
      <c r="K593" s="101">
        <f t="shared" si="18"/>
        <v>2.5319283377936337</v>
      </c>
      <c r="L593" s="65">
        <f t="shared" si="19"/>
        <v>3.6786570743405278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+'Ark1'!C1627</f>
        <v>2008</v>
      </c>
      <c r="C594" s="47">
        <f>+'Ark1'!M1627</f>
        <v>58</v>
      </c>
      <c r="D594" s="47">
        <f>+'Ark1'!Q1627</f>
        <v>911</v>
      </c>
      <c r="E594" s="65">
        <f>+'Ark1'!R1627</f>
        <v>3630</v>
      </c>
      <c r="F594" s="65">
        <f>+'Ark1'!S1627</f>
        <v>3630</v>
      </c>
      <c r="G594" s="101">
        <f>+'Ark1'!T1627</f>
        <v>9.964588651898211</v>
      </c>
      <c r="H594" s="101">
        <f>+'Ark1'!U1627</f>
        <v>9.6390390474224379</v>
      </c>
      <c r="I594" s="101">
        <f>+'Ark1'!Y1627</f>
        <v>141.53573002754823</v>
      </c>
      <c r="J594" s="101">
        <f>+'Ark1'!AA1627</f>
        <v>28.157877200420096</v>
      </c>
      <c r="K594" s="101">
        <f t="shared" si="18"/>
        <v>2.4402712073715209</v>
      </c>
      <c r="L594" s="65">
        <f t="shared" si="19"/>
        <v>3.9846322722283207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+'Ark1'!C1628</f>
        <v>2008</v>
      </c>
      <c r="C595" s="47">
        <f>+'Ark1'!M1628</f>
        <v>59</v>
      </c>
      <c r="D595" s="47">
        <f>+'Ark1'!Q1628</f>
        <v>920</v>
      </c>
      <c r="E595" s="65">
        <f>+'Ark1'!R1628</f>
        <v>3617</v>
      </c>
      <c r="F595" s="65">
        <f>+'Ark1'!S1628</f>
        <v>3617</v>
      </c>
      <c r="G595" s="101">
        <f>+'Ark1'!T1628</f>
        <v>9.9289027972219976</v>
      </c>
      <c r="H595" s="101">
        <f>+'Ark1'!U1628</f>
        <v>9.4038578016760646</v>
      </c>
      <c r="I595" s="101">
        <f>+'Ark1'!Y1628</f>
        <v>138.57871163948019</v>
      </c>
      <c r="J595" s="101">
        <f>+'Ark1'!AA1628</f>
        <v>27.052124502290656</v>
      </c>
      <c r="K595" s="101">
        <f t="shared" si="18"/>
        <v>2.3487917227030541</v>
      </c>
      <c r="L595" s="65">
        <f t="shared" si="19"/>
        <v>3.9315217391304347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+'Ark1'!C1629</f>
        <v>2008</v>
      </c>
      <c r="C596" s="47">
        <f>+'Ark1'!M1629</f>
        <v>60</v>
      </c>
      <c r="D596" s="47">
        <f>+'Ark1'!Q1629</f>
        <v>825</v>
      </c>
      <c r="E596" s="65">
        <f>+'Ark1'!R1629</f>
        <v>3361</v>
      </c>
      <c r="F596" s="65">
        <f>+'Ark1'!S1629</f>
        <v>3361</v>
      </c>
      <c r="G596" s="101">
        <f>+'Ark1'!T1629</f>
        <v>9.2261659666749019</v>
      </c>
      <c r="H596" s="101">
        <f>+'Ark1'!U1629</f>
        <v>8.5672632058523615</v>
      </c>
      <c r="I596" s="101">
        <f>+'Ark1'!Y1629</f>
        <v>135.86655757215115</v>
      </c>
      <c r="J596" s="101">
        <f>+'Ark1'!AA1629</f>
        <v>26.091264656260297</v>
      </c>
      <c r="K596" s="101">
        <f t="shared" si="18"/>
        <v>2.264442626202519</v>
      </c>
      <c r="L596" s="65">
        <f t="shared" si="19"/>
        <v>4.0739393939393942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+'Ark1'!C1630</f>
        <v>2008</v>
      </c>
      <c r="C597" s="47">
        <f>+'Ark1'!M1630</f>
        <v>61</v>
      </c>
      <c r="D597" s="47">
        <f>+'Ark1'!Q1630</f>
        <v>721</v>
      </c>
      <c r="E597" s="65">
        <f>+'Ark1'!R1630</f>
        <v>2799</v>
      </c>
      <c r="F597" s="65">
        <f>+'Ark1'!S1630</f>
        <v>2799</v>
      </c>
      <c r="G597" s="101">
        <f>+'Ark1'!T1630</f>
        <v>7.6834390183644876</v>
      </c>
      <c r="H597" s="101">
        <f>+'Ark1'!U1630</f>
        <v>7.0022230542196953</v>
      </c>
      <c r="I597" s="101">
        <f>+'Ark1'!Y1630</f>
        <v>133.34355126831008</v>
      </c>
      <c r="J597" s="101">
        <f>+'Ark1'!AA1630</f>
        <v>25.366187030776597</v>
      </c>
      <c r="K597" s="101">
        <f t="shared" si="18"/>
        <v>2.1859598568575422</v>
      </c>
      <c r="L597" s="65">
        <f t="shared" si="19"/>
        <v>3.8821081830790569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+'Ark1'!C1631</f>
        <v>2008</v>
      </c>
      <c r="C598" s="47">
        <f>+'Ark1'!M1631</f>
        <v>62</v>
      </c>
      <c r="D598" s="47">
        <f>+'Ark1'!Q1631</f>
        <v>630</v>
      </c>
      <c r="E598" s="65">
        <f>+'Ark1'!R1631</f>
        <v>2397</v>
      </c>
      <c r="F598" s="65">
        <f>+'Ark1'!S1631</f>
        <v>2397</v>
      </c>
      <c r="G598" s="101">
        <f>+'Ark1'!T1631</f>
        <v>6.57992258914601</v>
      </c>
      <c r="H598" s="101">
        <f>+'Ark1'!U1631</f>
        <v>5.906648607868866</v>
      </c>
      <c r="I598" s="101">
        <f>+'Ark1'!Y1631</f>
        <v>131.34455569461829</v>
      </c>
      <c r="J598" s="101">
        <f>+'Ark1'!AA1631</f>
        <v>24.722829837329577</v>
      </c>
      <c r="K598" s="101">
        <f t="shared" si="18"/>
        <v>2.11846057571965</v>
      </c>
      <c r="L598" s="65">
        <f t="shared" si="19"/>
        <v>3.8047619047619046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+'Ark1'!C1632</f>
        <v>2008</v>
      </c>
      <c r="C599" s="47">
        <f>+'Ark1'!M1632</f>
        <v>63</v>
      </c>
      <c r="D599" s="47">
        <f>+'Ark1'!Q1632</f>
        <v>472</v>
      </c>
      <c r="E599" s="65">
        <f>+'Ark1'!R1632</f>
        <v>1382</v>
      </c>
      <c r="F599" s="65">
        <f>+'Ark1'!S1632</f>
        <v>1382</v>
      </c>
      <c r="G599" s="101">
        <f>+'Ark1'!T1632</f>
        <v>3.7936808586565638</v>
      </c>
      <c r="H599" s="101">
        <f>+'Ark1'!U1632</f>
        <v>3.3737040970222099</v>
      </c>
      <c r="I599" s="101">
        <f>+'Ark1'!Y1632</f>
        <v>130.11816208393617</v>
      </c>
      <c r="J599" s="101">
        <f>+'Ark1'!AA1632</f>
        <v>24.570055694964125</v>
      </c>
      <c r="K599" s="101">
        <f t="shared" si="18"/>
        <v>2.0653676521259707</v>
      </c>
      <c r="L599" s="65">
        <f t="shared" si="19"/>
        <v>2.9279661016949152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+'Ark1'!C1633</f>
        <v>2008</v>
      </c>
      <c r="C600" s="47">
        <f>+'Ark1'!M1633</f>
        <v>64</v>
      </c>
      <c r="D600" s="47">
        <f>+'Ark1'!Q1633</f>
        <v>324</v>
      </c>
      <c r="E600" s="65">
        <f>+'Ark1'!R1633</f>
        <v>683</v>
      </c>
      <c r="F600" s="65">
        <f>+'Ark1'!S1633</f>
        <v>683</v>
      </c>
      <c r="G600" s="101">
        <f>+'Ark1'!T1633</f>
        <v>1.8748799033736865</v>
      </c>
      <c r="H600" s="101">
        <f>+'Ark1'!U1633</f>
        <v>1.6421393761865077</v>
      </c>
      <c r="I600" s="101">
        <f>+'Ark1'!Y1633</f>
        <v>128.15285505124456</v>
      </c>
      <c r="J600" s="101">
        <f>+'Ark1'!AA1633</f>
        <v>22.228816784871896</v>
      </c>
      <c r="K600" s="101">
        <f t="shared" si="18"/>
        <v>2.0023883601756962</v>
      </c>
      <c r="L600" s="65">
        <f t="shared" si="19"/>
        <v>2.1080246913580245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+'Ark1'!C1634</f>
        <v>2008</v>
      </c>
      <c r="C601" s="47">
        <f>+'Ark1'!M1634</f>
        <v>65</v>
      </c>
      <c r="D601" s="47">
        <f>+'Ark1'!Q1634</f>
        <v>212</v>
      </c>
      <c r="E601" s="65">
        <f>+'Ark1'!R1634</f>
        <v>394</v>
      </c>
      <c r="F601" s="65">
        <f>+'Ark1'!S1634</f>
        <v>394</v>
      </c>
      <c r="G601" s="101">
        <f>+'Ark1'!T1634</f>
        <v>1.0815559032638833</v>
      </c>
      <c r="H601" s="101">
        <f>+'Ark1'!U1634</f>
        <v>0.94884483804979181</v>
      </c>
      <c r="I601" s="101">
        <f>+'Ark1'!Y1634</f>
        <v>128.3624365482234</v>
      </c>
      <c r="J601" s="101">
        <f>+'Ark1'!AA1634</f>
        <v>20.605669471477626</v>
      </c>
      <c r="K601" s="101">
        <f t="shared" si="18"/>
        <v>1.9748067161265139</v>
      </c>
      <c r="L601" s="65">
        <f t="shared" si="19"/>
        <v>1.8584905660377358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+'Ark1'!C1635</f>
        <v>2008</v>
      </c>
      <c r="C602" s="47">
        <f>+'Ark1'!M1635</f>
        <v>66</v>
      </c>
      <c r="D602" s="47">
        <f>+'Ark1'!Q1635</f>
        <v>0</v>
      </c>
      <c r="E602" s="65">
        <f>+'Ark1'!R1635</f>
        <v>0</v>
      </c>
      <c r="F602" s="65">
        <f>+'Ark1'!S1635</f>
        <v>0</v>
      </c>
      <c r="G602" s="101">
        <f>+'Ark1'!T1635</f>
        <v>0</v>
      </c>
      <c r="H602" s="101">
        <f>+'Ark1'!U1635</f>
        <v>0</v>
      </c>
      <c r="I602" s="101">
        <f>+'Ark1'!Y1635</f>
        <v>0</v>
      </c>
      <c r="J602" s="101">
        <f>+'Ark1'!AA1635</f>
        <v>0</v>
      </c>
      <c r="K602" s="101">
        <f t="shared" si="18"/>
        <v>0</v>
      </c>
      <c r="L602" s="65" t="e">
        <f t="shared" si="19"/>
        <v>#DIV/0!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+'Ark1'!C1636</f>
        <v>2008</v>
      </c>
      <c r="C603" s="47">
        <f>+'Ark1'!M1636</f>
        <v>67</v>
      </c>
      <c r="D603" s="47">
        <f>+'Ark1'!Q1636</f>
        <v>0</v>
      </c>
      <c r="E603" s="65">
        <f>+'Ark1'!R1636</f>
        <v>0</v>
      </c>
      <c r="F603" s="65">
        <f>+'Ark1'!S1636</f>
        <v>0</v>
      </c>
      <c r="G603" s="101">
        <f>+'Ark1'!T1636</f>
        <v>0</v>
      </c>
      <c r="H603" s="101">
        <f>+'Ark1'!U1636</f>
        <v>0</v>
      </c>
      <c r="I603" s="101">
        <f>+'Ark1'!Y1636</f>
        <v>0</v>
      </c>
      <c r="J603" s="101">
        <f>+'Ark1'!AA1636</f>
        <v>0</v>
      </c>
      <c r="K603" s="101">
        <f t="shared" si="18"/>
        <v>0</v>
      </c>
      <c r="L603" s="65" t="e">
        <f t="shared" si="19"/>
        <v>#DIV/0!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+'Ark1'!C1637</f>
        <v>2008</v>
      </c>
      <c r="C604" s="47">
        <f>+'Ark1'!M1637</f>
        <v>68</v>
      </c>
      <c r="D604" s="47">
        <f>+'Ark1'!Q1637</f>
        <v>0</v>
      </c>
      <c r="E604" s="65">
        <f>+'Ark1'!R1637</f>
        <v>0</v>
      </c>
      <c r="F604" s="65">
        <f>+'Ark1'!S1637</f>
        <v>0</v>
      </c>
      <c r="G604" s="101">
        <f>+'Ark1'!T1637</f>
        <v>0</v>
      </c>
      <c r="H604" s="101">
        <f>+'Ark1'!U1637</f>
        <v>0</v>
      </c>
      <c r="I604" s="101">
        <f>+'Ark1'!Y1637</f>
        <v>0</v>
      </c>
      <c r="J604" s="101">
        <f>+'Ark1'!AA1637</f>
        <v>0</v>
      </c>
      <c r="K604" s="101">
        <f t="shared" si="18"/>
        <v>0</v>
      </c>
      <c r="L604" s="65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+'Ark1'!C1638</f>
        <v>2007</v>
      </c>
      <c r="C605" s="47">
        <f>+'Ark1'!M1638</f>
        <v>0</v>
      </c>
      <c r="D605" s="47">
        <f>+'Ark1'!Q1638</f>
        <v>93</v>
      </c>
      <c r="E605" s="65">
        <f>+'Ark1'!R1638</f>
        <v>136</v>
      </c>
      <c r="F605" s="65">
        <f>+'Ark1'!S1638</f>
        <v>0</v>
      </c>
      <c r="G605" s="101">
        <f>+'Ark1'!T1638</f>
        <v>0.35425892159416511</v>
      </c>
      <c r="H605" s="101">
        <f>+'Ark1'!U1638</f>
        <v>0</v>
      </c>
      <c r="I605" s="101">
        <f>+'Ark1'!Y1638</f>
        <v>0</v>
      </c>
      <c r="J605" s="101">
        <f>+'Ark1'!AA1638</f>
        <v>0</v>
      </c>
      <c r="K605" s="101" t="e">
        <f t="shared" si="18"/>
        <v>#DIV/0!</v>
      </c>
      <c r="L605" s="65">
        <f t="shared" si="19"/>
        <v>1.4623655913978495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>
        <f>+'Ark1'!C1639</f>
        <v>2007</v>
      </c>
      <c r="C606">
        <f>+'Ark1'!M1639</f>
        <v>35</v>
      </c>
      <c r="D606">
        <f>+'Ark1'!Q1639</f>
        <v>34</v>
      </c>
      <c r="E606" s="9">
        <f>+'Ark1'!R1639</f>
        <v>38</v>
      </c>
      <c r="F606" s="9">
        <f>+'Ark1'!S1639</f>
        <v>38</v>
      </c>
      <c r="G606" s="96">
        <f>+'Ark1'!T1639</f>
        <v>9.89841104454285E-2</v>
      </c>
      <c r="H606" s="96">
        <f>+'Ark1'!U1639</f>
        <v>0.13966747151171505</v>
      </c>
      <c r="I606" s="96">
        <f>+'Ark1'!Y1639</f>
        <v>208.25526315789477</v>
      </c>
      <c r="J606" s="96">
        <f>+'Ark1'!AA1639</f>
        <v>43.644253841162097</v>
      </c>
      <c r="K606" s="96">
        <f t="shared" si="18"/>
        <v>5.9501503759398506</v>
      </c>
      <c r="L606" s="9">
        <f t="shared" si="19"/>
        <v>1.1176470588235294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+'Ark1'!C1640</f>
        <v>2007</v>
      </c>
      <c r="C607">
        <f>+'Ark1'!M1640</f>
        <v>36</v>
      </c>
      <c r="D607">
        <f>+'Ark1'!Q1640</f>
        <v>14</v>
      </c>
      <c r="E607" s="9">
        <f>+'Ark1'!R1640</f>
        <v>14</v>
      </c>
      <c r="F607" s="9">
        <f>+'Ark1'!S1640</f>
        <v>14</v>
      </c>
      <c r="G607" s="96">
        <f>+'Ark1'!T1640</f>
        <v>3.6467830164105222E-2</v>
      </c>
      <c r="H607" s="96">
        <f>+'Ark1'!U1640</f>
        <v>5.3295908420975917E-2</v>
      </c>
      <c r="I607" s="96">
        <f>+'Ark1'!Y1640</f>
        <v>215.7</v>
      </c>
      <c r="J607" s="96">
        <f>+'Ark1'!AA1640</f>
        <v>36.794098905744626</v>
      </c>
      <c r="K607" s="96">
        <f t="shared" si="18"/>
        <v>5.9916666666666663</v>
      </c>
      <c r="L607" s="9">
        <f t="shared" si="19"/>
        <v>1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+'Ark1'!C1641</f>
        <v>2007</v>
      </c>
      <c r="C608">
        <f>+'Ark1'!M1641</f>
        <v>37</v>
      </c>
      <c r="D608">
        <f>+'Ark1'!Q1641</f>
        <v>13</v>
      </c>
      <c r="E608" s="9">
        <f>+'Ark1'!R1641</f>
        <v>14</v>
      </c>
      <c r="F608" s="9">
        <f>+'Ark1'!S1641</f>
        <v>14</v>
      </c>
      <c r="G608" s="96">
        <f>+'Ark1'!T1641</f>
        <v>3.6467830164105222E-2</v>
      </c>
      <c r="H608" s="96">
        <f>+'Ark1'!U1641</f>
        <v>4.8281878491047023E-2</v>
      </c>
      <c r="I608" s="96">
        <f>+'Ark1'!Y1641</f>
        <v>195.40714285714287</v>
      </c>
      <c r="J608" s="96">
        <f>+'Ark1'!AA1641</f>
        <v>47.69493031288556</v>
      </c>
      <c r="K608" s="96">
        <f t="shared" si="18"/>
        <v>5.2812741312741318</v>
      </c>
      <c r="L608" s="9">
        <f t="shared" si="19"/>
        <v>1.0769230769230769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+'Ark1'!C1642</f>
        <v>2007</v>
      </c>
      <c r="C609">
        <f>+'Ark1'!M1642</f>
        <v>38</v>
      </c>
      <c r="D609">
        <f>+'Ark1'!Q1642</f>
        <v>34</v>
      </c>
      <c r="E609" s="9">
        <f>+'Ark1'!R1642</f>
        <v>39</v>
      </c>
      <c r="F609" s="9">
        <f>+'Ark1'!S1642</f>
        <v>39</v>
      </c>
      <c r="G609" s="96">
        <f>+'Ark1'!T1642</f>
        <v>0.1015889554571503</v>
      </c>
      <c r="H609" s="96">
        <f>+'Ark1'!U1642</f>
        <v>0.14648874067017162</v>
      </c>
      <c r="I609" s="96">
        <f>+'Ark1'!Y1642</f>
        <v>212.82564102564095</v>
      </c>
      <c r="J609" s="96">
        <f>+'Ark1'!AA1642</f>
        <v>29.166812172080327</v>
      </c>
      <c r="K609" s="96">
        <f t="shared" si="18"/>
        <v>5.6006747638326564</v>
      </c>
      <c r="L609" s="9">
        <f t="shared" si="19"/>
        <v>1.1470588235294117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+'Ark1'!C1643</f>
        <v>2007</v>
      </c>
      <c r="C610">
        <f>+'Ark1'!M1643</f>
        <v>39</v>
      </c>
      <c r="D610">
        <f>+'Ark1'!Q1643</f>
        <v>39</v>
      </c>
      <c r="E610" s="9">
        <f>+'Ark1'!R1643</f>
        <v>44</v>
      </c>
      <c r="F610" s="9">
        <f>+'Ark1'!S1643</f>
        <v>44</v>
      </c>
      <c r="G610" s="96">
        <f>+'Ark1'!T1643</f>
        <v>0.11461318051575928</v>
      </c>
      <c r="H610" s="96">
        <f>+'Ark1'!U1643</f>
        <v>0.1576357357555046</v>
      </c>
      <c r="I610" s="96">
        <f>+'Ark1'!Y1643</f>
        <v>202.99545454545452</v>
      </c>
      <c r="J610" s="96">
        <f>+'Ark1'!AA1643</f>
        <v>27.721069723435683</v>
      </c>
      <c r="K610" s="96">
        <f t="shared" si="18"/>
        <v>5.2050116550116545</v>
      </c>
      <c r="L610" s="9">
        <f t="shared" si="19"/>
        <v>1.1282051282051282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+'Ark1'!C1644</f>
        <v>2007</v>
      </c>
      <c r="C611">
        <f>+'Ark1'!M1644</f>
        <v>40</v>
      </c>
      <c r="D611">
        <f>+'Ark1'!Q1644</f>
        <v>59</v>
      </c>
      <c r="E611" s="9">
        <f>+'Ark1'!R1644</f>
        <v>70</v>
      </c>
      <c r="F611" s="9">
        <f>+'Ark1'!S1644</f>
        <v>70</v>
      </c>
      <c r="G611" s="96">
        <f>+'Ark1'!T1644</f>
        <v>0.18233915082052612</v>
      </c>
      <c r="H611" s="96">
        <f>+'Ark1'!U1644</f>
        <v>0.24834890871165205</v>
      </c>
      <c r="I611" s="96">
        <f>+'Ark1'!Y1644</f>
        <v>201.02428571428564</v>
      </c>
      <c r="J611" s="96">
        <f>+'Ark1'!AA1644</f>
        <v>33.813486048846123</v>
      </c>
      <c r="K611" s="96">
        <f t="shared" si="18"/>
        <v>5.0256071428571412</v>
      </c>
      <c r="L611" s="9">
        <f t="shared" si="19"/>
        <v>1.1864406779661016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+'Ark1'!C1645</f>
        <v>2007</v>
      </c>
      <c r="C612">
        <f>+'Ark1'!M1645</f>
        <v>41</v>
      </c>
      <c r="D612">
        <f>+'Ark1'!Q1645</f>
        <v>63</v>
      </c>
      <c r="E612" s="9">
        <f>+'Ark1'!R1645</f>
        <v>79</v>
      </c>
      <c r="F612" s="9">
        <f>+'Ark1'!S1645</f>
        <v>79</v>
      </c>
      <c r="G612" s="96">
        <f>+'Ark1'!T1645</f>
        <v>0.20578275592602235</v>
      </c>
      <c r="H612" s="96">
        <f>+'Ark1'!U1645</f>
        <v>0.27927317215136138</v>
      </c>
      <c r="I612" s="96">
        <f>+'Ark1'!Y1645</f>
        <v>200.30253164556964</v>
      </c>
      <c r="J612" s="96">
        <f>+'Ark1'!AA1645</f>
        <v>36.962875575446674</v>
      </c>
      <c r="K612" s="96">
        <f t="shared" si="18"/>
        <v>4.8854276011114548</v>
      </c>
      <c r="L612" s="9">
        <f t="shared" si="19"/>
        <v>1.253968253968254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+'Ark1'!C1646</f>
        <v>2007</v>
      </c>
      <c r="C613">
        <f>+'Ark1'!M1646</f>
        <v>42</v>
      </c>
      <c r="D613">
        <f>+'Ark1'!Q1646</f>
        <v>84</v>
      </c>
      <c r="E613" s="9">
        <f>+'Ark1'!R1646</f>
        <v>102</v>
      </c>
      <c r="F613" s="9">
        <f>+'Ark1'!S1646</f>
        <v>102</v>
      </c>
      <c r="G613" s="96">
        <f>+'Ark1'!T1646</f>
        <v>0.26569419119562393</v>
      </c>
      <c r="H613" s="96">
        <f>+'Ark1'!U1646</f>
        <v>0.35983121373939508</v>
      </c>
      <c r="I613" s="96">
        <f>+'Ark1'!Y1646</f>
        <v>199.88627450980391</v>
      </c>
      <c r="J613" s="96">
        <f>+'Ark1'!AA1646</f>
        <v>35.169884731160245</v>
      </c>
      <c r="K613" s="96">
        <f t="shared" si="18"/>
        <v>4.7591970121381886</v>
      </c>
      <c r="L613" s="9">
        <f t="shared" si="19"/>
        <v>1.2142857142857142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+'Ark1'!C1647</f>
        <v>2007</v>
      </c>
      <c r="C614">
        <f>+'Ark1'!M1647</f>
        <v>43</v>
      </c>
      <c r="D614">
        <f>+'Ark1'!Q1647</f>
        <v>107</v>
      </c>
      <c r="E614" s="9">
        <f>+'Ark1'!R1647</f>
        <v>142</v>
      </c>
      <c r="F614" s="9">
        <f>+'Ark1'!S1647</f>
        <v>142</v>
      </c>
      <c r="G614" s="96">
        <f>+'Ark1'!T1647</f>
        <v>0.36988799166449599</v>
      </c>
      <c r="H614" s="96">
        <f>+'Ark1'!U1647</f>
        <v>0.50474567961284145</v>
      </c>
      <c r="I614" s="96">
        <f>+'Ark1'!Y1647</f>
        <v>201.40422535211255</v>
      </c>
      <c r="J614" s="96">
        <f>+'Ark1'!AA1647</f>
        <v>33.013486090332449</v>
      </c>
      <c r="K614" s="96">
        <f t="shared" si="18"/>
        <v>4.6838191942351752</v>
      </c>
      <c r="L614" s="9">
        <f t="shared" si="19"/>
        <v>1.3271028037383177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+'Ark1'!C1648</f>
        <v>2007</v>
      </c>
      <c r="C615">
        <f>+'Ark1'!M1648</f>
        <v>44</v>
      </c>
      <c r="D615">
        <f>+'Ark1'!Q1648</f>
        <v>152</v>
      </c>
      <c r="E615" s="9">
        <f>+'Ark1'!R1648</f>
        <v>200</v>
      </c>
      <c r="F615" s="9">
        <f>+'Ark1'!S1648</f>
        <v>200</v>
      </c>
      <c r="G615" s="96">
        <f>+'Ark1'!T1648</f>
        <v>0.52096900234436028</v>
      </c>
      <c r="H615" s="96">
        <f>+'Ark1'!U1648</f>
        <v>0.67551037300605776</v>
      </c>
      <c r="I615" s="96">
        <f>+'Ark1'!Y1648</f>
        <v>191.37549999999987</v>
      </c>
      <c r="J615" s="96">
        <f>+'Ark1'!AA1648</f>
        <v>33.445389065610165</v>
      </c>
      <c r="K615" s="96">
        <f t="shared" si="18"/>
        <v>4.3494431818181791</v>
      </c>
      <c r="L615" s="9">
        <f t="shared" si="19"/>
        <v>1.3157894736842106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+'Ark1'!C1649</f>
        <v>2007</v>
      </c>
      <c r="C616">
        <f>+'Ark1'!M1649</f>
        <v>45</v>
      </c>
      <c r="D616">
        <f>+'Ark1'!Q1649</f>
        <v>176</v>
      </c>
      <c r="E616" s="9">
        <f>+'Ark1'!R1649</f>
        <v>252</v>
      </c>
      <c r="F616" s="9">
        <f>+'Ark1'!S1649</f>
        <v>252</v>
      </c>
      <c r="G616" s="96">
        <f>+'Ark1'!T1649</f>
        <v>0.65642094295389419</v>
      </c>
      <c r="H616" s="96">
        <f>+'Ark1'!U1649</f>
        <v>0.85060079232615216</v>
      </c>
      <c r="I616" s="96">
        <f>+'Ark1'!Y1649</f>
        <v>191.25357142857152</v>
      </c>
      <c r="J616" s="96">
        <f>+'Ark1'!AA1649</f>
        <v>33.962462167093157</v>
      </c>
      <c r="K616" s="96">
        <f t="shared" si="18"/>
        <v>4.2500793650793671</v>
      </c>
      <c r="L616" s="9">
        <f t="shared" si="19"/>
        <v>1.4318181818181819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+'Ark1'!C1650</f>
        <v>2007</v>
      </c>
      <c r="C617">
        <f>+'Ark1'!M1650</f>
        <v>46</v>
      </c>
      <c r="D617">
        <f>+'Ark1'!Q1650</f>
        <v>196</v>
      </c>
      <c r="E617" s="9">
        <f>+'Ark1'!R1650</f>
        <v>310</v>
      </c>
      <c r="F617" s="9">
        <f>+'Ark1'!S1650</f>
        <v>310</v>
      </c>
      <c r="G617" s="96">
        <f>+'Ark1'!T1650</f>
        <v>0.80750195363375854</v>
      </c>
      <c r="H617" s="96">
        <f>+'Ark1'!U1650</f>
        <v>1.0170521139669062</v>
      </c>
      <c r="I617" s="96">
        <f>+'Ark1'!Y1650</f>
        <v>185.89419354838711</v>
      </c>
      <c r="J617" s="96">
        <f>+'Ark1'!AA1650</f>
        <v>32.649680606469722</v>
      </c>
      <c r="K617" s="96">
        <f t="shared" si="18"/>
        <v>4.0411781206171113</v>
      </c>
      <c r="L617" s="9">
        <f t="shared" si="19"/>
        <v>1.5816326530612246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+'Ark1'!C1651</f>
        <v>2007</v>
      </c>
      <c r="C618">
        <f>+'Ark1'!M1651</f>
        <v>47</v>
      </c>
      <c r="D618">
        <f>+'Ark1'!Q1651</f>
        <v>239</v>
      </c>
      <c r="E618" s="9">
        <f>+'Ark1'!R1651</f>
        <v>367</v>
      </c>
      <c r="F618" s="9">
        <f>+'Ark1'!S1651</f>
        <v>367</v>
      </c>
      <c r="G618" s="96">
        <f>+'Ark1'!T1651</f>
        <v>0.95597811930190146</v>
      </c>
      <c r="H618" s="96">
        <f>+'Ark1'!U1651</f>
        <v>1.1955964074766767</v>
      </c>
      <c r="I618" s="96">
        <f>+'Ark1'!Y1651</f>
        <v>184.58773841961872</v>
      </c>
      <c r="J618" s="96">
        <f>+'Ark1'!AA1651</f>
        <v>30.860111323632822</v>
      </c>
      <c r="K618" s="96">
        <f t="shared" si="18"/>
        <v>3.9273986897791215</v>
      </c>
      <c r="L618" s="9">
        <f t="shared" si="19"/>
        <v>1.5355648535564854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+'Ark1'!C1652</f>
        <v>2007</v>
      </c>
      <c r="C619">
        <f>+'Ark1'!M1652</f>
        <v>48</v>
      </c>
      <c r="D619">
        <f>+'Ark1'!Q1652</f>
        <v>302</v>
      </c>
      <c r="E619" s="9">
        <f>+'Ark1'!R1652</f>
        <v>494</v>
      </c>
      <c r="F619" s="9">
        <f>+'Ark1'!S1652</f>
        <v>494</v>
      </c>
      <c r="G619" s="96">
        <f>+'Ark1'!T1652</f>
        <v>1.2867934357905702</v>
      </c>
      <c r="H619" s="96">
        <f>+'Ark1'!U1652</f>
        <v>1.5634913673441404</v>
      </c>
      <c r="I619" s="96">
        <f>+'Ark1'!Y1652</f>
        <v>179.32995951416999</v>
      </c>
      <c r="J619" s="96">
        <f>+'Ark1'!AA1652</f>
        <v>35.012005939640197</v>
      </c>
      <c r="K619" s="96">
        <f t="shared" si="18"/>
        <v>3.7360408232118747</v>
      </c>
      <c r="L619" s="9">
        <f t="shared" si="19"/>
        <v>1.6357615894039734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+'Ark1'!C1653</f>
        <v>2007</v>
      </c>
      <c r="C620">
        <f>+'Ark1'!M1653</f>
        <v>49</v>
      </c>
      <c r="D620">
        <f>+'Ark1'!Q1653</f>
        <v>358</v>
      </c>
      <c r="E620" s="9">
        <f>+'Ark1'!R1653</f>
        <v>660</v>
      </c>
      <c r="F620" s="9">
        <f>+'Ark1'!S1653</f>
        <v>660</v>
      </c>
      <c r="G620" s="96">
        <f>+'Ark1'!T1653</f>
        <v>1.7191977077363898</v>
      </c>
      <c r="H620" s="96">
        <f>+'Ark1'!U1653</f>
        <v>2.0688459312673753</v>
      </c>
      <c r="I620" s="96">
        <f>+'Ark1'!Y1653</f>
        <v>177.61045454545467</v>
      </c>
      <c r="J620" s="96">
        <f>+'Ark1'!AA1653</f>
        <v>34.196105082650341</v>
      </c>
      <c r="K620" s="96">
        <f t="shared" si="18"/>
        <v>3.6247031539888708</v>
      </c>
      <c r="L620" s="9">
        <f t="shared" si="19"/>
        <v>1.8435754189944134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+'Ark1'!C1654</f>
        <v>2007</v>
      </c>
      <c r="C621">
        <f>+'Ark1'!M1654</f>
        <v>50</v>
      </c>
      <c r="D621">
        <f>+'Ark1'!Q1654</f>
        <v>430</v>
      </c>
      <c r="E621" s="9">
        <f>+'Ark1'!R1654</f>
        <v>893</v>
      </c>
      <c r="F621" s="9">
        <f>+'Ark1'!S1654</f>
        <v>893</v>
      </c>
      <c r="G621" s="96">
        <f>+'Ark1'!T1654</f>
        <v>2.3261265954675703</v>
      </c>
      <c r="H621" s="96">
        <f>+'Ark1'!U1654</f>
        <v>2.713599704629341</v>
      </c>
      <c r="I621" s="96">
        <f>+'Ark1'!Y1654</f>
        <v>172.17838745800688</v>
      </c>
      <c r="J621" s="96">
        <f>+'Ark1'!AA1654</f>
        <v>33.941832082974003</v>
      </c>
      <c r="K621" s="96">
        <f t="shared" si="18"/>
        <v>3.4435677491601377</v>
      </c>
      <c r="L621" s="9">
        <f t="shared" si="19"/>
        <v>2.0767441860465117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+'Ark1'!C1655</f>
        <v>2007</v>
      </c>
      <c r="C622">
        <f>+'Ark1'!M1655</f>
        <v>51</v>
      </c>
      <c r="D622">
        <f>+'Ark1'!Q1655</f>
        <v>496</v>
      </c>
      <c r="E622" s="9">
        <f>+'Ark1'!R1655</f>
        <v>1000</v>
      </c>
      <c r="F622" s="9">
        <f>+'Ark1'!S1655</f>
        <v>1000</v>
      </c>
      <c r="G622" s="96">
        <f>+'Ark1'!T1655</f>
        <v>2.6048450117218023</v>
      </c>
      <c r="H622" s="96">
        <f>+'Ark1'!U1655</f>
        <v>2.9578293786150325</v>
      </c>
      <c r="I622" s="96">
        <f>+'Ark1'!Y1655</f>
        <v>167.59360000000001</v>
      </c>
      <c r="J622" s="96">
        <f>+'Ark1'!AA1655</f>
        <v>34.219044098864501</v>
      </c>
      <c r="K622" s="96">
        <f t="shared" si="18"/>
        <v>3.2861490196078433</v>
      </c>
      <c r="L622" s="9">
        <f t="shared" si="19"/>
        <v>2.0161290322580645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+'Ark1'!C1656</f>
        <v>2007</v>
      </c>
      <c r="C623">
        <f>+'Ark1'!M1656</f>
        <v>52</v>
      </c>
      <c r="D623">
        <f>+'Ark1'!Q1656</f>
        <v>583</v>
      </c>
      <c r="E623" s="9">
        <f>+'Ark1'!R1656</f>
        <v>1373</v>
      </c>
      <c r="F623" s="9">
        <f>+'Ark1'!S1656</f>
        <v>1373</v>
      </c>
      <c r="G623" s="96">
        <f>+'Ark1'!T1656</f>
        <v>3.5764522010940358</v>
      </c>
      <c r="H623" s="96">
        <f>+'Ark1'!U1656</f>
        <v>3.9979785040894962</v>
      </c>
      <c r="I623" s="96">
        <f>+'Ark1'!Y1656</f>
        <v>164.98871085214853</v>
      </c>
      <c r="J623" s="96">
        <f>+'Ark1'!AA1656</f>
        <v>33.522016496062946</v>
      </c>
      <c r="K623" s="96">
        <f t="shared" ref="K623:K686" si="20">+I623/C623</f>
        <v>3.1728598240797794</v>
      </c>
      <c r="L623" s="9">
        <f t="shared" ref="L623:L686" si="21">+E623/D623</f>
        <v>2.3550600343053172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+'Ark1'!C1657</f>
        <v>2007</v>
      </c>
      <c r="C624">
        <f>+'Ark1'!M1657</f>
        <v>53</v>
      </c>
      <c r="D624">
        <f>+'Ark1'!Q1657</f>
        <v>617</v>
      </c>
      <c r="E624" s="9">
        <f>+'Ark1'!R1657</f>
        <v>1662</v>
      </c>
      <c r="F624" s="9">
        <f>+'Ark1'!S1657</f>
        <v>1662</v>
      </c>
      <c r="G624" s="96">
        <f>+'Ark1'!T1657</f>
        <v>4.3292524094816356</v>
      </c>
      <c r="H624" s="96">
        <f>+'Ark1'!U1657</f>
        <v>4.6379512119533395</v>
      </c>
      <c r="I624" s="96">
        <f>+'Ark1'!Y1657</f>
        <v>158.11732851985573</v>
      </c>
      <c r="J624" s="96">
        <f>+'Ark1'!AA1657</f>
        <v>31.360443832761568</v>
      </c>
      <c r="K624" s="96">
        <f t="shared" si="20"/>
        <v>2.9833458211293533</v>
      </c>
      <c r="L624" s="9">
        <f t="shared" si="21"/>
        <v>2.6936790923824958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+'Ark1'!C1658</f>
        <v>2007</v>
      </c>
      <c r="C625">
        <f>+'Ark1'!M1658</f>
        <v>54</v>
      </c>
      <c r="D625">
        <f>+'Ark1'!Q1658</f>
        <v>734</v>
      </c>
      <c r="E625" s="9">
        <f>+'Ark1'!R1658</f>
        <v>2202</v>
      </c>
      <c r="F625" s="9">
        <f>+'Ark1'!S1658</f>
        <v>2202</v>
      </c>
      <c r="G625" s="96">
        <f>+'Ark1'!T1658</f>
        <v>5.7358687158114092</v>
      </c>
      <c r="H625" s="96">
        <f>+'Ark1'!U1658</f>
        <v>6.096294435979881</v>
      </c>
      <c r="I625" s="96">
        <f>+'Ark1'!Y1658</f>
        <v>156.86748410535893</v>
      </c>
      <c r="J625" s="96">
        <f>+'Ark1'!AA1658</f>
        <v>31.795418442071721</v>
      </c>
      <c r="K625" s="96">
        <f t="shared" si="20"/>
        <v>2.9049534093584986</v>
      </c>
      <c r="L625" s="9">
        <f t="shared" si="21"/>
        <v>3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+'Ark1'!C1659</f>
        <v>2007</v>
      </c>
      <c r="C626">
        <f>+'Ark1'!M1659</f>
        <v>55</v>
      </c>
      <c r="D626">
        <f>+'Ark1'!Q1659</f>
        <v>855</v>
      </c>
      <c r="E626" s="9">
        <f>+'Ark1'!R1659</f>
        <v>2917</v>
      </c>
      <c r="F626" s="9">
        <f>+'Ark1'!S1659</f>
        <v>2917</v>
      </c>
      <c r="G626" s="96">
        <f>+'Ark1'!T1659</f>
        <v>7.5983328991924992</v>
      </c>
      <c r="H626" s="96">
        <f>+'Ark1'!U1659</f>
        <v>7.7609700215368642</v>
      </c>
      <c r="I626" s="96">
        <f>+'Ark1'!Y1659</f>
        <v>150.75227973945849</v>
      </c>
      <c r="J626" s="96">
        <f>+'Ark1'!AA1659</f>
        <v>30.308612486558861</v>
      </c>
      <c r="K626" s="96">
        <f t="shared" si="20"/>
        <v>2.7409505407174271</v>
      </c>
      <c r="L626" s="9">
        <f t="shared" si="21"/>
        <v>3.4116959064327483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+'Ark1'!C1660</f>
        <v>2007</v>
      </c>
      <c r="C627">
        <f>+'Ark1'!M1660</f>
        <v>56</v>
      </c>
      <c r="D627">
        <f>+'Ark1'!Q1660</f>
        <v>883</v>
      </c>
      <c r="E627" s="9">
        <f>+'Ark1'!R1660</f>
        <v>3219</v>
      </c>
      <c r="F627" s="9">
        <f>+'Ark1'!S1660</f>
        <v>3219</v>
      </c>
      <c r="G627" s="96">
        <f>+'Ark1'!T1660</f>
        <v>8.3849960927324823</v>
      </c>
      <c r="H627" s="96">
        <f>+'Ark1'!U1660</f>
        <v>8.537018665922135</v>
      </c>
      <c r="I627" s="96">
        <f>+'Ark1'!Y1660</f>
        <v>150.26905871388644</v>
      </c>
      <c r="J627" s="96">
        <f>+'Ark1'!AA1660</f>
        <v>30.165878148800122</v>
      </c>
      <c r="K627" s="96">
        <f t="shared" si="20"/>
        <v>2.6833760484622577</v>
      </c>
      <c r="L627" s="9">
        <f t="shared" si="21"/>
        <v>3.6455266138165348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+'Ark1'!C1661</f>
        <v>2007</v>
      </c>
      <c r="C628">
        <f>+'Ark1'!M1661</f>
        <v>57</v>
      </c>
      <c r="D628">
        <f>+'Ark1'!Q1661</f>
        <v>874</v>
      </c>
      <c r="E628" s="9">
        <f>+'Ark1'!R1661</f>
        <v>3221</v>
      </c>
      <c r="F628" s="9">
        <f>+'Ark1'!S1661</f>
        <v>3221</v>
      </c>
      <c r="G628" s="96">
        <f>+'Ark1'!T1661</f>
        <v>8.3902057827559258</v>
      </c>
      <c r="H628" s="96">
        <f>+'Ark1'!U1661</f>
        <v>8.3049949162572254</v>
      </c>
      <c r="I628" s="96">
        <f>+'Ark1'!Y1661</f>
        <v>146.09419434958076</v>
      </c>
      <c r="J628" s="96">
        <f>+'Ark1'!AA1661</f>
        <v>28.937568472828904</v>
      </c>
      <c r="K628" s="96">
        <f t="shared" si="20"/>
        <v>2.5630560412207153</v>
      </c>
      <c r="L628" s="9">
        <f t="shared" si="21"/>
        <v>3.6853546910755148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+'Ark1'!C1662</f>
        <v>2007</v>
      </c>
      <c r="C629">
        <f>+'Ark1'!M1662</f>
        <v>58</v>
      </c>
      <c r="D629">
        <f>+'Ark1'!Q1662</f>
        <v>896</v>
      </c>
      <c r="E629" s="9">
        <f>+'Ark1'!R1662</f>
        <v>3764</v>
      </c>
      <c r="F629" s="9">
        <f>+'Ark1'!S1662</f>
        <v>3764</v>
      </c>
      <c r="G629" s="96">
        <f>+'Ark1'!T1662</f>
        <v>9.804636624120862</v>
      </c>
      <c r="H629" s="96">
        <f>+'Ark1'!U1662</f>
        <v>9.5285523501963709</v>
      </c>
      <c r="I629" s="96">
        <f>+'Ark1'!Y1662</f>
        <v>143.43714133900104</v>
      </c>
      <c r="J629" s="96">
        <f>+'Ark1'!AA1662</f>
        <v>27.452199145956111</v>
      </c>
      <c r="K629" s="96">
        <f t="shared" si="20"/>
        <v>2.4730541610172594</v>
      </c>
      <c r="L629" s="9">
        <f t="shared" si="21"/>
        <v>4.2008928571428568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+'Ark1'!C1663</f>
        <v>2007</v>
      </c>
      <c r="C630">
        <f>+'Ark1'!M1663</f>
        <v>59</v>
      </c>
      <c r="D630">
        <f>+'Ark1'!Q1663</f>
        <v>862</v>
      </c>
      <c r="E630" s="9">
        <f>+'Ark1'!R1663</f>
        <v>3642</v>
      </c>
      <c r="F630" s="9">
        <f>+'Ark1'!S1663</f>
        <v>3642</v>
      </c>
      <c r="G630" s="96">
        <f>+'Ark1'!T1663</f>
        <v>9.4868455326908023</v>
      </c>
      <c r="H630" s="96">
        <f>+'Ark1'!U1663</f>
        <v>9.0047371199348571</v>
      </c>
      <c r="I630" s="96">
        <f>+'Ark1'!Y1663</f>
        <v>140.09266886326196</v>
      </c>
      <c r="J630" s="96">
        <f>+'Ark1'!AA1663</f>
        <v>26.542888704189341</v>
      </c>
      <c r="K630" s="96">
        <f t="shared" si="20"/>
        <v>2.3744520146315589</v>
      </c>
      <c r="L630" s="9">
        <f t="shared" si="21"/>
        <v>4.2250580046403714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+'Ark1'!C1664</f>
        <v>2007</v>
      </c>
      <c r="C631">
        <f>+'Ark1'!M1664</f>
        <v>60</v>
      </c>
      <c r="D631">
        <f>+'Ark1'!Q1664</f>
        <v>845</v>
      </c>
      <c r="E631" s="9">
        <f>+'Ark1'!R1664</f>
        <v>3573</v>
      </c>
      <c r="F631" s="9">
        <f>+'Ark1'!S1664</f>
        <v>3573</v>
      </c>
      <c r="G631" s="96">
        <f>+'Ark1'!T1664</f>
        <v>9.3071112268819984</v>
      </c>
      <c r="H631" s="96">
        <f>+'Ark1'!U1664</f>
        <v>8.6726957390981738</v>
      </c>
      <c r="I631" s="96">
        <f>+'Ark1'!Y1664</f>
        <v>137.53252169045595</v>
      </c>
      <c r="J631" s="96">
        <f>+'Ark1'!AA1664</f>
        <v>25.809780498403899</v>
      </c>
      <c r="K631" s="96">
        <f t="shared" si="20"/>
        <v>2.2922086948409324</v>
      </c>
      <c r="L631" s="9">
        <f t="shared" si="21"/>
        <v>4.2284023668639055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+'Ark1'!C1665</f>
        <v>2007</v>
      </c>
      <c r="C632">
        <f>+'Ark1'!M1665</f>
        <v>61</v>
      </c>
      <c r="D632">
        <f>+'Ark1'!Q1665</f>
        <v>735</v>
      </c>
      <c r="E632" s="9">
        <f>+'Ark1'!R1665</f>
        <v>2854</v>
      </c>
      <c r="F632" s="9">
        <f>+'Ark1'!S1665</f>
        <v>2854</v>
      </c>
      <c r="G632" s="96">
        <f>+'Ark1'!T1665</f>
        <v>7.4342276634540223</v>
      </c>
      <c r="H632" s="96">
        <f>+'Ark1'!U1665</f>
        <v>6.7676591010290768</v>
      </c>
      <c r="I632" s="96">
        <f>+'Ark1'!Y1665</f>
        <v>134.35963559915891</v>
      </c>
      <c r="J632" s="96">
        <f>+'Ark1'!AA1665</f>
        <v>24.940310734169199</v>
      </c>
      <c r="K632" s="96">
        <f t="shared" si="20"/>
        <v>2.2026169770353921</v>
      </c>
      <c r="L632" s="9">
        <f t="shared" si="21"/>
        <v>3.8829931972789113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+'Ark1'!C1666</f>
        <v>2007</v>
      </c>
      <c r="C633">
        <f>+'Ark1'!M1666</f>
        <v>62</v>
      </c>
      <c r="D633">
        <f>+'Ark1'!Q1666</f>
        <v>680</v>
      </c>
      <c r="E633" s="9">
        <f>+'Ark1'!R1666</f>
        <v>2478</v>
      </c>
      <c r="F633" s="9">
        <f>+'Ark1'!S1666</f>
        <v>2478</v>
      </c>
      <c r="G633" s="96">
        <f>+'Ark1'!T1666</f>
        <v>6.4548059390466257</v>
      </c>
      <c r="H633" s="96">
        <f>+'Ark1'!U1666</f>
        <v>5.719052660727372</v>
      </c>
      <c r="I633" s="96">
        <f>+'Ark1'!Y1666</f>
        <v>130.76969330104936</v>
      </c>
      <c r="J633" s="96">
        <f>+'Ark1'!AA1666</f>
        <v>24.624633443409607</v>
      </c>
      <c r="K633" s="96">
        <f t="shared" si="20"/>
        <v>2.1091886016298282</v>
      </c>
      <c r="L633" s="9">
        <f t="shared" si="21"/>
        <v>3.6441176470588235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+'Ark1'!C1667</f>
        <v>2007</v>
      </c>
      <c r="C634">
        <f>+'Ark1'!M1667</f>
        <v>63</v>
      </c>
      <c r="D634">
        <f>+'Ark1'!Q1667</f>
        <v>483</v>
      </c>
      <c r="E634" s="9">
        <f>+'Ark1'!R1667</f>
        <v>1455</v>
      </c>
      <c r="F634" s="9">
        <f>+'Ark1'!S1667</f>
        <v>1455</v>
      </c>
      <c r="G634" s="96">
        <f>+'Ark1'!T1667</f>
        <v>3.7900494920552239</v>
      </c>
      <c r="H634" s="96">
        <f>+'Ark1'!U1667</f>
        <v>3.3220516189174889</v>
      </c>
      <c r="I634" s="96">
        <f>+'Ark1'!Y1667</f>
        <v>129.36824742268038</v>
      </c>
      <c r="J634" s="96">
        <f>+'Ark1'!AA1667</f>
        <v>23.9721105570068</v>
      </c>
      <c r="K634" s="96">
        <f t="shared" si="20"/>
        <v>2.0534642448044504</v>
      </c>
      <c r="L634" s="9">
        <f t="shared" si="21"/>
        <v>3.012422360248447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+'Ark1'!C1668</f>
        <v>2007</v>
      </c>
      <c r="C635">
        <f>+'Ark1'!M1668</f>
        <v>64</v>
      </c>
      <c r="D635">
        <f>+'Ark1'!Q1668</f>
        <v>350</v>
      </c>
      <c r="E635" s="9">
        <f>+'Ark1'!R1668</f>
        <v>753</v>
      </c>
      <c r="F635" s="9">
        <f>+'Ark1'!S1668</f>
        <v>753</v>
      </c>
      <c r="G635" s="96">
        <f>+'Ark1'!T1668</f>
        <v>1.9614482938265172</v>
      </c>
      <c r="H635" s="96">
        <f>+'Ark1'!U1668</f>
        <v>1.7063991623163777</v>
      </c>
      <c r="I635" s="96">
        <f>+'Ark1'!Y1668</f>
        <v>128.40146082337301</v>
      </c>
      <c r="J635" s="96">
        <f>+'Ark1'!AA1668</f>
        <v>22.891056970657075</v>
      </c>
      <c r="K635" s="96">
        <f t="shared" si="20"/>
        <v>2.0062728253652033</v>
      </c>
      <c r="L635" s="9">
        <f t="shared" si="21"/>
        <v>2.1514285714285712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+'Ark1'!C1669</f>
        <v>2007</v>
      </c>
      <c r="C636">
        <f>+'Ark1'!M1669</f>
        <v>65</v>
      </c>
      <c r="D636">
        <f>+'Ark1'!Q1669</f>
        <v>234</v>
      </c>
      <c r="E636" s="9">
        <f>+'Ark1'!R1669</f>
        <v>423</v>
      </c>
      <c r="F636" s="9">
        <f>+'Ark1'!S1669</f>
        <v>422</v>
      </c>
      <c r="G636" s="96">
        <f>+'Ark1'!T1669</f>
        <v>1.1018494399583223</v>
      </c>
      <c r="H636" s="96">
        <f>+'Ark1'!U1669</f>
        <v>0.96354971434501413</v>
      </c>
      <c r="I636" s="96">
        <f>+'Ark1'!Y1669</f>
        <v>129.06784869976352</v>
      </c>
      <c r="J636" s="96">
        <f>+'Ark1'!AA1669</f>
        <v>22.228742869476555</v>
      </c>
      <c r="K636" s="96">
        <f t="shared" si="20"/>
        <v>1.9856592107655926</v>
      </c>
      <c r="L636" s="9">
        <f t="shared" si="21"/>
        <v>1.8076923076923077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+'Ark1'!C1670</f>
        <v>2007</v>
      </c>
      <c r="C637">
        <f>+'Ark1'!M1670</f>
        <v>66</v>
      </c>
      <c r="D637">
        <f>+'Ark1'!Q1670</f>
        <v>0</v>
      </c>
      <c r="E637" s="9">
        <f>+'Ark1'!R1670</f>
        <v>0</v>
      </c>
      <c r="F637" s="9">
        <f>+'Ark1'!S1670</f>
        <v>0</v>
      </c>
      <c r="G637" s="96">
        <f>+'Ark1'!T1670</f>
        <v>0</v>
      </c>
      <c r="H637" s="96">
        <f>+'Ark1'!U1670</f>
        <v>0</v>
      </c>
      <c r="I637" s="96">
        <f>+'Ark1'!Y1670</f>
        <v>0</v>
      </c>
      <c r="J637" s="96">
        <f>+'Ark1'!AA1670</f>
        <v>0</v>
      </c>
      <c r="K637" s="96">
        <f t="shared" si="20"/>
        <v>0</v>
      </c>
      <c r="L637" s="9" t="e">
        <f t="shared" si="21"/>
        <v>#DIV/0!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+'Ark1'!C1671</f>
        <v>2007</v>
      </c>
      <c r="C638">
        <f>+'Ark1'!M1671</f>
        <v>67</v>
      </c>
      <c r="D638">
        <f>+'Ark1'!Q1671</f>
        <v>0</v>
      </c>
      <c r="E638" s="9">
        <f>+'Ark1'!R1671</f>
        <v>0</v>
      </c>
      <c r="F638" s="9">
        <f>+'Ark1'!S1671</f>
        <v>0</v>
      </c>
      <c r="G638" s="96">
        <f>+'Ark1'!T1671</f>
        <v>0</v>
      </c>
      <c r="H638" s="96">
        <f>+'Ark1'!U1671</f>
        <v>0</v>
      </c>
      <c r="I638" s="96">
        <f>+'Ark1'!Y1671</f>
        <v>0</v>
      </c>
      <c r="J638" s="96">
        <f>+'Ark1'!AA1671</f>
        <v>0</v>
      </c>
      <c r="K638" s="96">
        <f t="shared" si="20"/>
        <v>0</v>
      </c>
      <c r="L638" s="9" t="e">
        <f t="shared" si="21"/>
        <v>#DIV/0!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+'Ark1'!C1672</f>
        <v>2007</v>
      </c>
      <c r="C639">
        <f>+'Ark1'!M1672</f>
        <v>68</v>
      </c>
      <c r="D639">
        <f>+'Ark1'!Q1672</f>
        <v>0</v>
      </c>
      <c r="E639" s="9">
        <f>+'Ark1'!R1672</f>
        <v>0</v>
      </c>
      <c r="F639" s="9">
        <f>+'Ark1'!S1672</f>
        <v>0</v>
      </c>
      <c r="G639" s="96">
        <f>+'Ark1'!T1672</f>
        <v>0</v>
      </c>
      <c r="H639" s="96">
        <f>+'Ark1'!U1672</f>
        <v>0</v>
      </c>
      <c r="I639" s="96">
        <f>+'Ark1'!Y1672</f>
        <v>0</v>
      </c>
      <c r="J639" s="96">
        <f>+'Ark1'!AA1672</f>
        <v>0</v>
      </c>
      <c r="K639" s="96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+'Ark1'!C1673</f>
        <v>2006</v>
      </c>
      <c r="C640">
        <f>+'Ark1'!M1673</f>
        <v>0</v>
      </c>
      <c r="D640">
        <f>+'Ark1'!Q1673</f>
        <v>119</v>
      </c>
      <c r="E640" s="9">
        <f>+'Ark1'!R1673</f>
        <v>231</v>
      </c>
      <c r="F640" s="9">
        <f>+'Ark1'!S1673</f>
        <v>0</v>
      </c>
      <c r="G640" s="96">
        <f>+'Ark1'!T1673</f>
        <v>0.60283410318640895</v>
      </c>
      <c r="H640" s="96">
        <f>+'Ark1'!U1673</f>
        <v>0</v>
      </c>
      <c r="I640" s="96">
        <f>+'Ark1'!Y1673</f>
        <v>0</v>
      </c>
      <c r="J640" s="96">
        <f>+'Ark1'!AA1673</f>
        <v>0</v>
      </c>
      <c r="K640" s="96" t="e">
        <f t="shared" si="20"/>
        <v>#DIV/0!</v>
      </c>
      <c r="L640" s="9">
        <f t="shared" si="21"/>
        <v>1.9411764705882353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 s="47">
        <f>+'Ark1'!C1674</f>
        <v>2006</v>
      </c>
      <c r="C641" s="47">
        <f>+'Ark1'!M1674</f>
        <v>35</v>
      </c>
      <c r="D641" s="47">
        <f>+'Ark1'!Q1674</f>
        <v>15</v>
      </c>
      <c r="E641" s="65">
        <f>+'Ark1'!R1674</f>
        <v>16</v>
      </c>
      <c r="F641" s="65">
        <f>+'Ark1'!S1674</f>
        <v>16</v>
      </c>
      <c r="G641" s="101">
        <f>+'Ark1'!T1674</f>
        <v>4.1754743077846497E-2</v>
      </c>
      <c r="H641" s="101">
        <f>+'Ark1'!U1674</f>
        <v>5.5029320067867198E-2</v>
      </c>
      <c r="I641" s="101">
        <f>+'Ark1'!Y1674</f>
        <v>191.18750000000003</v>
      </c>
      <c r="J641" s="101">
        <f>+'Ark1'!AA1674</f>
        <v>68.330418509987098</v>
      </c>
      <c r="K641" s="101">
        <f t="shared" si="20"/>
        <v>5.4625000000000012</v>
      </c>
      <c r="L641" s="65">
        <f t="shared" si="21"/>
        <v>1.0666666666666667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+'Ark1'!C1675</f>
        <v>2006</v>
      </c>
      <c r="C642" s="47">
        <f>+'Ark1'!M1675</f>
        <v>36</v>
      </c>
      <c r="D642" s="47">
        <f>+'Ark1'!Q1675</f>
        <v>11</v>
      </c>
      <c r="E642" s="65">
        <f>+'Ark1'!R1675</f>
        <v>11</v>
      </c>
      <c r="F642" s="65">
        <f>+'Ark1'!S1675</f>
        <v>11</v>
      </c>
      <c r="G642" s="101">
        <f>+'Ark1'!T1675</f>
        <v>2.8706385866019458E-2</v>
      </c>
      <c r="H642" s="101">
        <f>+'Ark1'!U1675</f>
        <v>4.1271090585060802E-2</v>
      </c>
      <c r="I642" s="101">
        <f>+'Ark1'!Y1675</f>
        <v>208.56363636363639</v>
      </c>
      <c r="J642" s="101">
        <f>+'Ark1'!AA1675</f>
        <v>44.161589083877139</v>
      </c>
      <c r="K642" s="101">
        <f t="shared" si="20"/>
        <v>5.7934343434343445</v>
      </c>
      <c r="L642" s="65">
        <f t="shared" si="21"/>
        <v>1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+'Ark1'!C1676</f>
        <v>2006</v>
      </c>
      <c r="C643" s="47">
        <f>+'Ark1'!M1676</f>
        <v>37</v>
      </c>
      <c r="D643" s="47">
        <f>+'Ark1'!Q1676</f>
        <v>9</v>
      </c>
      <c r="E643" s="65">
        <f>+'Ark1'!R1676</f>
        <v>9</v>
      </c>
      <c r="F643" s="65">
        <f>+'Ark1'!S1676</f>
        <v>9</v>
      </c>
      <c r="G643" s="101">
        <f>+'Ark1'!T1676</f>
        <v>2.3487042981288658E-2</v>
      </c>
      <c r="H643" s="101">
        <f>+'Ark1'!U1676</f>
        <v>3.4165310452073695E-2</v>
      </c>
      <c r="I643" s="101">
        <f>+'Ark1'!Y1676</f>
        <v>211.02222222222224</v>
      </c>
      <c r="J643" s="101">
        <f>+'Ark1'!AA1676</f>
        <v>26.118055814056454</v>
      </c>
      <c r="K643" s="101">
        <f t="shared" si="20"/>
        <v>5.7033033033033034</v>
      </c>
      <c r="L643" s="65">
        <f t="shared" si="21"/>
        <v>1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+'Ark1'!C1677</f>
        <v>2006</v>
      </c>
      <c r="C644" s="47">
        <f>+'Ark1'!M1677</f>
        <v>38</v>
      </c>
      <c r="D644" s="47">
        <f>+'Ark1'!Q1677</f>
        <v>23</v>
      </c>
      <c r="E644" s="65">
        <f>+'Ark1'!R1677</f>
        <v>26</v>
      </c>
      <c r="F644" s="65">
        <f>+'Ark1'!S1677</f>
        <v>26</v>
      </c>
      <c r="G644" s="101">
        <f>+'Ark1'!T1677</f>
        <v>6.7851457501500553E-2</v>
      </c>
      <c r="H644" s="101">
        <f>+'Ark1'!U1677</f>
        <v>9.7987808568052517E-2</v>
      </c>
      <c r="I644" s="101">
        <f>+'Ark1'!Y1677</f>
        <v>209.50000000000003</v>
      </c>
      <c r="J644" s="101">
        <f>+'Ark1'!AA1677</f>
        <v>25.548776878746686</v>
      </c>
      <c r="K644" s="101">
        <f t="shared" si="20"/>
        <v>5.5131578947368425</v>
      </c>
      <c r="L644" s="65">
        <f t="shared" si="21"/>
        <v>1.1304347826086956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+'Ark1'!C1678</f>
        <v>2006</v>
      </c>
      <c r="C645" s="47">
        <f>+'Ark1'!M1678</f>
        <v>39</v>
      </c>
      <c r="D645" s="47">
        <f>+'Ark1'!Q1678</f>
        <v>25</v>
      </c>
      <c r="E645" s="65">
        <f>+'Ark1'!R1678</f>
        <v>28</v>
      </c>
      <c r="F645" s="65">
        <f>+'Ark1'!S1678</f>
        <v>28</v>
      </c>
      <c r="G645" s="101">
        <f>+'Ark1'!T1678</f>
        <v>7.3070800386231385E-2</v>
      </c>
      <c r="H645" s="101">
        <f>+'Ark1'!U1678</f>
        <v>0.10050991078234314</v>
      </c>
      <c r="I645" s="101">
        <f>+'Ark1'!Y1678</f>
        <v>199.54285714285729</v>
      </c>
      <c r="J645" s="101">
        <f>+'Ark1'!AA1678</f>
        <v>30.486770299021099</v>
      </c>
      <c r="K645" s="101">
        <f t="shared" si="20"/>
        <v>5.1164835164835205</v>
      </c>
      <c r="L645" s="65">
        <f t="shared" si="21"/>
        <v>1.1200000000000001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+'Ark1'!C1679</f>
        <v>2006</v>
      </c>
      <c r="C646" s="47">
        <f>+'Ark1'!M1679</f>
        <v>40</v>
      </c>
      <c r="D646" s="47">
        <f>+'Ark1'!Q1679</f>
        <v>65</v>
      </c>
      <c r="E646" s="65">
        <f>+'Ark1'!R1679</f>
        <v>69</v>
      </c>
      <c r="F646" s="65">
        <f>+'Ark1'!S1679</f>
        <v>69</v>
      </c>
      <c r="G646" s="101">
        <f>+'Ark1'!T1679</f>
        <v>0.18006732952321305</v>
      </c>
      <c r="H646" s="101">
        <f>+'Ark1'!U1679</f>
        <v>0.25757103783318819</v>
      </c>
      <c r="I646" s="101">
        <f>+'Ark1'!Y1679</f>
        <v>207.50724637681157</v>
      </c>
      <c r="J646" s="101">
        <f>+'Ark1'!AA1679</f>
        <v>32.951511670985091</v>
      </c>
      <c r="K646" s="101">
        <f t="shared" si="20"/>
        <v>5.187681159420289</v>
      </c>
      <c r="L646" s="65">
        <f t="shared" si="21"/>
        <v>1.0615384615384615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+'Ark1'!C1680</f>
        <v>2006</v>
      </c>
      <c r="C647" s="47">
        <f>+'Ark1'!M1680</f>
        <v>41</v>
      </c>
      <c r="D647" s="47">
        <f>+'Ark1'!Q1680</f>
        <v>65</v>
      </c>
      <c r="E647" s="65">
        <f>+'Ark1'!R1680</f>
        <v>75</v>
      </c>
      <c r="F647" s="65">
        <f>+'Ark1'!S1680</f>
        <v>75</v>
      </c>
      <c r="G647" s="101">
        <f>+'Ark1'!T1680</f>
        <v>0.19572535817740547</v>
      </c>
      <c r="H647" s="101">
        <f>+'Ark1'!U1680</f>
        <v>0.26586950966950956</v>
      </c>
      <c r="I647" s="101">
        <f>+'Ark1'!Y1680</f>
        <v>197.05733333333336</v>
      </c>
      <c r="J647" s="101">
        <f>+'Ark1'!AA1680</f>
        <v>37.189235622989131</v>
      </c>
      <c r="K647" s="101">
        <f t="shared" si="20"/>
        <v>4.8062764227642285</v>
      </c>
      <c r="L647" s="65">
        <f t="shared" si="21"/>
        <v>1.1538461538461537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+'Ark1'!C1681</f>
        <v>2006</v>
      </c>
      <c r="C648" s="47">
        <f>+'Ark1'!M1681</f>
        <v>42</v>
      </c>
      <c r="D648" s="47">
        <f>+'Ark1'!Q1681</f>
        <v>83</v>
      </c>
      <c r="E648" s="65">
        <f>+'Ark1'!R1681</f>
        <v>100</v>
      </c>
      <c r="F648" s="65">
        <f>+'Ark1'!S1681</f>
        <v>100</v>
      </c>
      <c r="G648" s="101">
        <f>+'Ark1'!T1681</f>
        <v>0.2609671442365406</v>
      </c>
      <c r="H648" s="101">
        <f>+'Ark1'!U1681</f>
        <v>0.36359107634903498</v>
      </c>
      <c r="I648" s="101">
        <f>+'Ark1'!Y1681</f>
        <v>202.11499999999995</v>
      </c>
      <c r="J648" s="101">
        <f>+'Ark1'!AA1681</f>
        <v>30.0370350567432</v>
      </c>
      <c r="K648" s="101">
        <f t="shared" si="20"/>
        <v>4.812261904761904</v>
      </c>
      <c r="L648" s="65">
        <f t="shared" si="21"/>
        <v>1.2048192771084338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+'Ark1'!C1682</f>
        <v>2006</v>
      </c>
      <c r="C649" s="47">
        <f>+'Ark1'!M1682</f>
        <v>43</v>
      </c>
      <c r="D649" s="47">
        <f>+'Ark1'!Q1682</f>
        <v>106</v>
      </c>
      <c r="E649" s="65">
        <f>+'Ark1'!R1682</f>
        <v>137</v>
      </c>
      <c r="F649" s="65">
        <f>+'Ark1'!S1682</f>
        <v>137</v>
      </c>
      <c r="G649" s="101">
        <f>+'Ark1'!T1682</f>
        <v>0.3575249876040606</v>
      </c>
      <c r="H649" s="101">
        <f>+'Ark1'!U1682</f>
        <v>0.49029523131275182</v>
      </c>
      <c r="I649" s="101">
        <f>+'Ark1'!Y1682</f>
        <v>198.94014598540153</v>
      </c>
      <c r="J649" s="101">
        <f>+'Ark1'!AA1682</f>
        <v>33.616524568525001</v>
      </c>
      <c r="K649" s="101">
        <f t="shared" si="20"/>
        <v>4.6265150229163146</v>
      </c>
      <c r="L649" s="65">
        <f t="shared" si="21"/>
        <v>1.2924528301886793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+'Ark1'!C1683</f>
        <v>2006</v>
      </c>
      <c r="C650" s="47">
        <f>+'Ark1'!M1683</f>
        <v>44</v>
      </c>
      <c r="D650" s="47">
        <f>+'Ark1'!Q1683</f>
        <v>131</v>
      </c>
      <c r="E650" s="65">
        <f>+'Ark1'!R1683</f>
        <v>169</v>
      </c>
      <c r="F650" s="65">
        <f>+'Ark1'!S1683</f>
        <v>169</v>
      </c>
      <c r="G650" s="101">
        <f>+'Ark1'!T1683</f>
        <v>0.44103447375975352</v>
      </c>
      <c r="H650" s="101">
        <f>+'Ark1'!U1683</f>
        <v>0.57520480657274964</v>
      </c>
      <c r="I650" s="101">
        <f>+'Ark1'!Y1683</f>
        <v>189.20000000000005</v>
      </c>
      <c r="J650" s="101">
        <f>+'Ark1'!AA1683</f>
        <v>35.121845390990039</v>
      </c>
      <c r="K650" s="101">
        <f t="shared" si="20"/>
        <v>4.3000000000000007</v>
      </c>
      <c r="L650" s="65">
        <f t="shared" si="21"/>
        <v>1.2900763358778626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+'Ark1'!C1684</f>
        <v>2006</v>
      </c>
      <c r="C651" s="47">
        <f>+'Ark1'!M1684</f>
        <v>45</v>
      </c>
      <c r="D651" s="47">
        <f>+'Ark1'!Q1684</f>
        <v>181</v>
      </c>
      <c r="E651" s="65">
        <f>+'Ark1'!R1684</f>
        <v>231</v>
      </c>
      <c r="F651" s="65">
        <f>+'Ark1'!S1684</f>
        <v>231</v>
      </c>
      <c r="G651" s="101">
        <f>+'Ark1'!T1684</f>
        <v>0.60283410318640895</v>
      </c>
      <c r="H651" s="101">
        <f>+'Ark1'!U1684</f>
        <v>0.79065385913659758</v>
      </c>
      <c r="I651" s="101">
        <f>+'Ark1'!Y1684</f>
        <v>190.26536796536797</v>
      </c>
      <c r="J651" s="101">
        <f>+'Ark1'!AA1684</f>
        <v>34.625994473268406</v>
      </c>
      <c r="K651" s="101">
        <f t="shared" si="20"/>
        <v>4.2281192881192879</v>
      </c>
      <c r="L651" s="65">
        <f t="shared" si="21"/>
        <v>1.2762430939226519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+'Ark1'!C1685</f>
        <v>2006</v>
      </c>
      <c r="C652" s="47">
        <f>+'Ark1'!M1685</f>
        <v>46</v>
      </c>
      <c r="D652" s="47">
        <f>+'Ark1'!Q1685</f>
        <v>204</v>
      </c>
      <c r="E652" s="65">
        <f>+'Ark1'!R1685</f>
        <v>271</v>
      </c>
      <c r="F652" s="65">
        <f>+'Ark1'!S1685</f>
        <v>271</v>
      </c>
      <c r="G652" s="101">
        <f>+'Ark1'!T1685</f>
        <v>0.70722096088102493</v>
      </c>
      <c r="H652" s="101">
        <f>+'Ark1'!U1685</f>
        <v>0.93065211920987811</v>
      </c>
      <c r="I652" s="101">
        <f>+'Ark1'!Y1685</f>
        <v>190.89889298892999</v>
      </c>
      <c r="J652" s="101">
        <f>+'Ark1'!AA1685</f>
        <v>34.006692941627463</v>
      </c>
      <c r="K652" s="101">
        <f t="shared" si="20"/>
        <v>4.1499759345419562</v>
      </c>
      <c r="L652" s="65">
        <f t="shared" si="21"/>
        <v>1.3284313725490196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+'Ark1'!C1686</f>
        <v>2006</v>
      </c>
      <c r="C653" s="47">
        <f>+'Ark1'!M1686</f>
        <v>47</v>
      </c>
      <c r="D653" s="47">
        <f>+'Ark1'!Q1686</f>
        <v>229</v>
      </c>
      <c r="E653" s="65">
        <f>+'Ark1'!R1686</f>
        <v>332</v>
      </c>
      <c r="F653" s="65">
        <f>+'Ark1'!S1686</f>
        <v>332</v>
      </c>
      <c r="G653" s="101">
        <f>+'Ark1'!T1686</f>
        <v>0.86641091886531507</v>
      </c>
      <c r="H653" s="101">
        <f>+'Ark1'!U1686</f>
        <v>1.0913237021409514</v>
      </c>
      <c r="I653" s="101">
        <f>+'Ark1'!Y1686</f>
        <v>182.72620481927717</v>
      </c>
      <c r="J653" s="101">
        <f>+'Ark1'!AA1686</f>
        <v>33.714042961731622</v>
      </c>
      <c r="K653" s="101">
        <f t="shared" si="20"/>
        <v>3.8877915918995143</v>
      </c>
      <c r="L653" s="65">
        <f t="shared" si="21"/>
        <v>1.4497816593886463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+'Ark1'!C1687</f>
        <v>2006</v>
      </c>
      <c r="C654" s="47">
        <f>+'Ark1'!M1687</f>
        <v>48</v>
      </c>
      <c r="D654" s="47">
        <f>+'Ark1'!Q1687</f>
        <v>310</v>
      </c>
      <c r="E654" s="65">
        <f>+'Ark1'!R1687</f>
        <v>500</v>
      </c>
      <c r="F654" s="65">
        <f>+'Ark1'!S1687</f>
        <v>500</v>
      </c>
      <c r="G654" s="101">
        <f>+'Ark1'!T1687</f>
        <v>1.3048357211827031</v>
      </c>
      <c r="H654" s="101">
        <f>+'Ark1'!U1687</f>
        <v>1.6026412490572723</v>
      </c>
      <c r="I654" s="101">
        <f>+'Ark1'!Y1687</f>
        <v>178.17700000000036</v>
      </c>
      <c r="J654" s="101">
        <f>+'Ark1'!AA1687</f>
        <v>34.074865971854877</v>
      </c>
      <c r="K654" s="101">
        <f t="shared" si="20"/>
        <v>3.7120208333333409</v>
      </c>
      <c r="L654" s="65">
        <f t="shared" si="21"/>
        <v>1.6129032258064515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+'Ark1'!C1688</f>
        <v>2006</v>
      </c>
      <c r="C655" s="47">
        <f>+'Ark1'!M1688</f>
        <v>49</v>
      </c>
      <c r="D655" s="47">
        <f>+'Ark1'!Q1688</f>
        <v>381</v>
      </c>
      <c r="E655" s="65">
        <f>+'Ark1'!R1688</f>
        <v>648</v>
      </c>
      <c r="F655" s="65">
        <f>+'Ark1'!S1688</f>
        <v>648</v>
      </c>
      <c r="G655" s="101">
        <f>+'Ark1'!T1688</f>
        <v>1.6910670946527837</v>
      </c>
      <c r="H655" s="101">
        <f>+'Ark1'!U1688</f>
        <v>2.0280724008117654</v>
      </c>
      <c r="I655" s="101">
        <f>+'Ark1'!Y1688</f>
        <v>173.97777777777796</v>
      </c>
      <c r="J655" s="101">
        <f>+'Ark1'!AA1688</f>
        <v>34.060769947002861</v>
      </c>
      <c r="K655" s="101">
        <f t="shared" si="20"/>
        <v>3.55056689342404</v>
      </c>
      <c r="L655" s="65">
        <f t="shared" si="21"/>
        <v>1.7007874015748032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+'Ark1'!C1689</f>
        <v>2006</v>
      </c>
      <c r="C656" s="47">
        <f>+'Ark1'!M1689</f>
        <v>50</v>
      </c>
      <c r="D656" s="47">
        <f>+'Ark1'!Q1689</f>
        <v>479</v>
      </c>
      <c r="E656" s="65">
        <f>+'Ark1'!R1689</f>
        <v>899</v>
      </c>
      <c r="F656" s="65">
        <f>+'Ark1'!S1689</f>
        <v>899</v>
      </c>
      <c r="G656" s="101">
        <f>+'Ark1'!T1689</f>
        <v>2.3460946266865004</v>
      </c>
      <c r="H656" s="101">
        <f>+'Ark1'!U1689</f>
        <v>2.7468103682074978</v>
      </c>
      <c r="I656" s="101">
        <f>+'Ark1'!Y1689</f>
        <v>169.84560622914373</v>
      </c>
      <c r="J656" s="101">
        <f>+'Ark1'!AA1689</f>
        <v>33.649164037577201</v>
      </c>
      <c r="K656" s="101">
        <f t="shared" si="20"/>
        <v>3.3969121245828746</v>
      </c>
      <c r="L656" s="65">
        <f t="shared" si="21"/>
        <v>1.8768267223382047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+'Ark1'!C1690</f>
        <v>2006</v>
      </c>
      <c r="C657" s="47">
        <f>+'Ark1'!M1690</f>
        <v>51</v>
      </c>
      <c r="D657" s="47">
        <f>+'Ark1'!Q1690</f>
        <v>485</v>
      </c>
      <c r="E657" s="65">
        <f>+'Ark1'!R1690</f>
        <v>1017</v>
      </c>
      <c r="F657" s="65">
        <f>+'Ark1'!S1690</f>
        <v>1017</v>
      </c>
      <c r="G657" s="101">
        <f>+'Ark1'!T1690</f>
        <v>2.6540358568856166</v>
      </c>
      <c r="H657" s="101">
        <f>+'Ark1'!U1690</f>
        <v>3.0228924130200343</v>
      </c>
      <c r="I657" s="101">
        <f>+'Ark1'!Y1690</f>
        <v>165.22930186823987</v>
      </c>
      <c r="J657" s="101">
        <f>+'Ark1'!AA1690</f>
        <v>32.850647199710608</v>
      </c>
      <c r="K657" s="101">
        <f t="shared" si="20"/>
        <v>3.2397902327105856</v>
      </c>
      <c r="L657" s="65">
        <f t="shared" si="21"/>
        <v>2.0969072164948455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+'Ark1'!C1691</f>
        <v>2006</v>
      </c>
      <c r="C658" s="47">
        <f>+'Ark1'!M1691</f>
        <v>52</v>
      </c>
      <c r="D658" s="47">
        <f>+'Ark1'!Q1691</f>
        <v>592</v>
      </c>
      <c r="E658" s="65">
        <f>+'Ark1'!R1691</f>
        <v>1334</v>
      </c>
      <c r="F658" s="65">
        <f>+'Ark1'!S1691</f>
        <v>1334</v>
      </c>
      <c r="G658" s="101">
        <f>+'Ark1'!T1691</f>
        <v>3.4813017041154506</v>
      </c>
      <c r="H658" s="101">
        <f>+'Ark1'!U1691</f>
        <v>3.9227576154714368</v>
      </c>
      <c r="I658" s="101">
        <f>+'Ark1'!Y1691</f>
        <v>163.46356821589177</v>
      </c>
      <c r="J658" s="101">
        <f>+'Ark1'!AA1691</f>
        <v>32.045001263981057</v>
      </c>
      <c r="K658" s="101">
        <f t="shared" si="20"/>
        <v>3.1435301579979185</v>
      </c>
      <c r="L658" s="65">
        <f t="shared" si="21"/>
        <v>2.2533783783783785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+'Ark1'!C1692</f>
        <v>2006</v>
      </c>
      <c r="C659" s="47">
        <f>+'Ark1'!M1692</f>
        <v>53</v>
      </c>
      <c r="D659" s="47">
        <f>+'Ark1'!Q1692</f>
        <v>647</v>
      </c>
      <c r="E659" s="65">
        <f>+'Ark1'!R1692</f>
        <v>1594</v>
      </c>
      <c r="F659" s="65">
        <f>+'Ark1'!S1692</f>
        <v>1594</v>
      </c>
      <c r="G659" s="101">
        <f>+'Ark1'!T1692</f>
        <v>4.1598162791304576</v>
      </c>
      <c r="H659" s="101">
        <f>+'Ark1'!U1692</f>
        <v>4.4983042190632503</v>
      </c>
      <c r="I659" s="101">
        <f>+'Ark1'!Y1692</f>
        <v>156.87214554579683</v>
      </c>
      <c r="J659" s="101">
        <f>+'Ark1'!AA1692</f>
        <v>32.172459750738476</v>
      </c>
      <c r="K659" s="101">
        <f t="shared" si="20"/>
        <v>2.9598518027508836</v>
      </c>
      <c r="L659" s="65">
        <f t="shared" si="21"/>
        <v>2.463678516228748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+'Ark1'!C1693</f>
        <v>2006</v>
      </c>
      <c r="C660" s="47">
        <f>+'Ark1'!M1693</f>
        <v>54</v>
      </c>
      <c r="D660" s="47">
        <f>+'Ark1'!Q1693</f>
        <v>759</v>
      </c>
      <c r="E660" s="65">
        <f>+'Ark1'!R1693</f>
        <v>2103</v>
      </c>
      <c r="F660" s="65">
        <f>+'Ark1'!S1693</f>
        <v>2103</v>
      </c>
      <c r="G660" s="101">
        <f>+'Ark1'!T1693</f>
        <v>5.488139043294451</v>
      </c>
      <c r="H660" s="101">
        <f>+'Ark1'!U1693</f>
        <v>5.8310355578994519</v>
      </c>
      <c r="I660" s="101">
        <f>+'Ark1'!Y1693</f>
        <v>154.13162149310543</v>
      </c>
      <c r="J660" s="101">
        <f>+'Ark1'!AA1693</f>
        <v>30.334499310075497</v>
      </c>
      <c r="K660" s="101">
        <f t="shared" si="20"/>
        <v>2.8542892869093599</v>
      </c>
      <c r="L660" s="65">
        <f t="shared" si="21"/>
        <v>2.7707509881422925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+'Ark1'!C1694</f>
        <v>2006</v>
      </c>
      <c r="C661" s="47">
        <f>+'Ark1'!M1694</f>
        <v>55</v>
      </c>
      <c r="D661" s="47">
        <f>+'Ark1'!Q1694</f>
        <v>907</v>
      </c>
      <c r="E661" s="65">
        <f>+'Ark1'!R1694</f>
        <v>2919</v>
      </c>
      <c r="F661" s="65">
        <f>+'Ark1'!S1694</f>
        <v>2919</v>
      </c>
      <c r="G661" s="101">
        <f>+'Ark1'!T1694</f>
        <v>7.6176309402646227</v>
      </c>
      <c r="H661" s="101">
        <f>+'Ark1'!U1694</f>
        <v>7.8651685595385619</v>
      </c>
      <c r="I661" s="101">
        <f>+'Ark1'!Y1694</f>
        <v>149.78187735525876</v>
      </c>
      <c r="J661" s="101">
        <f>+'Ark1'!AA1694</f>
        <v>30.140069442395809</v>
      </c>
      <c r="K661" s="101">
        <f t="shared" si="20"/>
        <v>2.7233068610047049</v>
      </c>
      <c r="L661" s="65">
        <f t="shared" si="21"/>
        <v>3.2183020948180814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+'Ark1'!C1695</f>
        <v>2006</v>
      </c>
      <c r="C662" s="47">
        <f>+'Ark1'!M1695</f>
        <v>56</v>
      </c>
      <c r="D662" s="47">
        <f>+'Ark1'!Q1695</f>
        <v>889</v>
      </c>
      <c r="E662" s="65">
        <f>+'Ark1'!R1695</f>
        <v>3054</v>
      </c>
      <c r="F662" s="65">
        <f>+'Ark1'!S1695</f>
        <v>3054</v>
      </c>
      <c r="G662" s="101">
        <f>+'Ark1'!T1695</f>
        <v>7.9699365849839507</v>
      </c>
      <c r="H662" s="101">
        <f>+'Ark1'!U1695</f>
        <v>8.1125414536821481</v>
      </c>
      <c r="I662" s="101">
        <f>+'Ark1'!Y1695</f>
        <v>147.66352324819911</v>
      </c>
      <c r="J662" s="101">
        <f>+'Ark1'!AA1695</f>
        <v>29.151207970837749</v>
      </c>
      <c r="K662" s="101">
        <f t="shared" si="20"/>
        <v>2.6368486294321269</v>
      </c>
      <c r="L662" s="65">
        <f t="shared" si="21"/>
        <v>3.4353205849268842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+'Ark1'!C1696</f>
        <v>2006</v>
      </c>
      <c r="C663" s="47">
        <f>+'Ark1'!M1696</f>
        <v>57</v>
      </c>
      <c r="D663" s="47">
        <f>+'Ark1'!Q1696</f>
        <v>874</v>
      </c>
      <c r="E663" s="65">
        <f>+'Ark1'!R1696</f>
        <v>3179</v>
      </c>
      <c r="F663" s="65">
        <f>+'Ark1'!S1696</f>
        <v>3179</v>
      </c>
      <c r="G663" s="101">
        <f>+'Ark1'!T1696</f>
        <v>8.2961455152796262</v>
      </c>
      <c r="H663" s="101">
        <f>+'Ark1'!U1696</f>
        <v>8.2327838460540494</v>
      </c>
      <c r="I663" s="101">
        <f>+'Ark1'!Y1696</f>
        <v>143.95989304812849</v>
      </c>
      <c r="J663" s="101">
        <f>+'Ark1'!AA1696</f>
        <v>28.044616726283483</v>
      </c>
      <c r="K663" s="101">
        <f t="shared" si="20"/>
        <v>2.5256121587390963</v>
      </c>
      <c r="L663" s="65">
        <f t="shared" si="21"/>
        <v>3.6372997711670481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+'Ark1'!C1697</f>
        <v>2006</v>
      </c>
      <c r="C664" s="47">
        <f>+'Ark1'!M1697</f>
        <v>58</v>
      </c>
      <c r="D664" s="47">
        <f>+'Ark1'!Q1697</f>
        <v>917</v>
      </c>
      <c r="E664" s="65">
        <f>+'Ark1'!R1697</f>
        <v>3701</v>
      </c>
      <c r="F664" s="65">
        <f>+'Ark1'!S1697</f>
        <v>3701</v>
      </c>
      <c r="G664" s="101">
        <f>+'Ark1'!T1697</f>
        <v>9.6583940081943709</v>
      </c>
      <c r="H664" s="101">
        <f>+'Ark1'!U1697</f>
        <v>9.4495902285485158</v>
      </c>
      <c r="I664" s="101">
        <f>+'Ark1'!Y1697</f>
        <v>141.9316400972711</v>
      </c>
      <c r="J664" s="101">
        <f>+'Ark1'!AA1697</f>
        <v>27.004959790155432</v>
      </c>
      <c r="K664" s="101">
        <f t="shared" si="20"/>
        <v>2.4470972430563984</v>
      </c>
      <c r="L664" s="65">
        <f t="shared" si="21"/>
        <v>4.0359869138495092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+'Ark1'!C1698</f>
        <v>2006</v>
      </c>
      <c r="C665" s="47">
        <f>+'Ark1'!M1698</f>
        <v>59</v>
      </c>
      <c r="D665" s="47">
        <f>+'Ark1'!Q1698</f>
        <v>892</v>
      </c>
      <c r="E665" s="65">
        <f>+'Ark1'!R1698</f>
        <v>3710</v>
      </c>
      <c r="F665" s="65">
        <f>+'Ark1'!S1698</f>
        <v>3710</v>
      </c>
      <c r="G665" s="101">
        <f>+'Ark1'!T1698</f>
        <v>9.6818810511756563</v>
      </c>
      <c r="H665" s="101">
        <f>+'Ark1'!U1698</f>
        <v>9.1933396065678696</v>
      </c>
      <c r="I665" s="101">
        <f>+'Ark1'!Y1698</f>
        <v>137.74781671159002</v>
      </c>
      <c r="J665" s="101">
        <f>+'Ark1'!AA1698</f>
        <v>26.148891311041957</v>
      </c>
      <c r="K665" s="101">
        <f t="shared" si="20"/>
        <v>2.3347087578235595</v>
      </c>
      <c r="L665" s="65">
        <f t="shared" si="21"/>
        <v>4.1591928251121075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+'Ark1'!C1699</f>
        <v>2006</v>
      </c>
      <c r="C666" s="47">
        <f>+'Ark1'!M1699</f>
        <v>60</v>
      </c>
      <c r="D666" s="47">
        <f>+'Ark1'!Q1699</f>
        <v>876</v>
      </c>
      <c r="E666" s="65">
        <f>+'Ark1'!R1699</f>
        <v>3612</v>
      </c>
      <c r="F666" s="65">
        <f>+'Ark1'!S1699</f>
        <v>3612</v>
      </c>
      <c r="G666" s="101">
        <f>+'Ark1'!T1699</f>
        <v>9.4261332498238435</v>
      </c>
      <c r="H666" s="101">
        <f>+'Ark1'!U1699</f>
        <v>8.8343537953177105</v>
      </c>
      <c r="I666" s="101">
        <f>+'Ark1'!Y1699</f>
        <v>135.96038205980091</v>
      </c>
      <c r="J666" s="101">
        <f>+'Ark1'!AA1699</f>
        <v>26.045239736303504</v>
      </c>
      <c r="K666" s="101">
        <f t="shared" si="20"/>
        <v>2.2660063676633486</v>
      </c>
      <c r="L666" s="65">
        <f t="shared" si="21"/>
        <v>4.1232876712328768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+'Ark1'!C1700</f>
        <v>2006</v>
      </c>
      <c r="C667" s="47">
        <f>+'Ark1'!M1700</f>
        <v>61</v>
      </c>
      <c r="D667" s="47">
        <f>+'Ark1'!Q1700</f>
        <v>814</v>
      </c>
      <c r="E667" s="65">
        <f>+'Ark1'!R1700</f>
        <v>3061</v>
      </c>
      <c r="F667" s="65">
        <f>+'Ark1'!S1700</f>
        <v>3061</v>
      </c>
      <c r="G667" s="101">
        <f>+'Ark1'!T1700</f>
        <v>7.9882042850805091</v>
      </c>
      <c r="H667" s="101">
        <f>+'Ark1'!U1700</f>
        <v>7.2801253956120657</v>
      </c>
      <c r="I667" s="101">
        <f>+'Ark1'!Y1700</f>
        <v>132.20895132309721</v>
      </c>
      <c r="J667" s="101">
        <f>+'Ark1'!AA1700</f>
        <v>24.756285140295795</v>
      </c>
      <c r="K667" s="101">
        <f t="shared" si="20"/>
        <v>2.1673598577556921</v>
      </c>
      <c r="L667" s="65">
        <f t="shared" si="21"/>
        <v>3.7604422604422605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+'Ark1'!C1701</f>
        <v>2006</v>
      </c>
      <c r="C668" s="47">
        <f>+'Ark1'!M1701</f>
        <v>62</v>
      </c>
      <c r="D668" s="47">
        <f>+'Ark1'!Q1701</f>
        <v>706</v>
      </c>
      <c r="E668" s="65">
        <f>+'Ark1'!R1701</f>
        <v>2475</v>
      </c>
      <c r="F668" s="65">
        <f>+'Ark1'!S1701</f>
        <v>2475</v>
      </c>
      <c r="G668" s="101">
        <f>+'Ark1'!T1701</f>
        <v>6.4589368198543795</v>
      </c>
      <c r="H668" s="101">
        <f>+'Ark1'!U1701</f>
        <v>5.8038716895429605</v>
      </c>
      <c r="I668" s="101">
        <f>+'Ark1'!Y1701</f>
        <v>130.35507070707064</v>
      </c>
      <c r="J668" s="101">
        <f>+'Ark1'!AA1701</f>
        <v>24.411919458774445</v>
      </c>
      <c r="K668" s="101">
        <f t="shared" si="20"/>
        <v>2.1025011404366234</v>
      </c>
      <c r="L668" s="65">
        <f t="shared" si="21"/>
        <v>3.5056657223796033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+'Ark1'!C1702</f>
        <v>2006</v>
      </c>
      <c r="C669" s="47">
        <f>+'Ark1'!M1702</f>
        <v>63</v>
      </c>
      <c r="D669" s="47">
        <f>+'Ark1'!Q1702</f>
        <v>562</v>
      </c>
      <c r="E669" s="65">
        <f>+'Ark1'!R1702</f>
        <v>1562</v>
      </c>
      <c r="F669" s="65">
        <f>+'Ark1'!S1702</f>
        <v>1562</v>
      </c>
      <c r="G669" s="101">
        <f>+'Ark1'!T1702</f>
        <v>4.0763067929747629</v>
      </c>
      <c r="H669" s="101">
        <f>+'Ark1'!U1702</f>
        <v>3.6082306017419241</v>
      </c>
      <c r="I669" s="101">
        <f>+'Ark1'!Y1702</f>
        <v>128.40992317541603</v>
      </c>
      <c r="J669" s="101">
        <f>+'Ark1'!AA1702</f>
        <v>24.941583173184657</v>
      </c>
      <c r="K669" s="101">
        <f t="shared" si="20"/>
        <v>2.0382527488161273</v>
      </c>
      <c r="L669" s="65">
        <f t="shared" si="21"/>
        <v>2.7793594306049823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+'Ark1'!C1703</f>
        <v>2006</v>
      </c>
      <c r="C670" s="47">
        <f>+'Ark1'!M1703</f>
        <v>64</v>
      </c>
      <c r="D670" s="47">
        <f>+'Ark1'!Q1703</f>
        <v>389</v>
      </c>
      <c r="E670" s="65">
        <f>+'Ark1'!R1703</f>
        <v>805</v>
      </c>
      <c r="F670" s="65">
        <f>+'Ark1'!S1703</f>
        <v>805</v>
      </c>
      <c r="G670" s="101">
        <f>+'Ark1'!T1703</f>
        <v>2.100785511104152</v>
      </c>
      <c r="H670" s="101">
        <f>+'Ark1'!U1703</f>
        <v>1.8547399367222157</v>
      </c>
      <c r="I670" s="101">
        <f>+'Ark1'!Y1703</f>
        <v>128.07739130434769</v>
      </c>
      <c r="J670" s="101">
        <f>+'Ark1'!AA1703</f>
        <v>22.270485398904412</v>
      </c>
      <c r="K670" s="101">
        <f t="shared" si="20"/>
        <v>2.0012092391304326</v>
      </c>
      <c r="L670" s="65">
        <f t="shared" si="21"/>
        <v>2.0694087403598971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+'Ark1'!C1704</f>
        <v>2006</v>
      </c>
      <c r="C671" s="47">
        <f>+'Ark1'!M1704</f>
        <v>65</v>
      </c>
      <c r="D671" s="47">
        <f>+'Ark1'!Q1704</f>
        <v>251</v>
      </c>
      <c r="E671" s="65">
        <f>+'Ark1'!R1704</f>
        <v>441</v>
      </c>
      <c r="F671" s="65">
        <f>+'Ark1'!S1704</f>
        <v>441</v>
      </c>
      <c r="G671" s="101">
        <f>+'Ark1'!T1704</f>
        <v>1.1508651060831441</v>
      </c>
      <c r="H671" s="101">
        <f>+'Ark1'!U1704</f>
        <v>1.0186162804612202</v>
      </c>
      <c r="I671" s="101">
        <f>+'Ark1'!Y1704</f>
        <v>128.39773242630389</v>
      </c>
      <c r="J671" s="101">
        <f>+'Ark1'!AA1704</f>
        <v>21.56679534666107</v>
      </c>
      <c r="K671" s="101">
        <f t="shared" si="20"/>
        <v>1.9753497296354445</v>
      </c>
      <c r="L671" s="65">
        <f t="shared" si="21"/>
        <v>1.7569721115537849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+'Ark1'!C1705</f>
        <v>2006</v>
      </c>
      <c r="C672" s="47">
        <f>+'Ark1'!M1705</f>
        <v>66</v>
      </c>
      <c r="D672" s="47">
        <f>+'Ark1'!Q1705</f>
        <v>0</v>
      </c>
      <c r="E672" s="65">
        <f>+'Ark1'!R1705</f>
        <v>0</v>
      </c>
      <c r="F672" s="65">
        <f>+'Ark1'!S1705</f>
        <v>0</v>
      </c>
      <c r="G672" s="101">
        <f>+'Ark1'!T1705</f>
        <v>0</v>
      </c>
      <c r="H672" s="101">
        <f>+'Ark1'!U1705</f>
        <v>0</v>
      </c>
      <c r="I672" s="101">
        <f>+'Ark1'!Y1705</f>
        <v>0</v>
      </c>
      <c r="J672" s="101">
        <f>+'Ark1'!AA1705</f>
        <v>0</v>
      </c>
      <c r="K672" s="101">
        <f t="shared" si="20"/>
        <v>0</v>
      </c>
      <c r="L672" s="65" t="e">
        <f t="shared" si="21"/>
        <v>#DIV/0!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+'Ark1'!C1706</f>
        <v>2006</v>
      </c>
      <c r="C673" s="47">
        <f>+'Ark1'!M1706</f>
        <v>67</v>
      </c>
      <c r="D673" s="47">
        <f>+'Ark1'!Q1706</f>
        <v>0</v>
      </c>
      <c r="E673" s="65">
        <f>+'Ark1'!R1706</f>
        <v>0</v>
      </c>
      <c r="F673" s="65">
        <f>+'Ark1'!S1706</f>
        <v>0</v>
      </c>
      <c r="G673" s="101">
        <f>+'Ark1'!T1706</f>
        <v>0</v>
      </c>
      <c r="H673" s="101">
        <f>+'Ark1'!U1706</f>
        <v>0</v>
      </c>
      <c r="I673" s="101">
        <f>+'Ark1'!Y1706</f>
        <v>0</v>
      </c>
      <c r="J673" s="101">
        <f>+'Ark1'!AA1706</f>
        <v>0</v>
      </c>
      <c r="K673" s="101">
        <f t="shared" si="20"/>
        <v>0</v>
      </c>
      <c r="L673" s="65" t="e">
        <f t="shared" si="21"/>
        <v>#DIV/0!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+'Ark1'!C1707</f>
        <v>2006</v>
      </c>
      <c r="C674" s="47">
        <f>+'Ark1'!M1707</f>
        <v>68</v>
      </c>
      <c r="D674" s="47">
        <f>+'Ark1'!Q1707</f>
        <v>0</v>
      </c>
      <c r="E674" s="65">
        <f>+'Ark1'!R1707</f>
        <v>0</v>
      </c>
      <c r="F674" s="65">
        <f>+'Ark1'!S1707</f>
        <v>0</v>
      </c>
      <c r="G674" s="101">
        <f>+'Ark1'!T1707</f>
        <v>0</v>
      </c>
      <c r="H674" s="101">
        <f>+'Ark1'!U1707</f>
        <v>0</v>
      </c>
      <c r="I674" s="101">
        <f>+'Ark1'!Y1707</f>
        <v>0</v>
      </c>
      <c r="J674" s="101">
        <f>+'Ark1'!AA1707</f>
        <v>0</v>
      </c>
      <c r="K674" s="101">
        <f t="shared" si="20"/>
        <v>0</v>
      </c>
      <c r="L674" s="65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+'Ark1'!C1708</f>
        <v>2005</v>
      </c>
      <c r="C675" s="47">
        <f>+'Ark1'!M1708</f>
        <v>0</v>
      </c>
      <c r="D675" s="47">
        <f>+'Ark1'!Q1708</f>
        <v>205</v>
      </c>
      <c r="E675" s="65">
        <f>+'Ark1'!R1708</f>
        <v>511.25</v>
      </c>
      <c r="F675" s="65">
        <f>+'Ark1'!S1708</f>
        <v>0</v>
      </c>
      <c r="G675" s="101">
        <f>+'Ark1'!T1708</f>
        <v>1.5024722832435771</v>
      </c>
      <c r="H675" s="101">
        <f>+'Ark1'!U1708</f>
        <v>0</v>
      </c>
      <c r="I675" s="101">
        <f>+'Ark1'!Y1708</f>
        <v>0</v>
      </c>
      <c r="J675" s="101">
        <f>+'Ark1'!AA1708</f>
        <v>0</v>
      </c>
      <c r="K675" s="101" t="e">
        <f t="shared" si="20"/>
        <v>#DIV/0!</v>
      </c>
      <c r="L675" s="65">
        <f t="shared" si="21"/>
        <v>2.4939024390243905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>
        <f>+'Ark1'!C1709</f>
        <v>2005</v>
      </c>
      <c r="C676">
        <f>+'Ark1'!M1709</f>
        <v>35</v>
      </c>
      <c r="D676">
        <f>+'Ark1'!Q1709</f>
        <v>26</v>
      </c>
      <c r="E676" s="9">
        <f>+'Ark1'!R1709</f>
        <v>27</v>
      </c>
      <c r="F676" s="9">
        <f>+'Ark1'!S1709</f>
        <v>27</v>
      </c>
      <c r="G676" s="96">
        <f>+'Ark1'!T1709</f>
        <v>7.9348169481812378E-2</v>
      </c>
      <c r="H676" s="96">
        <f>+'Ark1'!U1709</f>
        <v>0.11422794530032777</v>
      </c>
      <c r="I676" s="96">
        <f>+'Ark1'!Y1709</f>
        <v>206.08518518518525</v>
      </c>
      <c r="J676" s="96">
        <f>+'Ark1'!AA1709</f>
        <v>40.848869640316622</v>
      </c>
      <c r="K676" s="96">
        <f t="shared" si="20"/>
        <v>5.8881481481481499</v>
      </c>
      <c r="L676" s="9">
        <f t="shared" si="21"/>
        <v>1.0384615384615385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+'Ark1'!C1710</f>
        <v>2005</v>
      </c>
      <c r="C677">
        <f>+'Ark1'!M1710</f>
        <v>36</v>
      </c>
      <c r="D677">
        <f>+'Ark1'!Q1710</f>
        <v>21</v>
      </c>
      <c r="E677" s="9">
        <f>+'Ark1'!R1710</f>
        <v>22</v>
      </c>
      <c r="F677" s="9">
        <f>+'Ark1'!S1710</f>
        <v>22</v>
      </c>
      <c r="G677" s="96">
        <f>+'Ark1'!T1710</f>
        <v>6.4654064022217489E-2</v>
      </c>
      <c r="H677" s="96">
        <f>+'Ark1'!U1710</f>
        <v>9.6244788374373516E-2</v>
      </c>
      <c r="I677" s="96">
        <f>+'Ark1'!Y1710</f>
        <v>213.10454545454556</v>
      </c>
      <c r="J677" s="96">
        <f>+'Ark1'!AA1710</f>
        <v>41.513409413790782</v>
      </c>
      <c r="K677" s="96">
        <f t="shared" si="20"/>
        <v>5.9195707070707098</v>
      </c>
      <c r="L677" s="9">
        <f t="shared" si="21"/>
        <v>1.0476190476190477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+'Ark1'!C1711</f>
        <v>2005</v>
      </c>
      <c r="C678">
        <f>+'Ark1'!M1711</f>
        <v>37</v>
      </c>
      <c r="D678">
        <f>+'Ark1'!Q1711</f>
        <v>23</v>
      </c>
      <c r="E678" s="9">
        <f>+'Ark1'!R1711</f>
        <v>23</v>
      </c>
      <c r="F678" s="9">
        <f>+'Ark1'!S1711</f>
        <v>23</v>
      </c>
      <c r="G678" s="96">
        <f>+'Ark1'!T1711</f>
        <v>6.7592885114136469E-2</v>
      </c>
      <c r="H678" s="96">
        <f>+'Ark1'!U1711</f>
        <v>0.10120042088798691</v>
      </c>
      <c r="I678" s="96">
        <f>+'Ark1'!Y1711</f>
        <v>214.33478260869563</v>
      </c>
      <c r="J678" s="96">
        <f>+'Ark1'!AA1711</f>
        <v>31.977636325293815</v>
      </c>
      <c r="K678" s="96">
        <f t="shared" si="20"/>
        <v>5.7928319623971793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+'Ark1'!C1712</f>
        <v>2005</v>
      </c>
      <c r="C679">
        <f>+'Ark1'!M1712</f>
        <v>38</v>
      </c>
      <c r="D679">
        <f>+'Ark1'!Q1712</f>
        <v>30</v>
      </c>
      <c r="E679" s="9">
        <f>+'Ark1'!R1712</f>
        <v>32</v>
      </c>
      <c r="F679" s="9">
        <f>+'Ark1'!S1712</f>
        <v>32</v>
      </c>
      <c r="G679" s="96">
        <f>+'Ark1'!T1712</f>
        <v>9.4042274941407225E-2</v>
      </c>
      <c r="H679" s="96">
        <f>+'Ark1'!U1712</f>
        <v>0.14365380961272817</v>
      </c>
      <c r="I679" s="96">
        <f>+'Ark1'!Y1712</f>
        <v>218.67812499999997</v>
      </c>
      <c r="J679" s="96">
        <f>+'Ark1'!AA1712</f>
        <v>28.37873030958918</v>
      </c>
      <c r="K679" s="96">
        <f t="shared" si="20"/>
        <v>5.7546874999999993</v>
      </c>
      <c r="L679" s="9">
        <f t="shared" si="21"/>
        <v>1.0666666666666667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+'Ark1'!C1713</f>
        <v>2005</v>
      </c>
      <c r="C680">
        <f>+'Ark1'!M1713</f>
        <v>39</v>
      </c>
      <c r="D680">
        <f>+'Ark1'!Q1713</f>
        <v>43</v>
      </c>
      <c r="E680" s="9">
        <f>+'Ark1'!R1713</f>
        <v>45</v>
      </c>
      <c r="F680" s="9">
        <f>+'Ark1'!S1713</f>
        <v>45</v>
      </c>
      <c r="G680" s="96">
        <f>+'Ark1'!T1713</f>
        <v>0.13224694913635399</v>
      </c>
      <c r="H680" s="96">
        <f>+'Ark1'!U1713</f>
        <v>0.18978799746626357</v>
      </c>
      <c r="I680" s="96">
        <f>+'Ark1'!Y1713</f>
        <v>205.44444444444451</v>
      </c>
      <c r="J680" s="96">
        <f>+'Ark1'!AA1713</f>
        <v>34.445283860739082</v>
      </c>
      <c r="K680" s="96">
        <f t="shared" si="20"/>
        <v>5.2678062678062698</v>
      </c>
      <c r="L680" s="9">
        <f t="shared" si="21"/>
        <v>1.0465116279069768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+'Ark1'!C1714</f>
        <v>2005</v>
      </c>
      <c r="C681">
        <f>+'Ark1'!M1714</f>
        <v>40</v>
      </c>
      <c r="D681">
        <f>+'Ark1'!Q1714</f>
        <v>50</v>
      </c>
      <c r="E681" s="9">
        <f>+'Ark1'!R1714</f>
        <v>61</v>
      </c>
      <c r="F681" s="9">
        <f>+'Ark1'!S1714</f>
        <v>61</v>
      </c>
      <c r="G681" s="96">
        <f>+'Ark1'!T1714</f>
        <v>0.17926808660705765</v>
      </c>
      <c r="H681" s="96">
        <f>+'Ark1'!U1714</f>
        <v>0.26156050117005469</v>
      </c>
      <c r="I681" s="96">
        <f>+'Ark1'!Y1714</f>
        <v>208.87213114754101</v>
      </c>
      <c r="J681" s="96">
        <f>+'Ark1'!AA1714</f>
        <v>33.554629453374901</v>
      </c>
      <c r="K681" s="96">
        <f t="shared" si="20"/>
        <v>5.2218032786885251</v>
      </c>
      <c r="L681" s="9">
        <f t="shared" si="21"/>
        <v>1.22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+'Ark1'!C1715</f>
        <v>2005</v>
      </c>
      <c r="C682">
        <f>+'Ark1'!M1715</f>
        <v>41</v>
      </c>
      <c r="D682">
        <f>+'Ark1'!Q1715</f>
        <v>61</v>
      </c>
      <c r="E682" s="9">
        <f>+'Ark1'!R1715</f>
        <v>65</v>
      </c>
      <c r="F682" s="9">
        <f>+'Ark1'!S1715</f>
        <v>65</v>
      </c>
      <c r="G682" s="96">
        <f>+'Ark1'!T1715</f>
        <v>0.19102337097473357</v>
      </c>
      <c r="H682" s="96">
        <f>+'Ark1'!U1715</f>
        <v>0.27421440291566918</v>
      </c>
      <c r="I682" s="96">
        <f>+'Ark1'!Y1715</f>
        <v>205.50153846153847</v>
      </c>
      <c r="J682" s="96">
        <f>+'Ark1'!AA1715</f>
        <v>29.923515282531149</v>
      </c>
      <c r="K682" s="96">
        <f t="shared" si="20"/>
        <v>5.012232645403377</v>
      </c>
      <c r="L682" s="9">
        <f t="shared" si="21"/>
        <v>1.0655737704918034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+'Ark1'!C1716</f>
        <v>2005</v>
      </c>
      <c r="C683">
        <f>+'Ark1'!M1716</f>
        <v>42</v>
      </c>
      <c r="D683">
        <f>+'Ark1'!Q1716</f>
        <v>93</v>
      </c>
      <c r="E683" s="9">
        <f>+'Ark1'!R1716</f>
        <v>111</v>
      </c>
      <c r="F683" s="9">
        <f>+'Ark1'!S1716</f>
        <v>111</v>
      </c>
      <c r="G683" s="96">
        <f>+'Ark1'!T1716</f>
        <v>0.32620914120300631</v>
      </c>
      <c r="H683" s="96">
        <f>+'Ark1'!U1716</f>
        <v>0.43923860791643199</v>
      </c>
      <c r="I683" s="96">
        <f>+'Ark1'!Y1716</f>
        <v>192.75945945945952</v>
      </c>
      <c r="J683" s="96">
        <f>+'Ark1'!AA1716</f>
        <v>34.727869687631625</v>
      </c>
      <c r="K683" s="96">
        <f t="shared" si="20"/>
        <v>4.5895109395109408</v>
      </c>
      <c r="L683" s="9">
        <f t="shared" si="21"/>
        <v>1.1935483870967742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+'Ark1'!C1717</f>
        <v>2005</v>
      </c>
      <c r="C684">
        <f>+'Ark1'!M1717</f>
        <v>43</v>
      </c>
      <c r="D684">
        <f>+'Ark1'!Q1717</f>
        <v>82</v>
      </c>
      <c r="E684" s="9">
        <f>+'Ark1'!R1717</f>
        <v>103</v>
      </c>
      <c r="F684" s="9">
        <f>+'Ark1'!S1717</f>
        <v>103</v>
      </c>
      <c r="G684" s="96">
        <f>+'Ark1'!T1717</f>
        <v>0.30269857246765458</v>
      </c>
      <c r="H684" s="96">
        <f>+'Ark1'!U1717</f>
        <v>0.40375677180819097</v>
      </c>
      <c r="I684" s="96">
        <f>+'Ark1'!Y1717</f>
        <v>190.95048543689327</v>
      </c>
      <c r="J684" s="96">
        <f>+'Ark1'!AA1717</f>
        <v>31.804481194261523</v>
      </c>
      <c r="K684" s="96">
        <f t="shared" si="20"/>
        <v>4.4407089636486807</v>
      </c>
      <c r="L684" s="9">
        <f t="shared" si="21"/>
        <v>1.2560975609756098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+'Ark1'!C1718</f>
        <v>2005</v>
      </c>
      <c r="C685">
        <f>+'Ark1'!M1718</f>
        <v>44</v>
      </c>
      <c r="D685">
        <f>+'Ark1'!Q1718</f>
        <v>131</v>
      </c>
      <c r="E685" s="9">
        <f>+'Ark1'!R1718</f>
        <v>164</v>
      </c>
      <c r="F685" s="9">
        <f>+'Ark1'!S1718</f>
        <v>164</v>
      </c>
      <c r="G685" s="96">
        <f>+'Ark1'!T1718</f>
        <v>0.48196665907471214</v>
      </c>
      <c r="H685" s="96">
        <f>+'Ark1'!U1718</f>
        <v>0.645240186821187</v>
      </c>
      <c r="I685" s="96">
        <f>+'Ark1'!Y1718</f>
        <v>191.65304878048781</v>
      </c>
      <c r="J685" s="96">
        <f>+'Ark1'!AA1718</f>
        <v>32.225975025042935</v>
      </c>
      <c r="K685" s="96">
        <f t="shared" si="20"/>
        <v>4.3557511086474499</v>
      </c>
      <c r="L685" s="9">
        <f t="shared" si="21"/>
        <v>1.251908396946565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+'Ark1'!C1719</f>
        <v>2005</v>
      </c>
      <c r="C686">
        <f>+'Ark1'!M1719</f>
        <v>45</v>
      </c>
      <c r="D686">
        <f>+'Ark1'!Q1719</f>
        <v>129</v>
      </c>
      <c r="E686" s="9">
        <f>+'Ark1'!R1719</f>
        <v>169</v>
      </c>
      <c r="F686" s="9">
        <f>+'Ark1'!S1719</f>
        <v>169</v>
      </c>
      <c r="G686" s="96">
        <f>+'Ark1'!T1719</f>
        <v>0.49666076453430719</v>
      </c>
      <c r="H686" s="96">
        <f>+'Ark1'!U1719</f>
        <v>0.64333101605165099</v>
      </c>
      <c r="I686" s="96">
        <f>+'Ark1'!Y1719</f>
        <v>185.43254437869825</v>
      </c>
      <c r="J686" s="96">
        <f>+'Ark1'!AA1719</f>
        <v>32.079899419739256</v>
      </c>
      <c r="K686" s="96">
        <f t="shared" si="20"/>
        <v>4.1207232084155168</v>
      </c>
      <c r="L686" s="9">
        <f t="shared" si="21"/>
        <v>1.3100775193798451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+'Ark1'!C1720</f>
        <v>2005</v>
      </c>
      <c r="C687">
        <f>+'Ark1'!M1720</f>
        <v>46</v>
      </c>
      <c r="D687">
        <f>+'Ark1'!Q1720</f>
        <v>191</v>
      </c>
      <c r="E687" s="9">
        <f>+'Ark1'!R1720</f>
        <v>257</v>
      </c>
      <c r="F687" s="9">
        <f>+'Ark1'!S1720</f>
        <v>257</v>
      </c>
      <c r="G687" s="96">
        <f>+'Ark1'!T1720</f>
        <v>0.75527702062317725</v>
      </c>
      <c r="H687" s="96">
        <f>+'Ark1'!U1720</f>
        <v>0.96952207994999517</v>
      </c>
      <c r="I687" s="96">
        <f>+'Ark1'!Y1720</f>
        <v>183.76498054474712</v>
      </c>
      <c r="J687" s="96">
        <f>+'Ark1'!AA1720</f>
        <v>33.711301481368309</v>
      </c>
      <c r="K687" s="96">
        <f t="shared" ref="K687:K745" si="22">+I687/C687</f>
        <v>3.9948908814075459</v>
      </c>
      <c r="L687" s="9">
        <f t="shared" ref="L687:L745" si="23">+E687/D687</f>
        <v>1.3455497382198953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+'Ark1'!C1721</f>
        <v>2005</v>
      </c>
      <c r="C688">
        <f>+'Ark1'!M1721</f>
        <v>47</v>
      </c>
      <c r="D688">
        <f>+'Ark1'!Q1721</f>
        <v>241</v>
      </c>
      <c r="E688" s="9">
        <f>+'Ark1'!R1721</f>
        <v>349</v>
      </c>
      <c r="F688" s="9">
        <f>+'Ark1'!S1721</f>
        <v>349</v>
      </c>
      <c r="G688" s="96">
        <f>+'Ark1'!T1721</f>
        <v>1.0256485610797226</v>
      </c>
      <c r="H688" s="96">
        <f>+'Ark1'!U1721</f>
        <v>1.3030254731828421</v>
      </c>
      <c r="I688" s="96">
        <f>+'Ark1'!Y1721</f>
        <v>181.87191977077364</v>
      </c>
      <c r="J688" s="96">
        <f>+'Ark1'!AA1721</f>
        <v>33.544864744931594</v>
      </c>
      <c r="K688" s="96">
        <f t="shared" si="22"/>
        <v>3.8696153142717797</v>
      </c>
      <c r="L688" s="9">
        <f t="shared" si="23"/>
        <v>1.4481327800829875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+'Ark1'!C1722</f>
        <v>2005</v>
      </c>
      <c r="C689">
        <f>+'Ark1'!M1722</f>
        <v>48</v>
      </c>
      <c r="D689">
        <f>+'Ark1'!Q1722</f>
        <v>285</v>
      </c>
      <c r="E689" s="9">
        <f>+'Ark1'!R1722</f>
        <v>456</v>
      </c>
      <c r="F689" s="9">
        <f>+'Ark1'!S1722</f>
        <v>456</v>
      </c>
      <c r="G689" s="96">
        <f>+'Ark1'!T1722</f>
        <v>1.3401024179150536</v>
      </c>
      <c r="H689" s="96">
        <f>+'Ark1'!U1722</f>
        <v>1.6619906352915597</v>
      </c>
      <c r="I689" s="96">
        <f>+'Ark1'!Y1722</f>
        <v>177.54232456140355</v>
      </c>
      <c r="J689" s="96">
        <f>+'Ark1'!AA1722</f>
        <v>32.518432463135838</v>
      </c>
      <c r="K689" s="96">
        <f t="shared" si="22"/>
        <v>3.6987984283625739</v>
      </c>
      <c r="L689" s="9">
        <f t="shared" si="23"/>
        <v>1.6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+'Ark1'!C1723</f>
        <v>2005</v>
      </c>
      <c r="C690">
        <f>+'Ark1'!M1723</f>
        <v>49</v>
      </c>
      <c r="D690">
        <f>+'Ark1'!Q1723</f>
        <v>343</v>
      </c>
      <c r="E690" s="9">
        <f>+'Ark1'!R1723</f>
        <v>583</v>
      </c>
      <c r="F690" s="9">
        <f>+'Ark1'!S1723</f>
        <v>583</v>
      </c>
      <c r="G690" s="96">
        <f>+'Ark1'!T1723</f>
        <v>1.7133326965887639</v>
      </c>
      <c r="H690" s="96">
        <f>+'Ark1'!U1723</f>
        <v>2.1150840749537987</v>
      </c>
      <c r="I690" s="96">
        <f>+'Ark1'!Y1723</f>
        <v>176.72469982847343</v>
      </c>
      <c r="J690" s="96">
        <f>+'Ark1'!AA1723</f>
        <v>31.443082186113529</v>
      </c>
      <c r="K690" s="96">
        <f t="shared" si="22"/>
        <v>3.6066265271117026</v>
      </c>
      <c r="L690" s="9">
        <f t="shared" si="23"/>
        <v>1.6997084548104957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+'Ark1'!C1724</f>
        <v>2005</v>
      </c>
      <c r="C691">
        <f>+'Ark1'!M1724</f>
        <v>50</v>
      </c>
      <c r="D691">
        <f>+'Ark1'!Q1724</f>
        <v>450</v>
      </c>
      <c r="E691" s="9">
        <f>+'Ark1'!R1724</f>
        <v>814</v>
      </c>
      <c r="F691" s="9">
        <f>+'Ark1'!S1724</f>
        <v>814</v>
      </c>
      <c r="G691" s="96">
        <f>+'Ark1'!T1724</f>
        <v>2.392200368822047</v>
      </c>
      <c r="H691" s="96">
        <f>+'Ark1'!U1724</f>
        <v>2.819017919271559</v>
      </c>
      <c r="I691" s="96">
        <f>+'Ark1'!Y1724</f>
        <v>168.69864864864897</v>
      </c>
      <c r="J691" s="96">
        <f>+'Ark1'!AA1724</f>
        <v>32.044801418140082</v>
      </c>
      <c r="K691" s="96">
        <f t="shared" si="22"/>
        <v>3.3739729729729793</v>
      </c>
      <c r="L691" s="9">
        <f t="shared" si="23"/>
        <v>1.808888888888889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+'Ark1'!C1725</f>
        <v>2005</v>
      </c>
      <c r="C692">
        <f>+'Ark1'!M1725</f>
        <v>51</v>
      </c>
      <c r="D692">
        <f>+'Ark1'!Q1725</f>
        <v>457</v>
      </c>
      <c r="E692" s="9">
        <f>+'Ark1'!R1725</f>
        <v>870</v>
      </c>
      <c r="F692" s="9">
        <f>+'Ark1'!S1725</f>
        <v>870</v>
      </c>
      <c r="G692" s="96">
        <f>+'Ark1'!T1725</f>
        <v>2.5567743499695097</v>
      </c>
      <c r="H692" s="96">
        <f>+'Ark1'!U1725</f>
        <v>2.9343564682130858</v>
      </c>
      <c r="I692" s="96">
        <f>+'Ark1'!Y1725</f>
        <v>164.29781609195399</v>
      </c>
      <c r="J692" s="96">
        <f>+'Ark1'!AA1725</f>
        <v>32.7983032545893</v>
      </c>
      <c r="K692" s="96">
        <f t="shared" si="22"/>
        <v>3.2215258057245881</v>
      </c>
      <c r="L692" s="9">
        <f t="shared" si="23"/>
        <v>1.9037199124726476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+'Ark1'!C1726</f>
        <v>2005</v>
      </c>
      <c r="C693">
        <f>+'Ark1'!M1726</f>
        <v>52</v>
      </c>
      <c r="D693">
        <f>+'Ark1'!Q1726</f>
        <v>548</v>
      </c>
      <c r="E693" s="9">
        <f>+'Ark1'!R1726</f>
        <v>1152</v>
      </c>
      <c r="F693" s="9">
        <f>+'Ark1'!S1726</f>
        <v>1152</v>
      </c>
      <c r="G693" s="96">
        <f>+'Ark1'!T1726</f>
        <v>3.3855218978906616</v>
      </c>
      <c r="H693" s="96">
        <f>+'Ark1'!U1726</f>
        <v>3.8220284968166554</v>
      </c>
      <c r="I693" s="96">
        <f>+'Ark1'!Y1726</f>
        <v>161.61423611111121</v>
      </c>
      <c r="J693" s="96">
        <f>+'Ark1'!AA1726</f>
        <v>32.4677768478874</v>
      </c>
      <c r="K693" s="96">
        <f t="shared" si="22"/>
        <v>3.1079660790598309</v>
      </c>
      <c r="L693" s="9">
        <f t="shared" si="23"/>
        <v>2.1021897810218979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+'Ark1'!C1727</f>
        <v>2005</v>
      </c>
      <c r="C694">
        <f>+'Ark1'!M1727</f>
        <v>53</v>
      </c>
      <c r="D694">
        <f>+'Ark1'!Q1727</f>
        <v>628</v>
      </c>
      <c r="E694" s="9">
        <f>+'Ark1'!R1727</f>
        <v>1368</v>
      </c>
      <c r="F694" s="9">
        <f>+'Ark1'!S1727</f>
        <v>1368</v>
      </c>
      <c r="G694" s="96">
        <f>+'Ark1'!T1727</f>
        <v>4.0203072537451598</v>
      </c>
      <c r="H694" s="96">
        <f>+'Ark1'!U1727</f>
        <v>4.4283790803495595</v>
      </c>
      <c r="I694" s="96">
        <f>+'Ark1'!Y1727</f>
        <v>157.68735380116939</v>
      </c>
      <c r="J694" s="96">
        <f>+'Ark1'!AA1727</f>
        <v>31.905039007190261</v>
      </c>
      <c r="K694" s="96">
        <f t="shared" si="22"/>
        <v>2.9752330905881017</v>
      </c>
      <c r="L694" s="9">
        <f t="shared" si="23"/>
        <v>2.1783439490445859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+'Ark1'!C1728</f>
        <v>2005</v>
      </c>
      <c r="C695">
        <f>+'Ark1'!M1728</f>
        <v>54</v>
      </c>
      <c r="D695">
        <f>+'Ark1'!Q1728</f>
        <v>740</v>
      </c>
      <c r="E695" s="9">
        <f>+'Ark1'!R1728</f>
        <v>1769</v>
      </c>
      <c r="F695" s="9">
        <f>+'Ark1'!S1728</f>
        <v>1769</v>
      </c>
      <c r="G695" s="96">
        <f>+'Ark1'!T1728</f>
        <v>5.19877451160467</v>
      </c>
      <c r="H695" s="96">
        <f>+'Ark1'!U1728</f>
        <v>5.5668935664804451</v>
      </c>
      <c r="I695" s="96">
        <f>+'Ark1'!Y1728</f>
        <v>153.29332956472581</v>
      </c>
      <c r="J695" s="96">
        <f>+'Ark1'!AA1728</f>
        <v>30.458829317198074</v>
      </c>
      <c r="K695" s="96">
        <f t="shared" si="22"/>
        <v>2.8387653623097373</v>
      </c>
      <c r="L695" s="9">
        <f t="shared" si="23"/>
        <v>2.3905405405405404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+'Ark1'!C1729</f>
        <v>2005</v>
      </c>
      <c r="C696">
        <f>+'Ark1'!M1729</f>
        <v>55</v>
      </c>
      <c r="D696">
        <f>+'Ark1'!Q1729</f>
        <v>828</v>
      </c>
      <c r="E696" s="9">
        <f>+'Ark1'!R1729</f>
        <v>2633</v>
      </c>
      <c r="F696" s="9">
        <f>+'Ark1'!S1729</f>
        <v>2633</v>
      </c>
      <c r="G696" s="96">
        <f>+'Ark1'!T1729</f>
        <v>7.7379159350226656</v>
      </c>
      <c r="H696" s="96">
        <f>+'Ark1'!U1729</f>
        <v>8.05793852913542</v>
      </c>
      <c r="I696" s="96">
        <f>+'Ark1'!Y1729</f>
        <v>149.07721230535503</v>
      </c>
      <c r="J696" s="96">
        <f>+'Ark1'!AA1729</f>
        <v>29.617207488075447</v>
      </c>
      <c r="K696" s="96">
        <f t="shared" si="22"/>
        <v>2.7104947691882733</v>
      </c>
      <c r="L696" s="9">
        <f t="shared" si="23"/>
        <v>3.1799516908212562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+'Ark1'!C1730</f>
        <v>2005</v>
      </c>
      <c r="C697">
        <f>+'Ark1'!M1730</f>
        <v>56</v>
      </c>
      <c r="D697">
        <f>+'Ark1'!Q1730</f>
        <v>916</v>
      </c>
      <c r="E697" s="9">
        <f>+'Ark1'!R1730</f>
        <v>2762</v>
      </c>
      <c r="F697" s="9">
        <f>+'Ark1'!S1730</f>
        <v>2762</v>
      </c>
      <c r="G697" s="96">
        <f>+'Ark1'!T1730</f>
        <v>8.1170238558802144</v>
      </c>
      <c r="H697" s="96">
        <f>+'Ark1'!U1730</f>
        <v>8.2700823004514081</v>
      </c>
      <c r="I697" s="96">
        <f>+'Ark1'!Y1730</f>
        <v>145.85601013758128</v>
      </c>
      <c r="J697" s="96">
        <f>+'Ark1'!AA1730</f>
        <v>28.939756180278962</v>
      </c>
      <c r="K697" s="96">
        <f t="shared" si="22"/>
        <v>2.6045716095996658</v>
      </c>
      <c r="L697" s="9">
        <f t="shared" si="23"/>
        <v>3.0152838427947599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+'Ark1'!C1731</f>
        <v>2005</v>
      </c>
      <c r="C698">
        <f>+'Ark1'!M1731</f>
        <v>57</v>
      </c>
      <c r="D698">
        <f>+'Ark1'!Q1731</f>
        <v>919</v>
      </c>
      <c r="E698" s="9">
        <f>+'Ark1'!R1731</f>
        <v>2827</v>
      </c>
      <c r="F698" s="9">
        <f>+'Ark1'!S1731</f>
        <v>2827</v>
      </c>
      <c r="G698" s="96">
        <f>+'Ark1'!T1731</f>
        <v>8.3080472268549475</v>
      </c>
      <c r="H698" s="96">
        <f>+'Ark1'!U1731</f>
        <v>8.3028050768669246</v>
      </c>
      <c r="I698" s="96">
        <f>+'Ark1'!Y1731</f>
        <v>143.0662539794838</v>
      </c>
      <c r="J698" s="96">
        <f>+'Ark1'!AA1731</f>
        <v>27.73557962799368</v>
      </c>
      <c r="K698" s="96">
        <f t="shared" si="22"/>
        <v>2.5099342803418212</v>
      </c>
      <c r="L698" s="9">
        <f t="shared" si="23"/>
        <v>3.0761697497279652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+'Ark1'!C1732</f>
        <v>2005</v>
      </c>
      <c r="C699">
        <f>+'Ark1'!M1732</f>
        <v>58</v>
      </c>
      <c r="D699">
        <f>+'Ark1'!Q1732</f>
        <v>968</v>
      </c>
      <c r="E699" s="9">
        <f>+'Ark1'!R1732</f>
        <v>3341</v>
      </c>
      <c r="F699" s="9">
        <f>+'Ark1'!S1732</f>
        <v>3341</v>
      </c>
      <c r="G699" s="96">
        <f>+'Ark1'!T1732</f>
        <v>9.8186012681012986</v>
      </c>
      <c r="H699" s="96">
        <f>+'Ark1'!U1732</f>
        <v>9.58109344491759</v>
      </c>
      <c r="I699" s="96">
        <f>+'Ark1'!Y1732</f>
        <v>139.69368452559118</v>
      </c>
      <c r="J699" s="96">
        <f>+'Ark1'!AA1732</f>
        <v>26.66990124968428</v>
      </c>
      <c r="K699" s="96">
        <f t="shared" si="22"/>
        <v>2.4085118021653651</v>
      </c>
      <c r="L699" s="9">
        <f t="shared" si="23"/>
        <v>3.4514462809917354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+'Ark1'!C1733</f>
        <v>2005</v>
      </c>
      <c r="C700">
        <f>+'Ark1'!M1733</f>
        <v>59</v>
      </c>
      <c r="D700">
        <f>+'Ark1'!Q1733</f>
        <v>934</v>
      </c>
      <c r="E700" s="9">
        <f>+'Ark1'!R1733</f>
        <v>3293</v>
      </c>
      <c r="F700" s="9">
        <f>+'Ark1'!S1733</f>
        <v>3293</v>
      </c>
      <c r="G700" s="96">
        <f>+'Ark1'!T1733</f>
        <v>9.6775378556891898</v>
      </c>
      <c r="H700" s="96">
        <f>+'Ark1'!U1733</f>
        <v>9.2604759279432169</v>
      </c>
      <c r="I700" s="96">
        <f>+'Ark1'!Y1733</f>
        <v>136.9871242028546</v>
      </c>
      <c r="J700" s="96">
        <f>+'Ark1'!AA1733</f>
        <v>26.182255543295661</v>
      </c>
      <c r="K700" s="96">
        <f t="shared" si="22"/>
        <v>2.3218156644551629</v>
      </c>
      <c r="L700" s="9">
        <f t="shared" si="23"/>
        <v>3.5256959314775163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+'Ark1'!C1734</f>
        <v>2005</v>
      </c>
      <c r="C701">
        <f>+'Ark1'!M1734</f>
        <v>60</v>
      </c>
      <c r="D701">
        <f>+'Ark1'!Q1734</f>
        <v>870</v>
      </c>
      <c r="E701" s="9">
        <f>+'Ark1'!R1734</f>
        <v>3158</v>
      </c>
      <c r="F701" s="9">
        <f>+'Ark1'!S1734</f>
        <v>3158</v>
      </c>
      <c r="G701" s="96">
        <f>+'Ark1'!T1734</f>
        <v>9.2807970082801283</v>
      </c>
      <c r="H701" s="96">
        <f>+'Ark1'!U1734</f>
        <v>8.6866387279026842</v>
      </c>
      <c r="I701" s="96">
        <f>+'Ark1'!Y1734</f>
        <v>133.99167194426857</v>
      </c>
      <c r="J701" s="96">
        <f>+'Ark1'!AA1734</f>
        <v>25.202060888190346</v>
      </c>
      <c r="K701" s="96">
        <f t="shared" si="22"/>
        <v>2.2331945324044762</v>
      </c>
      <c r="L701" s="9">
        <f t="shared" si="23"/>
        <v>3.6298850574712644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+'Ark1'!C1735</f>
        <v>2005</v>
      </c>
      <c r="C702">
        <f>+'Ark1'!M1735</f>
        <v>61</v>
      </c>
      <c r="D702">
        <f>+'Ark1'!Q1735</f>
        <v>843</v>
      </c>
      <c r="E702" s="9">
        <f>+'Ark1'!R1735</f>
        <v>2717</v>
      </c>
      <c r="F702" s="9">
        <f>+'Ark1'!S1735</f>
        <v>2717</v>
      </c>
      <c r="G702" s="96">
        <f>+'Ark1'!T1735</f>
        <v>7.9847769067438588</v>
      </c>
      <c r="H702" s="96">
        <f>+'Ark1'!U1735</f>
        <v>7.3972812751322978</v>
      </c>
      <c r="I702" s="96">
        <f>+'Ark1'!Y1735</f>
        <v>132.62355539197665</v>
      </c>
      <c r="J702" s="96">
        <f>+'Ark1'!AA1735</f>
        <v>24.798073378856351</v>
      </c>
      <c r="K702" s="96">
        <f t="shared" si="22"/>
        <v>2.1741566457701089</v>
      </c>
      <c r="L702" s="9">
        <f t="shared" si="23"/>
        <v>3.2230130486358246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+'Ark1'!C1736</f>
        <v>2005</v>
      </c>
      <c r="C703">
        <f>+'Ark1'!M1736</f>
        <v>62</v>
      </c>
      <c r="D703">
        <f>+'Ark1'!Q1736</f>
        <v>718</v>
      </c>
      <c r="E703" s="9">
        <f>+'Ark1'!R1736</f>
        <v>2045</v>
      </c>
      <c r="F703" s="9">
        <f>+'Ark1'!S1736</f>
        <v>2045</v>
      </c>
      <c r="G703" s="96">
        <f>+'Ark1'!T1736</f>
        <v>6.0098891329743083</v>
      </c>
      <c r="H703" s="96">
        <f>+'Ark1'!U1736</f>
        <v>5.4491244173333948</v>
      </c>
      <c r="I703" s="96">
        <f>+'Ark1'!Y1736</f>
        <v>129.79907090464539</v>
      </c>
      <c r="J703" s="96">
        <f>+'Ark1'!AA1736</f>
        <v>24.623580725458144</v>
      </c>
      <c r="K703" s="96">
        <f t="shared" si="22"/>
        <v>2.0935334016878291</v>
      </c>
      <c r="L703" s="9">
        <f t="shared" si="23"/>
        <v>2.8481894150417828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+'Ark1'!C1737</f>
        <v>2005</v>
      </c>
      <c r="C704">
        <f>+'Ark1'!M1737</f>
        <v>63</v>
      </c>
      <c r="D704">
        <f>+'Ark1'!Q1737</f>
        <v>506</v>
      </c>
      <c r="E704" s="9">
        <f>+'Ark1'!R1737</f>
        <v>1258</v>
      </c>
      <c r="F704" s="9">
        <f>+'Ark1'!S1737</f>
        <v>1258</v>
      </c>
      <c r="G704" s="96">
        <f>+'Ark1'!T1737</f>
        <v>3.697036933634072</v>
      </c>
      <c r="H704" s="96">
        <f>+'Ark1'!U1737</f>
        <v>3.3068582669393458</v>
      </c>
      <c r="I704" s="96">
        <f>+'Ark1'!Y1737</f>
        <v>128.04809220985669</v>
      </c>
      <c r="J704" s="96">
        <f>+'Ark1'!AA1737</f>
        <v>23.291243065036841</v>
      </c>
      <c r="K704" s="96">
        <f t="shared" si="22"/>
        <v>2.0325094001564552</v>
      </c>
      <c r="L704" s="9">
        <f t="shared" si="23"/>
        <v>2.4861660079051382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+'Ark1'!C1738</f>
        <v>2005</v>
      </c>
      <c r="C705">
        <f>+'Ark1'!M1738</f>
        <v>64</v>
      </c>
      <c r="D705">
        <f>+'Ark1'!Q1738</f>
        <v>360</v>
      </c>
      <c r="E705" s="9">
        <f>+'Ark1'!R1738</f>
        <v>655</v>
      </c>
      <c r="F705" s="9">
        <f>+'Ark1'!S1738</f>
        <v>655</v>
      </c>
      <c r="G705" s="96">
        <f>+'Ark1'!T1738</f>
        <v>1.92492781520693</v>
      </c>
      <c r="H705" s="96">
        <f>+'Ark1'!U1738</f>
        <v>1.7313592261231685</v>
      </c>
      <c r="I705" s="96">
        <f>+'Ark1'!Y1738</f>
        <v>128.76091603053419</v>
      </c>
      <c r="J705" s="96">
        <f>+'Ark1'!AA1738</f>
        <v>22.783833140980409</v>
      </c>
      <c r="K705" s="96">
        <f t="shared" si="22"/>
        <v>2.0118893129770967</v>
      </c>
      <c r="L705" s="9">
        <f t="shared" si="23"/>
        <v>1.8194444444444444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+'Ark1'!C1739</f>
        <v>2005</v>
      </c>
      <c r="C706">
        <f>+'Ark1'!M1739</f>
        <v>65</v>
      </c>
      <c r="D706">
        <f>+'Ark1'!Q1739</f>
        <v>247</v>
      </c>
      <c r="E706" s="9">
        <f>+'Ark1'!R1739</f>
        <v>387</v>
      </c>
      <c r="F706" s="9">
        <f>+'Ark1'!S1739</f>
        <v>387</v>
      </c>
      <c r="G706" s="96">
        <f>+'Ark1'!T1739</f>
        <v>1.137323762572644</v>
      </c>
      <c r="H706" s="96">
        <f>+'Ark1'!U1739</f>
        <v>1.0235885644201843</v>
      </c>
      <c r="I706" s="96">
        <f>+'Ark1'!Y1739</f>
        <v>128.84056847545219</v>
      </c>
      <c r="J706" s="96">
        <f>+'Ark1'!AA1739</f>
        <v>21.422307981713484</v>
      </c>
      <c r="K706" s="96">
        <f t="shared" si="22"/>
        <v>1.9821625919300336</v>
      </c>
      <c r="L706" s="9">
        <f t="shared" si="23"/>
        <v>1.5668016194331984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+'Ark1'!C1740</f>
        <v>2005</v>
      </c>
      <c r="C707">
        <f>+'Ark1'!M1740</f>
        <v>66</v>
      </c>
      <c r="D707">
        <f>+'Ark1'!Q1740</f>
        <v>0</v>
      </c>
      <c r="E707" s="9">
        <f>+'Ark1'!R1740</f>
        <v>0</v>
      </c>
      <c r="F707" s="9">
        <f>+'Ark1'!S1740</f>
        <v>0</v>
      </c>
      <c r="G707" s="96">
        <f>+'Ark1'!T1740</f>
        <v>0</v>
      </c>
      <c r="H707" s="96">
        <f>+'Ark1'!U1740</f>
        <v>0</v>
      </c>
      <c r="I707" s="96">
        <f>+'Ark1'!Y1740</f>
        <v>0</v>
      </c>
      <c r="J707" s="96">
        <f>+'Ark1'!AA1740</f>
        <v>0</v>
      </c>
      <c r="K707" s="96">
        <f t="shared" si="22"/>
        <v>0</v>
      </c>
      <c r="L707" s="9" t="e">
        <f t="shared" si="23"/>
        <v>#DIV/0!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+'Ark1'!C1741</f>
        <v>2005</v>
      </c>
      <c r="C708">
        <f>+'Ark1'!M1741</f>
        <v>67</v>
      </c>
      <c r="D708">
        <f>+'Ark1'!Q1741</f>
        <v>0</v>
      </c>
      <c r="E708" s="9">
        <f>+'Ark1'!R1741</f>
        <v>0</v>
      </c>
      <c r="F708" s="9">
        <f>+'Ark1'!S1741</f>
        <v>0</v>
      </c>
      <c r="G708" s="96">
        <f>+'Ark1'!T1741</f>
        <v>0</v>
      </c>
      <c r="H708" s="96">
        <f>+'Ark1'!U1741</f>
        <v>0</v>
      </c>
      <c r="I708" s="96">
        <f>+'Ark1'!Y1741</f>
        <v>0</v>
      </c>
      <c r="J708" s="96">
        <f>+'Ark1'!AA1741</f>
        <v>0</v>
      </c>
      <c r="K708" s="96">
        <f t="shared" si="22"/>
        <v>0</v>
      </c>
      <c r="L708" s="9" t="e">
        <f t="shared" si="23"/>
        <v>#DIV/0!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+'Ark1'!C1742</f>
        <v>2005</v>
      </c>
      <c r="C709">
        <f>+'Ark1'!M1742</f>
        <v>68</v>
      </c>
      <c r="D709">
        <f>+'Ark1'!Q1742</f>
        <v>0</v>
      </c>
      <c r="E709" s="9">
        <f>+'Ark1'!R1742</f>
        <v>0</v>
      </c>
      <c r="F709" s="9">
        <f>+'Ark1'!S1742</f>
        <v>0</v>
      </c>
      <c r="G709" s="96">
        <f>+'Ark1'!T1742</f>
        <v>0</v>
      </c>
      <c r="H709" s="96">
        <f>+'Ark1'!U1742</f>
        <v>0</v>
      </c>
      <c r="I709" s="96">
        <f>+'Ark1'!Y1742</f>
        <v>0</v>
      </c>
      <c r="J709" s="96">
        <f>+'Ark1'!AA1742</f>
        <v>0</v>
      </c>
      <c r="K709" s="96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+'Ark1'!C1743</f>
        <v>2004</v>
      </c>
      <c r="C710">
        <f>+'Ark1'!M1743</f>
        <v>0</v>
      </c>
      <c r="D710">
        <f>+'Ark1'!Q1743</f>
        <v>182</v>
      </c>
      <c r="E710" s="9">
        <f>+'Ark1'!R1743</f>
        <v>425</v>
      </c>
      <c r="F710" s="9">
        <f>+'Ark1'!S1743</f>
        <v>0</v>
      </c>
      <c r="G710" s="96">
        <f>+'Ark1'!T1743</f>
        <v>1.3014453699167077</v>
      </c>
      <c r="H710" s="96">
        <f>+'Ark1'!U1743</f>
        <v>0</v>
      </c>
      <c r="I710" s="96">
        <f>+'Ark1'!Y1743</f>
        <v>0</v>
      </c>
      <c r="J710" s="96">
        <f>+'Ark1'!AA1743</f>
        <v>0</v>
      </c>
      <c r="K710" s="96" t="e">
        <f t="shared" si="22"/>
        <v>#DIV/0!</v>
      </c>
      <c r="L710" s="9">
        <f t="shared" si="23"/>
        <v>2.3351648351648353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 s="47">
        <f>+'Ark1'!C1744</f>
        <v>2004</v>
      </c>
      <c r="C711" s="47">
        <f>+'Ark1'!M1744</f>
        <v>35</v>
      </c>
      <c r="D711" s="47">
        <f>+'Ark1'!Q1744</f>
        <v>27</v>
      </c>
      <c r="E711" s="65">
        <f>+'Ark1'!R1744</f>
        <v>32</v>
      </c>
      <c r="F711" s="65">
        <f>+'Ark1'!S1744</f>
        <v>32</v>
      </c>
      <c r="G711" s="101">
        <f>+'Ark1'!T1744</f>
        <v>9.7991180793728566E-2</v>
      </c>
      <c r="H711" s="101">
        <f>+'Ark1'!U1744</f>
        <v>0.13681612592167922</v>
      </c>
      <c r="I711" s="101">
        <f>+'Ark1'!Y1744</f>
        <v>198.45624999999995</v>
      </c>
      <c r="J711" s="101">
        <f>+'Ark1'!AA1744</f>
        <v>53.498153808683007</v>
      </c>
      <c r="K711" s="101">
        <f t="shared" si="22"/>
        <v>5.6701785714285702</v>
      </c>
      <c r="L711" s="65">
        <f t="shared" si="23"/>
        <v>1.1851851851851851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+'Ark1'!C1745</f>
        <v>2004</v>
      </c>
      <c r="C712" s="47">
        <f>+'Ark1'!M1745</f>
        <v>36</v>
      </c>
      <c r="D712" s="47">
        <f>+'Ark1'!Q1745</f>
        <v>9</v>
      </c>
      <c r="E712" s="65">
        <f>+'Ark1'!R1745</f>
        <v>9</v>
      </c>
      <c r="F712" s="65">
        <f>+'Ark1'!S1745</f>
        <v>9</v>
      </c>
      <c r="G712" s="101">
        <f>+'Ark1'!T1745</f>
        <v>2.7560019598236167E-2</v>
      </c>
      <c r="H712" s="101">
        <f>+'Ark1'!U1745</f>
        <v>4.3214730417015131E-2</v>
      </c>
      <c r="I712" s="101">
        <f>+'Ark1'!Y1745</f>
        <v>222.87777777777777</v>
      </c>
      <c r="J712" s="101">
        <f>+'Ark1'!AA1745</f>
        <v>25.11881887606156</v>
      </c>
      <c r="K712" s="101">
        <f t="shared" si="22"/>
        <v>6.1910493827160487</v>
      </c>
      <c r="L712" s="65">
        <f t="shared" si="23"/>
        <v>1</v>
      </c>
      <c r="M712" s="39"/>
      <c r="N712" s="96"/>
      <c r="O712" s="96"/>
      <c r="P712" s="96"/>
      <c r="Q712" s="96"/>
      <c r="R712" s="96"/>
      <c r="S712" s="96"/>
      <c r="V712" s="96"/>
      <c r="W712" s="96"/>
      <c r="X712" s="96"/>
    </row>
    <row r="713" spans="1:24">
      <c r="A713" s="39"/>
      <c r="B713" s="47">
        <f>+'Ark1'!C1746</f>
        <v>2004</v>
      </c>
      <c r="C713" s="47">
        <f>+'Ark1'!M1746</f>
        <v>37</v>
      </c>
      <c r="D713" s="47">
        <f>+'Ark1'!Q1746</f>
        <v>16</v>
      </c>
      <c r="E713" s="65">
        <f>+'Ark1'!R1746</f>
        <v>17</v>
      </c>
      <c r="F713" s="65">
        <f>+'Ark1'!S1746</f>
        <v>17</v>
      </c>
      <c r="G713" s="101">
        <f>+'Ark1'!T1746</f>
        <v>5.2057814796668302E-2</v>
      </c>
      <c r="H713" s="101">
        <f>+'Ark1'!U1746</f>
        <v>7.166979594111586E-2</v>
      </c>
      <c r="I713" s="101">
        <f>+'Ark1'!Y1746</f>
        <v>195.68823529411765</v>
      </c>
      <c r="J713" s="101">
        <f>+'Ark1'!AA1746</f>
        <v>35.120077756059828</v>
      </c>
      <c r="K713" s="101">
        <f t="shared" si="22"/>
        <v>5.2888712241653417</v>
      </c>
      <c r="L713" s="65">
        <f t="shared" si="23"/>
        <v>1.0625</v>
      </c>
      <c r="M713" s="39"/>
    </row>
    <row r="714" spans="1:24">
      <c r="A714" s="39"/>
      <c r="B714" s="47">
        <f>+'Ark1'!C1747</f>
        <v>2004</v>
      </c>
      <c r="C714" s="47">
        <f>+'Ark1'!M1747</f>
        <v>38</v>
      </c>
      <c r="D714" s="47">
        <f>+'Ark1'!Q1747</f>
        <v>37</v>
      </c>
      <c r="E714" s="65">
        <f>+'Ark1'!R1747</f>
        <v>41</v>
      </c>
      <c r="F714" s="65">
        <f>+'Ark1'!S1747</f>
        <v>41</v>
      </c>
      <c r="G714" s="101">
        <f>+'Ark1'!T1747</f>
        <v>0.12555120039196471</v>
      </c>
      <c r="H714" s="101">
        <f>+'Ark1'!U1747</f>
        <v>0.18402507889181996</v>
      </c>
      <c r="I714" s="101">
        <f>+'Ark1'!Y1747</f>
        <v>208.33902439024388</v>
      </c>
      <c r="J714" s="101">
        <f>+'Ark1'!AA1747</f>
        <v>26.251744453523241</v>
      </c>
      <c r="K714" s="101">
        <f t="shared" si="22"/>
        <v>5.4826059050064178</v>
      </c>
      <c r="L714" s="65">
        <f t="shared" si="23"/>
        <v>1.1081081081081081</v>
      </c>
      <c r="M714" s="39"/>
    </row>
    <row r="715" spans="1:24">
      <c r="A715" s="39"/>
      <c r="B715" s="47">
        <f>+'Ark1'!C1748</f>
        <v>2004</v>
      </c>
      <c r="C715" s="47">
        <f>+'Ark1'!M1748</f>
        <v>39</v>
      </c>
      <c r="D715" s="47">
        <f>+'Ark1'!Q1748</f>
        <v>32</v>
      </c>
      <c r="E715" s="65">
        <f>+'Ark1'!R1748</f>
        <v>34</v>
      </c>
      <c r="F715" s="65">
        <f>+'Ark1'!S1748</f>
        <v>34</v>
      </c>
      <c r="G715" s="101">
        <f>+'Ark1'!T1748</f>
        <v>0.1041156295933366</v>
      </c>
      <c r="H715" s="101">
        <f>+'Ark1'!U1748</f>
        <v>0.15358367399663952</v>
      </c>
      <c r="I715" s="101">
        <f>+'Ark1'!Y1748</f>
        <v>209.67352941176475</v>
      </c>
      <c r="J715" s="101">
        <f>+'Ark1'!AA1748</f>
        <v>36.441010420739069</v>
      </c>
      <c r="K715" s="101">
        <f t="shared" si="22"/>
        <v>5.376244343891404</v>
      </c>
      <c r="L715" s="65">
        <f t="shared" si="23"/>
        <v>1.0625</v>
      </c>
      <c r="M715" s="39"/>
    </row>
    <row r="716" spans="1:24">
      <c r="A716" s="39"/>
      <c r="B716" s="47">
        <f>+'Ark1'!C1749</f>
        <v>2004</v>
      </c>
      <c r="C716" s="47">
        <f>+'Ark1'!M1749</f>
        <v>40</v>
      </c>
      <c r="D716" s="47">
        <f>+'Ark1'!Q1749</f>
        <v>46</v>
      </c>
      <c r="E716" s="65">
        <f>+'Ark1'!R1749</f>
        <v>49</v>
      </c>
      <c r="F716" s="65">
        <f>+'Ark1'!S1749</f>
        <v>49</v>
      </c>
      <c r="G716" s="101">
        <f>+'Ark1'!T1749</f>
        <v>0.15004899559039686</v>
      </c>
      <c r="H716" s="101">
        <f>+'Ark1'!U1749</f>
        <v>0.21854257282179737</v>
      </c>
      <c r="I716" s="101">
        <f>+'Ark1'!Y1749</f>
        <v>207.02244897959184</v>
      </c>
      <c r="J716" s="101">
        <f>+'Ark1'!AA1749</f>
        <v>29.228719908197771</v>
      </c>
      <c r="K716" s="101">
        <f t="shared" si="22"/>
        <v>5.1755612244897957</v>
      </c>
      <c r="L716" s="65">
        <f t="shared" si="23"/>
        <v>1.0652173913043479</v>
      </c>
      <c r="M716" s="39"/>
    </row>
    <row r="717" spans="1:24">
      <c r="A717" s="39"/>
      <c r="B717" s="47">
        <f>+'Ark1'!C1750</f>
        <v>2004</v>
      </c>
      <c r="C717" s="47">
        <f>+'Ark1'!M1750</f>
        <v>41</v>
      </c>
      <c r="D717" s="47">
        <f>+'Ark1'!Q1750</f>
        <v>51</v>
      </c>
      <c r="E717" s="65">
        <f>+'Ark1'!R1750</f>
        <v>58</v>
      </c>
      <c r="F717" s="65">
        <f>+'Ark1'!S1750</f>
        <v>58</v>
      </c>
      <c r="G717" s="101">
        <f>+'Ark1'!T1750</f>
        <v>0.17760901518863301</v>
      </c>
      <c r="H717" s="101">
        <f>+'Ark1'!U1750</f>
        <v>0.25164032960910498</v>
      </c>
      <c r="I717" s="101">
        <f>+'Ark1'!Y1750</f>
        <v>201.38620689655181</v>
      </c>
      <c r="J717" s="101">
        <f>+'Ark1'!AA1750</f>
        <v>33.537922170930422</v>
      </c>
      <c r="K717" s="101">
        <f t="shared" si="22"/>
        <v>4.9118587047939464</v>
      </c>
      <c r="L717" s="65">
        <f t="shared" si="23"/>
        <v>1.1372549019607843</v>
      </c>
      <c r="M717" s="39"/>
    </row>
    <row r="718" spans="1:24">
      <c r="A718" s="39"/>
      <c r="B718" s="47">
        <f>+'Ark1'!C1751</f>
        <v>2004</v>
      </c>
      <c r="C718" s="47">
        <f>+'Ark1'!M1751</f>
        <v>42</v>
      </c>
      <c r="D718" s="47">
        <f>+'Ark1'!Q1751</f>
        <v>80</v>
      </c>
      <c r="E718" s="65">
        <f>+'Ark1'!R1751</f>
        <v>104</v>
      </c>
      <c r="F718" s="65">
        <f>+'Ark1'!S1751</f>
        <v>104</v>
      </c>
      <c r="G718" s="101">
        <f>+'Ark1'!T1751</f>
        <v>0.31847133757961782</v>
      </c>
      <c r="H718" s="101">
        <f>+'Ark1'!U1751</f>
        <v>0.44152317070262304</v>
      </c>
      <c r="I718" s="101">
        <f>+'Ark1'!Y1751</f>
        <v>197.05961538461537</v>
      </c>
      <c r="J718" s="101">
        <f>+'Ark1'!AA1751</f>
        <v>32.285363792850383</v>
      </c>
      <c r="K718" s="101">
        <f t="shared" si="22"/>
        <v>4.6918956043956044</v>
      </c>
      <c r="L718" s="65">
        <f t="shared" si="23"/>
        <v>1.3</v>
      </c>
      <c r="M718" s="39"/>
    </row>
    <row r="719" spans="1:24">
      <c r="A719" s="39"/>
      <c r="B719" s="47">
        <f>+'Ark1'!C1752</f>
        <v>2004</v>
      </c>
      <c r="C719" s="47">
        <f>+'Ark1'!M1752</f>
        <v>43</v>
      </c>
      <c r="D719" s="47">
        <f>+'Ark1'!Q1752</f>
        <v>101</v>
      </c>
      <c r="E719" s="65">
        <f>+'Ark1'!R1752</f>
        <v>115</v>
      </c>
      <c r="F719" s="65">
        <f>+'Ark1'!S1752</f>
        <v>115</v>
      </c>
      <c r="G719" s="101">
        <f>+'Ark1'!T1752</f>
        <v>0.35215580597746188</v>
      </c>
      <c r="H719" s="101">
        <f>+'Ark1'!U1752</f>
        <v>0.49302365081722255</v>
      </c>
      <c r="I719" s="101">
        <f>+'Ark1'!Y1752</f>
        <v>198.99739130434796</v>
      </c>
      <c r="J719" s="101">
        <f>+'Ark1'!AA1752</f>
        <v>34.275481059940056</v>
      </c>
      <c r="K719" s="101">
        <f t="shared" si="22"/>
        <v>4.6278463094034406</v>
      </c>
      <c r="L719" s="65">
        <f t="shared" si="23"/>
        <v>1.1386138613861385</v>
      </c>
      <c r="M719" s="39"/>
    </row>
    <row r="720" spans="1:24">
      <c r="A720" s="39"/>
      <c r="B720" s="47">
        <f>+'Ark1'!C1753</f>
        <v>2004</v>
      </c>
      <c r="C720" s="47">
        <f>+'Ark1'!M1753</f>
        <v>44</v>
      </c>
      <c r="D720" s="47">
        <f>+'Ark1'!Q1753</f>
        <v>117</v>
      </c>
      <c r="E720" s="65">
        <f>+'Ark1'!R1753</f>
        <v>143</v>
      </c>
      <c r="F720" s="65">
        <f>+'Ark1'!S1753</f>
        <v>143</v>
      </c>
      <c r="G720" s="101">
        <f>+'Ark1'!T1753</f>
        <v>0.43789808917197448</v>
      </c>
      <c r="H720" s="101">
        <f>+'Ark1'!U1753</f>
        <v>0.58959378347302294</v>
      </c>
      <c r="I720" s="101">
        <f>+'Ark1'!Y1753</f>
        <v>191.37902097902099</v>
      </c>
      <c r="J720" s="101">
        <f>+'Ark1'!AA1753</f>
        <v>35.100183995586697</v>
      </c>
      <c r="K720" s="101">
        <f t="shared" si="22"/>
        <v>4.3495232040686593</v>
      </c>
      <c r="L720" s="65">
        <f t="shared" si="23"/>
        <v>1.2222222222222223</v>
      </c>
      <c r="M720" s="39"/>
    </row>
    <row r="721" spans="1:13">
      <c r="A721" s="39"/>
      <c r="B721" s="47">
        <f>+'Ark1'!C1754</f>
        <v>2004</v>
      </c>
      <c r="C721" s="47">
        <f>+'Ark1'!M1754</f>
        <v>45</v>
      </c>
      <c r="D721" s="47">
        <f>+'Ark1'!Q1754</f>
        <v>180</v>
      </c>
      <c r="E721" s="65">
        <f>+'Ark1'!R1754</f>
        <v>217</v>
      </c>
      <c r="F721" s="65">
        <f>+'Ark1'!S1754</f>
        <v>217</v>
      </c>
      <c r="G721" s="101">
        <f>+'Ark1'!T1754</f>
        <v>0.66450269475747181</v>
      </c>
      <c r="H721" s="101">
        <f>+'Ark1'!U1754</f>
        <v>0.89505270725668562</v>
      </c>
      <c r="I721" s="101">
        <f>+'Ark1'!Y1754</f>
        <v>191.45483870967735</v>
      </c>
      <c r="J721" s="101">
        <f>+'Ark1'!AA1754</f>
        <v>33.636698017871247</v>
      </c>
      <c r="K721" s="101">
        <f t="shared" si="22"/>
        <v>4.2545519713261637</v>
      </c>
      <c r="L721" s="65">
        <f t="shared" si="23"/>
        <v>1.2055555555555555</v>
      </c>
      <c r="M721" s="39"/>
    </row>
    <row r="722" spans="1:13">
      <c r="A722" s="39"/>
      <c r="B722" s="47">
        <f>+'Ark1'!C1755</f>
        <v>2004</v>
      </c>
      <c r="C722" s="47">
        <f>+'Ark1'!M1755</f>
        <v>46</v>
      </c>
      <c r="D722" s="47">
        <f>+'Ark1'!Q1755</f>
        <v>191</v>
      </c>
      <c r="E722" s="65">
        <f>+'Ark1'!R1755</f>
        <v>264</v>
      </c>
      <c r="F722" s="65">
        <f>+'Ark1'!S1755</f>
        <v>264</v>
      </c>
      <c r="G722" s="101">
        <f>+'Ark1'!T1755</f>
        <v>0.80842724154826062</v>
      </c>
      <c r="H722" s="101">
        <f>+'Ark1'!U1755</f>
        <v>1.0464109055805217</v>
      </c>
      <c r="I722" s="101">
        <f>+'Ark1'!Y1755</f>
        <v>183.98219696969713</v>
      </c>
      <c r="J722" s="101">
        <f>+'Ark1'!AA1755</f>
        <v>33.344642380393054</v>
      </c>
      <c r="K722" s="101">
        <f t="shared" si="22"/>
        <v>3.9996129776021117</v>
      </c>
      <c r="L722" s="65">
        <f t="shared" si="23"/>
        <v>1.3821989528795811</v>
      </c>
      <c r="M722" s="39"/>
    </row>
    <row r="723" spans="1:13">
      <c r="A723" s="39"/>
      <c r="B723" s="47">
        <f>+'Ark1'!C1756</f>
        <v>2004</v>
      </c>
      <c r="C723" s="47">
        <f>+'Ark1'!M1756</f>
        <v>47</v>
      </c>
      <c r="D723" s="47">
        <f>+'Ark1'!Q1756</f>
        <v>234</v>
      </c>
      <c r="E723" s="65">
        <f>+'Ark1'!R1756</f>
        <v>312</v>
      </c>
      <c r="F723" s="65">
        <f>+'Ark1'!S1756</f>
        <v>312</v>
      </c>
      <c r="G723" s="101">
        <f>+'Ark1'!T1756</f>
        <v>0.95541401273885374</v>
      </c>
      <c r="H723" s="101">
        <f>+'Ark1'!U1756</f>
        <v>1.2404775547636659</v>
      </c>
      <c r="I723" s="101">
        <f>+'Ark1'!Y1756</f>
        <v>184.54903846153832</v>
      </c>
      <c r="J723" s="101">
        <f>+'Ark1'!AA1756</f>
        <v>33.857762418661707</v>
      </c>
      <c r="K723" s="101">
        <f t="shared" si="22"/>
        <v>3.9265752864157091</v>
      </c>
      <c r="L723" s="65">
        <f t="shared" si="23"/>
        <v>1.3333333333333333</v>
      </c>
      <c r="M723" s="39"/>
    </row>
    <row r="724" spans="1:13">
      <c r="A724" s="39"/>
      <c r="B724" s="47">
        <f>+'Ark1'!C1757</f>
        <v>2004</v>
      </c>
      <c r="C724" s="47">
        <f>+'Ark1'!M1757</f>
        <v>48</v>
      </c>
      <c r="D724" s="47">
        <f>+'Ark1'!Q1757</f>
        <v>319</v>
      </c>
      <c r="E724" s="65">
        <f>+'Ark1'!R1757</f>
        <v>483</v>
      </c>
      <c r="F724" s="65">
        <f>+'Ark1'!S1757</f>
        <v>483</v>
      </c>
      <c r="G724" s="101">
        <f>+'Ark1'!T1757</f>
        <v>1.4790543851053413</v>
      </c>
      <c r="H724" s="101">
        <f>+'Ark1'!U1757</f>
        <v>1.8326996831745608</v>
      </c>
      <c r="I724" s="101">
        <f>+'Ark1'!Y1757</f>
        <v>176.12525879917189</v>
      </c>
      <c r="J724" s="101">
        <f>+'Ark1'!AA1757</f>
        <v>34.120163733094678</v>
      </c>
      <c r="K724" s="101">
        <f t="shared" si="22"/>
        <v>3.6692762249827475</v>
      </c>
      <c r="L724" s="65">
        <f t="shared" si="23"/>
        <v>1.5141065830721003</v>
      </c>
      <c r="M724" s="39"/>
    </row>
    <row r="725" spans="1:13">
      <c r="A725" s="39"/>
      <c r="B725" s="47">
        <f>+'Ark1'!C1758</f>
        <v>2004</v>
      </c>
      <c r="C725" s="47">
        <f>+'Ark1'!M1758</f>
        <v>49</v>
      </c>
      <c r="D725" s="47">
        <f>+'Ark1'!Q1758</f>
        <v>354</v>
      </c>
      <c r="E725" s="65">
        <f>+'Ark1'!R1758</f>
        <v>573</v>
      </c>
      <c r="F725" s="65">
        <f>+'Ark1'!S1758</f>
        <v>573</v>
      </c>
      <c r="G725" s="101">
        <f>+'Ark1'!T1758</f>
        <v>1.7546545810877019</v>
      </c>
      <c r="H725" s="101">
        <f>+'Ark1'!U1758</f>
        <v>2.1179742104640313</v>
      </c>
      <c r="I725" s="101">
        <f>+'Ark1'!Y1758</f>
        <v>171.57085514834213</v>
      </c>
      <c r="J725" s="101">
        <f>+'Ark1'!AA1758</f>
        <v>33.595965105135733</v>
      </c>
      <c r="K725" s="101">
        <f t="shared" si="22"/>
        <v>3.5014460234355536</v>
      </c>
      <c r="L725" s="65">
        <f t="shared" si="23"/>
        <v>1.6186440677966101</v>
      </c>
      <c r="M725" s="39"/>
    </row>
    <row r="726" spans="1:13">
      <c r="A726" s="39"/>
      <c r="B726" s="47">
        <f>+'Ark1'!C1759</f>
        <v>2004</v>
      </c>
      <c r="C726" s="47">
        <f>+'Ark1'!M1759</f>
        <v>50</v>
      </c>
      <c r="D726" s="47">
        <f>+'Ark1'!Q1759</f>
        <v>476</v>
      </c>
      <c r="E726" s="65">
        <f>+'Ark1'!R1759</f>
        <v>846</v>
      </c>
      <c r="F726" s="65">
        <f>+'Ark1'!S1759</f>
        <v>846</v>
      </c>
      <c r="G726" s="101">
        <f>+'Ark1'!T1759</f>
        <v>2.590641842234199</v>
      </c>
      <c r="H726" s="101">
        <f>+'Ark1'!U1759</f>
        <v>3.0538222781662325</v>
      </c>
      <c r="I726" s="101">
        <f>+'Ark1'!Y1759</f>
        <v>167.55248226950351</v>
      </c>
      <c r="J726" s="101">
        <f>+'Ark1'!AA1759</f>
        <v>32.903841738723145</v>
      </c>
      <c r="K726" s="101">
        <f t="shared" si="22"/>
        <v>3.3510496453900704</v>
      </c>
      <c r="L726" s="65">
        <f t="shared" si="23"/>
        <v>1.7773109243697478</v>
      </c>
      <c r="M726" s="39"/>
    </row>
    <row r="727" spans="1:13">
      <c r="A727" s="39"/>
      <c r="B727" s="47">
        <f>+'Ark1'!C1760</f>
        <v>2004</v>
      </c>
      <c r="C727" s="47">
        <f>+'Ark1'!M1760</f>
        <v>51</v>
      </c>
      <c r="D727" s="47">
        <f>+'Ark1'!Q1760</f>
        <v>468</v>
      </c>
      <c r="E727" s="65">
        <f>+'Ark1'!R1760</f>
        <v>897</v>
      </c>
      <c r="F727" s="65">
        <f>+'Ark1'!S1760</f>
        <v>897</v>
      </c>
      <c r="G727" s="101">
        <f>+'Ark1'!T1760</f>
        <v>2.7468152866242037</v>
      </c>
      <c r="H727" s="101">
        <f>+'Ark1'!U1760</f>
        <v>3.1440908461144339</v>
      </c>
      <c r="I727" s="101">
        <f>+'Ark1'!Y1760</f>
        <v>162.69721293199558</v>
      </c>
      <c r="J727" s="101">
        <f>+'Ark1'!AA1760</f>
        <v>33.681676009510994</v>
      </c>
      <c r="K727" s="101">
        <f t="shared" si="22"/>
        <v>3.1901414300391289</v>
      </c>
      <c r="L727" s="65">
        <f t="shared" si="23"/>
        <v>1.9166666666666667</v>
      </c>
      <c r="M727" s="39"/>
    </row>
    <row r="728" spans="1:13">
      <c r="A728" s="39"/>
      <c r="B728" s="47">
        <f>+'Ark1'!C1761</f>
        <v>2004</v>
      </c>
      <c r="C728" s="47">
        <f>+'Ark1'!M1761</f>
        <v>52</v>
      </c>
      <c r="D728" s="47">
        <f>+'Ark1'!Q1761</f>
        <v>598</v>
      </c>
      <c r="E728" s="65">
        <f>+'Ark1'!R1761</f>
        <v>1276</v>
      </c>
      <c r="F728" s="65">
        <f>+'Ark1'!S1761</f>
        <v>1276</v>
      </c>
      <c r="G728" s="101">
        <f>+'Ark1'!T1761</f>
        <v>3.9073983341499265</v>
      </c>
      <c r="H728" s="101">
        <f>+'Ark1'!U1761</f>
        <v>4.3567811934939513</v>
      </c>
      <c r="I728" s="101">
        <f>+'Ark1'!Y1761</f>
        <v>158.48659874608157</v>
      </c>
      <c r="J728" s="101">
        <f>+'Ark1'!AA1761</f>
        <v>32.060277290870125</v>
      </c>
      <c r="K728" s="101">
        <f t="shared" si="22"/>
        <v>3.0478192066554146</v>
      </c>
      <c r="L728" s="65">
        <f t="shared" si="23"/>
        <v>2.1337792642140467</v>
      </c>
      <c r="M728" s="39"/>
    </row>
    <row r="729" spans="1:13">
      <c r="A729" s="39"/>
      <c r="B729" s="47">
        <f>+'Ark1'!C1762</f>
        <v>2004</v>
      </c>
      <c r="C729" s="47">
        <f>+'Ark1'!M1762</f>
        <v>53</v>
      </c>
      <c r="D729" s="47">
        <f>+'Ark1'!Q1762</f>
        <v>655</v>
      </c>
      <c r="E729" s="65">
        <f>+'Ark1'!R1762</f>
        <v>1446</v>
      </c>
      <c r="F729" s="65">
        <f>+'Ark1'!S1762</f>
        <v>1446</v>
      </c>
      <c r="G729" s="101">
        <f>+'Ark1'!T1762</f>
        <v>4.4279764821166099</v>
      </c>
      <c r="H729" s="101">
        <f>+'Ark1'!U1762</f>
        <v>4.758889962033984</v>
      </c>
      <c r="I729" s="101">
        <f>+'Ark1'!Y1762</f>
        <v>152.76182572614101</v>
      </c>
      <c r="J729" s="101">
        <f>+'Ark1'!AA1762</f>
        <v>31.658467375349524</v>
      </c>
      <c r="K729" s="101">
        <f t="shared" si="22"/>
        <v>2.8822985986064342</v>
      </c>
      <c r="L729" s="65">
        <f t="shared" si="23"/>
        <v>2.2076335877862596</v>
      </c>
      <c r="M729" s="39"/>
    </row>
    <row r="730" spans="1:13">
      <c r="A730" s="39"/>
      <c r="B730" s="47">
        <f>+'Ark1'!C1763</f>
        <v>2004</v>
      </c>
      <c r="C730" s="47">
        <f>+'Ark1'!M1763</f>
        <v>54</v>
      </c>
      <c r="D730" s="47">
        <f>+'Ark1'!Q1763</f>
        <v>796</v>
      </c>
      <c r="E730" s="65">
        <f>+'Ark1'!R1763</f>
        <v>2000</v>
      </c>
      <c r="F730" s="65">
        <f>+'Ark1'!S1763</f>
        <v>2000</v>
      </c>
      <c r="G730" s="101">
        <f>+'Ark1'!T1763</f>
        <v>6.1244487996080359</v>
      </c>
      <c r="H730" s="101">
        <f>+'Ark1'!U1763</f>
        <v>6.4765564665547481</v>
      </c>
      <c r="I730" s="101">
        <f>+'Ark1'!Y1763</f>
        <v>150.3112999999999</v>
      </c>
      <c r="J730" s="101">
        <f>+'Ark1'!AA1763</f>
        <v>30.139051615968203</v>
      </c>
      <c r="K730" s="101">
        <f t="shared" si="22"/>
        <v>2.7835425925925907</v>
      </c>
      <c r="L730" s="65">
        <f t="shared" si="23"/>
        <v>2.512562814070352</v>
      </c>
      <c r="M730" s="39"/>
    </row>
    <row r="731" spans="1:13">
      <c r="A731" s="39"/>
      <c r="B731" s="47">
        <f>+'Ark1'!C1764</f>
        <v>2004</v>
      </c>
      <c r="C731" s="47">
        <f>+'Ark1'!M1764</f>
        <v>55</v>
      </c>
      <c r="D731" s="47">
        <f>+'Ark1'!Q1764</f>
        <v>949</v>
      </c>
      <c r="E731" s="65">
        <f>+'Ark1'!R1764</f>
        <v>3046</v>
      </c>
      <c r="F731" s="65">
        <f>+'Ark1'!S1764</f>
        <v>3046</v>
      </c>
      <c r="G731" s="101">
        <f>+'Ark1'!T1764</f>
        <v>9.3275355218030391</v>
      </c>
      <c r="H731" s="101">
        <f>+'Ark1'!U1764</f>
        <v>9.5903459425452731</v>
      </c>
      <c r="I731" s="101">
        <f>+'Ark1'!Y1764</f>
        <v>146.1442875902822</v>
      </c>
      <c r="J731" s="101">
        <f>+'Ark1'!AA1764</f>
        <v>28.627308106140781</v>
      </c>
      <c r="K731" s="101">
        <f t="shared" si="22"/>
        <v>2.6571688652778582</v>
      </c>
      <c r="L731" s="65">
        <f t="shared" si="23"/>
        <v>3.2096944151738671</v>
      </c>
      <c r="M731" s="39"/>
    </row>
    <row r="732" spans="1:13">
      <c r="A732" s="39"/>
      <c r="B732" s="47">
        <f>+'Ark1'!C1765</f>
        <v>2004</v>
      </c>
      <c r="C732" s="47">
        <f>+'Ark1'!M1765</f>
        <v>56</v>
      </c>
      <c r="D732" s="47">
        <f>+'Ark1'!Q1765</f>
        <v>942</v>
      </c>
      <c r="E732" s="65">
        <f>+'Ark1'!R1765</f>
        <v>2990</v>
      </c>
      <c r="F732" s="65">
        <f>+'Ark1'!S1765</f>
        <v>2990</v>
      </c>
      <c r="G732" s="101">
        <f>+'Ark1'!T1765</f>
        <v>9.156050955414015</v>
      </c>
      <c r="H732" s="101">
        <f>+'Ark1'!U1765</f>
        <v>9.1934550850212577</v>
      </c>
      <c r="I732" s="101">
        <f>+'Ark1'!Y1765</f>
        <v>142.72006688963231</v>
      </c>
      <c r="J732" s="101">
        <f>+'Ark1'!AA1765</f>
        <v>26.955595071916445</v>
      </c>
      <c r="K732" s="101">
        <f t="shared" si="22"/>
        <v>2.5485726230291483</v>
      </c>
      <c r="L732" s="65">
        <f t="shared" si="23"/>
        <v>3.1740976645435244</v>
      </c>
      <c r="M732" s="39"/>
    </row>
    <row r="733" spans="1:13">
      <c r="A733" s="39"/>
      <c r="B733" s="47">
        <f>+'Ark1'!C1766</f>
        <v>2004</v>
      </c>
      <c r="C733" s="47">
        <f>+'Ark1'!M1766</f>
        <v>57</v>
      </c>
      <c r="D733" s="47">
        <f>+'Ark1'!Q1766</f>
        <v>944</v>
      </c>
      <c r="E733" s="65">
        <f>+'Ark1'!R1766</f>
        <v>2816</v>
      </c>
      <c r="F733" s="65">
        <f>+'Ark1'!S1766</f>
        <v>2816</v>
      </c>
      <c r="G733" s="101">
        <f>+'Ark1'!T1766</f>
        <v>8.6232239098481145</v>
      </c>
      <c r="H733" s="101">
        <f>+'Ark1'!U1766</f>
        <v>8.4871412424957509</v>
      </c>
      <c r="I733" s="101">
        <f>+'Ark1'!Y1766</f>
        <v>139.89630681818139</v>
      </c>
      <c r="J733" s="101">
        <f>+'Ark1'!AA1766</f>
        <v>26.429146552564248</v>
      </c>
      <c r="K733" s="101">
        <f t="shared" si="22"/>
        <v>2.4543211722487963</v>
      </c>
      <c r="L733" s="65">
        <f t="shared" si="23"/>
        <v>2.9830508474576272</v>
      </c>
      <c r="M733" s="39"/>
    </row>
    <row r="734" spans="1:13">
      <c r="A734" s="39"/>
      <c r="B734" s="47">
        <f>+'Ark1'!C1767</f>
        <v>2004</v>
      </c>
      <c r="C734" s="47">
        <f>+'Ark1'!M1767</f>
        <v>58</v>
      </c>
      <c r="D734" s="47">
        <f>+'Ark1'!Q1767</f>
        <v>988</v>
      </c>
      <c r="E734" s="65">
        <f>+'Ark1'!R1767</f>
        <v>3126</v>
      </c>
      <c r="F734" s="65">
        <f>+'Ark1'!S1767</f>
        <v>3126</v>
      </c>
      <c r="G734" s="101">
        <f>+'Ark1'!T1767</f>
        <v>9.5725134737873621</v>
      </c>
      <c r="H734" s="101">
        <f>+'Ark1'!U1767</f>
        <v>9.2488743843505983</v>
      </c>
      <c r="I734" s="101">
        <f>+'Ark1'!Y1767</f>
        <v>137.33378119001924</v>
      </c>
      <c r="J734" s="101">
        <f>+'Ark1'!AA1767</f>
        <v>25.062187738197675</v>
      </c>
      <c r="K734" s="101">
        <f t="shared" si="22"/>
        <v>2.3678238136210212</v>
      </c>
      <c r="L734" s="65">
        <f t="shared" si="23"/>
        <v>3.1639676113360324</v>
      </c>
      <c r="M734" s="39"/>
    </row>
    <row r="735" spans="1:13">
      <c r="A735" s="39"/>
      <c r="B735" s="47">
        <f>+'Ark1'!C1768</f>
        <v>2004</v>
      </c>
      <c r="C735" s="47">
        <f>+'Ark1'!M1768</f>
        <v>59</v>
      </c>
      <c r="D735" s="47">
        <f>+'Ark1'!Q1768</f>
        <v>934</v>
      </c>
      <c r="E735" s="65">
        <f>+'Ark1'!R1768</f>
        <v>2956</v>
      </c>
      <c r="F735" s="65">
        <f>+'Ark1'!S1768</f>
        <v>2956</v>
      </c>
      <c r="G735" s="101">
        <f>+'Ark1'!T1768</f>
        <v>9.0519353258206756</v>
      </c>
      <c r="H735" s="101">
        <f>+'Ark1'!U1768</f>
        <v>8.6144285408271255</v>
      </c>
      <c r="I735" s="101">
        <f>+'Ark1'!Y1768</f>
        <v>135.26938430311236</v>
      </c>
      <c r="J735" s="101">
        <f>+'Ark1'!AA1768</f>
        <v>25.251079635537721</v>
      </c>
      <c r="K735" s="101">
        <f t="shared" si="22"/>
        <v>2.292701428866311</v>
      </c>
      <c r="L735" s="65">
        <f t="shared" si="23"/>
        <v>3.164882226980728</v>
      </c>
      <c r="M735" s="39"/>
    </row>
    <row r="736" spans="1:13">
      <c r="A736" s="39"/>
      <c r="B736" s="47">
        <f>+'Ark1'!C1769</f>
        <v>2004</v>
      </c>
      <c r="C736" s="47">
        <f>+'Ark1'!M1769</f>
        <v>60</v>
      </c>
      <c r="D736" s="47">
        <f>+'Ark1'!Q1769</f>
        <v>948</v>
      </c>
      <c r="E736" s="65">
        <f>+'Ark1'!R1769</f>
        <v>2975</v>
      </c>
      <c r="F736" s="65">
        <f>+'Ark1'!S1769</f>
        <v>2975</v>
      </c>
      <c r="G736" s="101">
        <f>+'Ark1'!T1769</f>
        <v>9.1101175894169497</v>
      </c>
      <c r="H736" s="101">
        <f>+'Ark1'!U1769</f>
        <v>8.4660649322276136</v>
      </c>
      <c r="I736" s="101">
        <f>+'Ark1'!Y1769</f>
        <v>132.09065546218528</v>
      </c>
      <c r="J736" s="101">
        <f>+'Ark1'!AA1769</f>
        <v>24.180827881800703</v>
      </c>
      <c r="K736" s="101">
        <f t="shared" si="22"/>
        <v>2.2015109243697548</v>
      </c>
      <c r="L736" s="65">
        <f t="shared" si="23"/>
        <v>3.138185654008439</v>
      </c>
      <c r="M736" s="39"/>
    </row>
    <row r="737" spans="1:13">
      <c r="A737" s="39"/>
      <c r="B737" s="47">
        <f>+'Ark1'!C1770</f>
        <v>2004</v>
      </c>
      <c r="C737" s="47">
        <f>+'Ark1'!M1770</f>
        <v>61</v>
      </c>
      <c r="D737" s="47">
        <f>+'Ark1'!Q1770</f>
        <v>792</v>
      </c>
      <c r="E737" s="65">
        <f>+'Ark1'!R1770</f>
        <v>2226</v>
      </c>
      <c r="F737" s="65">
        <f>+'Ark1'!S1770</f>
        <v>2226</v>
      </c>
      <c r="G737" s="101">
        <f>+'Ark1'!T1770</f>
        <v>6.816511513963742</v>
      </c>
      <c r="H737" s="101">
        <f>+'Ark1'!U1770</f>
        <v>6.268934451511698</v>
      </c>
      <c r="I737" s="101">
        <f>+'Ark1'!Y1770</f>
        <v>130.7212039532794</v>
      </c>
      <c r="J737" s="101">
        <f>+'Ark1'!AA1770</f>
        <v>22.881807523262424</v>
      </c>
      <c r="K737" s="101">
        <f t="shared" si="22"/>
        <v>2.1429705566111377</v>
      </c>
      <c r="L737" s="65">
        <f t="shared" si="23"/>
        <v>2.8106060606060606</v>
      </c>
      <c r="M737" s="39"/>
    </row>
    <row r="738" spans="1:13">
      <c r="A738" s="39"/>
      <c r="B738" s="47">
        <f>+'Ark1'!C1771</f>
        <v>2004</v>
      </c>
      <c r="C738" s="47">
        <f>+'Ark1'!M1771</f>
        <v>62</v>
      </c>
      <c r="D738" s="47">
        <f>+'Ark1'!Q1771</f>
        <v>638</v>
      </c>
      <c r="E738" s="65">
        <f>+'Ark1'!R1771</f>
        <v>1583</v>
      </c>
      <c r="F738" s="65">
        <f>+'Ark1'!S1771</f>
        <v>1583</v>
      </c>
      <c r="G738" s="101">
        <f>+'Ark1'!T1771</f>
        <v>4.8475012248897613</v>
      </c>
      <c r="H738" s="101">
        <f>+'Ark1'!U1771</f>
        <v>4.2935781152625347</v>
      </c>
      <c r="I738" s="101">
        <f>+'Ark1'!Y1771</f>
        <v>125.89715729627297</v>
      </c>
      <c r="J738" s="101">
        <f>+'Ark1'!AA1771</f>
        <v>23.309053238179882</v>
      </c>
      <c r="K738" s="101">
        <f t="shared" si="22"/>
        <v>2.0305993112302092</v>
      </c>
      <c r="L738" s="65">
        <f t="shared" si="23"/>
        <v>2.481191222570533</v>
      </c>
      <c r="M738" s="39"/>
    </row>
    <row r="739" spans="1:13">
      <c r="A739" s="39"/>
      <c r="B739" s="47">
        <f>+'Ark1'!C1772</f>
        <v>2004</v>
      </c>
      <c r="C739" s="47">
        <f>+'Ark1'!M1772</f>
        <v>63</v>
      </c>
      <c r="D739" s="47">
        <f>+'Ark1'!Q1772</f>
        <v>444</v>
      </c>
      <c r="E739" s="65">
        <f>+'Ark1'!R1772</f>
        <v>894</v>
      </c>
      <c r="F739" s="65">
        <f>+'Ark1'!S1772</f>
        <v>894</v>
      </c>
      <c r="G739" s="101">
        <f>+'Ark1'!T1772</f>
        <v>2.7376286134247922</v>
      </c>
      <c r="H739" s="101">
        <f>+'Ark1'!U1772</f>
        <v>2.4207961717854345</v>
      </c>
      <c r="I739" s="101">
        <f>+'Ark1'!Y1772</f>
        <v>125.68926174496637</v>
      </c>
      <c r="J739" s="101">
        <f>+'Ark1'!AA1772</f>
        <v>22.602216163854941</v>
      </c>
      <c r="K739" s="101">
        <f t="shared" si="22"/>
        <v>1.995067646745498</v>
      </c>
      <c r="L739" s="65">
        <f t="shared" si="23"/>
        <v>2.0135135135135136</v>
      </c>
      <c r="M739" s="39"/>
    </row>
    <row r="740" spans="1:13">
      <c r="A740" s="39"/>
      <c r="B740" s="47">
        <f>+'Ark1'!C1773</f>
        <v>2004</v>
      </c>
      <c r="C740" s="47">
        <f>+'Ark1'!M1773</f>
        <v>64</v>
      </c>
      <c r="D740" s="47">
        <f>+'Ark1'!Q1773</f>
        <v>274</v>
      </c>
      <c r="E740" s="65">
        <f>+'Ark1'!R1773</f>
        <v>449</v>
      </c>
      <c r="F740" s="65">
        <f>+'Ark1'!S1773</f>
        <v>449</v>
      </c>
      <c r="G740" s="101">
        <f>+'Ark1'!T1773</f>
        <v>1.3749387555120041</v>
      </c>
      <c r="H740" s="101">
        <f>+'Ark1'!U1773</f>
        <v>1.2173976700756228</v>
      </c>
      <c r="I740" s="101">
        <f>+'Ark1'!Y1773</f>
        <v>125.85300668151444</v>
      </c>
      <c r="J740" s="101">
        <f>+'Ark1'!AA1773</f>
        <v>21.614429439663606</v>
      </c>
      <c r="K740" s="101">
        <f t="shared" si="22"/>
        <v>1.9664532293986632</v>
      </c>
      <c r="L740" s="65">
        <f t="shared" si="23"/>
        <v>1.6386861313868613</v>
      </c>
      <c r="M740" s="39"/>
    </row>
    <row r="741" spans="1:13">
      <c r="A741" s="39"/>
      <c r="B741" s="47">
        <f>+'Ark1'!C1774</f>
        <v>2004</v>
      </c>
      <c r="C741" s="47">
        <f>+'Ark1'!M1774</f>
        <v>65</v>
      </c>
      <c r="D741" s="47">
        <f>+'Ark1'!Q1774</f>
        <v>161</v>
      </c>
      <c r="E741" s="65">
        <f>+'Ark1'!R1774</f>
        <v>254</v>
      </c>
      <c r="F741" s="65">
        <f>+'Ark1'!S1774</f>
        <v>254</v>
      </c>
      <c r="G741" s="101">
        <f>+'Ark1'!T1774</f>
        <v>0.77780499755022048</v>
      </c>
      <c r="H741" s="101">
        <f>+'Ark1'!U1774</f>
        <v>0.69259474370222185</v>
      </c>
      <c r="I741" s="101">
        <f>+'Ark1'!Y1774</f>
        <v>126.56771653543316</v>
      </c>
      <c r="J741" s="101">
        <f>+'Ark1'!AA1774</f>
        <v>20.789060122334135</v>
      </c>
      <c r="K741" s="101">
        <f t="shared" si="22"/>
        <v>1.947195639006664</v>
      </c>
      <c r="L741" s="65">
        <f t="shared" si="23"/>
        <v>1.5776397515527951</v>
      </c>
      <c r="M741" s="39"/>
    </row>
    <row r="742" spans="1:13">
      <c r="A742" s="39"/>
      <c r="B742" s="47">
        <f>+'Ark1'!C1775</f>
        <v>2004</v>
      </c>
      <c r="C742" s="47">
        <f>+'Ark1'!M1775</f>
        <v>66</v>
      </c>
      <c r="D742" s="47">
        <f>+'Ark1'!Q1775</f>
        <v>0</v>
      </c>
      <c r="E742" s="65">
        <f>+'Ark1'!R1775</f>
        <v>0</v>
      </c>
      <c r="F742" s="65">
        <f>+'Ark1'!S1775</f>
        <v>0</v>
      </c>
      <c r="G742" s="101">
        <f>+'Ark1'!T1775</f>
        <v>0</v>
      </c>
      <c r="H742" s="101">
        <f>+'Ark1'!U1775</f>
        <v>0</v>
      </c>
      <c r="I742" s="101">
        <f>+'Ark1'!Y1775</f>
        <v>0</v>
      </c>
      <c r="J742" s="101">
        <f>+'Ark1'!AA1775</f>
        <v>0</v>
      </c>
      <c r="K742" s="101">
        <f t="shared" si="22"/>
        <v>0</v>
      </c>
      <c r="L742" s="65" t="e">
        <f t="shared" si="23"/>
        <v>#DIV/0!</v>
      </c>
      <c r="M742" s="39"/>
    </row>
    <row r="743" spans="1:13">
      <c r="A743" s="39"/>
      <c r="B743" s="47">
        <f>+'Ark1'!C1776</f>
        <v>2004</v>
      </c>
      <c r="C743" s="47">
        <f>+'Ark1'!M1776</f>
        <v>67</v>
      </c>
      <c r="D743" s="47">
        <f>+'Ark1'!Q1776</f>
        <v>0</v>
      </c>
      <c r="E743" s="65">
        <f>+'Ark1'!R1776</f>
        <v>0</v>
      </c>
      <c r="F743" s="65">
        <f>+'Ark1'!S1776</f>
        <v>0</v>
      </c>
      <c r="G743" s="101">
        <f>+'Ark1'!T1776</f>
        <v>0</v>
      </c>
      <c r="H743" s="101">
        <f>+'Ark1'!U1776</f>
        <v>0</v>
      </c>
      <c r="I743" s="101">
        <f>+'Ark1'!Y1776</f>
        <v>0</v>
      </c>
      <c r="J743" s="101">
        <f>+'Ark1'!AA1776</f>
        <v>0</v>
      </c>
      <c r="K743" s="101">
        <f t="shared" si="22"/>
        <v>0</v>
      </c>
      <c r="L743" s="65" t="e">
        <f t="shared" si="23"/>
        <v>#DIV/0!</v>
      </c>
      <c r="M743" s="39"/>
    </row>
    <row r="744" spans="1:13">
      <c r="A744" s="39"/>
      <c r="B744" s="47">
        <f>+'Ark1'!C1777</f>
        <v>2004</v>
      </c>
      <c r="C744" s="47">
        <f>+'Ark1'!M1777</f>
        <v>68</v>
      </c>
      <c r="D744" s="47">
        <f>+'Ark1'!Q1777</f>
        <v>0</v>
      </c>
      <c r="E744" s="65">
        <f>+'Ark1'!R1777</f>
        <v>0</v>
      </c>
      <c r="F744" s="65">
        <f>+'Ark1'!S1777</f>
        <v>0</v>
      </c>
      <c r="G744" s="101">
        <f>+'Ark1'!T1777</f>
        <v>0</v>
      </c>
      <c r="H744" s="101">
        <f>+'Ark1'!U1777</f>
        <v>0</v>
      </c>
      <c r="I744" s="101">
        <f>+'Ark1'!Y1777</f>
        <v>0</v>
      </c>
      <c r="J744" s="101">
        <f>+'Ark1'!AA1777</f>
        <v>0</v>
      </c>
      <c r="K744" s="101">
        <f t="shared" si="22"/>
        <v>0</v>
      </c>
      <c r="L744" s="65" t="e">
        <f t="shared" si="23"/>
        <v>#DIV/0!</v>
      </c>
      <c r="M744" s="39"/>
    </row>
    <row r="745" spans="1:13">
      <c r="A745" s="39"/>
      <c r="B745" s="47">
        <f>+'Ark1'!C1778</f>
        <v>2003</v>
      </c>
      <c r="C745" s="47">
        <f>+'Ark1'!M1778</f>
        <v>0</v>
      </c>
      <c r="D745" s="47">
        <f>+'Ark1'!Q1778</f>
        <v>102</v>
      </c>
      <c r="E745" s="65">
        <f>+'Ark1'!R1778</f>
        <v>322</v>
      </c>
      <c r="F745" s="65">
        <f>+'Ark1'!S1778</f>
        <v>0</v>
      </c>
      <c r="G745" s="101">
        <f>+'Ark1'!T1778</f>
        <v>1.1341622345109363</v>
      </c>
      <c r="H745" s="101">
        <f>+'Ark1'!U1778</f>
        <v>0</v>
      </c>
      <c r="I745" s="101">
        <f>+'Ark1'!Y1778</f>
        <v>0</v>
      </c>
      <c r="J745" s="101">
        <f>+'Ark1'!AA1778</f>
        <v>0</v>
      </c>
      <c r="K745" s="101" t="e">
        <f t="shared" si="22"/>
        <v>#DIV/0!</v>
      </c>
      <c r="L745" s="65">
        <f t="shared" si="23"/>
        <v>3.1568627450980391</v>
      </c>
      <c r="M745" s="39"/>
    </row>
    <row r="746" spans="1:1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</sheetData>
  <mergeCells count="1">
    <mergeCell ref="L5:M5"/>
  </mergeCells>
  <conditionalFormatting sqref="O36:P37 O105:P105">
    <cfRule type="cellIs" dxfId="59" priority="2" stopIfTrue="1" operator="lessThan">
      <formula>0</formula>
    </cfRule>
  </conditionalFormatting>
  <conditionalFormatting sqref="O82:P82">
    <cfRule type="cellIs" dxfId="58" priority="3" stopIfTrue="1" operator="greaterThan">
      <formula>0</formula>
    </cfRule>
  </conditionalFormatting>
  <conditionalFormatting sqref="O59:P59">
    <cfRule type="cellIs" dxfId="57" priority="4" stopIfTrue="1" operator="greaterThan">
      <formula>0</formula>
    </cfRule>
    <cfRule type="cellIs" dxfId="56" priority="5" stopIfTrue="1" operator="lessThan">
      <formula>0</formula>
    </cfRule>
  </conditionalFormatting>
  <conditionalFormatting sqref="O82:P82">
    <cfRule type="cellIs" dxfId="55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772A5-BEF6-4C74-8B3B-1FB5DE934D1F}">
  <dimension ref="A1"/>
  <sheetViews>
    <sheetView workbookViewId="0">
      <selection activeCell="A9" sqref="A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444"/>
  <sheetViews>
    <sheetView zoomScale="90" zoomScaleNormal="90" workbookViewId="0">
      <selection activeCell="W28" sqref="W28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6" customWidth="1"/>
    <col min="11" max="11" width="4.36328125" customWidth="1"/>
    <col min="12" max="12" width="5.81640625" style="96" customWidth="1"/>
    <col min="13" max="13" width="7.81640625" customWidth="1"/>
    <col min="14" max="14" width="5.90625" style="96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6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6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0"/>
      <c r="K1" s="39"/>
      <c r="L1" s="100"/>
      <c r="M1" s="39"/>
      <c r="N1" s="100"/>
      <c r="O1" s="39"/>
      <c r="P1" s="64"/>
      <c r="Q1" s="39"/>
      <c r="R1" s="39"/>
      <c r="S1" s="64"/>
      <c r="T1" s="100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6" customFormat="1" ht="31.8">
      <c r="A2" s="144"/>
      <c r="B2" s="145" t="s">
        <v>461</v>
      </c>
      <c r="C2" s="144"/>
      <c r="D2" s="144"/>
      <c r="E2" s="144"/>
      <c r="F2" s="144"/>
      <c r="G2" s="144"/>
      <c r="H2" s="144"/>
      <c r="I2" s="145" t="s">
        <v>502</v>
      </c>
      <c r="J2" s="147"/>
      <c r="K2" s="144"/>
      <c r="L2" s="144"/>
      <c r="M2" s="147" t="str">
        <f>+År!B2</f>
        <v>Skålda purke</v>
      </c>
      <c r="N2" s="147"/>
      <c r="O2" s="144"/>
      <c r="P2" s="151"/>
      <c r="Q2" s="145"/>
      <c r="R2" s="144"/>
      <c r="S2" s="151"/>
      <c r="T2" s="144"/>
      <c r="U2" s="150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0"/>
      <c r="K3" s="39"/>
      <c r="L3" s="100"/>
      <c r="M3" s="39"/>
      <c r="N3" s="100"/>
      <c r="O3" s="39"/>
      <c r="P3" s="64"/>
      <c r="Q3" s="39"/>
      <c r="R3" s="39"/>
      <c r="S3" s="64"/>
      <c r="T3" s="100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100"/>
      <c r="K4" s="39"/>
      <c r="L4" s="100"/>
      <c r="M4" s="39"/>
      <c r="N4" s="100"/>
      <c r="O4" s="39"/>
      <c r="P4" s="64"/>
      <c r="Q4" s="39"/>
      <c r="R4" s="39"/>
      <c r="S4" s="64"/>
      <c r="T4" s="100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7" customFormat="1" ht="19.8">
      <c r="A5" s="157"/>
      <c r="B5" s="157"/>
      <c r="C5" s="157"/>
      <c r="D5" s="157"/>
      <c r="E5" s="142" t="s">
        <v>8</v>
      </c>
      <c r="F5" s="142"/>
      <c r="G5" s="136">
        <f>+År!R2</f>
        <v>45</v>
      </c>
      <c r="H5" s="142"/>
      <c r="I5" s="157"/>
      <c r="J5" s="166" t="s">
        <v>453</v>
      </c>
      <c r="K5" s="142"/>
      <c r="L5" s="158"/>
      <c r="M5" s="157"/>
      <c r="N5" s="166"/>
      <c r="O5" s="326">
        <f>SUM(G12:G29)</f>
        <v>25665</v>
      </c>
      <c r="P5" s="325"/>
      <c r="Q5" s="142"/>
      <c r="R5" s="39"/>
      <c r="S5" s="159"/>
      <c r="T5" s="157"/>
      <c r="U5" s="158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0"/>
      <c r="K6" s="39"/>
      <c r="L6" s="100"/>
      <c r="M6" s="39"/>
      <c r="N6" s="100"/>
      <c r="O6" s="45"/>
      <c r="P6" s="64"/>
      <c r="Q6" s="39"/>
      <c r="R6" s="39"/>
      <c r="S6" s="64"/>
      <c r="T6" s="100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100"/>
      <c r="K7" s="39"/>
      <c r="L7" s="100"/>
      <c r="M7" s="39"/>
      <c r="N7" s="100"/>
      <c r="O7" s="45"/>
      <c r="P7" s="64"/>
      <c r="Q7" s="39"/>
      <c r="R7" s="39"/>
      <c r="S7" s="64"/>
      <c r="T7" s="100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100"/>
      <c r="K8" s="39"/>
      <c r="L8" s="100"/>
      <c r="M8" s="39"/>
      <c r="N8" s="100"/>
      <c r="O8" s="45"/>
      <c r="P8" s="64"/>
      <c r="Q8" s="39"/>
      <c r="R8" s="39"/>
      <c r="S8" s="82" t="s">
        <v>546</v>
      </c>
      <c r="T8" s="148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2" t="s">
        <v>3</v>
      </c>
      <c r="J9" s="100"/>
      <c r="K9" s="39"/>
      <c r="L9" s="100"/>
      <c r="M9" s="39"/>
      <c r="N9" s="100"/>
      <c r="O9" s="45"/>
      <c r="P9" s="72" t="s">
        <v>18</v>
      </c>
      <c r="Q9" s="39"/>
      <c r="R9" s="78" t="s">
        <v>476</v>
      </c>
      <c r="S9" s="72" t="s">
        <v>547</v>
      </c>
      <c r="T9" s="95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526</v>
      </c>
      <c r="F10" s="34"/>
      <c r="G10" s="72" t="s">
        <v>3</v>
      </c>
      <c r="H10" s="34"/>
      <c r="I10" s="72" t="s">
        <v>482</v>
      </c>
      <c r="J10" s="95" t="s">
        <v>3</v>
      </c>
      <c r="K10" s="39"/>
      <c r="L10" s="95" t="s">
        <v>1</v>
      </c>
      <c r="M10" s="78" t="s">
        <v>18</v>
      </c>
      <c r="N10" s="100"/>
      <c r="O10" s="78" t="s">
        <v>476</v>
      </c>
      <c r="P10" s="72" t="s">
        <v>480</v>
      </c>
      <c r="Q10" s="39"/>
      <c r="R10" s="78" t="s">
        <v>480</v>
      </c>
      <c r="S10" s="72" t="s">
        <v>551</v>
      </c>
      <c r="T10" s="95" t="s">
        <v>533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462</v>
      </c>
      <c r="D11" s="42"/>
      <c r="E11" s="34" t="s">
        <v>505</v>
      </c>
      <c r="F11" s="118" t="s">
        <v>532</v>
      </c>
      <c r="G11" s="72" t="s">
        <v>11</v>
      </c>
      <c r="H11" s="118" t="s">
        <v>532</v>
      </c>
      <c r="I11" s="72" t="s">
        <v>475</v>
      </c>
      <c r="J11" s="95" t="s">
        <v>444</v>
      </c>
      <c r="K11" s="118" t="s">
        <v>532</v>
      </c>
      <c r="L11" s="95" t="s">
        <v>444</v>
      </c>
      <c r="M11" s="78" t="s">
        <v>475</v>
      </c>
      <c r="N11" s="130" t="s">
        <v>532</v>
      </c>
      <c r="O11" s="78" t="s">
        <v>478</v>
      </c>
      <c r="P11" s="72" t="s">
        <v>477</v>
      </c>
      <c r="Q11" s="118" t="s">
        <v>532</v>
      </c>
      <c r="R11" s="78" t="s">
        <v>477</v>
      </c>
      <c r="S11" s="72" t="s">
        <v>475</v>
      </c>
      <c r="T11" s="95" t="s">
        <v>540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47">
        <f>+'Ark1'!C2059</f>
        <v>2024</v>
      </c>
      <c r="C12" s="47">
        <f>+'Ark1'!N2059</f>
        <v>70</v>
      </c>
      <c r="D12" s="48" t="s">
        <v>509</v>
      </c>
      <c r="E12" s="47">
        <f>+'Ark1'!Q2059</f>
        <v>20</v>
      </c>
      <c r="F12" s="60">
        <f t="shared" ref="F12:F29" si="0">+E12-E31</f>
        <v>1</v>
      </c>
      <c r="G12" s="199">
        <f>+'Ark1'!R2059</f>
        <v>26</v>
      </c>
      <c r="H12" s="60">
        <f t="shared" ref="H12:H29" si="1">+G12-G31</f>
        <v>6</v>
      </c>
      <c r="I12" s="65">
        <f>+'Ark1'!S2059</f>
        <v>26</v>
      </c>
      <c r="J12" s="101">
        <f>+'Ark1'!T2059</f>
        <v>0.10130133250214295</v>
      </c>
      <c r="K12" s="98">
        <f t="shared" ref="K12:K29" si="2">+J12-J31</f>
        <v>2.5549495520096124E-2</v>
      </c>
      <c r="L12" s="101">
        <f>+'Ark1'!U2059</f>
        <v>5.0229173632317568E-2</v>
      </c>
      <c r="M12" s="201">
        <f>+'Ark1'!W2059</f>
        <v>62.5</v>
      </c>
      <c r="N12" s="98">
        <f t="shared" ref="N12:N29" si="3">+M12-M31</f>
        <v>3.9500000000000028</v>
      </c>
      <c r="O12" s="49">
        <f>+'Ark1'!AB2059</f>
        <v>3.5868349021643882</v>
      </c>
      <c r="P12" s="199">
        <f>+'Ark1'!Y2059</f>
        <v>75.773076923076943</v>
      </c>
      <c r="Q12" s="98">
        <f t="shared" ref="Q12:Q29" si="4">+P12-P31</f>
        <v>-0.8369230769230569</v>
      </c>
      <c r="R12" s="49">
        <f>+'Ark1'!AA2059</f>
        <v>3.044232591475732</v>
      </c>
      <c r="S12" s="65">
        <f>+'Ark1'!AC2059</f>
        <v>-24.53344602642494</v>
      </c>
      <c r="T12" s="101">
        <f>+G12/E12</f>
        <v>1.3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47">
        <f>+'Ark1'!C2060</f>
        <v>2024</v>
      </c>
      <c r="C13" s="47">
        <f>+'Ark1'!N2060</f>
        <v>80</v>
      </c>
      <c r="D13" s="48" t="s">
        <v>510</v>
      </c>
      <c r="E13" s="47">
        <f>+'Ark1'!Q2060</f>
        <v>68</v>
      </c>
      <c r="F13" s="60">
        <f t="shared" si="0"/>
        <v>8</v>
      </c>
      <c r="G13" s="199">
        <f>+'Ark1'!R2060</f>
        <v>121</v>
      </c>
      <c r="H13" s="60">
        <f t="shared" si="1"/>
        <v>26</v>
      </c>
      <c r="I13" s="65">
        <f>+'Ark1'!S2060</f>
        <v>120</v>
      </c>
      <c r="J13" s="101">
        <f>+'Ark1'!T2060</f>
        <v>0.47144081664458809</v>
      </c>
      <c r="K13" s="98">
        <f t="shared" si="2"/>
        <v>0.11161959097986562</v>
      </c>
      <c r="L13" s="101">
        <f>+'Ark1'!U2060</f>
        <v>0.26444190087528441</v>
      </c>
      <c r="M13" s="201">
        <f>+'Ark1'!W2060</f>
        <v>62.266666666666652</v>
      </c>
      <c r="N13" s="98">
        <f t="shared" si="3"/>
        <v>1.0086021505376266</v>
      </c>
      <c r="O13" s="49">
        <f>+'Ark1'!AB2060</f>
        <v>3.9680669797214385</v>
      </c>
      <c r="P13" s="199">
        <f>+'Ark1'!Y2060</f>
        <v>85.719008264462815</v>
      </c>
      <c r="Q13" s="98">
        <f t="shared" si="4"/>
        <v>0.96427142235754104</v>
      </c>
      <c r="R13" s="49">
        <f>+'Ark1'!AA2060</f>
        <v>2.6898678199650199</v>
      </c>
      <c r="S13" s="65">
        <f>+'Ark1'!AC2060</f>
        <v>26.141921530514608</v>
      </c>
      <c r="T13" s="101">
        <f t="shared" ref="T13:T31" si="5">+G13/E13</f>
        <v>1.7794117647058822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47">
        <f>+'Ark1'!C2061</f>
        <v>2024</v>
      </c>
      <c r="C14" s="47">
        <f>+'Ark1'!N2061</f>
        <v>90</v>
      </c>
      <c r="D14" s="48" t="s">
        <v>511</v>
      </c>
      <c r="E14" s="47">
        <f>+'Ark1'!Q2061</f>
        <v>115</v>
      </c>
      <c r="F14" s="60">
        <f t="shared" si="0"/>
        <v>3</v>
      </c>
      <c r="G14" s="199">
        <f>+'Ark1'!R2061</f>
        <v>393</v>
      </c>
      <c r="H14" s="60">
        <f t="shared" si="1"/>
        <v>84</v>
      </c>
      <c r="I14" s="65">
        <f>+'Ark1'!S2061</f>
        <v>392</v>
      </c>
      <c r="J14" s="101">
        <f>+'Ark1'!T2061</f>
        <v>1.5312086028208525</v>
      </c>
      <c r="K14" s="98">
        <f t="shared" si="2"/>
        <v>0.36084272144822926</v>
      </c>
      <c r="L14" s="101">
        <f>+'Ark1'!U2061</f>
        <v>0.96114126719885851</v>
      </c>
      <c r="M14" s="201">
        <f>+'Ark1'!W2061</f>
        <v>61.877551020408191</v>
      </c>
      <c r="N14" s="98">
        <f t="shared" si="3"/>
        <v>-0.41371111551416107</v>
      </c>
      <c r="O14" s="49">
        <f>+'Ark1'!AB2061</f>
        <v>3.1703836957077129</v>
      </c>
      <c r="P14" s="199">
        <f>+'Ark1'!Y2061</f>
        <v>95.92391857506361</v>
      </c>
      <c r="Q14" s="98">
        <f t="shared" si="4"/>
        <v>-0.12462511425677292</v>
      </c>
      <c r="R14" s="49">
        <f>+'Ark1'!AA2061</f>
        <v>2.7200334144660245</v>
      </c>
      <c r="S14" s="65">
        <f>+'Ark1'!AC2061</f>
        <v>7.0906297578847024</v>
      </c>
      <c r="T14" s="101">
        <f t="shared" si="5"/>
        <v>3.4173913043478259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47">
        <f>+'Ark1'!C2062</f>
        <v>2024</v>
      </c>
      <c r="C15" s="47">
        <f>+'Ark1'!N2062</f>
        <v>100</v>
      </c>
      <c r="D15" s="48" t="s">
        <v>486</v>
      </c>
      <c r="E15" s="47">
        <f>+'Ark1'!Q2062</f>
        <v>180</v>
      </c>
      <c r="F15" s="60">
        <f t="shared" si="0"/>
        <v>11</v>
      </c>
      <c r="G15" s="199">
        <f>+'Ark1'!R2062</f>
        <v>976</v>
      </c>
      <c r="H15" s="60">
        <f t="shared" si="1"/>
        <v>179</v>
      </c>
      <c r="I15" s="65">
        <f>+'Ark1'!S2062</f>
        <v>972</v>
      </c>
      <c r="J15" s="101">
        <f>+'Ark1'!T2062</f>
        <v>3.8026961739265968</v>
      </c>
      <c r="K15" s="98">
        <f t="shared" si="2"/>
        <v>0.78398547019203102</v>
      </c>
      <c r="L15" s="101">
        <f>+'Ark1'!U2062</f>
        <v>2.613074535851176</v>
      </c>
      <c r="M15" s="201">
        <f>+'Ark1'!W2062</f>
        <v>61.786008230452651</v>
      </c>
      <c r="N15" s="98">
        <f t="shared" si="3"/>
        <v>-7.1674389194711807E-2</v>
      </c>
      <c r="O15" s="49">
        <f>+'Ark1'!AB2062</f>
        <v>0.32629878493748954</v>
      </c>
      <c r="P15" s="199">
        <f>+'Ark1'!Y2062</f>
        <v>105.0108606557376</v>
      </c>
      <c r="Q15" s="98">
        <f t="shared" si="4"/>
        <v>-0.29629116358483998</v>
      </c>
      <c r="R15" s="49">
        <f>+'Ark1'!AA2062</f>
        <v>5.5881343305523679</v>
      </c>
      <c r="S15" s="65">
        <f>+'Ark1'!AC2062</f>
        <v>-37.947165365645851</v>
      </c>
      <c r="T15" s="101">
        <f t="shared" si="5"/>
        <v>5.4222222222222225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47">
        <f>+'Ark1'!C2063</f>
        <v>2024</v>
      </c>
      <c r="C16" s="47">
        <f>+'Ark1'!N2063</f>
        <v>110</v>
      </c>
      <c r="D16" s="48" t="s">
        <v>512</v>
      </c>
      <c r="E16" s="47">
        <f>+'Ark1'!Q2063</f>
        <v>236</v>
      </c>
      <c r="F16" s="60">
        <f t="shared" si="0"/>
        <v>-16</v>
      </c>
      <c r="G16" s="199">
        <f>+'Ark1'!R2063</f>
        <v>1708</v>
      </c>
      <c r="H16" s="60">
        <f t="shared" si="1"/>
        <v>186</v>
      </c>
      <c r="I16" s="65">
        <f>+'Ark1'!S2063</f>
        <v>1706</v>
      </c>
      <c r="J16" s="101">
        <f>+'Ark1'!T2063</f>
        <v>6.654718304371543</v>
      </c>
      <c r="K16" s="98">
        <f t="shared" si="2"/>
        <v>0.89000351003777922</v>
      </c>
      <c r="L16" s="101">
        <f>+'Ark1'!U2063</f>
        <v>5.0217088647645758</v>
      </c>
      <c r="M16" s="201">
        <f>+'Ark1'!W2063</f>
        <v>61.09202813599061</v>
      </c>
      <c r="N16" s="98">
        <f t="shared" si="3"/>
        <v>-0.28766863395007647</v>
      </c>
      <c r="O16" s="49">
        <f>+'Ark1'!AB2063</f>
        <v>3.1576914028592622</v>
      </c>
      <c r="P16" s="199">
        <f>+'Ark1'!Y2063</f>
        <v>115.31768149882888</v>
      </c>
      <c r="Q16" s="98">
        <f t="shared" si="4"/>
        <v>9.5145362166491054E-2</v>
      </c>
      <c r="R16" s="49">
        <f>+'Ark1'!AA2063</f>
        <v>2.8645579448449512</v>
      </c>
      <c r="S16" s="65">
        <f>+'Ark1'!AC2063</f>
        <v>-3.3328133564435434</v>
      </c>
      <c r="T16" s="101">
        <f t="shared" si="5"/>
        <v>7.2372881355932206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47">
        <f>+'Ark1'!C2064</f>
        <v>2024</v>
      </c>
      <c r="C17" s="47">
        <f>+'Ark1'!N2064</f>
        <v>120</v>
      </c>
      <c r="D17" s="48" t="s">
        <v>513</v>
      </c>
      <c r="E17" s="47">
        <f>+'Ark1'!Q2064</f>
        <v>434</v>
      </c>
      <c r="F17" s="60">
        <f t="shared" si="0"/>
        <v>-50</v>
      </c>
      <c r="G17" s="199">
        <f>+'Ark1'!R2064</f>
        <v>2961</v>
      </c>
      <c r="H17" s="60">
        <f t="shared" si="1"/>
        <v>-66</v>
      </c>
      <c r="I17" s="65">
        <f>+'Ark1'!S2064</f>
        <v>2956</v>
      </c>
      <c r="J17" s="101">
        <f>+'Ark1'!T2064</f>
        <v>11.536663289955584</v>
      </c>
      <c r="K17" s="98">
        <f t="shared" si="2"/>
        <v>7.1622762722800104E-2</v>
      </c>
      <c r="L17" s="101">
        <f>+'Ark1'!U2064</f>
        <v>9.4672775583925564</v>
      </c>
      <c r="M17" s="201">
        <f>+'Ark1'!W2064</f>
        <v>59.937077131258476</v>
      </c>
      <c r="N17" s="98">
        <f t="shared" si="3"/>
        <v>-8.9386646445760221E-2</v>
      </c>
      <c r="O17" s="49">
        <f>+'Ark1'!AB2064</f>
        <v>3.7908932410571752</v>
      </c>
      <c r="P17" s="199">
        <f>+'Ark1'!Y2064</f>
        <v>125.40618034447851</v>
      </c>
      <c r="Q17" s="98">
        <f t="shared" si="4"/>
        <v>-0.17905255938664766</v>
      </c>
      <c r="R17" s="49">
        <f>+'Ark1'!AA2064</f>
        <v>2.7940130195217714</v>
      </c>
      <c r="S17" s="65">
        <f>+'Ark1'!AC2064</f>
        <v>-9.6894166564689215</v>
      </c>
      <c r="T17" s="101">
        <f t="shared" si="5"/>
        <v>6.82258064516129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47">
        <f>+'Ark1'!C2065</f>
        <v>2024</v>
      </c>
      <c r="C18" s="47">
        <f>+'Ark1'!N2065</f>
        <v>130</v>
      </c>
      <c r="D18" s="48" t="s">
        <v>514</v>
      </c>
      <c r="E18" s="47">
        <f>+'Ark1'!Q2065</f>
        <v>467</v>
      </c>
      <c r="F18" s="60">
        <f t="shared" si="0"/>
        <v>-38</v>
      </c>
      <c r="G18" s="199">
        <f>+'Ark1'!R2065</f>
        <v>3555</v>
      </c>
      <c r="H18" s="60">
        <f t="shared" si="1"/>
        <v>-175</v>
      </c>
      <c r="I18" s="65">
        <f>+'Ark1'!S2065</f>
        <v>3551</v>
      </c>
      <c r="J18" s="101">
        <f>+'Ark1'!T2065</f>
        <v>13.851009117119924</v>
      </c>
      <c r="K18" s="98">
        <f t="shared" si="2"/>
        <v>-0.2767084800318127</v>
      </c>
      <c r="L18" s="101">
        <f>+'Ark1'!U2065</f>
        <v>12.213878426991881</v>
      </c>
      <c r="M18" s="201">
        <f>+'Ark1'!W2065</f>
        <v>59.53196282737256</v>
      </c>
      <c r="N18" s="98">
        <f t="shared" si="3"/>
        <v>-0.17058750819789736</v>
      </c>
      <c r="O18" s="49">
        <f>+'Ark1'!AB2065</f>
        <v>4.0085139684390194</v>
      </c>
      <c r="P18" s="199">
        <f>+'Ark1'!Y2065</f>
        <v>134.75541490857952</v>
      </c>
      <c r="Q18" s="98">
        <f t="shared" si="4"/>
        <v>-8.2252651742464877E-2</v>
      </c>
      <c r="R18" s="49">
        <f>+'Ark1'!AA2065</f>
        <v>2.8425239479538358</v>
      </c>
      <c r="S18" s="65">
        <f>+'Ark1'!AC2065</f>
        <v>2.466024295606553</v>
      </c>
      <c r="T18" s="101">
        <f t="shared" si="5"/>
        <v>7.6124197002141329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47">
        <f>+'Ark1'!C2066</f>
        <v>2024</v>
      </c>
      <c r="C19" s="47">
        <f>+'Ark1'!N2066</f>
        <v>140</v>
      </c>
      <c r="D19" s="48" t="s">
        <v>515</v>
      </c>
      <c r="E19" s="47">
        <f>+'Ark1'!Q2066</f>
        <v>397</v>
      </c>
      <c r="F19" s="60">
        <f t="shared" si="0"/>
        <v>-11</v>
      </c>
      <c r="G19" s="199">
        <f>+'Ark1'!R2066</f>
        <v>3242</v>
      </c>
      <c r="H19" s="60">
        <f t="shared" si="1"/>
        <v>-285</v>
      </c>
      <c r="I19" s="65">
        <f>+'Ark1'!S2066</f>
        <v>3239</v>
      </c>
      <c r="J19" s="101">
        <f>+'Ark1'!T2066</f>
        <v>12.63149692199797</v>
      </c>
      <c r="K19" s="98">
        <f t="shared" si="2"/>
        <v>-0.72733952978598282</v>
      </c>
      <c r="L19" s="101">
        <f>+'Ark1'!U2066</f>
        <v>11.973206212212444</v>
      </c>
      <c r="M19" s="201">
        <f>+'Ark1'!W2066</f>
        <v>59.445816610064846</v>
      </c>
      <c r="N19" s="98">
        <f t="shared" si="3"/>
        <v>-0.24944041918819693</v>
      </c>
      <c r="O19" s="49">
        <f>+'Ark1'!AB2066</f>
        <v>4.4511773236128249</v>
      </c>
      <c r="P19" s="199">
        <f>+'Ark1'!Y2066</f>
        <v>144.85373226403462</v>
      </c>
      <c r="Q19" s="98">
        <f t="shared" si="4"/>
        <v>0.1397543791464102</v>
      </c>
      <c r="R19" s="49">
        <f>+'Ark1'!AA2066</f>
        <v>2.8647599403563526</v>
      </c>
      <c r="S19" s="65">
        <f>+'Ark1'!AC2066</f>
        <v>-3.834228517668012</v>
      </c>
      <c r="T19" s="101">
        <f t="shared" si="5"/>
        <v>8.1662468513853899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47">
        <f>+'Ark1'!C2067</f>
        <v>2024</v>
      </c>
      <c r="C20" s="47">
        <f>+'Ark1'!N2067</f>
        <v>150</v>
      </c>
      <c r="D20" s="48" t="s">
        <v>516</v>
      </c>
      <c r="E20" s="47">
        <f>+'Ark1'!Q2067</f>
        <v>351</v>
      </c>
      <c r="F20" s="60">
        <f t="shared" si="0"/>
        <v>-23</v>
      </c>
      <c r="G20" s="199">
        <f>+'Ark1'!R2067</f>
        <v>2937</v>
      </c>
      <c r="H20" s="60">
        <f t="shared" si="1"/>
        <v>-48</v>
      </c>
      <c r="I20" s="65">
        <f>+'Ark1'!S2067</f>
        <v>2935</v>
      </c>
      <c r="J20" s="101">
        <f>+'Ark1'!T2067</f>
        <v>11.443154367645915</v>
      </c>
      <c r="K20" s="98">
        <f t="shared" si="2"/>
        <v>0.13719269807542744</v>
      </c>
      <c r="L20" s="101">
        <f>+'Ark1'!U2067</f>
        <v>11.594969138161613</v>
      </c>
      <c r="M20" s="201">
        <f>+'Ark1'!W2067</f>
        <v>59.167632027257241</v>
      </c>
      <c r="N20" s="98">
        <f t="shared" si="3"/>
        <v>-0.38184801299772175</v>
      </c>
      <c r="O20" s="49">
        <f>+'Ark1'!AB2067</f>
        <v>4.4293248066483422</v>
      </c>
      <c r="P20" s="199">
        <f>+'Ark1'!Y2067</f>
        <v>154.8452502553626</v>
      </c>
      <c r="Q20" s="98">
        <f t="shared" si="4"/>
        <v>0.14411122688701994</v>
      </c>
      <c r="R20" s="49">
        <f>+'Ark1'!AA2067</f>
        <v>2.85173880876305</v>
      </c>
      <c r="S20" s="65">
        <f>+'Ark1'!AC2067</f>
        <v>2.0794837246651978</v>
      </c>
      <c r="T20" s="101">
        <f t="shared" si="5"/>
        <v>8.367521367521368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47">
        <f>+'Ark1'!C2068</f>
        <v>2024</v>
      </c>
      <c r="C21" s="47">
        <f>+'Ark1'!N2068</f>
        <v>160</v>
      </c>
      <c r="D21" s="48" t="s">
        <v>517</v>
      </c>
      <c r="E21" s="47">
        <f>+'Ark1'!Q2068</f>
        <v>331</v>
      </c>
      <c r="F21" s="60">
        <f t="shared" si="0"/>
        <v>-24</v>
      </c>
      <c r="G21" s="199">
        <f>+'Ark1'!R2068</f>
        <v>2601</v>
      </c>
      <c r="H21" s="60">
        <f t="shared" si="1"/>
        <v>-77</v>
      </c>
      <c r="I21" s="65">
        <f>+'Ark1'!S2068</f>
        <v>2594</v>
      </c>
      <c r="J21" s="101">
        <f>+'Ark1'!T2068</f>
        <v>10.134029455310523</v>
      </c>
      <c r="K21" s="98">
        <f t="shared" si="2"/>
        <v>-9.1415165855472935E-3</v>
      </c>
      <c r="L21" s="101">
        <f>+'Ark1'!U2068</f>
        <v>10.906147958048077</v>
      </c>
      <c r="M21" s="201">
        <f>+'Ark1'!W2068</f>
        <v>58.848111025443352</v>
      </c>
      <c r="N21" s="98">
        <f t="shared" si="3"/>
        <v>-0.22630931861051096</v>
      </c>
      <c r="O21" s="49">
        <f>+'Ark1'!AB2068</f>
        <v>4.7204894575235699</v>
      </c>
      <c r="P21" s="199">
        <f>+'Ark1'!Y2068</f>
        <v>164.46113033448668</v>
      </c>
      <c r="Q21" s="98">
        <f t="shared" si="4"/>
        <v>-0.25380618530408583</v>
      </c>
      <c r="R21" s="49">
        <f>+'Ark1'!AA2068</f>
        <v>2.9335493801232233</v>
      </c>
      <c r="S21" s="65">
        <f>+'Ark1'!AC2068</f>
        <v>-3.2138596793649952</v>
      </c>
      <c r="T21" s="101">
        <f t="shared" si="5"/>
        <v>7.8580060422960729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47">
        <f>+'Ark1'!C2069</f>
        <v>2024</v>
      </c>
      <c r="C22" s="47">
        <f>+'Ark1'!N2069</f>
        <v>170</v>
      </c>
      <c r="D22" s="48" t="s">
        <v>518</v>
      </c>
      <c r="E22" s="47">
        <f>+'Ark1'!Q2069</f>
        <v>325</v>
      </c>
      <c r="F22" s="60">
        <f t="shared" si="0"/>
        <v>-7</v>
      </c>
      <c r="G22" s="199">
        <f>+'Ark1'!R2069</f>
        <v>2228</v>
      </c>
      <c r="H22" s="60">
        <f t="shared" si="1"/>
        <v>-31</v>
      </c>
      <c r="I22" s="65">
        <f>+'Ark1'!S2069</f>
        <v>2226</v>
      </c>
      <c r="J22" s="101">
        <f>+'Ark1'!T2069</f>
        <v>8.6807449544144024</v>
      </c>
      <c r="K22" s="98">
        <f t="shared" si="2"/>
        <v>0.12457496729221162</v>
      </c>
      <c r="L22" s="101">
        <f>+'Ark1'!U2069</f>
        <v>9.9208086761827126</v>
      </c>
      <c r="M22" s="201">
        <f>+'Ark1'!W2069</f>
        <v>58.243486073674767</v>
      </c>
      <c r="N22" s="98">
        <f t="shared" si="3"/>
        <v>-0.47396299629868821</v>
      </c>
      <c r="O22" s="49">
        <f>+'Ark1'!AB2069</f>
        <v>4.5172142814307028</v>
      </c>
      <c r="P22" s="199">
        <f>+'Ark1'!Y2069</f>
        <v>174.64820466786315</v>
      </c>
      <c r="Q22" s="98">
        <f t="shared" si="4"/>
        <v>-6.9989223238678733E-2</v>
      </c>
      <c r="R22" s="49">
        <f>+'Ark1'!AA2069</f>
        <v>2.8882139294615126</v>
      </c>
      <c r="S22" s="65">
        <f>+'Ark1'!AC2069</f>
        <v>-2.9002075703177197</v>
      </c>
      <c r="T22" s="101">
        <f t="shared" si="5"/>
        <v>6.8553846153846152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47">
        <f>+'Ark1'!C2070</f>
        <v>2024</v>
      </c>
      <c r="C23" s="47">
        <f>+'Ark1'!N2070</f>
        <v>180</v>
      </c>
      <c r="D23" s="48" t="s">
        <v>519</v>
      </c>
      <c r="E23" s="47">
        <f>+'Ark1'!Q2070</f>
        <v>309</v>
      </c>
      <c r="F23" s="60">
        <f t="shared" si="0"/>
        <v>-10</v>
      </c>
      <c r="G23" s="199">
        <f>+'Ark1'!R2070</f>
        <v>1740</v>
      </c>
      <c r="H23" s="60">
        <f t="shared" si="1"/>
        <v>-47</v>
      </c>
      <c r="I23" s="65">
        <f>+'Ark1'!S2070</f>
        <v>1738</v>
      </c>
      <c r="J23" s="101">
        <f>+'Ark1'!T2070</f>
        <v>6.7793968674510996</v>
      </c>
      <c r="K23" s="98">
        <f t="shared" si="2"/>
        <v>1.0970233105215499E-2</v>
      </c>
      <c r="L23" s="101">
        <f>+'Ark1'!U2070</f>
        <v>8.1914218739140257</v>
      </c>
      <c r="M23" s="201">
        <f>+'Ark1'!W2070</f>
        <v>57.479861910241645</v>
      </c>
      <c r="N23" s="98">
        <f t="shared" si="3"/>
        <v>-0.43213360545343704</v>
      </c>
      <c r="O23" s="49">
        <f>+'Ark1'!AB2070</f>
        <v>4.7359382537345951</v>
      </c>
      <c r="P23" s="199">
        <f>+'Ark1'!Y2070</f>
        <v>184.64701149425247</v>
      </c>
      <c r="Q23" s="98">
        <f t="shared" si="4"/>
        <v>8.5064096378857812E-2</v>
      </c>
      <c r="R23" s="49">
        <f>+'Ark1'!AA2070</f>
        <v>2.8407288035029321</v>
      </c>
      <c r="S23" s="65">
        <f>+'Ark1'!AC2070</f>
        <v>-9.1454897307186567</v>
      </c>
      <c r="T23" s="101">
        <f t="shared" si="5"/>
        <v>5.6310679611650487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47">
        <f>+'Ark1'!C2071</f>
        <v>2024</v>
      </c>
      <c r="C24" s="47">
        <f>+'Ark1'!N2071</f>
        <v>190</v>
      </c>
      <c r="D24" s="48" t="s">
        <v>520</v>
      </c>
      <c r="E24" s="47">
        <f>+'Ark1'!Q2071</f>
        <v>272</v>
      </c>
      <c r="F24" s="60">
        <f t="shared" si="0"/>
        <v>-13</v>
      </c>
      <c r="G24" s="199">
        <f>+'Ark1'!R2071</f>
        <v>1192</v>
      </c>
      <c r="H24" s="60">
        <f t="shared" si="1"/>
        <v>-168</v>
      </c>
      <c r="I24" s="65">
        <f>+'Ark1'!S2071</f>
        <v>1188</v>
      </c>
      <c r="J24" s="101">
        <f>+'Ark1'!T2071</f>
        <v>4.6442764747136289</v>
      </c>
      <c r="K24" s="98">
        <f t="shared" si="2"/>
        <v>-0.50684844006555174</v>
      </c>
      <c r="L24" s="101">
        <f>+'Ark1'!U2071</f>
        <v>5.9041498562575212</v>
      </c>
      <c r="M24" s="201">
        <f>+'Ark1'!W2071</f>
        <v>56.911616161616152</v>
      </c>
      <c r="N24" s="98">
        <f t="shared" si="3"/>
        <v>4.6771257627959528E-2</v>
      </c>
      <c r="O24" s="49">
        <f>+'Ark1'!AB2071</f>
        <v>4.5819988596286469</v>
      </c>
      <c r="P24" s="199">
        <f>+'Ark1'!Y2071</f>
        <v>194.27340604026836</v>
      </c>
      <c r="Q24" s="98">
        <f t="shared" si="4"/>
        <v>0.25818545203298982</v>
      </c>
      <c r="R24" s="49">
        <f>+'Ark1'!AA2071</f>
        <v>2.9006602528693066</v>
      </c>
      <c r="S24" s="65">
        <f>+'Ark1'!AC2071</f>
        <v>1.2355691741632744</v>
      </c>
      <c r="T24" s="101">
        <f t="shared" si="5"/>
        <v>4.382352941176471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47">
        <f>+'Ark1'!C2072</f>
        <v>2024</v>
      </c>
      <c r="C25" s="47">
        <f>+'Ark1'!N2072</f>
        <v>200</v>
      </c>
      <c r="D25" s="48" t="s">
        <v>521</v>
      </c>
      <c r="E25" s="47">
        <f>+'Ark1'!Q2072</f>
        <v>252</v>
      </c>
      <c r="F25" s="60">
        <f t="shared" si="0"/>
        <v>7</v>
      </c>
      <c r="G25" s="199">
        <f>+'Ark1'!R2072</f>
        <v>834</v>
      </c>
      <c r="H25" s="60">
        <f t="shared" si="1"/>
        <v>-48</v>
      </c>
      <c r="I25" s="65">
        <f>+'Ark1'!S2072</f>
        <v>831</v>
      </c>
      <c r="J25" s="101">
        <f>+'Ark1'!T2072</f>
        <v>3.2494350502610474</v>
      </c>
      <c r="K25" s="98">
        <f t="shared" si="2"/>
        <v>-9.1220960647217186E-2</v>
      </c>
      <c r="L25" s="101">
        <f>+'Ark1'!U2072</f>
        <v>4.3346341434063422</v>
      </c>
      <c r="M25" s="201">
        <f>+'Ark1'!W2072</f>
        <v>55.486161251504207</v>
      </c>
      <c r="N25" s="98">
        <f t="shared" si="3"/>
        <v>-0.19338420304124071</v>
      </c>
      <c r="O25" s="49">
        <f>+'Ark1'!AB2072</f>
        <v>4.8279160712802405</v>
      </c>
      <c r="P25" s="199">
        <f>+'Ark1'!Y2072</f>
        <v>203.85371702637875</v>
      </c>
      <c r="Q25" s="98">
        <f t="shared" si="4"/>
        <v>-0.54514918677350011</v>
      </c>
      <c r="R25" s="49">
        <f>+'Ark1'!AA2072</f>
        <v>2.7823906901874258</v>
      </c>
      <c r="S25" s="65">
        <f>+'Ark1'!AC2072</f>
        <v>-3.3218739344313386</v>
      </c>
      <c r="T25" s="101">
        <f t="shared" si="5"/>
        <v>3.3095238095238093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47">
        <f>+'Ark1'!C2073</f>
        <v>2024</v>
      </c>
      <c r="C26" s="47">
        <f>+'Ark1'!N2073</f>
        <v>210</v>
      </c>
      <c r="D26" s="48" t="s">
        <v>522</v>
      </c>
      <c r="E26" s="47">
        <f>+'Ark1'!Q2073</f>
        <v>188</v>
      </c>
      <c r="F26" s="60">
        <f t="shared" si="0"/>
        <v>-19</v>
      </c>
      <c r="G26" s="199">
        <f>+'Ark1'!R2073</f>
        <v>541</v>
      </c>
      <c r="H26" s="60">
        <f t="shared" si="1"/>
        <v>-15</v>
      </c>
      <c r="I26" s="65">
        <f>+'Ark1'!S2073</f>
        <v>541</v>
      </c>
      <c r="J26" s="101">
        <f>+'Ark1'!T2073</f>
        <v>2.1078469570638201</v>
      </c>
      <c r="K26" s="98">
        <f t="shared" si="2"/>
        <v>1.9458889629180298E-3</v>
      </c>
      <c r="L26" s="101">
        <f>+'Ark1'!U2073</f>
        <v>2.9618232274731193</v>
      </c>
      <c r="M26" s="201">
        <f>+'Ark1'!W2073</f>
        <v>54.425138632162657</v>
      </c>
      <c r="N26" s="98">
        <f t="shared" si="3"/>
        <v>1.9733226757246314E-2</v>
      </c>
      <c r="O26" s="49">
        <f>+'Ark1'!AB2073</f>
        <v>4.9590221210110785</v>
      </c>
      <c r="P26" s="199">
        <f>+'Ark1'!Y2073</f>
        <v>214.73068391866923</v>
      </c>
      <c r="Q26" s="98">
        <f t="shared" si="4"/>
        <v>0.43320190428062233</v>
      </c>
      <c r="R26" s="49">
        <f>+'Ark1'!AA2073</f>
        <v>2.8536744309147846</v>
      </c>
      <c r="S26" s="65">
        <f>+'Ark1'!AC2073</f>
        <v>-17.635453603001253</v>
      </c>
      <c r="T26" s="101">
        <f t="shared" si="5"/>
        <v>2.8776595744680851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47">
        <f>+'Ark1'!C2074</f>
        <v>2024</v>
      </c>
      <c r="C27" s="47">
        <f>+'Ark1'!N2074</f>
        <v>220</v>
      </c>
      <c r="D27" s="48" t="s">
        <v>523</v>
      </c>
      <c r="E27" s="47">
        <f>+'Ark1'!Q2074</f>
        <v>133</v>
      </c>
      <c r="F27" s="60">
        <f t="shared" si="0"/>
        <v>-12</v>
      </c>
      <c r="G27" s="199">
        <f>+'Ark1'!R2074</f>
        <v>271</v>
      </c>
      <c r="H27" s="60">
        <f t="shared" si="1"/>
        <v>-106</v>
      </c>
      <c r="I27" s="65">
        <f>+'Ark1'!S2074</f>
        <v>271</v>
      </c>
      <c r="J27" s="101">
        <f>+'Ark1'!T2074</f>
        <v>1.0558715810800279</v>
      </c>
      <c r="K27" s="98">
        <f t="shared" si="2"/>
        <v>-0.37205054603155419</v>
      </c>
      <c r="L27" s="101">
        <f>+'Ark1'!U2074</f>
        <v>1.5518981508086778</v>
      </c>
      <c r="M27" s="201">
        <f>+'Ark1'!W2074</f>
        <v>53.143911439114383</v>
      </c>
      <c r="N27" s="98">
        <f t="shared" si="3"/>
        <v>1.1285444419392832E-2</v>
      </c>
      <c r="O27" s="49">
        <f>+'Ark1'!AB2074</f>
        <v>5.0515378732764162</v>
      </c>
      <c r="P27" s="199">
        <f>+'Ark1'!Y2074</f>
        <v>224.60848708487089</v>
      </c>
      <c r="Q27" s="98">
        <f t="shared" si="4"/>
        <v>-5.0929360752462571E-2</v>
      </c>
      <c r="R27" s="49">
        <f>+'Ark1'!AA2074</f>
        <v>2.8160127786261504</v>
      </c>
      <c r="S27" s="65">
        <f>+'Ark1'!AC2074</f>
        <v>-16.563589496013162</v>
      </c>
      <c r="T27" s="101">
        <f t="shared" si="5"/>
        <v>2.0375939849624061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47">
        <f>+'Ark1'!C2075</f>
        <v>2024</v>
      </c>
      <c r="C28" s="47">
        <f>+'Ark1'!N2075</f>
        <v>230</v>
      </c>
      <c r="D28" s="48" t="s">
        <v>524</v>
      </c>
      <c r="E28" s="47">
        <f>+'Ark1'!Q2075</f>
        <v>128</v>
      </c>
      <c r="F28" s="60">
        <f t="shared" si="0"/>
        <v>-22</v>
      </c>
      <c r="G28" s="199">
        <f>+'Ark1'!R2075</f>
        <v>331</v>
      </c>
      <c r="H28" s="60">
        <f t="shared" si="1"/>
        <v>-152</v>
      </c>
      <c r="I28" s="65">
        <f>+'Ark1'!S2075</f>
        <v>330</v>
      </c>
      <c r="J28" s="101">
        <f>+'Ark1'!T2075</f>
        <v>1.2896438868542039</v>
      </c>
      <c r="K28" s="98">
        <f t="shared" si="2"/>
        <v>-0.53976297626222736</v>
      </c>
      <c r="L28" s="101">
        <f>+'Ark1'!U2075</f>
        <v>2.0565737395934645</v>
      </c>
      <c r="M28" s="201">
        <f>+'Ark1'!W2075</f>
        <v>50.690909090909088</v>
      </c>
      <c r="N28" s="98">
        <f t="shared" si="3"/>
        <v>0.20750660128252463</v>
      </c>
      <c r="O28" s="49">
        <f>+'Ark1'!AB2075</f>
        <v>5.5302125355817688</v>
      </c>
      <c r="P28" s="199">
        <f>+'Ark1'!Y2075</f>
        <v>243.6960725075528</v>
      </c>
      <c r="Q28" s="98">
        <f t="shared" si="4"/>
        <v>-0.38529395207464745</v>
      </c>
      <c r="R28" s="49">
        <f>+'Ark1'!AA2075</f>
        <v>12.265829127594111</v>
      </c>
      <c r="S28" s="65">
        <f>+'Ark1'!AC2075</f>
        <v>-15.390714657041173</v>
      </c>
      <c r="T28" s="101">
        <f t="shared" si="5"/>
        <v>2.5859375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47">
        <f>+'Ark1'!C2076</f>
        <v>2023</v>
      </c>
      <c r="C29" s="47">
        <f>+'Ark1'!N2076</f>
        <v>60</v>
      </c>
      <c r="D29" s="48" t="s">
        <v>525</v>
      </c>
      <c r="E29" s="47">
        <f>+'Ark1'!Q2076</f>
        <v>7</v>
      </c>
      <c r="F29" s="60">
        <f t="shared" si="0"/>
        <v>1</v>
      </c>
      <c r="G29" s="199">
        <f>+'Ark1'!R2076</f>
        <v>8</v>
      </c>
      <c r="H29" s="60">
        <f t="shared" si="1"/>
        <v>1</v>
      </c>
      <c r="I29" s="65">
        <f>+'Ark1'!S2076</f>
        <v>7</v>
      </c>
      <c r="J29" s="101">
        <f>+'Ark1'!T2076</f>
        <v>3.0300734792818727E-2</v>
      </c>
      <c r="K29" s="98">
        <f t="shared" si="2"/>
        <v>4.7663363102915454E-3</v>
      </c>
      <c r="L29" s="101">
        <f>+'Ark1'!U2076</f>
        <v>1.1104366309279195E-2</v>
      </c>
      <c r="M29" s="201">
        <f>+'Ark1'!W2076</f>
        <v>57.714285714285694</v>
      </c>
      <c r="N29" s="98">
        <f t="shared" si="3"/>
        <v>-0.4523809523809561</v>
      </c>
      <c r="O29" s="49">
        <f>+'Ark1'!AB2076</f>
        <v>8.2758562045486883</v>
      </c>
      <c r="P29" s="199">
        <f>+'Ark1'!Y2076</f>
        <v>56.712499999999999</v>
      </c>
      <c r="Q29" s="98">
        <f t="shared" si="4"/>
        <v>5.6124999999999972</v>
      </c>
      <c r="R29" s="49">
        <f>+'Ark1'!AA2076</f>
        <v>6.7019034761835918</v>
      </c>
      <c r="S29" s="65">
        <f>+'Ark1'!AC2076</f>
        <v>-19.104140306941652</v>
      </c>
      <c r="T29" s="101">
        <f t="shared" si="5"/>
        <v>1.1428571428571428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+'Ark1'!C2077</f>
        <v>2023</v>
      </c>
      <c r="C31">
        <f>+'Ark1'!N2077</f>
        <v>70</v>
      </c>
      <c r="D31" s="3" t="s">
        <v>509</v>
      </c>
      <c r="E31">
        <f>+'Ark1'!Q2077</f>
        <v>19</v>
      </c>
      <c r="G31" s="9">
        <f>+'Ark1'!R2077</f>
        <v>20</v>
      </c>
      <c r="I31" s="9">
        <f>+'Ark1'!S2077</f>
        <v>20</v>
      </c>
      <c r="J31" s="96">
        <f>+'Ark1'!T2077</f>
        <v>7.5751836982046822E-2</v>
      </c>
      <c r="L31" s="96">
        <f>+'Ark1'!U2077</f>
        <v>3.750079360607797E-2</v>
      </c>
      <c r="M31" s="1">
        <f>+'Ark1'!W2077</f>
        <v>58.55</v>
      </c>
      <c r="O31" s="1">
        <f>+'Ark1'!AB2077</f>
        <v>7.9276415156085731</v>
      </c>
      <c r="P31" s="9">
        <f>+'Ark1'!Y2077</f>
        <v>76.61</v>
      </c>
      <c r="R31" s="1">
        <f>+'Ark1'!AA2077</f>
        <v>2.9546404180542698</v>
      </c>
      <c r="S31" s="9">
        <f>+'Ark1'!AC2077</f>
        <v>0.91575365081332949</v>
      </c>
      <c r="T31" s="96">
        <f t="shared" si="5"/>
        <v>1.0526315789473684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+'Ark1'!C2078</f>
        <v>2023</v>
      </c>
      <c r="C32">
        <f>+'Ark1'!N2078</f>
        <v>80</v>
      </c>
      <c r="D32" s="3" t="s">
        <v>510</v>
      </c>
      <c r="E32">
        <f>+'Ark1'!Q2078</f>
        <v>60</v>
      </c>
      <c r="G32" s="9">
        <f>+'Ark1'!R2078</f>
        <v>95</v>
      </c>
      <c r="I32" s="9">
        <f>+'Ark1'!S2078</f>
        <v>93</v>
      </c>
      <c r="J32" s="96">
        <f>+'Ark1'!T2078</f>
        <v>0.35982122566472247</v>
      </c>
      <c r="L32" s="96">
        <f>+'Ark1'!U2078</f>
        <v>0.19706640117351401</v>
      </c>
      <c r="M32" s="1">
        <f>+'Ark1'!W2078</f>
        <v>61.258064516129025</v>
      </c>
      <c r="O32" s="1">
        <f>+'Ark1'!AB2078</f>
        <v>4.4934916514492595</v>
      </c>
      <c r="P32" s="9">
        <f>+'Ark1'!Y2078</f>
        <v>84.754736842105274</v>
      </c>
      <c r="R32" s="1">
        <f>+'Ark1'!AA2078</f>
        <v>2.7827861428092633</v>
      </c>
      <c r="S32" s="9">
        <f>+'Ark1'!AC2078</f>
        <v>19.695557808072003</v>
      </c>
      <c r="T32" s="96">
        <f t="shared" ref="T32:T49" si="6">+G32/E32</f>
        <v>1.5833333333333333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+'Ark1'!C2079</f>
        <v>2023</v>
      </c>
      <c r="C33">
        <f>+'Ark1'!N2079</f>
        <v>90</v>
      </c>
      <c r="D33" s="3" t="s">
        <v>511</v>
      </c>
      <c r="E33">
        <f>+'Ark1'!Q2079</f>
        <v>112</v>
      </c>
      <c r="G33" s="9">
        <f>+'Ark1'!R2079</f>
        <v>309</v>
      </c>
      <c r="I33" s="9">
        <f>+'Ark1'!S2079</f>
        <v>309</v>
      </c>
      <c r="J33" s="96">
        <f>+'Ark1'!T2079</f>
        <v>1.1703658813726232</v>
      </c>
      <c r="L33" s="96">
        <f>+'Ark1'!U2079</f>
        <v>0.72639737203680221</v>
      </c>
      <c r="M33" s="1">
        <f>+'Ark1'!W2079</f>
        <v>62.291262135922352</v>
      </c>
      <c r="O33" s="1">
        <f>+'Ark1'!AB2079</f>
        <v>2.8133905466851834</v>
      </c>
      <c r="P33" s="9">
        <f>+'Ark1'!Y2079</f>
        <v>96.048543689320383</v>
      </c>
      <c r="R33" s="1">
        <f>+'Ark1'!AA2079</f>
        <v>2.7304064236637458</v>
      </c>
      <c r="S33" s="9">
        <f>+'Ark1'!AC2079</f>
        <v>-0.86234169226766444</v>
      </c>
      <c r="T33" s="96">
        <f t="shared" si="6"/>
        <v>2.7589285714285716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+'Ark1'!C2080</f>
        <v>2023</v>
      </c>
      <c r="C34">
        <f>+'Ark1'!N2080</f>
        <v>100</v>
      </c>
      <c r="D34" s="3" t="s">
        <v>486</v>
      </c>
      <c r="E34">
        <f>+'Ark1'!Q2080</f>
        <v>169</v>
      </c>
      <c r="G34" s="9">
        <f>+'Ark1'!R2080</f>
        <v>797</v>
      </c>
      <c r="I34" s="9">
        <f>+'Ark1'!S2080</f>
        <v>794</v>
      </c>
      <c r="J34" s="96">
        <f>+'Ark1'!T2080</f>
        <v>3.0187107037345657</v>
      </c>
      <c r="L34" s="96">
        <f>+'Ark1'!U2080</f>
        <v>2.0541927341074282</v>
      </c>
      <c r="M34" s="1">
        <f>+'Ark1'!W2080</f>
        <v>61.857682619647363</v>
      </c>
      <c r="O34" s="1">
        <f>+'Ark1'!AB2080</f>
        <v>2.9591931077393254</v>
      </c>
      <c r="P34" s="9">
        <f>+'Ark1'!Y2080</f>
        <v>105.30715181932244</v>
      </c>
      <c r="R34" s="1">
        <f>+'Ark1'!AA2080</f>
        <v>2.8498265113290353</v>
      </c>
      <c r="S34" s="9">
        <f>+'Ark1'!AC2080</f>
        <v>-1.6312953808600923</v>
      </c>
      <c r="T34" s="96">
        <f t="shared" si="6"/>
        <v>4.7159763313609471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+'Ark1'!C2081</f>
        <v>2023</v>
      </c>
      <c r="C35">
        <f>+'Ark1'!N2081</f>
        <v>110</v>
      </c>
      <c r="D35" s="3" t="s">
        <v>512</v>
      </c>
      <c r="E35">
        <f>+'Ark1'!Q2081</f>
        <v>252</v>
      </c>
      <c r="G35" s="9">
        <f>+'Ark1'!R2081</f>
        <v>1522</v>
      </c>
      <c r="I35" s="9">
        <f>+'Ark1'!S2081</f>
        <v>1517</v>
      </c>
      <c r="J35" s="96">
        <f>+'Ark1'!T2081</f>
        <v>5.7647147943337638</v>
      </c>
      <c r="L35" s="96">
        <f>+'Ark1'!U2081</f>
        <v>4.2921716640557435</v>
      </c>
      <c r="M35" s="1">
        <f>+'Ark1'!W2081</f>
        <v>61.379696769940686</v>
      </c>
      <c r="O35" s="1">
        <f>+'Ark1'!AB2081</f>
        <v>3.2770646483756831</v>
      </c>
      <c r="P35" s="9">
        <f>+'Ark1'!Y2081</f>
        <v>115.22253613666238</v>
      </c>
      <c r="R35" s="1">
        <f>+'Ark1'!AA2081</f>
        <v>2.8943267222686506</v>
      </c>
      <c r="S35" s="9">
        <f>+'Ark1'!AC2081</f>
        <v>-3.3563333355681944</v>
      </c>
      <c r="T35" s="96">
        <f t="shared" si="6"/>
        <v>6.0396825396825395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+'Ark1'!C2082</f>
        <v>2023</v>
      </c>
      <c r="C36">
        <f>+'Ark1'!N2082</f>
        <v>120</v>
      </c>
      <c r="D36" s="3" t="s">
        <v>513</v>
      </c>
      <c r="E36">
        <f>+'Ark1'!Q2082</f>
        <v>484</v>
      </c>
      <c r="G36" s="9">
        <f>+'Ark1'!R2082</f>
        <v>3027</v>
      </c>
      <c r="I36" s="9">
        <f>+'Ark1'!S2082</f>
        <v>3023</v>
      </c>
      <c r="J36" s="96">
        <f>+'Ark1'!T2082</f>
        <v>11.465040527232784</v>
      </c>
      <c r="L36" s="96">
        <f>+'Ark1'!U2082</f>
        <v>9.3041348626634299</v>
      </c>
      <c r="M36" s="1">
        <f>+'Ark1'!W2082</f>
        <v>60.026463777704237</v>
      </c>
      <c r="O36" s="1">
        <f>+'Ark1'!AB2082</f>
        <v>3.8799331450406576</v>
      </c>
      <c r="P36" s="9">
        <f>+'Ark1'!Y2082</f>
        <v>125.58523290386516</v>
      </c>
      <c r="R36" s="1">
        <f>+'Ark1'!AA2082</f>
        <v>2.731220818636094</v>
      </c>
      <c r="S36" s="9">
        <f>+'Ark1'!AC2082</f>
        <v>-9.3674126560094173</v>
      </c>
      <c r="T36" s="96">
        <f t="shared" si="6"/>
        <v>6.2541322314049586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+'Ark1'!C2083</f>
        <v>2023</v>
      </c>
      <c r="C37">
        <f>+'Ark1'!N2083</f>
        <v>130</v>
      </c>
      <c r="D37" s="3" t="s">
        <v>514</v>
      </c>
      <c r="E37">
        <f>+'Ark1'!Q2083</f>
        <v>505</v>
      </c>
      <c r="G37" s="9">
        <f>+'Ark1'!R2083</f>
        <v>3730</v>
      </c>
      <c r="I37" s="9">
        <f>+'Ark1'!S2083</f>
        <v>3725</v>
      </c>
      <c r="J37" s="96">
        <f>+'Ark1'!T2083</f>
        <v>14.127717597151737</v>
      </c>
      <c r="L37" s="96">
        <f>+'Ark1'!U2083</f>
        <v>12.309631829925673</v>
      </c>
      <c r="M37" s="1">
        <f>+'Ark1'!W2083</f>
        <v>59.702550335570457</v>
      </c>
      <c r="O37" s="1">
        <f>+'Ark1'!AB2083</f>
        <v>4.1084762854866153</v>
      </c>
      <c r="P37" s="9">
        <f>+'Ark1'!Y2083</f>
        <v>134.83766756032199</v>
      </c>
      <c r="R37" s="1">
        <f>+'Ark1'!AA2083</f>
        <v>2.8923687275186953</v>
      </c>
      <c r="S37" s="9">
        <f>+'Ark1'!AC2083</f>
        <v>4.1499416983977646</v>
      </c>
      <c r="T37" s="96">
        <f t="shared" si="6"/>
        <v>7.3861386138613865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+'Ark1'!C2084</f>
        <v>2023</v>
      </c>
      <c r="C38">
        <f>+'Ark1'!N2084</f>
        <v>140</v>
      </c>
      <c r="D38" s="3" t="s">
        <v>515</v>
      </c>
      <c r="E38">
        <f>+'Ark1'!Q2084</f>
        <v>408</v>
      </c>
      <c r="G38" s="9">
        <f>+'Ark1'!R2084</f>
        <v>3527</v>
      </c>
      <c r="I38" s="9">
        <f>+'Ark1'!S2084</f>
        <v>3521</v>
      </c>
      <c r="J38" s="96">
        <f>+'Ark1'!T2084</f>
        <v>13.358836451783953</v>
      </c>
      <c r="L38" s="96">
        <f>+'Ark1'!U2084</f>
        <v>12.492257904622498</v>
      </c>
      <c r="M38" s="1">
        <f>+'Ark1'!W2084</f>
        <v>59.695257029253042</v>
      </c>
      <c r="O38" s="1">
        <f>+'Ark1'!AB2084</f>
        <v>4.2227797731260548</v>
      </c>
      <c r="P38" s="9">
        <f>+'Ark1'!Y2084</f>
        <v>144.71397788488821</v>
      </c>
      <c r="R38" s="1">
        <f>+'Ark1'!AA2084</f>
        <v>2.9096119399387894</v>
      </c>
      <c r="S38" s="9">
        <f>+'Ark1'!AC2084</f>
        <v>-3.561609241456301</v>
      </c>
      <c r="T38" s="96">
        <f t="shared" si="6"/>
        <v>8.6446078431372548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+'Ark1'!C2085</f>
        <v>2023</v>
      </c>
      <c r="C39">
        <f>+'Ark1'!N2085</f>
        <v>150</v>
      </c>
      <c r="D39" s="3" t="s">
        <v>516</v>
      </c>
      <c r="E39">
        <f>+'Ark1'!Q2085</f>
        <v>374</v>
      </c>
      <c r="G39" s="9">
        <f>+'Ark1'!R2085</f>
        <v>2985</v>
      </c>
      <c r="I39" s="9">
        <f>+'Ark1'!S2085</f>
        <v>2981</v>
      </c>
      <c r="J39" s="96">
        <f>+'Ark1'!T2085</f>
        <v>11.305961669570488</v>
      </c>
      <c r="L39" s="96">
        <f>+'Ark1'!U2085</f>
        <v>11.302196334496889</v>
      </c>
      <c r="M39" s="1">
        <f>+'Ark1'!W2085</f>
        <v>59.549480040254963</v>
      </c>
      <c r="O39" s="1">
        <f>+'Ark1'!AB2085</f>
        <v>4.3965598950912108</v>
      </c>
      <c r="P39" s="9">
        <f>+'Ark1'!Y2085</f>
        <v>154.70113902847558</v>
      </c>
      <c r="R39" s="1">
        <f>+'Ark1'!AA2085</f>
        <v>2.8491112352386594</v>
      </c>
      <c r="S39" s="9">
        <f>+'Ark1'!AC2085</f>
        <v>-3.4492679197104854</v>
      </c>
      <c r="T39" s="96">
        <f t="shared" si="6"/>
        <v>7.9812834224598932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+'Ark1'!C2086</f>
        <v>2023</v>
      </c>
      <c r="C40">
        <f>+'Ark1'!N2086</f>
        <v>160</v>
      </c>
      <c r="D40" s="3" t="s">
        <v>517</v>
      </c>
      <c r="E40">
        <f>+'Ark1'!Q2086</f>
        <v>355</v>
      </c>
      <c r="G40" s="9">
        <f>+'Ark1'!R2086</f>
        <v>2678</v>
      </c>
      <c r="I40" s="9">
        <f>+'Ark1'!S2086</f>
        <v>2674</v>
      </c>
      <c r="J40" s="96">
        <f>+'Ark1'!T2086</f>
        <v>10.143170971896071</v>
      </c>
      <c r="L40" s="96">
        <f>+'Ark1'!U2086</f>
        <v>10.796141211903665</v>
      </c>
      <c r="M40" s="1">
        <f>+'Ark1'!W2086</f>
        <v>59.074420344053863</v>
      </c>
      <c r="O40" s="1">
        <f>+'Ark1'!AB2086</f>
        <v>4.613976294304444</v>
      </c>
      <c r="P40" s="9">
        <f>+'Ark1'!Y2086</f>
        <v>164.71493651979077</v>
      </c>
      <c r="R40" s="1">
        <f>+'Ark1'!AA2086</f>
        <v>2.8921800053579143</v>
      </c>
      <c r="S40" s="9">
        <f>+'Ark1'!AC2086</f>
        <v>-5.425557608470907</v>
      </c>
      <c r="T40" s="96">
        <f t="shared" si="6"/>
        <v>7.5436619718309856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+'Ark1'!C2087</f>
        <v>2023</v>
      </c>
      <c r="C41">
        <f>+'Ark1'!N2087</f>
        <v>170</v>
      </c>
      <c r="D41" s="3" t="s">
        <v>518</v>
      </c>
      <c r="E41">
        <f>+'Ark1'!Q2087</f>
        <v>332</v>
      </c>
      <c r="G41" s="9">
        <f>+'Ark1'!R2087</f>
        <v>2259</v>
      </c>
      <c r="I41" s="9">
        <f>+'Ark1'!S2087</f>
        <v>2258</v>
      </c>
      <c r="J41" s="96">
        <f>+'Ark1'!T2087</f>
        <v>8.5561699871221908</v>
      </c>
      <c r="L41" s="96">
        <f>+'Ark1'!U2087</f>
        <v>9.6600497501064506</v>
      </c>
      <c r="M41" s="1">
        <f>+'Ark1'!W2087</f>
        <v>58.717449069973455</v>
      </c>
      <c r="O41" s="1">
        <f>+'Ark1'!AB2087</f>
        <v>4.5248909331478417</v>
      </c>
      <c r="P41" s="9">
        <f>+'Ark1'!Y2087</f>
        <v>174.71819389110183</v>
      </c>
      <c r="R41" s="1">
        <f>+'Ark1'!AA2087</f>
        <v>2.9071226565998729</v>
      </c>
      <c r="S41" s="9">
        <f>+'Ark1'!AC2087</f>
        <v>-5.2837869554737589</v>
      </c>
      <c r="T41" s="96">
        <f t="shared" si="6"/>
        <v>6.8042168674698793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+'Ark1'!C2088</f>
        <v>2023</v>
      </c>
      <c r="C42">
        <f>+'Ark1'!N2088</f>
        <v>180</v>
      </c>
      <c r="D42" s="3" t="s">
        <v>519</v>
      </c>
      <c r="E42">
        <f>+'Ark1'!Q2088</f>
        <v>319</v>
      </c>
      <c r="G42" s="9">
        <f>+'Ark1'!R2088</f>
        <v>1787</v>
      </c>
      <c r="I42" s="9">
        <f>+'Ark1'!S2088</f>
        <v>1784</v>
      </c>
      <c r="J42" s="96">
        <f>+'Ark1'!T2088</f>
        <v>6.7684266343458841</v>
      </c>
      <c r="L42" s="96">
        <f>+'Ark1'!U2088</f>
        <v>8.072196345755458</v>
      </c>
      <c r="M42" s="1">
        <f>+'Ark1'!W2088</f>
        <v>57.911995515695082</v>
      </c>
      <c r="O42" s="1">
        <f>+'Ark1'!AB2088</f>
        <v>4.6789998893038591</v>
      </c>
      <c r="P42" s="9">
        <f>+'Ark1'!Y2088</f>
        <v>184.56194739787361</v>
      </c>
      <c r="R42" s="1">
        <f>+'Ark1'!AA2088</f>
        <v>2.905608856691257</v>
      </c>
      <c r="S42" s="9">
        <f>+'Ark1'!AC2088</f>
        <v>-8.2235498761430179</v>
      </c>
      <c r="T42" s="96">
        <f t="shared" si="6"/>
        <v>5.6018808777429463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+'Ark1'!C2089</f>
        <v>2023</v>
      </c>
      <c r="C43">
        <f>+'Ark1'!N2089</f>
        <v>190</v>
      </c>
      <c r="D43" s="3" t="s">
        <v>520</v>
      </c>
      <c r="E43">
        <f>+'Ark1'!Q2089</f>
        <v>285</v>
      </c>
      <c r="G43" s="9">
        <f>+'Ark1'!R2089</f>
        <v>1360</v>
      </c>
      <c r="I43" s="9">
        <f>+'Ark1'!S2089</f>
        <v>1354</v>
      </c>
      <c r="J43" s="96">
        <f>+'Ark1'!T2089</f>
        <v>5.1511249147791807</v>
      </c>
      <c r="L43" s="96">
        <f>+'Ark1'!U2089</f>
        <v>6.4580248345224254</v>
      </c>
      <c r="M43" s="1">
        <f>+'Ark1'!W2089</f>
        <v>56.864844903988192</v>
      </c>
      <c r="O43" s="1">
        <f>+'Ark1'!AB2089</f>
        <v>4.7271386114194609</v>
      </c>
      <c r="P43" s="9">
        <f>+'Ark1'!Y2089</f>
        <v>194.01522058823537</v>
      </c>
      <c r="R43" s="1">
        <f>+'Ark1'!AA2089</f>
        <v>2.9017925046677151</v>
      </c>
      <c r="S43" s="9">
        <f>+'Ark1'!AC2089</f>
        <v>-8.5068488568490874</v>
      </c>
      <c r="T43" s="96">
        <f t="shared" si="6"/>
        <v>4.7719298245614032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+'Ark1'!C2090</f>
        <v>2023</v>
      </c>
      <c r="C44">
        <f>+'Ark1'!N2090</f>
        <v>200</v>
      </c>
      <c r="D44" s="3" t="s">
        <v>521</v>
      </c>
      <c r="E44">
        <f>+'Ark1'!Q2090</f>
        <v>245</v>
      </c>
      <c r="G44" s="9">
        <f>+'Ark1'!R2090</f>
        <v>882</v>
      </c>
      <c r="I44" s="9">
        <f>+'Ark1'!S2090</f>
        <v>880</v>
      </c>
      <c r="J44" s="96">
        <f>+'Ark1'!T2090</f>
        <v>3.3406560109082646</v>
      </c>
      <c r="L44" s="96">
        <f>+'Ark1'!U2090</f>
        <v>4.4123714731399444</v>
      </c>
      <c r="M44" s="1">
        <f>+'Ark1'!W2090</f>
        <v>55.679545454545448</v>
      </c>
      <c r="O44" s="1">
        <f>+'Ark1'!AB2090</f>
        <v>4.8775496617132807</v>
      </c>
      <c r="P44" s="9">
        <f>+'Ark1'!Y2090</f>
        <v>204.39886621315225</v>
      </c>
      <c r="R44" s="1">
        <f>+'Ark1'!AA2090</f>
        <v>2.918803026111775</v>
      </c>
      <c r="S44" s="9">
        <f>+'Ark1'!AC2090</f>
        <v>-5.6338328959735691</v>
      </c>
      <c r="T44" s="96">
        <f t="shared" si="6"/>
        <v>3.6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+'Ark1'!C2091</f>
        <v>2023</v>
      </c>
      <c r="C45">
        <f>+'Ark1'!N2091</f>
        <v>210</v>
      </c>
      <c r="D45" s="3" t="s">
        <v>522</v>
      </c>
      <c r="E45">
        <f>+'Ark1'!Q2091</f>
        <v>207</v>
      </c>
      <c r="G45" s="9">
        <f>+'Ark1'!R2091</f>
        <v>556</v>
      </c>
      <c r="I45" s="9">
        <f>+'Ark1'!S2091</f>
        <v>555</v>
      </c>
      <c r="J45" s="96">
        <f>+'Ark1'!T2091</f>
        <v>2.1059010681009021</v>
      </c>
      <c r="L45" s="96">
        <f>+'Ark1'!U2091</f>
        <v>2.9161970093251721</v>
      </c>
      <c r="M45" s="1">
        <f>+'Ark1'!W2091</f>
        <v>54.405405405405411</v>
      </c>
      <c r="O45" s="1">
        <f>+'Ark1'!AB2091</f>
        <v>4.9290065851780085</v>
      </c>
      <c r="P45" s="9">
        <f>+'Ark1'!Y2091</f>
        <v>214.29748201438861</v>
      </c>
      <c r="R45" s="1">
        <f>+'Ark1'!AA2091</f>
        <v>2.7971931854473442</v>
      </c>
      <c r="S45" s="9">
        <f>+'Ark1'!AC2091</f>
        <v>-8.920687359965175</v>
      </c>
      <c r="T45" s="96">
        <f t="shared" si="6"/>
        <v>2.6859903381642511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+'Ark1'!C2092</f>
        <v>2023</v>
      </c>
      <c r="C46">
        <f>+'Ark1'!N2092</f>
        <v>220</v>
      </c>
      <c r="D46" s="3" t="s">
        <v>523</v>
      </c>
      <c r="E46">
        <f>+'Ark1'!Q2092</f>
        <v>145</v>
      </c>
      <c r="G46" s="9">
        <f>+'Ark1'!R2092</f>
        <v>377</v>
      </c>
      <c r="I46" s="9">
        <f>+'Ark1'!S2092</f>
        <v>377</v>
      </c>
      <c r="J46" s="96">
        <f>+'Ark1'!T2092</f>
        <v>1.4279221271115821</v>
      </c>
      <c r="L46" s="96">
        <f>+'Ark1'!U2092</f>
        <v>2.0729602635012032</v>
      </c>
      <c r="M46" s="1">
        <f>+'Ark1'!W2092</f>
        <v>53.13262599469499</v>
      </c>
      <c r="O46" s="1">
        <f>+'Ark1'!AB2092</f>
        <v>4.9306513578202322</v>
      </c>
      <c r="P46" s="9">
        <f>+'Ark1'!Y2092</f>
        <v>224.65941644562335</v>
      </c>
      <c r="R46" s="1">
        <f>+'Ark1'!AA2092</f>
        <v>2.9438372762099956</v>
      </c>
      <c r="S46" s="9">
        <f>+'Ark1'!AC2092</f>
        <v>-10.901909265369641</v>
      </c>
      <c r="T46" s="96">
        <f t="shared" si="6"/>
        <v>2.6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+'Ark1'!C2093</f>
        <v>2023</v>
      </c>
      <c r="C47">
        <f>+'Ark1'!N2093</f>
        <v>230</v>
      </c>
      <c r="D47" s="3" t="s">
        <v>524</v>
      </c>
      <c r="E47">
        <f>+'Ark1'!Q2093</f>
        <v>150</v>
      </c>
      <c r="G47" s="9">
        <f>+'Ark1'!R2093</f>
        <v>483</v>
      </c>
      <c r="I47" s="9">
        <f>+'Ark1'!S2093</f>
        <v>482</v>
      </c>
      <c r="J47" s="96">
        <f>+'Ark1'!T2093</f>
        <v>1.8294068631164313</v>
      </c>
      <c r="L47" s="96">
        <f>+'Ark1'!U2093</f>
        <v>2.885404848748351</v>
      </c>
      <c r="M47" s="1">
        <f>+'Ark1'!W2093</f>
        <v>50.483402489626563</v>
      </c>
      <c r="O47" s="1">
        <f>+'Ark1'!AB2093</f>
        <v>5.6304535057422989</v>
      </c>
      <c r="P47" s="9">
        <f>+'Ark1'!Y2093</f>
        <v>244.08136645962745</v>
      </c>
      <c r="R47" s="1">
        <f>+'Ark1'!AA2093</f>
        <v>14.336363667094384</v>
      </c>
      <c r="S47" s="9">
        <f>+'Ark1'!AC2093</f>
        <v>-25.439919965052042</v>
      </c>
      <c r="T47" s="96">
        <f t="shared" si="6"/>
        <v>3.22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+'Ark1'!C2094</f>
        <v>2022</v>
      </c>
      <c r="C48">
        <f>+'Ark1'!N2094</f>
        <v>60</v>
      </c>
      <c r="D48" s="3" t="s">
        <v>525</v>
      </c>
      <c r="E48">
        <f>+'Ark1'!Q2094</f>
        <v>6</v>
      </c>
      <c r="G48" s="9">
        <f>+'Ark1'!R2094</f>
        <v>7</v>
      </c>
      <c r="I48" s="9">
        <f>+'Ark1'!S2094</f>
        <v>6</v>
      </c>
      <c r="J48" s="96">
        <f>+'Ark1'!T2094</f>
        <v>2.5534398482527181E-2</v>
      </c>
      <c r="L48" s="96">
        <f>+'Ark1'!U2094</f>
        <v>8.4643734851297496E-3</v>
      </c>
      <c r="M48" s="1">
        <f>+'Ark1'!W2094</f>
        <v>58.16666666666665</v>
      </c>
      <c r="O48" s="1">
        <f>+'Ark1'!AB2094</f>
        <v>4.0994579587496629</v>
      </c>
      <c r="P48" s="9">
        <f>+'Ark1'!Y2094</f>
        <v>51.1</v>
      </c>
      <c r="R48" s="1">
        <f>+'Ark1'!AA2094</f>
        <v>6.7937266814483213</v>
      </c>
      <c r="S48" s="9">
        <f>+'Ark1'!AC2094</f>
        <v>69.527733817694582</v>
      </c>
      <c r="T48" s="96">
        <f t="shared" si="6"/>
        <v>1.1666666666666667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+'Ark1'!C2095</f>
        <v>2022</v>
      </c>
      <c r="C49" s="47">
        <f>+'Ark1'!N2095</f>
        <v>70</v>
      </c>
      <c r="D49" s="48" t="s">
        <v>509</v>
      </c>
      <c r="E49" s="47">
        <f>+'Ark1'!Q2095</f>
        <v>20</v>
      </c>
      <c r="F49" s="47"/>
      <c r="G49" s="65">
        <f>+'Ark1'!R2095</f>
        <v>21</v>
      </c>
      <c r="H49" s="47"/>
      <c r="I49" s="65">
        <f>+'Ark1'!S2095</f>
        <v>21</v>
      </c>
      <c r="J49" s="101">
        <f>+'Ark1'!T2095</f>
        <v>7.6603195447581526E-2</v>
      </c>
      <c r="K49" s="47"/>
      <c r="L49" s="101">
        <f>+'Ark1'!U2095</f>
        <v>3.8199715172057495E-2</v>
      </c>
      <c r="M49" s="49">
        <f>+'Ark1'!W2095</f>
        <v>61.619047619047599</v>
      </c>
      <c r="N49" s="101"/>
      <c r="O49" s="49">
        <f>+'Ark1'!AB2095</f>
        <v>3.8726905926376158</v>
      </c>
      <c r="P49" s="65">
        <f>+'Ark1'!Y2095</f>
        <v>76.871428571428623</v>
      </c>
      <c r="Q49" s="47"/>
      <c r="R49" s="49">
        <f>+'Ark1'!AA2095</f>
        <v>2.357186146787813</v>
      </c>
      <c r="S49" s="65">
        <f>+'Ark1'!AC2095</f>
        <v>5.7231773579427037</v>
      </c>
      <c r="T49" s="101">
        <f t="shared" si="6"/>
        <v>1.05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+'Ark1'!C2096</f>
        <v>2022</v>
      </c>
      <c r="C50" s="47">
        <f>+'Ark1'!N2096</f>
        <v>80</v>
      </c>
      <c r="D50" s="48" t="s">
        <v>510</v>
      </c>
      <c r="E50" s="47">
        <f>+'Ark1'!Q2096</f>
        <v>63</v>
      </c>
      <c r="F50" s="47"/>
      <c r="G50" s="65">
        <f>+'Ark1'!R2096</f>
        <v>106</v>
      </c>
      <c r="H50" s="47"/>
      <c r="I50" s="65">
        <f>+'Ark1'!S2096</f>
        <v>106</v>
      </c>
      <c r="J50" s="101">
        <f>+'Ark1'!T2096</f>
        <v>0.3866637484496972</v>
      </c>
      <c r="K50" s="47"/>
      <c r="L50" s="101">
        <f>+'Ark1'!U2096</f>
        <v>0.21599178602241795</v>
      </c>
      <c r="M50" s="49">
        <f>+'Ark1'!W2096</f>
        <v>62.066037735849065</v>
      </c>
      <c r="N50" s="101"/>
      <c r="O50" s="49">
        <f>+'Ark1'!AB2096</f>
        <v>3.2309495885666251</v>
      </c>
      <c r="P50" s="65">
        <f>+'Ark1'!Y2096</f>
        <v>86.110377358490609</v>
      </c>
      <c r="Q50" s="47"/>
      <c r="R50" s="49">
        <f>+'Ark1'!AA2096</f>
        <v>2.8649781600544206</v>
      </c>
      <c r="S50" s="65">
        <f>+'Ark1'!AC2096</f>
        <v>-3.1769928855169369</v>
      </c>
      <c r="T50" s="101">
        <f t="shared" ref="T50:T85" si="7">+G50/E50</f>
        <v>1.6825396825396826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+'Ark1'!C2097</f>
        <v>2022</v>
      </c>
      <c r="C51" s="47">
        <f>+'Ark1'!N2097</f>
        <v>90</v>
      </c>
      <c r="D51" s="48" t="s">
        <v>511</v>
      </c>
      <c r="E51" s="47">
        <f>+'Ark1'!Q2097</f>
        <v>124</v>
      </c>
      <c r="F51" s="47"/>
      <c r="G51" s="65">
        <f>+'Ark1'!R2097</f>
        <v>373</v>
      </c>
      <c r="H51" s="47"/>
      <c r="I51" s="65">
        <f>+'Ark1'!S2097</f>
        <v>371</v>
      </c>
      <c r="J51" s="101">
        <f>+'Ark1'!T2097</f>
        <v>1.3606186619975198</v>
      </c>
      <c r="K51" s="47"/>
      <c r="L51" s="101">
        <f>+'Ark1'!U2097</f>
        <v>0.84100661405718147</v>
      </c>
      <c r="M51" s="49">
        <f>+'Ark1'!W2097</f>
        <v>62.323450134770894</v>
      </c>
      <c r="N51" s="101"/>
      <c r="O51" s="49">
        <f>+'Ark1'!AB2097</f>
        <v>2.3775601799405073</v>
      </c>
      <c r="P51" s="65">
        <f>+'Ark1'!Y2097</f>
        <v>95.282841823056316</v>
      </c>
      <c r="Q51" s="47"/>
      <c r="R51" s="49">
        <f>+'Ark1'!AA2097</f>
        <v>2.8308999858302903</v>
      </c>
      <c r="S51" s="65">
        <f>+'Ark1'!AC2097</f>
        <v>-7.3590182712832943</v>
      </c>
      <c r="T51" s="101">
        <f t="shared" si="7"/>
        <v>3.0080645161290325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+'Ark1'!C2098</f>
        <v>2022</v>
      </c>
      <c r="C52" s="47">
        <f>+'Ark1'!N2098</f>
        <v>100</v>
      </c>
      <c r="D52" s="48" t="s">
        <v>486</v>
      </c>
      <c r="E52" s="47">
        <f>+'Ark1'!Q2098</f>
        <v>223</v>
      </c>
      <c r="F52" s="47"/>
      <c r="G52" s="65">
        <f>+'Ark1'!R2098</f>
        <v>907</v>
      </c>
      <c r="H52" s="47"/>
      <c r="I52" s="65">
        <f>+'Ark1'!S2098</f>
        <v>901</v>
      </c>
      <c r="J52" s="101">
        <f>+'Ark1'!T2098</f>
        <v>3.3085284890931641</v>
      </c>
      <c r="K52" s="47"/>
      <c r="L52" s="101">
        <f>+'Ark1'!U2098</f>
        <v>2.2550737932220657</v>
      </c>
      <c r="M52" s="49">
        <f>+'Ark1'!W2098</f>
        <v>62.127635960044394</v>
      </c>
      <c r="N52" s="101"/>
      <c r="O52" s="49">
        <f>+'Ark1'!AB2098</f>
        <v>2.8214183712313625</v>
      </c>
      <c r="P52" s="65">
        <f>+'Ark1'!Y2098</f>
        <v>105.06972436604202</v>
      </c>
      <c r="Q52" s="47"/>
      <c r="R52" s="49">
        <f>+'Ark1'!AA2098</f>
        <v>2.8384336608899727</v>
      </c>
      <c r="S52" s="65">
        <f>+'Ark1'!AC2098</f>
        <v>-3.3798041835218746</v>
      </c>
      <c r="T52" s="101">
        <f t="shared" si="7"/>
        <v>4.0672645739910314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+'Ark1'!C2099</f>
        <v>2022</v>
      </c>
      <c r="C53" s="47">
        <f>+'Ark1'!N2099</f>
        <v>110</v>
      </c>
      <c r="D53" s="48" t="s">
        <v>512</v>
      </c>
      <c r="E53" s="47">
        <f>+'Ark1'!Q2099</f>
        <v>274</v>
      </c>
      <c r="F53" s="47"/>
      <c r="G53" s="65">
        <f>+'Ark1'!R2099</f>
        <v>1552</v>
      </c>
      <c r="H53" s="47"/>
      <c r="I53" s="65">
        <f>+'Ark1'!S2099</f>
        <v>1548</v>
      </c>
      <c r="J53" s="101">
        <f>+'Ark1'!T2099</f>
        <v>5.6613409206974552</v>
      </c>
      <c r="K53" s="47"/>
      <c r="L53" s="101">
        <f>+'Ark1'!U2099</f>
        <v>4.2253863745130058</v>
      </c>
      <c r="M53" s="49">
        <f>+'Ark1'!W2099</f>
        <v>61.557493540051645</v>
      </c>
      <c r="N53" s="101"/>
      <c r="O53" s="49">
        <f>+'Ark1'!AB2099</f>
        <v>2.9021380200065705</v>
      </c>
      <c r="P53" s="65">
        <f>+'Ark1'!Y2099</f>
        <v>115.05323453608263</v>
      </c>
      <c r="Q53" s="47"/>
      <c r="R53" s="49">
        <f>+'Ark1'!AA2099</f>
        <v>2.9232114792505621</v>
      </c>
      <c r="S53" s="65">
        <f>+'Ark1'!AC2099</f>
        <v>-8.5216249013253016</v>
      </c>
      <c r="T53" s="101">
        <f t="shared" si="7"/>
        <v>5.664233576642336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+'Ark1'!C2100</f>
        <v>2022</v>
      </c>
      <c r="C54" s="47">
        <f>+'Ark1'!N2100</f>
        <v>120</v>
      </c>
      <c r="D54" s="48" t="s">
        <v>513</v>
      </c>
      <c r="E54" s="47">
        <f>+'Ark1'!Q2100</f>
        <v>500</v>
      </c>
      <c r="F54" s="47"/>
      <c r="G54" s="65">
        <f>+'Ark1'!R2100</f>
        <v>3004</v>
      </c>
      <c r="H54" s="47"/>
      <c r="I54" s="65">
        <f>+'Ark1'!S2100</f>
        <v>2996</v>
      </c>
      <c r="J54" s="101">
        <f>+'Ark1'!T2100</f>
        <v>10.95790472021595</v>
      </c>
      <c r="K54" s="47"/>
      <c r="L54" s="101">
        <f>+'Ark1'!U2100</f>
        <v>8.9202563115463391</v>
      </c>
      <c r="M54" s="49">
        <f>+'Ark1'!W2100</f>
        <v>59.972296395193602</v>
      </c>
      <c r="N54" s="101"/>
      <c r="O54" s="49">
        <f>+'Ark1'!AB2100</f>
        <v>3.8420370289266024</v>
      </c>
      <c r="P54" s="65">
        <f>+'Ark1'!Y2100</f>
        <v>125.48780625832217</v>
      </c>
      <c r="Q54" s="47"/>
      <c r="R54" s="49">
        <f>+'Ark1'!AA2100</f>
        <v>2.7708135843483155</v>
      </c>
      <c r="S54" s="65">
        <f>+'Ark1'!AC2100</f>
        <v>-17.978329053630763</v>
      </c>
      <c r="T54" s="101">
        <f t="shared" si="7"/>
        <v>6.008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+'Ark1'!C2101</f>
        <v>2022</v>
      </c>
      <c r="C55" s="47">
        <f>+'Ark1'!N2101</f>
        <v>130</v>
      </c>
      <c r="D55" s="48" t="s">
        <v>514</v>
      </c>
      <c r="E55" s="47">
        <f>+'Ark1'!Q2101</f>
        <v>580</v>
      </c>
      <c r="F55" s="47"/>
      <c r="G55" s="65">
        <f>+'Ark1'!R2101</f>
        <v>3938</v>
      </c>
      <c r="H55" s="47"/>
      <c r="I55" s="65">
        <f>+'Ark1'!S2101</f>
        <v>3930</v>
      </c>
      <c r="J55" s="101">
        <f>+'Ark1'!T2101</f>
        <v>14.364923032027438</v>
      </c>
      <c r="K55" s="47"/>
      <c r="L55" s="101">
        <f>+'Ark1'!U2101</f>
        <v>12.553742796639492</v>
      </c>
      <c r="M55" s="49">
        <f>+'Ark1'!W2101</f>
        <v>59.652417302799002</v>
      </c>
      <c r="N55" s="101"/>
      <c r="O55" s="49">
        <f>+'Ark1'!AB2101</f>
        <v>3.9402406907670904</v>
      </c>
      <c r="P55" s="65">
        <f>+'Ark1'!Y2101</f>
        <v>134.71676231589623</v>
      </c>
      <c r="Q55" s="47"/>
      <c r="R55" s="49">
        <f>+'Ark1'!AA2101</f>
        <v>2.9156014664138792</v>
      </c>
      <c r="S55" s="65">
        <f>+'Ark1'!AC2101</f>
        <v>-1.7466819599895722</v>
      </c>
      <c r="T55" s="101">
        <f t="shared" si="7"/>
        <v>6.7896551724137932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+'Ark1'!C2102</f>
        <v>2022</v>
      </c>
      <c r="C56" s="47">
        <f>+'Ark1'!N2102</f>
        <v>140</v>
      </c>
      <c r="D56" s="48" t="s">
        <v>515</v>
      </c>
      <c r="E56" s="47">
        <f>+'Ark1'!Q2102</f>
        <v>470</v>
      </c>
      <c r="F56" s="47"/>
      <c r="G56" s="65">
        <f>+'Ark1'!R2102</f>
        <v>3649</v>
      </c>
      <c r="H56" s="47"/>
      <c r="I56" s="65">
        <f>+'Ark1'!S2102</f>
        <v>3640</v>
      </c>
      <c r="J56" s="101">
        <f>+'Ark1'!T2102</f>
        <v>13.310717151820239</v>
      </c>
      <c r="K56" s="47"/>
      <c r="L56" s="101">
        <f>+'Ark1'!U2102</f>
        <v>12.485162204111878</v>
      </c>
      <c r="M56" s="49">
        <f>+'Ark1'!W2102</f>
        <v>59.67912087912088</v>
      </c>
      <c r="N56" s="101"/>
      <c r="O56" s="49">
        <f>+'Ark1'!AB2102</f>
        <v>4.2031259033027677</v>
      </c>
      <c r="P56" s="65">
        <f>+'Ark1'!Y2102</f>
        <v>144.59206083858589</v>
      </c>
      <c r="Q56" s="47"/>
      <c r="R56" s="49">
        <f>+'Ark1'!AA2102</f>
        <v>2.9007356694132405</v>
      </c>
      <c r="S56" s="65">
        <f>+'Ark1'!AC2102</f>
        <v>-0.55722584961674115</v>
      </c>
      <c r="T56" s="101">
        <f t="shared" si="7"/>
        <v>7.7638297872340427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+'Ark1'!C2103</f>
        <v>2022</v>
      </c>
      <c r="C57" s="47">
        <f>+'Ark1'!N2103</f>
        <v>150</v>
      </c>
      <c r="D57" s="48" t="s">
        <v>516</v>
      </c>
      <c r="E57" s="47">
        <f>+'Ark1'!Q2103</f>
        <v>445</v>
      </c>
      <c r="F57" s="47"/>
      <c r="G57" s="65">
        <f>+'Ark1'!R2103</f>
        <v>3218</v>
      </c>
      <c r="H57" s="47"/>
      <c r="I57" s="65">
        <f>+'Ark1'!S2103</f>
        <v>3215</v>
      </c>
      <c r="J57" s="101">
        <f>+'Ark1'!T2103</f>
        <v>11.738527759538922</v>
      </c>
      <c r="K57" s="47"/>
      <c r="L57" s="101">
        <f>+'Ark1'!U2103</f>
        <v>11.795537490484922</v>
      </c>
      <c r="M57" s="49">
        <f>+'Ark1'!W2103</f>
        <v>59.489269051321919</v>
      </c>
      <c r="N57" s="101"/>
      <c r="O57" s="49">
        <f>+'Ark1'!AB2103</f>
        <v>4.2264581637996335</v>
      </c>
      <c r="P57" s="65">
        <f>+'Ark1'!Y2103</f>
        <v>154.90156929770049</v>
      </c>
      <c r="Q57" s="47"/>
      <c r="R57" s="49">
        <f>+'Ark1'!AA2103</f>
        <v>2.8621962550927873</v>
      </c>
      <c r="S57" s="65">
        <f>+'Ark1'!AC2103</f>
        <v>0.50999531446845825</v>
      </c>
      <c r="T57" s="101">
        <f t="shared" si="7"/>
        <v>7.2314606741573035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+'Ark1'!C2104</f>
        <v>2022</v>
      </c>
      <c r="C58" s="47">
        <f>+'Ark1'!N2104</f>
        <v>160</v>
      </c>
      <c r="D58" s="48" t="s">
        <v>517</v>
      </c>
      <c r="E58" s="47">
        <f>+'Ark1'!Q2104</f>
        <v>389</v>
      </c>
      <c r="F58" s="47"/>
      <c r="G58" s="65">
        <f>+'Ark1'!R2104</f>
        <v>2818</v>
      </c>
      <c r="H58" s="47"/>
      <c r="I58" s="65">
        <f>+'Ark1'!S2104</f>
        <v>2811</v>
      </c>
      <c r="J58" s="101">
        <f>+'Ark1'!T2104</f>
        <v>10.279419274823084</v>
      </c>
      <c r="K58" s="47"/>
      <c r="L58" s="101">
        <f>+'Ark1'!U2104</f>
        <v>10.964645530614158</v>
      </c>
      <c r="M58" s="49">
        <f>+'Ark1'!W2104</f>
        <v>59.18427605834222</v>
      </c>
      <c r="N58" s="101"/>
      <c r="O58" s="49">
        <f>+'Ark1'!AB2104</f>
        <v>4.2769036716579576</v>
      </c>
      <c r="P58" s="65">
        <f>+'Ark1'!Y2104</f>
        <v>164.42874024130589</v>
      </c>
      <c r="Q58" s="47"/>
      <c r="R58" s="49">
        <f>+'Ark1'!AA2104</f>
        <v>2.8147562345848089</v>
      </c>
      <c r="S58" s="65">
        <f>+'Ark1'!AC2104</f>
        <v>-1.6879385927333621</v>
      </c>
      <c r="T58" s="101">
        <f t="shared" si="7"/>
        <v>7.2442159383033422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+'Ark1'!C2105</f>
        <v>2022</v>
      </c>
      <c r="C59" s="47">
        <f>+'Ark1'!N2105</f>
        <v>170</v>
      </c>
      <c r="D59" s="48" t="s">
        <v>518</v>
      </c>
      <c r="E59" s="47">
        <f>+'Ark1'!Q2105</f>
        <v>373</v>
      </c>
      <c r="F59" s="47"/>
      <c r="G59" s="65">
        <f>+'Ark1'!R2105</f>
        <v>2406</v>
      </c>
      <c r="H59" s="47"/>
      <c r="I59" s="65">
        <f>+'Ark1'!S2105</f>
        <v>2403</v>
      </c>
      <c r="J59" s="101">
        <f>+'Ark1'!T2105</f>
        <v>8.7765375355657689</v>
      </c>
      <c r="K59" s="47"/>
      <c r="L59" s="101">
        <f>+'Ark1'!U2105</f>
        <v>9.9410076945248509</v>
      </c>
      <c r="M59" s="49">
        <f>+'Ark1'!W2105</f>
        <v>58.590095713691213</v>
      </c>
      <c r="N59" s="101"/>
      <c r="O59" s="49">
        <f>+'Ark1'!AB2105</f>
        <v>4.5419963986175089</v>
      </c>
      <c r="P59" s="65">
        <f>+'Ark1'!Y2105</f>
        <v>174.60589775561061</v>
      </c>
      <c r="Q59" s="47"/>
      <c r="R59" s="49">
        <f>+'Ark1'!AA2105</f>
        <v>2.8787067710799925</v>
      </c>
      <c r="S59" s="65">
        <f>+'Ark1'!AC2105</f>
        <v>-4.025300631215587</v>
      </c>
      <c r="T59" s="101">
        <f t="shared" si="7"/>
        <v>6.4504021447721183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+'Ark1'!C2106</f>
        <v>2022</v>
      </c>
      <c r="C60" s="47">
        <f>+'Ark1'!N2106</f>
        <v>180</v>
      </c>
      <c r="D60" s="48" t="s">
        <v>519</v>
      </c>
      <c r="E60" s="47">
        <f>+'Ark1'!Q2106</f>
        <v>339</v>
      </c>
      <c r="F60" s="47"/>
      <c r="G60" s="65">
        <f>+'Ark1'!R2106</f>
        <v>1800</v>
      </c>
      <c r="H60" s="47"/>
      <c r="I60" s="65">
        <f>+'Ark1'!S2106</f>
        <v>1798</v>
      </c>
      <c r="J60" s="101">
        <f>+'Ark1'!T2106</f>
        <v>6.5659881812212735</v>
      </c>
      <c r="K60" s="47"/>
      <c r="L60" s="101">
        <f>+'Ark1'!U2106</f>
        <v>7.8642595802663617</v>
      </c>
      <c r="M60" s="49">
        <f>+'Ark1'!W2106</f>
        <v>57.848164627363737</v>
      </c>
      <c r="N60" s="101"/>
      <c r="O60" s="49">
        <f>+'Ark1'!AB2106</f>
        <v>4.3952110746971744</v>
      </c>
      <c r="P60" s="65">
        <f>+'Ark1'!Y2106</f>
        <v>184.63305555555547</v>
      </c>
      <c r="Q60" s="47"/>
      <c r="R60" s="49">
        <f>+'Ark1'!AA2106</f>
        <v>2.9299134005220262</v>
      </c>
      <c r="S60" s="65">
        <f>+'Ark1'!AC2106</f>
        <v>-7.649285662795962</v>
      </c>
      <c r="T60" s="101">
        <f t="shared" si="7"/>
        <v>5.3097345132743365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+'Ark1'!C2107</f>
        <v>2022</v>
      </c>
      <c r="C61" s="47">
        <f>+'Ark1'!N2107</f>
        <v>190</v>
      </c>
      <c r="D61" s="48" t="s">
        <v>520</v>
      </c>
      <c r="E61" s="47">
        <f>+'Ark1'!Q2107</f>
        <v>305</v>
      </c>
      <c r="F61" s="47"/>
      <c r="G61" s="65">
        <f>+'Ark1'!R2107</f>
        <v>1319</v>
      </c>
      <c r="H61" s="47"/>
      <c r="I61" s="65">
        <f>+'Ark1'!S2107</f>
        <v>1316</v>
      </c>
      <c r="J61" s="101">
        <f>+'Ark1'!T2107</f>
        <v>4.8114102283504785</v>
      </c>
      <c r="K61" s="47"/>
      <c r="L61" s="101">
        <f>+'Ark1'!U2107</f>
        <v>6.0583749670316651</v>
      </c>
      <c r="M61" s="49">
        <f>+'Ark1'!W2107</f>
        <v>57.085106382978715</v>
      </c>
      <c r="N61" s="101"/>
      <c r="O61" s="49">
        <f>+'Ark1'!AB2107</f>
        <v>4.4699663140637966</v>
      </c>
      <c r="P61" s="65">
        <f>+'Ark1'!Y2107</f>
        <v>194.10444275966671</v>
      </c>
      <c r="Q61" s="47"/>
      <c r="R61" s="49">
        <f>+'Ark1'!AA2107</f>
        <v>2.845249333022037</v>
      </c>
      <c r="S61" s="65">
        <f>+'Ark1'!AC2107</f>
        <v>-12.51587743292283</v>
      </c>
      <c r="T61" s="101">
        <f t="shared" si="7"/>
        <v>4.3245901639344266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+'Ark1'!C2108</f>
        <v>2022</v>
      </c>
      <c r="C62" s="47">
        <f>+'Ark1'!N2108</f>
        <v>200</v>
      </c>
      <c r="D62" s="48" t="s">
        <v>521</v>
      </c>
      <c r="E62" s="47">
        <f>+'Ark1'!Q2108</f>
        <v>269</v>
      </c>
      <c r="F62" s="47"/>
      <c r="G62" s="65">
        <f>+'Ark1'!R2108</f>
        <v>921</v>
      </c>
      <c r="H62" s="47"/>
      <c r="I62" s="65">
        <f>+'Ark1'!S2108</f>
        <v>919</v>
      </c>
      <c r="J62" s="101">
        <f>+'Ark1'!T2108</f>
        <v>3.3595972860582184</v>
      </c>
      <c r="K62" s="47"/>
      <c r="L62" s="101">
        <f>+'Ark1'!U2108</f>
        <v>4.4489923105390785</v>
      </c>
      <c r="M62" s="49">
        <f>+'Ark1'!W2108</f>
        <v>55.500544069640917</v>
      </c>
      <c r="N62" s="101"/>
      <c r="O62" s="49">
        <f>+'Ark1'!AB2108</f>
        <v>4.8536525545969216</v>
      </c>
      <c r="P62" s="65">
        <f>+'Ark1'!Y2108</f>
        <v>204.13907709011923</v>
      </c>
      <c r="Q62" s="47"/>
      <c r="R62" s="49">
        <f>+'Ark1'!AA2108</f>
        <v>2.8852004726897191</v>
      </c>
      <c r="S62" s="65">
        <f>+'Ark1'!AC2108</f>
        <v>-7.2375760710152974</v>
      </c>
      <c r="T62" s="101">
        <f t="shared" si="7"/>
        <v>3.4237918215613381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+'Ark1'!C2109</f>
        <v>2022</v>
      </c>
      <c r="C63" s="47">
        <f>+'Ark1'!N2109</f>
        <v>210</v>
      </c>
      <c r="D63" s="48" t="s">
        <v>522</v>
      </c>
      <c r="E63" s="47">
        <f>+'Ark1'!Q2109</f>
        <v>218</v>
      </c>
      <c r="F63" s="47"/>
      <c r="G63" s="65">
        <f>+'Ark1'!R2109</f>
        <v>556</v>
      </c>
      <c r="H63" s="47"/>
      <c r="I63" s="65">
        <f>+'Ark1'!S2109</f>
        <v>555</v>
      </c>
      <c r="J63" s="101">
        <f>+'Ark1'!T2109</f>
        <v>2.0281607937550157</v>
      </c>
      <c r="K63" s="47"/>
      <c r="L63" s="101">
        <f>+'Ark1'!U2109</f>
        <v>2.8163005631489408</v>
      </c>
      <c r="M63" s="49">
        <f>+'Ark1'!W2109</f>
        <v>54.061261261261251</v>
      </c>
      <c r="N63" s="101"/>
      <c r="O63" s="49">
        <f>+'Ark1'!AB2109</f>
        <v>4.9461819139956562</v>
      </c>
      <c r="P63" s="65">
        <f>+'Ark1'!Y2109</f>
        <v>214.05645683453236</v>
      </c>
      <c r="Q63" s="47"/>
      <c r="R63" s="49">
        <f>+'Ark1'!AA2109</f>
        <v>2.8901563125060696</v>
      </c>
      <c r="S63" s="65">
        <f>+'Ark1'!AC2109</f>
        <v>-5.443542395137329</v>
      </c>
      <c r="T63" s="101">
        <f t="shared" si="7"/>
        <v>2.5504587155963301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+'Ark1'!C2110</f>
        <v>2022</v>
      </c>
      <c r="C64" s="47">
        <f>+'Ark1'!N2110</f>
        <v>220</v>
      </c>
      <c r="D64" s="48" t="s">
        <v>523</v>
      </c>
      <c r="E64" s="47">
        <f>+'Ark1'!Q2110</f>
        <v>168</v>
      </c>
      <c r="F64" s="47"/>
      <c r="G64" s="65">
        <f>+'Ark1'!R2110</f>
        <v>354</v>
      </c>
      <c r="H64" s="47"/>
      <c r="I64" s="65">
        <f>+'Ark1'!S2110</f>
        <v>351</v>
      </c>
      <c r="J64" s="101">
        <f>+'Ark1'!T2110</f>
        <v>1.2913110089735171</v>
      </c>
      <c r="K64" s="47"/>
      <c r="L64" s="101">
        <f>+'Ark1'!U2110</f>
        <v>1.8650479099393689</v>
      </c>
      <c r="M64" s="49">
        <f>+'Ark1'!W2110</f>
        <v>52.364672364672359</v>
      </c>
      <c r="N64" s="101"/>
      <c r="O64" s="49">
        <f>+'Ark1'!AB2110</f>
        <v>5.644078140409488</v>
      </c>
      <c r="P64" s="65">
        <f>+'Ark1'!Y2110</f>
        <v>222.64392655367223</v>
      </c>
      <c r="Q64" s="47"/>
      <c r="R64" s="49">
        <f>+'Ark1'!AA2110</f>
        <v>2.9034470881071179</v>
      </c>
      <c r="S64" s="65">
        <f>+'Ark1'!AC2110</f>
        <v>-3.4593371359367753</v>
      </c>
      <c r="T64" s="101">
        <f t="shared" si="7"/>
        <v>2.1071428571428572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+'Ark1'!C2111</f>
        <v>2022</v>
      </c>
      <c r="C65" s="47">
        <f>+'Ark1'!N2111</f>
        <v>230</v>
      </c>
      <c r="D65" s="48" t="s">
        <v>524</v>
      </c>
      <c r="E65" s="47">
        <f>+'Ark1'!Q2111</f>
        <v>157</v>
      </c>
      <c r="F65" s="47"/>
      <c r="G65" s="65">
        <f>+'Ark1'!R2111</f>
        <v>465</v>
      </c>
      <c r="H65" s="47"/>
      <c r="I65" s="65">
        <f>+'Ark1'!S2111</f>
        <v>465</v>
      </c>
      <c r="J65" s="101">
        <f>+'Ark1'!T2111</f>
        <v>1.6962136134821626</v>
      </c>
      <c r="K65" s="47"/>
      <c r="L65" s="101">
        <f>+'Ark1'!U2111</f>
        <v>2.7025499846810686</v>
      </c>
      <c r="M65" s="49">
        <f>+'Ark1'!W2111</f>
        <v>49.068817204301077</v>
      </c>
      <c r="N65" s="101"/>
      <c r="O65" s="49">
        <f>+'Ark1'!AB2111</f>
        <v>6.442766695063221</v>
      </c>
      <c r="P65" s="65">
        <f>+'Ark1'!Y2111</f>
        <v>245.60935483870955</v>
      </c>
      <c r="Q65" s="47"/>
      <c r="R65" s="49">
        <f>+'Ark1'!AA2111</f>
        <v>14.067538107323696</v>
      </c>
      <c r="S65" s="65">
        <f>+'Ark1'!AC2111</f>
        <v>-31.89211014808064</v>
      </c>
      <c r="T65" s="101">
        <f t="shared" si="7"/>
        <v>2.9617834394904459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+'Ark1'!C2112</f>
        <v>2021</v>
      </c>
      <c r="C66" s="47">
        <f>+'Ark1'!N2112</f>
        <v>60</v>
      </c>
      <c r="D66" s="48" t="s">
        <v>525</v>
      </c>
      <c r="E66" s="47">
        <f>+'Ark1'!Q2112</f>
        <v>4</v>
      </c>
      <c r="F66" s="47"/>
      <c r="G66" s="65">
        <f>+'Ark1'!R2112</f>
        <v>4</v>
      </c>
      <c r="H66" s="47"/>
      <c r="I66" s="65">
        <f>+'Ark1'!S2112</f>
        <v>4</v>
      </c>
      <c r="J66" s="101">
        <f>+'Ark1'!T2112</f>
        <v>1.4348231580457713E-2</v>
      </c>
      <c r="K66" s="47"/>
      <c r="L66" s="101">
        <f>+'Ark1'!U2112</f>
        <v>5.4466657078729988E-3</v>
      </c>
      <c r="M66" s="49">
        <f>+'Ark1'!W2112</f>
        <v>61.25</v>
      </c>
      <c r="N66" s="101"/>
      <c r="O66" s="49">
        <f>+'Ark1'!AB2112</f>
        <v>1.9202864369671515</v>
      </c>
      <c r="P66" s="65">
        <f>+'Ark1'!Y2112</f>
        <v>58.337499999999999</v>
      </c>
      <c r="Q66" s="47"/>
      <c r="R66" s="49">
        <f>+'Ark1'!AA2112</f>
        <v>7.3411013308631148</v>
      </c>
      <c r="S66" s="65">
        <f>+'Ark1'!AC2112</f>
        <v>-94.058017386522877</v>
      </c>
      <c r="T66" s="101">
        <f t="shared" si="7"/>
        <v>1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+'Ark1'!C2113</f>
        <v>2021</v>
      </c>
      <c r="C67">
        <f>+'Ark1'!N2113</f>
        <v>70</v>
      </c>
      <c r="D67" s="3" t="s">
        <v>509</v>
      </c>
      <c r="E67">
        <f>+'Ark1'!Q2113</f>
        <v>22</v>
      </c>
      <c r="G67" s="9">
        <f>+'Ark1'!R2113</f>
        <v>29</v>
      </c>
      <c r="I67" s="9">
        <f>+'Ark1'!S2113</f>
        <v>29</v>
      </c>
      <c r="J67" s="96">
        <f>+'Ark1'!T2113</f>
        <v>0.10402467895831841</v>
      </c>
      <c r="L67" s="96">
        <f>+'Ark1'!U2113</f>
        <v>5.1865281920630786E-2</v>
      </c>
      <c r="M67" s="1">
        <f>+'Ark1'!W2113</f>
        <v>62.310344827586221</v>
      </c>
      <c r="O67" s="1">
        <f>+'Ark1'!AB2113</f>
        <v>2.5203098916719489</v>
      </c>
      <c r="P67" s="9">
        <f>+'Ark1'!Y2113</f>
        <v>76.622413793103391</v>
      </c>
      <c r="R67" s="1">
        <f>+'Ark1'!AA2113</f>
        <v>3.0279760569054472</v>
      </c>
      <c r="S67" s="9">
        <f>+'Ark1'!AC2113</f>
        <v>13.383059080737922</v>
      </c>
      <c r="T67" s="96">
        <f t="shared" si="7"/>
        <v>1.3181818181818181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+'Ark1'!C2114</f>
        <v>2021</v>
      </c>
      <c r="C68">
        <f>+'Ark1'!N2114</f>
        <v>80</v>
      </c>
      <c r="D68" s="3" t="s">
        <v>510</v>
      </c>
      <c r="E68">
        <f>+'Ark1'!Q2114</f>
        <v>65</v>
      </c>
      <c r="G68" s="9">
        <f>+'Ark1'!R2114</f>
        <v>114</v>
      </c>
      <c r="I68" s="9">
        <f>+'Ark1'!S2114</f>
        <v>114</v>
      </c>
      <c r="J68" s="96">
        <f>+'Ark1'!T2114</f>
        <v>0.40892460004304471</v>
      </c>
      <c r="L68" s="96">
        <f>+'Ark1'!U2114</f>
        <v>0.23043702393084031</v>
      </c>
      <c r="M68" s="1">
        <f>+'Ark1'!W2114</f>
        <v>62.087719298245609</v>
      </c>
      <c r="O68" s="1">
        <f>+'Ark1'!AB2114</f>
        <v>2.9066210065283444</v>
      </c>
      <c r="P68" s="9">
        <f>+'Ark1'!Y2114</f>
        <v>86.601315789473702</v>
      </c>
      <c r="R68" s="1">
        <f>+'Ark1'!AA2114</f>
        <v>2.8233281074002887</v>
      </c>
      <c r="S68" s="9">
        <f>+'Ark1'!AC2114</f>
        <v>17.705260908776985</v>
      </c>
      <c r="T68" s="96">
        <f t="shared" si="7"/>
        <v>1.7538461538461538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+'Ark1'!C2115</f>
        <v>2021</v>
      </c>
      <c r="C69">
        <f>+'Ark1'!N2115</f>
        <v>90</v>
      </c>
      <c r="D69" s="3" t="s">
        <v>511</v>
      </c>
      <c r="E69">
        <f>+'Ark1'!Q2115</f>
        <v>120</v>
      </c>
      <c r="G69" s="9">
        <f>+'Ark1'!R2115</f>
        <v>390</v>
      </c>
      <c r="I69" s="9">
        <f>+'Ark1'!S2115</f>
        <v>390</v>
      </c>
      <c r="J69" s="96">
        <f>+'Ark1'!T2115</f>
        <v>1.3989525790946264</v>
      </c>
      <c r="L69" s="96">
        <f>+'Ark1'!U2115</f>
        <v>0.87365124825113982</v>
      </c>
      <c r="M69" s="1">
        <f>+'Ark1'!W2115</f>
        <v>62.348717948717969</v>
      </c>
      <c r="O69" s="1">
        <f>+'Ark1'!AB2115</f>
        <v>2.6547366275156734</v>
      </c>
      <c r="P69" s="9">
        <f>+'Ark1'!Y2115</f>
        <v>95.973333333333443</v>
      </c>
      <c r="R69" s="1">
        <f>+'Ark1'!AA2115</f>
        <v>2.8267917243713674</v>
      </c>
      <c r="S69" s="9">
        <f>+'Ark1'!AC2115</f>
        <v>-0.38757953237195314</v>
      </c>
      <c r="T69" s="96">
        <f t="shared" si="7"/>
        <v>3.25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+'Ark1'!C2116</f>
        <v>2021</v>
      </c>
      <c r="C70">
        <f>+'Ark1'!N2116</f>
        <v>100</v>
      </c>
      <c r="D70" s="3" t="s">
        <v>486</v>
      </c>
      <c r="E70">
        <f>+'Ark1'!Q2116</f>
        <v>187</v>
      </c>
      <c r="G70" s="9">
        <f>+'Ark1'!R2116</f>
        <v>895</v>
      </c>
      <c r="I70" s="9">
        <f>+'Ark1'!S2116</f>
        <v>895</v>
      </c>
      <c r="J70" s="96">
        <f>+'Ark1'!T2116</f>
        <v>3.2104168161274118</v>
      </c>
      <c r="L70" s="96">
        <f>+'Ark1'!U2116</f>
        <v>2.2085465021589878</v>
      </c>
      <c r="M70" s="1">
        <f>+'Ark1'!W2116</f>
        <v>61.89497206703912</v>
      </c>
      <c r="O70" s="1">
        <f>+'Ark1'!AB2116</f>
        <v>2.4554414260953359</v>
      </c>
      <c r="P70" s="9">
        <f>+'Ark1'!Y2116</f>
        <v>105.7208379888269</v>
      </c>
      <c r="R70" s="1">
        <f>+'Ark1'!AA2116</f>
        <v>2.8565040694680177</v>
      </c>
      <c r="S70" s="9">
        <f>+'Ark1'!AC2116</f>
        <v>-10.237676376162781</v>
      </c>
      <c r="T70" s="96">
        <f t="shared" si="7"/>
        <v>4.786096256684492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+'Ark1'!C2117</f>
        <v>2021</v>
      </c>
      <c r="C71">
        <f>+'Ark1'!N2117</f>
        <v>110</v>
      </c>
      <c r="D71" s="3" t="s">
        <v>512</v>
      </c>
      <c r="E71">
        <f>+'Ark1'!Q2117</f>
        <v>259</v>
      </c>
      <c r="G71" s="9">
        <f>+'Ark1'!R2117</f>
        <v>1694</v>
      </c>
      <c r="I71" s="9">
        <f>+'Ark1'!S2117</f>
        <v>1694</v>
      </c>
      <c r="J71" s="96">
        <f>+'Ark1'!T2117</f>
        <v>6.07647607432384</v>
      </c>
      <c r="L71" s="96">
        <f>+'Ark1'!U2117</f>
        <v>4.566174558533219</v>
      </c>
      <c r="M71" s="1">
        <f>+'Ark1'!W2117</f>
        <v>61.52007083825265</v>
      </c>
      <c r="O71" s="1">
        <f>+'Ark1'!AB2117</f>
        <v>2.7030108700440896</v>
      </c>
      <c r="P71" s="9">
        <f>+'Ark1'!Y2117</f>
        <v>115.48250295159389</v>
      </c>
      <c r="R71" s="1">
        <f>+'Ark1'!AA2117</f>
        <v>2.8373441099532832</v>
      </c>
      <c r="S71" s="9">
        <f>+'Ark1'!AC2117</f>
        <v>-7.5886812328234319</v>
      </c>
      <c r="T71" s="96">
        <f t="shared" si="7"/>
        <v>6.5405405405405403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+'Ark1'!C2118</f>
        <v>2021</v>
      </c>
      <c r="C72">
        <f>+'Ark1'!N2118</f>
        <v>120</v>
      </c>
      <c r="D72" s="3" t="s">
        <v>513</v>
      </c>
      <c r="E72">
        <f>+'Ark1'!Q2118</f>
        <v>476</v>
      </c>
      <c r="G72" s="9">
        <f>+'Ark1'!R2118</f>
        <v>3072</v>
      </c>
      <c r="I72" s="9">
        <f>+'Ark1'!S2118</f>
        <v>3073</v>
      </c>
      <c r="J72" s="96">
        <f>+'Ark1'!T2118</f>
        <v>11.019441853791522</v>
      </c>
      <c r="L72" s="96">
        <f>+'Ark1'!U2118</f>
        <v>9.0202150260993772</v>
      </c>
      <c r="M72" s="1">
        <f>+'Ark1'!W2118</f>
        <v>60.33973315977871</v>
      </c>
      <c r="O72" s="1">
        <f>+'Ark1'!AB2118</f>
        <v>3.5992423625684875</v>
      </c>
      <c r="P72" s="9">
        <f>+'Ark1'!Y2118</f>
        <v>125.79771809895848</v>
      </c>
      <c r="R72" s="1">
        <f>+'Ark1'!AA2118</f>
        <v>2.7607953521408248</v>
      </c>
      <c r="S72" s="9">
        <f>+'Ark1'!AC2118</f>
        <v>-17.647934060586035</v>
      </c>
      <c r="T72" s="96">
        <f t="shared" si="7"/>
        <v>6.4537815126050422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+'Ark1'!C2119</f>
        <v>2021</v>
      </c>
      <c r="C73">
        <f>+'Ark1'!N2119</f>
        <v>130</v>
      </c>
      <c r="D73" s="3" t="s">
        <v>514</v>
      </c>
      <c r="E73">
        <f>+'Ark1'!Q2119</f>
        <v>564</v>
      </c>
      <c r="G73" s="9">
        <f>+'Ark1'!R2119</f>
        <v>4128</v>
      </c>
      <c r="I73" s="9">
        <f>+'Ark1'!S2119</f>
        <v>4128</v>
      </c>
      <c r="J73" s="96">
        <f>+'Ark1'!T2119</f>
        <v>14.807374991032352</v>
      </c>
      <c r="L73" s="96">
        <f>+'Ark1'!U2119</f>
        <v>13.000445760629997</v>
      </c>
      <c r="M73" s="1">
        <f>+'Ark1'!W2119</f>
        <v>59.670300387596889</v>
      </c>
      <c r="O73" s="1">
        <f>+'Ark1'!AB2119</f>
        <v>3.7945122689721686</v>
      </c>
      <c r="P73" s="9">
        <f>+'Ark1'!Y2119</f>
        <v>134.92599806201483</v>
      </c>
      <c r="R73" s="1">
        <f>+'Ark1'!AA2119</f>
        <v>2.872117736592176</v>
      </c>
      <c r="S73" s="9">
        <f>+'Ark1'!AC2119</f>
        <v>0.74471511264499746</v>
      </c>
      <c r="T73" s="96">
        <f t="shared" si="7"/>
        <v>7.3191489361702127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+'Ark1'!C2120</f>
        <v>2021</v>
      </c>
      <c r="C74">
        <f>+'Ark1'!N2120</f>
        <v>140</v>
      </c>
      <c r="D74" s="3" t="s">
        <v>515</v>
      </c>
      <c r="E74">
        <f>+'Ark1'!Q2120</f>
        <v>482</v>
      </c>
      <c r="G74" s="9">
        <f>+'Ark1'!R2120</f>
        <v>3602</v>
      </c>
      <c r="I74" s="9">
        <f>+'Ark1'!S2120</f>
        <v>3603</v>
      </c>
      <c r="J74" s="96">
        <f>+'Ark1'!T2120</f>
        <v>12.920582538202163</v>
      </c>
      <c r="L74" s="96">
        <f>+'Ark1'!U2120</f>
        <v>12.187359521073244</v>
      </c>
      <c r="M74" s="1">
        <f>+'Ark1'!W2120</f>
        <v>59.621149042464616</v>
      </c>
      <c r="O74" s="1">
        <f>+'Ark1'!AB2120</f>
        <v>3.9481045330762359</v>
      </c>
      <c r="P74" s="9">
        <f>+'Ark1'!Y2120</f>
        <v>144.9582704053305</v>
      </c>
      <c r="R74" s="1">
        <f>+'Ark1'!AA2120</f>
        <v>2.8673272654377273</v>
      </c>
      <c r="S74" s="9">
        <f>+'Ark1'!AC2120</f>
        <v>-0.800480928709979</v>
      </c>
      <c r="T74" s="96">
        <f t="shared" si="7"/>
        <v>7.4730290456431536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+'Ark1'!C2121</f>
        <v>2021</v>
      </c>
      <c r="C75">
        <f>+'Ark1'!N2121</f>
        <v>150</v>
      </c>
      <c r="D75" s="3" t="s">
        <v>516</v>
      </c>
      <c r="E75">
        <f>+'Ark1'!Q2121</f>
        <v>424</v>
      </c>
      <c r="G75" s="9">
        <f>+'Ark1'!R2121</f>
        <v>3332</v>
      </c>
      <c r="I75" s="9">
        <f>+'Ark1'!S2121</f>
        <v>3332</v>
      </c>
      <c r="J75" s="96">
        <f>+'Ark1'!T2121</f>
        <v>11.952076906521269</v>
      </c>
      <c r="L75" s="96">
        <f>+'Ark1'!U2121</f>
        <v>12.042009755644663</v>
      </c>
      <c r="M75" s="1">
        <f>+'Ark1'!W2121</f>
        <v>59.539615846338521</v>
      </c>
      <c r="O75" s="1">
        <f>+'Ark1'!AB2121</f>
        <v>4.0609762155932989</v>
      </c>
      <c r="P75" s="9">
        <f>+'Ark1'!Y2121</f>
        <v>154.83568727490976</v>
      </c>
      <c r="R75" s="1">
        <f>+'Ark1'!AA2121</f>
        <v>2.8824212389525594</v>
      </c>
      <c r="S75" s="9">
        <f>+'Ark1'!AC2121</f>
        <v>-6.09531004180349</v>
      </c>
      <c r="T75" s="96">
        <f t="shared" si="7"/>
        <v>7.8584905660377355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+'Ark1'!C2122</f>
        <v>2021</v>
      </c>
      <c r="C76">
        <f>+'Ark1'!N2122</f>
        <v>160</v>
      </c>
      <c r="D76" s="3" t="s">
        <v>517</v>
      </c>
      <c r="E76">
        <f>+'Ark1'!Q2122</f>
        <v>389</v>
      </c>
      <c r="G76" s="9">
        <f>+'Ark1'!R2122</f>
        <v>2894</v>
      </c>
      <c r="I76" s="9">
        <f>+'Ark1'!S2122</f>
        <v>2894</v>
      </c>
      <c r="J76" s="96">
        <f>+'Ark1'!T2122</f>
        <v>10.380945548461153</v>
      </c>
      <c r="L76" s="96">
        <f>+'Ark1'!U2122</f>
        <v>11.135020525118424</v>
      </c>
      <c r="M76" s="1">
        <f>+'Ark1'!W2122</f>
        <v>59.162404975812017</v>
      </c>
      <c r="O76" s="1">
        <f>+'Ark1'!AB2122</f>
        <v>4.2136969234556805</v>
      </c>
      <c r="P76" s="9">
        <f>+'Ark1'!Y2122</f>
        <v>164.8426468555632</v>
      </c>
      <c r="R76" s="1">
        <f>+'Ark1'!AA2122</f>
        <v>2.8596826466189258</v>
      </c>
      <c r="S76" s="9">
        <f>+'Ark1'!AC2122</f>
        <v>-2.8357927078735639</v>
      </c>
      <c r="T76" s="96">
        <f t="shared" si="7"/>
        <v>7.4395886889460154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+'Ark1'!C2123</f>
        <v>2021</v>
      </c>
      <c r="C77">
        <f>+'Ark1'!N2123</f>
        <v>170</v>
      </c>
      <c r="D77" s="3" t="s">
        <v>518</v>
      </c>
      <c r="E77">
        <f>+'Ark1'!Q2123</f>
        <v>384</v>
      </c>
      <c r="G77" s="9">
        <f>+'Ark1'!R2123</f>
        <v>2395</v>
      </c>
      <c r="I77" s="9">
        <f>+'Ark1'!S2123</f>
        <v>2395</v>
      </c>
      <c r="J77" s="96">
        <f>+'Ark1'!T2123</f>
        <v>8.5910036587990533</v>
      </c>
      <c r="L77" s="96">
        <f>+'Ark1'!U2123</f>
        <v>9.7737884776180248</v>
      </c>
      <c r="M77" s="1">
        <f>+'Ark1'!W2123</f>
        <v>58.844258872651366</v>
      </c>
      <c r="O77" s="1">
        <f>+'Ark1'!AB2123</f>
        <v>4.1398772867907763</v>
      </c>
      <c r="P77" s="9">
        <f>+'Ark1'!Y2123</f>
        <v>174.83746555323577</v>
      </c>
      <c r="R77" s="1">
        <f>+'Ark1'!AA2123</f>
        <v>2.9267583666912129</v>
      </c>
      <c r="S77" s="9">
        <f>+'Ark1'!AC2123</f>
        <v>-3.828739687416701</v>
      </c>
      <c r="T77" s="96">
        <f t="shared" si="7"/>
        <v>6.236979166666667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+'Ark1'!C2124</f>
        <v>2021</v>
      </c>
      <c r="C78">
        <f>+'Ark1'!N2124</f>
        <v>180</v>
      </c>
      <c r="D78" s="3" t="s">
        <v>519</v>
      </c>
      <c r="E78">
        <f>+'Ark1'!Q2124</f>
        <v>345</v>
      </c>
      <c r="G78" s="9">
        <f>+'Ark1'!R2124</f>
        <v>1862</v>
      </c>
      <c r="I78" s="9">
        <f>+'Ark1'!S2124</f>
        <v>1862</v>
      </c>
      <c r="J78" s="96">
        <f>+'Ark1'!T2124</f>
        <v>6.6791018007030631</v>
      </c>
      <c r="L78" s="96">
        <f>+'Ark1'!U2124</f>
        <v>8.0295245366839936</v>
      </c>
      <c r="M78" s="1">
        <f>+'Ark1'!W2124</f>
        <v>58.063372717508074</v>
      </c>
      <c r="O78" s="1">
        <f>+'Ark1'!AB2124</f>
        <v>4.6005021219512514</v>
      </c>
      <c r="P78" s="9">
        <f>+'Ark1'!Y2124</f>
        <v>184.7511868958108</v>
      </c>
      <c r="R78" s="1">
        <f>+'Ark1'!AA2124</f>
        <v>2.8598325194326075</v>
      </c>
      <c r="S78" s="9">
        <f>+'Ark1'!AC2124</f>
        <v>-3.103596268340914</v>
      </c>
      <c r="T78" s="96">
        <f t="shared" si="7"/>
        <v>5.397101449275362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+'Ark1'!C2125</f>
        <v>2021</v>
      </c>
      <c r="C79">
        <f>+'Ark1'!N2125</f>
        <v>190</v>
      </c>
      <c r="D79" s="3" t="s">
        <v>520</v>
      </c>
      <c r="E79">
        <f>+'Ark1'!Q2125</f>
        <v>318</v>
      </c>
      <c r="G79" s="9">
        <f>+'Ark1'!R2125</f>
        <v>1344</v>
      </c>
      <c r="I79" s="9">
        <f>+'Ark1'!S2125</f>
        <v>1344</v>
      </c>
      <c r="J79" s="96">
        <f>+'Ark1'!T2125</f>
        <v>4.8210058110337908</v>
      </c>
      <c r="L79" s="96">
        <f>+'Ark1'!U2125</f>
        <v>6.1101750932517724</v>
      </c>
      <c r="M79" s="1">
        <f>+'Ark1'!W2125</f>
        <v>56.988839285714306</v>
      </c>
      <c r="O79" s="1">
        <f>+'Ark1'!AB2125</f>
        <v>4.6245038817955564</v>
      </c>
      <c r="P79" s="9">
        <f>+'Ark1'!Y2125</f>
        <v>194.77421874999996</v>
      </c>
      <c r="R79" s="1">
        <f>+'Ark1'!AA2125</f>
        <v>2.8804400111021762</v>
      </c>
      <c r="S79" s="9">
        <f>+'Ark1'!AC2125</f>
        <v>-9.7522594495041677</v>
      </c>
      <c r="T79" s="96">
        <f t="shared" si="7"/>
        <v>4.2264150943396226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+'Ark1'!C2126</f>
        <v>2021</v>
      </c>
      <c r="C80">
        <f>+'Ark1'!N2126</f>
        <v>200</v>
      </c>
      <c r="D80" s="3" t="s">
        <v>521</v>
      </c>
      <c r="E80">
        <f>+'Ark1'!Q2126</f>
        <v>285</v>
      </c>
      <c r="G80" s="9">
        <f>+'Ark1'!R2126</f>
        <v>886</v>
      </c>
      <c r="I80" s="9">
        <f>+'Ark1'!S2126</f>
        <v>886</v>
      </c>
      <c r="J80" s="96">
        <f>+'Ark1'!T2126</f>
        <v>3.1781332950713814</v>
      </c>
      <c r="L80" s="96">
        <f>+'Ark1'!U2126</f>
        <v>4.2272376662653448</v>
      </c>
      <c r="M80" s="1">
        <f>+'Ark1'!W2126</f>
        <v>55.875846501128677</v>
      </c>
      <c r="O80" s="1">
        <f>+'Ark1'!AB2126</f>
        <v>4.950128611221551</v>
      </c>
      <c r="P80" s="9">
        <f>+'Ark1'!Y2126</f>
        <v>204.40900677200941</v>
      </c>
      <c r="R80" s="1">
        <f>+'Ark1'!AA2126</f>
        <v>2.8202054192983086</v>
      </c>
      <c r="S80" s="9">
        <f>+'Ark1'!AC2126</f>
        <v>-9.18545382239415</v>
      </c>
      <c r="T80" s="96">
        <f t="shared" si="7"/>
        <v>3.1087719298245613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+'Ark1'!C2127</f>
        <v>2021</v>
      </c>
      <c r="C81">
        <f>+'Ark1'!N2127</f>
        <v>210</v>
      </c>
      <c r="D81" s="3" t="s">
        <v>522</v>
      </c>
      <c r="E81">
        <f>+'Ark1'!Q2127</f>
        <v>207</v>
      </c>
      <c r="G81" s="9">
        <f>+'Ark1'!R2127</f>
        <v>525</v>
      </c>
      <c r="I81" s="9">
        <f>+'Ark1'!S2127</f>
        <v>525</v>
      </c>
      <c r="J81" s="96">
        <f>+'Ark1'!T2127</f>
        <v>1.8832053949350749</v>
      </c>
      <c r="L81" s="96">
        <f>+'Ark1'!U2127</f>
        <v>2.6324597822965736</v>
      </c>
      <c r="M81" s="1">
        <f>+'Ark1'!W2127</f>
        <v>54.272380952380942</v>
      </c>
      <c r="O81" s="1">
        <f>+'Ark1'!AB2127</f>
        <v>5.2062324415865238</v>
      </c>
      <c r="P81" s="9">
        <f>+'Ark1'!Y2127</f>
        <v>214.8223809523808</v>
      </c>
      <c r="R81" s="1">
        <f>+'Ark1'!AA2127</f>
        <v>2.9129997380566648</v>
      </c>
      <c r="S81" s="9">
        <f>+'Ark1'!AC2127</f>
        <v>-8.3732572450600014</v>
      </c>
      <c r="T81" s="96">
        <f t="shared" si="7"/>
        <v>2.5362318840579712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+'Ark1'!C2128</f>
        <v>2021</v>
      </c>
      <c r="C82">
        <f>+'Ark1'!N2128</f>
        <v>220</v>
      </c>
      <c r="D82" s="3" t="s">
        <v>523</v>
      </c>
      <c r="E82">
        <f>+'Ark1'!Q2128</f>
        <v>171</v>
      </c>
      <c r="G82" s="9">
        <f>+'Ark1'!R2128</f>
        <v>345</v>
      </c>
      <c r="I82" s="9">
        <f>+'Ark1'!S2128</f>
        <v>345</v>
      </c>
      <c r="J82" s="96">
        <f>+'Ark1'!T2128</f>
        <v>1.2375349738144776</v>
      </c>
      <c r="L82" s="96">
        <f>+'Ark1'!U2128</f>
        <v>1.8066299555251464</v>
      </c>
      <c r="M82" s="1">
        <f>+'Ark1'!W2128</f>
        <v>52.492753623188399</v>
      </c>
      <c r="O82" s="1">
        <f>+'Ark1'!AB2128</f>
        <v>5.8888821517558974</v>
      </c>
      <c r="P82" s="9">
        <f>+'Ark1'!Y2128</f>
        <v>224.35057971014496</v>
      </c>
      <c r="R82" s="1">
        <f>+'Ark1'!AA2128</f>
        <v>2.8151560226771921</v>
      </c>
      <c r="S82" s="9">
        <f>+'Ark1'!AC2128</f>
        <v>-6.5705340919986153</v>
      </c>
      <c r="T82" s="96">
        <f t="shared" si="7"/>
        <v>2.0175438596491229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+'Ark1'!C2129</f>
        <v>2021</v>
      </c>
      <c r="C83">
        <f>+'Ark1'!N2129</f>
        <v>230</v>
      </c>
      <c r="D83" s="3" t="s">
        <v>524</v>
      </c>
      <c r="E83">
        <f>+'Ark1'!Q2129</f>
        <v>133</v>
      </c>
      <c r="G83" s="9">
        <f>+'Ark1'!R2129</f>
        <v>367</v>
      </c>
      <c r="I83" s="9">
        <f>+'Ark1'!S2129</f>
        <v>367</v>
      </c>
      <c r="J83" s="96">
        <f>+'Ark1'!T2129</f>
        <v>1.316450247506995</v>
      </c>
      <c r="L83" s="96">
        <f>+'Ark1'!U2129</f>
        <v>2.0990126192907321</v>
      </c>
      <c r="M83" s="1">
        <f>+'Ark1'!W2129</f>
        <v>48.574931880108998</v>
      </c>
      <c r="O83" s="1">
        <f>+'Ark1'!AB2129</f>
        <v>7.1792331023681806</v>
      </c>
      <c r="P83" s="9">
        <f>+'Ark1'!Y2129</f>
        <v>245.0338419618528</v>
      </c>
      <c r="R83" s="1">
        <f>+'Ark1'!AA2129</f>
        <v>13.26050114773153</v>
      </c>
      <c r="S83" s="9">
        <f>+'Ark1'!AC2129</f>
        <v>-30.484581597509241</v>
      </c>
      <c r="T83" s="96">
        <f t="shared" si="7"/>
        <v>2.7593984962406015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+'Ark1'!C2130</f>
        <v>2020</v>
      </c>
      <c r="C84">
        <f>+'Ark1'!N2130</f>
        <v>60</v>
      </c>
      <c r="D84" s="3" t="s">
        <v>525</v>
      </c>
      <c r="E84">
        <f>+'Ark1'!Q2130</f>
        <v>2</v>
      </c>
      <c r="G84" s="9">
        <f>+'Ark1'!R2130</f>
        <v>2</v>
      </c>
      <c r="I84" s="9">
        <f>+'Ark1'!S2130</f>
        <v>2</v>
      </c>
      <c r="J84" s="96">
        <f>+'Ark1'!T2130</f>
        <v>7.3300348176653886E-3</v>
      </c>
      <c r="L84" s="96">
        <f>+'Ark1'!U2130</f>
        <v>2.7937080437695633E-3</v>
      </c>
      <c r="M84" s="1">
        <f>+'Ark1'!W2130</f>
        <v>60.5</v>
      </c>
      <c r="O84" s="1">
        <f>+'Ark1'!AB2130</f>
        <v>0.5</v>
      </c>
      <c r="P84" s="9">
        <f>+'Ark1'!Y2130</f>
        <v>58.03</v>
      </c>
      <c r="R84" s="1">
        <f>+'Ark1'!AA2130</f>
        <v>2.5300000000000193</v>
      </c>
      <c r="S84" s="9">
        <f>+'Ark1'!AC2130</f>
        <v>-99.9999999999892</v>
      </c>
      <c r="T84" s="96">
        <f t="shared" si="7"/>
        <v>1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47">
        <f>+'Ark1'!C2131</f>
        <v>2020</v>
      </c>
      <c r="C85" s="47">
        <f>+'Ark1'!N2131</f>
        <v>70</v>
      </c>
      <c r="D85" s="48" t="s">
        <v>509</v>
      </c>
      <c r="E85" s="47">
        <f>+'Ark1'!Q2131</f>
        <v>24</v>
      </c>
      <c r="F85" s="47"/>
      <c r="G85" s="65">
        <f>+'Ark1'!R2131</f>
        <v>30</v>
      </c>
      <c r="H85" s="47"/>
      <c r="I85" s="65">
        <f>+'Ark1'!S2131</f>
        <v>30</v>
      </c>
      <c r="J85" s="101">
        <f>+'Ark1'!T2131</f>
        <v>0.10995052226498075</v>
      </c>
      <c r="K85" s="47"/>
      <c r="L85" s="101">
        <f>+'Ark1'!U2131</f>
        <v>5.4867501644041611E-2</v>
      </c>
      <c r="M85" s="49">
        <f>+'Ark1'!W2131</f>
        <v>62.6</v>
      </c>
      <c r="N85" s="101"/>
      <c r="O85" s="49">
        <f>+'Ark1'!AB2131</f>
        <v>1.7813852287849579</v>
      </c>
      <c r="P85" s="65">
        <f>+'Ark1'!Y2131</f>
        <v>75.979333333333344</v>
      </c>
      <c r="Q85" s="47"/>
      <c r="R85" s="49">
        <f>+'Ark1'!AA2131</f>
        <v>2.8697955018119861</v>
      </c>
      <c r="S85" s="65">
        <f>+'Ark1'!AC2131</f>
        <v>-1.9091542574409757</v>
      </c>
      <c r="T85" s="101">
        <f t="shared" si="7"/>
        <v>1.25</v>
      </c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47">
        <f>+'Ark1'!C2132</f>
        <v>2020</v>
      </c>
      <c r="C86" s="47">
        <f>+'Ark1'!N2132</f>
        <v>80</v>
      </c>
      <c r="D86" s="48" t="s">
        <v>510</v>
      </c>
      <c r="E86" s="47">
        <f>+'Ark1'!Q2132</f>
        <v>63</v>
      </c>
      <c r="F86" s="47"/>
      <c r="G86" s="65">
        <f>+'Ark1'!R2132</f>
        <v>126</v>
      </c>
      <c r="H86" s="47"/>
      <c r="I86" s="65">
        <f>+'Ark1'!S2132</f>
        <v>126</v>
      </c>
      <c r="J86" s="101">
        <f>+'Ark1'!T2132</f>
        <v>0.46179219351291922</v>
      </c>
      <c r="K86" s="47"/>
      <c r="L86" s="101">
        <f>+'Ark1'!U2132</f>
        <v>0.2612701952041756</v>
      </c>
      <c r="M86" s="49">
        <f>+'Ark1'!W2132</f>
        <v>62.66666666666665</v>
      </c>
      <c r="N86" s="101"/>
      <c r="O86" s="49">
        <f>+'Ark1'!AB2132</f>
        <v>2.0275875100995213</v>
      </c>
      <c r="P86" s="65">
        <f>+'Ark1'!Y2132</f>
        <v>86.143174603174629</v>
      </c>
      <c r="Q86" s="47"/>
      <c r="R86" s="49">
        <f>+'Ark1'!AA2132</f>
        <v>2.7614634522440382</v>
      </c>
      <c r="S86" s="65">
        <f>+'Ark1'!AC2132</f>
        <v>6.4782607434891597</v>
      </c>
      <c r="T86" s="101">
        <f t="shared" ref="T86:T121" si="8">+G86/E86</f>
        <v>2</v>
      </c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 ht="15.6">
      <c r="A87" s="39"/>
      <c r="B87" s="47">
        <f>+'Ark1'!C2133</f>
        <v>2020</v>
      </c>
      <c r="C87" s="47">
        <f>+'Ark1'!N2133</f>
        <v>90</v>
      </c>
      <c r="D87" s="48" t="s">
        <v>511</v>
      </c>
      <c r="E87" s="47">
        <f>+'Ark1'!Q2133</f>
        <v>137</v>
      </c>
      <c r="F87" s="47"/>
      <c r="G87" s="65">
        <f>+'Ark1'!R2133</f>
        <v>453</v>
      </c>
      <c r="H87" s="47"/>
      <c r="I87" s="65">
        <f>+'Ark1'!S2133</f>
        <v>453</v>
      </c>
      <c r="J87" s="101">
        <f>+'Ark1'!T2133</f>
        <v>1.6602528862012089</v>
      </c>
      <c r="K87" s="47"/>
      <c r="L87" s="101">
        <f>+'Ark1'!U2133</f>
        <v>1.0447760389260057</v>
      </c>
      <c r="M87" s="49">
        <f>+'Ark1'!W2133</f>
        <v>61.810154525386316</v>
      </c>
      <c r="N87" s="101"/>
      <c r="O87" s="49">
        <f>+'Ark1'!AB2133</f>
        <v>3.6368464158527849</v>
      </c>
      <c r="P87" s="65">
        <f>+'Ark1'!Y2133</f>
        <v>95.813465783664398</v>
      </c>
      <c r="Q87" s="47"/>
      <c r="R87" s="49">
        <f>+'Ark1'!AA2133</f>
        <v>2.750831324768074</v>
      </c>
      <c r="S87" s="65">
        <f>+'Ark1'!AC2133</f>
        <v>-0.22246264488183687</v>
      </c>
      <c r="T87" s="101">
        <f t="shared" si="8"/>
        <v>3.3065693430656933</v>
      </c>
      <c r="U87" s="39"/>
      <c r="V87" s="4"/>
      <c r="W87" s="5"/>
      <c r="X87" s="4"/>
      <c r="Y87" s="5"/>
      <c r="Z87" s="5"/>
      <c r="AA87"/>
      <c r="AB87"/>
      <c r="AC87"/>
      <c r="AD87"/>
      <c r="AE87"/>
    </row>
    <row r="88" spans="1:31">
      <c r="A88" s="39"/>
      <c r="B88" s="47">
        <f>+'Ark1'!C2134</f>
        <v>2020</v>
      </c>
      <c r="C88" s="47">
        <f>+'Ark1'!N2134</f>
        <v>100</v>
      </c>
      <c r="D88" s="48" t="s">
        <v>486</v>
      </c>
      <c r="E88" s="47">
        <f>+'Ark1'!Q2134</f>
        <v>206</v>
      </c>
      <c r="F88" s="47"/>
      <c r="G88" s="65">
        <f>+'Ark1'!R2134</f>
        <v>1069</v>
      </c>
      <c r="H88" s="47"/>
      <c r="I88" s="65">
        <f>+'Ark1'!S2134</f>
        <v>1069</v>
      </c>
      <c r="J88" s="101">
        <f>+'Ark1'!T2134</f>
        <v>3.9179036100421474</v>
      </c>
      <c r="K88" s="47"/>
      <c r="L88" s="101">
        <f>+'Ark1'!U2134</f>
        <v>2.7128306051135036</v>
      </c>
      <c r="M88" s="49">
        <f>+'Ark1'!W2134</f>
        <v>61.88026192703461</v>
      </c>
      <c r="N88" s="101"/>
      <c r="O88" s="49">
        <f>+'Ark1'!AB2134</f>
        <v>2.8414072994234791</v>
      </c>
      <c r="P88" s="65">
        <f>+'Ark1'!Y2134</f>
        <v>105.42570626753968</v>
      </c>
      <c r="Q88" s="47"/>
      <c r="R88" s="49">
        <f>+'Ark1'!AA2134</f>
        <v>2.8857493788993271</v>
      </c>
      <c r="S88" s="65">
        <f>+'Ark1'!AC2134</f>
        <v>-0.34658695397871719</v>
      </c>
      <c r="T88" s="101">
        <f t="shared" si="8"/>
        <v>5.1893203883495147</v>
      </c>
      <c r="U88" s="39"/>
      <c r="V88" s="11"/>
      <c r="W88" s="11"/>
      <c r="X88" s="4"/>
      <c r="Y88"/>
      <c r="Z88"/>
      <c r="AA88"/>
      <c r="AB88"/>
      <c r="AC88"/>
      <c r="AD88"/>
      <c r="AE88"/>
    </row>
    <row r="89" spans="1:31" ht="15.6">
      <c r="A89" s="39"/>
      <c r="B89" s="47">
        <f>+'Ark1'!C2135</f>
        <v>2020</v>
      </c>
      <c r="C89" s="47">
        <f>+'Ark1'!N2135</f>
        <v>110</v>
      </c>
      <c r="D89" s="48" t="s">
        <v>512</v>
      </c>
      <c r="E89" s="47">
        <f>+'Ark1'!Q2135</f>
        <v>268</v>
      </c>
      <c r="F89" s="47"/>
      <c r="G89" s="65">
        <f>+'Ark1'!R2135</f>
        <v>1780</v>
      </c>
      <c r="H89" s="47"/>
      <c r="I89" s="65">
        <f>+'Ark1'!S2135</f>
        <v>1780</v>
      </c>
      <c r="J89" s="101">
        <f>+'Ark1'!T2135</f>
        <v>6.5237309877221916</v>
      </c>
      <c r="K89" s="47"/>
      <c r="L89" s="101">
        <f>+'Ark1'!U2135</f>
        <v>4.9449770944344484</v>
      </c>
      <c r="M89" s="49">
        <f>+'Ark1'!W2135</f>
        <v>61.458426966292123</v>
      </c>
      <c r="N89" s="101"/>
      <c r="O89" s="49">
        <f>+'Ark1'!AB2135</f>
        <v>2.9356318918107225</v>
      </c>
      <c r="P89" s="65">
        <f>+'Ark1'!Y2135</f>
        <v>115.41063483146064</v>
      </c>
      <c r="Q89" s="47"/>
      <c r="R89" s="49">
        <f>+'Ark1'!AA2135</f>
        <v>2.8397555068301568</v>
      </c>
      <c r="S89" s="65">
        <f>+'Ark1'!AC2135</f>
        <v>-5.7000612120882224</v>
      </c>
      <c r="T89" s="101">
        <f t="shared" si="8"/>
        <v>6.6417910447761193</v>
      </c>
      <c r="U89" s="39"/>
      <c r="V89" s="5"/>
      <c r="W89" s="5"/>
      <c r="X89" s="4"/>
      <c r="Y89"/>
      <c r="Z89" s="5"/>
      <c r="AA89"/>
      <c r="AB89"/>
      <c r="AC89"/>
      <c r="AD89"/>
      <c r="AE89"/>
    </row>
    <row r="90" spans="1:31">
      <c r="A90" s="39"/>
      <c r="B90" s="47">
        <f>+'Ark1'!C2136</f>
        <v>2020</v>
      </c>
      <c r="C90" s="47">
        <f>+'Ark1'!N2136</f>
        <v>120</v>
      </c>
      <c r="D90" s="48" t="s">
        <v>513</v>
      </c>
      <c r="E90" s="47">
        <f>+'Ark1'!Q2136</f>
        <v>467</v>
      </c>
      <c r="F90" s="47"/>
      <c r="G90" s="65">
        <f>+'Ark1'!R2136</f>
        <v>3231</v>
      </c>
      <c r="H90" s="47"/>
      <c r="I90" s="65">
        <f>+'Ark1'!S2136</f>
        <v>3231</v>
      </c>
      <c r="J90" s="101">
        <f>+'Ark1'!T2136</f>
        <v>11.841671247938429</v>
      </c>
      <c r="K90" s="47"/>
      <c r="L90" s="101">
        <f>+'Ark1'!U2136</f>
        <v>9.7658927060322274</v>
      </c>
      <c r="M90" s="49">
        <f>+'Ark1'!W2136</f>
        <v>60.414732281027533</v>
      </c>
      <c r="N90" s="101"/>
      <c r="O90" s="49">
        <f>+'Ark1'!AB2136</f>
        <v>3.418786680337361</v>
      </c>
      <c r="P90" s="65">
        <f>+'Ark1'!Y2136</f>
        <v>125.56729495512236</v>
      </c>
      <c r="Q90" s="47"/>
      <c r="R90" s="49">
        <f>+'Ark1'!AA2136</f>
        <v>2.8459977250513844</v>
      </c>
      <c r="S90" s="65">
        <f>+'Ark1'!AC2136</f>
        <v>-11.028075079742374</v>
      </c>
      <c r="T90" s="101">
        <f t="shared" si="8"/>
        <v>6.9186295503211994</v>
      </c>
      <c r="U90" s="39"/>
      <c r="V90" s="11"/>
      <c r="W90" s="11"/>
      <c r="X90" s="4"/>
      <c r="Y90"/>
      <c r="Z90"/>
      <c r="AA90"/>
      <c r="AB90"/>
      <c r="AC90"/>
      <c r="AD90"/>
      <c r="AE90"/>
    </row>
    <row r="91" spans="1:31">
      <c r="A91" s="39"/>
      <c r="B91" s="47">
        <f>+'Ark1'!C2137</f>
        <v>2020</v>
      </c>
      <c r="C91" s="47">
        <f>+'Ark1'!N2137</f>
        <v>130</v>
      </c>
      <c r="D91" s="48" t="s">
        <v>514</v>
      </c>
      <c r="E91" s="47">
        <f>+'Ark1'!Q2137</f>
        <v>517</v>
      </c>
      <c r="F91" s="47"/>
      <c r="G91" s="65">
        <f>+'Ark1'!R2137</f>
        <v>3954</v>
      </c>
      <c r="H91" s="47"/>
      <c r="I91" s="65">
        <f>+'Ark1'!S2137</f>
        <v>3954</v>
      </c>
      <c r="J91" s="101">
        <f>+'Ark1'!T2137</f>
        <v>14.491478834524459</v>
      </c>
      <c r="K91" s="47"/>
      <c r="L91" s="101">
        <f>+'Ark1'!U2137</f>
        <v>12.840985835491043</v>
      </c>
      <c r="M91" s="49">
        <f>+'Ark1'!W2137</f>
        <v>60.008851795650003</v>
      </c>
      <c r="N91" s="101"/>
      <c r="O91" s="49">
        <f>+'Ark1'!AB2137</f>
        <v>3.5793869125154969</v>
      </c>
      <c r="P91" s="65">
        <f>+'Ark1'!Y2137</f>
        <v>134.91593576125479</v>
      </c>
      <c r="Q91" s="47"/>
      <c r="R91" s="49">
        <f>+'Ark1'!AA2137</f>
        <v>2.872871171445039</v>
      </c>
      <c r="S91" s="65">
        <f>+'Ark1'!AC2137</f>
        <v>0.13143870107601663</v>
      </c>
      <c r="T91" s="101">
        <f t="shared" si="8"/>
        <v>7.6479690522243713</v>
      </c>
      <c r="U91" s="39"/>
      <c r="V91" s="11"/>
      <c r="W91" s="11"/>
      <c r="X91" s="4"/>
      <c r="Y91"/>
      <c r="Z91"/>
      <c r="AA91"/>
      <c r="AB91"/>
      <c r="AC91"/>
      <c r="AD91"/>
      <c r="AE91"/>
    </row>
    <row r="92" spans="1:31" ht="15.6">
      <c r="A92" s="39"/>
      <c r="B92" s="47">
        <f>+'Ark1'!C2138</f>
        <v>2020</v>
      </c>
      <c r="C92" s="47">
        <f>+'Ark1'!N2138</f>
        <v>140</v>
      </c>
      <c r="D92" s="48" t="s">
        <v>515</v>
      </c>
      <c r="E92" s="47">
        <f>+'Ark1'!Q2138</f>
        <v>452</v>
      </c>
      <c r="F92" s="47"/>
      <c r="G92" s="65">
        <f>+'Ark1'!R2138</f>
        <v>3528</v>
      </c>
      <c r="H92" s="47"/>
      <c r="I92" s="65">
        <f>+'Ark1'!S2138</f>
        <v>3528</v>
      </c>
      <c r="J92" s="101">
        <f>+'Ark1'!T2138</f>
        <v>12.930181418361737</v>
      </c>
      <c r="K92" s="47"/>
      <c r="L92" s="101">
        <f>+'Ark1'!U2138</f>
        <v>12.306510683879964</v>
      </c>
      <c r="M92" s="49">
        <f>+'Ark1'!W2138</f>
        <v>59.638888888888879</v>
      </c>
      <c r="N92" s="101"/>
      <c r="O92" s="49">
        <f>+'Ark1'!AB2138</f>
        <v>3.8984394387946466</v>
      </c>
      <c r="P92" s="65">
        <f>+'Ark1'!Y2138</f>
        <v>144.91318594104268</v>
      </c>
      <c r="Q92" s="47"/>
      <c r="R92" s="49">
        <f>+'Ark1'!AA2138</f>
        <v>2.8555635412067195</v>
      </c>
      <c r="S92" s="65">
        <f>+'Ark1'!AC2138</f>
        <v>1.5466731462836729</v>
      </c>
      <c r="T92" s="101">
        <f t="shared" si="8"/>
        <v>7.8053097345132745</v>
      </c>
      <c r="U92" s="39"/>
      <c r="V92" s="2"/>
      <c r="W92" s="5"/>
      <c r="X92" s="4"/>
      <c r="Y92"/>
      <c r="Z92" s="2"/>
      <c r="AA92"/>
      <c r="AB92"/>
      <c r="AC92"/>
      <c r="AD92"/>
      <c r="AE92"/>
    </row>
    <row r="93" spans="1:31">
      <c r="A93" s="39"/>
      <c r="B93" s="47">
        <f>+'Ark1'!C2139</f>
        <v>2020</v>
      </c>
      <c r="C93" s="47">
        <f>+'Ark1'!N2139</f>
        <v>150</v>
      </c>
      <c r="D93" s="48" t="s">
        <v>516</v>
      </c>
      <c r="E93" s="47">
        <f>+'Ark1'!Q2139</f>
        <v>432</v>
      </c>
      <c r="F93" s="47"/>
      <c r="G93" s="65">
        <f>+'Ark1'!R2139</f>
        <v>3194</v>
      </c>
      <c r="H93" s="47"/>
      <c r="I93" s="65">
        <f>+'Ark1'!S2139</f>
        <v>3194</v>
      </c>
      <c r="J93" s="101">
        <f>+'Ark1'!T2139</f>
        <v>11.70606560381162</v>
      </c>
      <c r="K93" s="47"/>
      <c r="L93" s="101">
        <f>+'Ark1'!U2139</f>
        <v>11.913996629429516</v>
      </c>
      <c r="M93" s="49">
        <f>+'Ark1'!W2139</f>
        <v>59.562930494677531</v>
      </c>
      <c r="N93" s="101"/>
      <c r="O93" s="49">
        <f>+'Ark1'!AB2139</f>
        <v>4.1932740883485158</v>
      </c>
      <c r="P93" s="65">
        <f>+'Ark1'!Y2139</f>
        <v>154.96160613650588</v>
      </c>
      <c r="Q93" s="47"/>
      <c r="R93" s="49">
        <f>+'Ark1'!AA2139</f>
        <v>2.8735170992840042</v>
      </c>
      <c r="S93" s="65">
        <f>+'Ark1'!AC2139</f>
        <v>-1.0721265383193894</v>
      </c>
      <c r="T93" s="101">
        <f t="shared" si="8"/>
        <v>7.3935185185185182</v>
      </c>
      <c r="U93" s="39"/>
      <c r="V93" s="4"/>
      <c r="W93" s="4"/>
      <c r="X93" s="4"/>
      <c r="Y93" s="4"/>
      <c r="Z93" s="4"/>
      <c r="AA93"/>
      <c r="AB93"/>
      <c r="AC93"/>
      <c r="AD93"/>
      <c r="AE93"/>
    </row>
    <row r="94" spans="1:31" ht="15.6">
      <c r="A94" s="39"/>
      <c r="B94" s="47">
        <f>+'Ark1'!C2140</f>
        <v>2020</v>
      </c>
      <c r="C94" s="47">
        <f>+'Ark1'!N2140</f>
        <v>160</v>
      </c>
      <c r="D94" s="48" t="s">
        <v>517</v>
      </c>
      <c r="E94" s="47">
        <f>+'Ark1'!Q2140</f>
        <v>404</v>
      </c>
      <c r="F94" s="47"/>
      <c r="G94" s="65">
        <f>+'Ark1'!R2140</f>
        <v>2675</v>
      </c>
      <c r="H94" s="47"/>
      <c r="I94" s="65">
        <f>+'Ark1'!S2140</f>
        <v>2675</v>
      </c>
      <c r="J94" s="101">
        <f>+'Ark1'!T2140</f>
        <v>9.8039215686274535</v>
      </c>
      <c r="K94" s="47"/>
      <c r="L94" s="101">
        <f>+'Ark1'!U2140</f>
        <v>10.622031348206116</v>
      </c>
      <c r="M94" s="49">
        <f>+'Ark1'!W2140</f>
        <v>59.13906542056074</v>
      </c>
      <c r="N94" s="101"/>
      <c r="O94" s="49">
        <f>+'Ark1'!AB2140</f>
        <v>4.2753922119278869</v>
      </c>
      <c r="P94" s="65">
        <f>+'Ark1'!Y2140</f>
        <v>164.96254205607423</v>
      </c>
      <c r="Q94" s="47"/>
      <c r="R94" s="49">
        <f>+'Ark1'!AA2140</f>
        <v>2.8543149505857621</v>
      </c>
      <c r="S94" s="65">
        <f>+'Ark1'!AC2140</f>
        <v>-1.4725142698240059</v>
      </c>
      <c r="T94" s="101">
        <f t="shared" si="8"/>
        <v>6.6212871287128712</v>
      </c>
      <c r="U94" s="39"/>
      <c r="V94" s="4"/>
      <c r="W94" s="11"/>
      <c r="X94" s="4"/>
      <c r="Z94" s="5"/>
      <c r="AA94"/>
      <c r="AB94"/>
      <c r="AC94"/>
      <c r="AD94"/>
      <c r="AE94"/>
    </row>
    <row r="95" spans="1:31" ht="15.6">
      <c r="A95" s="39"/>
      <c r="B95" s="47">
        <f>+'Ark1'!C2141</f>
        <v>2020</v>
      </c>
      <c r="C95" s="47">
        <f>+'Ark1'!N2141</f>
        <v>170</v>
      </c>
      <c r="D95" s="48" t="s">
        <v>518</v>
      </c>
      <c r="E95" s="47">
        <f>+'Ark1'!Q2141</f>
        <v>397</v>
      </c>
      <c r="F95" s="47"/>
      <c r="G95" s="65">
        <f>+'Ark1'!R2141</f>
        <v>2236</v>
      </c>
      <c r="H95" s="47"/>
      <c r="I95" s="65">
        <f>+'Ark1'!S2141</f>
        <v>2236</v>
      </c>
      <c r="J95" s="101">
        <f>+'Ark1'!T2141</f>
        <v>8.1949789261498971</v>
      </c>
      <c r="K95" s="47"/>
      <c r="L95" s="101">
        <f>+'Ark1'!U2141</f>
        <v>9.4126390837415528</v>
      </c>
      <c r="M95" s="49">
        <f>+'Ark1'!W2141</f>
        <v>58.797853309481198</v>
      </c>
      <c r="N95" s="101"/>
      <c r="O95" s="49">
        <f>+'Ark1'!AB2141</f>
        <v>4.2919314040476557</v>
      </c>
      <c r="P95" s="65">
        <f>+'Ark1'!Y2141</f>
        <v>174.8804069767439</v>
      </c>
      <c r="Q95" s="47"/>
      <c r="R95" s="49">
        <f>+'Ark1'!AA2141</f>
        <v>2.8798509926278744</v>
      </c>
      <c r="S95" s="65">
        <f>+'Ark1'!AC2141</f>
        <v>-4.1827847586970952</v>
      </c>
      <c r="T95" s="101">
        <f t="shared" si="8"/>
        <v>5.6322418136020147</v>
      </c>
      <c r="U95" s="39"/>
      <c r="V95" s="4"/>
      <c r="W95" s="11"/>
      <c r="X95" s="4"/>
      <c r="Z95" s="5"/>
      <c r="AA95"/>
      <c r="AB95"/>
      <c r="AC95"/>
      <c r="AD95"/>
      <c r="AE95"/>
    </row>
    <row r="96" spans="1:31" ht="15.6">
      <c r="A96" s="39"/>
      <c r="B96" s="47">
        <f>+'Ark1'!C2142</f>
        <v>2020</v>
      </c>
      <c r="C96" s="47">
        <f>+'Ark1'!N2142</f>
        <v>180</v>
      </c>
      <c r="D96" s="48" t="s">
        <v>519</v>
      </c>
      <c r="E96" s="47">
        <f>+'Ark1'!Q2142</f>
        <v>362</v>
      </c>
      <c r="F96" s="47"/>
      <c r="G96" s="65">
        <f>+'Ark1'!R2142</f>
        <v>1795</v>
      </c>
      <c r="H96" s="47"/>
      <c r="I96" s="65">
        <f>+'Ark1'!S2142</f>
        <v>1795</v>
      </c>
      <c r="J96" s="101">
        <f>+'Ark1'!T2142</f>
        <v>6.5787062488546812</v>
      </c>
      <c r="K96" s="47"/>
      <c r="L96" s="101">
        <f>+'Ark1'!U2142</f>
        <v>7.9826827748704652</v>
      </c>
      <c r="M96" s="49">
        <f>+'Ark1'!W2142</f>
        <v>57.77214484679665</v>
      </c>
      <c r="N96" s="101"/>
      <c r="O96" s="49">
        <f>+'Ark1'!AB2142</f>
        <v>4.609533976187504</v>
      </c>
      <c r="P96" s="65">
        <f>+'Ark1'!Y2142</f>
        <v>184.75064623955404</v>
      </c>
      <c r="Q96" s="47"/>
      <c r="R96" s="49">
        <f>+'Ark1'!AA2142</f>
        <v>2.8559403614980003</v>
      </c>
      <c r="S96" s="65">
        <f>+'Ark1'!AC2142</f>
        <v>-4.6968179886802721</v>
      </c>
      <c r="T96" s="101">
        <f t="shared" si="8"/>
        <v>4.958563535911602</v>
      </c>
      <c r="U96" s="39"/>
      <c r="V96" s="4"/>
      <c r="W96" s="11"/>
      <c r="X96" s="4"/>
      <c r="Z96" s="5"/>
      <c r="AA96"/>
      <c r="AB96"/>
      <c r="AC96"/>
      <c r="AD96"/>
      <c r="AE96"/>
    </row>
    <row r="97" spans="1:31" ht="15.6">
      <c r="A97" s="39"/>
      <c r="B97" s="47">
        <f>+'Ark1'!C2143</f>
        <v>2020</v>
      </c>
      <c r="C97" s="47">
        <f>+'Ark1'!N2143</f>
        <v>190</v>
      </c>
      <c r="D97" s="48" t="s">
        <v>520</v>
      </c>
      <c r="E97" s="47">
        <f>+'Ark1'!Q2143</f>
        <v>334</v>
      </c>
      <c r="F97" s="47"/>
      <c r="G97" s="65">
        <f>+'Ark1'!R2143</f>
        <v>1253</v>
      </c>
      <c r="H97" s="47"/>
      <c r="I97" s="65">
        <f>+'Ark1'!S2143</f>
        <v>1253</v>
      </c>
      <c r="J97" s="101">
        <f>+'Ark1'!T2143</f>
        <v>4.5922668132673641</v>
      </c>
      <c r="K97" s="47"/>
      <c r="L97" s="101">
        <f>+'Ark1'!U2143</f>
        <v>5.8701893616040604</v>
      </c>
      <c r="M97" s="49">
        <f>+'Ark1'!W2143</f>
        <v>56.996807661612117</v>
      </c>
      <c r="N97" s="101"/>
      <c r="O97" s="49">
        <f>+'Ark1'!AB2143</f>
        <v>4.6651641737749454</v>
      </c>
      <c r="P97" s="65">
        <f>+'Ark1'!Y2143</f>
        <v>194.62677573822819</v>
      </c>
      <c r="Q97" s="47"/>
      <c r="R97" s="49">
        <f>+'Ark1'!AA2143</f>
        <v>2.8035732208129955</v>
      </c>
      <c r="S97" s="65">
        <f>+'Ark1'!AC2143</f>
        <v>-6.9631591216079407</v>
      </c>
      <c r="T97" s="101">
        <f t="shared" si="8"/>
        <v>3.7514970059880239</v>
      </c>
      <c r="U97" s="39"/>
      <c r="V97" s="4"/>
      <c r="W97" s="11"/>
      <c r="X97" s="4"/>
      <c r="Z97" s="5"/>
      <c r="AA97"/>
      <c r="AB97"/>
      <c r="AC97"/>
      <c r="AD97"/>
      <c r="AE97"/>
    </row>
    <row r="98" spans="1:31" ht="15.6">
      <c r="A98" s="39"/>
      <c r="B98" s="47">
        <f>+'Ark1'!C2144</f>
        <v>2020</v>
      </c>
      <c r="C98" s="47">
        <f>+'Ark1'!N2144</f>
        <v>200</v>
      </c>
      <c r="D98" s="48" t="s">
        <v>521</v>
      </c>
      <c r="E98" s="47">
        <f>+'Ark1'!Q2144</f>
        <v>252</v>
      </c>
      <c r="F98" s="47"/>
      <c r="G98" s="65">
        <f>+'Ark1'!R2144</f>
        <v>801</v>
      </c>
      <c r="H98" s="47"/>
      <c r="I98" s="65">
        <f>+'Ark1'!S2144</f>
        <v>801</v>
      </c>
      <c r="J98" s="101">
        <f>+'Ark1'!T2144</f>
        <v>2.9356789444749878</v>
      </c>
      <c r="K98" s="47"/>
      <c r="L98" s="101">
        <f>+'Ark1'!U2144</f>
        <v>3.945844217505293</v>
      </c>
      <c r="M98" s="49">
        <f>+'Ark1'!W2144</f>
        <v>55.18601747815228</v>
      </c>
      <c r="N98" s="101"/>
      <c r="O98" s="49">
        <f>+'Ark1'!AB2144</f>
        <v>5.0689728877774805</v>
      </c>
      <c r="P98" s="65">
        <f>+'Ark1'!Y2144</f>
        <v>204.64868913857671</v>
      </c>
      <c r="Q98" s="47"/>
      <c r="R98" s="49">
        <f>+'Ark1'!AA2144</f>
        <v>2.7774834628728517</v>
      </c>
      <c r="S98" s="65">
        <f>+'Ark1'!AC2144</f>
        <v>-6.0604623352675313</v>
      </c>
      <c r="T98" s="101">
        <f t="shared" si="8"/>
        <v>3.1785714285714284</v>
      </c>
      <c r="U98" s="39"/>
      <c r="V98" s="4"/>
      <c r="W98" s="11"/>
      <c r="X98" s="4"/>
      <c r="Z98" s="5"/>
      <c r="AA98"/>
      <c r="AB98"/>
      <c r="AC98"/>
      <c r="AD98"/>
      <c r="AE98"/>
    </row>
    <row r="99" spans="1:31" ht="15.6">
      <c r="A99" s="39"/>
      <c r="B99" s="47">
        <f>+'Ark1'!C2145</f>
        <v>2020</v>
      </c>
      <c r="C99" s="47">
        <f>+'Ark1'!N2145</f>
        <v>210</v>
      </c>
      <c r="D99" s="48" t="s">
        <v>522</v>
      </c>
      <c r="E99" s="47">
        <f>+'Ark1'!Q2145</f>
        <v>209</v>
      </c>
      <c r="F99" s="47"/>
      <c r="G99" s="65">
        <f>+'Ark1'!R2145</f>
        <v>481</v>
      </c>
      <c r="H99" s="47"/>
      <c r="I99" s="65">
        <f>+'Ark1'!S2145</f>
        <v>481</v>
      </c>
      <c r="J99" s="101">
        <f>+'Ark1'!T2145</f>
        <v>1.7628733736485245</v>
      </c>
      <c r="K99" s="47"/>
      <c r="L99" s="101">
        <f>+'Ark1'!U2145</f>
        <v>2.4844058567713319</v>
      </c>
      <c r="M99" s="49">
        <f>+'Ark1'!W2145</f>
        <v>54.185031185031185</v>
      </c>
      <c r="N99" s="101"/>
      <c r="O99" s="49">
        <f>+'Ark1'!AB2145</f>
        <v>5.2809885801469836</v>
      </c>
      <c r="P99" s="65">
        <f>+'Ark1'!Y2145</f>
        <v>214.57494802494807</v>
      </c>
      <c r="Q99" s="47"/>
      <c r="R99" s="49">
        <f>+'Ark1'!AA2145</f>
        <v>2.8296823737125432</v>
      </c>
      <c r="S99" s="65">
        <f>+'Ark1'!AC2145</f>
        <v>-7.5679325629978624</v>
      </c>
      <c r="T99" s="101">
        <f t="shared" si="8"/>
        <v>2.3014354066985647</v>
      </c>
      <c r="U99" s="39"/>
      <c r="V99" s="4"/>
      <c r="W99" s="11"/>
      <c r="X99" s="4"/>
      <c r="Y99" s="11"/>
      <c r="Z99" s="5"/>
      <c r="AA99"/>
      <c r="AB99"/>
      <c r="AC99"/>
      <c r="AD99"/>
      <c r="AE99"/>
    </row>
    <row r="100" spans="1:31" ht="15.6">
      <c r="A100" s="39"/>
      <c r="B100" s="47">
        <f>+'Ark1'!C2146</f>
        <v>2020</v>
      </c>
      <c r="C100" s="47">
        <f>+'Ark1'!N2146</f>
        <v>220</v>
      </c>
      <c r="D100" s="48" t="s">
        <v>523</v>
      </c>
      <c r="E100" s="47">
        <f>+'Ark1'!Q2146</f>
        <v>170</v>
      </c>
      <c r="F100" s="47"/>
      <c r="G100" s="65">
        <f>+'Ark1'!R2146</f>
        <v>319</v>
      </c>
      <c r="H100" s="47"/>
      <c r="I100" s="65">
        <f>+'Ark1'!S2146</f>
        <v>319</v>
      </c>
      <c r="J100" s="101">
        <f>+'Ark1'!T2146</f>
        <v>1.1691405534176289</v>
      </c>
      <c r="K100" s="47"/>
      <c r="L100" s="101">
        <f>+'Ark1'!U2146</f>
        <v>1.7238213693352047</v>
      </c>
      <c r="M100" s="49">
        <f>+'Ark1'!W2146</f>
        <v>51.937304075235119</v>
      </c>
      <c r="N100" s="101"/>
      <c r="O100" s="49">
        <f>+'Ark1'!AB2146</f>
        <v>5.8187746292956621</v>
      </c>
      <c r="P100" s="65">
        <f>+'Ark1'!Y2146</f>
        <v>224.49316614420059</v>
      </c>
      <c r="Q100" s="47"/>
      <c r="R100" s="49">
        <f>+'Ark1'!AA2146</f>
        <v>2.7445320402091449</v>
      </c>
      <c r="S100" s="65">
        <f>+'Ark1'!AC2146</f>
        <v>-14.105701194734403</v>
      </c>
      <c r="T100" s="101">
        <f t="shared" si="8"/>
        <v>1.8764705882352941</v>
      </c>
      <c r="U100" s="39"/>
      <c r="V100" s="4"/>
      <c r="W100" s="11"/>
      <c r="X100" s="4"/>
      <c r="Y100" s="11"/>
      <c r="Z100" s="5"/>
      <c r="AA100"/>
      <c r="AB100"/>
      <c r="AC100"/>
      <c r="AD100"/>
      <c r="AE100"/>
    </row>
    <row r="101" spans="1:31" ht="15.6">
      <c r="A101" s="39"/>
      <c r="B101" s="47">
        <f>+'Ark1'!C2147</f>
        <v>2020</v>
      </c>
      <c r="C101" s="47">
        <f>+'Ark1'!N2147</f>
        <v>230</v>
      </c>
      <c r="D101" s="48" t="s">
        <v>524</v>
      </c>
      <c r="E101" s="47">
        <f>+'Ark1'!Q2147</f>
        <v>151</v>
      </c>
      <c r="F101" s="47"/>
      <c r="G101" s="65">
        <f>+'Ark1'!R2147</f>
        <v>358</v>
      </c>
      <c r="H101" s="47"/>
      <c r="I101" s="65">
        <f>+'Ark1'!S2147</f>
        <v>358</v>
      </c>
      <c r="J101" s="101">
        <f>+'Ark1'!T2147</f>
        <v>1.3120762323621036</v>
      </c>
      <c r="K101" s="47"/>
      <c r="L101" s="101">
        <f>+'Ark1'!U2147</f>
        <v>2.1094849897672701</v>
      </c>
      <c r="M101" s="49">
        <f>+'Ark1'!W2147</f>
        <v>48.522346368715091</v>
      </c>
      <c r="N101" s="101"/>
      <c r="O101" s="49">
        <f>+'Ark1'!AB2147</f>
        <v>6.91232427601516</v>
      </c>
      <c r="P101" s="65">
        <f>+'Ark1'!Y2147</f>
        <v>244.79072625698328</v>
      </c>
      <c r="Q101" s="47"/>
      <c r="R101" s="49">
        <f>+'Ark1'!AA2147</f>
        <v>14.274959246307828</v>
      </c>
      <c r="S101" s="65">
        <f>+'Ark1'!AC2147</f>
        <v>-41.801560792943846</v>
      </c>
      <c r="T101" s="101">
        <f t="shared" si="8"/>
        <v>2.370860927152318</v>
      </c>
      <c r="U101" s="39"/>
      <c r="V101" s="4"/>
      <c r="W101" s="11"/>
      <c r="X101" s="4"/>
      <c r="Y101" s="11"/>
      <c r="Z101" s="5"/>
      <c r="AA101"/>
      <c r="AB101"/>
      <c r="AC101"/>
      <c r="AD101"/>
      <c r="AE101"/>
    </row>
    <row r="102" spans="1:31" ht="15.6">
      <c r="A102" s="39"/>
      <c r="B102" s="47">
        <f>+'Ark1'!C2148</f>
        <v>2019</v>
      </c>
      <c r="C102" s="47">
        <f>+'Ark1'!N2148</f>
        <v>60</v>
      </c>
      <c r="D102" s="48" t="s">
        <v>525</v>
      </c>
      <c r="E102" s="47">
        <f>+'Ark1'!Q2148</f>
        <v>13</v>
      </c>
      <c r="F102" s="47"/>
      <c r="G102" s="65">
        <f>+'Ark1'!R2148</f>
        <v>16</v>
      </c>
      <c r="H102" s="47"/>
      <c r="I102" s="65">
        <f>+'Ark1'!S2148</f>
        <v>16</v>
      </c>
      <c r="J102" s="101">
        <f>+'Ark1'!T2148</f>
        <v>5.7112261288595395E-2</v>
      </c>
      <c r="K102" s="47"/>
      <c r="L102" s="101">
        <f>+'Ark1'!U2148</f>
        <v>2.3319147193967504E-2</v>
      </c>
      <c r="M102" s="49">
        <f>+'Ark1'!W2148</f>
        <v>60.125</v>
      </c>
      <c r="N102" s="101"/>
      <c r="O102" s="49">
        <f>+'Ark1'!AB2148</f>
        <v>5.1584275704908382</v>
      </c>
      <c r="P102" s="65">
        <f>+'Ark1'!Y2148</f>
        <v>62.068750000000001</v>
      </c>
      <c r="Q102" s="47"/>
      <c r="R102" s="49">
        <f>+'Ark1'!AA2148</f>
        <v>5.8172930506809193</v>
      </c>
      <c r="S102" s="65">
        <f>+'Ark1'!AC2148</f>
        <v>-21.314568324544563</v>
      </c>
      <c r="T102" s="101">
        <f t="shared" si="8"/>
        <v>1.2307692307692308</v>
      </c>
      <c r="U102" s="39"/>
      <c r="V102" s="4"/>
      <c r="W102" s="11"/>
      <c r="X102" s="4"/>
      <c r="Y102" s="11"/>
      <c r="Z102" s="5"/>
      <c r="AA102"/>
      <c r="AB102"/>
      <c r="AC102"/>
      <c r="AD102"/>
      <c r="AE102"/>
    </row>
    <row r="103" spans="1:31" ht="15.6">
      <c r="A103" s="39"/>
      <c r="B103">
        <f>+'Ark1'!C2149</f>
        <v>2019</v>
      </c>
      <c r="C103">
        <f>+'Ark1'!N2149</f>
        <v>70</v>
      </c>
      <c r="D103" s="3" t="s">
        <v>509</v>
      </c>
      <c r="E103">
        <f>+'Ark1'!Q2149</f>
        <v>29</v>
      </c>
      <c r="G103" s="9">
        <f>+'Ark1'!R2149</f>
        <v>36</v>
      </c>
      <c r="I103" s="9">
        <f>+'Ark1'!S2149</f>
        <v>36</v>
      </c>
      <c r="J103" s="96">
        <f>+'Ark1'!T2149</f>
        <v>0.12850258789933963</v>
      </c>
      <c r="L103" s="96">
        <f>+'Ark1'!U2149</f>
        <v>6.4336989389426377E-2</v>
      </c>
      <c r="M103" s="1">
        <f>+'Ark1'!W2149</f>
        <v>61.611111111111121</v>
      </c>
      <c r="O103" s="1">
        <f>+'Ark1'!AB2149</f>
        <v>4.6024014128964756</v>
      </c>
      <c r="P103" s="9">
        <f>+'Ark1'!Y2149</f>
        <v>76.109444444444406</v>
      </c>
      <c r="R103" s="1">
        <f>+'Ark1'!AA2149</f>
        <v>2.6650431979462392</v>
      </c>
      <c r="S103" s="9">
        <f>+'Ark1'!AC2149</f>
        <v>-21.647667923722153</v>
      </c>
      <c r="T103" s="96">
        <f t="shared" si="8"/>
        <v>1.2413793103448276</v>
      </c>
      <c r="U103" s="39"/>
      <c r="V103" s="4"/>
      <c r="W103" s="11"/>
      <c r="X103" s="4"/>
      <c r="Y103" s="5"/>
      <c r="Z103" s="5"/>
      <c r="AA103"/>
      <c r="AB103"/>
      <c r="AC103"/>
      <c r="AD103"/>
      <c r="AE103"/>
    </row>
    <row r="104" spans="1:31" ht="15.6">
      <c r="A104" s="39"/>
      <c r="B104">
        <f>+'Ark1'!C2150</f>
        <v>2019</v>
      </c>
      <c r="C104">
        <f>+'Ark1'!N2150</f>
        <v>80</v>
      </c>
      <c r="D104" s="3" t="s">
        <v>510</v>
      </c>
      <c r="E104">
        <f>+'Ark1'!Q2150</f>
        <v>83</v>
      </c>
      <c r="G104" s="9">
        <f>+'Ark1'!R2150</f>
        <v>186</v>
      </c>
      <c r="I104" s="9">
        <f>+'Ark1'!S2150</f>
        <v>186</v>
      </c>
      <c r="J104" s="96">
        <f>+'Ark1'!T2150</f>
        <v>0.66393003747992174</v>
      </c>
      <c r="L104" s="96">
        <f>+'Ark1'!U2150</f>
        <v>0.37705283488284808</v>
      </c>
      <c r="M104" s="1">
        <f>+'Ark1'!W2150</f>
        <v>62.258064516129025</v>
      </c>
      <c r="O104" s="1">
        <f>+'Ark1'!AB2150</f>
        <v>3.7226514594185209</v>
      </c>
      <c r="P104" s="9">
        <f>+'Ark1'!Y2150</f>
        <v>86.331559139784972</v>
      </c>
      <c r="R104" s="1">
        <f>+'Ark1'!AA2150</f>
        <v>2.819297220299672</v>
      </c>
      <c r="S104" s="9">
        <f>+'Ark1'!AC2150</f>
        <v>6.9890818217800819</v>
      </c>
      <c r="T104" s="96">
        <f t="shared" si="8"/>
        <v>2.2409638554216866</v>
      </c>
      <c r="U104" s="39"/>
      <c r="V104" s="4"/>
      <c r="W104" s="11"/>
      <c r="X104" s="4"/>
      <c r="Y104" s="5"/>
      <c r="Z104" s="5"/>
      <c r="AA104"/>
      <c r="AB104"/>
      <c r="AC104"/>
      <c r="AD104"/>
      <c r="AE104"/>
    </row>
    <row r="105" spans="1:31" ht="15.6">
      <c r="A105" s="39"/>
      <c r="B105">
        <f>+'Ark1'!C2151</f>
        <v>2019</v>
      </c>
      <c r="C105">
        <f>+'Ark1'!N2151</f>
        <v>90</v>
      </c>
      <c r="D105" s="3" t="s">
        <v>511</v>
      </c>
      <c r="E105">
        <f>+'Ark1'!Q2151</f>
        <v>152</v>
      </c>
      <c r="G105" s="9">
        <f>+'Ark1'!R2151</f>
        <v>503</v>
      </c>
      <c r="I105" s="9">
        <f>+'Ark1'!S2151</f>
        <v>502</v>
      </c>
      <c r="J105" s="96">
        <f>+'Ark1'!T2151</f>
        <v>1.7954667142602176</v>
      </c>
      <c r="L105" s="96">
        <f>+'Ark1'!U2151</f>
        <v>1.1303486391901609</v>
      </c>
      <c r="M105" s="1">
        <f>+'Ark1'!W2151</f>
        <v>62.519920318725106</v>
      </c>
      <c r="O105" s="1">
        <f>+'Ark1'!AB2151</f>
        <v>2.5768277839068099</v>
      </c>
      <c r="P105" s="9">
        <f>+'Ark1'!Y2151</f>
        <v>95.702823061630241</v>
      </c>
      <c r="R105" s="1">
        <f>+'Ark1'!AA2151</f>
        <v>2.8445496807599566</v>
      </c>
      <c r="S105" s="9">
        <f>+'Ark1'!AC2151</f>
        <v>-0.25042445909679217</v>
      </c>
      <c r="T105" s="96">
        <f t="shared" si="8"/>
        <v>3.3092105263157894</v>
      </c>
      <c r="U105" s="39"/>
      <c r="V105" s="4"/>
      <c r="W105" s="11"/>
      <c r="X105" s="4"/>
      <c r="Y105" s="5"/>
      <c r="Z105" s="5"/>
      <c r="AA105"/>
      <c r="AB105"/>
      <c r="AC105"/>
      <c r="AD105"/>
      <c r="AE105"/>
    </row>
    <row r="106" spans="1:31" ht="15.6">
      <c r="A106" s="39"/>
      <c r="B106">
        <f>+'Ark1'!C2152</f>
        <v>2019</v>
      </c>
      <c r="C106">
        <f>+'Ark1'!N2152</f>
        <v>100</v>
      </c>
      <c r="D106" s="3" t="s">
        <v>486</v>
      </c>
      <c r="E106">
        <f>+'Ark1'!Q2152</f>
        <v>234</v>
      </c>
      <c r="G106" s="9">
        <f>+'Ark1'!R2152</f>
        <v>1115</v>
      </c>
      <c r="I106" s="9">
        <f>+'Ark1'!S2152</f>
        <v>1115</v>
      </c>
      <c r="J106" s="96">
        <f>+'Ark1'!T2152</f>
        <v>3.9800107085489911</v>
      </c>
      <c r="L106" s="96">
        <f>+'Ark1'!U2152</f>
        <v>2.7667753703040505</v>
      </c>
      <c r="M106" s="1">
        <f>+'Ark1'!W2152</f>
        <v>62.014349775784751</v>
      </c>
      <c r="O106" s="1">
        <f>+'Ark1'!AB2152</f>
        <v>2.7210803716296841</v>
      </c>
      <c r="P106" s="9">
        <f>+'Ark1'!Y2152</f>
        <v>105.67672645739901</v>
      </c>
      <c r="R106" s="1">
        <f>+'Ark1'!AA2152</f>
        <v>2.8593118667246298</v>
      </c>
      <c r="S106" s="9">
        <f>+'Ark1'!AC2152</f>
        <v>0.68347257911246995</v>
      </c>
      <c r="T106" s="96">
        <f t="shared" si="8"/>
        <v>4.7649572649572649</v>
      </c>
      <c r="U106" s="39"/>
      <c r="V106" s="4"/>
      <c r="W106" s="11"/>
      <c r="X106" s="4"/>
      <c r="Y106" s="5"/>
      <c r="Z106" s="5"/>
      <c r="AA106"/>
      <c r="AB106"/>
      <c r="AC106"/>
      <c r="AD106"/>
      <c r="AE106"/>
    </row>
    <row r="107" spans="1:31" ht="15.6">
      <c r="A107" s="39"/>
      <c r="B107">
        <f>+'Ark1'!C2153</f>
        <v>2019</v>
      </c>
      <c r="C107">
        <f>+'Ark1'!N2153</f>
        <v>110</v>
      </c>
      <c r="D107" s="3" t="s">
        <v>512</v>
      </c>
      <c r="E107">
        <f>+'Ark1'!Q2153</f>
        <v>300</v>
      </c>
      <c r="G107" s="9">
        <f>+'Ark1'!R2153</f>
        <v>1912</v>
      </c>
      <c r="I107" s="9">
        <f>+'Ark1'!S2153</f>
        <v>1909</v>
      </c>
      <c r="J107" s="96">
        <f>+'Ark1'!T2153</f>
        <v>6.8249152239871487</v>
      </c>
      <c r="L107" s="96">
        <f>+'Ark1'!U2153</f>
        <v>5.180214354269058</v>
      </c>
      <c r="M107" s="1">
        <f>+'Ark1'!W2153</f>
        <v>61.485594552121519</v>
      </c>
      <c r="O107" s="1">
        <f>+'Ark1'!AB2153</f>
        <v>3.0296988018366093</v>
      </c>
      <c r="P107" s="9">
        <f>+'Ark1'!Y2153</f>
        <v>115.38255753138064</v>
      </c>
      <c r="R107" s="1">
        <f>+'Ark1'!AA2153</f>
        <v>2.7808154922843391</v>
      </c>
      <c r="S107" s="9">
        <f>+'Ark1'!AC2153</f>
        <v>-6.2410868426491053</v>
      </c>
      <c r="T107" s="96">
        <f t="shared" si="8"/>
        <v>6.3733333333333331</v>
      </c>
      <c r="U107" s="39"/>
      <c r="V107" s="4"/>
      <c r="W107" s="11"/>
      <c r="X107" s="4"/>
      <c r="Y107" s="5"/>
      <c r="Z107" s="5"/>
      <c r="AA107"/>
      <c r="AB107"/>
      <c r="AC107"/>
      <c r="AD107"/>
      <c r="AE107"/>
    </row>
    <row r="108" spans="1:31" ht="15.6">
      <c r="A108" s="39"/>
      <c r="B108">
        <f>+'Ark1'!C2154</f>
        <v>2019</v>
      </c>
      <c r="C108">
        <f>+'Ark1'!N2154</f>
        <v>120</v>
      </c>
      <c r="D108" s="3" t="s">
        <v>513</v>
      </c>
      <c r="E108">
        <f>+'Ark1'!Q2154</f>
        <v>471</v>
      </c>
      <c r="G108" s="9">
        <f>+'Ark1'!R2154</f>
        <v>3317</v>
      </c>
      <c r="I108" s="9">
        <f>+'Ark1'!S2154</f>
        <v>3312</v>
      </c>
      <c r="J108" s="96">
        <f>+'Ark1'!T2154</f>
        <v>11.84008566839193</v>
      </c>
      <c r="L108" s="96">
        <f>+'Ark1'!U2154</f>
        <v>9.7662290832961745</v>
      </c>
      <c r="M108" s="1">
        <f>+'Ark1'!W2154</f>
        <v>60.48943236714976</v>
      </c>
      <c r="O108" s="1">
        <f>+'Ark1'!AB2154</f>
        <v>3.5009328524284329</v>
      </c>
      <c r="P108" s="9">
        <f>+'Ark1'!Y2154</f>
        <v>125.38966837503811</v>
      </c>
      <c r="R108" s="1">
        <f>+'Ark1'!AA2154</f>
        <v>2.8310224243605839</v>
      </c>
      <c r="S108" s="9">
        <f>+'Ark1'!AC2154</f>
        <v>-13.354312933947313</v>
      </c>
      <c r="T108" s="96">
        <f t="shared" si="8"/>
        <v>7.0424628450106157</v>
      </c>
      <c r="U108" s="39"/>
      <c r="V108" s="4"/>
      <c r="W108" s="11"/>
      <c r="X108" s="4"/>
      <c r="Y108" s="5"/>
      <c r="Z108" s="5"/>
      <c r="AA108"/>
      <c r="AB108"/>
      <c r="AC108"/>
      <c r="AD108"/>
      <c r="AE108"/>
    </row>
    <row r="109" spans="1:31" ht="15.6">
      <c r="A109" s="39"/>
      <c r="B109">
        <f>+'Ark1'!C2155</f>
        <v>2019</v>
      </c>
      <c r="C109">
        <f>+'Ark1'!N2155</f>
        <v>130</v>
      </c>
      <c r="D109" s="3" t="s">
        <v>514</v>
      </c>
      <c r="E109">
        <f>+'Ark1'!Q2155</f>
        <v>528</v>
      </c>
      <c r="G109" s="9">
        <f>+'Ark1'!R2155</f>
        <v>3870</v>
      </c>
      <c r="I109" s="9">
        <f>+'Ark1'!S2155</f>
        <v>3865</v>
      </c>
      <c r="J109" s="96">
        <f>+'Ark1'!T2155</f>
        <v>13.814028199179008</v>
      </c>
      <c r="L109" s="96">
        <f>+'Ark1'!U2155</f>
        <v>12.24374512012915</v>
      </c>
      <c r="M109" s="1">
        <f>+'Ark1'!W2155</f>
        <v>59.966106080206998</v>
      </c>
      <c r="O109" s="1">
        <f>+'Ark1'!AB2155</f>
        <v>3.7119631045651369</v>
      </c>
      <c r="P109" s="9">
        <f>+'Ark1'!Y2155</f>
        <v>134.73599483204143</v>
      </c>
      <c r="R109" s="1">
        <f>+'Ark1'!AA2155</f>
        <v>2.9073645774082366</v>
      </c>
      <c r="S109" s="9">
        <f>+'Ark1'!AC2155</f>
        <v>-2.8681772123113127</v>
      </c>
      <c r="T109" s="96">
        <f t="shared" si="8"/>
        <v>7.3295454545454541</v>
      </c>
      <c r="U109" s="39"/>
      <c r="V109" s="4"/>
      <c r="W109" s="11"/>
      <c r="X109" s="4"/>
      <c r="Y109" s="5"/>
      <c r="Z109" s="5"/>
      <c r="AA109"/>
      <c r="AB109"/>
      <c r="AC109"/>
      <c r="AD109"/>
      <c r="AE109"/>
    </row>
    <row r="110" spans="1:31" ht="15.6">
      <c r="A110" s="39"/>
      <c r="B110">
        <f>+'Ark1'!C2156</f>
        <v>2019</v>
      </c>
      <c r="C110">
        <f>+'Ark1'!N2156</f>
        <v>140</v>
      </c>
      <c r="D110" s="3" t="s">
        <v>515</v>
      </c>
      <c r="E110">
        <f>+'Ark1'!Q2156</f>
        <v>494</v>
      </c>
      <c r="G110" s="9">
        <f>+'Ark1'!R2156</f>
        <v>3629</v>
      </c>
      <c r="I110" s="9">
        <f>+'Ark1'!S2156</f>
        <v>3624</v>
      </c>
      <c r="J110" s="96">
        <f>+'Ark1'!T2156</f>
        <v>12.953774763519547</v>
      </c>
      <c r="L110" s="96">
        <f>+'Ark1'!U2156</f>
        <v>12.335790826117879</v>
      </c>
      <c r="M110" s="1">
        <f>+'Ark1'!W2156</f>
        <v>59.780353200883006</v>
      </c>
      <c r="O110" s="1">
        <f>+'Ark1'!AB2156</f>
        <v>4.0134006058093341</v>
      </c>
      <c r="P110" s="9">
        <f>+'Ark1'!Y2156</f>
        <v>144.76392394599077</v>
      </c>
      <c r="R110" s="1">
        <f>+'Ark1'!AA2156</f>
        <v>2.8728392796404076</v>
      </c>
      <c r="S110" s="9">
        <f>+'Ark1'!AC2156</f>
        <v>-2.110084671306597</v>
      </c>
      <c r="T110" s="96">
        <f t="shared" si="8"/>
        <v>7.3461538461538458</v>
      </c>
      <c r="U110" s="39"/>
      <c r="V110" s="4"/>
      <c r="W110" s="11"/>
      <c r="X110" s="4"/>
      <c r="Y110" s="5"/>
      <c r="Z110" s="5"/>
      <c r="AA110"/>
      <c r="AB110"/>
      <c r="AC110"/>
      <c r="AD110"/>
      <c r="AE110"/>
    </row>
    <row r="111" spans="1:31" ht="15.6">
      <c r="A111" s="39"/>
      <c r="B111">
        <f>+'Ark1'!C2157</f>
        <v>2019</v>
      </c>
      <c r="C111">
        <f>+'Ark1'!N2157</f>
        <v>150</v>
      </c>
      <c r="D111" s="3" t="s">
        <v>516</v>
      </c>
      <c r="E111">
        <f>+'Ark1'!Q2157</f>
        <v>458</v>
      </c>
      <c r="G111" s="9">
        <f>+'Ark1'!R2157</f>
        <v>3091</v>
      </c>
      <c r="I111" s="9">
        <f>+'Ark1'!S2157</f>
        <v>3090</v>
      </c>
      <c r="J111" s="96">
        <f>+'Ark1'!T2157</f>
        <v>11.033374977690524</v>
      </c>
      <c r="L111" s="96">
        <f>+'Ark1'!U2157</f>
        <v>11.241820385286639</v>
      </c>
      <c r="M111" s="1">
        <f>+'Ark1'!W2157</f>
        <v>59.585436893203855</v>
      </c>
      <c r="O111" s="1">
        <f>+'Ark1'!AB2157</f>
        <v>4.0929311807735411</v>
      </c>
      <c r="P111" s="9">
        <f>+'Ark1'!Y2157</f>
        <v>154.88806535101901</v>
      </c>
      <c r="R111" s="1">
        <f>+'Ark1'!AA2157</f>
        <v>2.8914961014452154</v>
      </c>
      <c r="S111" s="9">
        <f>+'Ark1'!AC2157</f>
        <v>-1.6747899994485882</v>
      </c>
      <c r="T111" s="96">
        <f t="shared" si="8"/>
        <v>6.748908296943231</v>
      </c>
      <c r="U111" s="39"/>
      <c r="V111" s="4"/>
      <c r="W111" s="5"/>
      <c r="X111" s="4"/>
      <c r="Y111" s="5"/>
      <c r="Z111" s="5"/>
      <c r="AA111"/>
      <c r="AB111"/>
      <c r="AC111"/>
      <c r="AD111"/>
      <c r="AE111"/>
    </row>
    <row r="112" spans="1:31">
      <c r="A112" s="39"/>
      <c r="B112">
        <f>+'Ark1'!C2158</f>
        <v>2019</v>
      </c>
      <c r="C112">
        <f>+'Ark1'!N2158</f>
        <v>160</v>
      </c>
      <c r="D112" s="3" t="s">
        <v>517</v>
      </c>
      <c r="E112">
        <f>+'Ark1'!Q2158</f>
        <v>446</v>
      </c>
      <c r="G112" s="9">
        <f>+'Ark1'!R2158</f>
        <v>2868</v>
      </c>
      <c r="I112" s="9">
        <f>+'Ark1'!S2158</f>
        <v>2862</v>
      </c>
      <c r="J112" s="96">
        <f>+'Ark1'!T2158</f>
        <v>10.237372835980725</v>
      </c>
      <c r="L112" s="96">
        <f>+'Ark1'!U2158</f>
        <v>11.095694263762402</v>
      </c>
      <c r="M112" s="1">
        <f>+'Ark1'!W2158</f>
        <v>59.057302585604496</v>
      </c>
      <c r="O112" s="1">
        <f>+'Ark1'!AB2158</f>
        <v>4.3116131341175423</v>
      </c>
      <c r="P112" s="9">
        <f>+'Ark1'!Y2158</f>
        <v>164.76146792189684</v>
      </c>
      <c r="R112" s="1">
        <f>+'Ark1'!AA2158</f>
        <v>2.8984310460135858</v>
      </c>
      <c r="S112" s="9">
        <f>+'Ark1'!AC2158</f>
        <v>-3.5524587286481046</v>
      </c>
      <c r="T112" s="96">
        <f t="shared" si="8"/>
        <v>6.4304932735426013</v>
      </c>
      <c r="U112" s="39"/>
      <c r="V112" s="11"/>
      <c r="W112" s="11"/>
      <c r="X112" s="4"/>
      <c r="Y112"/>
      <c r="Z112"/>
      <c r="AA112"/>
      <c r="AB112"/>
      <c r="AC112"/>
      <c r="AD112"/>
      <c r="AE112"/>
    </row>
    <row r="113" spans="1:31" ht="15.6">
      <c r="A113" s="39"/>
      <c r="B113">
        <f>+'Ark1'!C2159</f>
        <v>2019</v>
      </c>
      <c r="C113">
        <f>+'Ark1'!N2159</f>
        <v>170</v>
      </c>
      <c r="D113" s="3" t="s">
        <v>518</v>
      </c>
      <c r="E113">
        <f>+'Ark1'!Q2159</f>
        <v>406</v>
      </c>
      <c r="G113" s="9">
        <f>+'Ark1'!R2159</f>
        <v>2234</v>
      </c>
      <c r="I113" s="9">
        <f>+'Ark1'!S2159</f>
        <v>2230</v>
      </c>
      <c r="J113" s="96">
        <f>+'Ark1'!T2159</f>
        <v>7.9742994824201343</v>
      </c>
      <c r="L113" s="96">
        <f>+'Ark1'!U2159</f>
        <v>9.1561777916684068</v>
      </c>
      <c r="M113" s="1">
        <f>+'Ark1'!W2159</f>
        <v>58.568609865470869</v>
      </c>
      <c r="O113" s="1">
        <f>+'Ark1'!AB2159</f>
        <v>4.3835711781381406</v>
      </c>
      <c r="P113" s="9">
        <f>+'Ark1'!Y2159</f>
        <v>174.5465890778874</v>
      </c>
      <c r="R113" s="1">
        <f>+'Ark1'!AA2159</f>
        <v>2.9154318932778183</v>
      </c>
      <c r="S113" s="9">
        <f>+'Ark1'!AC2159</f>
        <v>-7.2838027398856227</v>
      </c>
      <c r="T113" s="96">
        <f t="shared" si="8"/>
        <v>5.5024630541871922</v>
      </c>
      <c r="U113" s="39"/>
      <c r="V113" s="5"/>
      <c r="W113" s="5"/>
      <c r="X113" s="4"/>
      <c r="Y113"/>
      <c r="Z113" s="5"/>
      <c r="AA113"/>
      <c r="AB113"/>
      <c r="AC113"/>
      <c r="AD113"/>
      <c r="AE113"/>
    </row>
    <row r="114" spans="1:31" ht="15.6">
      <c r="A114" s="39"/>
      <c r="B114">
        <f>+'Ark1'!C2160</f>
        <v>2019</v>
      </c>
      <c r="C114">
        <f>+'Ark1'!N2160</f>
        <v>180</v>
      </c>
      <c r="D114" s="3" t="s">
        <v>519</v>
      </c>
      <c r="E114">
        <f>+'Ark1'!Q2160</f>
        <v>395</v>
      </c>
      <c r="G114" s="9">
        <f>+'Ark1'!R2160</f>
        <v>1806</v>
      </c>
      <c r="I114" s="9">
        <f>+'Ark1'!S2160</f>
        <v>1806</v>
      </c>
      <c r="J114" s="96">
        <f>+'Ark1'!T2160</f>
        <v>6.4465464929502065</v>
      </c>
      <c r="L114" s="96">
        <f>+'Ark1'!U2160</f>
        <v>7.8395765338672652</v>
      </c>
      <c r="M114" s="1">
        <f>+'Ark1'!W2160</f>
        <v>57.751384274640088</v>
      </c>
      <c r="O114" s="1">
        <f>+'Ark1'!AB2160</f>
        <v>4.4903841854021991</v>
      </c>
      <c r="P114" s="9">
        <f>+'Ark1'!Y2160</f>
        <v>184.86520487264659</v>
      </c>
      <c r="R114" s="1">
        <f>+'Ark1'!AA2160</f>
        <v>2.8538765648756139</v>
      </c>
      <c r="S114" s="9">
        <f>+'Ark1'!AC2160</f>
        <v>-6.2671952028722675</v>
      </c>
      <c r="T114" s="96">
        <f t="shared" si="8"/>
        <v>4.5721518987341776</v>
      </c>
      <c r="U114" s="39"/>
      <c r="V114" s="5"/>
      <c r="W114" s="5"/>
      <c r="X114" s="4"/>
      <c r="Y114"/>
      <c r="Z114" s="5"/>
      <c r="AA114"/>
      <c r="AB114"/>
      <c r="AC114"/>
      <c r="AD114"/>
      <c r="AE114"/>
    </row>
    <row r="115" spans="1:31">
      <c r="A115" s="39"/>
      <c r="B115">
        <f>+'Ark1'!C2161</f>
        <v>2019</v>
      </c>
      <c r="C115">
        <f>+'Ark1'!N2161</f>
        <v>190</v>
      </c>
      <c r="D115" s="3" t="s">
        <v>520</v>
      </c>
      <c r="E115">
        <f>+'Ark1'!Q2161</f>
        <v>354</v>
      </c>
      <c r="G115" s="9">
        <f>+'Ark1'!R2161</f>
        <v>1387</v>
      </c>
      <c r="I115" s="9">
        <f>+'Ark1'!S2161</f>
        <v>1385</v>
      </c>
      <c r="J115" s="96">
        <f>+'Ark1'!T2161</f>
        <v>4.9509191504551122</v>
      </c>
      <c r="L115" s="96">
        <f>+'Ark1'!U2161</f>
        <v>6.3276659712476366</v>
      </c>
      <c r="M115" s="1">
        <f>+'Ark1'!W2161</f>
        <v>56.610830324909763</v>
      </c>
      <c r="O115" s="1">
        <f>+'Ark1'!AB2161</f>
        <v>4.8033710744425555</v>
      </c>
      <c r="P115" s="9">
        <f>+'Ark1'!Y2161</f>
        <v>194.2886373467918</v>
      </c>
      <c r="R115" s="1">
        <f>+'Ark1'!AA2161</f>
        <v>2.8846092791530498</v>
      </c>
      <c r="S115" s="9">
        <f>+'Ark1'!AC2161</f>
        <v>-12.22235087496168</v>
      </c>
      <c r="T115" s="96">
        <f t="shared" si="8"/>
        <v>3.9180790960451977</v>
      </c>
      <c r="U115" s="39"/>
      <c r="V115" s="11"/>
      <c r="W115" s="11"/>
      <c r="X115" s="4"/>
      <c r="Y115"/>
      <c r="Z115"/>
      <c r="AA115"/>
      <c r="AB115"/>
      <c r="AC115"/>
      <c r="AD115"/>
      <c r="AE115"/>
    </row>
    <row r="116" spans="1:31">
      <c r="A116" s="39"/>
      <c r="B116">
        <f>+'Ark1'!C2162</f>
        <v>2019</v>
      </c>
      <c r="C116">
        <f>+'Ark1'!N2162</f>
        <v>200</v>
      </c>
      <c r="D116" s="3" t="s">
        <v>521</v>
      </c>
      <c r="E116">
        <f>+'Ark1'!Q2162</f>
        <v>268</v>
      </c>
      <c r="G116" s="9">
        <f>+'Ark1'!R2162</f>
        <v>799</v>
      </c>
      <c r="I116" s="9">
        <f>+'Ark1'!S2162</f>
        <v>797</v>
      </c>
      <c r="J116" s="96">
        <f>+'Ark1'!T2162</f>
        <v>2.852043548099231</v>
      </c>
      <c r="L116" s="96">
        <f>+'Ark1'!U2162</f>
        <v>3.8295449753428561</v>
      </c>
      <c r="M116" s="1">
        <f>+'Ark1'!W2162</f>
        <v>55.350062735257218</v>
      </c>
      <c r="O116" s="1">
        <f>+'Ark1'!AB2162</f>
        <v>5.1203008872024931</v>
      </c>
      <c r="P116" s="9">
        <f>+'Ark1'!Y2162</f>
        <v>204.11772215269065</v>
      </c>
      <c r="R116" s="1">
        <f>+'Ark1'!AA2162</f>
        <v>2.8354484656137076</v>
      </c>
      <c r="S116" s="9">
        <f>+'Ark1'!AC2162</f>
        <v>-9.686979928090576</v>
      </c>
      <c r="T116" s="96">
        <f t="shared" si="8"/>
        <v>2.9813432835820897</v>
      </c>
      <c r="U116" s="39"/>
      <c r="V116" s="11"/>
      <c r="W116" s="11"/>
      <c r="X116" s="4"/>
      <c r="Y116"/>
      <c r="Z116"/>
      <c r="AA116"/>
      <c r="AB116"/>
      <c r="AC116"/>
      <c r="AD116"/>
      <c r="AE116"/>
    </row>
    <row r="117" spans="1:31">
      <c r="A117" s="39"/>
      <c r="B117">
        <f>+'Ark1'!C2163</f>
        <v>2019</v>
      </c>
      <c r="C117">
        <f>+'Ark1'!N2163</f>
        <v>210</v>
      </c>
      <c r="D117" s="3" t="s">
        <v>522</v>
      </c>
      <c r="E117">
        <f>+'Ark1'!Q2163</f>
        <v>223</v>
      </c>
      <c r="G117" s="9">
        <f>+'Ark1'!R2163</f>
        <v>547</v>
      </c>
      <c r="I117" s="9">
        <f>+'Ark1'!S2163</f>
        <v>546</v>
      </c>
      <c r="J117" s="96">
        <f>+'Ark1'!T2163</f>
        <v>1.9525254328038548</v>
      </c>
      <c r="L117" s="96">
        <f>+'Ark1'!U2163</f>
        <v>2.7504977555444099</v>
      </c>
      <c r="M117" s="1">
        <f>+'Ark1'!W2163</f>
        <v>54.003663003663007</v>
      </c>
      <c r="O117" s="1">
        <f>+'Ark1'!AB2163</f>
        <v>5.2686078180716249</v>
      </c>
      <c r="P117" s="9">
        <f>+'Ark1'!Y2163</f>
        <v>214.14319926873873</v>
      </c>
      <c r="R117" s="1">
        <f>+'Ark1'!AA2163</f>
        <v>2.8419311784227497</v>
      </c>
      <c r="S117" s="9">
        <f>+'Ark1'!AC2163</f>
        <v>-5.4448457376859949</v>
      </c>
      <c r="T117" s="96">
        <f t="shared" si="8"/>
        <v>2.4529147982062782</v>
      </c>
      <c r="U117" s="39"/>
      <c r="V117" s="11"/>
      <c r="W117" s="11"/>
      <c r="X117" s="4"/>
      <c r="Y117"/>
      <c r="Z117"/>
      <c r="AA117"/>
      <c r="AB117"/>
      <c r="AC117"/>
      <c r="AD117"/>
      <c r="AE117"/>
    </row>
    <row r="118" spans="1:31">
      <c r="A118" s="39"/>
      <c r="B118">
        <f>+'Ark1'!C2164</f>
        <v>2019</v>
      </c>
      <c r="C118">
        <f>+'Ark1'!N2164</f>
        <v>220</v>
      </c>
      <c r="D118" s="3" t="s">
        <v>523</v>
      </c>
      <c r="E118">
        <f>+'Ark1'!Q2164</f>
        <v>168</v>
      </c>
      <c r="G118" s="9">
        <f>+'Ark1'!R2164</f>
        <v>330</v>
      </c>
      <c r="I118" s="9">
        <f>+'Ark1'!S2164</f>
        <v>330</v>
      </c>
      <c r="J118" s="96">
        <f>+'Ark1'!T2164</f>
        <v>1.1779403890772797</v>
      </c>
      <c r="L118" s="96">
        <f>+'Ark1'!U2164</f>
        <v>1.740971697240393</v>
      </c>
      <c r="M118" s="1">
        <f>+'Ark1'!W2164</f>
        <v>52.196969696969688</v>
      </c>
      <c r="O118" s="1">
        <f>+'Ark1'!AB2164</f>
        <v>6.1264941207188883</v>
      </c>
      <c r="P118" s="9">
        <f>+'Ark1'!Y2164</f>
        <v>224.67672727272705</v>
      </c>
      <c r="R118" s="1">
        <f>+'Ark1'!AA2164</f>
        <v>2.8473247760407023</v>
      </c>
      <c r="S118" s="9">
        <f>+'Ark1'!AC2164</f>
        <v>-4.0294430837994248</v>
      </c>
      <c r="T118" s="96">
        <f t="shared" si="8"/>
        <v>1.9642857142857142</v>
      </c>
      <c r="U118" s="39"/>
      <c r="V118" s="11"/>
      <c r="W118" s="11"/>
      <c r="X118" s="4"/>
      <c r="Y118"/>
      <c r="Z118"/>
      <c r="AA118"/>
      <c r="AB118"/>
      <c r="AC118"/>
      <c r="AD118"/>
      <c r="AE118"/>
    </row>
    <row r="119" spans="1:31">
      <c r="A119" s="39"/>
      <c r="B119">
        <f>+'Ark1'!C2165</f>
        <v>2019</v>
      </c>
      <c r="C119">
        <f>+'Ark1'!N2165</f>
        <v>230</v>
      </c>
      <c r="D119" s="3" t="s">
        <v>524</v>
      </c>
      <c r="E119">
        <f>+'Ark1'!Q2165</f>
        <v>143</v>
      </c>
      <c r="G119" s="9">
        <f>+'Ark1'!R2165</f>
        <v>369</v>
      </c>
      <c r="I119" s="9">
        <f>+'Ark1'!S2165</f>
        <v>369</v>
      </c>
      <c r="J119" s="96">
        <f>+'Ark1'!T2165</f>
        <v>1.3171515259682316</v>
      </c>
      <c r="L119" s="96">
        <f>+'Ark1'!U2165</f>
        <v>2.1302382612672774</v>
      </c>
      <c r="M119" s="1">
        <f>+'Ark1'!W2165</f>
        <v>47.490514905149048</v>
      </c>
      <c r="O119" s="1">
        <f>+'Ark1'!AB2165</f>
        <v>7.248253093373914</v>
      </c>
      <c r="P119" s="9">
        <f>+'Ark1'!Y2165</f>
        <v>245.85674796747969</v>
      </c>
      <c r="R119" s="1">
        <f>+'Ark1'!AA2165</f>
        <v>14.87827115520953</v>
      </c>
      <c r="S119" s="9">
        <f>+'Ark1'!AC2165</f>
        <v>-34.947842983884122</v>
      </c>
      <c r="T119" s="96">
        <f t="shared" si="8"/>
        <v>2.5804195804195804</v>
      </c>
      <c r="U119" s="39"/>
      <c r="V119" s="11"/>
      <c r="W119" s="11"/>
      <c r="X119" s="4"/>
      <c r="Y119"/>
      <c r="Z119"/>
      <c r="AA119"/>
      <c r="AB119"/>
      <c r="AC119"/>
      <c r="AD119"/>
      <c r="AE119"/>
    </row>
    <row r="120" spans="1:31">
      <c r="A120" s="39"/>
      <c r="B120">
        <f>+'Ark1'!C2166</f>
        <v>2018</v>
      </c>
      <c r="C120">
        <f>+'Ark1'!N2166</f>
        <v>60</v>
      </c>
      <c r="D120" s="3" t="s">
        <v>525</v>
      </c>
      <c r="E120">
        <f>+'Ark1'!Q2166</f>
        <v>14</v>
      </c>
      <c r="G120" s="9">
        <f>+'Ark1'!R2166</f>
        <v>15</v>
      </c>
      <c r="I120" s="9">
        <f>+'Ark1'!S2166</f>
        <v>15</v>
      </c>
      <c r="J120" s="96">
        <f>+'Ark1'!T2166</f>
        <v>5.1845707175445885E-2</v>
      </c>
      <c r="L120" s="96">
        <f>+'Ark1'!U2166</f>
        <v>2.0626568542155017E-2</v>
      </c>
      <c r="M120" s="1">
        <f>+'Ark1'!W2166</f>
        <v>57.533333333333317</v>
      </c>
      <c r="O120" s="1">
        <f>+'Ark1'!AB2166</f>
        <v>7.491031674980146</v>
      </c>
      <c r="P120" s="9">
        <f>+'Ark1'!Y2166</f>
        <v>60.9</v>
      </c>
      <c r="R120" s="1">
        <f>+'Ark1'!AA2166</f>
        <v>6.4444291187556457</v>
      </c>
      <c r="S120" s="9">
        <f>+'Ark1'!AC2166</f>
        <v>17.455396976541699</v>
      </c>
      <c r="T120" s="96">
        <f t="shared" si="8"/>
        <v>1.0714285714285714</v>
      </c>
      <c r="U120" s="39"/>
      <c r="V120" s="11"/>
      <c r="W120" s="11"/>
      <c r="X120" s="4"/>
      <c r="Y120"/>
      <c r="Z120"/>
      <c r="AA120"/>
      <c r="AB120"/>
      <c r="AC120"/>
      <c r="AD120"/>
      <c r="AE120"/>
    </row>
    <row r="121" spans="1:31">
      <c r="A121" s="39"/>
      <c r="B121" s="47">
        <f>+'Ark1'!C2167</f>
        <v>2018</v>
      </c>
      <c r="C121" s="47">
        <f>+'Ark1'!N2167</f>
        <v>70</v>
      </c>
      <c r="D121" s="48" t="s">
        <v>509</v>
      </c>
      <c r="E121" s="47">
        <f>+'Ark1'!Q2167</f>
        <v>30</v>
      </c>
      <c r="F121" s="47"/>
      <c r="G121" s="65">
        <f>+'Ark1'!R2167</f>
        <v>36</v>
      </c>
      <c r="H121" s="47"/>
      <c r="I121" s="65">
        <f>+'Ark1'!S2167</f>
        <v>36</v>
      </c>
      <c r="J121" s="101">
        <f>+'Ark1'!T2167</f>
        <v>0.1244296972210701</v>
      </c>
      <c r="K121" s="47"/>
      <c r="L121" s="101">
        <f>+'Ark1'!U2167</f>
        <v>6.1662940374133682E-2</v>
      </c>
      <c r="M121" s="49">
        <f>+'Ark1'!W2167</f>
        <v>61.555555555555557</v>
      </c>
      <c r="N121" s="101"/>
      <c r="O121" s="49">
        <f>+'Ark1'!AB2167</f>
        <v>3.095197394929746</v>
      </c>
      <c r="P121" s="65">
        <f>+'Ark1'!Y2167</f>
        <v>75.858333333333348</v>
      </c>
      <c r="Q121" s="47"/>
      <c r="R121" s="49">
        <f>+'Ark1'!AA2167</f>
        <v>2.6212142012606678</v>
      </c>
      <c r="S121" s="65">
        <f>+'Ark1'!AC2167</f>
        <v>16.651013502944934</v>
      </c>
      <c r="T121" s="101">
        <f t="shared" si="8"/>
        <v>1.2</v>
      </c>
      <c r="U121" s="39"/>
      <c r="V121" s="11"/>
      <c r="W121" s="11"/>
      <c r="X121" s="4"/>
      <c r="Y121"/>
      <c r="Z121"/>
      <c r="AA121"/>
      <c r="AB121"/>
      <c r="AC121"/>
      <c r="AD121"/>
      <c r="AE121"/>
    </row>
    <row r="122" spans="1:31">
      <c r="A122" s="39"/>
      <c r="B122" s="47">
        <f>+'Ark1'!C2168</f>
        <v>2018</v>
      </c>
      <c r="C122" s="47">
        <f>+'Ark1'!N2168</f>
        <v>80</v>
      </c>
      <c r="D122" s="48" t="s">
        <v>510</v>
      </c>
      <c r="E122" s="47">
        <f>+'Ark1'!Q2168</f>
        <v>80</v>
      </c>
      <c r="F122" s="47"/>
      <c r="G122" s="65">
        <f>+'Ark1'!R2168</f>
        <v>144</v>
      </c>
      <c r="H122" s="47"/>
      <c r="I122" s="65">
        <f>+'Ark1'!S2168</f>
        <v>144</v>
      </c>
      <c r="J122" s="101">
        <f>+'Ark1'!T2168</f>
        <v>0.49771878888428039</v>
      </c>
      <c r="K122" s="47"/>
      <c r="L122" s="101">
        <f>+'Ark1'!U2168</f>
        <v>0.28060713508568941</v>
      </c>
      <c r="M122" s="49">
        <f>+'Ark1'!W2168</f>
        <v>61.659722222222221</v>
      </c>
      <c r="N122" s="101"/>
      <c r="O122" s="49">
        <f>+'Ark1'!AB2168</f>
        <v>3.1801537227967458</v>
      </c>
      <c r="P122" s="65">
        <f>+'Ark1'!Y2168</f>
        <v>86.301388888888894</v>
      </c>
      <c r="Q122" s="47"/>
      <c r="R122" s="49">
        <f>+'Ark1'!AA2168</f>
        <v>2.7948858581117482</v>
      </c>
      <c r="S122" s="65">
        <f>+'Ark1'!AC2168</f>
        <v>10.646806893575953</v>
      </c>
      <c r="T122" s="101">
        <f t="shared" ref="T122:T185" si="9">+G122/E122</f>
        <v>1.8</v>
      </c>
      <c r="U122" s="39"/>
      <c r="V122" s="11"/>
      <c r="W122" s="11"/>
      <c r="X122" s="4"/>
      <c r="Y122"/>
      <c r="Z122"/>
      <c r="AA122"/>
      <c r="AB122"/>
      <c r="AC122"/>
      <c r="AD122"/>
      <c r="AE122"/>
    </row>
    <row r="123" spans="1:31">
      <c r="A123" s="39"/>
      <c r="B123" s="47">
        <f>+'Ark1'!C2169</f>
        <v>2018</v>
      </c>
      <c r="C123" s="47">
        <f>+'Ark1'!N2169</f>
        <v>90</v>
      </c>
      <c r="D123" s="48" t="s">
        <v>511</v>
      </c>
      <c r="E123" s="47">
        <f>+'Ark1'!Q2169</f>
        <v>151</v>
      </c>
      <c r="F123" s="47"/>
      <c r="G123" s="65">
        <f>+'Ark1'!R2169</f>
        <v>429</v>
      </c>
      <c r="H123" s="47"/>
      <c r="I123" s="65">
        <f>+'Ark1'!S2169</f>
        <v>429</v>
      </c>
      <c r="J123" s="101">
        <f>+'Ark1'!T2169</f>
        <v>1.4827872252177521</v>
      </c>
      <c r="K123" s="47"/>
      <c r="L123" s="101">
        <f>+'Ark1'!U2169</f>
        <v>0.93020969486655392</v>
      </c>
      <c r="M123" s="49">
        <f>+'Ark1'!W2169</f>
        <v>61.874125874125845</v>
      </c>
      <c r="N123" s="101"/>
      <c r="O123" s="49">
        <f>+'Ark1'!AB2169</f>
        <v>3.1009445877243924</v>
      </c>
      <c r="P123" s="65">
        <f>+'Ark1'!Y2169</f>
        <v>96.029603729603707</v>
      </c>
      <c r="Q123" s="47"/>
      <c r="R123" s="49">
        <f>+'Ark1'!AA2169</f>
        <v>2.7807337633352658</v>
      </c>
      <c r="S123" s="65">
        <f>+'Ark1'!AC2169</f>
        <v>3.2574015465930279</v>
      </c>
      <c r="T123" s="101">
        <f t="shared" si="9"/>
        <v>2.8410596026490067</v>
      </c>
      <c r="U123" s="39"/>
      <c r="V123" s="11"/>
      <c r="W123" s="11"/>
      <c r="X123" s="4"/>
      <c r="Y123"/>
      <c r="Z123"/>
      <c r="AA123"/>
      <c r="AB123"/>
      <c r="AC123"/>
      <c r="AD123"/>
      <c r="AE123"/>
    </row>
    <row r="124" spans="1:31">
      <c r="A124" s="39"/>
      <c r="B124" s="47">
        <f>+'Ark1'!C2170</f>
        <v>2018</v>
      </c>
      <c r="C124" s="47">
        <f>+'Ark1'!N2170</f>
        <v>100</v>
      </c>
      <c r="D124" s="48" t="s">
        <v>486</v>
      </c>
      <c r="E124" s="47">
        <f>+'Ark1'!Q2170</f>
        <v>207</v>
      </c>
      <c r="F124" s="47"/>
      <c r="G124" s="65">
        <f>+'Ark1'!R2170</f>
        <v>1094</v>
      </c>
      <c r="H124" s="47"/>
      <c r="I124" s="65">
        <f>+'Ark1'!S2170</f>
        <v>1094</v>
      </c>
      <c r="J124" s="101">
        <f>+'Ark1'!T2170</f>
        <v>3.7812802433291872</v>
      </c>
      <c r="K124" s="47"/>
      <c r="L124" s="101">
        <f>+'Ark1'!U2170</f>
        <v>2.6100162120087007</v>
      </c>
      <c r="M124" s="49">
        <f>+'Ark1'!W2170</f>
        <v>61.554844606946958</v>
      </c>
      <c r="N124" s="101"/>
      <c r="O124" s="49">
        <f>+'Ark1'!AB2170</f>
        <v>2.8073762405684963</v>
      </c>
      <c r="P124" s="65">
        <f>+'Ark1'!Y2170</f>
        <v>105.65923217550277</v>
      </c>
      <c r="Q124" s="47"/>
      <c r="R124" s="49">
        <f>+'Ark1'!AA2170</f>
        <v>2.7893309654708607</v>
      </c>
      <c r="S124" s="65">
        <f>+'Ark1'!AC2170</f>
        <v>-7.979116290960798</v>
      </c>
      <c r="T124" s="101">
        <f t="shared" si="9"/>
        <v>5.2850241545893724</v>
      </c>
      <c r="U124" s="39"/>
      <c r="V124" s="11"/>
      <c r="W124" s="11"/>
      <c r="X124" s="4"/>
      <c r="Y124"/>
      <c r="Z124"/>
      <c r="AA124"/>
      <c r="AB124"/>
      <c r="AC124"/>
      <c r="AD124"/>
      <c r="AE124"/>
    </row>
    <row r="125" spans="1:31">
      <c r="A125" s="39"/>
      <c r="B125" s="47">
        <f>+'Ark1'!C2171</f>
        <v>2018</v>
      </c>
      <c r="C125" s="47">
        <f>+'Ark1'!N2171</f>
        <v>110</v>
      </c>
      <c r="D125" s="48" t="s">
        <v>512</v>
      </c>
      <c r="E125" s="47">
        <f>+'Ark1'!Q2171</f>
        <v>287</v>
      </c>
      <c r="F125" s="47"/>
      <c r="G125" s="65">
        <f>+'Ark1'!R2171</f>
        <v>1879</v>
      </c>
      <c r="H125" s="47"/>
      <c r="I125" s="65">
        <f>+'Ark1'!S2171</f>
        <v>1879</v>
      </c>
      <c r="J125" s="101">
        <f>+'Ark1'!T2171</f>
        <v>6.494538918844186</v>
      </c>
      <c r="K125" s="47"/>
      <c r="L125" s="101">
        <f>+'Ark1'!U2171</f>
        <v>4.8968760762761683</v>
      </c>
      <c r="M125" s="49">
        <f>+'Ark1'!W2171</f>
        <v>61.111229377328385</v>
      </c>
      <c r="N125" s="101"/>
      <c r="O125" s="49">
        <f>+'Ark1'!AB2171</f>
        <v>3.2912347555509078</v>
      </c>
      <c r="P125" s="65">
        <f>+'Ark1'!Y2171</f>
        <v>115.41809473124</v>
      </c>
      <c r="Q125" s="47"/>
      <c r="R125" s="49">
        <f>+'Ark1'!AA2171</f>
        <v>2.8509435409182244</v>
      </c>
      <c r="S125" s="65">
        <f>+'Ark1'!AC2171</f>
        <v>-3.3349522890003551</v>
      </c>
      <c r="T125" s="101">
        <f t="shared" si="9"/>
        <v>6.5470383275261321</v>
      </c>
      <c r="U125" s="39"/>
      <c r="V125" s="11"/>
      <c r="W125" s="11"/>
      <c r="X125" s="4"/>
      <c r="Y125"/>
      <c r="Z125"/>
      <c r="AA125"/>
      <c r="AB125"/>
      <c r="AC125"/>
      <c r="AD125"/>
      <c r="AE125"/>
    </row>
    <row r="126" spans="1:31">
      <c r="A126" s="39"/>
      <c r="B126" s="47">
        <f>+'Ark1'!C2172</f>
        <v>2018</v>
      </c>
      <c r="C126" s="47">
        <f>+'Ark1'!N2172</f>
        <v>120</v>
      </c>
      <c r="D126" s="48" t="s">
        <v>513</v>
      </c>
      <c r="E126" s="47">
        <f>+'Ark1'!Q2172</f>
        <v>452</v>
      </c>
      <c r="F126" s="47"/>
      <c r="G126" s="65">
        <f>+'Ark1'!R2172</f>
        <v>3379</v>
      </c>
      <c r="H126" s="47"/>
      <c r="I126" s="65">
        <f>+'Ark1'!S2172</f>
        <v>3378</v>
      </c>
      <c r="J126" s="101">
        <f>+'Ark1'!T2172</f>
        <v>11.679109636388779</v>
      </c>
      <c r="K126" s="47"/>
      <c r="L126" s="101">
        <f>+'Ark1'!U2172</f>
        <v>9.5776959032338489</v>
      </c>
      <c r="M126" s="49">
        <f>+'Ark1'!W2172</f>
        <v>60.068383658969829</v>
      </c>
      <c r="N126" s="101"/>
      <c r="O126" s="49">
        <f>+'Ark1'!AB2172</f>
        <v>3.646746174302768</v>
      </c>
      <c r="P126" s="65">
        <f>+'Ark1'!Y2172</f>
        <v>125.531991713525</v>
      </c>
      <c r="Q126" s="47"/>
      <c r="R126" s="49">
        <f>+'Ark1'!AA2172</f>
        <v>2.8595278077098101</v>
      </c>
      <c r="S126" s="65">
        <f>+'Ark1'!AC2172</f>
        <v>-10.566363501379731</v>
      </c>
      <c r="T126" s="101">
        <f t="shared" si="9"/>
        <v>7.4756637168141591</v>
      </c>
      <c r="U126" s="39"/>
      <c r="V126" s="11"/>
      <c r="W126" s="11"/>
      <c r="X126" s="4"/>
      <c r="Y126"/>
      <c r="Z126"/>
      <c r="AA126"/>
      <c r="AB126"/>
      <c r="AC126"/>
      <c r="AD126"/>
      <c r="AE126"/>
    </row>
    <row r="127" spans="1:31">
      <c r="A127" s="39"/>
      <c r="B127" s="47">
        <f>+'Ark1'!C2173</f>
        <v>2018</v>
      </c>
      <c r="C127" s="47">
        <f>+'Ark1'!N2173</f>
        <v>130</v>
      </c>
      <c r="D127" s="48" t="s">
        <v>514</v>
      </c>
      <c r="E127" s="47">
        <f>+'Ark1'!Q2173</f>
        <v>543</v>
      </c>
      <c r="F127" s="47"/>
      <c r="G127" s="65">
        <f>+'Ark1'!R2173</f>
        <v>4021</v>
      </c>
      <c r="H127" s="47"/>
      <c r="I127" s="65">
        <f>+'Ark1'!S2173</f>
        <v>4020</v>
      </c>
      <c r="J127" s="101">
        <f>+'Ark1'!T2173</f>
        <v>13.898105903497855</v>
      </c>
      <c r="K127" s="47"/>
      <c r="L127" s="101">
        <f>+'Ark1'!U2173</f>
        <v>12.263733495612229</v>
      </c>
      <c r="M127" s="49">
        <f>+'Ark1'!W2173</f>
        <v>59.578109452736321</v>
      </c>
      <c r="N127" s="101"/>
      <c r="O127" s="49">
        <f>+'Ark1'!AB2173</f>
        <v>3.9231572228226002</v>
      </c>
      <c r="P127" s="65">
        <f>+'Ark1'!Y2173</f>
        <v>135.07351405123103</v>
      </c>
      <c r="Q127" s="47"/>
      <c r="R127" s="49">
        <f>+'Ark1'!AA2173</f>
        <v>2.8674297489248004</v>
      </c>
      <c r="S127" s="65">
        <f>+'Ark1'!AC2173</f>
        <v>1.409621518447715</v>
      </c>
      <c r="T127" s="101">
        <f t="shared" si="9"/>
        <v>7.4051565377532231</v>
      </c>
      <c r="U127" s="39"/>
      <c r="V127" s="11"/>
      <c r="W127" s="11"/>
      <c r="X127" s="4"/>
      <c r="Y127"/>
      <c r="Z127"/>
      <c r="AA127"/>
      <c r="AB127"/>
      <c r="AC127"/>
      <c r="AD127"/>
      <c r="AE127"/>
    </row>
    <row r="128" spans="1:31">
      <c r="A128" s="39"/>
      <c r="B128" s="47">
        <f>+'Ark1'!C2174</f>
        <v>2018</v>
      </c>
      <c r="C128" s="47">
        <f>+'Ark1'!N2174</f>
        <v>140</v>
      </c>
      <c r="D128" s="48" t="s">
        <v>515</v>
      </c>
      <c r="E128" s="47">
        <f>+'Ark1'!Q2174</f>
        <v>476</v>
      </c>
      <c r="F128" s="47"/>
      <c r="G128" s="65">
        <f>+'Ark1'!R2174</f>
        <v>3680</v>
      </c>
      <c r="H128" s="47"/>
      <c r="I128" s="65">
        <f>+'Ark1'!S2174</f>
        <v>3680</v>
      </c>
      <c r="J128" s="101">
        <f>+'Ark1'!T2174</f>
        <v>12.719480160376056</v>
      </c>
      <c r="K128" s="47"/>
      <c r="L128" s="101">
        <f>+'Ark1'!U2174</f>
        <v>12.050450035146472</v>
      </c>
      <c r="M128" s="49">
        <f>+'Ark1'!W2174</f>
        <v>59.345652173913045</v>
      </c>
      <c r="N128" s="101"/>
      <c r="O128" s="49">
        <f>+'Ark1'!AB2174</f>
        <v>4.127464034643709</v>
      </c>
      <c r="P128" s="65">
        <f>+'Ark1'!Y2174</f>
        <v>145.023043478261</v>
      </c>
      <c r="Q128" s="47"/>
      <c r="R128" s="49">
        <f>+'Ark1'!AA2174</f>
        <v>2.8744435148100824</v>
      </c>
      <c r="S128" s="65">
        <f>+'Ark1'!AC2174</f>
        <v>-1.5746895604130635</v>
      </c>
      <c r="T128" s="101">
        <f t="shared" si="9"/>
        <v>7.73109243697479</v>
      </c>
      <c r="U128" s="39"/>
      <c r="V128" s="11"/>
      <c r="W128" s="11"/>
      <c r="X128" s="4"/>
      <c r="Y128"/>
      <c r="Z128"/>
      <c r="AA128"/>
      <c r="AB128"/>
      <c r="AC128"/>
      <c r="AD128"/>
      <c r="AE128"/>
    </row>
    <row r="129" spans="1:31">
      <c r="A129" s="39"/>
      <c r="B129" s="47">
        <f>+'Ark1'!C2175</f>
        <v>2018</v>
      </c>
      <c r="C129" s="47">
        <f>+'Ark1'!N2175</f>
        <v>150</v>
      </c>
      <c r="D129" s="48" t="s">
        <v>516</v>
      </c>
      <c r="E129" s="47">
        <f>+'Ark1'!Q2175</f>
        <v>424</v>
      </c>
      <c r="F129" s="47"/>
      <c r="G129" s="65">
        <f>+'Ark1'!R2175</f>
        <v>3350</v>
      </c>
      <c r="H129" s="47"/>
      <c r="I129" s="65">
        <f>+'Ark1'!S2175</f>
        <v>3350</v>
      </c>
      <c r="J129" s="101">
        <f>+'Ark1'!T2175</f>
        <v>11.578874602516249</v>
      </c>
      <c r="K129" s="47"/>
      <c r="L129" s="101">
        <f>+'Ark1'!U2175</f>
        <v>11.723450620119072</v>
      </c>
      <c r="M129" s="49">
        <f>+'Ark1'!W2175</f>
        <v>59.144776119402984</v>
      </c>
      <c r="N129" s="101"/>
      <c r="O129" s="49">
        <f>+'Ark1'!AB2175</f>
        <v>4.3138369381540063</v>
      </c>
      <c r="P129" s="65">
        <f>+'Ark1'!Y2175</f>
        <v>154.98591044776077</v>
      </c>
      <c r="Q129" s="47"/>
      <c r="R129" s="49">
        <f>+'Ark1'!AA2175</f>
        <v>2.925798524684287</v>
      </c>
      <c r="S129" s="65">
        <f>+'Ark1'!AC2175</f>
        <v>-4.6243748001076552</v>
      </c>
      <c r="T129" s="101">
        <f t="shared" si="9"/>
        <v>7.9009433962264151</v>
      </c>
      <c r="U129" s="39"/>
      <c r="V129" s="11"/>
      <c r="W129" s="11"/>
      <c r="X129" s="4"/>
      <c r="Y129"/>
      <c r="Z129"/>
      <c r="AA129"/>
      <c r="AB129"/>
      <c r="AC129"/>
      <c r="AD129"/>
      <c r="AE129"/>
    </row>
    <row r="130" spans="1:31">
      <c r="A130" s="39"/>
      <c r="B130" s="47">
        <f>+'Ark1'!C2176</f>
        <v>2018</v>
      </c>
      <c r="C130" s="47">
        <f>+'Ark1'!N2176</f>
        <v>160</v>
      </c>
      <c r="D130" s="48" t="s">
        <v>517</v>
      </c>
      <c r="E130" s="47">
        <f>+'Ark1'!Q2176</f>
        <v>423</v>
      </c>
      <c r="F130" s="47"/>
      <c r="G130" s="65">
        <f>+'Ark1'!R2176</f>
        <v>2963</v>
      </c>
      <c r="H130" s="47"/>
      <c r="I130" s="65">
        <f>+'Ark1'!S2176</f>
        <v>2963</v>
      </c>
      <c r="J130" s="101">
        <f>+'Ark1'!T2176</f>
        <v>10.241255357389749</v>
      </c>
      <c r="K130" s="47"/>
      <c r="L130" s="101">
        <f>+'Ark1'!U2176</f>
        <v>11.034570648210078</v>
      </c>
      <c r="M130" s="49">
        <f>+'Ark1'!W2176</f>
        <v>58.71312858589269</v>
      </c>
      <c r="N130" s="101"/>
      <c r="O130" s="49">
        <f>+'Ark1'!AB2176</f>
        <v>4.2963208717943209</v>
      </c>
      <c r="P130" s="65">
        <f>+'Ark1'!Y2176</f>
        <v>164.93216334795829</v>
      </c>
      <c r="Q130" s="47"/>
      <c r="R130" s="49">
        <f>+'Ark1'!AA2176</f>
        <v>2.8722410690997169</v>
      </c>
      <c r="S130" s="65">
        <f>+'Ark1'!AC2176</f>
        <v>-4.2021575974859715</v>
      </c>
      <c r="T130" s="101">
        <f t="shared" si="9"/>
        <v>7.0047281323877071</v>
      </c>
      <c r="U130" s="39"/>
      <c r="V130" s="11"/>
      <c r="W130" s="11"/>
      <c r="X130" s="4"/>
      <c r="Y130"/>
      <c r="Z130"/>
      <c r="AA130"/>
      <c r="AB130"/>
      <c r="AC130"/>
      <c r="AD130"/>
      <c r="AE130"/>
    </row>
    <row r="131" spans="1:31">
      <c r="A131" s="39"/>
      <c r="B131" s="47">
        <f>+'Ark1'!C2177</f>
        <v>2018</v>
      </c>
      <c r="C131" s="47">
        <f>+'Ark1'!N2177</f>
        <v>170</v>
      </c>
      <c r="D131" s="48" t="s">
        <v>518</v>
      </c>
      <c r="E131" s="47">
        <f>+'Ark1'!Q2177</f>
        <v>382</v>
      </c>
      <c r="F131" s="47"/>
      <c r="G131" s="65">
        <f>+'Ark1'!R2177</f>
        <v>2455</v>
      </c>
      <c r="H131" s="47"/>
      <c r="I131" s="65">
        <f>+'Ark1'!S2177</f>
        <v>2455</v>
      </c>
      <c r="J131" s="101">
        <f>+'Ark1'!T2177</f>
        <v>8.4854140743813105</v>
      </c>
      <c r="K131" s="47"/>
      <c r="L131" s="101">
        <f>+'Ark1'!U2177</f>
        <v>9.6930940464723427</v>
      </c>
      <c r="M131" s="49">
        <f>+'Ark1'!W2177</f>
        <v>58.098574338085555</v>
      </c>
      <c r="N131" s="101"/>
      <c r="O131" s="49">
        <f>+'Ark1'!AB2177</f>
        <v>4.51826548781768</v>
      </c>
      <c r="P131" s="65">
        <f>+'Ark1'!Y2177</f>
        <v>174.86081466395098</v>
      </c>
      <c r="Q131" s="47"/>
      <c r="R131" s="49">
        <f>+'Ark1'!AA2177</f>
        <v>2.8800126138802198</v>
      </c>
      <c r="S131" s="65">
        <f>+'Ark1'!AC2177</f>
        <v>-5.726577116185064</v>
      </c>
      <c r="T131" s="101">
        <f t="shared" si="9"/>
        <v>6.4267015706806285</v>
      </c>
      <c r="U131" s="39"/>
      <c r="V131" s="11"/>
      <c r="W131" s="11"/>
      <c r="X131" s="4"/>
      <c r="Y131"/>
      <c r="Z131"/>
      <c r="AA131"/>
      <c r="AB131"/>
      <c r="AC131"/>
      <c r="AD131"/>
      <c r="AE131"/>
    </row>
    <row r="132" spans="1:31">
      <c r="A132" s="39"/>
      <c r="B132" s="47">
        <f>+'Ark1'!C2178</f>
        <v>2018</v>
      </c>
      <c r="C132" s="47">
        <f>+'Ark1'!N2178</f>
        <v>180</v>
      </c>
      <c r="D132" s="48" t="s">
        <v>519</v>
      </c>
      <c r="E132" s="47">
        <f>+'Ark1'!Q2178</f>
        <v>374</v>
      </c>
      <c r="F132" s="47"/>
      <c r="G132" s="65">
        <f>+'Ark1'!R2178</f>
        <v>1915</v>
      </c>
      <c r="H132" s="47"/>
      <c r="I132" s="65">
        <f>+'Ark1'!S2178</f>
        <v>1915</v>
      </c>
      <c r="J132" s="101">
        <f>+'Ark1'!T2178</f>
        <v>6.6189686160652563</v>
      </c>
      <c r="K132" s="47"/>
      <c r="L132" s="101">
        <f>+'Ark1'!U2178</f>
        <v>7.9917713200649407</v>
      </c>
      <c r="M132" s="49">
        <f>+'Ark1'!W2178</f>
        <v>57.136814621409911</v>
      </c>
      <c r="N132" s="101"/>
      <c r="O132" s="49">
        <f>+'Ark1'!AB2178</f>
        <v>4.6647477785726092</v>
      </c>
      <c r="P132" s="65">
        <f>+'Ark1'!Y2178</f>
        <v>184.82292428198437</v>
      </c>
      <c r="Q132" s="47"/>
      <c r="R132" s="49">
        <f>+'Ark1'!AA2178</f>
        <v>2.8774629476608946</v>
      </c>
      <c r="S132" s="65">
        <f>+'Ark1'!AC2178</f>
        <v>-6.1316701199420391</v>
      </c>
      <c r="T132" s="101">
        <f t="shared" si="9"/>
        <v>5.1203208556149731</v>
      </c>
      <c r="U132" s="39"/>
      <c r="V132" s="11"/>
      <c r="W132" s="11"/>
      <c r="X132" s="4"/>
      <c r="Y132"/>
      <c r="Z132"/>
      <c r="AA132"/>
      <c r="AB132"/>
      <c r="AC132"/>
      <c r="AD132"/>
      <c r="AE132"/>
    </row>
    <row r="133" spans="1:31">
      <c r="A133" s="39"/>
      <c r="B133" s="47">
        <f>+'Ark1'!C2179</f>
        <v>2018</v>
      </c>
      <c r="C133" s="47">
        <f>+'Ark1'!N2179</f>
        <v>190</v>
      </c>
      <c r="D133" s="48" t="s">
        <v>520</v>
      </c>
      <c r="E133" s="47">
        <f>+'Ark1'!Q2179</f>
        <v>338</v>
      </c>
      <c r="F133" s="47"/>
      <c r="G133" s="65">
        <f>+'Ark1'!R2179</f>
        <v>1363</v>
      </c>
      <c r="H133" s="47"/>
      <c r="I133" s="65">
        <f>+'Ark1'!S2179</f>
        <v>1363</v>
      </c>
      <c r="J133" s="101">
        <f>+'Ark1'!T2179</f>
        <v>4.7110465920088469</v>
      </c>
      <c r="K133" s="47"/>
      <c r="L133" s="101">
        <f>+'Ark1'!U2179</f>
        <v>5.9935208414483876</v>
      </c>
      <c r="M133" s="49">
        <f>+'Ark1'!W2179</f>
        <v>55.959647835656632</v>
      </c>
      <c r="N133" s="101"/>
      <c r="O133" s="49">
        <f>+'Ark1'!AB2179</f>
        <v>4.8635663655738472</v>
      </c>
      <c r="P133" s="65">
        <f>+'Ark1'!Y2179</f>
        <v>194.74563462949368</v>
      </c>
      <c r="Q133" s="47"/>
      <c r="R133" s="49">
        <f>+'Ark1'!AA2179</f>
        <v>2.8946026539019925</v>
      </c>
      <c r="S133" s="65">
        <f>+'Ark1'!AC2179</f>
        <v>-10.639166830574318</v>
      </c>
      <c r="T133" s="101">
        <f t="shared" si="9"/>
        <v>4.0325443786982245</v>
      </c>
      <c r="U133" s="39"/>
      <c r="V133" s="11"/>
      <c r="W133" s="11"/>
      <c r="X133" s="4"/>
      <c r="Y133"/>
      <c r="Z133"/>
      <c r="AA133"/>
      <c r="AB133"/>
      <c r="AC133"/>
      <c r="AD133"/>
      <c r="AE133"/>
    </row>
    <row r="134" spans="1:31">
      <c r="A134" s="39"/>
      <c r="B134" s="47">
        <f>+'Ark1'!C2180</f>
        <v>2018</v>
      </c>
      <c r="C134" s="47">
        <f>+'Ark1'!N2180</f>
        <v>200</v>
      </c>
      <c r="D134" s="48" t="s">
        <v>521</v>
      </c>
      <c r="E134" s="47">
        <f>+'Ark1'!Q2180</f>
        <v>282</v>
      </c>
      <c r="F134" s="47"/>
      <c r="G134" s="65">
        <f>+'Ark1'!R2180</f>
        <v>894</v>
      </c>
      <c r="H134" s="47"/>
      <c r="I134" s="65">
        <f>+'Ark1'!S2180</f>
        <v>894</v>
      </c>
      <c r="J134" s="101">
        <f>+'Ark1'!T2180</f>
        <v>3.0900041476565749</v>
      </c>
      <c r="K134" s="47"/>
      <c r="L134" s="101">
        <f>+'Ark1'!U2180</f>
        <v>4.1328101734074592</v>
      </c>
      <c r="M134" s="49">
        <f>+'Ark1'!W2180</f>
        <v>54.61968680089484</v>
      </c>
      <c r="N134" s="101"/>
      <c r="O134" s="49">
        <f>+'Ark1'!AB2180</f>
        <v>5.2230659386033045</v>
      </c>
      <c r="P134" s="65">
        <f>+'Ark1'!Y2180</f>
        <v>204.73378076062625</v>
      </c>
      <c r="Q134" s="47"/>
      <c r="R134" s="49">
        <f>+'Ark1'!AA2180</f>
        <v>2.9173782745293901</v>
      </c>
      <c r="S134" s="65">
        <f>+'Ark1'!AC2180</f>
        <v>-10.358729570758102</v>
      </c>
      <c r="T134" s="101">
        <f t="shared" si="9"/>
        <v>3.1702127659574466</v>
      </c>
      <c r="U134" s="39"/>
      <c r="V134" s="11"/>
      <c r="W134" s="11"/>
      <c r="X134" s="4"/>
      <c r="Y134"/>
      <c r="Z134"/>
      <c r="AA134"/>
      <c r="AB134"/>
      <c r="AC134"/>
      <c r="AD134"/>
      <c r="AE134"/>
    </row>
    <row r="135" spans="1:31">
      <c r="A135" s="39"/>
      <c r="B135" s="47">
        <f>+'Ark1'!C2181</f>
        <v>2018</v>
      </c>
      <c r="C135" s="47">
        <f>+'Ark1'!N2181</f>
        <v>210</v>
      </c>
      <c r="D135" s="48" t="s">
        <v>522</v>
      </c>
      <c r="E135" s="47">
        <f>+'Ark1'!Q2181</f>
        <v>239</v>
      </c>
      <c r="F135" s="47"/>
      <c r="G135" s="65">
        <f>+'Ark1'!R2181</f>
        <v>593</v>
      </c>
      <c r="H135" s="47"/>
      <c r="I135" s="65">
        <f>+'Ark1'!S2181</f>
        <v>593</v>
      </c>
      <c r="J135" s="101">
        <f>+'Ark1'!T2181</f>
        <v>2.0496336236692936</v>
      </c>
      <c r="K135" s="47"/>
      <c r="L135" s="101">
        <f>+'Ark1'!U2181</f>
        <v>2.8766058607769622</v>
      </c>
      <c r="M135" s="49">
        <f>+'Ark1'!W2181</f>
        <v>52.844856661045554</v>
      </c>
      <c r="N135" s="101"/>
      <c r="O135" s="49">
        <f>+'Ark1'!AB2181</f>
        <v>5.3308303098363394</v>
      </c>
      <c r="P135" s="65">
        <f>+'Ark1'!Y2181</f>
        <v>214.8360876897132</v>
      </c>
      <c r="Q135" s="47"/>
      <c r="R135" s="49">
        <f>+'Ark1'!AA2181</f>
        <v>2.8367819343114009</v>
      </c>
      <c r="S135" s="65">
        <f>+'Ark1'!AC2181</f>
        <v>-11.755449508467027</v>
      </c>
      <c r="T135" s="101">
        <f t="shared" si="9"/>
        <v>2.481171548117155</v>
      </c>
      <c r="U135" s="39"/>
      <c r="V135" s="11"/>
      <c r="W135" s="11"/>
      <c r="X135" s="4"/>
      <c r="Y135"/>
      <c r="Z135"/>
      <c r="AA135"/>
      <c r="AB135"/>
      <c r="AC135"/>
      <c r="AD135"/>
      <c r="AE135"/>
    </row>
    <row r="136" spans="1:31">
      <c r="A136" s="39"/>
      <c r="B136" s="47">
        <f>+'Ark1'!C2182</f>
        <v>2018</v>
      </c>
      <c r="C136" s="47">
        <f>+'Ark1'!N2182</f>
        <v>220</v>
      </c>
      <c r="D136" s="48" t="s">
        <v>523</v>
      </c>
      <c r="E136" s="47">
        <f>+'Ark1'!Q2182</f>
        <v>163</v>
      </c>
      <c r="F136" s="47"/>
      <c r="G136" s="65">
        <f>+'Ark1'!R2182</f>
        <v>307</v>
      </c>
      <c r="H136" s="47"/>
      <c r="I136" s="65">
        <f>+'Ark1'!S2182</f>
        <v>307</v>
      </c>
      <c r="J136" s="101">
        <f>+'Ark1'!T2182</f>
        <v>1.0611088068574588</v>
      </c>
      <c r="K136" s="47"/>
      <c r="L136" s="101">
        <f>+'Ark1'!U2182</f>
        <v>1.5547397404610928</v>
      </c>
      <c r="M136" s="49">
        <f>+'Ark1'!W2182</f>
        <v>50.482084690553755</v>
      </c>
      <c r="N136" s="101"/>
      <c r="O136" s="49">
        <f>+'Ark1'!AB2182</f>
        <v>6.5870892045171825</v>
      </c>
      <c r="P136" s="65">
        <f>+'Ark1'!Y2182</f>
        <v>224.28534201954392</v>
      </c>
      <c r="Q136" s="47"/>
      <c r="R136" s="49">
        <f>+'Ark1'!AA2182</f>
        <v>2.7820410799143498</v>
      </c>
      <c r="S136" s="65">
        <f>+'Ark1'!AC2182</f>
        <v>-3.3155430578769844</v>
      </c>
      <c r="T136" s="101">
        <f t="shared" si="9"/>
        <v>1.8834355828220859</v>
      </c>
      <c r="U136" s="39"/>
      <c r="V136" s="11"/>
      <c r="W136" s="11"/>
      <c r="X136" s="4"/>
      <c r="Y136"/>
      <c r="Z136"/>
      <c r="AA136"/>
      <c r="AB136"/>
      <c r="AC136"/>
      <c r="AD136"/>
      <c r="AE136"/>
    </row>
    <row r="137" spans="1:31">
      <c r="A137" s="39"/>
      <c r="B137" s="47">
        <f>+'Ark1'!C2183</f>
        <v>2018</v>
      </c>
      <c r="C137" s="47">
        <f>+'Ark1'!N2183</f>
        <v>230</v>
      </c>
      <c r="D137" s="48" t="s">
        <v>524</v>
      </c>
      <c r="E137" s="47">
        <f>+'Ark1'!Q2183</f>
        <v>162</v>
      </c>
      <c r="F137" s="47"/>
      <c r="G137" s="65">
        <f>+'Ark1'!R2183</f>
        <v>415</v>
      </c>
      <c r="H137" s="47"/>
      <c r="I137" s="65">
        <f>+'Ark1'!S2183</f>
        <v>415</v>
      </c>
      <c r="J137" s="101">
        <f>+'Ark1'!T2183</f>
        <v>1.4343978985206689</v>
      </c>
      <c r="K137" s="47"/>
      <c r="L137" s="101">
        <f>+'Ark1'!U2183</f>
        <v>2.3075586878937382</v>
      </c>
      <c r="M137" s="49">
        <f>+'Ark1'!W2183</f>
        <v>46.773493975903619</v>
      </c>
      <c r="N137" s="101"/>
      <c r="O137" s="49">
        <f>+'Ark1'!AB2183</f>
        <v>7.1150118633933976</v>
      </c>
      <c r="P137" s="65">
        <f>+'Ark1'!Y2183</f>
        <v>246.25566265060263</v>
      </c>
      <c r="Q137" s="47"/>
      <c r="R137" s="49">
        <f>+'Ark1'!AA2183</f>
        <v>15.168064437417012</v>
      </c>
      <c r="S137" s="65">
        <f>+'Ark1'!AC2183</f>
        <v>-33.066520026146456</v>
      </c>
      <c r="T137" s="101">
        <f t="shared" si="9"/>
        <v>2.5617283950617282</v>
      </c>
      <c r="U137" s="39"/>
      <c r="V137" s="11"/>
      <c r="W137" s="11"/>
      <c r="X137" s="4"/>
      <c r="Y137"/>
      <c r="Z137"/>
      <c r="AA137"/>
      <c r="AB137"/>
      <c r="AC137"/>
      <c r="AD137"/>
      <c r="AE137"/>
    </row>
    <row r="138" spans="1:31">
      <c r="A138" s="39"/>
      <c r="B138" s="47">
        <f>+'Ark1'!C2184</f>
        <v>2017</v>
      </c>
      <c r="C138" s="47">
        <f>+'Ark1'!N2184</f>
        <v>60</v>
      </c>
      <c r="D138" s="48" t="s">
        <v>525</v>
      </c>
      <c r="E138" s="47">
        <f>+'Ark1'!Q2184</f>
        <v>6</v>
      </c>
      <c r="F138" s="47"/>
      <c r="G138" s="65">
        <f>+'Ark1'!R2184</f>
        <v>6</v>
      </c>
      <c r="H138" s="47"/>
      <c r="I138" s="65">
        <f>+'Ark1'!S2184</f>
        <v>6</v>
      </c>
      <c r="J138" s="101">
        <f>+'Ark1'!T2184</f>
        <v>2.1410983834707204E-2</v>
      </c>
      <c r="K138" s="47"/>
      <c r="L138" s="101">
        <f>+'Ark1'!U2184</f>
        <v>8.1674593978143702E-3</v>
      </c>
      <c r="M138" s="49">
        <f>+'Ark1'!W2184</f>
        <v>63</v>
      </c>
      <c r="N138" s="101"/>
      <c r="O138" s="49">
        <f>+'Ark1'!AB2184</f>
        <v>1.2909944487358049</v>
      </c>
      <c r="P138" s="65">
        <f>+'Ark1'!Y2184</f>
        <v>57.883333333333354</v>
      </c>
      <c r="Q138" s="47"/>
      <c r="R138" s="49">
        <f>+'Ark1'!AA2184</f>
        <v>9.2598446111272494</v>
      </c>
      <c r="S138" s="65">
        <f>+'Ark1'!AC2184</f>
        <v>37.503599822030658</v>
      </c>
      <c r="T138" s="101">
        <f t="shared" si="9"/>
        <v>1</v>
      </c>
      <c r="U138" s="39"/>
      <c r="V138" s="11"/>
      <c r="W138" s="11"/>
      <c r="X138" s="4"/>
      <c r="Y138"/>
      <c r="Z138"/>
      <c r="AA138"/>
      <c r="AB138"/>
      <c r="AC138"/>
      <c r="AD138"/>
      <c r="AE138"/>
    </row>
    <row r="139" spans="1:31">
      <c r="A139" s="39"/>
      <c r="B139">
        <f>+'Ark1'!C2185</f>
        <v>2017</v>
      </c>
      <c r="C139">
        <f>+'Ark1'!N2185</f>
        <v>70</v>
      </c>
      <c r="D139" s="3" t="s">
        <v>509</v>
      </c>
      <c r="E139">
        <f>+'Ark1'!Q2185</f>
        <v>24</v>
      </c>
      <c r="G139" s="9">
        <f>+'Ark1'!R2185</f>
        <v>30</v>
      </c>
      <c r="I139" s="9">
        <f>+'Ark1'!S2185</f>
        <v>30</v>
      </c>
      <c r="J139" s="96">
        <f>+'Ark1'!T2185</f>
        <v>0.10705491917353602</v>
      </c>
      <c r="L139" s="96">
        <f>+'Ark1'!U2185</f>
        <v>5.3527078420285888E-2</v>
      </c>
      <c r="M139" s="1">
        <f>+'Ark1'!W2185</f>
        <v>61.366666666666646</v>
      </c>
      <c r="O139" s="1">
        <f>+'Ark1'!AB2185</f>
        <v>4.3319228473687437</v>
      </c>
      <c r="P139" s="9">
        <f>+'Ark1'!Y2185</f>
        <v>75.870000000000019</v>
      </c>
      <c r="R139" s="1">
        <f>+'Ark1'!AA2185</f>
        <v>3.0473102894189323</v>
      </c>
      <c r="S139" s="9">
        <f>+'Ark1'!AC2185</f>
        <v>-1.3054850330910079</v>
      </c>
      <c r="T139" s="96">
        <f t="shared" si="9"/>
        <v>1.25</v>
      </c>
      <c r="U139" s="39"/>
      <c r="V139" s="11"/>
      <c r="W139" s="11"/>
      <c r="X139" s="4"/>
      <c r="Y139"/>
      <c r="Z139"/>
      <c r="AA139"/>
      <c r="AB139"/>
      <c r="AC139"/>
      <c r="AD139"/>
      <c r="AE139"/>
    </row>
    <row r="140" spans="1:31">
      <c r="A140" s="39"/>
      <c r="B140">
        <f>+'Ark1'!C2186</f>
        <v>2017</v>
      </c>
      <c r="C140">
        <f>+'Ark1'!N2186</f>
        <v>80</v>
      </c>
      <c r="D140" s="3" t="s">
        <v>510</v>
      </c>
      <c r="E140">
        <f>+'Ark1'!Q2186</f>
        <v>70</v>
      </c>
      <c r="G140" s="9">
        <f>+'Ark1'!R2186</f>
        <v>155</v>
      </c>
      <c r="I140" s="9">
        <f>+'Ark1'!S2186</f>
        <v>155</v>
      </c>
      <c r="J140" s="96">
        <f>+'Ark1'!T2186</f>
        <v>0.55311708239660307</v>
      </c>
      <c r="L140" s="96">
        <f>+'Ark1'!U2186</f>
        <v>0.31508802548153259</v>
      </c>
      <c r="M140" s="1">
        <f>+'Ark1'!W2186</f>
        <v>62.561290322580632</v>
      </c>
      <c r="O140" s="1">
        <f>+'Ark1'!AB2186</f>
        <v>3.1766971506079127</v>
      </c>
      <c r="P140" s="9">
        <f>+'Ark1'!Y2186</f>
        <v>86.440645161290306</v>
      </c>
      <c r="R140" s="1">
        <f>+'Ark1'!AA2186</f>
        <v>2.6876706973359705</v>
      </c>
      <c r="S140" s="9">
        <f>+'Ark1'!AC2186</f>
        <v>-4.4156828303409279</v>
      </c>
      <c r="T140" s="96">
        <f t="shared" si="9"/>
        <v>2.2142857142857144</v>
      </c>
      <c r="U140" s="39"/>
      <c r="V140" s="11"/>
      <c r="W140" s="11"/>
      <c r="X140" s="4"/>
      <c r="Y140"/>
      <c r="Z140"/>
      <c r="AA140"/>
      <c r="AB140"/>
      <c r="AC140"/>
      <c r="AD140"/>
      <c r="AE140"/>
    </row>
    <row r="141" spans="1:31">
      <c r="A141" s="39"/>
      <c r="B141">
        <f>+'Ark1'!C2187</f>
        <v>2017</v>
      </c>
      <c r="C141">
        <f>+'Ark1'!N2187</f>
        <v>90</v>
      </c>
      <c r="D141" s="3" t="s">
        <v>511</v>
      </c>
      <c r="E141">
        <f>+'Ark1'!Q2187</f>
        <v>153</v>
      </c>
      <c r="G141" s="9">
        <f>+'Ark1'!R2187</f>
        <v>471</v>
      </c>
      <c r="I141" s="9">
        <f>+'Ark1'!S2187</f>
        <v>471</v>
      </c>
      <c r="J141" s="96">
        <f>+'Ark1'!T2187</f>
        <v>1.6807622310245158</v>
      </c>
      <c r="L141" s="96">
        <f>+'Ark1'!U2187</f>
        <v>1.0623811641124803</v>
      </c>
      <c r="M141" s="1">
        <f>+'Ark1'!W2187</f>
        <v>62.046709129511683</v>
      </c>
      <c r="O141" s="1">
        <f>+'Ark1'!AB2187</f>
        <v>2.7673300303967689</v>
      </c>
      <c r="P141" s="9">
        <f>+'Ark1'!Y2187</f>
        <v>95.912951167728238</v>
      </c>
      <c r="R141" s="1">
        <f>+'Ark1'!AA2187</f>
        <v>2.8945776226112181</v>
      </c>
      <c r="S141" s="9">
        <f>+'Ark1'!AC2187</f>
        <v>0.65773131076379221</v>
      </c>
      <c r="T141" s="96">
        <f t="shared" si="9"/>
        <v>3.0784313725490198</v>
      </c>
      <c r="U141" s="39"/>
      <c r="V141" s="11"/>
      <c r="W141" s="11"/>
      <c r="X141" s="4"/>
      <c r="Y141"/>
      <c r="Z141"/>
      <c r="AA141"/>
      <c r="AB141"/>
      <c r="AC141"/>
      <c r="AD141"/>
      <c r="AE141"/>
    </row>
    <row r="142" spans="1:31">
      <c r="A142" s="39"/>
      <c r="B142">
        <f>+'Ark1'!C2188</f>
        <v>2017</v>
      </c>
      <c r="C142">
        <f>+'Ark1'!N2188</f>
        <v>100</v>
      </c>
      <c r="D142" s="3" t="s">
        <v>486</v>
      </c>
      <c r="E142">
        <f>+'Ark1'!Q2188</f>
        <v>210</v>
      </c>
      <c r="G142" s="9">
        <f>+'Ark1'!R2188</f>
        <v>985</v>
      </c>
      <c r="I142" s="9">
        <f>+'Ark1'!S2188</f>
        <v>985</v>
      </c>
      <c r="J142" s="96">
        <f>+'Ark1'!T2188</f>
        <v>3.5149698461977654</v>
      </c>
      <c r="L142" s="96">
        <f>+'Ark1'!U2188</f>
        <v>2.452742381468894</v>
      </c>
      <c r="M142" s="1">
        <f>+'Ark1'!W2188</f>
        <v>61.582741116751279</v>
      </c>
      <c r="O142" s="1">
        <f>+'Ark1'!AB2188</f>
        <v>3.2141038490173877</v>
      </c>
      <c r="P142" s="9">
        <f>+'Ark1'!Y2188</f>
        <v>105.8847715736041</v>
      </c>
      <c r="R142" s="1">
        <f>+'Ark1'!AA2188</f>
        <v>2.7812664780514544</v>
      </c>
      <c r="S142" s="9">
        <f>+'Ark1'!AC2188</f>
        <v>-4.3674114783839846</v>
      </c>
      <c r="T142" s="96">
        <f t="shared" si="9"/>
        <v>4.6904761904761907</v>
      </c>
      <c r="U142" s="39"/>
      <c r="V142" s="11"/>
      <c r="W142" s="11"/>
      <c r="X142" s="4"/>
      <c r="Y142"/>
      <c r="Z142"/>
      <c r="AA142"/>
      <c r="AB142"/>
      <c r="AC142"/>
      <c r="AD142"/>
      <c r="AE142"/>
    </row>
    <row r="143" spans="1:31">
      <c r="A143" s="39"/>
      <c r="B143">
        <f>+'Ark1'!C2189</f>
        <v>2017</v>
      </c>
      <c r="C143">
        <f>+'Ark1'!N2189</f>
        <v>110</v>
      </c>
      <c r="D143" s="3" t="s">
        <v>512</v>
      </c>
      <c r="E143">
        <f>+'Ark1'!Q2189</f>
        <v>298</v>
      </c>
      <c r="G143" s="9">
        <f>+'Ark1'!R2189</f>
        <v>1862</v>
      </c>
      <c r="I143" s="9">
        <f>+'Ark1'!S2189</f>
        <v>1862</v>
      </c>
      <c r="J143" s="96">
        <f>+'Ark1'!T2189</f>
        <v>6.644541983370801</v>
      </c>
      <c r="L143" s="96">
        <f>+'Ark1'!U2189</f>
        <v>5.0547260934430316</v>
      </c>
      <c r="M143" s="1">
        <f>+'Ark1'!W2189</f>
        <v>60.912459720730389</v>
      </c>
      <c r="O143" s="1">
        <f>+'Ark1'!AB2189</f>
        <v>3.7640343137347663</v>
      </c>
      <c r="P143" s="9">
        <f>+'Ark1'!Y2189</f>
        <v>115.43453276047271</v>
      </c>
      <c r="R143" s="1">
        <f>+'Ark1'!AA2189</f>
        <v>2.9068892523387322</v>
      </c>
      <c r="S143" s="9">
        <f>+'Ark1'!AC2189</f>
        <v>-3.3994030993281994</v>
      </c>
      <c r="T143" s="96">
        <f t="shared" si="9"/>
        <v>6.2483221476510069</v>
      </c>
      <c r="U143" s="39"/>
      <c r="V143" s="11"/>
      <c r="W143" s="11"/>
      <c r="X143" s="4"/>
      <c r="Y143"/>
      <c r="Z143"/>
      <c r="AA143"/>
      <c r="AB143"/>
      <c r="AC143"/>
      <c r="AD143"/>
      <c r="AE143"/>
    </row>
    <row r="144" spans="1:31">
      <c r="A144" s="39"/>
      <c r="B144">
        <f>+'Ark1'!C2190</f>
        <v>2017</v>
      </c>
      <c r="C144">
        <f>+'Ark1'!N2190</f>
        <v>120</v>
      </c>
      <c r="D144" s="3" t="s">
        <v>513</v>
      </c>
      <c r="E144">
        <f>+'Ark1'!Q2190</f>
        <v>504</v>
      </c>
      <c r="G144" s="9">
        <f>+'Ark1'!R2190</f>
        <v>3455</v>
      </c>
      <c r="I144" s="9">
        <f>+'Ark1'!S2190</f>
        <v>3455</v>
      </c>
      <c r="J144" s="96">
        <f>+'Ark1'!T2190</f>
        <v>12.329158191485565</v>
      </c>
      <c r="L144" s="96">
        <f>+'Ark1'!U2190</f>
        <v>10.214615575700186</v>
      </c>
      <c r="M144" s="1">
        <f>+'Ark1'!W2190</f>
        <v>59.974240231548478</v>
      </c>
      <c r="O144" s="1">
        <f>+'Ark1'!AB2190</f>
        <v>3.9688624309535303</v>
      </c>
      <c r="P144" s="9">
        <f>+'Ark1'!Y2190</f>
        <v>125.71635311143278</v>
      </c>
      <c r="R144" s="1">
        <f>+'Ark1'!AA2190</f>
        <v>2.8265572299132198</v>
      </c>
      <c r="S144" s="9">
        <f>+'Ark1'!AC2190</f>
        <v>-11.567769098518983</v>
      </c>
      <c r="T144" s="96">
        <f t="shared" si="9"/>
        <v>6.8551587301587302</v>
      </c>
      <c r="U144" s="39"/>
      <c r="V144" s="11"/>
      <c r="W144" s="11"/>
      <c r="X144" s="4"/>
      <c r="Y144"/>
      <c r="Z144"/>
      <c r="AA144"/>
      <c r="AB144"/>
      <c r="AC144"/>
      <c r="AD144"/>
      <c r="AE144"/>
    </row>
    <row r="145" spans="1:31">
      <c r="A145" s="39"/>
      <c r="B145">
        <f>+'Ark1'!C2191</f>
        <v>2017</v>
      </c>
      <c r="C145">
        <f>+'Ark1'!N2191</f>
        <v>130</v>
      </c>
      <c r="D145" s="3" t="s">
        <v>514</v>
      </c>
      <c r="E145">
        <f>+'Ark1'!Q2191</f>
        <v>577</v>
      </c>
      <c r="G145" s="9">
        <f>+'Ark1'!R2191</f>
        <v>4131</v>
      </c>
      <c r="I145" s="9">
        <f>+'Ark1'!S2191</f>
        <v>4131</v>
      </c>
      <c r="J145" s="96">
        <f>+'Ark1'!T2191</f>
        <v>14.74146237019591</v>
      </c>
      <c r="L145" s="96">
        <f>+'Ark1'!U2191</f>
        <v>13.112351623213783</v>
      </c>
      <c r="M145" s="1">
        <f>+'Ark1'!W2191</f>
        <v>59.340111353183246</v>
      </c>
      <c r="O145" s="1">
        <f>+'Ark1'!AB2191</f>
        <v>4.2839525801784868</v>
      </c>
      <c r="P145" s="9">
        <f>+'Ark1'!Y2191</f>
        <v>134.97184701040922</v>
      </c>
      <c r="R145" s="1">
        <f>+'Ark1'!AA2191</f>
        <v>2.8608550896425777</v>
      </c>
      <c r="S145" s="9">
        <f>+'Ark1'!AC2191</f>
        <v>-1.3007378546387895</v>
      </c>
      <c r="T145" s="96">
        <f t="shared" si="9"/>
        <v>7.1594454072790299</v>
      </c>
      <c r="U145" s="39"/>
      <c r="V145" s="11"/>
      <c r="W145" s="11"/>
      <c r="X145" s="4"/>
      <c r="Y145"/>
      <c r="Z145"/>
      <c r="AA145"/>
      <c r="AB145"/>
      <c r="AC145"/>
      <c r="AD145"/>
      <c r="AE145"/>
    </row>
    <row r="146" spans="1:31">
      <c r="A146" s="39"/>
      <c r="B146">
        <f>+'Ark1'!C2192</f>
        <v>2017</v>
      </c>
      <c r="C146">
        <f>+'Ark1'!N2192</f>
        <v>140</v>
      </c>
      <c r="D146" s="3" t="s">
        <v>515</v>
      </c>
      <c r="E146">
        <f>+'Ark1'!Q2192</f>
        <v>509</v>
      </c>
      <c r="G146" s="9">
        <f>+'Ark1'!R2192</f>
        <v>3701</v>
      </c>
      <c r="I146" s="9">
        <f>+'Ark1'!S2192</f>
        <v>3701</v>
      </c>
      <c r="J146" s="96">
        <f>+'Ark1'!T2192</f>
        <v>13.207008528708563</v>
      </c>
      <c r="L146" s="96">
        <f>+'Ark1'!U2192</f>
        <v>12.614080159110488</v>
      </c>
      <c r="M146" s="1">
        <f>+'Ark1'!W2192</f>
        <v>59.444474466360433</v>
      </c>
      <c r="O146" s="1">
        <f>+'Ark1'!AB2192</f>
        <v>4.2724632290352549</v>
      </c>
      <c r="P146" s="9">
        <f>+'Ark1'!Y2192</f>
        <v>144.92866792758724</v>
      </c>
      <c r="R146" s="1">
        <f>+'Ark1'!AA2192</f>
        <v>2.9044231254409301</v>
      </c>
      <c r="S146" s="9">
        <f>+'Ark1'!AC2192</f>
        <v>-1.1382666155950703</v>
      </c>
      <c r="T146" s="96">
        <f t="shared" si="9"/>
        <v>7.2711198428290764</v>
      </c>
      <c r="U146" s="39"/>
      <c r="V146" s="11"/>
      <c r="W146" s="11"/>
      <c r="X146" s="4"/>
      <c r="Y146"/>
      <c r="Z146"/>
      <c r="AA146"/>
      <c r="AB146"/>
      <c r="AC146"/>
      <c r="AD146"/>
      <c r="AE146"/>
    </row>
    <row r="147" spans="1:31">
      <c r="A147" s="39"/>
      <c r="B147">
        <f>+'Ark1'!C2193</f>
        <v>2017</v>
      </c>
      <c r="C147">
        <f>+'Ark1'!N2193</f>
        <v>150</v>
      </c>
      <c r="D147" s="3" t="s">
        <v>516</v>
      </c>
      <c r="E147">
        <f>+'Ark1'!Q2193</f>
        <v>472</v>
      </c>
      <c r="G147" s="9">
        <f>+'Ark1'!R2193</f>
        <v>3196</v>
      </c>
      <c r="I147" s="9">
        <f>+'Ark1'!S2193</f>
        <v>3196</v>
      </c>
      <c r="J147" s="96">
        <f>+'Ark1'!T2193</f>
        <v>11.404917389287368</v>
      </c>
      <c r="L147" s="96">
        <f>+'Ark1'!U2193</f>
        <v>11.640219392116681</v>
      </c>
      <c r="M147" s="1">
        <f>+'Ark1'!W2193</f>
        <v>59.122966207759696</v>
      </c>
      <c r="O147" s="1">
        <f>+'Ark1'!AB2193</f>
        <v>4.2439928200256958</v>
      </c>
      <c r="P147" s="9">
        <f>+'Ark1'!Y2193</f>
        <v>154.87174593241571</v>
      </c>
      <c r="R147" s="1">
        <f>+'Ark1'!AA2193</f>
        <v>2.9099382306373642</v>
      </c>
      <c r="S147" s="9">
        <f>+'Ark1'!AC2193</f>
        <v>-2.6156594248056582</v>
      </c>
      <c r="T147" s="96">
        <f t="shared" si="9"/>
        <v>6.7711864406779663</v>
      </c>
      <c r="U147" s="39"/>
      <c r="V147" s="11"/>
      <c r="W147" s="11"/>
      <c r="X147" s="4"/>
      <c r="Y147"/>
      <c r="Z147"/>
      <c r="AA147"/>
      <c r="AB147"/>
      <c r="AC147"/>
      <c r="AD147"/>
      <c r="AE147"/>
    </row>
    <row r="148" spans="1:31">
      <c r="A148" s="39"/>
      <c r="B148">
        <f>+'Ark1'!C2194</f>
        <v>2017</v>
      </c>
      <c r="C148">
        <f>+'Ark1'!N2194</f>
        <v>160</v>
      </c>
      <c r="D148" s="3" t="s">
        <v>517</v>
      </c>
      <c r="E148">
        <f>+'Ark1'!Q2194</f>
        <v>431</v>
      </c>
      <c r="G148" s="9">
        <f>+'Ark1'!R2194</f>
        <v>2799</v>
      </c>
      <c r="I148" s="9">
        <f>+'Ark1'!S2194</f>
        <v>2799</v>
      </c>
      <c r="J148" s="96">
        <f>+'Ark1'!T2194</f>
        <v>9.988223958890913</v>
      </c>
      <c r="L148" s="96">
        <f>+'Ark1'!U2194</f>
        <v>10.852989658180858</v>
      </c>
      <c r="M148" s="1">
        <f>+'Ark1'!W2194</f>
        <v>58.627009646302248</v>
      </c>
      <c r="O148" s="1">
        <f>+'Ark1'!AB2194</f>
        <v>4.498763200714043</v>
      </c>
      <c r="P148" s="9">
        <f>+'Ark1'!Y2194</f>
        <v>164.87859949982081</v>
      </c>
      <c r="R148" s="1">
        <f>+'Ark1'!AA2194</f>
        <v>2.9091304021121869</v>
      </c>
      <c r="S148" s="9">
        <f>+'Ark1'!AC2194</f>
        <v>-1.4084510703497131</v>
      </c>
      <c r="T148" s="96">
        <f t="shared" si="9"/>
        <v>6.4941995359628768</v>
      </c>
      <c r="U148" s="39"/>
      <c r="V148" s="11"/>
      <c r="W148" s="11"/>
      <c r="X148" s="4"/>
      <c r="Y148"/>
      <c r="Z148"/>
      <c r="AA148"/>
      <c r="AB148"/>
      <c r="AC148"/>
      <c r="AD148"/>
      <c r="AE148"/>
    </row>
    <row r="149" spans="1:31">
      <c r="A149" s="39"/>
      <c r="B149">
        <f>+'Ark1'!C2195</f>
        <v>2017</v>
      </c>
      <c r="C149">
        <f>+'Ark1'!N2195</f>
        <v>170</v>
      </c>
      <c r="D149" s="3" t="s">
        <v>518</v>
      </c>
      <c r="E149">
        <f>+'Ark1'!Q2195</f>
        <v>405</v>
      </c>
      <c r="G149" s="9">
        <f>+'Ark1'!R2195</f>
        <v>2282</v>
      </c>
      <c r="I149" s="9">
        <f>+'Ark1'!S2195</f>
        <v>2282</v>
      </c>
      <c r="J149" s="96">
        <f>+'Ark1'!T2195</f>
        <v>8.1433108518003063</v>
      </c>
      <c r="L149" s="96">
        <f>+'Ark1'!U2195</f>
        <v>9.3928299395497312</v>
      </c>
      <c r="M149" s="1">
        <f>+'Ark1'!W2195</f>
        <v>57.737072743207719</v>
      </c>
      <c r="O149" s="1">
        <f>+'Ark1'!AB2195</f>
        <v>4.5991960794828382</v>
      </c>
      <c r="P149" s="9">
        <f>+'Ark1'!Y2195</f>
        <v>175.02440841367201</v>
      </c>
      <c r="R149" s="1">
        <f>+'Ark1'!AA2195</f>
        <v>2.8755634627938043</v>
      </c>
      <c r="S149" s="9">
        <f>+'Ark1'!AC2195</f>
        <v>-6.2009589345584102</v>
      </c>
      <c r="T149" s="96">
        <f t="shared" si="9"/>
        <v>5.6345679012345675</v>
      </c>
      <c r="U149" s="39"/>
      <c r="V149" s="11"/>
      <c r="W149" s="11"/>
      <c r="X149" s="4"/>
      <c r="Y149"/>
      <c r="Z149"/>
      <c r="AA149"/>
      <c r="AB149"/>
      <c r="AC149"/>
      <c r="AD149"/>
      <c r="AE149"/>
    </row>
    <row r="150" spans="1:31">
      <c r="A150" s="39"/>
      <c r="B150">
        <f>+'Ark1'!C2196</f>
        <v>2017</v>
      </c>
      <c r="C150">
        <f>+'Ark1'!N2196</f>
        <v>180</v>
      </c>
      <c r="D150" s="3" t="s">
        <v>519</v>
      </c>
      <c r="E150">
        <f>+'Ark1'!Q2196</f>
        <v>379</v>
      </c>
      <c r="G150" s="9">
        <f>+'Ark1'!R2196</f>
        <v>1765</v>
      </c>
      <c r="I150" s="9">
        <f>+'Ark1'!S2196</f>
        <v>1765</v>
      </c>
      <c r="J150" s="96">
        <f>+'Ark1'!T2196</f>
        <v>6.2983977447097024</v>
      </c>
      <c r="L150" s="96">
        <f>+'Ark1'!U2196</f>
        <v>7.6700862836937853</v>
      </c>
      <c r="M150" s="1">
        <f>+'Ark1'!W2196</f>
        <v>56.937677053824359</v>
      </c>
      <c r="O150" s="1">
        <f>+'Ark1'!AB2196</f>
        <v>4.626757041697938</v>
      </c>
      <c r="P150" s="9">
        <f>+'Ark1'!Y2196</f>
        <v>184.78781869688353</v>
      </c>
      <c r="R150" s="1">
        <f>+'Ark1'!AA2196</f>
        <v>2.8792732107586798</v>
      </c>
      <c r="S150" s="9">
        <f>+'Ark1'!AC2196</f>
        <v>-3.9482328375636282</v>
      </c>
      <c r="T150" s="96">
        <f t="shared" si="9"/>
        <v>4.6569920844327175</v>
      </c>
      <c r="U150" s="39"/>
      <c r="V150" s="11"/>
      <c r="W150" s="11"/>
      <c r="X150" s="4"/>
      <c r="Y150"/>
      <c r="Z150"/>
      <c r="AA150"/>
      <c r="AB150"/>
      <c r="AC150"/>
      <c r="AD150"/>
      <c r="AE150"/>
    </row>
    <row r="151" spans="1:31">
      <c r="A151" s="39"/>
      <c r="B151">
        <f>+'Ark1'!C2197</f>
        <v>2017</v>
      </c>
      <c r="C151">
        <f>+'Ark1'!N2197</f>
        <v>190</v>
      </c>
      <c r="D151" s="3" t="s">
        <v>520</v>
      </c>
      <c r="E151">
        <f>+'Ark1'!Q2197</f>
        <v>357</v>
      </c>
      <c r="G151" s="9">
        <f>+'Ark1'!R2197</f>
        <v>1282</v>
      </c>
      <c r="I151" s="9">
        <f>+'Ark1'!S2197</f>
        <v>1282</v>
      </c>
      <c r="J151" s="96">
        <f>+'Ark1'!T2197</f>
        <v>4.5748135460157719</v>
      </c>
      <c r="L151" s="96">
        <f>+'Ark1'!U2197</f>
        <v>5.871295655610056</v>
      </c>
      <c r="M151" s="1">
        <f>+'Ark1'!W2197</f>
        <v>55.609984399375989</v>
      </c>
      <c r="O151" s="1">
        <f>+'Ark1'!AB2197</f>
        <v>4.9519526238796319</v>
      </c>
      <c r="P151" s="9">
        <f>+'Ark1'!Y2197</f>
        <v>194.74383775351012</v>
      </c>
      <c r="R151" s="1">
        <f>+'Ark1'!AA2197</f>
        <v>2.94709676520803</v>
      </c>
      <c r="S151" s="9">
        <f>+'Ark1'!AC2197</f>
        <v>-8.3940938141236874</v>
      </c>
      <c r="T151" s="96">
        <f t="shared" si="9"/>
        <v>3.5910364145658265</v>
      </c>
      <c r="U151" s="39"/>
      <c r="V151" s="11"/>
      <c r="W151" s="11"/>
      <c r="X151" s="4"/>
      <c r="Y151"/>
      <c r="Z151"/>
      <c r="AA151"/>
      <c r="AB151"/>
      <c r="AC151"/>
      <c r="AD151"/>
      <c r="AE151"/>
    </row>
    <row r="152" spans="1:31">
      <c r="A152" s="39"/>
      <c r="B152">
        <f>+'Ark1'!C2198</f>
        <v>2017</v>
      </c>
      <c r="C152">
        <f>+'Ark1'!N2198</f>
        <v>200</v>
      </c>
      <c r="D152" s="3" t="s">
        <v>521</v>
      </c>
      <c r="E152">
        <f>+'Ark1'!Q2198</f>
        <v>299</v>
      </c>
      <c r="G152" s="9">
        <f>+'Ark1'!R2198</f>
        <v>835</v>
      </c>
      <c r="I152" s="9">
        <f>+'Ark1'!S2198</f>
        <v>835</v>
      </c>
      <c r="J152" s="96">
        <f>+'Ark1'!T2198</f>
        <v>2.9796952503300855</v>
      </c>
      <c r="L152" s="96">
        <f>+'Ark1'!U2198</f>
        <v>4.0230957784770593</v>
      </c>
      <c r="M152" s="1">
        <f>+'Ark1'!W2198</f>
        <v>54.310179640718559</v>
      </c>
      <c r="O152" s="1">
        <f>+'Ark1'!AB2198</f>
        <v>5.2248443202952384</v>
      </c>
      <c r="P152" s="9">
        <f>+'Ark1'!Y2198</f>
        <v>204.87628742514997</v>
      </c>
      <c r="R152" s="1">
        <f>+'Ark1'!AA2198</f>
        <v>2.9852633041545782</v>
      </c>
      <c r="S152" s="9">
        <f>+'Ark1'!AC2198</f>
        <v>-9.9720836108774904</v>
      </c>
      <c r="T152" s="96">
        <f t="shared" si="9"/>
        <v>2.7926421404682276</v>
      </c>
      <c r="U152" s="39"/>
      <c r="V152" s="11"/>
      <c r="W152" s="11"/>
      <c r="X152" s="4"/>
      <c r="Y152"/>
      <c r="Z152"/>
      <c r="AA152"/>
      <c r="AB152"/>
      <c r="AC152"/>
      <c r="AD152"/>
      <c r="AE152"/>
    </row>
    <row r="153" spans="1:31">
      <c r="A153" s="39"/>
      <c r="B153">
        <f>+'Ark1'!C2199</f>
        <v>2017</v>
      </c>
      <c r="C153">
        <f>+'Ark1'!N2199</f>
        <v>210</v>
      </c>
      <c r="D153" s="3" t="s">
        <v>522</v>
      </c>
      <c r="E153">
        <f>+'Ark1'!Q2199</f>
        <v>237</v>
      </c>
      <c r="G153" s="9">
        <f>+'Ark1'!R2199</f>
        <v>501</v>
      </c>
      <c r="I153" s="9">
        <f>+'Ark1'!S2199</f>
        <v>501</v>
      </c>
      <c r="J153" s="96">
        <f>+'Ark1'!T2199</f>
        <v>1.7878171501980515</v>
      </c>
      <c r="L153" s="96">
        <f>+'Ark1'!U2199</f>
        <v>2.5272513408990558</v>
      </c>
      <c r="M153" s="1">
        <f>+'Ark1'!W2199</f>
        <v>52.644710578842314</v>
      </c>
      <c r="O153" s="1">
        <f>+'Ark1'!AB2199</f>
        <v>5.8413418336229679</v>
      </c>
      <c r="P153" s="9">
        <f>+'Ark1'!Y2199</f>
        <v>214.50059880239525</v>
      </c>
      <c r="R153" s="1">
        <f>+'Ark1'!AA2199</f>
        <v>2.837392825216519</v>
      </c>
      <c r="S153" s="9">
        <f>+'Ark1'!AC2199</f>
        <v>0.179518164945699</v>
      </c>
      <c r="T153" s="96">
        <f t="shared" si="9"/>
        <v>2.1139240506329116</v>
      </c>
      <c r="U153" s="39"/>
      <c r="V153" s="11"/>
      <c r="W153" s="11"/>
      <c r="X153" s="4"/>
      <c r="Y153"/>
      <c r="Z153"/>
      <c r="AA153"/>
      <c r="AB153"/>
      <c r="AC153"/>
      <c r="AD153"/>
      <c r="AE153"/>
    </row>
    <row r="154" spans="1:31">
      <c r="A154" s="39"/>
      <c r="B154">
        <f>+'Ark1'!C2200</f>
        <v>2017</v>
      </c>
      <c r="C154">
        <f>+'Ark1'!N2200</f>
        <v>220</v>
      </c>
      <c r="D154" s="3" t="s">
        <v>523</v>
      </c>
      <c r="E154">
        <f>+'Ark1'!Q2200</f>
        <v>163</v>
      </c>
      <c r="G154" s="9">
        <f>+'Ark1'!R2200</f>
        <v>272</v>
      </c>
      <c r="I154" s="9">
        <f>+'Ark1'!S2200</f>
        <v>272</v>
      </c>
      <c r="J154" s="96">
        <f>+'Ark1'!T2200</f>
        <v>0.97063126717339365</v>
      </c>
      <c r="L154" s="96">
        <f>+'Ark1'!U2200</f>
        <v>1.4364851393746501</v>
      </c>
      <c r="M154" s="1">
        <f>+'Ark1'!W2200</f>
        <v>50.610294117647058</v>
      </c>
      <c r="O154" s="1">
        <f>+'Ark1'!AB2200</f>
        <v>6.1574593620947109</v>
      </c>
      <c r="P154" s="9">
        <f>+'Ark1'!Y2200</f>
        <v>224.56911764705887</v>
      </c>
      <c r="R154" s="1">
        <f>+'Ark1'!AA2200</f>
        <v>2.816469805020966</v>
      </c>
      <c r="S154" s="9">
        <f>+'Ark1'!AC2200</f>
        <v>-9.7448226014837189</v>
      </c>
      <c r="T154" s="96">
        <f t="shared" si="9"/>
        <v>1.6687116564417177</v>
      </c>
      <c r="U154" s="39"/>
      <c r="V154" s="11"/>
      <c r="W154" s="11"/>
      <c r="X154" s="4"/>
      <c r="Y154"/>
      <c r="Z154"/>
      <c r="AA154"/>
      <c r="AB154"/>
      <c r="AC154"/>
      <c r="AD154"/>
      <c r="AE154"/>
    </row>
    <row r="155" spans="1:31">
      <c r="A155" s="39"/>
      <c r="B155">
        <f>+'Ark1'!C2201</f>
        <v>2017</v>
      </c>
      <c r="C155">
        <f>+'Ark1'!N2201</f>
        <v>230</v>
      </c>
      <c r="D155" s="3" t="s">
        <v>524</v>
      </c>
      <c r="E155">
        <f>+'Ark1'!Q2201</f>
        <v>140</v>
      </c>
      <c r="G155" s="9">
        <f>+'Ark1'!R2201</f>
        <v>295</v>
      </c>
      <c r="I155" s="9">
        <f>+'Ark1'!S2201</f>
        <v>295</v>
      </c>
      <c r="J155" s="96">
        <f>+'Ark1'!T2201</f>
        <v>1.0527067052064374</v>
      </c>
      <c r="L155" s="96">
        <f>+'Ark1'!U2201</f>
        <v>1.6980672517496236</v>
      </c>
      <c r="M155" s="1">
        <f>+'Ark1'!W2201</f>
        <v>46.5186440677966</v>
      </c>
      <c r="O155" s="1">
        <f>+'Ark1'!AB2201</f>
        <v>7.1690595694694004</v>
      </c>
      <c r="P155" s="9">
        <f>+'Ark1'!Y2201</f>
        <v>244.76576271186431</v>
      </c>
      <c r="R155" s="1">
        <f>+'Ark1'!AA2201</f>
        <v>14.623881583012963</v>
      </c>
      <c r="S155" s="9">
        <f>+'Ark1'!AC2201</f>
        <v>-35.111827360277658</v>
      </c>
      <c r="T155" s="96">
        <f t="shared" si="9"/>
        <v>2.1071428571428572</v>
      </c>
      <c r="U155" s="39"/>
      <c r="V155" s="11"/>
      <c r="W155" s="11"/>
      <c r="X155" s="4"/>
      <c r="Y155"/>
      <c r="Z155"/>
      <c r="AA155"/>
      <c r="AB155"/>
      <c r="AC155"/>
      <c r="AD155"/>
      <c r="AE155"/>
    </row>
    <row r="156" spans="1:31">
      <c r="A156" s="39"/>
      <c r="B156">
        <f>+'Ark1'!C2202</f>
        <v>2016</v>
      </c>
      <c r="C156">
        <f>+'Ark1'!N2202</f>
        <v>60</v>
      </c>
      <c r="D156" s="3" t="s">
        <v>525</v>
      </c>
      <c r="E156">
        <f>+'Ark1'!Q2202</f>
        <v>10</v>
      </c>
      <c r="G156" s="9">
        <f>+'Ark1'!R2202</f>
        <v>9</v>
      </c>
      <c r="I156" s="9">
        <f>+'Ark1'!S2202</f>
        <v>8</v>
      </c>
      <c r="J156" s="96">
        <f>+'Ark1'!T2202</f>
        <v>3.1251085107121782E-2</v>
      </c>
      <c r="L156" s="96">
        <f>+'Ark1'!U2202</f>
        <v>1.2302350403822632E-2</v>
      </c>
      <c r="M156" s="1">
        <f>+'Ark1'!W2202</f>
        <v>69.5</v>
      </c>
      <c r="O156" s="1">
        <f>+'Ark1'!AB2202</f>
        <v>0</v>
      </c>
      <c r="P156" s="9">
        <f>+'Ark1'!Y2202</f>
        <v>59.27777777777775</v>
      </c>
      <c r="R156" s="1">
        <f>+'Ark1'!AA2202</f>
        <v>2.6506779793106658</v>
      </c>
      <c r="S156" s="9">
        <f>+'Ark1'!AC2202</f>
        <v>0</v>
      </c>
      <c r="T156" s="96">
        <f t="shared" si="9"/>
        <v>0.9</v>
      </c>
      <c r="U156" s="39"/>
      <c r="V156" s="11"/>
      <c r="W156" s="11"/>
      <c r="X156" s="4"/>
      <c r="Y156"/>
      <c r="Z156"/>
      <c r="AA156"/>
      <c r="AB156"/>
      <c r="AC156"/>
      <c r="AD156"/>
      <c r="AE156"/>
    </row>
    <row r="157" spans="1:31">
      <c r="A157" s="39"/>
      <c r="B157" s="47">
        <f>+'Ark1'!C2203</f>
        <v>2016</v>
      </c>
      <c r="C157" s="47">
        <f>+'Ark1'!N2203</f>
        <v>70</v>
      </c>
      <c r="D157" s="48" t="s">
        <v>509</v>
      </c>
      <c r="E157" s="47">
        <f>+'Ark1'!Q2203</f>
        <v>32</v>
      </c>
      <c r="F157" s="47"/>
      <c r="G157" s="65">
        <f>+'Ark1'!R2203</f>
        <v>56</v>
      </c>
      <c r="H157" s="47"/>
      <c r="I157" s="65">
        <f>+'Ark1'!S2203</f>
        <v>55</v>
      </c>
      <c r="J157" s="101">
        <f>+'Ark1'!T2203</f>
        <v>0.19445119622209103</v>
      </c>
      <c r="K157" s="47"/>
      <c r="L157" s="101">
        <f>+'Ark1'!U2203</f>
        <v>9.6511765970232172E-2</v>
      </c>
      <c r="M157" s="49">
        <f>+'Ark1'!W2203</f>
        <v>61.672727272727279</v>
      </c>
      <c r="N157" s="101"/>
      <c r="O157" s="49">
        <f>+'Ark1'!AB2203</f>
        <v>3.0632991451851699</v>
      </c>
      <c r="P157" s="65">
        <f>+'Ark1'!Y2203</f>
        <v>74.737499999999983</v>
      </c>
      <c r="Q157" s="47"/>
      <c r="R157" s="49">
        <f>+'Ark1'!AA2203</f>
        <v>2.7556859325185683</v>
      </c>
      <c r="S157" s="65">
        <f>+'Ark1'!AC2203</f>
        <v>-13.1526655151045</v>
      </c>
      <c r="T157" s="101">
        <f t="shared" si="9"/>
        <v>1.75</v>
      </c>
      <c r="U157" s="39"/>
      <c r="V157" s="11"/>
      <c r="W157" s="11"/>
      <c r="X157" s="4"/>
      <c r="Y157"/>
      <c r="Z157"/>
      <c r="AA157"/>
      <c r="AB157"/>
      <c r="AC157"/>
      <c r="AD157"/>
      <c r="AE157"/>
    </row>
    <row r="158" spans="1:31">
      <c r="A158" s="39"/>
      <c r="B158" s="47">
        <f>+'Ark1'!C2204</f>
        <v>2016</v>
      </c>
      <c r="C158" s="47">
        <f>+'Ark1'!N2204</f>
        <v>80</v>
      </c>
      <c r="D158" s="48" t="s">
        <v>510</v>
      </c>
      <c r="E158" s="47">
        <f>+'Ark1'!Q2204</f>
        <v>76</v>
      </c>
      <c r="F158" s="47"/>
      <c r="G158" s="65">
        <f>+'Ark1'!R2204</f>
        <v>207</v>
      </c>
      <c r="H158" s="47"/>
      <c r="I158" s="65">
        <f>+'Ark1'!S2204</f>
        <v>206</v>
      </c>
      <c r="J158" s="101">
        <f>+'Ark1'!T2204</f>
        <v>0.71877495746380082</v>
      </c>
      <c r="K158" s="47"/>
      <c r="L158" s="101">
        <f>+'Ark1'!U2204</f>
        <v>0.40902605577860301</v>
      </c>
      <c r="M158" s="49">
        <f>+'Ark1'!W2204</f>
        <v>61.849514563106801</v>
      </c>
      <c r="N158" s="101"/>
      <c r="O158" s="49">
        <f>+'Ark1'!AB2204</f>
        <v>2.8063165155966803</v>
      </c>
      <c r="P158" s="65">
        <f>+'Ark1'!Y2204</f>
        <v>85.689371980676299</v>
      </c>
      <c r="Q158" s="47"/>
      <c r="R158" s="49">
        <f>+'Ark1'!AA2204</f>
        <v>2.7561793999195943</v>
      </c>
      <c r="S158" s="65">
        <f>+'Ark1'!AC2204</f>
        <v>-2.8201241663654995</v>
      </c>
      <c r="T158" s="101">
        <f t="shared" si="9"/>
        <v>2.7236842105263159</v>
      </c>
      <c r="U158" s="39"/>
      <c r="V158" s="11"/>
      <c r="W158" s="11"/>
      <c r="X158" s="4"/>
      <c r="Y158"/>
      <c r="Z158"/>
      <c r="AA158"/>
      <c r="AB158"/>
      <c r="AC158"/>
      <c r="AD158"/>
      <c r="AE158"/>
    </row>
    <row r="159" spans="1:31">
      <c r="A159" s="39"/>
      <c r="B159" s="47">
        <f>+'Ark1'!C2205</f>
        <v>2016</v>
      </c>
      <c r="C159" s="47">
        <f>+'Ark1'!N2205</f>
        <v>90</v>
      </c>
      <c r="D159" s="48" t="s">
        <v>511</v>
      </c>
      <c r="E159" s="47">
        <f>+'Ark1'!Q2205</f>
        <v>160</v>
      </c>
      <c r="F159" s="47"/>
      <c r="G159" s="65">
        <f>+'Ark1'!R2205</f>
        <v>579</v>
      </c>
      <c r="H159" s="47"/>
      <c r="I159" s="65">
        <f>+'Ark1'!S2205</f>
        <v>579</v>
      </c>
      <c r="J159" s="101">
        <f>+'Ark1'!T2205</f>
        <v>2.0104864752248344</v>
      </c>
      <c r="K159" s="47"/>
      <c r="L159" s="101">
        <f>+'Ark1'!U2205</f>
        <v>1.2746180466095123</v>
      </c>
      <c r="M159" s="49">
        <f>+'Ark1'!W2205</f>
        <v>61.670120898100173</v>
      </c>
      <c r="N159" s="101"/>
      <c r="O159" s="49">
        <f>+'Ark1'!AB2205</f>
        <v>2.7466396776902577</v>
      </c>
      <c r="P159" s="65">
        <f>+'Ark1'!Y2205</f>
        <v>95.465803108808302</v>
      </c>
      <c r="Q159" s="47"/>
      <c r="R159" s="49">
        <f>+'Ark1'!AA2205</f>
        <v>2.8438409957125761</v>
      </c>
      <c r="S159" s="65">
        <f>+'Ark1'!AC2205</f>
        <v>3.5017323488326282</v>
      </c>
      <c r="T159" s="101">
        <f t="shared" si="9"/>
        <v>3.6187499999999999</v>
      </c>
      <c r="U159" s="39"/>
      <c r="V159" s="11"/>
      <c r="W159" s="11"/>
      <c r="X159" s="4"/>
      <c r="Y159"/>
      <c r="Z159"/>
      <c r="AA159"/>
      <c r="AB159"/>
      <c r="AC159"/>
      <c r="AD159"/>
      <c r="AE159"/>
    </row>
    <row r="160" spans="1:31">
      <c r="A160" s="39"/>
      <c r="B160" s="47">
        <f>+'Ark1'!C2206</f>
        <v>2016</v>
      </c>
      <c r="C160" s="47">
        <f>+'Ark1'!N2206</f>
        <v>100</v>
      </c>
      <c r="D160" s="48" t="s">
        <v>486</v>
      </c>
      <c r="E160" s="47">
        <f>+'Ark1'!Q2206</f>
        <v>235</v>
      </c>
      <c r="F160" s="47"/>
      <c r="G160" s="65">
        <f>+'Ark1'!R2206</f>
        <v>1121</v>
      </c>
      <c r="H160" s="47"/>
      <c r="I160" s="65">
        <f>+'Ark1'!S2206</f>
        <v>1120</v>
      </c>
      <c r="J160" s="101">
        <f>+'Ark1'!T2206</f>
        <v>3.8924962672315009</v>
      </c>
      <c r="K160" s="47"/>
      <c r="L160" s="101">
        <f>+'Ark1'!U2206</f>
        <v>2.727450685273197</v>
      </c>
      <c r="M160" s="49">
        <f>+'Ark1'!W2206</f>
        <v>61.926785714285693</v>
      </c>
      <c r="N160" s="101"/>
      <c r="O160" s="49">
        <f>+'Ark1'!AB2206</f>
        <v>2.7742432089947071</v>
      </c>
      <c r="P160" s="65">
        <f>+'Ark1'!Y2206</f>
        <v>105.51097234611937</v>
      </c>
      <c r="Q160" s="47"/>
      <c r="R160" s="49">
        <f>+'Ark1'!AA2206</f>
        <v>2.8899162686073048</v>
      </c>
      <c r="S160" s="65">
        <f>+'Ark1'!AC2206</f>
        <v>-3.6747998794365806</v>
      </c>
      <c r="T160" s="101">
        <f t="shared" si="9"/>
        <v>4.7702127659574467</v>
      </c>
      <c r="U160" s="39"/>
      <c r="V160" s="11"/>
      <c r="W160" s="11"/>
      <c r="X160" s="4"/>
      <c r="Y160"/>
      <c r="Z160"/>
      <c r="AA160"/>
      <c r="AB160"/>
      <c r="AC160"/>
      <c r="AD160"/>
      <c r="AE160"/>
    </row>
    <row r="161" spans="1:31">
      <c r="A161" s="39"/>
      <c r="B161" s="47">
        <f>+'Ark1'!C2207</f>
        <v>2016</v>
      </c>
      <c r="C161" s="47">
        <f>+'Ark1'!N2207</f>
        <v>110</v>
      </c>
      <c r="D161" s="48" t="s">
        <v>512</v>
      </c>
      <c r="E161" s="47">
        <f>+'Ark1'!Q2207</f>
        <v>311</v>
      </c>
      <c r="F161" s="47"/>
      <c r="G161" s="65">
        <f>+'Ark1'!R2207</f>
        <v>1939</v>
      </c>
      <c r="H161" s="47"/>
      <c r="I161" s="65">
        <f>+'Ark1'!S2207</f>
        <v>1939</v>
      </c>
      <c r="J161" s="101">
        <f>+'Ark1'!T2207</f>
        <v>6.7328726691899021</v>
      </c>
      <c r="K161" s="47"/>
      <c r="L161" s="101">
        <f>+'Ark1'!U2207</f>
        <v>5.1615289384141532</v>
      </c>
      <c r="M161" s="49">
        <f>+'Ark1'!W2207</f>
        <v>61.378545642083559</v>
      </c>
      <c r="N161" s="101"/>
      <c r="O161" s="49">
        <f>+'Ark1'!AB2207</f>
        <v>3.1169525571099799</v>
      </c>
      <c r="P161" s="65">
        <f>+'Ark1'!Y2207</f>
        <v>115.43749355337796</v>
      </c>
      <c r="Q161" s="47"/>
      <c r="R161" s="49">
        <f>+'Ark1'!AA2207</f>
        <v>2.8933407045368167</v>
      </c>
      <c r="S161" s="65">
        <f>+'Ark1'!AC2207</f>
        <v>-3.6142935932744806</v>
      </c>
      <c r="T161" s="101">
        <f t="shared" si="9"/>
        <v>6.234726688102894</v>
      </c>
      <c r="U161" s="39"/>
      <c r="V161" s="11"/>
      <c r="W161" s="11"/>
      <c r="X161" s="4"/>
      <c r="Y161"/>
      <c r="Z161"/>
      <c r="AA161"/>
      <c r="AB161"/>
      <c r="AC161"/>
      <c r="AD161"/>
      <c r="AE161"/>
    </row>
    <row r="162" spans="1:31">
      <c r="A162" s="39"/>
      <c r="B162" s="47">
        <f>+'Ark1'!C2208</f>
        <v>2016</v>
      </c>
      <c r="C162" s="47">
        <f>+'Ark1'!N2208</f>
        <v>120</v>
      </c>
      <c r="D162" s="48" t="s">
        <v>513</v>
      </c>
      <c r="E162" s="47">
        <f>+'Ark1'!Q2208</f>
        <v>504</v>
      </c>
      <c r="F162" s="47"/>
      <c r="G162" s="65">
        <f>+'Ark1'!R2208</f>
        <v>3478</v>
      </c>
      <c r="H162" s="47"/>
      <c r="I162" s="65">
        <f>+'Ark1'!S2208</f>
        <v>3473</v>
      </c>
      <c r="J162" s="101">
        <f>+'Ark1'!T2208</f>
        <v>12.076808222507724</v>
      </c>
      <c r="K162" s="47"/>
      <c r="L162" s="101">
        <f>+'Ark1'!U2208</f>
        <v>10.067570227223596</v>
      </c>
      <c r="M162" s="49">
        <f>+'Ark1'!W2208</f>
        <v>60.20644975525483</v>
      </c>
      <c r="N162" s="101"/>
      <c r="O162" s="49">
        <f>+'Ark1'!AB2208</f>
        <v>3.6995955267781473</v>
      </c>
      <c r="P162" s="65">
        <f>+'Ark1'!Y2208</f>
        <v>125.52823461759623</v>
      </c>
      <c r="Q162" s="47"/>
      <c r="R162" s="49">
        <f>+'Ark1'!AA2208</f>
        <v>2.7807973171356473</v>
      </c>
      <c r="S162" s="65">
        <f>+'Ark1'!AC2208</f>
        <v>-12.246480414793815</v>
      </c>
      <c r="T162" s="101">
        <f t="shared" si="9"/>
        <v>6.9007936507936511</v>
      </c>
      <c r="U162" s="39"/>
      <c r="V162" s="11"/>
      <c r="W162" s="11"/>
      <c r="X162" s="4"/>
      <c r="Y162"/>
      <c r="Z162"/>
      <c r="AA162"/>
      <c r="AB162"/>
      <c r="AC162"/>
      <c r="AD162"/>
      <c r="AE162"/>
    </row>
    <row r="163" spans="1:31">
      <c r="A163" s="39"/>
      <c r="B163" s="47">
        <f>+'Ark1'!C2209</f>
        <v>2016</v>
      </c>
      <c r="C163" s="47">
        <f>+'Ark1'!N2209</f>
        <v>130</v>
      </c>
      <c r="D163" s="48" t="s">
        <v>514</v>
      </c>
      <c r="E163" s="47">
        <f>+'Ark1'!Q2209</f>
        <v>558</v>
      </c>
      <c r="F163" s="47"/>
      <c r="G163" s="65">
        <f>+'Ark1'!R2209</f>
        <v>4172</v>
      </c>
      <c r="H163" s="47"/>
      <c r="I163" s="65">
        <f>+'Ark1'!S2209</f>
        <v>4162</v>
      </c>
      <c r="J163" s="101">
        <f>+'Ark1'!T2209</f>
        <v>14.486614118545781</v>
      </c>
      <c r="K163" s="47"/>
      <c r="L163" s="101">
        <f>+'Ark1'!U2209</f>
        <v>12.95115584098648</v>
      </c>
      <c r="M163" s="49">
        <f>+'Ark1'!W2209</f>
        <v>59.667227294569919</v>
      </c>
      <c r="N163" s="101"/>
      <c r="O163" s="49">
        <f>+'Ark1'!AB2209</f>
        <v>4.0542367479707959</v>
      </c>
      <c r="P163" s="65">
        <f>+'Ark1'!Y2209</f>
        <v>134.62030201342282</v>
      </c>
      <c r="Q163" s="47"/>
      <c r="R163" s="49">
        <f>+'Ark1'!AA2209</f>
        <v>2.8990297544369006</v>
      </c>
      <c r="S163" s="65">
        <f>+'Ark1'!AC2209</f>
        <v>-1.0094598952782072</v>
      </c>
      <c r="T163" s="101">
        <f t="shared" si="9"/>
        <v>7.4767025089605736</v>
      </c>
      <c r="U163" s="39"/>
      <c r="V163" s="11"/>
      <c r="W163" s="11"/>
      <c r="X163" s="4"/>
      <c r="Y163"/>
      <c r="Z163"/>
      <c r="AA163"/>
      <c r="AB163"/>
      <c r="AC163"/>
      <c r="AD163"/>
      <c r="AE163"/>
    </row>
    <row r="164" spans="1:31">
      <c r="A164" s="39"/>
      <c r="B164" s="47">
        <f>+'Ark1'!C2210</f>
        <v>2016</v>
      </c>
      <c r="C164" s="47">
        <f>+'Ark1'!N2210</f>
        <v>140</v>
      </c>
      <c r="D164" s="48" t="s">
        <v>515</v>
      </c>
      <c r="E164" s="47">
        <f>+'Ark1'!Q2210</f>
        <v>518</v>
      </c>
      <c r="F164" s="47"/>
      <c r="G164" s="65">
        <f>+'Ark1'!R2210</f>
        <v>3790</v>
      </c>
      <c r="H164" s="47"/>
      <c r="I164" s="65">
        <f>+'Ark1'!S2210</f>
        <v>3782</v>
      </c>
      <c r="J164" s="101">
        <f>+'Ark1'!T2210</f>
        <v>13.160179172887949</v>
      </c>
      <c r="K164" s="47"/>
      <c r="L164" s="101">
        <f>+'Ark1'!U2210</f>
        <v>12.63759464075949</v>
      </c>
      <c r="M164" s="49">
        <f>+'Ark1'!W2210</f>
        <v>59.466684294024304</v>
      </c>
      <c r="N164" s="101"/>
      <c r="O164" s="49">
        <f>+'Ark1'!AB2210</f>
        <v>4.2667934990920191</v>
      </c>
      <c r="P164" s="65">
        <f>+'Ark1'!Y2210</f>
        <v>144.60108179419524</v>
      </c>
      <c r="Q164" s="47"/>
      <c r="R164" s="49">
        <f>+'Ark1'!AA2210</f>
        <v>2.8784354366821661</v>
      </c>
      <c r="S164" s="65">
        <f>+'Ark1'!AC2210</f>
        <v>0.24505445778503168</v>
      </c>
      <c r="T164" s="101">
        <f t="shared" si="9"/>
        <v>7.3166023166023164</v>
      </c>
      <c r="U164" s="39"/>
      <c r="V164" s="11"/>
      <c r="W164" s="11"/>
      <c r="X164" s="4"/>
      <c r="Y164"/>
      <c r="Z164"/>
      <c r="AA164"/>
      <c r="AB164"/>
      <c r="AC164"/>
      <c r="AD164"/>
      <c r="AE164"/>
    </row>
    <row r="165" spans="1:31">
      <c r="A165" s="39"/>
      <c r="B165" s="47">
        <f>+'Ark1'!C2211</f>
        <v>2016</v>
      </c>
      <c r="C165" s="47">
        <f>+'Ark1'!N2211</f>
        <v>150</v>
      </c>
      <c r="D165" s="48" t="s">
        <v>516</v>
      </c>
      <c r="E165" s="47">
        <f>+'Ark1'!Q2211</f>
        <v>475</v>
      </c>
      <c r="F165" s="47"/>
      <c r="G165" s="65">
        <f>+'Ark1'!R2211</f>
        <v>3443</v>
      </c>
      <c r="H165" s="47"/>
      <c r="I165" s="65">
        <f>+'Ark1'!S2211</f>
        <v>3440</v>
      </c>
      <c r="J165" s="101">
        <f>+'Ark1'!T2211</f>
        <v>11.955276224868919</v>
      </c>
      <c r="K165" s="47"/>
      <c r="L165" s="101">
        <f>+'Ark1'!U2211</f>
        <v>12.296894478601365</v>
      </c>
      <c r="M165" s="49">
        <f>+'Ark1'!W2211</f>
        <v>59.187209302325591</v>
      </c>
      <c r="N165" s="101"/>
      <c r="O165" s="49">
        <f>+'Ark1'!AB2211</f>
        <v>4.4988834922814238</v>
      </c>
      <c r="P165" s="65">
        <f>+'Ark1'!Y2211</f>
        <v>154.88335753703163</v>
      </c>
      <c r="Q165" s="47"/>
      <c r="R165" s="49">
        <f>+'Ark1'!AA2211</f>
        <v>2.8646883593760801</v>
      </c>
      <c r="S165" s="65">
        <f>+'Ark1'!AC2211</f>
        <v>-0.27308172218709031</v>
      </c>
      <c r="T165" s="101">
        <f t="shared" si="9"/>
        <v>7.2484210526315787</v>
      </c>
      <c r="U165" s="39"/>
      <c r="V165" s="11"/>
      <c r="W165" s="11"/>
      <c r="X165" s="4"/>
      <c r="Y165"/>
      <c r="Z165"/>
      <c r="AA165"/>
      <c r="AB165"/>
      <c r="AC165"/>
      <c r="AD165"/>
      <c r="AE165"/>
    </row>
    <row r="166" spans="1:31">
      <c r="A166" s="39"/>
      <c r="B166" s="47">
        <f>+'Ark1'!C2212</f>
        <v>2016</v>
      </c>
      <c r="C166" s="47">
        <f>+'Ark1'!N2212</f>
        <v>160</v>
      </c>
      <c r="D166" s="48" t="s">
        <v>517</v>
      </c>
      <c r="E166" s="47">
        <f>+'Ark1'!Q2212</f>
        <v>432</v>
      </c>
      <c r="F166" s="47"/>
      <c r="G166" s="65">
        <f>+'Ark1'!R2212</f>
        <v>2852</v>
      </c>
      <c r="H166" s="47"/>
      <c r="I166" s="65">
        <f>+'Ark1'!S2212</f>
        <v>2850</v>
      </c>
      <c r="J166" s="101">
        <f>+'Ark1'!T2212</f>
        <v>9.9031216361679224</v>
      </c>
      <c r="K166" s="47"/>
      <c r="L166" s="101">
        <f>+'Ark1'!U2212</f>
        <v>10.840358451981077</v>
      </c>
      <c r="M166" s="49">
        <f>+'Ark1'!W2212</f>
        <v>58.688771929824561</v>
      </c>
      <c r="N166" s="101"/>
      <c r="O166" s="49">
        <f>+'Ark1'!AB2212</f>
        <v>4.5244342750655182</v>
      </c>
      <c r="P166" s="65">
        <f>+'Ark1'!Y2212</f>
        <v>164.83159186535781</v>
      </c>
      <c r="Q166" s="47"/>
      <c r="R166" s="49">
        <f>+'Ark1'!AA2212</f>
        <v>2.8949504527134451</v>
      </c>
      <c r="S166" s="65">
        <f>+'Ark1'!AC2212</f>
        <v>-3.6581886564480506</v>
      </c>
      <c r="T166" s="101">
        <f t="shared" si="9"/>
        <v>6.6018518518518521</v>
      </c>
      <c r="U166" s="39"/>
      <c r="V166" s="11"/>
      <c r="W166" s="11"/>
      <c r="X166" s="4"/>
      <c r="Y166"/>
      <c r="Z166"/>
      <c r="AA166"/>
      <c r="AB166"/>
      <c r="AC166"/>
      <c r="AD166"/>
      <c r="AE166"/>
    </row>
    <row r="167" spans="1:31">
      <c r="A167" s="39"/>
      <c r="B167" s="47">
        <f>+'Ark1'!C2213</f>
        <v>2016</v>
      </c>
      <c r="C167" s="47">
        <f>+'Ark1'!N2213</f>
        <v>170</v>
      </c>
      <c r="D167" s="48" t="s">
        <v>518</v>
      </c>
      <c r="E167" s="47">
        <f>+'Ark1'!Q2213</f>
        <v>419</v>
      </c>
      <c r="F167" s="47"/>
      <c r="G167" s="65">
        <f>+'Ark1'!R2213</f>
        <v>2335</v>
      </c>
      <c r="H167" s="47"/>
      <c r="I167" s="65">
        <f>+'Ark1'!S2213</f>
        <v>2334</v>
      </c>
      <c r="J167" s="101">
        <f>+'Ark1'!T2213</f>
        <v>8.1079204139032601</v>
      </c>
      <c r="K167" s="47"/>
      <c r="L167" s="101">
        <f>+'Ark1'!U2213</f>
        <v>9.4117569469712645</v>
      </c>
      <c r="M167" s="49">
        <f>+'Ark1'!W2213</f>
        <v>58.206940874035993</v>
      </c>
      <c r="N167" s="101"/>
      <c r="O167" s="49">
        <f>+'Ark1'!AB2213</f>
        <v>4.4662423968384823</v>
      </c>
      <c r="P167" s="65">
        <f>+'Ark1'!Y2213</f>
        <v>174.79546038543941</v>
      </c>
      <c r="Q167" s="47"/>
      <c r="R167" s="49">
        <f>+'Ark1'!AA2213</f>
        <v>2.8838637671974632</v>
      </c>
      <c r="S167" s="65">
        <f>+'Ark1'!AC2213</f>
        <v>-4.4776783157628657</v>
      </c>
      <c r="T167" s="101">
        <f t="shared" si="9"/>
        <v>5.5727923627684968</v>
      </c>
      <c r="U167" s="39"/>
      <c r="V167" s="11"/>
      <c r="W167" s="11"/>
      <c r="X167" s="4"/>
      <c r="Y167"/>
      <c r="Z167"/>
      <c r="AA167"/>
      <c r="AB167"/>
      <c r="AC167"/>
      <c r="AD167"/>
      <c r="AE167"/>
    </row>
    <row r="168" spans="1:31">
      <c r="A168" s="39"/>
      <c r="B168" s="47">
        <f>+'Ark1'!C2214</f>
        <v>2016</v>
      </c>
      <c r="C168" s="47">
        <f>+'Ark1'!N2214</f>
        <v>180</v>
      </c>
      <c r="D168" s="48" t="s">
        <v>519</v>
      </c>
      <c r="E168" s="47">
        <f>+'Ark1'!Q2214</f>
        <v>392</v>
      </c>
      <c r="F168" s="47"/>
      <c r="G168" s="65">
        <f>+'Ark1'!R2214</f>
        <v>1814</v>
      </c>
      <c r="H168" s="47"/>
      <c r="I168" s="65">
        <f>+'Ark1'!S2214</f>
        <v>1814</v>
      </c>
      <c r="J168" s="101">
        <f>+'Ark1'!T2214</f>
        <v>6.2988298204798783</v>
      </c>
      <c r="K168" s="47"/>
      <c r="L168" s="101">
        <f>+'Ark1'!U2214</f>
        <v>7.7270359565533999</v>
      </c>
      <c r="M168" s="49">
        <f>+'Ark1'!W2214</f>
        <v>57.121830209481807</v>
      </c>
      <c r="N168" s="101"/>
      <c r="O168" s="49">
        <f>+'Ark1'!AB2214</f>
        <v>4.8473998488070444</v>
      </c>
      <c r="P168" s="65">
        <f>+'Ark1'!Y2214</f>
        <v>184.7234288864388</v>
      </c>
      <c r="Q168" s="47"/>
      <c r="R168" s="49">
        <f>+'Ark1'!AA2214</f>
        <v>2.8289313194788925</v>
      </c>
      <c r="S168" s="65">
        <f>+'Ark1'!AC2214</f>
        <v>-7.9636299925489888</v>
      </c>
      <c r="T168" s="101">
        <f t="shared" si="9"/>
        <v>4.6275510204081636</v>
      </c>
      <c r="U168" s="39"/>
      <c r="V168" s="11"/>
      <c r="W168" s="11"/>
      <c r="X168" s="4"/>
      <c r="Y168"/>
      <c r="Z168"/>
      <c r="AA168"/>
      <c r="AB168"/>
      <c r="AC168"/>
      <c r="AD168"/>
      <c r="AE168"/>
    </row>
    <row r="169" spans="1:31">
      <c r="A169" s="39"/>
      <c r="B169" s="47">
        <f>+'Ark1'!C2215</f>
        <v>2016</v>
      </c>
      <c r="C169" s="47">
        <f>+'Ark1'!N2215</f>
        <v>190</v>
      </c>
      <c r="D169" s="48" t="s">
        <v>520</v>
      </c>
      <c r="E169" s="47">
        <f>+'Ark1'!Q2215</f>
        <v>348</v>
      </c>
      <c r="F169" s="47"/>
      <c r="G169" s="65">
        <f>+'Ark1'!R2215</f>
        <v>1242</v>
      </c>
      <c r="H169" s="47"/>
      <c r="I169" s="65">
        <f>+'Ark1'!S2215</f>
        <v>1242</v>
      </c>
      <c r="J169" s="101">
        <f>+'Ark1'!T2215</f>
        <v>4.3126497447828056</v>
      </c>
      <c r="K169" s="47"/>
      <c r="L169" s="101">
        <f>+'Ark1'!U2215</f>
        <v>5.5766266134267424</v>
      </c>
      <c r="M169" s="49">
        <f>+'Ark1'!W2215</f>
        <v>55.859098228663441</v>
      </c>
      <c r="N169" s="101"/>
      <c r="O169" s="49">
        <f>+'Ark1'!AB2215</f>
        <v>5.1299020929355308</v>
      </c>
      <c r="P169" s="65">
        <f>+'Ark1'!Y2215</f>
        <v>194.71360708534633</v>
      </c>
      <c r="Q169" s="47"/>
      <c r="R169" s="49">
        <f>+'Ark1'!AA2215</f>
        <v>2.8594871391502976</v>
      </c>
      <c r="S169" s="65">
        <f>+'Ark1'!AC2215</f>
        <v>-11.471245769279644</v>
      </c>
      <c r="T169" s="101">
        <f t="shared" si="9"/>
        <v>3.5689655172413794</v>
      </c>
      <c r="U169" s="39"/>
      <c r="V169" s="11"/>
      <c r="W169" s="11"/>
      <c r="X169" s="4"/>
      <c r="Y169"/>
      <c r="Z169"/>
      <c r="AA169"/>
      <c r="AB169"/>
      <c r="AC169"/>
      <c r="AD169"/>
      <c r="AE169"/>
    </row>
    <row r="170" spans="1:31">
      <c r="A170" s="39"/>
      <c r="B170" s="47">
        <f>+'Ark1'!C2216</f>
        <v>2016</v>
      </c>
      <c r="C170" s="47">
        <f>+'Ark1'!N2216</f>
        <v>200</v>
      </c>
      <c r="D170" s="48" t="s">
        <v>521</v>
      </c>
      <c r="E170" s="47">
        <f>+'Ark1'!Q2216</f>
        <v>290</v>
      </c>
      <c r="F170" s="47"/>
      <c r="G170" s="65">
        <f>+'Ark1'!R2216</f>
        <v>756</v>
      </c>
      <c r="H170" s="47"/>
      <c r="I170" s="65">
        <f>+'Ark1'!S2216</f>
        <v>756</v>
      </c>
      <c r="J170" s="101">
        <f>+'Ark1'!T2216</f>
        <v>2.6250911489982296</v>
      </c>
      <c r="K170" s="47"/>
      <c r="L170" s="101">
        <f>+'Ark1'!U2216</f>
        <v>3.5690144678177305</v>
      </c>
      <c r="M170" s="49">
        <f>+'Ark1'!W2216</f>
        <v>54.616402116402099</v>
      </c>
      <c r="N170" s="101"/>
      <c r="O170" s="49">
        <f>+'Ark1'!AB2216</f>
        <v>5.4567511476133994</v>
      </c>
      <c r="P170" s="65">
        <f>+'Ark1'!Y2216</f>
        <v>204.72592592592596</v>
      </c>
      <c r="Q170" s="47"/>
      <c r="R170" s="49">
        <f>+'Ark1'!AA2216</f>
        <v>2.8534236031574975</v>
      </c>
      <c r="S170" s="65">
        <f>+'Ark1'!AC2216</f>
        <v>-9.751577042584076</v>
      </c>
      <c r="T170" s="101">
        <f t="shared" si="9"/>
        <v>2.6068965517241378</v>
      </c>
      <c r="U170" s="39"/>
      <c r="V170" s="11"/>
      <c r="W170" s="11"/>
      <c r="X170" s="4"/>
      <c r="Y170"/>
      <c r="Z170"/>
      <c r="AA170"/>
      <c r="AB170"/>
      <c r="AC170"/>
      <c r="AD170"/>
      <c r="AE170"/>
    </row>
    <row r="171" spans="1:31">
      <c r="A171" s="39"/>
      <c r="B171" s="47">
        <f>+'Ark1'!C2217</f>
        <v>2016</v>
      </c>
      <c r="C171" s="47">
        <f>+'Ark1'!N2217</f>
        <v>210</v>
      </c>
      <c r="D171" s="48" t="s">
        <v>522</v>
      </c>
      <c r="E171" s="47">
        <f>+'Ark1'!Q2217</f>
        <v>205</v>
      </c>
      <c r="F171" s="47"/>
      <c r="G171" s="65">
        <f>+'Ark1'!R2217</f>
        <v>447</v>
      </c>
      <c r="H171" s="47"/>
      <c r="I171" s="65">
        <f>+'Ark1'!S2217</f>
        <v>447</v>
      </c>
      <c r="J171" s="101">
        <f>+'Ark1'!T2217</f>
        <v>1.5521372269870479</v>
      </c>
      <c r="K171" s="47"/>
      <c r="L171" s="101">
        <f>+'Ark1'!U2217</f>
        <v>2.2121586100645381</v>
      </c>
      <c r="M171" s="49">
        <f>+'Ark1'!W2217</f>
        <v>53.38031319910516</v>
      </c>
      <c r="N171" s="101"/>
      <c r="O171" s="49">
        <f>+'Ark1'!AB2217</f>
        <v>5.5746603825393244</v>
      </c>
      <c r="P171" s="65">
        <f>+'Ark1'!Y2217</f>
        <v>214.61252796420564</v>
      </c>
      <c r="Q171" s="47"/>
      <c r="R171" s="49">
        <f>+'Ark1'!AA2217</f>
        <v>2.919811922558972</v>
      </c>
      <c r="S171" s="65">
        <f>+'Ark1'!AC2217</f>
        <v>-4.6913013625374518</v>
      </c>
      <c r="T171" s="101">
        <f t="shared" si="9"/>
        <v>2.1804878048780489</v>
      </c>
      <c r="U171" s="39"/>
      <c r="V171" s="11"/>
      <c r="W171" s="11"/>
      <c r="X171" s="4"/>
      <c r="Y171"/>
      <c r="Z171"/>
      <c r="AA171"/>
      <c r="AB171"/>
      <c r="AC171"/>
      <c r="AD171"/>
      <c r="AE171"/>
    </row>
    <row r="172" spans="1:31">
      <c r="A172" s="39"/>
      <c r="B172" s="47">
        <f>+'Ark1'!C2218</f>
        <v>2016</v>
      </c>
      <c r="C172" s="47">
        <f>+'Ark1'!N2218</f>
        <v>220</v>
      </c>
      <c r="D172" s="48" t="s">
        <v>523</v>
      </c>
      <c r="E172" s="47">
        <f>+'Ark1'!Q2218</f>
        <v>163</v>
      </c>
      <c r="F172" s="47"/>
      <c r="G172" s="65">
        <f>+'Ark1'!R2218</f>
        <v>256</v>
      </c>
      <c r="H172" s="47"/>
      <c r="I172" s="65">
        <f>+'Ark1'!S2218</f>
        <v>256</v>
      </c>
      <c r="J172" s="101">
        <f>+'Ark1'!T2218</f>
        <v>0.88891975415813052</v>
      </c>
      <c r="K172" s="47"/>
      <c r="L172" s="101">
        <f>+'Ark1'!U2218</f>
        <v>1.3272979332028259</v>
      </c>
      <c r="M172" s="49">
        <f>+'Ark1'!W2218</f>
        <v>51.3203125</v>
      </c>
      <c r="N172" s="101"/>
      <c r="O172" s="49">
        <f>+'Ark1'!AB2218</f>
        <v>6.1877318059482604</v>
      </c>
      <c r="P172" s="65">
        <f>+'Ark1'!Y2218</f>
        <v>224.84062499999996</v>
      </c>
      <c r="Q172" s="47"/>
      <c r="R172" s="49">
        <f>+'Ark1'!AA2218</f>
        <v>2.984201565640745</v>
      </c>
      <c r="S172" s="65">
        <f>+'Ark1'!AC2218</f>
        <v>-12.581173686004083</v>
      </c>
      <c r="T172" s="101">
        <f t="shared" si="9"/>
        <v>1.5705521472392638</v>
      </c>
      <c r="U172" s="39"/>
      <c r="V172" s="11"/>
      <c r="W172" s="11"/>
      <c r="X172" s="4"/>
      <c r="Y172"/>
      <c r="Z172"/>
      <c r="AA172"/>
      <c r="AB172"/>
      <c r="AC172"/>
      <c r="AD172"/>
      <c r="AE172"/>
    </row>
    <row r="173" spans="1:31">
      <c r="A173" s="39"/>
      <c r="B173" s="47">
        <f>+'Ark1'!C2219</f>
        <v>2016</v>
      </c>
      <c r="C173" s="47">
        <f>+'Ark1'!N2219</f>
        <v>230</v>
      </c>
      <c r="D173" s="48" t="s">
        <v>524</v>
      </c>
      <c r="E173" s="47">
        <f>+'Ark1'!Q2219</f>
        <v>151</v>
      </c>
      <c r="F173" s="47"/>
      <c r="G173" s="65">
        <f>+'Ark1'!R2219</f>
        <v>303</v>
      </c>
      <c r="H173" s="47"/>
      <c r="I173" s="65">
        <f>+'Ark1'!S2219</f>
        <v>303</v>
      </c>
      <c r="J173" s="101">
        <f>+'Ark1'!T2219</f>
        <v>1.0521198652731001</v>
      </c>
      <c r="K173" s="47"/>
      <c r="L173" s="101">
        <f>+'Ark1'!U2219</f>
        <v>1.7010979899619747</v>
      </c>
      <c r="M173" s="49">
        <f>+'Ark1'!W2219</f>
        <v>46.980198019801968</v>
      </c>
      <c r="N173" s="101"/>
      <c r="O173" s="49">
        <f>+'Ark1'!AB2219</f>
        <v>6.9926602699228271</v>
      </c>
      <c r="P173" s="65">
        <f>+'Ark1'!Y2219</f>
        <v>243.46303630363045</v>
      </c>
      <c r="Q173" s="47"/>
      <c r="R173" s="49">
        <f>+'Ark1'!AA2219</f>
        <v>13.08855167083764</v>
      </c>
      <c r="S173" s="65">
        <f>+'Ark1'!AC2219</f>
        <v>-38.410620175071443</v>
      </c>
      <c r="T173" s="101">
        <f t="shared" si="9"/>
        <v>2.0066225165562912</v>
      </c>
      <c r="U173" s="39"/>
      <c r="V173"/>
      <c r="W173"/>
      <c r="X173" s="4"/>
      <c r="Y173"/>
      <c r="Z173"/>
      <c r="AA173"/>
      <c r="AB173"/>
      <c r="AC173"/>
      <c r="AD173"/>
      <c r="AE173"/>
    </row>
    <row r="174" spans="1:31">
      <c r="A174" s="39"/>
      <c r="B174" s="47">
        <f>+'Ark1'!C2220</f>
        <v>2015</v>
      </c>
      <c r="C174" s="47">
        <f>+'Ark1'!N2220</f>
        <v>60</v>
      </c>
      <c r="D174" s="48" t="s">
        <v>525</v>
      </c>
      <c r="E174" s="47">
        <f>+'Ark1'!Q2220</f>
        <v>10</v>
      </c>
      <c r="F174" s="47"/>
      <c r="G174" s="65">
        <f>+'Ark1'!R2220</f>
        <v>10</v>
      </c>
      <c r="H174" s="47"/>
      <c r="I174" s="65">
        <f>+'Ark1'!S2220</f>
        <v>10</v>
      </c>
      <c r="J174" s="101">
        <f>+'Ark1'!T2220</f>
        <v>2.4201940995667859E-2</v>
      </c>
      <c r="K174" s="47"/>
      <c r="L174" s="101">
        <f>+'Ark1'!U2220</f>
        <v>1.1126708162606389E-2</v>
      </c>
      <c r="M174" s="49">
        <f>+'Ark1'!W2220</f>
        <v>62.6</v>
      </c>
      <c r="N174" s="101"/>
      <c r="O174" s="49">
        <f>+'Ark1'!AB2220</f>
        <v>1.799999999999838</v>
      </c>
      <c r="P174" s="65">
        <f>+'Ark1'!Y2220</f>
        <v>63.89</v>
      </c>
      <c r="Q174" s="47"/>
      <c r="R174" s="49">
        <f>+'Ark1'!AA2220</f>
        <v>7.7088844848006861</v>
      </c>
      <c r="S174" s="65">
        <f>+'Ark1'!AC2220</f>
        <v>58.345377812395952</v>
      </c>
      <c r="T174" s="101">
        <f t="shared" si="9"/>
        <v>1</v>
      </c>
      <c r="U174" s="39"/>
      <c r="V174"/>
      <c r="W174"/>
      <c r="X174" s="4"/>
      <c r="Y174"/>
      <c r="Z174"/>
      <c r="AA174"/>
      <c r="AB174"/>
      <c r="AC174"/>
      <c r="AD174"/>
      <c r="AE174"/>
    </row>
    <row r="175" spans="1:31">
      <c r="A175" s="39"/>
      <c r="B175">
        <f>+'Ark1'!C2221</f>
        <v>2015</v>
      </c>
      <c r="C175">
        <f>+'Ark1'!N2221</f>
        <v>70</v>
      </c>
      <c r="D175" s="3" t="s">
        <v>509</v>
      </c>
      <c r="E175">
        <f>+'Ark1'!Q2221</f>
        <v>44</v>
      </c>
      <c r="G175" s="9">
        <f>+'Ark1'!R2221</f>
        <v>71</v>
      </c>
      <c r="I175" s="9">
        <f>+'Ark1'!S2221</f>
        <v>70</v>
      </c>
      <c r="J175" s="96">
        <f>+'Ark1'!T2221</f>
        <v>0.17183378106924177</v>
      </c>
      <c r="L175" s="96">
        <f>+'Ark1'!U2221</f>
        <v>9.2991345914936796E-2</v>
      </c>
      <c r="M175" s="1">
        <f>+'Ark1'!W2221</f>
        <v>62.44285714285715</v>
      </c>
      <c r="O175" s="1">
        <f>+'Ark1'!AB2221</f>
        <v>2.370266496684744</v>
      </c>
      <c r="P175" s="9">
        <f>+'Ark1'!Y2221</f>
        <v>75.205633802816891</v>
      </c>
      <c r="R175" s="1">
        <f>+'Ark1'!AA2221</f>
        <v>2.8386918516405393</v>
      </c>
      <c r="S175" s="9">
        <f>+'Ark1'!AC2221</f>
        <v>-14.390904642804529</v>
      </c>
      <c r="T175" s="96">
        <f t="shared" si="9"/>
        <v>1.6136363636363635</v>
      </c>
      <c r="U175" s="39"/>
      <c r="V175"/>
      <c r="W175"/>
      <c r="X175" s="4"/>
      <c r="Y175"/>
      <c r="Z175"/>
      <c r="AA175"/>
      <c r="AB175"/>
      <c r="AC175"/>
      <c r="AD175"/>
      <c r="AE175"/>
    </row>
    <row r="176" spans="1:31">
      <c r="A176" s="39"/>
      <c r="B176">
        <f>+'Ark1'!C2222</f>
        <v>2015</v>
      </c>
      <c r="C176">
        <f>+'Ark1'!N2222</f>
        <v>80</v>
      </c>
      <c r="D176" s="3" t="s">
        <v>510</v>
      </c>
      <c r="E176">
        <f>+'Ark1'!Q2222</f>
        <v>115</v>
      </c>
      <c r="G176" s="9">
        <f>+'Ark1'!R2222</f>
        <v>271</v>
      </c>
      <c r="I176" s="9">
        <f>+'Ark1'!S2222</f>
        <v>270</v>
      </c>
      <c r="J176" s="96">
        <f>+'Ark1'!T2222</f>
        <v>0.65587260098259892</v>
      </c>
      <c r="L176" s="96">
        <f>+'Ark1'!U2222</f>
        <v>0.40447299589377617</v>
      </c>
      <c r="M176" s="1">
        <f>+'Ark1'!W2222</f>
        <v>62.355555555555561</v>
      </c>
      <c r="O176" s="1">
        <f>+'Ark1'!AB2222</f>
        <v>2.6316215721044594</v>
      </c>
      <c r="P176" s="9">
        <f>+'Ark1'!Y2222</f>
        <v>85.701107011070107</v>
      </c>
      <c r="R176" s="1">
        <f>+'Ark1'!AA2222</f>
        <v>2.9449563962106682</v>
      </c>
      <c r="S176" s="9">
        <f>+'Ark1'!AC2222</f>
        <v>-5.035968037514106</v>
      </c>
      <c r="T176" s="96">
        <f t="shared" si="9"/>
        <v>2.3565217391304349</v>
      </c>
      <c r="U176" s="39"/>
      <c r="V176"/>
      <c r="W176"/>
      <c r="X176" s="4"/>
      <c r="Y176"/>
      <c r="Z176"/>
      <c r="AA176"/>
      <c r="AB176"/>
      <c r="AC176"/>
      <c r="AD176"/>
      <c r="AE176"/>
    </row>
    <row r="177" spans="1:31">
      <c r="A177" s="39"/>
      <c r="B177">
        <f>+'Ark1'!C2223</f>
        <v>2015</v>
      </c>
      <c r="C177">
        <f>+'Ark1'!N2223</f>
        <v>90</v>
      </c>
      <c r="D177" s="3" t="s">
        <v>511</v>
      </c>
      <c r="E177">
        <f>+'Ark1'!Q2223</f>
        <v>216</v>
      </c>
      <c r="G177" s="9">
        <f>+'Ark1'!R2223</f>
        <v>820</v>
      </c>
      <c r="I177" s="9">
        <f>+'Ark1'!S2223</f>
        <v>820</v>
      </c>
      <c r="J177" s="96">
        <f>+'Ark1'!T2223</f>
        <v>1.9845591616447635</v>
      </c>
      <c r="L177" s="96">
        <f>+'Ark1'!U2223</f>
        <v>1.3695638502812848</v>
      </c>
      <c r="M177" s="1">
        <f>+'Ark1'!W2223</f>
        <v>62.33048780487804</v>
      </c>
      <c r="O177" s="1">
        <f>+'Ark1'!AB2223</f>
        <v>2.5325774504513032</v>
      </c>
      <c r="P177" s="9">
        <f>+'Ark1'!Y2223</f>
        <v>95.903536585365842</v>
      </c>
      <c r="R177" s="1">
        <f>+'Ark1'!AA2223</f>
        <v>2.870081103619524</v>
      </c>
      <c r="S177" s="9">
        <f>+'Ark1'!AC2223</f>
        <v>-0.63349471174065686</v>
      </c>
      <c r="T177" s="96">
        <f t="shared" si="9"/>
        <v>3.7962962962962963</v>
      </c>
      <c r="U177" s="39"/>
      <c r="V177"/>
      <c r="W177"/>
      <c r="X177" s="4"/>
      <c r="Y177"/>
      <c r="Z177"/>
      <c r="AA177"/>
      <c r="AB177"/>
      <c r="AC177"/>
      <c r="AD177"/>
      <c r="AE177"/>
    </row>
    <row r="178" spans="1:31">
      <c r="A178" s="39"/>
      <c r="B178">
        <f>+'Ark1'!C2224</f>
        <v>2015</v>
      </c>
      <c r="C178">
        <f>+'Ark1'!N2224</f>
        <v>100</v>
      </c>
      <c r="D178" s="3" t="s">
        <v>486</v>
      </c>
      <c r="E178">
        <f>+'Ark1'!Q2224</f>
        <v>976</v>
      </c>
      <c r="G178" s="9">
        <f>+'Ark1'!R2224</f>
        <v>5864</v>
      </c>
      <c r="I178" s="9">
        <f>+'Ark1'!S2224</f>
        <v>5860</v>
      </c>
      <c r="J178" s="96">
        <f>+'Ark1'!T2224</f>
        <v>14.19201819985963</v>
      </c>
      <c r="L178" s="96">
        <f>+'Ark1'!U2224</f>
        <v>10.940843895593439</v>
      </c>
      <c r="M178" s="1">
        <f>+'Ark1'!W2224</f>
        <v>59.737713310580226</v>
      </c>
      <c r="O178" s="1">
        <f>+'Ark1'!AB2224</f>
        <v>3.3951849401583103</v>
      </c>
      <c r="P178" s="9">
        <f>+'Ark1'!Y2224</f>
        <v>107.13294679399762</v>
      </c>
      <c r="R178" s="1">
        <f>+'Ark1'!AA2224</f>
        <v>2.1147363549539553</v>
      </c>
      <c r="S178" s="9">
        <f>+'Ark1'!AC2224</f>
        <v>-23.891909562333673</v>
      </c>
      <c r="T178" s="96">
        <f t="shared" si="9"/>
        <v>6.0081967213114753</v>
      </c>
      <c r="U178" s="39"/>
      <c r="V178"/>
      <c r="W178"/>
      <c r="X178" s="4"/>
      <c r="Y178"/>
      <c r="Z178"/>
      <c r="AA178"/>
      <c r="AB178"/>
      <c r="AC178"/>
      <c r="AD178"/>
      <c r="AE178"/>
    </row>
    <row r="179" spans="1:31">
      <c r="A179" s="39"/>
      <c r="B179">
        <f>+'Ark1'!C2225</f>
        <v>2015</v>
      </c>
      <c r="C179">
        <f>+'Ark1'!N2225</f>
        <v>110</v>
      </c>
      <c r="D179" s="3" t="s">
        <v>512</v>
      </c>
      <c r="E179">
        <f>+'Ark1'!Q2225</f>
        <v>1026</v>
      </c>
      <c r="G179" s="9">
        <f>+'Ark1'!R2225</f>
        <v>8322</v>
      </c>
      <c r="I179" s="9">
        <f>+'Ark1'!S2225</f>
        <v>8318</v>
      </c>
      <c r="J179" s="96">
        <f>+'Ark1'!T2225</f>
        <v>20.140855296594786</v>
      </c>
      <c r="L179" s="96">
        <f>+'Ark1'!U2225</f>
        <v>16.568321532155277</v>
      </c>
      <c r="M179" s="1">
        <f>+'Ark1'!W2225</f>
        <v>59.559870161096427</v>
      </c>
      <c r="O179" s="1">
        <f>+'Ark1'!AB2225</f>
        <v>3.4959476533786504</v>
      </c>
      <c r="P179" s="9">
        <f>+'Ark1'!Y2225</f>
        <v>114.31862533045</v>
      </c>
      <c r="R179" s="1">
        <f>+'Ark1'!AA2225</f>
        <v>2.8411842205444047</v>
      </c>
      <c r="S179" s="9">
        <f>+'Ark1'!AC2225</f>
        <v>5.0601141973269952</v>
      </c>
      <c r="T179" s="96">
        <f t="shared" si="9"/>
        <v>8.1111111111111107</v>
      </c>
      <c r="U179" s="39"/>
      <c r="V179"/>
      <c r="W179"/>
      <c r="X179" s="4"/>
      <c r="Y179"/>
      <c r="Z179"/>
      <c r="AA179"/>
      <c r="AB179"/>
      <c r="AC179"/>
      <c r="AD179"/>
      <c r="AE179"/>
    </row>
    <row r="180" spans="1:31">
      <c r="A180" s="39"/>
      <c r="B180">
        <f>+'Ark1'!C2226</f>
        <v>2015</v>
      </c>
      <c r="C180">
        <f>+'Ark1'!N2226</f>
        <v>120</v>
      </c>
      <c r="D180" s="3" t="s">
        <v>513</v>
      </c>
      <c r="E180">
        <f>+'Ark1'!Q2226</f>
        <v>637</v>
      </c>
      <c r="G180" s="9">
        <f>+'Ark1'!R2226</f>
        <v>4748</v>
      </c>
      <c r="I180" s="9">
        <f>+'Ark1'!S2226</f>
        <v>4747</v>
      </c>
      <c r="J180" s="96">
        <f>+'Ark1'!T2226</f>
        <v>11.491081584743096</v>
      </c>
      <c r="L180" s="96">
        <f>+'Ark1'!U2226</f>
        <v>10.319568149276268</v>
      </c>
      <c r="M180" s="1">
        <f>+'Ark1'!W2226</f>
        <v>60.276806404044684</v>
      </c>
      <c r="O180" s="1">
        <f>+'Ark1'!AB2226</f>
        <v>3.5942360870304473</v>
      </c>
      <c r="P180" s="9">
        <f>+'Ark1'!Y2226</f>
        <v>124.80069502948578</v>
      </c>
      <c r="R180" s="1">
        <f>+'Ark1'!AA2226</f>
        <v>2.9528009989975303</v>
      </c>
      <c r="S180" s="9">
        <f>+'Ark1'!AC2226</f>
        <v>2.3128942864299593</v>
      </c>
      <c r="T180" s="96">
        <f t="shared" si="9"/>
        <v>7.4536891679748827</v>
      </c>
      <c r="U180" s="39"/>
      <c r="V180"/>
      <c r="W180"/>
      <c r="X180" s="4"/>
      <c r="Y180"/>
      <c r="Z180"/>
      <c r="AA180"/>
      <c r="AB180"/>
      <c r="AC180"/>
      <c r="AD180"/>
      <c r="AE180"/>
    </row>
    <row r="181" spans="1:31">
      <c r="A181" s="39"/>
      <c r="B181">
        <f>+'Ark1'!C2227</f>
        <v>2015</v>
      </c>
      <c r="C181">
        <f>+'Ark1'!N2227</f>
        <v>130</v>
      </c>
      <c r="D181" s="3" t="s">
        <v>514</v>
      </c>
      <c r="E181">
        <f>+'Ark1'!Q2227</f>
        <v>566</v>
      </c>
      <c r="G181" s="9">
        <f>+'Ark1'!R2227</f>
        <v>4073</v>
      </c>
      <c r="I181" s="9">
        <f>+'Ark1'!S2227</f>
        <v>4073</v>
      </c>
      <c r="J181" s="96">
        <f>+'Ark1'!T2227</f>
        <v>9.8574505675355173</v>
      </c>
      <c r="L181" s="96">
        <f>+'Ark1'!U2227</f>
        <v>9.5759195116675855</v>
      </c>
      <c r="M181" s="1">
        <f>+'Ark1'!W2227</f>
        <v>60.171863491284078</v>
      </c>
      <c r="O181" s="1">
        <f>+'Ark1'!AB2227</f>
        <v>3.8424565410810199</v>
      </c>
      <c r="P181" s="9">
        <f>+'Ark1'!Y2227</f>
        <v>134.99953351338061</v>
      </c>
      <c r="R181" s="1">
        <f>+'Ark1'!AA2227</f>
        <v>2.9083879773949337</v>
      </c>
      <c r="S181" s="9">
        <f>+'Ark1'!AC2227</f>
        <v>-0.68232082185994058</v>
      </c>
      <c r="T181" s="96">
        <f t="shared" si="9"/>
        <v>7.1961130742049466</v>
      </c>
      <c r="U181" s="39"/>
      <c r="V181"/>
      <c r="W181"/>
      <c r="X181" s="4"/>
      <c r="Y181"/>
      <c r="Z181"/>
      <c r="AA181"/>
      <c r="AB181"/>
      <c r="AC181"/>
      <c r="AD181"/>
      <c r="AE181"/>
    </row>
    <row r="182" spans="1:31">
      <c r="A182" s="39"/>
      <c r="B182">
        <f>+'Ark1'!C2228</f>
        <v>2015</v>
      </c>
      <c r="C182">
        <f>+'Ark1'!N2228</f>
        <v>140</v>
      </c>
      <c r="D182" s="3" t="s">
        <v>515</v>
      </c>
      <c r="E182">
        <f>+'Ark1'!Q2228</f>
        <v>484</v>
      </c>
      <c r="G182" s="9">
        <f>+'Ark1'!R2228</f>
        <v>3716</v>
      </c>
      <c r="I182" s="9">
        <f>+'Ark1'!S2228</f>
        <v>3716</v>
      </c>
      <c r="J182" s="96">
        <f>+'Ark1'!T2228</f>
        <v>8.9934412739901735</v>
      </c>
      <c r="L182" s="96">
        <f>+'Ark1'!U2228</f>
        <v>9.38484803579464</v>
      </c>
      <c r="M182" s="1">
        <f>+'Ark1'!W2228</f>
        <v>59.925457481162546</v>
      </c>
      <c r="O182" s="1">
        <f>+'Ark1'!AB2228</f>
        <v>4.1799006393403877</v>
      </c>
      <c r="P182" s="9">
        <f>+'Ark1'!Y2228</f>
        <v>145.01660387513425</v>
      </c>
      <c r="R182" s="1">
        <f>+'Ark1'!AA2228</f>
        <v>2.8845980117365575</v>
      </c>
      <c r="S182" s="9">
        <f>+'Ark1'!AC2228</f>
        <v>0.49882608102120912</v>
      </c>
      <c r="T182" s="96">
        <f t="shared" si="9"/>
        <v>7.6776859504132231</v>
      </c>
      <c r="U182" s="39"/>
      <c r="V182"/>
      <c r="W182"/>
      <c r="X182" s="4"/>
      <c r="Y182"/>
      <c r="Z182"/>
      <c r="AA182"/>
      <c r="AB182"/>
      <c r="AC182"/>
      <c r="AD182"/>
      <c r="AE182"/>
    </row>
    <row r="183" spans="1:31">
      <c r="A183" s="39"/>
      <c r="B183">
        <f>+'Ark1'!C2229</f>
        <v>2015</v>
      </c>
      <c r="C183">
        <f>+'Ark1'!N2229</f>
        <v>150</v>
      </c>
      <c r="D183" s="3" t="s">
        <v>516</v>
      </c>
      <c r="E183">
        <f>+'Ark1'!Q2229</f>
        <v>478</v>
      </c>
      <c r="G183" s="9">
        <f>+'Ark1'!R2229</f>
        <v>3294</v>
      </c>
      <c r="I183" s="9">
        <f>+'Ark1'!S2229</f>
        <v>3294</v>
      </c>
      <c r="J183" s="96">
        <f>+'Ark1'!T2229</f>
        <v>7.9721193639729906</v>
      </c>
      <c r="L183" s="96">
        <f>+'Ark1'!U2229</f>
        <v>8.8902241480496897</v>
      </c>
      <c r="M183" s="1">
        <f>+'Ark1'!W2229</f>
        <v>59.761687917425618</v>
      </c>
      <c r="O183" s="1">
        <f>+'Ark1'!AB2229</f>
        <v>4.1960141340308343</v>
      </c>
      <c r="P183" s="9">
        <f>+'Ark1'!Y2229</f>
        <v>154.97273831208261</v>
      </c>
      <c r="R183" s="1">
        <f>+'Ark1'!AA2229</f>
        <v>2.8974839859487398</v>
      </c>
      <c r="S183" s="9">
        <f>+'Ark1'!AC2229</f>
        <v>-0.683929166084007</v>
      </c>
      <c r="T183" s="96">
        <f t="shared" si="9"/>
        <v>6.8912133891213392</v>
      </c>
      <c r="U183" s="39"/>
      <c r="V183"/>
      <c r="W183"/>
      <c r="X183" s="4"/>
      <c r="Y183"/>
      <c r="Z183"/>
      <c r="AA183"/>
      <c r="AB183"/>
      <c r="AC183"/>
      <c r="AD183"/>
      <c r="AE183"/>
    </row>
    <row r="184" spans="1:31">
      <c r="A184" s="39"/>
      <c r="B184">
        <f>+'Ark1'!C2230</f>
        <v>2015</v>
      </c>
      <c r="C184">
        <f>+'Ark1'!N2230</f>
        <v>160</v>
      </c>
      <c r="D184" s="3" t="s">
        <v>517</v>
      </c>
      <c r="E184">
        <f>+'Ark1'!Q2230</f>
        <v>428</v>
      </c>
      <c r="G184" s="9">
        <f>+'Ark1'!R2230</f>
        <v>2840</v>
      </c>
      <c r="I184" s="9">
        <f>+'Ark1'!S2230</f>
        <v>2840</v>
      </c>
      <c r="J184" s="96">
        <f>+'Ark1'!T2230</f>
        <v>6.8733512427696706</v>
      </c>
      <c r="L184" s="96">
        <f>+'Ark1'!U2230</f>
        <v>8.1608195777538519</v>
      </c>
      <c r="M184" s="1">
        <f>+'Ark1'!W2230</f>
        <v>59.214084507042259</v>
      </c>
      <c r="O184" s="1">
        <f>+'Ark1'!AB2230</f>
        <v>4.356144948203613</v>
      </c>
      <c r="P184" s="9">
        <f>+'Ark1'!Y2230</f>
        <v>164.99911971830943</v>
      </c>
      <c r="R184" s="1">
        <f>+'Ark1'!AA2230</f>
        <v>2.8772521980514942</v>
      </c>
      <c r="S184" s="9">
        <f>+'Ark1'!AC2230</f>
        <v>-1.1570605107421601</v>
      </c>
      <c r="T184" s="96">
        <f t="shared" si="9"/>
        <v>6.6355140186915884</v>
      </c>
      <c r="U184" s="39"/>
      <c r="V184"/>
      <c r="W184"/>
      <c r="X184" s="4"/>
      <c r="Y184"/>
      <c r="Z184"/>
      <c r="AA184"/>
      <c r="AB184"/>
      <c r="AC184"/>
      <c r="AD184"/>
      <c r="AE184"/>
    </row>
    <row r="185" spans="1:31">
      <c r="A185" s="39"/>
      <c r="B185">
        <f>+'Ark1'!C2231</f>
        <v>2015</v>
      </c>
      <c r="C185">
        <f>+'Ark1'!N2231</f>
        <v>170</v>
      </c>
      <c r="D185" s="3" t="s">
        <v>518</v>
      </c>
      <c r="E185">
        <f>+'Ark1'!Q2231</f>
        <v>416</v>
      </c>
      <c r="G185" s="9">
        <f>+'Ark1'!R2231</f>
        <v>2388</v>
      </c>
      <c r="I185" s="9">
        <f>+'Ark1'!S2231</f>
        <v>2388</v>
      </c>
      <c r="J185" s="96">
        <f>+'Ark1'!T2231</f>
        <v>5.7794235097654836</v>
      </c>
      <c r="L185" s="96">
        <f>+'Ark1'!U2231</f>
        <v>7.2748295348776608</v>
      </c>
      <c r="M185" s="1">
        <f>+'Ark1'!W2231</f>
        <v>58.62688442211055</v>
      </c>
      <c r="O185" s="1">
        <f>+'Ark1'!AB2231</f>
        <v>4.3570998501176179</v>
      </c>
      <c r="P185" s="9">
        <f>+'Ark1'!Y2231</f>
        <v>174.92613065326677</v>
      </c>
      <c r="R185" s="1">
        <f>+'Ark1'!AA2231</f>
        <v>2.8921201677842485</v>
      </c>
      <c r="S185" s="9">
        <f>+'Ark1'!AC2231</f>
        <v>-5.9827513749264751</v>
      </c>
      <c r="T185" s="96">
        <f t="shared" si="9"/>
        <v>5.740384615384615</v>
      </c>
      <c r="U185" s="39"/>
      <c r="V185"/>
      <c r="W185"/>
      <c r="X185" s="4"/>
      <c r="Y185"/>
      <c r="Z185"/>
      <c r="AA185"/>
      <c r="AB185"/>
      <c r="AC185"/>
      <c r="AD185"/>
      <c r="AE185"/>
    </row>
    <row r="186" spans="1:31">
      <c r="A186" s="39"/>
      <c r="B186">
        <f>+'Ark1'!C2232</f>
        <v>2015</v>
      </c>
      <c r="C186">
        <f>+'Ark1'!N2232</f>
        <v>180</v>
      </c>
      <c r="D186" s="3" t="s">
        <v>519</v>
      </c>
      <c r="E186">
        <f>+'Ark1'!Q2232</f>
        <v>404</v>
      </c>
      <c r="G186" s="9">
        <f>+'Ark1'!R2232</f>
        <v>1803</v>
      </c>
      <c r="I186" s="9">
        <f>+'Ark1'!S2232</f>
        <v>1803</v>
      </c>
      <c r="J186" s="96">
        <f>+'Ark1'!T2232</f>
        <v>4.3636099615189137</v>
      </c>
      <c r="L186" s="96">
        <f>+'Ark1'!U2232</f>
        <v>5.8055920442347348</v>
      </c>
      <c r="M186" s="1">
        <f>+'Ark1'!W2232</f>
        <v>57.556849694952845</v>
      </c>
      <c r="O186" s="1">
        <f>+'Ark1'!AB2232</f>
        <v>4.8729233047789311</v>
      </c>
      <c r="P186" s="9">
        <f>+'Ark1'!Y2232</f>
        <v>184.89151414309495</v>
      </c>
      <c r="R186" s="1">
        <f>+'Ark1'!AA2232</f>
        <v>2.8761840906119258</v>
      </c>
      <c r="S186" s="9">
        <f>+'Ark1'!AC2232</f>
        <v>-9.597935903133731</v>
      </c>
      <c r="T186" s="96">
        <f t="shared" ref="T186:T249" si="10">+G186/E186</f>
        <v>4.4628712871287126</v>
      </c>
      <c r="U186" s="39"/>
      <c r="V186"/>
      <c r="W186"/>
      <c r="X186" s="4"/>
      <c r="Y186"/>
      <c r="Z186"/>
      <c r="AA186"/>
      <c r="AB186"/>
      <c r="AC186"/>
      <c r="AD186"/>
      <c r="AE186"/>
    </row>
    <row r="187" spans="1:31">
      <c r="A187" s="39"/>
      <c r="B187">
        <f>+'Ark1'!C2233</f>
        <v>2015</v>
      </c>
      <c r="C187">
        <f>+'Ark1'!N2233</f>
        <v>190</v>
      </c>
      <c r="D187" s="3" t="s">
        <v>520</v>
      </c>
      <c r="E187">
        <f>+'Ark1'!Q2233</f>
        <v>347</v>
      </c>
      <c r="G187" s="9">
        <f>+'Ark1'!R2233</f>
        <v>1251</v>
      </c>
      <c r="I187" s="9">
        <f>+'Ark1'!S2233</f>
        <v>1251</v>
      </c>
      <c r="J187" s="96">
        <f>+'Ark1'!T2233</f>
        <v>3.0276628185580488</v>
      </c>
      <c r="L187" s="96">
        <f>+'Ark1'!U2233</f>
        <v>4.2401483222068288</v>
      </c>
      <c r="M187" s="1">
        <f>+'Ark1'!W2233</f>
        <v>56.341326938449242</v>
      </c>
      <c r="O187" s="1">
        <f>+'Ark1'!AB2233</f>
        <v>5.006411029540863</v>
      </c>
      <c r="P187" s="9">
        <f>+'Ark1'!Y2233</f>
        <v>194.62110311750607</v>
      </c>
      <c r="R187" s="1">
        <f>+'Ark1'!AA2233</f>
        <v>2.8522563014805296</v>
      </c>
      <c r="S187" s="9">
        <f>+'Ark1'!AC2233</f>
        <v>-10.540968212358043</v>
      </c>
      <c r="T187" s="96">
        <f t="shared" si="10"/>
        <v>3.6051873198847262</v>
      </c>
      <c r="U187" s="39"/>
      <c r="V187"/>
      <c r="W187"/>
      <c r="X187" s="4"/>
      <c r="Y187"/>
      <c r="Z187"/>
      <c r="AA187"/>
      <c r="AB187"/>
      <c r="AC187"/>
      <c r="AD187"/>
      <c r="AE187"/>
    </row>
    <row r="188" spans="1:31">
      <c r="A188" s="39"/>
      <c r="B188">
        <f>+'Ark1'!C2234</f>
        <v>2015</v>
      </c>
      <c r="C188">
        <f>+'Ark1'!N2234</f>
        <v>200</v>
      </c>
      <c r="D188" s="3" t="s">
        <v>521</v>
      </c>
      <c r="E188">
        <f>+'Ark1'!Q2234</f>
        <v>294</v>
      </c>
      <c r="G188" s="9">
        <f>+'Ark1'!R2234</f>
        <v>827</v>
      </c>
      <c r="I188" s="9">
        <f>+'Ark1'!S2234</f>
        <v>827</v>
      </c>
      <c r="J188" s="96">
        <f>+'Ark1'!T2234</f>
        <v>2.0015005203417311</v>
      </c>
      <c r="L188" s="96">
        <f>+'Ark1'!U2234</f>
        <v>2.945326205250721</v>
      </c>
      <c r="M188" s="1">
        <f>+'Ark1'!W2234</f>
        <v>54.731559854897213</v>
      </c>
      <c r="O188" s="1">
        <f>+'Ark1'!AB2234</f>
        <v>5.2058480611729507</v>
      </c>
      <c r="P188" s="9">
        <f>+'Ark1'!Y2234</f>
        <v>204.50036275695277</v>
      </c>
      <c r="R188" s="1">
        <f>+'Ark1'!AA2234</f>
        <v>2.8700155026959462</v>
      </c>
      <c r="S188" s="9">
        <f>+'Ark1'!AC2234</f>
        <v>-12.017708353885336</v>
      </c>
      <c r="T188" s="96">
        <f t="shared" si="10"/>
        <v>2.8129251700680271</v>
      </c>
      <c r="U188" s="39"/>
      <c r="V188"/>
      <c r="W188"/>
      <c r="X188" s="4"/>
      <c r="Y188"/>
      <c r="Z188"/>
      <c r="AA188"/>
      <c r="AB188"/>
      <c r="AC188"/>
      <c r="AD188"/>
      <c r="AE188"/>
    </row>
    <row r="189" spans="1:31">
      <c r="A189" s="39"/>
      <c r="B189">
        <f>+'Ark1'!C2235</f>
        <v>2015</v>
      </c>
      <c r="C189">
        <f>+'Ark1'!N2235</f>
        <v>210</v>
      </c>
      <c r="D189" s="3" t="s">
        <v>522</v>
      </c>
      <c r="E189">
        <f>+'Ark1'!Q2235</f>
        <v>229</v>
      </c>
      <c r="G189" s="9">
        <f>+'Ark1'!R2235</f>
        <v>485</v>
      </c>
      <c r="I189" s="9">
        <f>+'Ark1'!S2235</f>
        <v>485</v>
      </c>
      <c r="J189" s="96">
        <f>+'Ark1'!T2235</f>
        <v>1.1737941382898904</v>
      </c>
      <c r="L189" s="96">
        <f>+'Ark1'!U2235</f>
        <v>1.8121696372109712</v>
      </c>
      <c r="M189" s="1">
        <f>+'Ark1'!W2235</f>
        <v>53.375257731958762</v>
      </c>
      <c r="O189" s="1">
        <f>+'Ark1'!AB2235</f>
        <v>5.4158421859447374</v>
      </c>
      <c r="P189" s="9">
        <f>+'Ark1'!Y2235</f>
        <v>214.54742268041235</v>
      </c>
      <c r="R189" s="1">
        <f>+'Ark1'!AA2235</f>
        <v>2.8171380074920007</v>
      </c>
      <c r="S189" s="9">
        <f>+'Ark1'!AC2235</f>
        <v>-1.8788649237355799</v>
      </c>
      <c r="T189" s="96">
        <f t="shared" si="10"/>
        <v>2.1179039301310043</v>
      </c>
      <c r="U189" s="39"/>
      <c r="V189"/>
      <c r="W189"/>
      <c r="X189" s="4"/>
      <c r="Y189"/>
      <c r="Z189"/>
      <c r="AA189"/>
      <c r="AB189"/>
      <c r="AC189"/>
      <c r="AD189"/>
      <c r="AE189"/>
    </row>
    <row r="190" spans="1:31">
      <c r="A190" s="39"/>
      <c r="B190">
        <f>+'Ark1'!C2236</f>
        <v>2015</v>
      </c>
      <c r="C190">
        <f>+'Ark1'!N2236</f>
        <v>220</v>
      </c>
      <c r="D190" s="3" t="s">
        <v>523</v>
      </c>
      <c r="E190">
        <f>+'Ark1'!Q2236</f>
        <v>147</v>
      </c>
      <c r="G190" s="9">
        <f>+'Ark1'!R2236</f>
        <v>248</v>
      </c>
      <c r="I190" s="9">
        <f>+'Ark1'!S2236</f>
        <v>248</v>
      </c>
      <c r="J190" s="96">
        <f>+'Ark1'!T2236</f>
        <v>0.60020813669256301</v>
      </c>
      <c r="L190" s="96">
        <f>+'Ark1'!U2236</f>
        <v>0.96965543446172964</v>
      </c>
      <c r="M190" s="1">
        <f>+'Ark1'!W2236</f>
        <v>50.766129032258064</v>
      </c>
      <c r="O190" s="1">
        <f>+'Ark1'!AB2236</f>
        <v>6.1867559780338865</v>
      </c>
      <c r="P190" s="9">
        <f>+'Ark1'!Y2236</f>
        <v>224.50806451612911</v>
      </c>
      <c r="R190" s="1">
        <f>+'Ark1'!AA2236</f>
        <v>2.8477522764551182</v>
      </c>
      <c r="S190" s="9">
        <f>+'Ark1'!AC2236</f>
        <v>-9.5948417703745577</v>
      </c>
      <c r="T190" s="96">
        <f t="shared" si="10"/>
        <v>1.6870748299319729</v>
      </c>
      <c r="U190" s="39"/>
      <c r="V190"/>
      <c r="W190"/>
      <c r="X190" s="4"/>
      <c r="Y190"/>
      <c r="Z190"/>
      <c r="AA190"/>
      <c r="AB190"/>
      <c r="AC190"/>
      <c r="AD190"/>
      <c r="AE190"/>
    </row>
    <row r="191" spans="1:31">
      <c r="A191" s="39"/>
      <c r="B191">
        <f>+'Ark1'!C2237</f>
        <v>2015</v>
      </c>
      <c r="C191">
        <f>+'Ark1'!N2237</f>
        <v>230</v>
      </c>
      <c r="D191" s="3" t="s">
        <v>524</v>
      </c>
      <c r="E191">
        <f>+'Ark1'!Q2237</f>
        <v>129</v>
      </c>
      <c r="G191" s="9">
        <f>+'Ark1'!R2237</f>
        <v>288</v>
      </c>
      <c r="I191" s="9">
        <f>+'Ark1'!S2237</f>
        <v>288</v>
      </c>
      <c r="J191" s="96">
        <f>+'Ark1'!T2237</f>
        <v>0.69701590067523433</v>
      </c>
      <c r="L191" s="96">
        <f>+'Ark1'!U2237</f>
        <v>1.2335790712140151</v>
      </c>
      <c r="M191" s="1">
        <f>+'Ark1'!W2237</f>
        <v>46.482638888888886</v>
      </c>
      <c r="O191" s="1">
        <f>+'Ark1'!AB2237</f>
        <v>7.1835830376273808</v>
      </c>
      <c r="P191" s="9">
        <f>+'Ark1'!Y2237</f>
        <v>245.94652777777796</v>
      </c>
      <c r="R191" s="1">
        <f>+'Ark1'!AA2237</f>
        <v>15.668061388245333</v>
      </c>
      <c r="S191" s="9">
        <f>+'Ark1'!AC2237</f>
        <v>-30.50471275786094</v>
      </c>
      <c r="T191" s="96">
        <f t="shared" si="10"/>
        <v>2.2325581395348837</v>
      </c>
      <c r="U191" s="39"/>
      <c r="V191"/>
      <c r="W191"/>
      <c r="X191" s="4"/>
      <c r="Y191"/>
      <c r="Z191"/>
      <c r="AA191"/>
      <c r="AB191"/>
      <c r="AC191"/>
      <c r="AD191"/>
      <c r="AE191"/>
    </row>
    <row r="192" spans="1:31">
      <c r="A192" s="39"/>
      <c r="B192">
        <f>+'Ark1'!C2238</f>
        <v>2014</v>
      </c>
      <c r="C192">
        <f>+'Ark1'!N2238</f>
        <v>60</v>
      </c>
      <c r="D192" s="3" t="s">
        <v>525</v>
      </c>
      <c r="E192">
        <f>+'Ark1'!Q2238</f>
        <v>19</v>
      </c>
      <c r="G192" s="9">
        <f>+'Ark1'!R2238</f>
        <v>26</v>
      </c>
      <c r="I192" s="9">
        <f>+'Ark1'!S2238</f>
        <v>25</v>
      </c>
      <c r="J192" s="96">
        <f>+'Ark1'!T2238</f>
        <v>6.9742489270386274E-2</v>
      </c>
      <c r="L192" s="96">
        <f>+'Ark1'!U2238</f>
        <v>2.985139043214308E-2</v>
      </c>
      <c r="M192" s="1">
        <f>+'Ark1'!W2238</f>
        <v>62.2</v>
      </c>
      <c r="O192" s="1">
        <f>+'Ark1'!AB2238</f>
        <v>2.4979991993593598</v>
      </c>
      <c r="P192" s="9">
        <f>+'Ark1'!Y2238</f>
        <v>61.126923076923056</v>
      </c>
      <c r="R192" s="1">
        <f>+'Ark1'!AA2238</f>
        <v>6.7697869981263192</v>
      </c>
      <c r="S192" s="9">
        <f>+'Ark1'!AC2238</f>
        <v>46.488297722758304</v>
      </c>
      <c r="T192" s="96">
        <f t="shared" si="10"/>
        <v>1.368421052631579</v>
      </c>
      <c r="U192" s="39"/>
      <c r="V192"/>
      <c r="W192"/>
      <c r="X192" s="4"/>
      <c r="Y192"/>
      <c r="Z192"/>
      <c r="AA192"/>
      <c r="AB192"/>
      <c r="AC192"/>
      <c r="AD192"/>
      <c r="AE192"/>
    </row>
    <row r="193" spans="1:31">
      <c r="A193" s="39"/>
      <c r="B193" s="47">
        <f>+'Ark1'!C2239</f>
        <v>2014</v>
      </c>
      <c r="C193" s="47">
        <f>+'Ark1'!N2239</f>
        <v>70</v>
      </c>
      <c r="D193" s="48" t="s">
        <v>509</v>
      </c>
      <c r="E193" s="47">
        <f>+'Ark1'!Q2239</f>
        <v>56</v>
      </c>
      <c r="F193" s="47"/>
      <c r="G193" s="65">
        <f>+'Ark1'!R2239</f>
        <v>100</v>
      </c>
      <c r="H193" s="47"/>
      <c r="I193" s="65">
        <f>+'Ark1'!S2239</f>
        <v>99</v>
      </c>
      <c r="J193" s="101">
        <f>+'Ark1'!T2239</f>
        <v>0.26824034334763952</v>
      </c>
      <c r="K193" s="47"/>
      <c r="L193" s="101">
        <f>+'Ark1'!U2239</f>
        <v>0.14201057549883869</v>
      </c>
      <c r="M193" s="49">
        <f>+'Ark1'!W2239</f>
        <v>62.868686868686865</v>
      </c>
      <c r="N193" s="101"/>
      <c r="O193" s="49">
        <f>+'Ark1'!AB2239</f>
        <v>2.0726524490795972</v>
      </c>
      <c r="P193" s="65">
        <f>+'Ark1'!Y2239</f>
        <v>75.607000000000014</v>
      </c>
      <c r="Q193" s="47"/>
      <c r="R193" s="49">
        <f>+'Ark1'!AA2239</f>
        <v>2.8408724127824745</v>
      </c>
      <c r="S193" s="65">
        <f>+'Ark1'!AC2239</f>
        <v>-10.28960976698761</v>
      </c>
      <c r="T193" s="101">
        <f t="shared" si="10"/>
        <v>1.7857142857142858</v>
      </c>
      <c r="U193" s="39"/>
      <c r="V193"/>
      <c r="W193"/>
      <c r="X193" s="4"/>
      <c r="Y193"/>
      <c r="Z193"/>
      <c r="AA193"/>
      <c r="AB193"/>
      <c r="AC193"/>
      <c r="AD193"/>
      <c r="AE193"/>
    </row>
    <row r="194" spans="1:31">
      <c r="A194" s="39"/>
      <c r="B194" s="47">
        <f>+'Ark1'!C2240</f>
        <v>2014</v>
      </c>
      <c r="C194" s="47">
        <f>+'Ark1'!N2240</f>
        <v>80</v>
      </c>
      <c r="D194" s="48" t="s">
        <v>510</v>
      </c>
      <c r="E194" s="47">
        <f>+'Ark1'!Q2240</f>
        <v>132</v>
      </c>
      <c r="F194" s="47"/>
      <c r="G194" s="65">
        <f>+'Ark1'!R2240</f>
        <v>295</v>
      </c>
      <c r="H194" s="47"/>
      <c r="I194" s="65">
        <f>+'Ark1'!S2240</f>
        <v>291</v>
      </c>
      <c r="J194" s="101">
        <f>+'Ark1'!T2240</f>
        <v>0.79130901287553645</v>
      </c>
      <c r="K194" s="47"/>
      <c r="L194" s="101">
        <f>+'Ark1'!U2240</f>
        <v>0.46972598784572256</v>
      </c>
      <c r="M194" s="49">
        <f>+'Ark1'!W2240</f>
        <v>62.707903780068733</v>
      </c>
      <c r="N194" s="101"/>
      <c r="O194" s="49">
        <f>+'Ark1'!AB2240</f>
        <v>2.1667368383873296</v>
      </c>
      <c r="P194" s="65">
        <f>+'Ark1'!Y2240</f>
        <v>84.77423728813551</v>
      </c>
      <c r="Q194" s="47"/>
      <c r="R194" s="49">
        <f>+'Ark1'!AA2240</f>
        <v>2.8296876885265601</v>
      </c>
      <c r="S194" s="65">
        <f>+'Ark1'!AC2240</f>
        <v>3.9995556345728449</v>
      </c>
      <c r="T194" s="101">
        <f t="shared" si="10"/>
        <v>2.2348484848484849</v>
      </c>
      <c r="U194" s="39"/>
      <c r="V194"/>
      <c r="W194"/>
      <c r="X194" s="4"/>
      <c r="Y194"/>
      <c r="Z194"/>
      <c r="AA194"/>
      <c r="AB194"/>
      <c r="AC194"/>
      <c r="AD194"/>
      <c r="AE194"/>
    </row>
    <row r="195" spans="1:31">
      <c r="A195" s="39"/>
      <c r="B195" s="47">
        <f>+'Ark1'!C2241</f>
        <v>2014</v>
      </c>
      <c r="C195" s="47">
        <f>+'Ark1'!N2241</f>
        <v>90</v>
      </c>
      <c r="D195" s="48" t="s">
        <v>511</v>
      </c>
      <c r="E195" s="47">
        <f>+'Ark1'!Q2241</f>
        <v>220</v>
      </c>
      <c r="F195" s="47"/>
      <c r="G195" s="65">
        <f>+'Ark1'!R2241</f>
        <v>792</v>
      </c>
      <c r="H195" s="47"/>
      <c r="I195" s="65">
        <f>+'Ark1'!S2241</f>
        <v>787</v>
      </c>
      <c r="J195" s="101">
        <f>+'Ark1'!T2241</f>
        <v>2.1244635193133057</v>
      </c>
      <c r="K195" s="47"/>
      <c r="L195" s="101">
        <f>+'Ark1'!U2241</f>
        <v>1.4155678477786704</v>
      </c>
      <c r="M195" s="49">
        <f>+'Ark1'!W2241</f>
        <v>62.310038119440918</v>
      </c>
      <c r="N195" s="101"/>
      <c r="O195" s="49">
        <f>+'Ark1'!AB2241</f>
        <v>2.9003681795060854</v>
      </c>
      <c r="P195" s="65">
        <f>+'Ark1'!Y2241</f>
        <v>95.158333333333516</v>
      </c>
      <c r="Q195" s="47"/>
      <c r="R195" s="49">
        <f>+'Ark1'!AA2241</f>
        <v>2.7931065521642382</v>
      </c>
      <c r="S195" s="65">
        <f>+'Ark1'!AC2241</f>
        <v>-0.77871161728007809</v>
      </c>
      <c r="T195" s="101">
        <f t="shared" si="10"/>
        <v>3.6</v>
      </c>
      <c r="U195" s="39"/>
      <c r="V195"/>
      <c r="W195"/>
      <c r="X195" s="4"/>
      <c r="Y195"/>
      <c r="Z195"/>
      <c r="AA195"/>
      <c r="AB195"/>
      <c r="AC195"/>
      <c r="AD195"/>
      <c r="AE195"/>
    </row>
    <row r="196" spans="1:31">
      <c r="A196" s="39"/>
      <c r="B196" s="47">
        <f>+'Ark1'!C2242</f>
        <v>2014</v>
      </c>
      <c r="C196" s="47">
        <f>+'Ark1'!N2242</f>
        <v>100</v>
      </c>
      <c r="D196" s="48" t="s">
        <v>486</v>
      </c>
      <c r="E196" s="47">
        <f>+'Ark1'!Q2242</f>
        <v>685</v>
      </c>
      <c r="F196" s="47"/>
      <c r="G196" s="65">
        <f>+'Ark1'!R2242</f>
        <v>3666</v>
      </c>
      <c r="H196" s="47"/>
      <c r="I196" s="65">
        <f>+'Ark1'!S2242</f>
        <v>3656</v>
      </c>
      <c r="J196" s="101">
        <f>+'Ark1'!T2242</f>
        <v>9.8336909871244647</v>
      </c>
      <c r="K196" s="47"/>
      <c r="L196" s="101">
        <f>+'Ark1'!U2242</f>
        <v>7.3375442695528621</v>
      </c>
      <c r="M196" s="49">
        <f>+'Ark1'!W2242</f>
        <v>60.388129102844623</v>
      </c>
      <c r="N196" s="101"/>
      <c r="O196" s="49">
        <f>+'Ark1'!AB2242</f>
        <v>3.2211624498293721</v>
      </c>
      <c r="P196" s="65">
        <f>+'Ark1'!Y2242</f>
        <v>106.56132024004388</v>
      </c>
      <c r="Q196" s="47"/>
      <c r="R196" s="49">
        <f>+'Ark1'!AA2242</f>
        <v>2.4754788422648311</v>
      </c>
      <c r="S196" s="65">
        <f>+'Ark1'!AC2242</f>
        <v>-26.917652452211641</v>
      </c>
      <c r="T196" s="101">
        <f t="shared" si="10"/>
        <v>5.3518248175182483</v>
      </c>
      <c r="U196" s="39"/>
      <c r="V196"/>
      <c r="W196"/>
      <c r="X196" s="4"/>
      <c r="Y196"/>
      <c r="Z196"/>
      <c r="AA196"/>
      <c r="AB196"/>
      <c r="AC196"/>
      <c r="AD196"/>
      <c r="AE196"/>
    </row>
    <row r="197" spans="1:31">
      <c r="A197" s="39"/>
      <c r="B197" s="47">
        <f>+'Ark1'!C2243</f>
        <v>2014</v>
      </c>
      <c r="C197" s="47">
        <f>+'Ark1'!N2243</f>
        <v>110</v>
      </c>
      <c r="D197" s="48" t="s">
        <v>512</v>
      </c>
      <c r="E197" s="47">
        <f>+'Ark1'!Q2243</f>
        <v>846</v>
      </c>
      <c r="F197" s="47"/>
      <c r="G197" s="65">
        <f>+'Ark1'!R2243</f>
        <v>6526</v>
      </c>
      <c r="H197" s="47"/>
      <c r="I197" s="65">
        <f>+'Ark1'!S2243</f>
        <v>6507</v>
      </c>
      <c r="J197" s="101">
        <f>+'Ark1'!T2243</f>
        <v>17.50536480686695</v>
      </c>
      <c r="K197" s="47"/>
      <c r="L197" s="101">
        <f>+'Ark1'!U2243</f>
        <v>13.994665415847113</v>
      </c>
      <c r="M197" s="49">
        <f>+'Ark1'!W2243</f>
        <v>60.085446442292913</v>
      </c>
      <c r="N197" s="101"/>
      <c r="O197" s="49">
        <f>+'Ark1'!AB2243</f>
        <v>3.2991444415359474</v>
      </c>
      <c r="P197" s="65">
        <f>+'Ark1'!Y2243</f>
        <v>114.17125344774722</v>
      </c>
      <c r="Q197" s="47"/>
      <c r="R197" s="49">
        <f>+'Ark1'!AA2243</f>
        <v>2.8647191955781808</v>
      </c>
      <c r="S197" s="65">
        <f>+'Ark1'!AC2243</f>
        <v>9.1628776645720489</v>
      </c>
      <c r="T197" s="101">
        <f t="shared" si="10"/>
        <v>7.7139479905437351</v>
      </c>
      <c r="U197" s="39"/>
      <c r="V197"/>
      <c r="W197"/>
      <c r="X197" s="4"/>
      <c r="Y197"/>
      <c r="Z197"/>
      <c r="AA197"/>
      <c r="AB197"/>
      <c r="AC197"/>
      <c r="AD197"/>
      <c r="AE197"/>
    </row>
    <row r="198" spans="1:31">
      <c r="A198" s="39"/>
      <c r="B198" s="47">
        <f>+'Ark1'!C2244</f>
        <v>2014</v>
      </c>
      <c r="C198" s="47">
        <f>+'Ark1'!N2244</f>
        <v>120</v>
      </c>
      <c r="D198" s="48" t="s">
        <v>513</v>
      </c>
      <c r="E198" s="47">
        <f>+'Ark1'!Q2244</f>
        <v>626</v>
      </c>
      <c r="F198" s="47"/>
      <c r="G198" s="65">
        <f>+'Ark1'!R2244</f>
        <v>4250</v>
      </c>
      <c r="H198" s="47"/>
      <c r="I198" s="65">
        <f>+'Ark1'!S2244</f>
        <v>4236</v>
      </c>
      <c r="J198" s="101">
        <f>+'Ark1'!T2244</f>
        <v>11.400214592274679</v>
      </c>
      <c r="K198" s="47"/>
      <c r="L198" s="101">
        <f>+'Ark1'!U2244</f>
        <v>9.9454190625923022</v>
      </c>
      <c r="M198" s="49">
        <f>+'Ark1'!W2244</f>
        <v>60.408404154863057</v>
      </c>
      <c r="N198" s="101"/>
      <c r="O198" s="49">
        <f>+'Ark1'!AB2244</f>
        <v>3.5893906731052856</v>
      </c>
      <c r="P198" s="65">
        <f>+'Ark1'!Y2244</f>
        <v>124.58778823529416</v>
      </c>
      <c r="Q198" s="47"/>
      <c r="R198" s="49">
        <f>+'Ark1'!AA2244</f>
        <v>2.9547312114005546</v>
      </c>
      <c r="S198" s="65">
        <f>+'Ark1'!AC2244</f>
        <v>-0.81584525946850306</v>
      </c>
      <c r="T198" s="101">
        <f t="shared" si="10"/>
        <v>6.7891373801916934</v>
      </c>
      <c r="U198" s="39"/>
      <c r="V198"/>
      <c r="W198"/>
      <c r="X198" s="4"/>
      <c r="Y198"/>
      <c r="Z198"/>
      <c r="AA198"/>
      <c r="AB198"/>
      <c r="AC198"/>
      <c r="AD198"/>
      <c r="AE198"/>
    </row>
    <row r="199" spans="1:31">
      <c r="A199" s="39"/>
      <c r="B199" s="47">
        <f>+'Ark1'!C2245</f>
        <v>2014</v>
      </c>
      <c r="C199" s="47">
        <f>+'Ark1'!N2245</f>
        <v>130</v>
      </c>
      <c r="D199" s="48" t="s">
        <v>514</v>
      </c>
      <c r="E199" s="47">
        <f>+'Ark1'!Q2245</f>
        <v>535</v>
      </c>
      <c r="F199" s="47"/>
      <c r="G199" s="65">
        <f>+'Ark1'!R2245</f>
        <v>3940</v>
      </c>
      <c r="H199" s="47"/>
      <c r="I199" s="65">
        <f>+'Ark1'!S2245</f>
        <v>3935</v>
      </c>
      <c r="J199" s="101">
        <f>+'Ark1'!T2245</f>
        <v>10.568669527896999</v>
      </c>
      <c r="K199" s="47"/>
      <c r="L199" s="101">
        <f>+'Ark1'!U2245</f>
        <v>9.9850844286746057</v>
      </c>
      <c r="M199" s="49">
        <f>+'Ark1'!W2245</f>
        <v>60.253367217280811</v>
      </c>
      <c r="N199" s="101"/>
      <c r="O199" s="49">
        <f>+'Ark1'!AB2245</f>
        <v>3.7564478369611183</v>
      </c>
      <c r="P199" s="65">
        <f>+'Ark1'!Y2245</f>
        <v>134.92637055837571</v>
      </c>
      <c r="Q199" s="47"/>
      <c r="R199" s="49">
        <f>+'Ark1'!AA2245</f>
        <v>2.8934979997549481</v>
      </c>
      <c r="S199" s="65">
        <f>+'Ark1'!AC2245</f>
        <v>-0.26120993534999504</v>
      </c>
      <c r="T199" s="101">
        <f t="shared" si="10"/>
        <v>7.3644859813084116</v>
      </c>
      <c r="U199" s="39"/>
      <c r="V199"/>
      <c r="W199"/>
      <c r="X199" s="4"/>
      <c r="Y199"/>
      <c r="Z199"/>
      <c r="AA199"/>
      <c r="AB199"/>
      <c r="AC199"/>
      <c r="AD199"/>
      <c r="AE199"/>
    </row>
    <row r="200" spans="1:31">
      <c r="A200" s="39"/>
      <c r="B200" s="47">
        <f>+'Ark1'!C2246</f>
        <v>2014</v>
      </c>
      <c r="C200" s="47">
        <f>+'Ark1'!N2246</f>
        <v>140</v>
      </c>
      <c r="D200" s="48" t="s">
        <v>515</v>
      </c>
      <c r="E200" s="47">
        <f>+'Ark1'!Q2246</f>
        <v>489</v>
      </c>
      <c r="F200" s="47"/>
      <c r="G200" s="65">
        <f>+'Ark1'!R2246</f>
        <v>3671</v>
      </c>
      <c r="H200" s="47"/>
      <c r="I200" s="65">
        <f>+'Ark1'!S2246</f>
        <v>3670</v>
      </c>
      <c r="J200" s="101">
        <f>+'Ark1'!T2246</f>
        <v>9.8471030042918439</v>
      </c>
      <c r="K200" s="47"/>
      <c r="L200" s="101">
        <f>+'Ark1'!U2246</f>
        <v>9.9964968145215369</v>
      </c>
      <c r="M200" s="49">
        <f>+'Ark1'!W2246</f>
        <v>59.978746594005457</v>
      </c>
      <c r="N200" s="101"/>
      <c r="O200" s="49">
        <f>+'Ark1'!AB2246</f>
        <v>3.9421685284754751</v>
      </c>
      <c r="P200" s="65">
        <f>+'Ark1'!Y2246</f>
        <v>144.97888858621599</v>
      </c>
      <c r="Q200" s="47"/>
      <c r="R200" s="49">
        <f>+'Ark1'!AA2246</f>
        <v>2.8825042338455127</v>
      </c>
      <c r="S200" s="65">
        <f>+'Ark1'!AC2246</f>
        <v>-2.1647298144718543</v>
      </c>
      <c r="T200" s="101">
        <f t="shared" si="10"/>
        <v>7.5071574642126793</v>
      </c>
      <c r="U200" s="39"/>
      <c r="V200"/>
      <c r="W200"/>
      <c r="X200" s="4"/>
      <c r="Y200"/>
      <c r="Z200"/>
      <c r="AA200"/>
      <c r="AB200"/>
      <c r="AC200"/>
      <c r="AD200"/>
      <c r="AE200"/>
    </row>
    <row r="201" spans="1:31">
      <c r="A201" s="39"/>
      <c r="B201" s="47">
        <f>+'Ark1'!C2247</f>
        <v>2014</v>
      </c>
      <c r="C201" s="47">
        <f>+'Ark1'!N2247</f>
        <v>150</v>
      </c>
      <c r="D201" s="48" t="s">
        <v>516</v>
      </c>
      <c r="E201" s="47">
        <f>+'Ark1'!Q2247</f>
        <v>488</v>
      </c>
      <c r="F201" s="47"/>
      <c r="G201" s="65">
        <f>+'Ark1'!R2247</f>
        <v>3327</v>
      </c>
      <c r="H201" s="47"/>
      <c r="I201" s="65">
        <f>+'Ark1'!S2247</f>
        <v>3323</v>
      </c>
      <c r="J201" s="101">
        <f>+'Ark1'!T2247</f>
        <v>8.9243562231759643</v>
      </c>
      <c r="K201" s="47"/>
      <c r="L201" s="101">
        <f>+'Ark1'!U2247</f>
        <v>9.6755020502653686</v>
      </c>
      <c r="M201" s="49">
        <f>+'Ark1'!W2247</f>
        <v>59.548600662052365</v>
      </c>
      <c r="N201" s="101"/>
      <c r="O201" s="49">
        <f>+'Ark1'!AB2247</f>
        <v>4.2089890261977825</v>
      </c>
      <c r="P201" s="65">
        <f>+'Ark1'!Y2247</f>
        <v>154.83246468289755</v>
      </c>
      <c r="Q201" s="47"/>
      <c r="R201" s="49">
        <f>+'Ark1'!AA2247</f>
        <v>2.8341904845042114</v>
      </c>
      <c r="S201" s="65">
        <f>+'Ark1'!AC2247</f>
        <v>-1.828965700553622</v>
      </c>
      <c r="T201" s="101">
        <f t="shared" si="10"/>
        <v>6.817622950819672</v>
      </c>
      <c r="U201" s="39"/>
      <c r="V201"/>
      <c r="W201"/>
      <c r="X201" s="4"/>
      <c r="Y201"/>
      <c r="Z201"/>
      <c r="AA201"/>
      <c r="AB201"/>
      <c r="AC201"/>
      <c r="AD201"/>
      <c r="AE201"/>
    </row>
    <row r="202" spans="1:31">
      <c r="A202" s="39"/>
      <c r="B202" s="47">
        <f>+'Ark1'!C2248</f>
        <v>2014</v>
      </c>
      <c r="C202" s="47">
        <f>+'Ark1'!N2248</f>
        <v>160</v>
      </c>
      <c r="D202" s="48" t="s">
        <v>517</v>
      </c>
      <c r="E202" s="47">
        <f>+'Ark1'!Q2248</f>
        <v>460</v>
      </c>
      <c r="F202" s="47"/>
      <c r="G202" s="65">
        <f>+'Ark1'!R2248</f>
        <v>2883</v>
      </c>
      <c r="H202" s="47"/>
      <c r="I202" s="65">
        <f>+'Ark1'!S2248</f>
        <v>2878</v>
      </c>
      <c r="J202" s="101">
        <f>+'Ark1'!T2248</f>
        <v>7.733369098712445</v>
      </c>
      <c r="K202" s="47"/>
      <c r="L202" s="101">
        <f>+'Ark1'!U2248</f>
        <v>8.9165087075198599</v>
      </c>
      <c r="M202" s="49">
        <f>+'Ark1'!W2248</f>
        <v>59.004169562195983</v>
      </c>
      <c r="N202" s="101"/>
      <c r="O202" s="49">
        <f>+'Ark1'!AB2248</f>
        <v>4.4999401573217108</v>
      </c>
      <c r="P202" s="65">
        <f>+'Ark1'!Y2248</f>
        <v>164.66129032258061</v>
      </c>
      <c r="Q202" s="47"/>
      <c r="R202" s="49">
        <f>+'Ark1'!AA2248</f>
        <v>2.8956999421817695</v>
      </c>
      <c r="S202" s="65">
        <f>+'Ark1'!AC2248</f>
        <v>-4.1429264433276707</v>
      </c>
      <c r="T202" s="101">
        <f t="shared" si="10"/>
        <v>6.267391304347826</v>
      </c>
      <c r="U202" s="39"/>
      <c r="V202"/>
      <c r="W202"/>
      <c r="X202" s="4"/>
      <c r="Y202"/>
      <c r="Z202"/>
      <c r="AA202"/>
      <c r="AB202"/>
      <c r="AC202"/>
      <c r="AD202"/>
      <c r="AE202"/>
    </row>
    <row r="203" spans="1:31">
      <c r="A203" s="39"/>
      <c r="B203" s="47">
        <f>+'Ark1'!C2249</f>
        <v>2014</v>
      </c>
      <c r="C203" s="47">
        <f>+'Ark1'!N2249</f>
        <v>170</v>
      </c>
      <c r="D203" s="48" t="s">
        <v>518</v>
      </c>
      <c r="E203" s="47">
        <f>+'Ark1'!Q2249</f>
        <v>439</v>
      </c>
      <c r="F203" s="47"/>
      <c r="G203" s="65">
        <f>+'Ark1'!R2249</f>
        <v>2423</v>
      </c>
      <c r="H203" s="47"/>
      <c r="I203" s="65">
        <f>+'Ark1'!S2249</f>
        <v>2421</v>
      </c>
      <c r="J203" s="101">
        <f>+'Ark1'!T2249</f>
        <v>6.4994635193133039</v>
      </c>
      <c r="K203" s="47"/>
      <c r="L203" s="101">
        <f>+'Ark1'!U2249</f>
        <v>7.9537285830102364</v>
      </c>
      <c r="M203" s="49">
        <f>+'Ark1'!W2249</f>
        <v>58.299049979347373</v>
      </c>
      <c r="N203" s="101"/>
      <c r="O203" s="49">
        <f>+'Ark1'!AB2249</f>
        <v>4.6730124943539124</v>
      </c>
      <c r="P203" s="65">
        <f>+'Ark1'!Y2249</f>
        <v>174.76669418076739</v>
      </c>
      <c r="Q203" s="47"/>
      <c r="R203" s="49">
        <f>+'Ark1'!AA2249</f>
        <v>2.8459325765452999</v>
      </c>
      <c r="S203" s="65">
        <f>+'Ark1'!AC2249</f>
        <v>-6.9363908188368848</v>
      </c>
      <c r="T203" s="101">
        <f t="shared" si="10"/>
        <v>5.5193621867881548</v>
      </c>
      <c r="U203" s="39"/>
      <c r="V203"/>
      <c r="W203"/>
      <c r="X203" s="4"/>
      <c r="Y203"/>
      <c r="Z203"/>
      <c r="AA203"/>
      <c r="AB203"/>
      <c r="AC203"/>
      <c r="AD203"/>
      <c r="AE203"/>
    </row>
    <row r="204" spans="1:31">
      <c r="A204" s="39"/>
      <c r="B204" s="47">
        <f>+'Ark1'!C2250</f>
        <v>2014</v>
      </c>
      <c r="C204" s="47">
        <f>+'Ark1'!N2250</f>
        <v>180</v>
      </c>
      <c r="D204" s="48" t="s">
        <v>519</v>
      </c>
      <c r="E204" s="47">
        <f>+'Ark1'!Q2250</f>
        <v>420</v>
      </c>
      <c r="F204" s="47"/>
      <c r="G204" s="65">
        <f>+'Ark1'!R2250</f>
        <v>1934</v>
      </c>
      <c r="H204" s="47"/>
      <c r="I204" s="65">
        <f>+'Ark1'!S2250</f>
        <v>1934</v>
      </c>
      <c r="J204" s="101">
        <f>+'Ark1'!T2250</f>
        <v>5.1877682403433507</v>
      </c>
      <c r="K204" s="47"/>
      <c r="L204" s="101">
        <f>+'Ark1'!U2250</f>
        <v>6.7135238017581402</v>
      </c>
      <c r="M204" s="49">
        <f>+'Ark1'!W2250</f>
        <v>57.473112719751811</v>
      </c>
      <c r="N204" s="101"/>
      <c r="O204" s="49">
        <f>+'Ark1'!AB2250</f>
        <v>4.647340916182519</v>
      </c>
      <c r="P204" s="65">
        <f>+'Ark1'!Y2250</f>
        <v>184.81421923474673</v>
      </c>
      <c r="Q204" s="47"/>
      <c r="R204" s="49">
        <f>+'Ark1'!AA2250</f>
        <v>2.8571160612916433</v>
      </c>
      <c r="S204" s="65">
        <f>+'Ark1'!AC2250</f>
        <v>-10.949572894282831</v>
      </c>
      <c r="T204" s="101">
        <f t="shared" si="10"/>
        <v>4.6047619047619044</v>
      </c>
      <c r="U204" s="39"/>
      <c r="V204"/>
      <c r="W204"/>
      <c r="X204" s="4"/>
      <c r="Y204"/>
      <c r="Z204"/>
      <c r="AA204"/>
      <c r="AB204"/>
      <c r="AC204"/>
      <c r="AD204"/>
      <c r="AE204"/>
    </row>
    <row r="205" spans="1:31">
      <c r="A205" s="39"/>
      <c r="B205" s="47">
        <f>+'Ark1'!C2251</f>
        <v>2014</v>
      </c>
      <c r="C205" s="47">
        <f>+'Ark1'!N2251</f>
        <v>190</v>
      </c>
      <c r="D205" s="48" t="s">
        <v>520</v>
      </c>
      <c r="E205" s="47">
        <f>+'Ark1'!Q2251</f>
        <v>382</v>
      </c>
      <c r="F205" s="47"/>
      <c r="G205" s="65">
        <f>+'Ark1'!R2251</f>
        <v>1384</v>
      </c>
      <c r="H205" s="47"/>
      <c r="I205" s="65">
        <f>+'Ark1'!S2251</f>
        <v>1384</v>
      </c>
      <c r="J205" s="101">
        <f>+'Ark1'!T2251</f>
        <v>3.7124463519313302</v>
      </c>
      <c r="K205" s="47"/>
      <c r="L205" s="101">
        <f>+'Ark1'!U2251</f>
        <v>5.0615828286838349</v>
      </c>
      <c r="M205" s="49">
        <f>+'Ark1'!W2251</f>
        <v>55.972543352601157</v>
      </c>
      <c r="N205" s="101"/>
      <c r="O205" s="49">
        <f>+'Ark1'!AB2251</f>
        <v>5.1266444314710684</v>
      </c>
      <c r="P205" s="65">
        <f>+'Ark1'!Y2251</f>
        <v>194.71148843930629</v>
      </c>
      <c r="Q205" s="47"/>
      <c r="R205" s="49">
        <f>+'Ark1'!AA2251</f>
        <v>2.8741532220956154</v>
      </c>
      <c r="S205" s="65">
        <f>+'Ark1'!AC2251</f>
        <v>-8.3890108544443613</v>
      </c>
      <c r="T205" s="101">
        <f t="shared" si="10"/>
        <v>3.6230366492146597</v>
      </c>
      <c r="U205" s="39"/>
      <c r="V205"/>
      <c r="W205"/>
      <c r="X205" s="4"/>
      <c r="Y205"/>
      <c r="Z205"/>
      <c r="AA205"/>
      <c r="AB205"/>
      <c r="AC205"/>
      <c r="AD205"/>
      <c r="AE205"/>
    </row>
    <row r="206" spans="1:31">
      <c r="A206" s="39"/>
      <c r="B206" s="47">
        <f>+'Ark1'!C2252</f>
        <v>2014</v>
      </c>
      <c r="C206" s="47">
        <f>+'Ark1'!N2252</f>
        <v>200</v>
      </c>
      <c r="D206" s="48" t="s">
        <v>521</v>
      </c>
      <c r="E206" s="47">
        <f>+'Ark1'!Q2252</f>
        <v>316</v>
      </c>
      <c r="F206" s="47"/>
      <c r="G206" s="65">
        <f>+'Ark1'!R2252</f>
        <v>875</v>
      </c>
      <c r="H206" s="47"/>
      <c r="I206" s="65">
        <f>+'Ark1'!S2252</f>
        <v>874</v>
      </c>
      <c r="J206" s="101">
        <f>+'Ark1'!T2252</f>
        <v>2.3471030042918457</v>
      </c>
      <c r="K206" s="47"/>
      <c r="L206" s="101">
        <f>+'Ark1'!U2252</f>
        <v>3.3597248763026317</v>
      </c>
      <c r="M206" s="49">
        <f>+'Ark1'!W2252</f>
        <v>55.185354691075531</v>
      </c>
      <c r="N206" s="101"/>
      <c r="O206" s="49">
        <f>+'Ark1'!AB2252</f>
        <v>5.2108815625660796</v>
      </c>
      <c r="P206" s="65">
        <f>+'Ark1'!Y2252</f>
        <v>204.42639999999997</v>
      </c>
      <c r="Q206" s="47"/>
      <c r="R206" s="49">
        <f>+'Ark1'!AA2252</f>
        <v>2.8238426524342506</v>
      </c>
      <c r="S206" s="65">
        <f>+'Ark1'!AC2252</f>
        <v>-10.688942855053638</v>
      </c>
      <c r="T206" s="101">
        <f t="shared" si="10"/>
        <v>2.768987341772152</v>
      </c>
      <c r="U206" s="39"/>
      <c r="V206"/>
      <c r="W206"/>
      <c r="X206" s="4"/>
      <c r="Y206"/>
      <c r="Z206"/>
      <c r="AA206"/>
      <c r="AB206"/>
      <c r="AC206"/>
      <c r="AD206"/>
      <c r="AE206"/>
    </row>
    <row r="207" spans="1:31">
      <c r="A207" s="39"/>
      <c r="B207" s="47">
        <f>+'Ark1'!C2253</f>
        <v>2014</v>
      </c>
      <c r="C207" s="47">
        <f>+'Ark1'!N2253</f>
        <v>210</v>
      </c>
      <c r="D207" s="48" t="s">
        <v>522</v>
      </c>
      <c r="E207" s="47">
        <f>+'Ark1'!Q2253</f>
        <v>273</v>
      </c>
      <c r="F207" s="47"/>
      <c r="G207" s="65">
        <f>+'Ark1'!R2253</f>
        <v>568</v>
      </c>
      <c r="H207" s="47"/>
      <c r="I207" s="65">
        <f>+'Ark1'!S2253</f>
        <v>568</v>
      </c>
      <c r="J207" s="101">
        <f>+'Ark1'!T2253</f>
        <v>1.5236051502145924</v>
      </c>
      <c r="K207" s="47"/>
      <c r="L207" s="101">
        <f>+'Ark1'!U2253</f>
        <v>2.2892614909319327</v>
      </c>
      <c r="M207" s="49">
        <f>+'Ark1'!W2253</f>
        <v>53.054577464788736</v>
      </c>
      <c r="N207" s="101"/>
      <c r="O207" s="49">
        <f>+'Ark1'!AB2253</f>
        <v>5.7284974707306944</v>
      </c>
      <c r="P207" s="65">
        <f>+'Ark1'!Y2253</f>
        <v>214.5795774647888</v>
      </c>
      <c r="Q207" s="47"/>
      <c r="R207" s="49">
        <f>+'Ark1'!AA2253</f>
        <v>2.83261409978414</v>
      </c>
      <c r="S207" s="65">
        <f>+'Ark1'!AC2253</f>
        <v>-14.823783838923578</v>
      </c>
      <c r="T207" s="101">
        <f t="shared" si="10"/>
        <v>2.0805860805860807</v>
      </c>
      <c r="U207" s="39"/>
      <c r="V207"/>
      <c r="W207"/>
      <c r="X207" s="4"/>
      <c r="Y207"/>
      <c r="Z207"/>
      <c r="AA207"/>
      <c r="AB207"/>
      <c r="AC207"/>
      <c r="AD207"/>
      <c r="AE207"/>
    </row>
    <row r="208" spans="1:31">
      <c r="A208" s="39"/>
      <c r="B208" s="47">
        <f>+'Ark1'!C2254</f>
        <v>2014</v>
      </c>
      <c r="C208" s="47">
        <f>+'Ark1'!N2254</f>
        <v>220</v>
      </c>
      <c r="D208" s="48" t="s">
        <v>523</v>
      </c>
      <c r="E208" s="47">
        <f>+'Ark1'!Q2254</f>
        <v>188</v>
      </c>
      <c r="F208" s="47"/>
      <c r="G208" s="65">
        <f>+'Ark1'!R2254</f>
        <v>320</v>
      </c>
      <c r="H208" s="47"/>
      <c r="I208" s="65">
        <f>+'Ark1'!S2254</f>
        <v>320</v>
      </c>
      <c r="J208" s="101">
        <f>+'Ark1'!T2254</f>
        <v>0.85836909871244638</v>
      </c>
      <c r="K208" s="47"/>
      <c r="L208" s="101">
        <f>+'Ark1'!U2254</f>
        <v>1.3487614389892353</v>
      </c>
      <c r="M208" s="49">
        <f>+'Ark1'!W2254</f>
        <v>50.90625</v>
      </c>
      <c r="N208" s="101"/>
      <c r="O208" s="49">
        <f>+'Ark1'!AB2254</f>
        <v>6.1920280149156302</v>
      </c>
      <c r="P208" s="65">
        <f>+'Ark1'!Y2254</f>
        <v>224.40187500000016</v>
      </c>
      <c r="Q208" s="47"/>
      <c r="R208" s="49">
        <f>+'Ark1'!AA2254</f>
        <v>2.759131925857337</v>
      </c>
      <c r="S208" s="65">
        <f>+'Ark1'!AC2254</f>
        <v>-19.817597853407786</v>
      </c>
      <c r="T208" s="101">
        <f t="shared" si="10"/>
        <v>1.7021276595744681</v>
      </c>
      <c r="U208" s="39"/>
      <c r="V208"/>
      <c r="W208"/>
      <c r="X208" s="4"/>
      <c r="Y208"/>
      <c r="Z208"/>
      <c r="AA208"/>
      <c r="AB208"/>
      <c r="AC208"/>
      <c r="AD208"/>
      <c r="AE208"/>
    </row>
    <row r="209" spans="1:31">
      <c r="A209" s="39"/>
      <c r="B209" s="47">
        <f>+'Ark1'!C2255</f>
        <v>2014</v>
      </c>
      <c r="C209" s="47">
        <f>+'Ark1'!N2255</f>
        <v>230</v>
      </c>
      <c r="D209" s="48" t="s">
        <v>524</v>
      </c>
      <c r="E209" s="47">
        <f>+'Ark1'!Q2255</f>
        <v>150</v>
      </c>
      <c r="F209" s="47"/>
      <c r="G209" s="65">
        <f>+'Ark1'!R2255</f>
        <v>300</v>
      </c>
      <c r="H209" s="47"/>
      <c r="I209" s="65">
        <f>+'Ark1'!S2255</f>
        <v>300</v>
      </c>
      <c r="J209" s="101">
        <f>+'Ark1'!T2255</f>
        <v>0.80472103004291873</v>
      </c>
      <c r="K209" s="47"/>
      <c r="L209" s="101">
        <f>+'Ark1'!U2255</f>
        <v>1.3650404297949601</v>
      </c>
      <c r="M209" s="49">
        <f>+'Ark1'!W2255</f>
        <v>48.716666666666683</v>
      </c>
      <c r="N209" s="101"/>
      <c r="O209" s="49">
        <f>+'Ark1'!AB2255</f>
        <v>6.9964078084558592</v>
      </c>
      <c r="P209" s="65">
        <f>+'Ark1'!Y2255</f>
        <v>242.25100000000003</v>
      </c>
      <c r="Q209" s="47"/>
      <c r="R209" s="49">
        <f>+'Ark1'!AA2255</f>
        <v>11.25998663409233</v>
      </c>
      <c r="S209" s="65">
        <f>+'Ark1'!AC2255</f>
        <v>-27.526909219385981</v>
      </c>
      <c r="T209" s="101">
        <f t="shared" si="10"/>
        <v>2</v>
      </c>
      <c r="U209" s="39"/>
      <c r="V209"/>
      <c r="W209"/>
      <c r="X209" s="4"/>
      <c r="Y209"/>
      <c r="Z209"/>
      <c r="AA209"/>
      <c r="AB209"/>
      <c r="AC209"/>
      <c r="AD209"/>
      <c r="AE209"/>
    </row>
    <row r="210" spans="1:31">
      <c r="A210" s="39"/>
      <c r="B210" s="47">
        <f>+'Ark1'!C2256</f>
        <v>2013</v>
      </c>
      <c r="C210" s="47">
        <f>+'Ark1'!N2256</f>
        <v>60</v>
      </c>
      <c r="D210" s="48" t="s">
        <v>525</v>
      </c>
      <c r="E210" s="47">
        <f>+'Ark1'!Q2256</f>
        <v>13</v>
      </c>
      <c r="F210" s="47"/>
      <c r="G210" s="65">
        <f>+'Ark1'!R2256</f>
        <v>13</v>
      </c>
      <c r="H210" s="47"/>
      <c r="I210" s="65">
        <f>+'Ark1'!S2256</f>
        <v>11</v>
      </c>
      <c r="J210" s="101">
        <f>+'Ark1'!T2256</f>
        <v>3.5372224640835871E-2</v>
      </c>
      <c r="K210" s="47"/>
      <c r="L210" s="101">
        <f>+'Ark1'!U2256</f>
        <v>1.4114024964993524E-2</v>
      </c>
      <c r="M210" s="49">
        <f>+'Ark1'!W2256</f>
        <v>60.181818181818173</v>
      </c>
      <c r="N210" s="101"/>
      <c r="O210" s="49">
        <f>+'Ark1'!AB2256</f>
        <v>6.2058356966822164</v>
      </c>
      <c r="P210" s="65">
        <f>+'Ark1'!Y2256</f>
        <v>57.269230769230759</v>
      </c>
      <c r="Q210" s="47"/>
      <c r="R210" s="49">
        <f>+'Ark1'!AA2256</f>
        <v>1.993999262249148</v>
      </c>
      <c r="S210" s="65">
        <f>+'Ark1'!AC2256</f>
        <v>61.957932874542486</v>
      </c>
      <c r="T210" s="101">
        <f t="shared" si="10"/>
        <v>1</v>
      </c>
      <c r="U210" s="39"/>
      <c r="V210"/>
      <c r="W210"/>
      <c r="X210" s="4"/>
      <c r="Y210"/>
      <c r="Z210"/>
      <c r="AA210"/>
      <c r="AB210"/>
      <c r="AC210"/>
      <c r="AD210"/>
      <c r="AE210"/>
    </row>
    <row r="211" spans="1:31">
      <c r="A211" s="39"/>
      <c r="B211">
        <f>+'Ark1'!C2257</f>
        <v>2013</v>
      </c>
      <c r="C211">
        <f>+'Ark1'!N2257</f>
        <v>70</v>
      </c>
      <c r="D211" s="3" t="s">
        <v>509</v>
      </c>
      <c r="E211">
        <f>+'Ark1'!Q2257</f>
        <v>42</v>
      </c>
      <c r="G211" s="9">
        <f>+'Ark1'!R2257</f>
        <v>64</v>
      </c>
      <c r="I211" s="9">
        <f>+'Ark1'!S2257</f>
        <v>63</v>
      </c>
      <c r="J211" s="96">
        <f>+'Ark1'!T2257</f>
        <v>0.17414018284719199</v>
      </c>
      <c r="L211" s="96">
        <f>+'Ark1'!U2257</f>
        <v>9.1825524140952505E-2</v>
      </c>
      <c r="M211" s="1">
        <f>+'Ark1'!W2257</f>
        <v>63.206349206349202</v>
      </c>
      <c r="O211" s="1">
        <f>+'Ark1'!AB2257</f>
        <v>2.0170600179841189</v>
      </c>
      <c r="P211" s="9">
        <f>+'Ark1'!Y2257</f>
        <v>75.682812500000011</v>
      </c>
      <c r="R211" s="1">
        <f>+'Ark1'!AA2257</f>
        <v>2.5602087185004123</v>
      </c>
      <c r="S211" s="9">
        <f>+'Ark1'!AC2257</f>
        <v>-17.118706453994108</v>
      </c>
      <c r="T211" s="96">
        <f t="shared" si="10"/>
        <v>1.5238095238095237</v>
      </c>
      <c r="U211" s="39"/>
      <c r="V211"/>
      <c r="W211"/>
      <c r="X211" s="4"/>
      <c r="Y211"/>
      <c r="Z211"/>
      <c r="AA211"/>
      <c r="AB211"/>
      <c r="AC211"/>
      <c r="AD211"/>
      <c r="AE211"/>
    </row>
    <row r="212" spans="1:31">
      <c r="A212" s="39"/>
      <c r="B212">
        <f>+'Ark1'!C2258</f>
        <v>2013</v>
      </c>
      <c r="C212">
        <f>+'Ark1'!N2258</f>
        <v>80</v>
      </c>
      <c r="D212" s="3" t="s">
        <v>510</v>
      </c>
      <c r="E212">
        <f>+'Ark1'!Q2258</f>
        <v>109</v>
      </c>
      <c r="G212" s="9">
        <f>+'Ark1'!R2258</f>
        <v>266</v>
      </c>
      <c r="I212" s="9">
        <f>+'Ark1'!S2258</f>
        <v>261</v>
      </c>
      <c r="J212" s="96">
        <f>+'Ark1'!T2258</f>
        <v>0.7237701349586414</v>
      </c>
      <c r="L212" s="96">
        <f>+'Ark1'!U2258</f>
        <v>0.42428522113033446</v>
      </c>
      <c r="M212" s="1">
        <f>+'Ark1'!W2258</f>
        <v>62.628352490421477</v>
      </c>
      <c r="O212" s="1">
        <f>+'Ark1'!AB2258</f>
        <v>2.3916763318887657</v>
      </c>
      <c r="P212" s="9">
        <f>+'Ark1'!Y2258</f>
        <v>84.137593984962379</v>
      </c>
      <c r="R212" s="1">
        <f>+'Ark1'!AA2258</f>
        <v>2.8173738578955914</v>
      </c>
      <c r="S212" s="9">
        <f>+'Ark1'!AC2258</f>
        <v>9.3703253018135442</v>
      </c>
      <c r="T212" s="96">
        <f t="shared" si="10"/>
        <v>2.4403669724770642</v>
      </c>
      <c r="U212" s="39"/>
      <c r="V212"/>
      <c r="W212"/>
      <c r="X212" s="4"/>
      <c r="Y212"/>
      <c r="Z212"/>
      <c r="AA212"/>
      <c r="AB212"/>
      <c r="AC212"/>
      <c r="AD212"/>
      <c r="AE212"/>
    </row>
    <row r="213" spans="1:31">
      <c r="A213" s="39"/>
      <c r="B213">
        <f>+'Ark1'!C2259</f>
        <v>2013</v>
      </c>
      <c r="C213">
        <f>+'Ark1'!N2259</f>
        <v>90</v>
      </c>
      <c r="D213" s="3" t="s">
        <v>511</v>
      </c>
      <c r="E213">
        <f>+'Ark1'!Q2259</f>
        <v>213</v>
      </c>
      <c r="G213" s="9">
        <f>+'Ark1'!R2259</f>
        <v>753</v>
      </c>
      <c r="I213" s="9">
        <f>+'Ark1'!S2259</f>
        <v>749</v>
      </c>
      <c r="J213" s="96">
        <f>+'Ark1'!T2259</f>
        <v>2.048868088811493</v>
      </c>
      <c r="L213" s="96">
        <f>+'Ark1'!U2259</f>
        <v>1.3597904740860618</v>
      </c>
      <c r="M213" s="1">
        <f>+'Ark1'!W2259</f>
        <v>62.182910547396517</v>
      </c>
      <c r="O213" s="1">
        <f>+'Ark1'!AB2259</f>
        <v>2.6730972557304056</v>
      </c>
      <c r="P213" s="9">
        <f>+'Ark1'!Y2259</f>
        <v>95.25567065073048</v>
      </c>
      <c r="R213" s="1">
        <f>+'Ark1'!AA2259</f>
        <v>2.8146223275736419</v>
      </c>
      <c r="S213" s="9">
        <f>+'Ark1'!AC2259</f>
        <v>5.2416070328009203</v>
      </c>
      <c r="T213" s="96">
        <f t="shared" si="10"/>
        <v>3.535211267605634</v>
      </c>
      <c r="U213" s="39"/>
      <c r="V213"/>
      <c r="W213"/>
      <c r="X213" s="4"/>
      <c r="Y213"/>
      <c r="Z213"/>
      <c r="AA213"/>
      <c r="AB213"/>
      <c r="AC213"/>
      <c r="AD213"/>
      <c r="AE213"/>
    </row>
    <row r="214" spans="1:31">
      <c r="A214" s="39"/>
      <c r="B214">
        <f>+'Ark1'!C2260</f>
        <v>2013</v>
      </c>
      <c r="C214">
        <f>+'Ark1'!N2260</f>
        <v>100</v>
      </c>
      <c r="D214" s="3" t="s">
        <v>486</v>
      </c>
      <c r="E214">
        <f>+'Ark1'!Q2260</f>
        <v>619</v>
      </c>
      <c r="G214" s="9">
        <f>+'Ark1'!R2260</f>
        <v>3512</v>
      </c>
      <c r="I214" s="9">
        <f>+'Ark1'!S2260</f>
        <v>3494</v>
      </c>
      <c r="J214" s="96">
        <f>+'Ark1'!T2260</f>
        <v>9.5559425337396604</v>
      </c>
      <c r="L214" s="96">
        <f>+'Ark1'!U2260</f>
        <v>7.075682048360469</v>
      </c>
      <c r="M214" s="1">
        <f>+'Ark1'!W2260</f>
        <v>60.546651402404109</v>
      </c>
      <c r="O214" s="1">
        <f>+'Ark1'!AB2260</f>
        <v>3.2186089489896341</v>
      </c>
      <c r="P214" s="9">
        <f>+'Ark1'!Y2260</f>
        <v>106.27414578587702</v>
      </c>
      <c r="R214" s="1">
        <f>+'Ark1'!AA2260</f>
        <v>2.501199725634506</v>
      </c>
      <c r="S214" s="9">
        <f>+'Ark1'!AC2260</f>
        <v>-19.613974655450537</v>
      </c>
      <c r="T214" s="96">
        <f t="shared" si="10"/>
        <v>5.6736672051696289</v>
      </c>
      <c r="U214" s="39"/>
      <c r="V214"/>
      <c r="W214"/>
      <c r="X214" s="4"/>
      <c r="Y214"/>
      <c r="Z214"/>
      <c r="AA214"/>
      <c r="AB214"/>
      <c r="AC214"/>
      <c r="AD214"/>
      <c r="AE214"/>
    </row>
    <row r="215" spans="1:31">
      <c r="A215" s="39"/>
      <c r="B215">
        <f>+'Ark1'!C2261</f>
        <v>2013</v>
      </c>
      <c r="C215">
        <f>+'Ark1'!N2261</f>
        <v>110</v>
      </c>
      <c r="D215" s="3" t="s">
        <v>512</v>
      </c>
      <c r="E215">
        <f>+'Ark1'!Q2261</f>
        <v>753</v>
      </c>
      <c r="G215" s="9">
        <f>+'Ark1'!R2261</f>
        <v>6365</v>
      </c>
      <c r="I215" s="9">
        <f>+'Ark1'!S2261</f>
        <v>6344</v>
      </c>
      <c r="J215" s="96">
        <f>+'Ark1'!T2261</f>
        <v>17.318785372224635</v>
      </c>
      <c r="L215" s="96">
        <f>+'Ark1'!U2261</f>
        <v>13.773618190414735</v>
      </c>
      <c r="M215" s="1">
        <f>+'Ark1'!W2261</f>
        <v>60.116172761664558</v>
      </c>
      <c r="O215" s="1">
        <f>+'Ark1'!AB2261</f>
        <v>3.2827883498216246</v>
      </c>
      <c r="P215" s="9">
        <f>+'Ark1'!Y2261</f>
        <v>114.14672427337015</v>
      </c>
      <c r="R215" s="1">
        <f>+'Ark1'!AA2261</f>
        <v>2.8463151454298243</v>
      </c>
      <c r="S215" s="9">
        <f>+'Ark1'!AC2261</f>
        <v>6.4034346723114544</v>
      </c>
      <c r="T215" s="96">
        <f t="shared" si="10"/>
        <v>8.4528552456839314</v>
      </c>
      <c r="U215" s="39"/>
      <c r="V215"/>
      <c r="W215"/>
      <c r="X215" s="4"/>
      <c r="Y215"/>
      <c r="Z215"/>
      <c r="AA215"/>
      <c r="AB215"/>
      <c r="AC215"/>
      <c r="AD215"/>
      <c r="AE215"/>
    </row>
    <row r="216" spans="1:31">
      <c r="A216" s="39"/>
      <c r="B216">
        <f>+'Ark1'!C2262</f>
        <v>2013</v>
      </c>
      <c r="C216">
        <f>+'Ark1'!N2262</f>
        <v>120</v>
      </c>
      <c r="D216" s="3" t="s">
        <v>513</v>
      </c>
      <c r="E216">
        <f>+'Ark1'!Q2262</f>
        <v>624</v>
      </c>
      <c r="G216" s="9">
        <f>+'Ark1'!R2262</f>
        <v>4236</v>
      </c>
      <c r="I216" s="9">
        <f>+'Ark1'!S2262</f>
        <v>4213</v>
      </c>
      <c r="J216" s="96">
        <f>+'Ark1'!T2262</f>
        <v>11.525903352198521</v>
      </c>
      <c r="L216" s="96">
        <f>+'Ark1'!U2262</f>
        <v>9.9776943049001368</v>
      </c>
      <c r="M216" s="1">
        <f>+'Ark1'!W2262</f>
        <v>60.416567766437225</v>
      </c>
      <c r="O216" s="1">
        <f>+'Ark1'!AB2262</f>
        <v>3.4116262722463881</v>
      </c>
      <c r="P216" s="9">
        <f>+'Ark1'!Y2262</f>
        <v>124.24761567516548</v>
      </c>
      <c r="R216" s="1">
        <f>+'Ark1'!AA2262</f>
        <v>2.8712431799981775</v>
      </c>
      <c r="S216" s="9">
        <f>+'Ark1'!AC2262</f>
        <v>-0.27766478409205986</v>
      </c>
      <c r="T216" s="96">
        <f t="shared" si="10"/>
        <v>6.7884615384615383</v>
      </c>
      <c r="U216" s="39"/>
      <c r="V216"/>
      <c r="W216"/>
      <c r="X216" s="4"/>
      <c r="Y216"/>
      <c r="Z216"/>
      <c r="AA216"/>
      <c r="AB216"/>
      <c r="AC216"/>
      <c r="AD216"/>
      <c r="AE216"/>
    </row>
    <row r="217" spans="1:31">
      <c r="A217" s="39"/>
      <c r="B217">
        <f>+'Ark1'!C2263</f>
        <v>2013</v>
      </c>
      <c r="C217">
        <f>+'Ark1'!N2263</f>
        <v>130</v>
      </c>
      <c r="D217" s="3" t="s">
        <v>514</v>
      </c>
      <c r="E217">
        <f>+'Ark1'!Q2263</f>
        <v>553</v>
      </c>
      <c r="G217" s="9">
        <f>+'Ark1'!R2263</f>
        <v>3928</v>
      </c>
      <c r="I217" s="9">
        <f>+'Ark1'!S2263</f>
        <v>3916</v>
      </c>
      <c r="J217" s="96">
        <f>+'Ark1'!T2263</f>
        <v>10.687853722246407</v>
      </c>
      <c r="L217" s="96">
        <f>+'Ark1'!U2263</f>
        <v>10.021676222856824</v>
      </c>
      <c r="M217" s="1">
        <f>+'Ark1'!W2263</f>
        <v>60.224463738508689</v>
      </c>
      <c r="O217" s="1">
        <f>+'Ark1'!AB2263</f>
        <v>3.596605494945794</v>
      </c>
      <c r="P217" s="9">
        <f>+'Ark1'!Y2263</f>
        <v>134.58067718940902</v>
      </c>
      <c r="R217" s="1">
        <f>+'Ark1'!AA2263</f>
        <v>2.8767827647234925</v>
      </c>
      <c r="S217" s="9">
        <f>+'Ark1'!AC2263</f>
        <v>-3.1919967641311091</v>
      </c>
      <c r="T217" s="96">
        <f t="shared" si="10"/>
        <v>7.1030741410488245</v>
      </c>
      <c r="U217" s="39"/>
      <c r="V217"/>
      <c r="W217"/>
      <c r="X217" s="4"/>
      <c r="Y217"/>
      <c r="Z217"/>
      <c r="AA217"/>
      <c r="AB217"/>
      <c r="AC217"/>
      <c r="AD217"/>
      <c r="AE217"/>
    </row>
    <row r="218" spans="1:31">
      <c r="A218" s="39"/>
      <c r="B218">
        <f>+'Ark1'!C2264</f>
        <v>2013</v>
      </c>
      <c r="C218">
        <f>+'Ark1'!N2264</f>
        <v>140</v>
      </c>
      <c r="D218" s="3" t="s">
        <v>515</v>
      </c>
      <c r="E218">
        <f>+'Ark1'!Q2264</f>
        <v>533</v>
      </c>
      <c r="G218" s="9">
        <f>+'Ark1'!R2264</f>
        <v>3543</v>
      </c>
      <c r="I218" s="9">
        <f>+'Ark1'!S2264</f>
        <v>3537</v>
      </c>
      <c r="J218" s="96">
        <f>+'Ark1'!T2264</f>
        <v>9.6402916848062716</v>
      </c>
      <c r="L218" s="96">
        <f>+'Ark1'!U2264</f>
        <v>9.7240153226783868</v>
      </c>
      <c r="M218" s="1">
        <f>+'Ark1'!W2264</f>
        <v>59.812270285552742</v>
      </c>
      <c r="O218" s="1">
        <f>+'Ark1'!AB2264</f>
        <v>3.9260677951110545</v>
      </c>
      <c r="P218" s="9">
        <f>+'Ark1'!Y2264</f>
        <v>144.77324301439435</v>
      </c>
      <c r="R218" s="1">
        <f>+'Ark1'!AA2264</f>
        <v>2.9022558546164108</v>
      </c>
      <c r="S218" s="9">
        <f>+'Ark1'!AC2264</f>
        <v>-3.4045234345333673</v>
      </c>
      <c r="T218" s="96">
        <f t="shared" si="10"/>
        <v>6.6472795497185739</v>
      </c>
      <c r="U218" s="39"/>
      <c r="V218"/>
      <c r="W218"/>
      <c r="X218" s="4"/>
      <c r="Y218"/>
      <c r="Z218"/>
      <c r="AA218"/>
      <c r="AB218"/>
      <c r="AC218"/>
      <c r="AD218"/>
      <c r="AE218"/>
    </row>
    <row r="219" spans="1:31">
      <c r="A219" s="39"/>
      <c r="B219">
        <f>+'Ark1'!C2265</f>
        <v>2013</v>
      </c>
      <c r="C219">
        <f>+'Ark1'!N2265</f>
        <v>150</v>
      </c>
      <c r="D219" s="3" t="s">
        <v>516</v>
      </c>
      <c r="E219">
        <f>+'Ark1'!Q2265</f>
        <v>490</v>
      </c>
      <c r="G219" s="9">
        <f>+'Ark1'!R2265</f>
        <v>3248</v>
      </c>
      <c r="I219" s="9">
        <f>+'Ark1'!S2265</f>
        <v>3239</v>
      </c>
      <c r="J219" s="96">
        <f>+'Ark1'!T2265</f>
        <v>8.8376142794949928</v>
      </c>
      <c r="L219" s="96">
        <f>+'Ark1'!U2265</f>
        <v>9.5125931055969897</v>
      </c>
      <c r="M219" s="1">
        <f>+'Ark1'!W2265</f>
        <v>59.470206853967277</v>
      </c>
      <c r="O219" s="1">
        <f>+'Ark1'!AB2265</f>
        <v>4.0424146340147553</v>
      </c>
      <c r="P219" s="9">
        <f>+'Ark1'!Y2265</f>
        <v>154.48870073891595</v>
      </c>
      <c r="R219" s="1">
        <f>+'Ark1'!AA2265</f>
        <v>2.9279373269745479</v>
      </c>
      <c r="S219" s="9">
        <f>+'Ark1'!AC2265</f>
        <v>-4.7262044307036284</v>
      </c>
      <c r="T219" s="96">
        <f t="shared" si="10"/>
        <v>6.628571428571429</v>
      </c>
      <c r="U219" s="39"/>
      <c r="V219"/>
      <c r="W219"/>
      <c r="X219" s="4"/>
      <c r="Y219"/>
      <c r="Z219"/>
      <c r="AA219"/>
      <c r="AB219"/>
      <c r="AC219"/>
      <c r="AD219"/>
      <c r="AE219"/>
    </row>
    <row r="220" spans="1:31">
      <c r="A220" s="39"/>
      <c r="B220">
        <f>+'Ark1'!C2266</f>
        <v>2013</v>
      </c>
      <c r="C220">
        <f>+'Ark1'!N2266</f>
        <v>160</v>
      </c>
      <c r="D220" s="3" t="s">
        <v>517</v>
      </c>
      <c r="E220">
        <f>+'Ark1'!Q2266</f>
        <v>466</v>
      </c>
      <c r="G220" s="9">
        <f>+'Ark1'!R2266</f>
        <v>2849</v>
      </c>
      <c r="I220" s="9">
        <f>+'Ark1'!S2266</f>
        <v>2842</v>
      </c>
      <c r="J220" s="96">
        <f>+'Ark1'!T2266</f>
        <v>7.7519590770570321</v>
      </c>
      <c r="L220" s="96">
        <f>+'Ark1'!U2266</f>
        <v>8.8826222744429106</v>
      </c>
      <c r="M220" s="1">
        <f>+'Ark1'!W2266</f>
        <v>59.007741027445455</v>
      </c>
      <c r="O220" s="1">
        <f>+'Ark1'!AB2266</f>
        <v>4.1685051879840671</v>
      </c>
      <c r="P220" s="9">
        <f>+'Ark1'!Y2266</f>
        <v>164.46086346086329</v>
      </c>
      <c r="R220" s="1">
        <f>+'Ark1'!AA2266</f>
        <v>2.9138125607021621</v>
      </c>
      <c r="S220" s="9">
        <f>+'Ark1'!AC2266</f>
        <v>-5.0575602192011795</v>
      </c>
      <c r="T220" s="96">
        <f t="shared" si="10"/>
        <v>6.1137339055793989</v>
      </c>
      <c r="U220" s="39"/>
      <c r="V220"/>
      <c r="W220"/>
      <c r="X220" s="4"/>
      <c r="Y220"/>
      <c r="Z220"/>
      <c r="AA220"/>
      <c r="AB220"/>
      <c r="AC220"/>
      <c r="AD220"/>
      <c r="AE220"/>
    </row>
    <row r="221" spans="1:31">
      <c r="A221" s="39"/>
      <c r="B221">
        <f>+'Ark1'!C2267</f>
        <v>2013</v>
      </c>
      <c r="C221">
        <f>+'Ark1'!N2267</f>
        <v>170</v>
      </c>
      <c r="D221" s="3" t="s">
        <v>518</v>
      </c>
      <c r="E221">
        <f>+'Ark1'!Q2267</f>
        <v>459</v>
      </c>
      <c r="G221" s="9">
        <f>+'Ark1'!R2267</f>
        <v>2419</v>
      </c>
      <c r="I221" s="9">
        <f>+'Ark1'!S2267</f>
        <v>2417</v>
      </c>
      <c r="J221" s="96">
        <f>+'Ark1'!T2267</f>
        <v>6.5819547235524611</v>
      </c>
      <c r="L221" s="96">
        <f>+'Ark1'!U2267</f>
        <v>8.0144571294235956</v>
      </c>
      <c r="M221" s="1">
        <f>+'Ark1'!W2267</f>
        <v>58.289201489449709</v>
      </c>
      <c r="O221" s="1">
        <f>+'Ark1'!AB2267</f>
        <v>4.3403433186391114</v>
      </c>
      <c r="P221" s="9">
        <f>+'Ark1'!Y2267</f>
        <v>174.76403472509307</v>
      </c>
      <c r="R221" s="1">
        <f>+'Ark1'!AA2267</f>
        <v>2.9166797563268214</v>
      </c>
      <c r="S221" s="9">
        <f>+'Ark1'!AC2267</f>
        <v>-10.460718159826982</v>
      </c>
      <c r="T221" s="96">
        <f t="shared" si="10"/>
        <v>5.2701525054466227</v>
      </c>
      <c r="U221" s="39"/>
      <c r="V221"/>
      <c r="W221"/>
      <c r="X221" s="4"/>
      <c r="Y221"/>
      <c r="Z221"/>
      <c r="AA221"/>
      <c r="AB221"/>
      <c r="AC221"/>
      <c r="AD221"/>
      <c r="AE221"/>
    </row>
    <row r="222" spans="1:31">
      <c r="A222" s="39"/>
      <c r="B222">
        <f>+'Ark1'!C2268</f>
        <v>2013</v>
      </c>
      <c r="C222">
        <f>+'Ark1'!N2268</f>
        <v>180</v>
      </c>
      <c r="D222" s="3" t="s">
        <v>519</v>
      </c>
      <c r="E222">
        <f>+'Ark1'!Q2268</f>
        <v>433</v>
      </c>
      <c r="G222" s="9">
        <f>+'Ark1'!R2268</f>
        <v>1909</v>
      </c>
      <c r="I222" s="9">
        <f>+'Ark1'!S2268</f>
        <v>1909</v>
      </c>
      <c r="J222" s="96">
        <f>+'Ark1'!T2268</f>
        <v>5.194275141488899</v>
      </c>
      <c r="L222" s="96">
        <f>+'Ark1'!U2268</f>
        <v>6.6904080301488111</v>
      </c>
      <c r="M222" s="1">
        <f>+'Ark1'!W2268</f>
        <v>57.396542692509151</v>
      </c>
      <c r="O222" s="1">
        <f>+'Ark1'!AB2268</f>
        <v>4.7172996811420953</v>
      </c>
      <c r="P222" s="9">
        <f>+'Ark1'!Y2268</f>
        <v>184.86746987951787</v>
      </c>
      <c r="R222" s="1">
        <f>+'Ark1'!AA2268</f>
        <v>2.8050046831908859</v>
      </c>
      <c r="S222" s="9">
        <f>+'Ark1'!AC2268</f>
        <v>-11.213289973958844</v>
      </c>
      <c r="T222" s="96">
        <f t="shared" si="10"/>
        <v>4.4087759815242498</v>
      </c>
      <c r="U222" s="39"/>
      <c r="V222"/>
      <c r="W222"/>
      <c r="X222" s="4"/>
      <c r="Y222"/>
      <c r="Z222"/>
      <c r="AA222"/>
      <c r="AB222"/>
      <c r="AC222"/>
      <c r="AD222"/>
      <c r="AE222"/>
    </row>
    <row r="223" spans="1:31">
      <c r="A223" s="39"/>
      <c r="B223">
        <f>+'Ark1'!C2269</f>
        <v>2013</v>
      </c>
      <c r="C223">
        <f>+'Ark1'!N2269</f>
        <v>190</v>
      </c>
      <c r="D223" s="3" t="s">
        <v>520</v>
      </c>
      <c r="E223">
        <f>+'Ark1'!Q2269</f>
        <v>396</v>
      </c>
      <c r="G223" s="9">
        <f>+'Ark1'!R2269</f>
        <v>1380</v>
      </c>
      <c r="I223" s="9">
        <f>+'Ark1'!S2269</f>
        <v>1380</v>
      </c>
      <c r="J223" s="96">
        <f>+'Ark1'!T2269</f>
        <v>3.7548976926425777</v>
      </c>
      <c r="L223" s="96">
        <f>+'Ark1'!U2269</f>
        <v>5.0923496862312971</v>
      </c>
      <c r="M223" s="1">
        <f>+'Ark1'!W2269</f>
        <v>56.291304347826085</v>
      </c>
      <c r="O223" s="1">
        <f>+'Ark1'!AB2269</f>
        <v>5.0042659810228338</v>
      </c>
      <c r="P223" s="9">
        <f>+'Ark1'!Y2269</f>
        <v>194.64934782608711</v>
      </c>
      <c r="R223" s="1">
        <f>+'Ark1'!AA2269</f>
        <v>2.8689605011610055</v>
      </c>
      <c r="S223" s="9">
        <f>+'Ark1'!AC2269</f>
        <v>-4.5230435473601682</v>
      </c>
      <c r="T223" s="96">
        <f t="shared" si="10"/>
        <v>3.4848484848484849</v>
      </c>
      <c r="U223" s="39"/>
      <c r="V223"/>
      <c r="W223"/>
      <c r="X223" s="4"/>
      <c r="Y223"/>
      <c r="Z223"/>
      <c r="AA223"/>
      <c r="AB223"/>
      <c r="AC223"/>
      <c r="AD223"/>
      <c r="AE223"/>
    </row>
    <row r="224" spans="1:31">
      <c r="A224" s="39"/>
      <c r="B224">
        <f>+'Ark1'!C2270</f>
        <v>2013</v>
      </c>
      <c r="C224">
        <f>+'Ark1'!N2270</f>
        <v>200</v>
      </c>
      <c r="D224" s="3" t="s">
        <v>521</v>
      </c>
      <c r="E224">
        <f>+'Ark1'!Q2270</f>
        <v>347</v>
      </c>
      <c r="G224" s="9">
        <f>+'Ark1'!R2270</f>
        <v>926</v>
      </c>
      <c r="I224" s="9">
        <f>+'Ark1'!S2270</f>
        <v>926</v>
      </c>
      <c r="J224" s="96">
        <f>+'Ark1'!T2270</f>
        <v>2.5195907705703089</v>
      </c>
      <c r="L224" s="96">
        <f>+'Ark1'!U2270</f>
        <v>3.5942231889195009</v>
      </c>
      <c r="M224" s="1">
        <f>+'Ark1'!W2270</f>
        <v>54.772138228941685</v>
      </c>
      <c r="O224" s="1">
        <f>+'Ark1'!AB2270</f>
        <v>5.2703294726033389</v>
      </c>
      <c r="P224" s="9">
        <f>+'Ark1'!Y2270</f>
        <v>204.74244060475155</v>
      </c>
      <c r="R224" s="1">
        <f>+'Ark1'!AA2270</f>
        <v>2.8473135541214329</v>
      </c>
      <c r="S224" s="9">
        <f>+'Ark1'!AC2270</f>
        <v>-9.4679222367137683</v>
      </c>
      <c r="T224" s="96">
        <f t="shared" si="10"/>
        <v>2.6685878962536025</v>
      </c>
      <c r="U224" s="39"/>
      <c r="V224"/>
      <c r="W224"/>
      <c r="X224" s="4"/>
      <c r="Y224"/>
      <c r="Z224"/>
      <c r="AA224"/>
      <c r="AB224"/>
      <c r="AC224"/>
      <c r="AD224"/>
      <c r="AE224"/>
    </row>
    <row r="225" spans="1:31">
      <c r="A225" s="39"/>
      <c r="B225">
        <f>+'Ark1'!C2271</f>
        <v>2013</v>
      </c>
      <c r="C225">
        <f>+'Ark1'!N2271</f>
        <v>210</v>
      </c>
      <c r="D225" s="3" t="s">
        <v>522</v>
      </c>
      <c r="E225">
        <f>+'Ark1'!Q2271</f>
        <v>262</v>
      </c>
      <c r="G225" s="9">
        <f>+'Ark1'!R2271</f>
        <v>586</v>
      </c>
      <c r="I225" s="9">
        <f>+'Ark1'!S2271</f>
        <v>585</v>
      </c>
      <c r="J225" s="96">
        <f>+'Ark1'!T2271</f>
        <v>1.5944710491946017</v>
      </c>
      <c r="L225" s="96">
        <f>+'Ark1'!U2271</f>
        <v>2.3817402910134122</v>
      </c>
      <c r="M225" s="1">
        <f>+'Ark1'!W2271</f>
        <v>53.801709401709374</v>
      </c>
      <c r="O225" s="1">
        <f>+'Ark1'!AB2271</f>
        <v>5.2816402351610874</v>
      </c>
      <c r="P225" s="9">
        <f>+'Ark1'!Y2271</f>
        <v>214.39300341296936</v>
      </c>
      <c r="R225" s="1">
        <f>+'Ark1'!AA2271</f>
        <v>2.886102818774372</v>
      </c>
      <c r="S225" s="9">
        <f>+'Ark1'!AC2271</f>
        <v>-6.6275135382662977</v>
      </c>
      <c r="T225" s="96">
        <f t="shared" si="10"/>
        <v>2.2366412213740459</v>
      </c>
      <c r="U225" s="39"/>
      <c r="V225"/>
      <c r="W225"/>
      <c r="X225" s="4"/>
      <c r="Y225"/>
      <c r="Z225"/>
      <c r="AA225"/>
      <c r="AB225"/>
      <c r="AC225"/>
      <c r="AD225"/>
      <c r="AE225"/>
    </row>
    <row r="226" spans="1:31">
      <c r="A226" s="39"/>
      <c r="B226">
        <f>+'Ark1'!C2272</f>
        <v>2013</v>
      </c>
      <c r="C226">
        <f>+'Ark1'!N2272</f>
        <v>220</v>
      </c>
      <c r="D226" s="3" t="s">
        <v>523</v>
      </c>
      <c r="E226">
        <f>+'Ark1'!Q2272</f>
        <v>188</v>
      </c>
      <c r="G226" s="9">
        <f>+'Ark1'!R2272</f>
        <v>350</v>
      </c>
      <c r="I226" s="9">
        <f>+'Ark1'!S2272</f>
        <v>350</v>
      </c>
      <c r="J226" s="96">
        <f>+'Ark1'!T2272</f>
        <v>0.95232912494558108</v>
      </c>
      <c r="L226" s="96">
        <f>+'Ark1'!U2272</f>
        <v>1.4879386168333628</v>
      </c>
      <c r="M226" s="1">
        <f>+'Ark1'!W2272</f>
        <v>51.897142857142882</v>
      </c>
      <c r="O226" s="1">
        <f>+'Ark1'!AB2272</f>
        <v>6.3772580634754643</v>
      </c>
      <c r="P226" s="9">
        <f>+'Ark1'!Y2272</f>
        <v>224.24914285714263</v>
      </c>
      <c r="R226" s="1">
        <f>+'Ark1'!AA2272</f>
        <v>2.8170778897326358</v>
      </c>
      <c r="S226" s="9">
        <f>+'Ark1'!AC2272</f>
        <v>-5.5493036101548965</v>
      </c>
      <c r="T226" s="96">
        <f t="shared" si="10"/>
        <v>1.8617021276595744</v>
      </c>
      <c r="U226" s="39"/>
      <c r="V226"/>
      <c r="W226"/>
      <c r="X226" s="4"/>
      <c r="Y226"/>
      <c r="Z226"/>
      <c r="AA226"/>
      <c r="AB226"/>
      <c r="AC226"/>
      <c r="AD226"/>
      <c r="AE226"/>
    </row>
    <row r="227" spans="1:31">
      <c r="A227" s="39"/>
      <c r="B227">
        <f>+'Ark1'!C2273</f>
        <v>2013</v>
      </c>
      <c r="C227">
        <f>+'Ark1'!N2273</f>
        <v>230</v>
      </c>
      <c r="D227" s="3" t="s">
        <v>524</v>
      </c>
      <c r="E227">
        <f>+'Ark1'!Q2273</f>
        <v>169</v>
      </c>
      <c r="G227" s="9">
        <f>+'Ark1'!R2273</f>
        <v>405</v>
      </c>
      <c r="I227" s="9">
        <f>+'Ark1'!S2273</f>
        <v>405</v>
      </c>
      <c r="J227" s="96">
        <f>+'Ark1'!T2273</f>
        <v>1.1019808445798871</v>
      </c>
      <c r="L227" s="96">
        <f>+'Ark1'!U2273</f>
        <v>1.8809663438572104</v>
      </c>
      <c r="M227" s="1">
        <f>+'Ark1'!W2273</f>
        <v>49.195061728395075</v>
      </c>
      <c r="O227" s="1">
        <f>+'Ark1'!AB2273</f>
        <v>7.6744871744795811</v>
      </c>
      <c r="P227" s="9">
        <f>+'Ark1'!Y2273</f>
        <v>244.98518518518523</v>
      </c>
      <c r="R227" s="1">
        <f>+'Ark1'!AA2273</f>
        <v>12.830882027656124</v>
      </c>
      <c r="S227" s="9">
        <f>+'Ark1'!AC2273</f>
        <v>-30.82163210853134</v>
      </c>
      <c r="T227" s="96">
        <f t="shared" si="10"/>
        <v>2.3964497041420119</v>
      </c>
      <c r="U227" s="39"/>
      <c r="V227"/>
      <c r="W227"/>
      <c r="X227" s="4"/>
      <c r="Y227"/>
      <c r="Z227"/>
      <c r="AA227"/>
      <c r="AB227"/>
      <c r="AC227"/>
      <c r="AD227"/>
      <c r="AE227"/>
    </row>
    <row r="228" spans="1:31">
      <c r="A228" s="39"/>
      <c r="B228">
        <f>+'Ark1'!C2274</f>
        <v>2012</v>
      </c>
      <c r="C228">
        <f>+'Ark1'!N2274</f>
        <v>60</v>
      </c>
      <c r="D228" s="3" t="s">
        <v>525</v>
      </c>
      <c r="E228">
        <f>+'Ark1'!Q2274</f>
        <v>13</v>
      </c>
      <c r="G228" s="9">
        <f>+'Ark1'!R2274</f>
        <v>21</v>
      </c>
      <c r="I228" s="9">
        <f>+'Ark1'!S2274</f>
        <v>21</v>
      </c>
      <c r="J228" s="96">
        <f>+'Ark1'!T2274</f>
        <v>5.5812470100462447E-2</v>
      </c>
      <c r="L228" s="96">
        <f>+'Ark1'!U2274</f>
        <v>2.4217257249293127E-2</v>
      </c>
      <c r="M228" s="1">
        <f>+'Ark1'!W2274</f>
        <v>62.238095238095248</v>
      </c>
      <c r="O228" s="1">
        <f>+'Ark1'!AB2274</f>
        <v>2.1800996461445568</v>
      </c>
      <c r="P228" s="9">
        <f>+'Ark1'!Y2274</f>
        <v>62.419047619047603</v>
      </c>
      <c r="R228" s="1">
        <f>+'Ark1'!AA2274</f>
        <v>5.1409299740158989</v>
      </c>
      <c r="S228" s="9">
        <f>+'Ark1'!AC2274</f>
        <v>38.665781314647496</v>
      </c>
      <c r="T228" s="96">
        <f t="shared" si="10"/>
        <v>1.6153846153846154</v>
      </c>
      <c r="U228" s="39"/>
      <c r="V228"/>
      <c r="W228"/>
      <c r="X228" s="4"/>
      <c r="Y228"/>
      <c r="Z228"/>
      <c r="AA228"/>
      <c r="AB228"/>
      <c r="AC228"/>
      <c r="AD228"/>
      <c r="AE228"/>
    </row>
    <row r="229" spans="1:31">
      <c r="A229" s="39"/>
      <c r="B229" s="47">
        <f>+'Ark1'!C2275</f>
        <v>2012</v>
      </c>
      <c r="C229" s="47">
        <f>+'Ark1'!N2275</f>
        <v>70</v>
      </c>
      <c r="D229" s="48" t="s">
        <v>509</v>
      </c>
      <c r="E229" s="47">
        <f>+'Ark1'!Q2275</f>
        <v>40</v>
      </c>
      <c r="F229" s="47"/>
      <c r="G229" s="65">
        <f>+'Ark1'!R2275</f>
        <v>54</v>
      </c>
      <c r="H229" s="47"/>
      <c r="I229" s="65">
        <f>+'Ark1'!S2275</f>
        <v>53</v>
      </c>
      <c r="J229" s="101">
        <f>+'Ark1'!T2275</f>
        <v>0.14351778025833201</v>
      </c>
      <c r="K229" s="47"/>
      <c r="L229" s="101">
        <f>+'Ark1'!U2275</f>
        <v>7.4504831636576452E-2</v>
      </c>
      <c r="M229" s="49">
        <f>+'Ark1'!W2275</f>
        <v>62.320754716981135</v>
      </c>
      <c r="N229" s="101"/>
      <c r="O229" s="49">
        <f>+'Ark1'!AB2275</f>
        <v>2.6334107656403498</v>
      </c>
      <c r="P229" s="65">
        <f>+'Ark1'!Y2275</f>
        <v>74.67962962962963</v>
      </c>
      <c r="Q229" s="47"/>
      <c r="R229" s="49">
        <f>+'Ark1'!AA2275</f>
        <v>2.1952487611959519</v>
      </c>
      <c r="S229" s="65">
        <f>+'Ark1'!AC2275</f>
        <v>-0.94896141024623215</v>
      </c>
      <c r="T229" s="101">
        <f t="shared" si="10"/>
        <v>1.35</v>
      </c>
      <c r="U229" s="39"/>
      <c r="V229"/>
      <c r="W229"/>
      <c r="X229" s="4"/>
      <c r="Y229"/>
      <c r="Z229"/>
      <c r="AA229"/>
      <c r="AB229"/>
      <c r="AC229"/>
      <c r="AD229"/>
      <c r="AE229"/>
    </row>
    <row r="230" spans="1:31">
      <c r="A230" s="39"/>
      <c r="B230" s="47">
        <f>+'Ark1'!C2276</f>
        <v>2012</v>
      </c>
      <c r="C230" s="47">
        <f>+'Ark1'!N2276</f>
        <v>80</v>
      </c>
      <c r="D230" s="48" t="s">
        <v>510</v>
      </c>
      <c r="E230" s="47">
        <f>+'Ark1'!Q2276</f>
        <v>110</v>
      </c>
      <c r="F230" s="47"/>
      <c r="G230" s="65">
        <f>+'Ark1'!R2276</f>
        <v>247</v>
      </c>
      <c r="H230" s="47"/>
      <c r="I230" s="65">
        <f>+'Ark1'!S2276</f>
        <v>245</v>
      </c>
      <c r="J230" s="101">
        <f>+'Ark1'!T2276</f>
        <v>0.6564609578482965</v>
      </c>
      <c r="K230" s="47"/>
      <c r="L230" s="101">
        <f>+'Ark1'!U2276</f>
        <v>0.39022337426834341</v>
      </c>
      <c r="M230" s="49">
        <f>+'Ark1'!W2276</f>
        <v>62.367346938775526</v>
      </c>
      <c r="N230" s="101"/>
      <c r="O230" s="49">
        <f>+'Ark1'!AB2276</f>
        <v>3.0712217707856371</v>
      </c>
      <c r="P230" s="65">
        <f>+'Ark1'!Y2276</f>
        <v>85.512145748987805</v>
      </c>
      <c r="Q230" s="47"/>
      <c r="R230" s="49">
        <f>+'Ark1'!AA2276</f>
        <v>2.7434259007022956</v>
      </c>
      <c r="S230" s="65">
        <f>+'Ark1'!AC2276</f>
        <v>-5.6783894034582625</v>
      </c>
      <c r="T230" s="101">
        <f t="shared" si="10"/>
        <v>2.2454545454545456</v>
      </c>
      <c r="U230" s="39"/>
      <c r="V230"/>
      <c r="W230"/>
      <c r="X230" s="4"/>
      <c r="Y230"/>
      <c r="Z230"/>
      <c r="AA230"/>
      <c r="AB230"/>
      <c r="AC230"/>
      <c r="AD230"/>
      <c r="AE230"/>
    </row>
    <row r="231" spans="1:31">
      <c r="A231" s="39"/>
      <c r="B231" s="47">
        <f>+'Ark1'!C2277</f>
        <v>2012</v>
      </c>
      <c r="C231" s="47">
        <f>+'Ark1'!N2277</f>
        <v>90</v>
      </c>
      <c r="D231" s="48" t="s">
        <v>511</v>
      </c>
      <c r="E231" s="47">
        <f>+'Ark1'!Q2277</f>
        <v>208</v>
      </c>
      <c r="F231" s="47"/>
      <c r="G231" s="65">
        <f>+'Ark1'!R2277</f>
        <v>671</v>
      </c>
      <c r="H231" s="47"/>
      <c r="I231" s="65">
        <f>+'Ark1'!S2277</f>
        <v>666</v>
      </c>
      <c r="J231" s="101">
        <f>+'Ark1'!T2277</f>
        <v>1.7833413065433472</v>
      </c>
      <c r="K231" s="47"/>
      <c r="L231" s="101">
        <f>+'Ark1'!U2277</f>
        <v>1.1763752563407197</v>
      </c>
      <c r="M231" s="49">
        <f>+'Ark1'!W2277</f>
        <v>62.093093093093103</v>
      </c>
      <c r="N231" s="101"/>
      <c r="O231" s="49">
        <f>+'Ark1'!AB2277</f>
        <v>2.7147213585185215</v>
      </c>
      <c r="P231" s="65">
        <f>+'Ark1'!Y2277</f>
        <v>94.893144560357584</v>
      </c>
      <c r="Q231" s="47"/>
      <c r="R231" s="49">
        <f>+'Ark1'!AA2277</f>
        <v>2.803919780027027</v>
      </c>
      <c r="S231" s="65">
        <f>+'Ark1'!AC2277</f>
        <v>-8.9465332063326546</v>
      </c>
      <c r="T231" s="101">
        <f t="shared" si="10"/>
        <v>3.2259615384615383</v>
      </c>
      <c r="U231" s="39"/>
      <c r="V231"/>
      <c r="W231"/>
      <c r="X231" s="4"/>
      <c r="Y231"/>
      <c r="Z231"/>
      <c r="AA231"/>
      <c r="AB231"/>
      <c r="AC231"/>
      <c r="AD231"/>
      <c r="AE231"/>
    </row>
    <row r="232" spans="1:31">
      <c r="A232" s="39"/>
      <c r="B232" s="47">
        <f>+'Ark1'!C2278</f>
        <v>2012</v>
      </c>
      <c r="C232" s="47">
        <f>+'Ark1'!N2278</f>
        <v>100</v>
      </c>
      <c r="D232" s="48" t="s">
        <v>486</v>
      </c>
      <c r="E232" s="47">
        <f>+'Ark1'!Q2278</f>
        <v>778</v>
      </c>
      <c r="F232" s="47"/>
      <c r="G232" s="65">
        <f>+'Ark1'!R2278</f>
        <v>4047</v>
      </c>
      <c r="H232" s="47"/>
      <c r="I232" s="65">
        <f>+'Ark1'!S2278</f>
        <v>4034</v>
      </c>
      <c r="J232" s="101">
        <f>+'Ark1'!T2278</f>
        <v>10.755860309360548</v>
      </c>
      <c r="K232" s="47"/>
      <c r="L232" s="101">
        <f>+'Ark1'!U2278</f>
        <v>7.9842937378159711</v>
      </c>
      <c r="M232" s="49">
        <f>+'Ark1'!W2278</f>
        <v>60.16955875061975</v>
      </c>
      <c r="N232" s="101"/>
      <c r="O232" s="49">
        <f>+'Ark1'!AB2278</f>
        <v>3.1733123401852876</v>
      </c>
      <c r="P232" s="65">
        <f>+'Ark1'!Y2278</f>
        <v>106.78611317024964</v>
      </c>
      <c r="Q232" s="47"/>
      <c r="R232" s="49">
        <f>+'Ark1'!AA2278</f>
        <v>2.2679893074533237</v>
      </c>
      <c r="S232" s="65">
        <f>+'Ark1'!AC2278</f>
        <v>-22.119032317635934</v>
      </c>
      <c r="T232" s="101">
        <f t="shared" si="10"/>
        <v>5.2017994858611827</v>
      </c>
      <c r="U232" s="39"/>
      <c r="V232"/>
      <c r="W232"/>
      <c r="X232" s="4"/>
      <c r="Y232"/>
      <c r="Z232"/>
      <c r="AA232"/>
      <c r="AB232"/>
      <c r="AC232"/>
      <c r="AD232"/>
      <c r="AE232"/>
    </row>
    <row r="233" spans="1:31">
      <c r="A233" s="39"/>
      <c r="B233" s="47">
        <f>+'Ark1'!C2279</f>
        <v>2012</v>
      </c>
      <c r="C233" s="47">
        <f>+'Ark1'!N2279</f>
        <v>110</v>
      </c>
      <c r="D233" s="48" t="s">
        <v>512</v>
      </c>
      <c r="E233" s="47">
        <f>+'Ark1'!Q2279</f>
        <v>868</v>
      </c>
      <c r="F233" s="47"/>
      <c r="G233" s="65">
        <f>+'Ark1'!R2279</f>
        <v>6518</v>
      </c>
      <c r="H233" s="47"/>
      <c r="I233" s="65">
        <f>+'Ark1'!S2279</f>
        <v>6500</v>
      </c>
      <c r="J233" s="101">
        <f>+'Ark1'!T2279</f>
        <v>17.323127624514964</v>
      </c>
      <c r="K233" s="47"/>
      <c r="L233" s="101">
        <f>+'Ark1'!U2279</f>
        <v>13.745519747364598</v>
      </c>
      <c r="M233" s="49">
        <f>+'Ark1'!W2279</f>
        <v>59.958307692307685</v>
      </c>
      <c r="N233" s="101"/>
      <c r="O233" s="49">
        <f>+'Ark1'!AB2279</f>
        <v>3.3063970952502446</v>
      </c>
      <c r="P233" s="65">
        <f>+'Ark1'!Y2279</f>
        <v>114.14536667689512</v>
      </c>
      <c r="Q233" s="47"/>
      <c r="R233" s="49">
        <f>+'Ark1'!AA2279</f>
        <v>2.8205012133592255</v>
      </c>
      <c r="S233" s="65">
        <f>+'Ark1'!AC2279</f>
        <v>3.4616609477949738</v>
      </c>
      <c r="T233" s="101">
        <f t="shared" si="10"/>
        <v>7.5092165898617509</v>
      </c>
      <c r="U233" s="39"/>
      <c r="V233"/>
      <c r="W233"/>
      <c r="X233" s="4"/>
      <c r="Y233"/>
      <c r="Z233"/>
      <c r="AA233"/>
      <c r="AB233"/>
      <c r="AC233"/>
      <c r="AD233"/>
      <c r="AE233"/>
    </row>
    <row r="234" spans="1:31">
      <c r="A234" s="39"/>
      <c r="B234" s="47">
        <f>+'Ark1'!C2280</f>
        <v>2012</v>
      </c>
      <c r="C234" s="47">
        <f>+'Ark1'!N2280</f>
        <v>120</v>
      </c>
      <c r="D234" s="48" t="s">
        <v>513</v>
      </c>
      <c r="E234" s="47">
        <f>+'Ark1'!Q2280</f>
        <v>603</v>
      </c>
      <c r="F234" s="47"/>
      <c r="G234" s="65">
        <f>+'Ark1'!R2280</f>
        <v>4047</v>
      </c>
      <c r="H234" s="47"/>
      <c r="I234" s="65">
        <f>+'Ark1'!S2280</f>
        <v>4032</v>
      </c>
      <c r="J234" s="101">
        <f>+'Ark1'!T2280</f>
        <v>10.755860309360548</v>
      </c>
      <c r="K234" s="47"/>
      <c r="L234" s="101">
        <f>+'Ark1'!U2280</f>
        <v>9.3076944238102559</v>
      </c>
      <c r="M234" s="49">
        <f>+'Ark1'!W2280</f>
        <v>60.400049603174608</v>
      </c>
      <c r="N234" s="101"/>
      <c r="O234" s="49">
        <f>+'Ark1'!AB2280</f>
        <v>3.3910816152592473</v>
      </c>
      <c r="P234" s="65">
        <f>+'Ark1'!Y2280</f>
        <v>124.48596491228091</v>
      </c>
      <c r="Q234" s="47"/>
      <c r="R234" s="49">
        <f>+'Ark1'!AA2280</f>
        <v>2.8952982806744858</v>
      </c>
      <c r="S234" s="65">
        <f>+'Ark1'!AC2280</f>
        <v>2.5643049038974377</v>
      </c>
      <c r="T234" s="101">
        <f t="shared" si="10"/>
        <v>6.7114427860696519</v>
      </c>
      <c r="U234" s="39"/>
      <c r="V234"/>
      <c r="W234"/>
      <c r="X234" s="4"/>
      <c r="Y234"/>
      <c r="Z234"/>
      <c r="AA234"/>
      <c r="AB234"/>
      <c r="AC234"/>
      <c r="AD234"/>
      <c r="AE234"/>
    </row>
    <row r="235" spans="1:31">
      <c r="A235" s="39"/>
      <c r="B235" s="47">
        <f>+'Ark1'!C2281</f>
        <v>2012</v>
      </c>
      <c r="C235" s="47">
        <f>+'Ark1'!N2281</f>
        <v>130</v>
      </c>
      <c r="D235" s="48" t="s">
        <v>514</v>
      </c>
      <c r="E235" s="47">
        <f>+'Ark1'!Q2281</f>
        <v>571</v>
      </c>
      <c r="F235" s="47"/>
      <c r="G235" s="65">
        <f>+'Ark1'!R2281</f>
        <v>3789</v>
      </c>
      <c r="H235" s="47"/>
      <c r="I235" s="65">
        <f>+'Ark1'!S2281</f>
        <v>3776</v>
      </c>
      <c r="J235" s="101">
        <f>+'Ark1'!T2281</f>
        <v>10.070164248126298</v>
      </c>
      <c r="K235" s="47"/>
      <c r="L235" s="101">
        <f>+'Ark1'!U2281</f>
        <v>9.4187135880890978</v>
      </c>
      <c r="M235" s="49">
        <f>+'Ark1'!W2281</f>
        <v>60.159692796610159</v>
      </c>
      <c r="N235" s="101"/>
      <c r="O235" s="49">
        <f>+'Ark1'!AB2281</f>
        <v>3.6215539305287296</v>
      </c>
      <c r="P235" s="65">
        <f>+'Ark1'!Y2281</f>
        <v>134.54837688044336</v>
      </c>
      <c r="Q235" s="47"/>
      <c r="R235" s="49">
        <f>+'Ark1'!AA2281</f>
        <v>2.9011637394489864</v>
      </c>
      <c r="S235" s="65">
        <f>+'Ark1'!AC2281</f>
        <v>0.92456319924464603</v>
      </c>
      <c r="T235" s="101">
        <f t="shared" si="10"/>
        <v>6.6357267950963221</v>
      </c>
      <c r="U235" s="39"/>
      <c r="V235"/>
      <c r="W235"/>
      <c r="X235" s="4"/>
      <c r="Y235"/>
      <c r="Z235"/>
      <c r="AA235"/>
      <c r="AB235"/>
      <c r="AC235"/>
      <c r="AD235"/>
      <c r="AE235"/>
    </row>
    <row r="236" spans="1:31">
      <c r="A236" s="39"/>
      <c r="B236" s="47">
        <f>+'Ark1'!C2282</f>
        <v>2012</v>
      </c>
      <c r="C236" s="47">
        <f>+'Ark1'!N2282</f>
        <v>140</v>
      </c>
      <c r="D236" s="48" t="s">
        <v>515</v>
      </c>
      <c r="E236" s="47">
        <f>+'Ark1'!Q2282</f>
        <v>527</v>
      </c>
      <c r="F236" s="47"/>
      <c r="G236" s="65">
        <f>+'Ark1'!R2282</f>
        <v>3541</v>
      </c>
      <c r="H236" s="47"/>
      <c r="I236" s="65">
        <f>+'Ark1'!S2282</f>
        <v>3534</v>
      </c>
      <c r="J236" s="101">
        <f>+'Ark1'!T2282</f>
        <v>9.4110455536065469</v>
      </c>
      <c r="K236" s="47"/>
      <c r="L236" s="101">
        <f>+'Ark1'!U2282</f>
        <v>9.4683323612004724</v>
      </c>
      <c r="M236" s="49">
        <f>+'Ark1'!W2282</f>
        <v>59.788341822297681</v>
      </c>
      <c r="N236" s="101"/>
      <c r="O236" s="49">
        <f>+'Ark1'!AB2282</f>
        <v>3.855763943320381</v>
      </c>
      <c r="P236" s="65">
        <f>+'Ark1'!Y2282</f>
        <v>144.73016097147669</v>
      </c>
      <c r="Q236" s="47"/>
      <c r="R236" s="49">
        <f>+'Ark1'!AA2282</f>
        <v>2.9035830679777974</v>
      </c>
      <c r="S236" s="65">
        <f>+'Ark1'!AC2282</f>
        <v>-2.228753191354814</v>
      </c>
      <c r="T236" s="101">
        <f t="shared" si="10"/>
        <v>6.7191650853889939</v>
      </c>
      <c r="U236" s="39"/>
      <c r="V236"/>
      <c r="W236"/>
      <c r="X236" s="4"/>
      <c r="Y236"/>
      <c r="Z236"/>
      <c r="AA236"/>
      <c r="AB236"/>
      <c r="AC236"/>
      <c r="AD236"/>
      <c r="AE236"/>
    </row>
    <row r="237" spans="1:31">
      <c r="A237" s="39"/>
      <c r="B237" s="47">
        <f>+'Ark1'!C2283</f>
        <v>2012</v>
      </c>
      <c r="C237" s="47">
        <f>+'Ark1'!N2283</f>
        <v>150</v>
      </c>
      <c r="D237" s="48" t="s">
        <v>516</v>
      </c>
      <c r="E237" s="47">
        <f>+'Ark1'!Q2283</f>
        <v>495</v>
      </c>
      <c r="F237" s="47"/>
      <c r="G237" s="65">
        <f>+'Ark1'!R2283</f>
        <v>3233</v>
      </c>
      <c r="H237" s="47"/>
      <c r="I237" s="65">
        <f>+'Ark1'!S2283</f>
        <v>3226</v>
      </c>
      <c r="J237" s="101">
        <f>+'Ark1'!T2283</f>
        <v>8.5924626587997679</v>
      </c>
      <c r="K237" s="47"/>
      <c r="L237" s="101">
        <f>+'Ark1'!U2283</f>
        <v>9.2366998751133753</v>
      </c>
      <c r="M237" s="49">
        <f>+'Ark1'!W2283</f>
        <v>59.398016119032853</v>
      </c>
      <c r="N237" s="101"/>
      <c r="O237" s="49">
        <f>+'Ark1'!AB2283</f>
        <v>4.0747413970622404</v>
      </c>
      <c r="P237" s="65">
        <f>+'Ark1'!Y2283</f>
        <v>154.64027219300965</v>
      </c>
      <c r="Q237" s="47"/>
      <c r="R237" s="49">
        <f>+'Ark1'!AA2283</f>
        <v>2.8978792763715822</v>
      </c>
      <c r="S237" s="65">
        <f>+'Ark1'!AC2283</f>
        <v>-2.527907467464241</v>
      </c>
      <c r="T237" s="101">
        <f t="shared" si="10"/>
        <v>6.531313131313131</v>
      </c>
      <c r="U237" s="39"/>
      <c r="V237"/>
      <c r="W237"/>
      <c r="X237" s="4"/>
      <c r="Y237"/>
      <c r="Z237"/>
      <c r="AA237"/>
      <c r="AB237"/>
      <c r="AC237"/>
      <c r="AD237"/>
      <c r="AE237"/>
    </row>
    <row r="238" spans="1:31">
      <c r="A238" s="39"/>
      <c r="B238" s="47">
        <f>+'Ark1'!C2284</f>
        <v>2012</v>
      </c>
      <c r="C238" s="47">
        <f>+'Ark1'!N2284</f>
        <v>160</v>
      </c>
      <c r="D238" s="48" t="s">
        <v>517</v>
      </c>
      <c r="E238" s="47">
        <f>+'Ark1'!Q2284</f>
        <v>500</v>
      </c>
      <c r="F238" s="47"/>
      <c r="G238" s="65">
        <f>+'Ark1'!R2284</f>
        <v>3006</v>
      </c>
      <c r="H238" s="47"/>
      <c r="I238" s="65">
        <f>+'Ark1'!S2284</f>
        <v>3000</v>
      </c>
      <c r="J238" s="101">
        <f>+'Ark1'!T2284</f>
        <v>7.9891564343804813</v>
      </c>
      <c r="K238" s="47"/>
      <c r="L238" s="101">
        <f>+'Ark1'!U2284</f>
        <v>9.1481058762672038</v>
      </c>
      <c r="M238" s="49">
        <f>+'Ark1'!W2284</f>
        <v>58.984999999999999</v>
      </c>
      <c r="N238" s="101"/>
      <c r="O238" s="49">
        <f>+'Ark1'!AB2284</f>
        <v>4.2450883383035007</v>
      </c>
      <c r="P238" s="65">
        <f>+'Ark1'!Y2284</f>
        <v>164.72278775781749</v>
      </c>
      <c r="Q238" s="47"/>
      <c r="R238" s="49">
        <f>+'Ark1'!AA2284</f>
        <v>2.8789190701234162</v>
      </c>
      <c r="S238" s="65">
        <f>+'Ark1'!AC2284</f>
        <v>-5.7458573694907757</v>
      </c>
      <c r="T238" s="101">
        <f t="shared" si="10"/>
        <v>6.0119999999999996</v>
      </c>
      <c r="U238" s="39"/>
      <c r="V238"/>
      <c r="W238"/>
      <c r="X238" s="4"/>
      <c r="Y238"/>
      <c r="Z238"/>
      <c r="AA238"/>
      <c r="AB238"/>
      <c r="AC238"/>
      <c r="AD238"/>
      <c r="AE238"/>
    </row>
    <row r="239" spans="1:31">
      <c r="A239" s="39"/>
      <c r="B239" s="47">
        <f>+'Ark1'!C2285</f>
        <v>2012</v>
      </c>
      <c r="C239" s="47">
        <f>+'Ark1'!N2285</f>
        <v>170</v>
      </c>
      <c r="D239" s="48" t="s">
        <v>518</v>
      </c>
      <c r="E239" s="47">
        <f>+'Ark1'!Q2285</f>
        <v>489</v>
      </c>
      <c r="F239" s="47"/>
      <c r="G239" s="65">
        <f>+'Ark1'!R2285</f>
        <v>2554</v>
      </c>
      <c r="H239" s="47"/>
      <c r="I239" s="65">
        <f>+'Ark1'!S2285</f>
        <v>2550</v>
      </c>
      <c r="J239" s="101">
        <f>+'Ark1'!T2285</f>
        <v>6.7878594588848111</v>
      </c>
      <c r="K239" s="47"/>
      <c r="L239" s="101">
        <f>+'Ark1'!U2285</f>
        <v>8.2430828812350807</v>
      </c>
      <c r="M239" s="49">
        <f>+'Ark1'!W2285</f>
        <v>58.130196078431382</v>
      </c>
      <c r="N239" s="101"/>
      <c r="O239" s="49">
        <f>+'Ark1'!AB2285</f>
        <v>4.4462266399838395</v>
      </c>
      <c r="P239" s="65">
        <f>+'Ark1'!Y2285</f>
        <v>174.69490994518449</v>
      </c>
      <c r="Q239" s="47"/>
      <c r="R239" s="49">
        <f>+'Ark1'!AA2285</f>
        <v>2.8572645728890045</v>
      </c>
      <c r="S239" s="65">
        <f>+'Ark1'!AC2285</f>
        <v>-3.3081586219702954</v>
      </c>
      <c r="T239" s="101">
        <f t="shared" si="10"/>
        <v>5.2229038854805729</v>
      </c>
      <c r="U239" s="39"/>
      <c r="V239"/>
      <c r="W239"/>
      <c r="X239" s="4"/>
      <c r="Y239"/>
      <c r="Z239"/>
      <c r="AA239"/>
      <c r="AB239"/>
      <c r="AC239"/>
      <c r="AD239"/>
      <c r="AE239"/>
    </row>
    <row r="240" spans="1:31">
      <c r="A240" s="39"/>
      <c r="B240" s="47">
        <f>+'Ark1'!C2286</f>
        <v>2012</v>
      </c>
      <c r="C240" s="47">
        <f>+'Ark1'!N2286</f>
        <v>180</v>
      </c>
      <c r="D240" s="48" t="s">
        <v>519</v>
      </c>
      <c r="E240" s="47">
        <f>+'Ark1'!Q2286</f>
        <v>447</v>
      </c>
      <c r="F240" s="47"/>
      <c r="G240" s="65">
        <f>+'Ark1'!R2286</f>
        <v>2070</v>
      </c>
      <c r="H240" s="47"/>
      <c r="I240" s="65">
        <f>+'Ark1'!S2286</f>
        <v>2068</v>
      </c>
      <c r="J240" s="101">
        <f>+'Ark1'!T2286</f>
        <v>5.5015149099027267</v>
      </c>
      <c r="K240" s="47"/>
      <c r="L240" s="101">
        <f>+'Ark1'!U2286</f>
        <v>7.0628112108312644</v>
      </c>
      <c r="M240" s="49">
        <f>+'Ark1'!W2286</f>
        <v>57.346711798839458</v>
      </c>
      <c r="N240" s="101"/>
      <c r="O240" s="49">
        <f>+'Ark1'!AB2286</f>
        <v>4.5727732444524527</v>
      </c>
      <c r="P240" s="65">
        <f>+'Ark1'!Y2286</f>
        <v>184.67951690821252</v>
      </c>
      <c r="Q240" s="47"/>
      <c r="R240" s="49">
        <f>+'Ark1'!AA2286</f>
        <v>2.892579842161791</v>
      </c>
      <c r="S240" s="65">
        <f>+'Ark1'!AC2286</f>
        <v>-5.3059604673299106</v>
      </c>
      <c r="T240" s="101">
        <f t="shared" si="10"/>
        <v>4.6308724832214763</v>
      </c>
      <c r="U240" s="39"/>
      <c r="V240"/>
      <c r="W240"/>
      <c r="X240" s="4"/>
      <c r="Y240"/>
      <c r="Z240"/>
      <c r="AA240"/>
      <c r="AB240"/>
      <c r="AC240"/>
      <c r="AD240"/>
      <c r="AE240"/>
    </row>
    <row r="241" spans="1:31">
      <c r="A241" s="39"/>
      <c r="B241" s="47">
        <f>+'Ark1'!C2287</f>
        <v>2012</v>
      </c>
      <c r="C241" s="47">
        <f>+'Ark1'!N2287</f>
        <v>190</v>
      </c>
      <c r="D241" s="48" t="s">
        <v>520</v>
      </c>
      <c r="E241" s="47">
        <f>+'Ark1'!Q2287</f>
        <v>407</v>
      </c>
      <c r="F241" s="47"/>
      <c r="G241" s="65">
        <f>+'Ark1'!R2287</f>
        <v>1464</v>
      </c>
      <c r="H241" s="47"/>
      <c r="I241" s="65">
        <f>+'Ark1'!S2287</f>
        <v>1464</v>
      </c>
      <c r="J241" s="101">
        <f>+'Ark1'!T2287</f>
        <v>3.8909264870036671</v>
      </c>
      <c r="K241" s="47"/>
      <c r="L241" s="101">
        <f>+'Ark1'!U2287</f>
        <v>5.2655906861182364</v>
      </c>
      <c r="M241" s="49">
        <f>+'Ark1'!W2287</f>
        <v>56.183743169398909</v>
      </c>
      <c r="N241" s="101"/>
      <c r="O241" s="49">
        <f>+'Ark1'!AB2287</f>
        <v>5.0062510847048944</v>
      </c>
      <c r="P241" s="65">
        <f>+'Ark1'!Y2287</f>
        <v>194.67827868852444</v>
      </c>
      <c r="Q241" s="47"/>
      <c r="R241" s="49">
        <f>+'Ark1'!AA2287</f>
        <v>2.8999257177237774</v>
      </c>
      <c r="S241" s="65">
        <f>+'Ark1'!AC2287</f>
        <v>-11.111590772804282</v>
      </c>
      <c r="T241" s="101">
        <f t="shared" si="10"/>
        <v>3.597051597051597</v>
      </c>
      <c r="U241" s="39"/>
      <c r="V241"/>
      <c r="W241"/>
      <c r="X241" s="4"/>
      <c r="Y241"/>
      <c r="Z241"/>
      <c r="AA241"/>
      <c r="AB241"/>
      <c r="AC241"/>
      <c r="AD241"/>
      <c r="AE241"/>
    </row>
    <row r="242" spans="1:31">
      <c r="A242" s="39"/>
      <c r="B242" s="47">
        <f>+'Ark1'!C2288</f>
        <v>2012</v>
      </c>
      <c r="C242" s="47">
        <f>+'Ark1'!N2288</f>
        <v>200</v>
      </c>
      <c r="D242" s="48" t="s">
        <v>521</v>
      </c>
      <c r="E242" s="47">
        <f>+'Ark1'!Q2288</f>
        <v>352</v>
      </c>
      <c r="F242" s="47"/>
      <c r="G242" s="65">
        <f>+'Ark1'!R2288</f>
        <v>1008.5</v>
      </c>
      <c r="H242" s="47"/>
      <c r="I242" s="65">
        <f>+'Ark1'!S2288</f>
        <v>1008.5</v>
      </c>
      <c r="J242" s="101">
        <f>+'Ark1'!T2288</f>
        <v>2.6803274331579221</v>
      </c>
      <c r="K242" s="47"/>
      <c r="L242" s="101">
        <f>+'Ark1'!U2288</f>
        <v>3.8168525764857857</v>
      </c>
      <c r="M242" s="49">
        <f>+'Ark1'!W2288</f>
        <v>55.038175508180473</v>
      </c>
      <c r="N242" s="101"/>
      <c r="O242" s="49">
        <f>+'Ark1'!AB2288</f>
        <v>5.2818460891063692</v>
      </c>
      <c r="P242" s="65">
        <f>+'Ark1'!Y2288</f>
        <v>204.85235498264757</v>
      </c>
      <c r="Q242" s="47"/>
      <c r="R242" s="49">
        <f>+'Ark1'!AA2288</f>
        <v>2.8363207813187072</v>
      </c>
      <c r="S242" s="65">
        <f>+'Ark1'!AC2288</f>
        <v>-8.5596097717532018</v>
      </c>
      <c r="T242" s="101">
        <f t="shared" si="10"/>
        <v>2.8650568181818183</v>
      </c>
      <c r="U242" s="39"/>
      <c r="V242"/>
      <c r="W242"/>
      <c r="X242" s="4"/>
      <c r="Y242"/>
      <c r="Z242"/>
      <c r="AA242"/>
      <c r="AB242"/>
      <c r="AC242"/>
      <c r="AD242"/>
      <c r="AE242"/>
    </row>
    <row r="243" spans="1:31">
      <c r="A243" s="39"/>
      <c r="B243" s="47">
        <f>+'Ark1'!C2289</f>
        <v>2012</v>
      </c>
      <c r="C243" s="47">
        <f>+'Ark1'!N2289</f>
        <v>210</v>
      </c>
      <c r="D243" s="48" t="s">
        <v>522</v>
      </c>
      <c r="E243" s="47">
        <f>+'Ark1'!Q2289</f>
        <v>267</v>
      </c>
      <c r="F243" s="47"/>
      <c r="G243" s="65">
        <f>+'Ark1'!R2289</f>
        <v>595.5</v>
      </c>
      <c r="H243" s="47"/>
      <c r="I243" s="65">
        <f>+'Ark1'!S2289</f>
        <v>594.5</v>
      </c>
      <c r="J243" s="101">
        <f>+'Ark1'!T2289</f>
        <v>1.5826821878488277</v>
      </c>
      <c r="K243" s="47"/>
      <c r="L243" s="101">
        <f>+'Ark1'!U2289</f>
        <v>2.3556548099347125</v>
      </c>
      <c r="M243" s="49">
        <f>+'Ark1'!W2289</f>
        <v>53.505466778805712</v>
      </c>
      <c r="N243" s="101"/>
      <c r="O243" s="49">
        <f>+'Ark1'!AB2289</f>
        <v>5.6882283286513156</v>
      </c>
      <c r="P243" s="65">
        <f>+'Ark1'!Y2289</f>
        <v>214.112174643157</v>
      </c>
      <c r="Q243" s="47"/>
      <c r="R243" s="49">
        <f>+'Ark1'!AA2289</f>
        <v>2.8771334859029487</v>
      </c>
      <c r="S243" s="65">
        <f>+'Ark1'!AC2289</f>
        <v>-2.211170968591234</v>
      </c>
      <c r="T243" s="101">
        <f t="shared" si="10"/>
        <v>2.2303370786516852</v>
      </c>
      <c r="U243" s="39"/>
      <c r="V243"/>
      <c r="W243"/>
      <c r="X243" s="4"/>
      <c r="Y243"/>
      <c r="Z243"/>
      <c r="AA243"/>
      <c r="AB243"/>
      <c r="AC243"/>
      <c r="AD243"/>
      <c r="AE243"/>
    </row>
    <row r="244" spans="1:31">
      <c r="A244" s="39"/>
      <c r="B244" s="47">
        <f>+'Ark1'!C2290</f>
        <v>2012</v>
      </c>
      <c r="C244" s="47">
        <f>+'Ark1'!N2290</f>
        <v>220</v>
      </c>
      <c r="D244" s="48" t="s">
        <v>523</v>
      </c>
      <c r="E244" s="47">
        <f>+'Ark1'!Q2290</f>
        <v>205</v>
      </c>
      <c r="F244" s="47"/>
      <c r="G244" s="65">
        <f>+'Ark1'!R2290</f>
        <v>375</v>
      </c>
      <c r="H244" s="47"/>
      <c r="I244" s="65">
        <f>+'Ark1'!S2290</f>
        <v>375</v>
      </c>
      <c r="J244" s="101">
        <f>+'Ark1'!T2290</f>
        <v>0.99665125179397218</v>
      </c>
      <c r="K244" s="47"/>
      <c r="L244" s="101">
        <f>+'Ark1'!U2290</f>
        <v>1.5554359308608019</v>
      </c>
      <c r="M244" s="49">
        <f>+'Ark1'!W2290</f>
        <v>51.437333333333342</v>
      </c>
      <c r="N244" s="101"/>
      <c r="O244" s="49">
        <f>+'Ark1'!AB2290</f>
        <v>5.8259825685362649</v>
      </c>
      <c r="P244" s="65">
        <f>+'Ark1'!Y2290</f>
        <v>224.5082666666666</v>
      </c>
      <c r="Q244" s="47"/>
      <c r="R244" s="49">
        <f>+'Ark1'!AA2290</f>
        <v>2.9049495111367309</v>
      </c>
      <c r="S244" s="65">
        <f>+'Ark1'!AC2290</f>
        <v>-14.273155595320643</v>
      </c>
      <c r="T244" s="101">
        <f t="shared" si="10"/>
        <v>1.8292682926829269</v>
      </c>
      <c r="U244" s="39"/>
      <c r="V244"/>
      <c r="W244"/>
      <c r="X244" s="4"/>
      <c r="Y244"/>
      <c r="Z244"/>
      <c r="AA244"/>
      <c r="AB244"/>
      <c r="AC244"/>
      <c r="AD244"/>
      <c r="AE244"/>
    </row>
    <row r="245" spans="1:31">
      <c r="A245" s="39"/>
      <c r="B245" s="47">
        <f>+'Ark1'!C2291</f>
        <v>2012</v>
      </c>
      <c r="C245" s="47">
        <f>+'Ark1'!N2291</f>
        <v>230</v>
      </c>
      <c r="D245" s="48" t="s">
        <v>524</v>
      </c>
      <c r="E245" s="47">
        <f>+'Ark1'!Q2291</f>
        <v>183</v>
      </c>
      <c r="F245" s="47"/>
      <c r="G245" s="65">
        <f>+'Ark1'!R2291</f>
        <v>385</v>
      </c>
      <c r="H245" s="47"/>
      <c r="I245" s="65">
        <f>+'Ark1'!S2291</f>
        <v>384</v>
      </c>
      <c r="J245" s="101">
        <f>+'Ark1'!T2291</f>
        <v>1.0232286185084782</v>
      </c>
      <c r="K245" s="47"/>
      <c r="L245" s="101">
        <f>+'Ark1'!U2291</f>
        <v>1.7258915753782171</v>
      </c>
      <c r="M245" s="49">
        <f>+'Ark1'!W2291</f>
        <v>48.260416666666657</v>
      </c>
      <c r="N245" s="101"/>
      <c r="O245" s="49">
        <f>+'Ark1'!AB2291</f>
        <v>6.5796320687195484</v>
      </c>
      <c r="P245" s="65">
        <f>+'Ark1'!Y2291</f>
        <v>242.64103896103904</v>
      </c>
      <c r="Q245" s="47"/>
      <c r="R245" s="49">
        <f>+'Ark1'!AA2291</f>
        <v>12.458355455664863</v>
      </c>
      <c r="S245" s="65">
        <f>+'Ark1'!AC2291</f>
        <v>-26.791585785035569</v>
      </c>
      <c r="T245" s="101">
        <f t="shared" si="10"/>
        <v>2.1038251366120218</v>
      </c>
      <c r="U245" s="39"/>
      <c r="V245"/>
      <c r="W245"/>
      <c r="X245" s="4"/>
      <c r="Y245"/>
      <c r="Z245"/>
      <c r="AA245"/>
      <c r="AB245"/>
      <c r="AC245"/>
      <c r="AD245"/>
      <c r="AE245"/>
    </row>
    <row r="246" spans="1:31">
      <c r="A246" s="39"/>
      <c r="B246" s="47">
        <f>+'Ark1'!C2292</f>
        <v>2011</v>
      </c>
      <c r="C246" s="47">
        <f>+'Ark1'!N2292</f>
        <v>60</v>
      </c>
      <c r="D246" s="48" t="s">
        <v>525</v>
      </c>
      <c r="E246" s="47">
        <f>+'Ark1'!Q2292</f>
        <v>20</v>
      </c>
      <c r="F246" s="47"/>
      <c r="G246" s="65">
        <f>+'Ark1'!R2292</f>
        <v>22</v>
      </c>
      <c r="H246" s="47"/>
      <c r="I246" s="65">
        <f>+'Ark1'!S2292</f>
        <v>21</v>
      </c>
      <c r="J246" s="101">
        <f>+'Ark1'!T2292</f>
        <v>5.8967005280227282E-2</v>
      </c>
      <c r="K246" s="47"/>
      <c r="L246" s="101">
        <f>+'Ark1'!U2292</f>
        <v>2.4523430082753032E-2</v>
      </c>
      <c r="M246" s="49">
        <f>+'Ark1'!W2292</f>
        <v>61.428571428571438</v>
      </c>
      <c r="N246" s="101"/>
      <c r="O246" s="49">
        <f>+'Ark1'!AB2292</f>
        <v>2.6827744801910818</v>
      </c>
      <c r="P246" s="65">
        <f>+'Ark1'!Y2292</f>
        <v>59.568181818181827</v>
      </c>
      <c r="Q246" s="47"/>
      <c r="R246" s="49">
        <f>+'Ark1'!AA2292</f>
        <v>8.3352079524134535</v>
      </c>
      <c r="S246" s="65">
        <f>+'Ark1'!AC2292</f>
        <v>19.475908665828666</v>
      </c>
      <c r="T246" s="101">
        <f t="shared" si="10"/>
        <v>1.1000000000000001</v>
      </c>
      <c r="U246" s="39"/>
      <c r="V246"/>
      <c r="W246"/>
      <c r="X246" s="4"/>
      <c r="Y246"/>
      <c r="Z246"/>
      <c r="AA246"/>
      <c r="AB246"/>
      <c r="AC246"/>
      <c r="AD246"/>
      <c r="AE246"/>
    </row>
    <row r="247" spans="1:31">
      <c r="A247" s="39"/>
      <c r="B247">
        <f>+'Ark1'!C2293</f>
        <v>2011</v>
      </c>
      <c r="C247">
        <f>+'Ark1'!N2293</f>
        <v>70</v>
      </c>
      <c r="D247" s="3" t="s">
        <v>509</v>
      </c>
      <c r="E247">
        <f>+'Ark1'!Q2293</f>
        <v>47</v>
      </c>
      <c r="G247" s="9">
        <f>+'Ark1'!R2293</f>
        <v>69</v>
      </c>
      <c r="I247" s="9">
        <f>+'Ark1'!S2293</f>
        <v>67</v>
      </c>
      <c r="J247" s="96">
        <f>+'Ark1'!T2293</f>
        <v>0.18494197110616747</v>
      </c>
      <c r="L247" s="96">
        <f>+'Ark1'!U2293</f>
        <v>9.6521825537459111E-2</v>
      </c>
      <c r="M247" s="1">
        <f>+'Ark1'!W2293</f>
        <v>61.552238805970163</v>
      </c>
      <c r="O247" s="1">
        <f>+'Ark1'!AB2293</f>
        <v>3.1112870211612504</v>
      </c>
      <c r="P247" s="9">
        <f>+'Ark1'!Y2293</f>
        <v>74.753623188405811</v>
      </c>
      <c r="R247" s="1">
        <f>+'Ark1'!AA2293</f>
        <v>2.425379104469406</v>
      </c>
      <c r="S247" s="9">
        <f>+'Ark1'!AC2293</f>
        <v>-0.62259734649582799</v>
      </c>
      <c r="T247" s="96">
        <f t="shared" si="10"/>
        <v>1.4680851063829787</v>
      </c>
      <c r="U247" s="39"/>
      <c r="V247"/>
      <c r="W247"/>
      <c r="X247" s="4"/>
      <c r="Y247"/>
      <c r="Z247"/>
      <c r="AA247"/>
      <c r="AB247"/>
      <c r="AC247"/>
      <c r="AD247"/>
      <c r="AE247"/>
    </row>
    <row r="248" spans="1:31">
      <c r="A248" s="39"/>
      <c r="B248">
        <f>+'Ark1'!C2294</f>
        <v>2011</v>
      </c>
      <c r="C248">
        <f>+'Ark1'!N2294</f>
        <v>80</v>
      </c>
      <c r="D248" s="3" t="s">
        <v>510</v>
      </c>
      <c r="E248">
        <f>+'Ark1'!Q2294</f>
        <v>131</v>
      </c>
      <c r="G248" s="9">
        <f>+'Ark1'!R2294</f>
        <v>259</v>
      </c>
      <c r="I248" s="9">
        <f>+'Ark1'!S2294</f>
        <v>258</v>
      </c>
      <c r="J248" s="96">
        <f>+'Ark1'!T2294</f>
        <v>0.69420247125358492</v>
      </c>
      <c r="L248" s="96">
        <f>+'Ark1'!U2294</f>
        <v>0.41413252509147858</v>
      </c>
      <c r="M248" s="1">
        <f>+'Ark1'!W2294</f>
        <v>61.856589147286805</v>
      </c>
      <c r="O248" s="1">
        <f>+'Ark1'!AB2294</f>
        <v>3.2800157156279446</v>
      </c>
      <c r="P248" s="9">
        <f>+'Ark1'!Y2294</f>
        <v>85.446718146718226</v>
      </c>
      <c r="R248" s="1">
        <f>+'Ark1'!AA2294</f>
        <v>2.7408085081144282</v>
      </c>
      <c r="S248" s="9">
        <f>+'Ark1'!AC2294</f>
        <v>-1.9797181307428036</v>
      </c>
      <c r="T248" s="96">
        <f t="shared" si="10"/>
        <v>1.9770992366412214</v>
      </c>
      <c r="U248" s="39"/>
      <c r="V248"/>
      <c r="W248"/>
      <c r="X248" s="4"/>
      <c r="Y248"/>
      <c r="Z248"/>
      <c r="AA248"/>
      <c r="AB248"/>
      <c r="AC248"/>
      <c r="AD248"/>
      <c r="AE248"/>
    </row>
    <row r="249" spans="1:31">
      <c r="A249" s="39"/>
      <c r="B249">
        <f>+'Ark1'!C2295</f>
        <v>2011</v>
      </c>
      <c r="C249">
        <f>+'Ark1'!N2295</f>
        <v>90</v>
      </c>
      <c r="D249" s="3" t="s">
        <v>511</v>
      </c>
      <c r="E249">
        <f>+'Ark1'!Q2295</f>
        <v>226</v>
      </c>
      <c r="G249" s="9">
        <f>+'Ark1'!R2295</f>
        <v>685</v>
      </c>
      <c r="I249" s="9">
        <f>+'Ark1'!S2295</f>
        <v>681</v>
      </c>
      <c r="J249" s="96">
        <f>+'Ark1'!T2295</f>
        <v>1.8360181189525315</v>
      </c>
      <c r="L249" s="96">
        <f>+'Ark1'!U2295</f>
        <v>1.2212200355379581</v>
      </c>
      <c r="M249" s="1">
        <f>+'Ark1'!W2295</f>
        <v>61.781204111600594</v>
      </c>
      <c r="O249" s="1">
        <f>+'Ark1'!AB2295</f>
        <v>3.1845809256469697</v>
      </c>
      <c r="P249" s="9">
        <f>+'Ark1'!Y2295</f>
        <v>95.270656934306487</v>
      </c>
      <c r="R249" s="1">
        <f>+'Ark1'!AA2295</f>
        <v>2.7850494654622966</v>
      </c>
      <c r="S249" s="9">
        <f>+'Ark1'!AC2295</f>
        <v>-2.7167972161315377</v>
      </c>
      <c r="T249" s="96">
        <f t="shared" si="10"/>
        <v>3.0309734513274336</v>
      </c>
      <c r="U249" s="39"/>
      <c r="V249"/>
      <c r="W249"/>
      <c r="X249" s="4"/>
      <c r="Y249"/>
      <c r="Z249"/>
      <c r="AA249"/>
      <c r="AB249"/>
      <c r="AC249"/>
      <c r="AD249"/>
      <c r="AE249"/>
    </row>
    <row r="250" spans="1:31">
      <c r="A250" s="39"/>
      <c r="B250">
        <f>+'Ark1'!C2296</f>
        <v>2011</v>
      </c>
      <c r="C250">
        <f>+'Ark1'!N2296</f>
        <v>100</v>
      </c>
      <c r="D250" s="3" t="s">
        <v>486</v>
      </c>
      <c r="E250">
        <f>+'Ark1'!Q2296</f>
        <v>882</v>
      </c>
      <c r="G250" s="9">
        <f>+'Ark1'!R2296</f>
        <v>4336</v>
      </c>
      <c r="I250" s="9">
        <f>+'Ark1'!S2296</f>
        <v>4325</v>
      </c>
      <c r="J250" s="96">
        <f>+'Ark1'!T2296</f>
        <v>11.621860677048437</v>
      </c>
      <c r="L250" s="96">
        <f>+'Ark1'!U2296</f>
        <v>8.672300765511439</v>
      </c>
      <c r="M250" s="1">
        <f>+'Ark1'!W2296</f>
        <v>59.819421965317915</v>
      </c>
      <c r="O250" s="1">
        <f>+'Ark1'!AB2296</f>
        <v>3.4788865587996725</v>
      </c>
      <c r="P250" s="9">
        <f>+'Ark1'!Y2296</f>
        <v>106.88108856088537</v>
      </c>
      <c r="R250" s="1">
        <f>+'Ark1'!AA2296</f>
        <v>2.2322748448292313</v>
      </c>
      <c r="S250" s="9">
        <f>+'Ark1'!AC2296</f>
        <v>-21.246968124731808</v>
      </c>
      <c r="T250" s="96">
        <f t="shared" ref="T250:T313" si="11">+G250/E250</f>
        <v>4.9160997732426308</v>
      </c>
      <c r="U250" s="39"/>
      <c r="V250"/>
      <c r="W250"/>
      <c r="X250" s="4"/>
      <c r="Y250"/>
      <c r="Z250"/>
      <c r="AA250"/>
      <c r="AB250"/>
      <c r="AC250"/>
      <c r="AD250"/>
      <c r="AE250"/>
    </row>
    <row r="251" spans="1:31">
      <c r="A251" s="39"/>
      <c r="B251">
        <f>+'Ark1'!C2297</f>
        <v>2011</v>
      </c>
      <c r="C251">
        <f>+'Ark1'!N2297</f>
        <v>110</v>
      </c>
      <c r="D251" s="3" t="s">
        <v>512</v>
      </c>
      <c r="E251">
        <f>+'Ark1'!Q2297</f>
        <v>973</v>
      </c>
      <c r="G251" s="9">
        <f>+'Ark1'!R2297</f>
        <v>6359</v>
      </c>
      <c r="I251" s="9">
        <f>+'Ark1'!S2297</f>
        <v>6350</v>
      </c>
      <c r="J251" s="96">
        <f>+'Ark1'!T2297</f>
        <v>17.044144844407516</v>
      </c>
      <c r="L251" s="96">
        <f>+'Ark1'!U2297</f>
        <v>13.599341371590349</v>
      </c>
      <c r="M251" s="1">
        <f>+'Ark1'!W2297</f>
        <v>59.462519685039375</v>
      </c>
      <c r="O251" s="1">
        <f>+'Ark1'!AB2297</f>
        <v>3.5365043393903175</v>
      </c>
      <c r="P251" s="9">
        <f>+'Ark1'!Y2297</f>
        <v>114.28384966189628</v>
      </c>
      <c r="R251" s="1">
        <f>+'Ark1'!AA2297</f>
        <v>2.9131584290981993</v>
      </c>
      <c r="S251" s="9">
        <f>+'Ark1'!AC2297</f>
        <v>7.1455071696854402</v>
      </c>
      <c r="T251" s="96">
        <f t="shared" si="11"/>
        <v>6.5354573484069887</v>
      </c>
      <c r="U251" s="39"/>
      <c r="V251"/>
      <c r="W251"/>
      <c r="X251" s="4"/>
      <c r="Y251"/>
      <c r="Z251"/>
      <c r="AA251"/>
      <c r="AB251"/>
      <c r="AC251"/>
      <c r="AD251"/>
      <c r="AE251"/>
    </row>
    <row r="252" spans="1:31">
      <c r="A252" s="39"/>
      <c r="B252">
        <f>+'Ark1'!C2298</f>
        <v>2011</v>
      </c>
      <c r="C252">
        <f>+'Ark1'!N2298</f>
        <v>120</v>
      </c>
      <c r="D252" s="3" t="s">
        <v>513</v>
      </c>
      <c r="E252">
        <f>+'Ark1'!Q2298</f>
        <v>692</v>
      </c>
      <c r="G252" s="9">
        <f>+'Ark1'!R2298</f>
        <v>4038</v>
      </c>
      <c r="I252" s="9">
        <f>+'Ark1'!S2298</f>
        <v>4032</v>
      </c>
      <c r="J252" s="96">
        <f>+'Ark1'!T2298</f>
        <v>10.823125787343537</v>
      </c>
      <c r="L252" s="96">
        <f>+'Ark1'!U2298</f>
        <v>9.4285262515665753</v>
      </c>
      <c r="M252" s="1">
        <f>+'Ark1'!W2298</f>
        <v>60.026785714285694</v>
      </c>
      <c r="O252" s="1">
        <f>+'Ark1'!AB2298</f>
        <v>3.5455898139357678</v>
      </c>
      <c r="P252" s="9">
        <f>+'Ark1'!Y2298</f>
        <v>124.77664685487912</v>
      </c>
      <c r="R252" s="1">
        <f>+'Ark1'!AA2298</f>
        <v>2.8862197987480278</v>
      </c>
      <c r="S252" s="9">
        <f>+'Ark1'!AC2298</f>
        <v>-0.29211996817234614</v>
      </c>
      <c r="T252" s="96">
        <f t="shared" si="11"/>
        <v>5.8352601156069364</v>
      </c>
      <c r="U252" s="39"/>
      <c r="V252"/>
      <c r="W252"/>
      <c r="X252" s="4"/>
      <c r="Y252"/>
      <c r="Z252"/>
      <c r="AA252"/>
      <c r="AB252"/>
      <c r="AC252"/>
      <c r="AD252"/>
      <c r="AE252"/>
    </row>
    <row r="253" spans="1:31">
      <c r="A253" s="39"/>
      <c r="B253">
        <f>+'Ark1'!C2299</f>
        <v>2011</v>
      </c>
      <c r="C253">
        <f>+'Ark1'!N2299</f>
        <v>130</v>
      </c>
      <c r="D253" s="3" t="s">
        <v>514</v>
      </c>
      <c r="E253">
        <f>+'Ark1'!Q2299</f>
        <v>606</v>
      </c>
      <c r="G253" s="9">
        <f>+'Ark1'!R2299</f>
        <v>3756</v>
      </c>
      <c r="I253" s="9">
        <f>+'Ark1'!S2299</f>
        <v>3749</v>
      </c>
      <c r="J253" s="96">
        <f>+'Ark1'!T2299</f>
        <v>10.067275992387891</v>
      </c>
      <c r="L253" s="96">
        <f>+'Ark1'!U2299</f>
        <v>9.4707054285268875</v>
      </c>
      <c r="M253" s="1">
        <f>+'Ark1'!W2299</f>
        <v>59.828220858895698</v>
      </c>
      <c r="O253" s="1">
        <f>+'Ark1'!AB2299</f>
        <v>3.8497859710257902</v>
      </c>
      <c r="P253" s="9">
        <f>+'Ark1'!Y2299</f>
        <v>134.74496805111829</v>
      </c>
      <c r="R253" s="1">
        <f>+'Ark1'!AA2299</f>
        <v>2.8625797211557575</v>
      </c>
      <c r="S253" s="9">
        <f>+'Ark1'!AC2299</f>
        <v>-0.25321433630091406</v>
      </c>
      <c r="T253" s="96">
        <f t="shared" si="11"/>
        <v>6.1980198019801982</v>
      </c>
      <c r="U253" s="39"/>
      <c r="V253"/>
      <c r="W253"/>
      <c r="X253" s="4"/>
      <c r="Y253"/>
      <c r="Z253"/>
      <c r="AA253"/>
      <c r="AB253"/>
      <c r="AC253"/>
      <c r="AD253"/>
      <c r="AE253"/>
    </row>
    <row r="254" spans="1:31">
      <c r="A254" s="39"/>
      <c r="B254">
        <f>+'Ark1'!C2300</f>
        <v>2011</v>
      </c>
      <c r="C254">
        <f>+'Ark1'!N2300</f>
        <v>140</v>
      </c>
      <c r="D254" s="3" t="s">
        <v>515</v>
      </c>
      <c r="E254">
        <f>+'Ark1'!Q2300</f>
        <v>563</v>
      </c>
      <c r="G254" s="9">
        <f>+'Ark1'!R2300</f>
        <v>3421</v>
      </c>
      <c r="I254" s="9">
        <f>+'Ark1'!S2300</f>
        <v>3412</v>
      </c>
      <c r="J254" s="96">
        <f>+'Ark1'!T2300</f>
        <v>9.1693693210753437</v>
      </c>
      <c r="L254" s="96">
        <f>+'Ark1'!U2300</f>
        <v>9.2542704858812233</v>
      </c>
      <c r="M254" s="1">
        <f>+'Ark1'!W2300</f>
        <v>59.587631887456048</v>
      </c>
      <c r="O254" s="1">
        <f>+'Ark1'!AB2300</f>
        <v>3.9500396241224554</v>
      </c>
      <c r="P254" s="9">
        <f>+'Ark1'!Y2300</f>
        <v>144.5589301373866</v>
      </c>
      <c r="R254" s="1">
        <f>+'Ark1'!AA2300</f>
        <v>2.9171977132141902</v>
      </c>
      <c r="S254" s="9">
        <f>+'Ark1'!AC2300</f>
        <v>-3.1909695799221995</v>
      </c>
      <c r="T254" s="96">
        <f t="shared" si="11"/>
        <v>6.0763765541740673</v>
      </c>
      <c r="U254" s="39"/>
      <c r="V254"/>
      <c r="W254"/>
      <c r="X254" s="4"/>
      <c r="Y254"/>
      <c r="Z254"/>
      <c r="AA254"/>
      <c r="AB254"/>
      <c r="AC254"/>
      <c r="AD254"/>
      <c r="AE254"/>
    </row>
    <row r="255" spans="1:31">
      <c r="A255" s="39"/>
      <c r="B255">
        <f>+'Ark1'!C2301</f>
        <v>2011</v>
      </c>
      <c r="C255">
        <f>+'Ark1'!N2301</f>
        <v>150</v>
      </c>
      <c r="D255" s="3" t="s">
        <v>516</v>
      </c>
      <c r="E255">
        <f>+'Ark1'!Q2301</f>
        <v>526</v>
      </c>
      <c r="G255" s="9">
        <f>+'Ark1'!R2301</f>
        <v>3204</v>
      </c>
      <c r="I255" s="9">
        <f>+'Ark1'!S2301</f>
        <v>3200</v>
      </c>
      <c r="J255" s="96">
        <f>+'Ark1'!T2301</f>
        <v>8.587740223538562</v>
      </c>
      <c r="L255" s="96">
        <f>+'Ark1'!U2301</f>
        <v>9.278503863948508</v>
      </c>
      <c r="M255" s="1">
        <f>+'Ark1'!W2301</f>
        <v>59.084062500000002</v>
      </c>
      <c r="O255" s="1">
        <f>+'Ark1'!AB2301</f>
        <v>4.1269838860957053</v>
      </c>
      <c r="P255" s="9">
        <f>+'Ark1'!Y2301</f>
        <v>154.75377652933835</v>
      </c>
      <c r="R255" s="1">
        <f>+'Ark1'!AA2301</f>
        <v>2.8872681317580904</v>
      </c>
      <c r="S255" s="9">
        <f>+'Ark1'!AC2301</f>
        <v>-4.9774153048054837</v>
      </c>
      <c r="T255" s="96">
        <f t="shared" si="11"/>
        <v>6.0912547528517109</v>
      </c>
      <c r="U255" s="39"/>
      <c r="V255"/>
      <c r="W255"/>
      <c r="X255" s="4"/>
      <c r="Y255"/>
      <c r="Z255"/>
      <c r="AA255"/>
      <c r="AB255"/>
      <c r="AC255"/>
      <c r="AD255"/>
      <c r="AE255"/>
    </row>
    <row r="256" spans="1:31">
      <c r="A256" s="39"/>
      <c r="B256">
        <f>+'Ark1'!C2302</f>
        <v>2011</v>
      </c>
      <c r="C256">
        <f>+'Ark1'!N2302</f>
        <v>160</v>
      </c>
      <c r="D256" s="3" t="s">
        <v>517</v>
      </c>
      <c r="E256">
        <f>+'Ark1'!Q2302</f>
        <v>531</v>
      </c>
      <c r="G256" s="9">
        <f>+'Ark1'!R2302</f>
        <v>2977</v>
      </c>
      <c r="I256" s="9">
        <f>+'Ark1'!S2302</f>
        <v>2971</v>
      </c>
      <c r="J256" s="96">
        <f>+'Ark1'!T2302</f>
        <v>7.9793079417834818</v>
      </c>
      <c r="L256" s="96">
        <f>+'Ark1'!U2302</f>
        <v>9.1756607757769704</v>
      </c>
      <c r="M256" s="1">
        <f>+'Ark1'!W2302</f>
        <v>58.574554022214762</v>
      </c>
      <c r="O256" s="1">
        <f>+'Ark1'!AB2302</f>
        <v>4.2897510903774476</v>
      </c>
      <c r="P256" s="9">
        <f>+'Ark1'!Y2302</f>
        <v>164.70786026200861</v>
      </c>
      <c r="R256" s="1">
        <f>+'Ark1'!AA2302</f>
        <v>2.8959702780661196</v>
      </c>
      <c r="S256" s="9">
        <f>+'Ark1'!AC2302</f>
        <v>-2.9554511701449568</v>
      </c>
      <c r="T256" s="96">
        <f t="shared" si="11"/>
        <v>5.6064030131826739</v>
      </c>
      <c r="U256" s="39"/>
      <c r="V256"/>
      <c r="W256"/>
      <c r="X256" s="4"/>
      <c r="Y256"/>
      <c r="Z256"/>
      <c r="AA256"/>
      <c r="AB256"/>
      <c r="AC256"/>
      <c r="AD256"/>
      <c r="AE256"/>
    </row>
    <row r="257" spans="1:31">
      <c r="A257" s="39"/>
      <c r="B257">
        <f>+'Ark1'!C2303</f>
        <v>2011</v>
      </c>
      <c r="C257">
        <f>+'Ark1'!N2303</f>
        <v>170</v>
      </c>
      <c r="D257" s="3" t="s">
        <v>518</v>
      </c>
      <c r="E257">
        <f>+'Ark1'!Q2303</f>
        <v>505</v>
      </c>
      <c r="G257" s="9">
        <f>+'Ark1'!R2303</f>
        <v>2459</v>
      </c>
      <c r="I257" s="9">
        <f>+'Ark1'!S2303</f>
        <v>2455</v>
      </c>
      <c r="J257" s="96">
        <f>+'Ark1'!T2303</f>
        <v>6.590902999276314</v>
      </c>
      <c r="L257" s="96">
        <f>+'Ark1'!U2303</f>
        <v>8.0405918027456735</v>
      </c>
      <c r="M257" s="1">
        <f>+'Ark1'!W2303</f>
        <v>57.873319755600818</v>
      </c>
      <c r="O257" s="1">
        <f>+'Ark1'!AB2303</f>
        <v>4.313744549021453</v>
      </c>
      <c r="P257" s="9">
        <f>+'Ark1'!Y2303</f>
        <v>174.73716958113044</v>
      </c>
      <c r="R257" s="1">
        <f>+'Ark1'!AA2303</f>
        <v>2.8724561316928154</v>
      </c>
      <c r="S257" s="9">
        <f>+'Ark1'!AC2303</f>
        <v>-3.7278006914674999</v>
      </c>
      <c r="T257" s="96">
        <f t="shared" si="11"/>
        <v>4.8693069306930692</v>
      </c>
      <c r="U257" s="39"/>
      <c r="V257"/>
      <c r="W257"/>
      <c r="X257" s="4"/>
      <c r="Y257"/>
      <c r="Z257"/>
      <c r="AA257"/>
      <c r="AB257"/>
      <c r="AC257"/>
      <c r="AD257"/>
      <c r="AE257"/>
    </row>
    <row r="258" spans="1:31">
      <c r="A258" s="39"/>
      <c r="B258">
        <f>+'Ark1'!C2304</f>
        <v>2011</v>
      </c>
      <c r="C258">
        <f>+'Ark1'!N2304</f>
        <v>180</v>
      </c>
      <c r="D258" s="3" t="s">
        <v>519</v>
      </c>
      <c r="E258">
        <f>+'Ark1'!Q2304</f>
        <v>461</v>
      </c>
      <c r="G258" s="9">
        <f>+'Ark1'!R2304</f>
        <v>2055</v>
      </c>
      <c r="I258" s="9">
        <f>+'Ark1'!S2304</f>
        <v>2053</v>
      </c>
      <c r="J258" s="96">
        <f>+'Ark1'!T2304</f>
        <v>5.5080543568575937</v>
      </c>
      <c r="L258" s="96">
        <f>+'Ark1'!U2304</f>
        <v>7.1024737621332692</v>
      </c>
      <c r="M258" s="1">
        <f>+'Ark1'!W2304</f>
        <v>56.991719434973213</v>
      </c>
      <c r="O258" s="1">
        <f>+'Ark1'!AB2304</f>
        <v>4.528787566168293</v>
      </c>
      <c r="P258" s="9">
        <f>+'Ark1'!Y2304</f>
        <v>184.69435523114353</v>
      </c>
      <c r="R258" s="1">
        <f>+'Ark1'!AA2304</f>
        <v>2.872555362974937</v>
      </c>
      <c r="S258" s="9">
        <f>+'Ark1'!AC2304</f>
        <v>-3.7495955009064801</v>
      </c>
      <c r="T258" s="96">
        <f t="shared" si="11"/>
        <v>4.457700650759219</v>
      </c>
      <c r="U258" s="39"/>
      <c r="V258"/>
      <c r="W258"/>
      <c r="X258" s="4"/>
      <c r="Y258"/>
      <c r="Z258"/>
      <c r="AA258"/>
      <c r="AB258"/>
      <c r="AC258"/>
      <c r="AD258"/>
      <c r="AE258"/>
    </row>
    <row r="259" spans="1:31">
      <c r="A259" s="39"/>
      <c r="B259">
        <f>+'Ark1'!C2305</f>
        <v>2011</v>
      </c>
      <c r="C259">
        <f>+'Ark1'!N2305</f>
        <v>190</v>
      </c>
      <c r="D259" s="3" t="s">
        <v>520</v>
      </c>
      <c r="E259">
        <f>+'Ark1'!Q2305</f>
        <v>420</v>
      </c>
      <c r="G259" s="9">
        <f>+'Ark1'!R2305</f>
        <v>1469</v>
      </c>
      <c r="I259" s="9">
        <f>+'Ark1'!S2305</f>
        <v>1467</v>
      </c>
      <c r="J259" s="96">
        <f>+'Ark1'!T2305</f>
        <v>3.9373877616660864</v>
      </c>
      <c r="L259" s="96">
        <f>+'Ark1'!U2305</f>
        <v>5.3424678859414092</v>
      </c>
      <c r="M259" s="1">
        <f>+'Ark1'!W2305</f>
        <v>55.967961826857533</v>
      </c>
      <c r="O259" s="1">
        <f>+'Ark1'!AB2305</f>
        <v>4.6552221781774445</v>
      </c>
      <c r="P259" s="9">
        <f>+'Ark1'!Y2305</f>
        <v>194.34614703880152</v>
      </c>
      <c r="R259" s="1">
        <f>+'Ark1'!AA2305</f>
        <v>2.8721291005208696</v>
      </c>
      <c r="S259" s="9">
        <f>+'Ark1'!AC2305</f>
        <v>-7.572497534140008</v>
      </c>
      <c r="T259" s="96">
        <f t="shared" si="11"/>
        <v>3.4976190476190476</v>
      </c>
      <c r="U259" s="39"/>
      <c r="V259"/>
      <c r="W259"/>
      <c r="X259" s="4"/>
      <c r="Y259"/>
      <c r="Z259"/>
      <c r="AA259"/>
      <c r="AB259"/>
      <c r="AC259"/>
      <c r="AD259"/>
      <c r="AE259"/>
    </row>
    <row r="260" spans="1:31">
      <c r="A260" s="39"/>
      <c r="B260">
        <f>+'Ark1'!C2306</f>
        <v>2011</v>
      </c>
      <c r="C260">
        <f>+'Ark1'!N2306</f>
        <v>200</v>
      </c>
      <c r="D260" s="3" t="s">
        <v>521</v>
      </c>
      <c r="E260">
        <f>+'Ark1'!Q2306</f>
        <v>368</v>
      </c>
      <c r="G260" s="9">
        <f>+'Ark1'!R2306</f>
        <v>979</v>
      </c>
      <c r="I260" s="9">
        <f>+'Ark1'!S2306</f>
        <v>978</v>
      </c>
      <c r="J260" s="96">
        <f>+'Ark1'!T2306</f>
        <v>2.6240317349701141</v>
      </c>
      <c r="L260" s="96">
        <f>+'Ark1'!U2306</f>
        <v>3.7439577323178721</v>
      </c>
      <c r="M260" s="1">
        <f>+'Ark1'!W2306</f>
        <v>54.573619631901842</v>
      </c>
      <c r="O260" s="1">
        <f>+'Ark1'!AB2306</f>
        <v>5.1553771426668682</v>
      </c>
      <c r="P260" s="9">
        <f>+'Ark1'!Y2306</f>
        <v>204.36384065372803</v>
      </c>
      <c r="R260" s="1">
        <f>+'Ark1'!AA2306</f>
        <v>2.7946407453104158</v>
      </c>
      <c r="S260" s="9">
        <f>+'Ark1'!AC2306</f>
        <v>-9.8750598612133427</v>
      </c>
      <c r="T260" s="96">
        <f t="shared" si="11"/>
        <v>2.660326086956522</v>
      </c>
      <c r="U260" s="39"/>
      <c r="V260"/>
      <c r="W260"/>
      <c r="X260" s="4"/>
      <c r="Y260"/>
      <c r="Z260"/>
      <c r="AA260"/>
      <c r="AB260"/>
      <c r="AC260"/>
      <c r="AD260"/>
      <c r="AE260"/>
    </row>
    <row r="261" spans="1:31">
      <c r="A261" s="39"/>
      <c r="B261">
        <f>+'Ark1'!C2307</f>
        <v>2011</v>
      </c>
      <c r="C261">
        <f>+'Ark1'!N2307</f>
        <v>210</v>
      </c>
      <c r="D261" s="3" t="s">
        <v>522</v>
      </c>
      <c r="E261">
        <f>+'Ark1'!Q2307</f>
        <v>255</v>
      </c>
      <c r="G261" s="9">
        <f>+'Ark1'!R2307</f>
        <v>559</v>
      </c>
      <c r="I261" s="9">
        <f>+'Ark1'!S2307</f>
        <v>559</v>
      </c>
      <c r="J261" s="96">
        <f>+'Ark1'!T2307</f>
        <v>1.4982979978021389</v>
      </c>
      <c r="L261" s="96">
        <f>+'Ark1'!U2307</f>
        <v>2.2438030943606075</v>
      </c>
      <c r="M261" s="1">
        <f>+'Ark1'!W2307</f>
        <v>52.645796064400706</v>
      </c>
      <c r="O261" s="1">
        <f>+'Ark1'!AB2307</f>
        <v>5.493835807493574</v>
      </c>
      <c r="P261" s="9">
        <f>+'Ark1'!Y2307</f>
        <v>214.50071556350633</v>
      </c>
      <c r="R261" s="1">
        <f>+'Ark1'!AA2307</f>
        <v>2.7933666998987845</v>
      </c>
      <c r="S261" s="9">
        <f>+'Ark1'!AC2307</f>
        <v>-9.0546251915533986</v>
      </c>
      <c r="T261" s="96">
        <f t="shared" si="11"/>
        <v>2.1921568627450982</v>
      </c>
      <c r="U261" s="39"/>
      <c r="V261"/>
      <c r="W261"/>
      <c r="X261" s="4"/>
      <c r="Y261"/>
      <c r="Z261"/>
      <c r="AA261"/>
      <c r="AB261"/>
      <c r="AC261"/>
      <c r="AD261"/>
      <c r="AE261"/>
    </row>
    <row r="262" spans="1:31">
      <c r="A262" s="39"/>
      <c r="B262">
        <f>+'Ark1'!C2308</f>
        <v>2011</v>
      </c>
      <c r="C262">
        <f>+'Ark1'!N2308</f>
        <v>220</v>
      </c>
      <c r="D262" s="3" t="s">
        <v>523</v>
      </c>
      <c r="E262">
        <f>+'Ark1'!Q2308</f>
        <v>182</v>
      </c>
      <c r="G262" s="9">
        <f>+'Ark1'!R2308</f>
        <v>314</v>
      </c>
      <c r="I262" s="9">
        <f>+'Ark1'!S2308</f>
        <v>314</v>
      </c>
      <c r="J262" s="96">
        <f>+'Ark1'!T2308</f>
        <v>0.84161998445415309</v>
      </c>
      <c r="L262" s="96">
        <f>+'Ark1'!U2308</f>
        <v>1.31743870993666</v>
      </c>
      <c r="M262" s="1">
        <f>+'Ark1'!W2308</f>
        <v>51.786624203821646</v>
      </c>
      <c r="O262" s="1">
        <f>+'Ark1'!AB2308</f>
        <v>6.004431437218293</v>
      </c>
      <c r="P262" s="9">
        <f>+'Ark1'!Y2308</f>
        <v>224.21082802547753</v>
      </c>
      <c r="R262" s="1">
        <f>+'Ark1'!AA2308</f>
        <v>2.8018665211487961</v>
      </c>
      <c r="S262" s="9">
        <f>+'Ark1'!AC2308</f>
        <v>-19.669699089577716</v>
      </c>
      <c r="T262" s="96">
        <f t="shared" si="11"/>
        <v>1.7252747252747254</v>
      </c>
      <c r="U262" s="39"/>
      <c r="V262"/>
      <c r="W262"/>
      <c r="X262" s="4"/>
      <c r="Y262"/>
      <c r="Z262"/>
      <c r="AA262"/>
      <c r="AB262"/>
      <c r="AC262"/>
      <c r="AD262"/>
      <c r="AE262"/>
    </row>
    <row r="263" spans="1:31">
      <c r="A263" s="39"/>
      <c r="B263">
        <f>+'Ark1'!C2309</f>
        <v>2011</v>
      </c>
      <c r="C263">
        <f>+'Ark1'!N2309</f>
        <v>230</v>
      </c>
      <c r="D263" s="3" t="s">
        <v>524</v>
      </c>
      <c r="E263">
        <f>+'Ark1'!Q2309</f>
        <v>160</v>
      </c>
      <c r="G263" s="9">
        <f>+'Ark1'!R2309</f>
        <v>348</v>
      </c>
      <c r="I263" s="9">
        <f>+'Ark1'!S2309</f>
        <v>347</v>
      </c>
      <c r="J263" s="96">
        <f>+'Ark1'!T2309</f>
        <v>0.9327508107963226</v>
      </c>
      <c r="L263" s="96">
        <f>+'Ark1'!U2309</f>
        <v>1.573560253512871</v>
      </c>
      <c r="M263" s="1">
        <f>+'Ark1'!W2309</f>
        <v>48.79538904899136</v>
      </c>
      <c r="O263" s="1">
        <f>+'Ark1'!AB2309</f>
        <v>7.0862273819419048</v>
      </c>
      <c r="P263" s="9">
        <f>+'Ark1'!Y2309</f>
        <v>241.63505747126419</v>
      </c>
      <c r="R263" s="1">
        <f>+'Ark1'!AA2309</f>
        <v>12.098793329228988</v>
      </c>
      <c r="S263" s="9">
        <f>+'Ark1'!AC2309</f>
        <v>-24.783783993810847</v>
      </c>
      <c r="T263" s="96">
        <f t="shared" si="11"/>
        <v>2.1749999999999998</v>
      </c>
      <c r="U263" s="39"/>
      <c r="V263"/>
      <c r="W263"/>
      <c r="X263" s="4"/>
      <c r="Y263"/>
      <c r="Z263"/>
      <c r="AA263"/>
      <c r="AB263"/>
      <c r="AC263"/>
      <c r="AD263"/>
      <c r="AE263"/>
    </row>
    <row r="264" spans="1:31">
      <c r="A264" s="39"/>
      <c r="B264">
        <f>+'Ark1'!C2310</f>
        <v>2010</v>
      </c>
      <c r="C264">
        <f>+'Ark1'!N2310</f>
        <v>60</v>
      </c>
      <c r="D264" s="3" t="s">
        <v>525</v>
      </c>
      <c r="E264">
        <f>+'Ark1'!Q2310</f>
        <v>23</v>
      </c>
      <c r="G264" s="9">
        <f>+'Ark1'!R2310</f>
        <v>25</v>
      </c>
      <c r="I264" s="9">
        <f>+'Ark1'!S2310</f>
        <v>23</v>
      </c>
      <c r="J264" s="96">
        <f>+'Ark1'!T2310</f>
        <v>6.7398161378157614E-2</v>
      </c>
      <c r="L264" s="96">
        <f>+'Ark1'!U2310</f>
        <v>2.6383414567497983E-2</v>
      </c>
      <c r="M264" s="1">
        <f>+'Ark1'!W2310</f>
        <v>61.304347826086953</v>
      </c>
      <c r="O264" s="1">
        <f>+'Ark1'!AB2310</f>
        <v>3.3806969002250047</v>
      </c>
      <c r="P264" s="9">
        <f>+'Ark1'!Y2310</f>
        <v>56.372000000000007</v>
      </c>
      <c r="R264" s="1">
        <f>+'Ark1'!AA2310</f>
        <v>7.8107627747150259</v>
      </c>
      <c r="S264" s="9">
        <f>+'Ark1'!AC2310</f>
        <v>-31.863426864600161</v>
      </c>
      <c r="T264" s="96">
        <f t="shared" si="11"/>
        <v>1.0869565217391304</v>
      </c>
      <c r="U264" s="39"/>
      <c r="V264"/>
      <c r="W264"/>
      <c r="X264" s="4"/>
      <c r="Y264"/>
      <c r="Z264"/>
      <c r="AA264"/>
      <c r="AB264"/>
      <c r="AC264"/>
      <c r="AD264"/>
      <c r="AE264"/>
    </row>
    <row r="265" spans="1:31">
      <c r="A265" s="39"/>
      <c r="B265" s="47">
        <f>+'Ark1'!C2311</f>
        <v>2010</v>
      </c>
      <c r="C265" s="47">
        <f>+'Ark1'!N2311</f>
        <v>70</v>
      </c>
      <c r="D265" s="48" t="s">
        <v>509</v>
      </c>
      <c r="E265" s="47">
        <f>+'Ark1'!Q2311</f>
        <v>47</v>
      </c>
      <c r="F265" s="47"/>
      <c r="G265" s="65">
        <f>+'Ark1'!R2311</f>
        <v>78</v>
      </c>
      <c r="H265" s="47"/>
      <c r="I265" s="65">
        <f>+'Ark1'!S2311</f>
        <v>76</v>
      </c>
      <c r="J265" s="101">
        <f>+'Ark1'!T2311</f>
        <v>0.21028226349985168</v>
      </c>
      <c r="K265" s="47"/>
      <c r="L265" s="101">
        <f>+'Ark1'!U2311</f>
        <v>0.10801979852016128</v>
      </c>
      <c r="M265" s="49">
        <f>+'Ark1'!W2311</f>
        <v>61.605263157894761</v>
      </c>
      <c r="N265" s="101"/>
      <c r="O265" s="49">
        <f>+'Ark1'!AB2311</f>
        <v>2.8101271153511056</v>
      </c>
      <c r="P265" s="65">
        <f>+'Ark1'!Y2311</f>
        <v>73.974358974358992</v>
      </c>
      <c r="Q265" s="47"/>
      <c r="R265" s="49">
        <f>+'Ark1'!AA2311</f>
        <v>2.8977902556352726</v>
      </c>
      <c r="S265" s="65">
        <f>+'Ark1'!AC2311</f>
        <v>-18.770748074770861</v>
      </c>
      <c r="T265" s="101">
        <f t="shared" si="11"/>
        <v>1.6595744680851063</v>
      </c>
      <c r="U265" s="39"/>
      <c r="V265"/>
      <c r="W265"/>
      <c r="X265" s="4"/>
      <c r="Y265"/>
      <c r="Z265"/>
      <c r="AA265"/>
      <c r="AB265"/>
      <c r="AC265"/>
      <c r="AD265"/>
      <c r="AE265"/>
    </row>
    <row r="266" spans="1:31">
      <c r="A266" s="39"/>
      <c r="B266" s="47">
        <f>+'Ark1'!C2312</f>
        <v>2010</v>
      </c>
      <c r="C266" s="47">
        <f>+'Ark1'!N2312</f>
        <v>80</v>
      </c>
      <c r="D266" s="48" t="s">
        <v>510</v>
      </c>
      <c r="E266" s="47">
        <f>+'Ark1'!Q2312</f>
        <v>120</v>
      </c>
      <c r="F266" s="47"/>
      <c r="G266" s="65">
        <f>+'Ark1'!R2312</f>
        <v>252</v>
      </c>
      <c r="H266" s="47"/>
      <c r="I266" s="65">
        <f>+'Ark1'!S2312</f>
        <v>243</v>
      </c>
      <c r="J266" s="101">
        <f>+'Ark1'!T2312</f>
        <v>0.67937346669182852</v>
      </c>
      <c r="K266" s="47"/>
      <c r="L266" s="101">
        <f>+'Ark1'!U2312</f>
        <v>0.3900881354877993</v>
      </c>
      <c r="M266" s="49">
        <f>+'Ark1'!W2312</f>
        <v>61.650205761316883</v>
      </c>
      <c r="N266" s="101"/>
      <c r="O266" s="49">
        <f>+'Ark1'!AB2312</f>
        <v>3.0179623366571278</v>
      </c>
      <c r="P266" s="65">
        <f>+'Ark1'!Y2312</f>
        <v>82.686507936507937</v>
      </c>
      <c r="Q266" s="47"/>
      <c r="R266" s="49">
        <f>+'Ark1'!AA2312</f>
        <v>2.6917089916012098</v>
      </c>
      <c r="S266" s="65">
        <f>+'Ark1'!AC2312</f>
        <v>-2.4892264538021673</v>
      </c>
      <c r="T266" s="101">
        <f t="shared" si="11"/>
        <v>2.1</v>
      </c>
      <c r="U266" s="39"/>
      <c r="V266"/>
      <c r="W266"/>
      <c r="X266" s="4"/>
      <c r="Y266"/>
      <c r="Z266"/>
      <c r="AA266"/>
      <c r="AB266"/>
      <c r="AC266"/>
      <c r="AD266"/>
      <c r="AE266"/>
    </row>
    <row r="267" spans="1:31">
      <c r="A267" s="39"/>
      <c r="B267" s="47">
        <f>+'Ark1'!C2313</f>
        <v>2010</v>
      </c>
      <c r="C267" s="47">
        <f>+'Ark1'!N2313</f>
        <v>90</v>
      </c>
      <c r="D267" s="48" t="s">
        <v>511</v>
      </c>
      <c r="E267" s="47">
        <f>+'Ark1'!Q2313</f>
        <v>248</v>
      </c>
      <c r="F267" s="47"/>
      <c r="G267" s="65">
        <f>+'Ark1'!R2313</f>
        <v>732</v>
      </c>
      <c r="H267" s="47"/>
      <c r="I267" s="65">
        <f>+'Ark1'!S2313</f>
        <v>713</v>
      </c>
      <c r="J267" s="101">
        <f>+'Ark1'!T2313</f>
        <v>1.9734181651524547</v>
      </c>
      <c r="K267" s="47"/>
      <c r="L267" s="101">
        <f>+'Ark1'!U2313</f>
        <v>1.2794598797404153</v>
      </c>
      <c r="M267" s="49">
        <f>+'Ark1'!W2313</f>
        <v>61.649368863955118</v>
      </c>
      <c r="N267" s="101"/>
      <c r="O267" s="49">
        <f>+'Ark1'!AB2313</f>
        <v>2.77343191129766</v>
      </c>
      <c r="P267" s="65">
        <f>+'Ark1'!Y2313</f>
        <v>93.365846994535445</v>
      </c>
      <c r="Q267" s="47"/>
      <c r="R267" s="49">
        <f>+'Ark1'!AA2313</f>
        <v>2.8179279520755074</v>
      </c>
      <c r="S267" s="65">
        <f>+'Ark1'!AC2313</f>
        <v>-2.2043873470459689</v>
      </c>
      <c r="T267" s="101">
        <f t="shared" si="11"/>
        <v>2.9516129032258065</v>
      </c>
      <c r="U267" s="39"/>
      <c r="V267"/>
      <c r="W267"/>
      <c r="X267" s="4"/>
      <c r="Y267"/>
      <c r="Z267"/>
      <c r="AA267"/>
      <c r="AB267"/>
      <c r="AC267"/>
      <c r="AD267"/>
      <c r="AE267"/>
    </row>
    <row r="268" spans="1:31">
      <c r="A268" s="39"/>
      <c r="B268" s="47">
        <f>+'Ark1'!C2314</f>
        <v>2010</v>
      </c>
      <c r="C268" s="47">
        <f>+'Ark1'!N2314</f>
        <v>100</v>
      </c>
      <c r="D268" s="48" t="s">
        <v>486</v>
      </c>
      <c r="E268" s="47">
        <f>+'Ark1'!Q2314</f>
        <v>848</v>
      </c>
      <c r="F268" s="47"/>
      <c r="G268" s="65">
        <f>+'Ark1'!R2314</f>
        <v>3693</v>
      </c>
      <c r="H268" s="47"/>
      <c r="I268" s="65">
        <f>+'Ark1'!S2314</f>
        <v>3671</v>
      </c>
      <c r="J268" s="101">
        <f>+'Ark1'!T2314</f>
        <v>9.9560563987814401</v>
      </c>
      <c r="K268" s="47"/>
      <c r="L268" s="101">
        <f>+'Ark1'!U2314</f>
        <v>7.3432851243593378</v>
      </c>
      <c r="M268" s="49">
        <f>+'Ark1'!W2314</f>
        <v>59.729501498229361</v>
      </c>
      <c r="N268" s="101"/>
      <c r="O268" s="49">
        <f>+'Ark1'!AB2314</f>
        <v>3.4532482857688871</v>
      </c>
      <c r="P268" s="65">
        <f>+'Ark1'!Y2314</f>
        <v>106.21443271053332</v>
      </c>
      <c r="Q268" s="47"/>
      <c r="R268" s="49">
        <f>+'Ark1'!AA2314</f>
        <v>2.3913408478752478</v>
      </c>
      <c r="S268" s="65">
        <f>+'Ark1'!AC2314</f>
        <v>-20.43788678902019</v>
      </c>
      <c r="T268" s="101">
        <f t="shared" si="11"/>
        <v>4.3549528301886795</v>
      </c>
      <c r="U268" s="39"/>
      <c r="V268"/>
      <c r="W268"/>
      <c r="X268" s="4"/>
      <c r="Y268"/>
      <c r="Z268"/>
      <c r="AA268"/>
      <c r="AB268"/>
      <c r="AC268"/>
      <c r="AD268"/>
      <c r="AE268"/>
    </row>
    <row r="269" spans="1:31">
      <c r="A269" s="39"/>
      <c r="B269" s="47">
        <f>+'Ark1'!C2315</f>
        <v>2010</v>
      </c>
      <c r="C269" s="47">
        <f>+'Ark1'!N2315</f>
        <v>110</v>
      </c>
      <c r="D269" s="48" t="s">
        <v>512</v>
      </c>
      <c r="E269" s="47">
        <f>+'Ark1'!Q2315</f>
        <v>1002</v>
      </c>
      <c r="F269" s="47"/>
      <c r="G269" s="65">
        <f>+'Ark1'!R2315</f>
        <v>5919</v>
      </c>
      <c r="H269" s="47"/>
      <c r="I269" s="65">
        <f>+'Ark1'!S2315</f>
        <v>5895</v>
      </c>
      <c r="J269" s="101">
        <f>+'Ark1'!T2315</f>
        <v>15.957188687892597</v>
      </c>
      <c r="K269" s="47"/>
      <c r="L269" s="101">
        <f>+'Ark1'!U2315</f>
        <v>12.631342878340838</v>
      </c>
      <c r="M269" s="49">
        <f>+'Ark1'!W2315</f>
        <v>59.176590330788819</v>
      </c>
      <c r="N269" s="101"/>
      <c r="O269" s="49">
        <f>+'Ark1'!AB2315</f>
        <v>3.5601500350933062</v>
      </c>
      <c r="P269" s="65">
        <f>+'Ark1'!Y2315</f>
        <v>113.99180604831844</v>
      </c>
      <c r="Q269" s="47"/>
      <c r="R269" s="49">
        <f>+'Ark1'!AA2315</f>
        <v>2.8857566823047698</v>
      </c>
      <c r="S269" s="65">
        <f>+'Ark1'!AC2315</f>
        <v>7.8289797534270607</v>
      </c>
      <c r="T269" s="101">
        <f t="shared" si="11"/>
        <v>5.9071856287425151</v>
      </c>
      <c r="U269" s="39"/>
      <c r="V269"/>
      <c r="W269"/>
      <c r="X269" s="4"/>
      <c r="Y269"/>
      <c r="Z269"/>
      <c r="AA269"/>
      <c r="AB269"/>
      <c r="AC269"/>
      <c r="AD269"/>
      <c r="AE269"/>
    </row>
    <row r="270" spans="1:31">
      <c r="A270" s="39"/>
      <c r="B270" s="47">
        <f>+'Ark1'!C2316</f>
        <v>2010</v>
      </c>
      <c r="C270" s="47">
        <f>+'Ark1'!N2316</f>
        <v>120</v>
      </c>
      <c r="D270" s="48" t="s">
        <v>513</v>
      </c>
      <c r="E270" s="47">
        <f>+'Ark1'!Q2316</f>
        <v>733</v>
      </c>
      <c r="F270" s="47"/>
      <c r="G270" s="65">
        <f>+'Ark1'!R2316</f>
        <v>4174</v>
      </c>
      <c r="H270" s="47"/>
      <c r="I270" s="65">
        <f>+'Ark1'!S2316</f>
        <v>4162</v>
      </c>
      <c r="J270" s="101">
        <f>+'Ark1'!T2316</f>
        <v>11.252797023697196</v>
      </c>
      <c r="K270" s="47"/>
      <c r="L270" s="101">
        <f>+'Ark1'!U2316</f>
        <v>9.7391942090335437</v>
      </c>
      <c r="M270" s="49">
        <f>+'Ark1'!W2316</f>
        <v>59.575204228736176</v>
      </c>
      <c r="N270" s="101"/>
      <c r="O270" s="49">
        <f>+'Ark1'!AB2316</f>
        <v>3.6405321794805552</v>
      </c>
      <c r="P270" s="65">
        <f>+'Ark1'!Y2316</f>
        <v>124.63586487781539</v>
      </c>
      <c r="Q270" s="47"/>
      <c r="R270" s="49">
        <f>+'Ark1'!AA2316</f>
        <v>2.9102271589904745</v>
      </c>
      <c r="S270" s="65">
        <f>+'Ark1'!AC2316</f>
        <v>-1.3986779816710111</v>
      </c>
      <c r="T270" s="101">
        <f t="shared" si="11"/>
        <v>5.6944065484311048</v>
      </c>
      <c r="U270" s="39"/>
      <c r="V270"/>
      <c r="W270"/>
      <c r="X270" s="4"/>
      <c r="Y270"/>
      <c r="Z270"/>
      <c r="AA270"/>
      <c r="AB270"/>
      <c r="AC270"/>
      <c r="AD270"/>
      <c r="AE270"/>
    </row>
    <row r="271" spans="1:31">
      <c r="A271" s="39"/>
      <c r="B271" s="47">
        <f>+'Ark1'!C2317</f>
        <v>2010</v>
      </c>
      <c r="C271" s="47">
        <f>+'Ark1'!N2317</f>
        <v>130</v>
      </c>
      <c r="D271" s="48" t="s">
        <v>514</v>
      </c>
      <c r="E271" s="47">
        <f>+'Ark1'!Q2317</f>
        <v>674</v>
      </c>
      <c r="F271" s="47"/>
      <c r="G271" s="65">
        <f>+'Ark1'!R2317</f>
        <v>3836</v>
      </c>
      <c r="H271" s="47"/>
      <c r="I271" s="65">
        <f>+'Ark1'!S2317</f>
        <v>3824</v>
      </c>
      <c r="J271" s="101">
        <f>+'Ark1'!T2317</f>
        <v>10.341573881864502</v>
      </c>
      <c r="K271" s="47"/>
      <c r="L271" s="101">
        <f>+'Ark1'!U2317</f>
        <v>9.6597743838581085</v>
      </c>
      <c r="M271" s="49">
        <f>+'Ark1'!W2317</f>
        <v>59.32923640167364</v>
      </c>
      <c r="N271" s="101"/>
      <c r="O271" s="49">
        <f>+'Ark1'!AB2317</f>
        <v>3.7428625021238737</v>
      </c>
      <c r="P271" s="65">
        <f>+'Ark1'!Y2317</f>
        <v>134.51193952033361</v>
      </c>
      <c r="Q271" s="47"/>
      <c r="R271" s="49">
        <f>+'Ark1'!AA2317</f>
        <v>2.9105981020288674</v>
      </c>
      <c r="S271" s="65">
        <f>+'Ark1'!AC2317</f>
        <v>-4.1587313563977775</v>
      </c>
      <c r="T271" s="101">
        <f t="shared" si="11"/>
        <v>5.6913946587537092</v>
      </c>
      <c r="U271" s="39"/>
      <c r="V271"/>
      <c r="W271"/>
      <c r="X271" s="4"/>
      <c r="Y271"/>
      <c r="Z271"/>
      <c r="AA271"/>
      <c r="AB271"/>
      <c r="AC271"/>
      <c r="AD271"/>
      <c r="AE271"/>
    </row>
    <row r="272" spans="1:31">
      <c r="A272" s="39"/>
      <c r="B272" s="47">
        <f>+'Ark1'!C2318</f>
        <v>2010</v>
      </c>
      <c r="C272" s="47">
        <f>+'Ark1'!N2318</f>
        <v>140</v>
      </c>
      <c r="D272" s="48" t="s">
        <v>515</v>
      </c>
      <c r="E272" s="47">
        <f>+'Ark1'!Q2318</f>
        <v>657</v>
      </c>
      <c r="F272" s="47"/>
      <c r="G272" s="65">
        <f>+'Ark1'!R2318</f>
        <v>3735</v>
      </c>
      <c r="H272" s="47"/>
      <c r="I272" s="65">
        <f>+'Ark1'!S2318</f>
        <v>3731</v>
      </c>
      <c r="J272" s="101">
        <f>+'Ark1'!T2318</f>
        <v>10.069285309896747</v>
      </c>
      <c r="K272" s="47"/>
      <c r="L272" s="101">
        <f>+'Ark1'!U2318</f>
        <v>10.128340119831638</v>
      </c>
      <c r="M272" s="49">
        <f>+'Ark1'!W2318</f>
        <v>58.927097292950933</v>
      </c>
      <c r="N272" s="101"/>
      <c r="O272" s="49">
        <f>+'Ark1'!AB2318</f>
        <v>4.1134465311906192</v>
      </c>
      <c r="P272" s="65">
        <f>+'Ark1'!Y2318</f>
        <v>144.85054082998681</v>
      </c>
      <c r="Q272" s="47"/>
      <c r="R272" s="49">
        <f>+'Ark1'!AA2318</f>
        <v>2.8800445528967926</v>
      </c>
      <c r="S272" s="65">
        <f>+'Ark1'!AC2318</f>
        <v>-3.216779589261852</v>
      </c>
      <c r="T272" s="101">
        <f t="shared" si="11"/>
        <v>5.6849315068493151</v>
      </c>
      <c r="U272" s="39"/>
      <c r="V272"/>
      <c r="W272"/>
      <c r="X272" s="4"/>
      <c r="Y272"/>
      <c r="Z272"/>
      <c r="AA272"/>
      <c r="AB272"/>
      <c r="AC272"/>
      <c r="AD272"/>
      <c r="AE272"/>
    </row>
    <row r="273" spans="1:31">
      <c r="A273" s="39"/>
      <c r="B273" s="47">
        <f>+'Ark1'!C2319</f>
        <v>2010</v>
      </c>
      <c r="C273" s="47">
        <f>+'Ark1'!N2319</f>
        <v>150</v>
      </c>
      <c r="D273" s="48" t="s">
        <v>516</v>
      </c>
      <c r="E273" s="47">
        <f>+'Ark1'!Q2319</f>
        <v>642</v>
      </c>
      <c r="F273" s="47"/>
      <c r="G273" s="65">
        <f>+'Ark1'!R2319</f>
        <v>3400</v>
      </c>
      <c r="H273" s="47"/>
      <c r="I273" s="65">
        <f>+'Ark1'!S2319</f>
        <v>3395</v>
      </c>
      <c r="J273" s="101">
        <f>+'Ark1'!T2319</f>
        <v>9.1661499474294317</v>
      </c>
      <c r="K273" s="47"/>
      <c r="L273" s="101">
        <f>+'Ark1'!U2319</f>
        <v>9.8499135664699224</v>
      </c>
      <c r="M273" s="49">
        <f>+'Ark1'!W2319</f>
        <v>58.492488954344601</v>
      </c>
      <c r="N273" s="101"/>
      <c r="O273" s="49">
        <f>+'Ark1'!AB2319</f>
        <v>4.2627460594210094</v>
      </c>
      <c r="P273" s="65">
        <f>+'Ark1'!Y2319</f>
        <v>154.74832352941209</v>
      </c>
      <c r="Q273" s="47"/>
      <c r="R273" s="49">
        <f>+'Ark1'!AA2319</f>
        <v>2.9172369631902759</v>
      </c>
      <c r="S273" s="65">
        <f>+'Ark1'!AC2319</f>
        <v>-3.5881487929800642</v>
      </c>
      <c r="T273" s="101">
        <f t="shared" si="11"/>
        <v>5.29595015576324</v>
      </c>
      <c r="U273" s="39"/>
      <c r="V273"/>
      <c r="W273"/>
      <c r="X273" s="4"/>
      <c r="Y273"/>
      <c r="Z273"/>
      <c r="AA273"/>
      <c r="AB273"/>
      <c r="AC273"/>
      <c r="AD273"/>
      <c r="AE273"/>
    </row>
    <row r="274" spans="1:31">
      <c r="A274" s="39"/>
      <c r="B274" s="47">
        <f>+'Ark1'!C2320</f>
        <v>2010</v>
      </c>
      <c r="C274" s="47">
        <f>+'Ark1'!N2320</f>
        <v>160</v>
      </c>
      <c r="D274" s="48" t="s">
        <v>517</v>
      </c>
      <c r="E274" s="47">
        <f>+'Ark1'!Q2320</f>
        <v>633</v>
      </c>
      <c r="F274" s="47"/>
      <c r="G274" s="65">
        <f>+'Ark1'!R2320</f>
        <v>3010</v>
      </c>
      <c r="H274" s="47"/>
      <c r="I274" s="65">
        <f>+'Ark1'!S2320</f>
        <v>3009</v>
      </c>
      <c r="J274" s="101">
        <f>+'Ark1'!T2320</f>
        <v>8.1147386299301747</v>
      </c>
      <c r="K274" s="47"/>
      <c r="L274" s="101">
        <f>+'Ark1'!U2320</f>
        <v>9.2911423126829611</v>
      </c>
      <c r="M274" s="49">
        <f>+'Ark1'!W2320</f>
        <v>57.997673645729485</v>
      </c>
      <c r="N274" s="101"/>
      <c r="O274" s="49">
        <f>+'Ark1'!AB2320</f>
        <v>4.3668965199774545</v>
      </c>
      <c r="P274" s="65">
        <f>+'Ark1'!Y2320</f>
        <v>164.88269102990037</v>
      </c>
      <c r="Q274" s="47"/>
      <c r="R274" s="49">
        <f>+'Ark1'!AA2320</f>
        <v>2.901734586609563</v>
      </c>
      <c r="S274" s="65">
        <f>+'Ark1'!AC2320</f>
        <v>0.16067241509385183</v>
      </c>
      <c r="T274" s="101">
        <f t="shared" si="11"/>
        <v>4.7551342812006316</v>
      </c>
      <c r="U274" s="39"/>
      <c r="V274"/>
      <c r="W274"/>
      <c r="X274" s="4"/>
      <c r="Y274"/>
      <c r="Z274"/>
      <c r="AA274"/>
      <c r="AB274"/>
      <c r="AC274"/>
      <c r="AD274"/>
      <c r="AE274"/>
    </row>
    <row r="275" spans="1:31">
      <c r="A275" s="39"/>
      <c r="B275" s="47">
        <f>+'Ark1'!C2321</f>
        <v>2010</v>
      </c>
      <c r="C275" s="47">
        <f>+'Ark1'!N2321</f>
        <v>170</v>
      </c>
      <c r="D275" s="48" t="s">
        <v>518</v>
      </c>
      <c r="E275" s="47">
        <f>+'Ark1'!Q2321</f>
        <v>597</v>
      </c>
      <c r="F275" s="47"/>
      <c r="G275" s="65">
        <f>+'Ark1'!R2321</f>
        <v>2537</v>
      </c>
      <c r="H275" s="47"/>
      <c r="I275" s="65">
        <f>+'Ark1'!S2321</f>
        <v>2529</v>
      </c>
      <c r="J275" s="101">
        <f>+'Ark1'!T2321</f>
        <v>6.839565416655434</v>
      </c>
      <c r="K275" s="47"/>
      <c r="L275" s="101">
        <f>+'Ark1'!U2321</f>
        <v>8.2842236857738119</v>
      </c>
      <c r="M275" s="49">
        <f>+'Ark1'!W2321</f>
        <v>57.396204033214701</v>
      </c>
      <c r="N275" s="101"/>
      <c r="O275" s="49">
        <f>+'Ark1'!AB2321</f>
        <v>4.5060919863678279</v>
      </c>
      <c r="P275" s="65">
        <f>+'Ark1'!Y2321</f>
        <v>174.42301931415079</v>
      </c>
      <c r="Q275" s="47"/>
      <c r="R275" s="49">
        <f>+'Ark1'!AA2321</f>
        <v>2.8526077013038873</v>
      </c>
      <c r="S275" s="65">
        <f>+'Ark1'!AC2321</f>
        <v>-7.2278162134108381</v>
      </c>
      <c r="T275" s="101">
        <f t="shared" si="11"/>
        <v>4.249581239530988</v>
      </c>
      <c r="U275" s="39"/>
      <c r="V275"/>
      <c r="W275"/>
      <c r="X275" s="4"/>
      <c r="Y275"/>
      <c r="Z275"/>
      <c r="AA275"/>
      <c r="AB275"/>
      <c r="AC275"/>
      <c r="AD275"/>
      <c r="AE275"/>
    </row>
    <row r="276" spans="1:31">
      <c r="A276" s="39"/>
      <c r="B276" s="47">
        <f>+'Ark1'!C2322</f>
        <v>2010</v>
      </c>
      <c r="C276" s="47">
        <f>+'Ark1'!N2322</f>
        <v>180</v>
      </c>
      <c r="D276" s="48" t="s">
        <v>519</v>
      </c>
      <c r="E276" s="47">
        <f>+'Ark1'!Q2322</f>
        <v>561</v>
      </c>
      <c r="F276" s="47"/>
      <c r="G276" s="65">
        <f>+'Ark1'!R2322</f>
        <v>2012</v>
      </c>
      <c r="H276" s="47"/>
      <c r="I276" s="65">
        <f>+'Ark1'!S2322</f>
        <v>2010</v>
      </c>
      <c r="J276" s="101">
        <f>+'Ark1'!T2322</f>
        <v>5.4242040277141239</v>
      </c>
      <c r="K276" s="47"/>
      <c r="L276" s="101">
        <f>+'Ark1'!U2322</f>
        <v>6.9585118624937001</v>
      </c>
      <c r="M276" s="49">
        <f>+'Ark1'!W2322</f>
        <v>56.320895522388078</v>
      </c>
      <c r="N276" s="101"/>
      <c r="O276" s="49">
        <f>+'Ark1'!AB2322</f>
        <v>4.6871276243766085</v>
      </c>
      <c r="P276" s="65">
        <f>+'Ark1'!Y2322</f>
        <v>184.73996023856833</v>
      </c>
      <c r="Q276" s="47"/>
      <c r="R276" s="49">
        <f>+'Ark1'!AA2322</f>
        <v>2.9147884440388054</v>
      </c>
      <c r="S276" s="65">
        <f>+'Ark1'!AC2322</f>
        <v>-4.8525496749425265</v>
      </c>
      <c r="T276" s="101">
        <f t="shared" si="11"/>
        <v>3.5864527629233511</v>
      </c>
      <c r="U276" s="39"/>
      <c r="V276"/>
      <c r="W276"/>
      <c r="X276" s="4"/>
      <c r="Y276"/>
      <c r="Z276"/>
      <c r="AA276"/>
      <c r="AB276"/>
      <c r="AC276"/>
      <c r="AD276"/>
      <c r="AE276"/>
    </row>
    <row r="277" spans="1:31">
      <c r="A277" s="39"/>
      <c r="B277" s="47">
        <f>+'Ark1'!C2323</f>
        <v>2010</v>
      </c>
      <c r="C277" s="47">
        <f>+'Ark1'!N2323</f>
        <v>190</v>
      </c>
      <c r="D277" s="48" t="s">
        <v>520</v>
      </c>
      <c r="E277" s="47">
        <f>+'Ark1'!Q2323</f>
        <v>502</v>
      </c>
      <c r="F277" s="47"/>
      <c r="G277" s="65">
        <f>+'Ark1'!R2323</f>
        <v>1505</v>
      </c>
      <c r="H277" s="47"/>
      <c r="I277" s="65">
        <f>+'Ark1'!S2323</f>
        <v>1505</v>
      </c>
      <c r="J277" s="101">
        <f>+'Ark1'!T2323</f>
        <v>4.0573693149650873</v>
      </c>
      <c r="K277" s="47"/>
      <c r="L277" s="101">
        <f>+'Ark1'!U2323</f>
        <v>5.4857171364313837</v>
      </c>
      <c r="M277" s="49">
        <f>+'Ark1'!W2323</f>
        <v>55.022591362126249</v>
      </c>
      <c r="N277" s="101"/>
      <c r="O277" s="49">
        <f>+'Ark1'!AB2323</f>
        <v>5.0540751554432566</v>
      </c>
      <c r="P277" s="65">
        <f>+'Ark1'!Y2323</f>
        <v>194.70152823920264</v>
      </c>
      <c r="Q277" s="47"/>
      <c r="R277" s="49">
        <f>+'Ark1'!AA2323</f>
        <v>2.8968864584041398</v>
      </c>
      <c r="S277" s="65">
        <f>+'Ark1'!AC2323</f>
        <v>-6.8189864914789915</v>
      </c>
      <c r="T277" s="101">
        <f t="shared" si="11"/>
        <v>2.99800796812749</v>
      </c>
      <c r="U277" s="39"/>
      <c r="V277"/>
      <c r="W277"/>
      <c r="X277" s="4"/>
      <c r="Y277"/>
      <c r="Z277"/>
      <c r="AA277"/>
      <c r="AB277"/>
      <c r="AC277"/>
      <c r="AD277"/>
      <c r="AE277"/>
    </row>
    <row r="278" spans="1:31">
      <c r="A278" s="39"/>
      <c r="B278" s="47">
        <f>+'Ark1'!C2324</f>
        <v>2010</v>
      </c>
      <c r="C278" s="47">
        <f>+'Ark1'!N2324</f>
        <v>200</v>
      </c>
      <c r="D278" s="48" t="s">
        <v>521</v>
      </c>
      <c r="E278" s="47">
        <f>+'Ark1'!Q2324</f>
        <v>416</v>
      </c>
      <c r="F278" s="47"/>
      <c r="G278" s="65">
        <f>+'Ark1'!R2324</f>
        <v>1001</v>
      </c>
      <c r="H278" s="47"/>
      <c r="I278" s="65">
        <f>+'Ark1'!S2324</f>
        <v>1001</v>
      </c>
      <c r="J278" s="101">
        <f>+'Ark1'!T2324</f>
        <v>2.6986223815814303</v>
      </c>
      <c r="K278" s="47"/>
      <c r="L278" s="101">
        <f>+'Ark1'!U2324</f>
        <v>3.8346579172202393</v>
      </c>
      <c r="M278" s="49">
        <f>+'Ark1'!W2324</f>
        <v>53.675324675324681</v>
      </c>
      <c r="N278" s="101"/>
      <c r="O278" s="49">
        <f>+'Ark1'!AB2324</f>
        <v>5.3946620043649807</v>
      </c>
      <c r="P278" s="65">
        <f>+'Ark1'!Y2324</f>
        <v>204.62797202797188</v>
      </c>
      <c r="Q278" s="47"/>
      <c r="R278" s="49">
        <f>+'Ark1'!AA2324</f>
        <v>2.8386966348444522</v>
      </c>
      <c r="S278" s="65">
        <f>+'Ark1'!AC2324</f>
        <v>-4.949461925524286</v>
      </c>
      <c r="T278" s="101">
        <f t="shared" si="11"/>
        <v>2.40625</v>
      </c>
      <c r="U278" s="39"/>
      <c r="V278"/>
      <c r="W278"/>
      <c r="X278" s="4"/>
      <c r="Y278"/>
      <c r="Z278"/>
      <c r="AA278"/>
      <c r="AB278"/>
      <c r="AC278"/>
      <c r="AD278"/>
      <c r="AE278"/>
    </row>
    <row r="279" spans="1:31">
      <c r="A279" s="39"/>
      <c r="B279" s="47">
        <f>+'Ark1'!C2325</f>
        <v>2010</v>
      </c>
      <c r="C279" s="47">
        <f>+'Ark1'!N2325</f>
        <v>210</v>
      </c>
      <c r="D279" s="48" t="s">
        <v>522</v>
      </c>
      <c r="E279" s="47">
        <f>+'Ark1'!Q2325</f>
        <v>304</v>
      </c>
      <c r="F279" s="47"/>
      <c r="G279" s="65">
        <f>+'Ark1'!R2325</f>
        <v>568</v>
      </c>
      <c r="H279" s="47"/>
      <c r="I279" s="65">
        <f>+'Ark1'!S2325</f>
        <v>568</v>
      </c>
      <c r="J279" s="101">
        <f>+'Ark1'!T2325</f>
        <v>1.5312862265117404</v>
      </c>
      <c r="K279" s="47"/>
      <c r="L279" s="101">
        <f>+'Ark1'!U2325</f>
        <v>2.2831472731617803</v>
      </c>
      <c r="M279" s="49">
        <f>+'Ark1'!W2325</f>
        <v>51.908450704225352</v>
      </c>
      <c r="N279" s="101"/>
      <c r="O279" s="49">
        <f>+'Ark1'!AB2325</f>
        <v>5.7676916191633394</v>
      </c>
      <c r="P279" s="65">
        <f>+'Ark1'!Y2325</f>
        <v>214.71285211267613</v>
      </c>
      <c r="Q279" s="47"/>
      <c r="R279" s="49">
        <f>+'Ark1'!AA2325</f>
        <v>2.9718859247815321</v>
      </c>
      <c r="S279" s="65">
        <f>+'Ark1'!AC2325</f>
        <v>-9.6685239376388807</v>
      </c>
      <c r="T279" s="101">
        <f t="shared" si="11"/>
        <v>1.868421052631579</v>
      </c>
      <c r="U279" s="39"/>
      <c r="V279"/>
      <c r="W279"/>
      <c r="X279" s="4"/>
      <c r="Y279"/>
      <c r="Z279"/>
      <c r="AA279"/>
      <c r="AB279"/>
      <c r="AC279"/>
      <c r="AD279"/>
      <c r="AE279"/>
    </row>
    <row r="280" spans="1:31">
      <c r="A280" s="39"/>
      <c r="B280" s="47">
        <f>+'Ark1'!C2326</f>
        <v>2010</v>
      </c>
      <c r="C280" s="47">
        <f>+'Ark1'!N2326</f>
        <v>220</v>
      </c>
      <c r="D280" s="48" t="s">
        <v>523</v>
      </c>
      <c r="E280" s="47">
        <f>+'Ark1'!Q2326</f>
        <v>200</v>
      </c>
      <c r="F280" s="47"/>
      <c r="G280" s="65">
        <f>+'Ark1'!R2326</f>
        <v>312</v>
      </c>
      <c r="H280" s="47"/>
      <c r="I280" s="65">
        <f>+'Ark1'!S2326</f>
        <v>312</v>
      </c>
      <c r="J280" s="101">
        <f>+'Ark1'!T2326</f>
        <v>0.84112905399940674</v>
      </c>
      <c r="K280" s="47"/>
      <c r="L280" s="101">
        <f>+'Ark1'!U2326</f>
        <v>1.3118077843960465</v>
      </c>
      <c r="M280" s="49">
        <f>+'Ark1'!W2326</f>
        <v>50.92948717948719</v>
      </c>
      <c r="N280" s="101"/>
      <c r="O280" s="49">
        <f>+'Ark1'!AB2326</f>
        <v>6.3175703089724076</v>
      </c>
      <c r="P280" s="65">
        <f>+'Ark1'!Y2326</f>
        <v>224.58878205128201</v>
      </c>
      <c r="Q280" s="47"/>
      <c r="R280" s="49">
        <f>+'Ark1'!AA2326</f>
        <v>2.899475382026655</v>
      </c>
      <c r="S280" s="65">
        <f>+'Ark1'!AC2326</f>
        <v>1.0787766937745285</v>
      </c>
      <c r="T280" s="101">
        <f t="shared" si="11"/>
        <v>1.56</v>
      </c>
      <c r="U280" s="39"/>
      <c r="V280"/>
      <c r="W280"/>
      <c r="X280" s="4"/>
      <c r="Y280"/>
      <c r="Z280"/>
      <c r="AA280"/>
      <c r="AB280"/>
      <c r="AC280"/>
      <c r="AD280"/>
      <c r="AE280"/>
    </row>
    <row r="281" spans="1:31">
      <c r="A281" s="39"/>
      <c r="B281" s="47">
        <f>+'Ark1'!C2327</f>
        <v>2010</v>
      </c>
      <c r="C281" s="47">
        <f>+'Ark1'!N2327</f>
        <v>230</v>
      </c>
      <c r="D281" s="48" t="s">
        <v>524</v>
      </c>
      <c r="E281" s="47">
        <f>+'Ark1'!Q2327</f>
        <v>169</v>
      </c>
      <c r="F281" s="47"/>
      <c r="G281" s="65">
        <f>+'Ark1'!R2327</f>
        <v>304</v>
      </c>
      <c r="H281" s="47"/>
      <c r="I281" s="65">
        <f>+'Ark1'!S2327</f>
        <v>304</v>
      </c>
      <c r="J281" s="101">
        <f>+'Ark1'!T2327</f>
        <v>0.81956164235839613</v>
      </c>
      <c r="K281" s="47"/>
      <c r="L281" s="101">
        <f>+'Ark1'!U2327</f>
        <v>1.3949905176308179</v>
      </c>
      <c r="M281" s="49">
        <f>+'Ark1'!W2327</f>
        <v>46.838815789473685</v>
      </c>
      <c r="N281" s="101"/>
      <c r="O281" s="49">
        <f>+'Ark1'!AB2327</f>
        <v>6.7030781356315776</v>
      </c>
      <c r="P281" s="65">
        <f>+'Ark1'!Y2327</f>
        <v>245.11513157894728</v>
      </c>
      <c r="Q281" s="47"/>
      <c r="R281" s="49">
        <f>+'Ark1'!AA2327</f>
        <v>51.471225047373757</v>
      </c>
      <c r="S281" s="65">
        <f>+'Ark1'!AC2327</f>
        <v>7.130246343947686</v>
      </c>
      <c r="T281" s="101">
        <f t="shared" si="11"/>
        <v>1.7988165680473374</v>
      </c>
      <c r="U281" s="39"/>
      <c r="V281"/>
      <c r="W281"/>
      <c r="X281" s="4"/>
      <c r="Y281"/>
      <c r="Z281"/>
      <c r="AA281"/>
      <c r="AB281"/>
      <c r="AC281"/>
      <c r="AD281"/>
      <c r="AE281"/>
    </row>
    <row r="282" spans="1:31">
      <c r="A282" s="39"/>
      <c r="B282" s="47">
        <f>+'Ark1'!C2328</f>
        <v>2009</v>
      </c>
      <c r="C282" s="47">
        <f>+'Ark1'!N2328</f>
        <v>60</v>
      </c>
      <c r="D282" s="48" t="s">
        <v>525</v>
      </c>
      <c r="E282" s="47">
        <f>+'Ark1'!Q2328</f>
        <v>13</v>
      </c>
      <c r="F282" s="47"/>
      <c r="G282" s="65">
        <f>+'Ark1'!R2328</f>
        <v>22</v>
      </c>
      <c r="H282" s="47"/>
      <c r="I282" s="65">
        <f>+'Ark1'!S2328</f>
        <v>21</v>
      </c>
      <c r="J282" s="101">
        <f>+'Ark1'!T2328</f>
        <v>5.7504312823461759E-2</v>
      </c>
      <c r="K282" s="47"/>
      <c r="L282" s="101">
        <f>+'Ark1'!U2328</f>
        <v>2.1480997482677563E-2</v>
      </c>
      <c r="M282" s="49">
        <f>+'Ark1'!W2328</f>
        <v>58.428571428571438</v>
      </c>
      <c r="N282" s="101"/>
      <c r="O282" s="49">
        <f>+'Ark1'!AB2328</f>
        <v>5.3324829253978638</v>
      </c>
      <c r="P282" s="65">
        <f>+'Ark1'!Y2328</f>
        <v>54.109090909090916</v>
      </c>
      <c r="Q282" s="47"/>
      <c r="R282" s="49">
        <f>+'Ark1'!AA2328</f>
        <v>8.2633030242601748</v>
      </c>
      <c r="S282" s="65">
        <f>+'Ark1'!AC2328</f>
        <v>18.720484160763323</v>
      </c>
      <c r="T282" s="101">
        <f t="shared" si="11"/>
        <v>1.6923076923076923</v>
      </c>
      <c r="U282" s="39"/>
      <c r="V282"/>
      <c r="W282"/>
      <c r="X282" s="4"/>
      <c r="Y282"/>
      <c r="Z282"/>
      <c r="AA282"/>
      <c r="AB282"/>
      <c r="AC282"/>
      <c r="AD282"/>
      <c r="AE282"/>
    </row>
    <row r="283" spans="1:31">
      <c r="A283" s="39"/>
      <c r="B283">
        <f>+'Ark1'!C2329</f>
        <v>2009</v>
      </c>
      <c r="C283">
        <f>+'Ark1'!N2329</f>
        <v>70</v>
      </c>
      <c r="D283" s="3" t="s">
        <v>509</v>
      </c>
      <c r="E283">
        <f>+'Ark1'!Q2329</f>
        <v>52</v>
      </c>
      <c r="G283" s="9">
        <f>+'Ark1'!R2329</f>
        <v>67</v>
      </c>
      <c r="I283" s="9">
        <f>+'Ark1'!S2329</f>
        <v>64</v>
      </c>
      <c r="J283" s="96">
        <f>+'Ark1'!T2329</f>
        <v>0.17512677087145173</v>
      </c>
      <c r="L283" s="96">
        <f>+'Ark1'!U2329</f>
        <v>8.825181979904477E-2</v>
      </c>
      <c r="M283" s="1">
        <f>+'Ark1'!W2329</f>
        <v>60.078125</v>
      </c>
      <c r="O283" s="1">
        <f>+'Ark1'!AB2329</f>
        <v>3.5545072069662487</v>
      </c>
      <c r="P283" s="9">
        <f>+'Ark1'!Y2329</f>
        <v>72.994029850746259</v>
      </c>
      <c r="R283" s="1">
        <f>+'Ark1'!AA2329</f>
        <v>2.5952612314320782</v>
      </c>
      <c r="S283" s="9">
        <f>+'Ark1'!AC2329</f>
        <v>-3.9258874824410408</v>
      </c>
      <c r="T283" s="96">
        <f t="shared" si="11"/>
        <v>1.2884615384615385</v>
      </c>
      <c r="U283" s="39"/>
      <c r="V283"/>
      <c r="W283"/>
      <c r="X283" s="4"/>
      <c r="Y283"/>
      <c r="Z283"/>
      <c r="AA283"/>
      <c r="AB283"/>
      <c r="AC283"/>
      <c r="AD283"/>
      <c r="AE283"/>
    </row>
    <row r="284" spans="1:31">
      <c r="A284" s="39"/>
      <c r="B284">
        <f>+'Ark1'!C2330</f>
        <v>2009</v>
      </c>
      <c r="C284">
        <f>+'Ark1'!N2330</f>
        <v>80</v>
      </c>
      <c r="D284" s="3" t="s">
        <v>510</v>
      </c>
      <c r="E284">
        <f>+'Ark1'!Q2330</f>
        <v>128</v>
      </c>
      <c r="G284" s="9">
        <f>+'Ark1'!R2330</f>
        <v>255</v>
      </c>
      <c r="I284" s="9">
        <f>+'Ark1'!S2330</f>
        <v>250</v>
      </c>
      <c r="J284" s="96">
        <f>+'Ark1'!T2330</f>
        <v>0.66652726227194303</v>
      </c>
      <c r="L284" s="96">
        <f>+'Ark1'!U2330</f>
        <v>0.38794638145252991</v>
      </c>
      <c r="M284" s="1">
        <f>+'Ark1'!W2330</f>
        <v>60.648000000000003</v>
      </c>
      <c r="O284" s="1">
        <f>+'Ark1'!AB2330</f>
        <v>3.5490979135548555</v>
      </c>
      <c r="P284" s="9">
        <f>+'Ark1'!Y2330</f>
        <v>84.308235294117566</v>
      </c>
      <c r="R284" s="1">
        <f>+'Ark1'!AA2330</f>
        <v>2.8564818641148193</v>
      </c>
      <c r="S284" s="9">
        <f>+'Ark1'!AC2330</f>
        <v>0.80123624216884082</v>
      </c>
      <c r="T284" s="96">
        <f t="shared" si="11"/>
        <v>1.9921875</v>
      </c>
      <c r="U284" s="39"/>
      <c r="V284"/>
      <c r="W284"/>
      <c r="X284" s="4"/>
      <c r="Y284"/>
      <c r="Z284"/>
      <c r="AA284"/>
      <c r="AB284"/>
      <c r="AC284"/>
      <c r="AD284"/>
      <c r="AE284"/>
    </row>
    <row r="285" spans="1:31">
      <c r="A285" s="39"/>
      <c r="B285">
        <f>+'Ark1'!C2331</f>
        <v>2009</v>
      </c>
      <c r="C285">
        <f>+'Ark1'!N2331</f>
        <v>90</v>
      </c>
      <c r="D285" s="3" t="s">
        <v>511</v>
      </c>
      <c r="E285">
        <f>+'Ark1'!Q2331</f>
        <v>285</v>
      </c>
      <c r="G285" s="9">
        <f>+'Ark1'!R2331</f>
        <v>747</v>
      </c>
      <c r="I285" s="9">
        <f>+'Ark1'!S2331</f>
        <v>724</v>
      </c>
      <c r="J285" s="96">
        <f>+'Ark1'!T2331</f>
        <v>1.9525328035966336</v>
      </c>
      <c r="L285" s="96">
        <f>+'Ark1'!U2331</f>
        <v>1.2534732259234151</v>
      </c>
      <c r="M285" s="1">
        <f>+'Ark1'!W2331</f>
        <v>60.691988950276247</v>
      </c>
      <c r="O285" s="1">
        <f>+'Ark1'!AB2331</f>
        <v>3.173246576320937</v>
      </c>
      <c r="P285" s="9">
        <f>+'Ark1'!Y2331</f>
        <v>92.989290495314705</v>
      </c>
      <c r="R285" s="1">
        <f>+'Ark1'!AA2331</f>
        <v>2.7666967201726318</v>
      </c>
      <c r="S285" s="9">
        <f>+'Ark1'!AC2331</f>
        <v>-12.241858474776544</v>
      </c>
      <c r="T285" s="96">
        <f t="shared" si="11"/>
        <v>2.6210526315789475</v>
      </c>
      <c r="U285" s="39"/>
      <c r="V285"/>
      <c r="W285"/>
      <c r="X285" s="4"/>
      <c r="Y285"/>
      <c r="Z285"/>
      <c r="AA285"/>
      <c r="AB285"/>
      <c r="AC285"/>
      <c r="AD285"/>
      <c r="AE285"/>
    </row>
    <row r="286" spans="1:31">
      <c r="A286" s="39"/>
      <c r="B286">
        <f>+'Ark1'!C2332</f>
        <v>2009</v>
      </c>
      <c r="C286">
        <f>+'Ark1'!N2332</f>
        <v>100</v>
      </c>
      <c r="D286" s="3" t="s">
        <v>486</v>
      </c>
      <c r="E286">
        <f>+'Ark1'!Q2332</f>
        <v>854</v>
      </c>
      <c r="G286" s="9">
        <f>+'Ark1'!R2332</f>
        <v>3379</v>
      </c>
      <c r="I286" s="9">
        <f>+'Ark1'!S2332</f>
        <v>3366</v>
      </c>
      <c r="J286" s="96">
        <f>+'Ark1'!T2332</f>
        <v>8.8321396832035131</v>
      </c>
      <c r="L286" s="96">
        <f>+'Ark1'!U2332</f>
        <v>6.4914368973774232</v>
      </c>
      <c r="M286" s="1">
        <f>+'Ark1'!W2332</f>
        <v>58.83333333333335</v>
      </c>
      <c r="O286" s="1">
        <f>+'Ark1'!AB2332</f>
        <v>3.3964391895266006</v>
      </c>
      <c r="P286" s="9">
        <f>+'Ark1'!Y2332</f>
        <v>106.46114234980794</v>
      </c>
      <c r="R286" s="1">
        <f>+'Ark1'!AA2332</f>
        <v>2.4845404008409502</v>
      </c>
      <c r="S286" s="9">
        <f>+'Ark1'!AC2332</f>
        <v>-22.803710774465369</v>
      </c>
      <c r="T286" s="96">
        <f t="shared" si="11"/>
        <v>3.9566744730679155</v>
      </c>
      <c r="U286" s="39"/>
      <c r="V286"/>
      <c r="W286"/>
      <c r="X286" s="4"/>
      <c r="Y286"/>
      <c r="Z286"/>
      <c r="AA286"/>
      <c r="AB286"/>
      <c r="AC286"/>
      <c r="AD286"/>
      <c r="AE286"/>
    </row>
    <row r="287" spans="1:31">
      <c r="A287" s="39"/>
      <c r="B287">
        <f>+'Ark1'!C2333</f>
        <v>2009</v>
      </c>
      <c r="C287">
        <f>+'Ark1'!N2333</f>
        <v>110</v>
      </c>
      <c r="D287" s="3" t="s">
        <v>512</v>
      </c>
      <c r="E287">
        <f>+'Ark1'!Q2333</f>
        <v>973</v>
      </c>
      <c r="G287" s="9">
        <f>+'Ark1'!R2333</f>
        <v>6237</v>
      </c>
      <c r="I287" s="9">
        <f>+'Ark1'!S2333</f>
        <v>6218</v>
      </c>
      <c r="J287" s="96">
        <f>+'Ark1'!T2333</f>
        <v>16.302472685451413</v>
      </c>
      <c r="L287" s="96">
        <f>+'Ark1'!U2333</f>
        <v>12.873557821426221</v>
      </c>
      <c r="M287" s="1">
        <f>+'Ark1'!W2333</f>
        <v>58.318591186876802</v>
      </c>
      <c r="O287" s="1">
        <f>+'Ark1'!AB2333</f>
        <v>3.5817851364084556</v>
      </c>
      <c r="P287" s="9">
        <f>+'Ark1'!Y2333</f>
        <v>114.38295654962296</v>
      </c>
      <c r="R287" s="1">
        <f>+'Ark1'!AA2333</f>
        <v>2.8856939715181302</v>
      </c>
      <c r="S287" s="9">
        <f>+'Ark1'!AC2333</f>
        <v>-0.17290423389093162</v>
      </c>
      <c r="T287" s="96">
        <f t="shared" si="11"/>
        <v>6.4100719424460433</v>
      </c>
      <c r="U287" s="39"/>
      <c r="V287"/>
      <c r="W287"/>
      <c r="X287" s="4"/>
      <c r="Y287"/>
      <c r="Z287"/>
      <c r="AA287"/>
      <c r="AB287"/>
      <c r="AC287"/>
      <c r="AD287"/>
      <c r="AE287"/>
    </row>
    <row r="288" spans="1:31">
      <c r="A288" s="39"/>
      <c r="B288">
        <f>+'Ark1'!C2334</f>
        <v>2009</v>
      </c>
      <c r="C288">
        <f>+'Ark1'!N2334</f>
        <v>120</v>
      </c>
      <c r="D288" s="3" t="s">
        <v>513</v>
      </c>
      <c r="E288">
        <f>+'Ark1'!Q2334</f>
        <v>757</v>
      </c>
      <c r="G288" s="9">
        <f>+'Ark1'!R2334</f>
        <v>4662</v>
      </c>
      <c r="I288" s="9">
        <f>+'Ark1'!S2334</f>
        <v>4651</v>
      </c>
      <c r="J288" s="96">
        <f>+'Ark1'!T2334</f>
        <v>12.185686653771761</v>
      </c>
      <c r="L288" s="96">
        <f>+'Ark1'!U2334</f>
        <v>10.484749637657014</v>
      </c>
      <c r="M288" s="1">
        <f>+'Ark1'!W2334</f>
        <v>58.359062567189866</v>
      </c>
      <c r="O288" s="1">
        <f>+'Ark1'!AB2334</f>
        <v>3.7579519505111376</v>
      </c>
      <c r="P288" s="9">
        <f>+'Ark1'!Y2334</f>
        <v>124.63048048048017</v>
      </c>
      <c r="R288" s="1">
        <f>+'Ark1'!AA2334</f>
        <v>2.8729477116198878</v>
      </c>
      <c r="S288" s="9">
        <f>+'Ark1'!AC2334</f>
        <v>0.42527148933196962</v>
      </c>
      <c r="T288" s="96">
        <f t="shared" si="11"/>
        <v>6.1585204755614269</v>
      </c>
      <c r="U288" s="39"/>
      <c r="V288"/>
      <c r="W288"/>
      <c r="X288" s="4"/>
      <c r="Y288"/>
      <c r="Z288"/>
      <c r="AA288"/>
      <c r="AB288"/>
      <c r="AC288"/>
      <c r="AD288"/>
      <c r="AE288"/>
    </row>
    <row r="289" spans="1:31">
      <c r="A289" s="39"/>
      <c r="B289">
        <f>+'Ark1'!C2335</f>
        <v>2009</v>
      </c>
      <c r="C289">
        <f>+'Ark1'!N2335</f>
        <v>130</v>
      </c>
      <c r="D289" s="3" t="s">
        <v>514</v>
      </c>
      <c r="E289">
        <f>+'Ark1'!Q2335</f>
        <v>712</v>
      </c>
      <c r="G289" s="9">
        <f>+'Ark1'!R2335</f>
        <v>3970</v>
      </c>
      <c r="I289" s="9">
        <f>+'Ark1'!S2335</f>
        <v>3961</v>
      </c>
      <c r="J289" s="96">
        <f>+'Ark1'!T2335</f>
        <v>10.376914632233779</v>
      </c>
      <c r="L289" s="96">
        <f>+'Ark1'!U2335</f>
        <v>9.6520848937537984</v>
      </c>
      <c r="M289" s="1">
        <f>+'Ark1'!W2335</f>
        <v>58.257005806614501</v>
      </c>
      <c r="O289" s="1">
        <f>+'Ark1'!AB2335</f>
        <v>4.0081452063478</v>
      </c>
      <c r="P289" s="9">
        <f>+'Ark1'!Y2335</f>
        <v>134.73148614609596</v>
      </c>
      <c r="R289" s="1">
        <f>+'Ark1'!AA2335</f>
        <v>2.8857113933024161</v>
      </c>
      <c r="S289" s="9">
        <f>+'Ark1'!AC2335</f>
        <v>-3.5955877972094759</v>
      </c>
      <c r="T289" s="96">
        <f t="shared" si="11"/>
        <v>5.5758426966292136</v>
      </c>
      <c r="U289" s="39"/>
      <c r="V289"/>
      <c r="W289"/>
      <c r="X289" s="4"/>
      <c r="Y289"/>
      <c r="Z289"/>
      <c r="AA289"/>
      <c r="AB289"/>
      <c r="AC289"/>
      <c r="AD289"/>
      <c r="AE289"/>
    </row>
    <row r="290" spans="1:31">
      <c r="A290" s="39"/>
      <c r="B290">
        <f>+'Ark1'!C2336</f>
        <v>2009</v>
      </c>
      <c r="C290">
        <f>+'Ark1'!N2336</f>
        <v>140</v>
      </c>
      <c r="D290" s="3" t="s">
        <v>515</v>
      </c>
      <c r="E290">
        <f>+'Ark1'!Q2336</f>
        <v>716</v>
      </c>
      <c r="G290" s="9">
        <f>+'Ark1'!R2336</f>
        <v>3624</v>
      </c>
      <c r="I290" s="9">
        <f>+'Ark1'!S2336</f>
        <v>3614</v>
      </c>
      <c r="J290" s="96">
        <f>+'Ark1'!T2336</f>
        <v>9.4725286214647877</v>
      </c>
      <c r="L290" s="96">
        <f>+'Ark1'!U2336</f>
        <v>9.4532773958823331</v>
      </c>
      <c r="M290" s="1">
        <f>+'Ark1'!W2336</f>
        <v>58.013004980630861</v>
      </c>
      <c r="O290" s="1">
        <f>+'Ark1'!AB2336</f>
        <v>4.1801037673466315</v>
      </c>
      <c r="P290" s="9">
        <f>+'Ark1'!Y2336</f>
        <v>144.55485651214099</v>
      </c>
      <c r="R290" s="1">
        <f>+'Ark1'!AA2336</f>
        <v>2.8993592340386325</v>
      </c>
      <c r="S290" s="9">
        <f>+'Ark1'!AC2336</f>
        <v>-6.0677133329542094</v>
      </c>
      <c r="T290" s="96">
        <f t="shared" si="11"/>
        <v>5.0614525139664801</v>
      </c>
      <c r="U290" s="39"/>
      <c r="V290"/>
      <c r="W290"/>
      <c r="X290" s="4"/>
      <c r="Y290"/>
      <c r="Z290"/>
      <c r="AA290"/>
      <c r="AB290"/>
      <c r="AC290"/>
      <c r="AD290"/>
      <c r="AE290"/>
    </row>
    <row r="291" spans="1:31">
      <c r="A291" s="39"/>
      <c r="B291">
        <f>+'Ark1'!C2337</f>
        <v>2009</v>
      </c>
      <c r="C291">
        <f>+'Ark1'!N2337</f>
        <v>150</v>
      </c>
      <c r="D291" s="3" t="s">
        <v>516</v>
      </c>
      <c r="E291">
        <f>+'Ark1'!Q2337</f>
        <v>705</v>
      </c>
      <c r="G291" s="9">
        <f>+'Ark1'!R2337</f>
        <v>3351</v>
      </c>
      <c r="I291" s="9">
        <f>+'Ark1'!S2337</f>
        <v>3346</v>
      </c>
      <c r="J291" s="96">
        <f>+'Ark1'!T2337</f>
        <v>8.7589523759736512</v>
      </c>
      <c r="L291" s="96">
        <f>+'Ark1'!U2337</f>
        <v>9.3577930628179757</v>
      </c>
      <c r="M291" s="1">
        <f>+'Ark1'!W2337</f>
        <v>57.629408248655103</v>
      </c>
      <c r="O291" s="1">
        <f>+'Ark1'!AB2337</f>
        <v>4.3707603906196146</v>
      </c>
      <c r="P291" s="9">
        <f>+'Ark1'!Y2337</f>
        <v>154.75243210981805</v>
      </c>
      <c r="R291" s="1">
        <f>+'Ark1'!AA2337</f>
        <v>2.8842446180392436</v>
      </c>
      <c r="S291" s="9">
        <f>+'Ark1'!AC2337</f>
        <v>-4.0661473104726555</v>
      </c>
      <c r="T291" s="96">
        <f t="shared" si="11"/>
        <v>4.7531914893617024</v>
      </c>
      <c r="U291" s="39"/>
      <c r="V291"/>
      <c r="W291"/>
      <c r="X291" s="4"/>
      <c r="Y291"/>
      <c r="Z291"/>
      <c r="AA291"/>
      <c r="AB291"/>
      <c r="AC291"/>
      <c r="AD291"/>
      <c r="AE291"/>
    </row>
    <row r="292" spans="1:31">
      <c r="A292" s="39"/>
      <c r="B292">
        <f>+'Ark1'!C2338</f>
        <v>2009</v>
      </c>
      <c r="C292">
        <f>+'Ark1'!N2338</f>
        <v>160</v>
      </c>
      <c r="D292" s="3" t="s">
        <v>517</v>
      </c>
      <c r="E292">
        <f>+'Ark1'!Q2338</f>
        <v>674</v>
      </c>
      <c r="G292" s="9">
        <f>+'Ark1'!R2338</f>
        <v>3064</v>
      </c>
      <c r="I292" s="9">
        <f>+'Ark1'!S2338</f>
        <v>3052</v>
      </c>
      <c r="J292" s="96">
        <f>+'Ark1'!T2338</f>
        <v>8.0087824768675819</v>
      </c>
      <c r="L292" s="96">
        <f>+'Ark1'!U2338</f>
        <v>9.0871620886523878</v>
      </c>
      <c r="M292" s="1">
        <f>+'Ark1'!W2338</f>
        <v>56.909239842726087</v>
      </c>
      <c r="O292" s="1">
        <f>+'Ark1'!AB2338</f>
        <v>4.4388911599808161</v>
      </c>
      <c r="P292" s="9">
        <f>+'Ark1'!Y2338</f>
        <v>164.35313315926896</v>
      </c>
      <c r="R292" s="1">
        <f>+'Ark1'!AA2338</f>
        <v>2.9203178681907351</v>
      </c>
      <c r="S292" s="9">
        <f>+'Ark1'!AC2338</f>
        <v>-4.9401759502230114</v>
      </c>
      <c r="T292" s="96">
        <f t="shared" si="11"/>
        <v>4.5459940652818993</v>
      </c>
      <c r="U292" s="39"/>
      <c r="V292"/>
      <c r="W292"/>
      <c r="X292" s="4"/>
      <c r="Y292"/>
      <c r="Z292"/>
      <c r="AA292"/>
      <c r="AB292"/>
      <c r="AC292"/>
      <c r="AD292"/>
      <c r="AE292"/>
    </row>
    <row r="293" spans="1:31">
      <c r="A293" s="39"/>
      <c r="B293">
        <f>+'Ark1'!C2339</f>
        <v>2009</v>
      </c>
      <c r="C293">
        <f>+'Ark1'!N2339</f>
        <v>170</v>
      </c>
      <c r="D293" s="3" t="s">
        <v>518</v>
      </c>
      <c r="E293">
        <f>+'Ark1'!Q2339</f>
        <v>647</v>
      </c>
      <c r="G293" s="9">
        <f>+'Ark1'!R2339</f>
        <v>2595</v>
      </c>
      <c r="I293" s="9">
        <f>+'Ark1'!S2339</f>
        <v>2593</v>
      </c>
      <c r="J293" s="96">
        <f>+'Ark1'!T2339</f>
        <v>6.782895080767422</v>
      </c>
      <c r="L293" s="96">
        <f>+'Ark1'!U2339</f>
        <v>8.1879538918617705</v>
      </c>
      <c r="M293" s="1">
        <f>+'Ark1'!W2339</f>
        <v>56.175086772078657</v>
      </c>
      <c r="O293" s="1">
        <f>+'Ark1'!AB2339</f>
        <v>4.6902723057569595</v>
      </c>
      <c r="P293" s="9">
        <f>+'Ark1'!Y2339</f>
        <v>174.85437379576112</v>
      </c>
      <c r="R293" s="1">
        <f>+'Ark1'!AA2339</f>
        <v>2.8722383441764801</v>
      </c>
      <c r="S293" s="9">
        <f>+'Ark1'!AC2339</f>
        <v>-3.2114430389326567</v>
      </c>
      <c r="T293" s="96">
        <f t="shared" si="11"/>
        <v>4.0108191653786704</v>
      </c>
      <c r="U293" s="39"/>
      <c r="V293"/>
      <c r="W293"/>
      <c r="X293" s="4"/>
      <c r="Y293"/>
      <c r="Z293"/>
      <c r="AA293"/>
      <c r="AB293"/>
      <c r="AC293"/>
      <c r="AD293"/>
      <c r="AE293"/>
    </row>
    <row r="294" spans="1:31">
      <c r="A294" s="39"/>
      <c r="B294">
        <f>+'Ark1'!C2340</f>
        <v>2009</v>
      </c>
      <c r="C294">
        <f>+'Ark1'!N2340</f>
        <v>180</v>
      </c>
      <c r="D294" s="3" t="s">
        <v>519</v>
      </c>
      <c r="E294">
        <f>+'Ark1'!Q2340</f>
        <v>606</v>
      </c>
      <c r="G294" s="9">
        <f>+'Ark1'!R2340</f>
        <v>2143</v>
      </c>
      <c r="I294" s="9">
        <f>+'Ark1'!S2340</f>
        <v>2140</v>
      </c>
      <c r="J294" s="96">
        <f>+'Ark1'!T2340</f>
        <v>5.6014428354853889</v>
      </c>
      <c r="L294" s="96">
        <f>+'Ark1'!U2340</f>
        <v>7.1360111833999564</v>
      </c>
      <c r="M294" s="1">
        <f>+'Ark1'!W2340</f>
        <v>54.959813084112149</v>
      </c>
      <c r="O294" s="1">
        <f>+'Ark1'!AB2340</f>
        <v>4.9093913400286864</v>
      </c>
      <c r="P294" s="9">
        <f>+'Ark1'!Y2340</f>
        <v>184.53205786280921</v>
      </c>
      <c r="R294" s="1">
        <f>+'Ark1'!AA2340</f>
        <v>2.8803732237723887</v>
      </c>
      <c r="S294" s="9">
        <f>+'Ark1'!AC2340</f>
        <v>-5.9987006288257616</v>
      </c>
      <c r="T294" s="96">
        <f t="shared" si="11"/>
        <v>3.5363036303630362</v>
      </c>
      <c r="U294" s="39"/>
      <c r="V294"/>
      <c r="W294"/>
      <c r="X294" s="4"/>
      <c r="Y294"/>
      <c r="Z294"/>
      <c r="AA294"/>
      <c r="AB294"/>
      <c r="AC294"/>
      <c r="AD294"/>
      <c r="AE294"/>
    </row>
    <row r="295" spans="1:31">
      <c r="A295" s="39"/>
      <c r="B295">
        <f>+'Ark1'!C2341</f>
        <v>2009</v>
      </c>
      <c r="C295">
        <f>+'Ark1'!N2341</f>
        <v>190</v>
      </c>
      <c r="D295" s="3" t="s">
        <v>520</v>
      </c>
      <c r="E295">
        <f>+'Ark1'!Q2341</f>
        <v>559</v>
      </c>
      <c r="G295" s="9">
        <f>+'Ark1'!R2341</f>
        <v>1630</v>
      </c>
      <c r="I295" s="9">
        <f>+'Ark1'!S2341</f>
        <v>1628</v>
      </c>
      <c r="J295" s="96">
        <f>+'Ark1'!T2341</f>
        <v>4.2605468137383031</v>
      </c>
      <c r="L295" s="96">
        <f>+'Ark1'!U2341</f>
        <v>5.7226810082159583</v>
      </c>
      <c r="M295" s="1">
        <f>+'Ark1'!W2341</f>
        <v>53.511056511056509</v>
      </c>
      <c r="O295" s="1">
        <f>+'Ark1'!AB2341</f>
        <v>5.189220599636915</v>
      </c>
      <c r="P295" s="9">
        <f>+'Ark1'!Y2341</f>
        <v>194.55858895705512</v>
      </c>
      <c r="R295" s="1">
        <f>+'Ark1'!AA2341</f>
        <v>2.9204082227523891</v>
      </c>
      <c r="S295" s="9">
        <f>+'Ark1'!AC2341</f>
        <v>-5.5164568302877237</v>
      </c>
      <c r="T295" s="96">
        <f t="shared" si="11"/>
        <v>2.9159212880143111</v>
      </c>
      <c r="U295" s="39"/>
      <c r="V295"/>
      <c r="W295"/>
      <c r="X295" s="4"/>
      <c r="Y295"/>
      <c r="Z295"/>
      <c r="AA295"/>
      <c r="AB295"/>
      <c r="AC295"/>
      <c r="AD295"/>
      <c r="AE295"/>
    </row>
    <row r="296" spans="1:31">
      <c r="A296" s="39"/>
      <c r="B296">
        <f>+'Ark1'!C2342</f>
        <v>2009</v>
      </c>
      <c r="C296">
        <f>+'Ark1'!N2342</f>
        <v>200</v>
      </c>
      <c r="D296" s="3" t="s">
        <v>521</v>
      </c>
      <c r="E296">
        <f>+'Ark1'!Q2342</f>
        <v>435</v>
      </c>
      <c r="G296" s="9">
        <f>+'Ark1'!R2342</f>
        <v>1083</v>
      </c>
      <c r="I296" s="9">
        <f>+'Ark1'!S2342</f>
        <v>1083</v>
      </c>
      <c r="J296" s="96">
        <f>+'Ark1'!T2342</f>
        <v>2.8307804903549592</v>
      </c>
      <c r="L296" s="96">
        <f>+'Ark1'!U2342</f>
        <v>3.9986252450334225</v>
      </c>
      <c r="M296" s="1">
        <f>+'Ark1'!W2342</f>
        <v>52.437673130193915</v>
      </c>
      <c r="O296" s="1">
        <f>+'Ark1'!AB2342</f>
        <v>5.4981355806022991</v>
      </c>
      <c r="P296" s="9">
        <f>+'Ark1'!Y2342</f>
        <v>204.60710987996336</v>
      </c>
      <c r="R296" s="1">
        <f>+'Ark1'!AA2342</f>
        <v>2.8551706272922401</v>
      </c>
      <c r="S296" s="9">
        <f>+'Ark1'!AC2342</f>
        <v>-9.1857225104469897</v>
      </c>
      <c r="T296" s="96">
        <f t="shared" si="11"/>
        <v>2.489655172413793</v>
      </c>
      <c r="U296" s="39"/>
      <c r="V296"/>
      <c r="W296"/>
      <c r="X296" s="4"/>
      <c r="Y296"/>
      <c r="Z296"/>
      <c r="AA296"/>
      <c r="AB296"/>
      <c r="AC296"/>
      <c r="AD296"/>
      <c r="AE296"/>
    </row>
    <row r="297" spans="1:31">
      <c r="A297" s="39"/>
      <c r="B297">
        <f>+'Ark1'!C2343</f>
        <v>2009</v>
      </c>
      <c r="C297">
        <f>+'Ark1'!N2343</f>
        <v>210</v>
      </c>
      <c r="D297" s="3" t="s">
        <v>522</v>
      </c>
      <c r="E297">
        <f>+'Ark1'!Q2343</f>
        <v>321</v>
      </c>
      <c r="G297" s="9">
        <f>+'Ark1'!R2343</f>
        <v>645</v>
      </c>
      <c r="I297" s="9">
        <f>+'Ark1'!S2343</f>
        <v>644</v>
      </c>
      <c r="J297" s="96">
        <f>+'Ark1'!T2343</f>
        <v>1.6859218986878559</v>
      </c>
      <c r="L297" s="96">
        <f>+'Ark1'!U2343</f>
        <v>2.4941199288203757</v>
      </c>
      <c r="M297" s="1">
        <f>+'Ark1'!W2343</f>
        <v>50.161490683229822</v>
      </c>
      <c r="O297" s="1">
        <f>+'Ark1'!AB2343</f>
        <v>5.5262227742404759</v>
      </c>
      <c r="P297" s="9">
        <f>+'Ark1'!Y2343</f>
        <v>214.28713178294564</v>
      </c>
      <c r="R297" s="1">
        <f>+'Ark1'!AA2343</f>
        <v>2.7878133169506518</v>
      </c>
      <c r="S297" s="9">
        <f>+'Ark1'!AC2343</f>
        <v>-6.165057959626246</v>
      </c>
      <c r="T297" s="96">
        <f t="shared" si="11"/>
        <v>2.0093457943925235</v>
      </c>
      <c r="U297" s="39"/>
      <c r="V297"/>
      <c r="W297"/>
      <c r="X297" s="4"/>
      <c r="Y297"/>
      <c r="Z297"/>
      <c r="AA297"/>
      <c r="AB297"/>
      <c r="AC297"/>
      <c r="AD297"/>
      <c r="AE297"/>
    </row>
    <row r="298" spans="1:31">
      <c r="A298" s="39"/>
      <c r="B298">
        <f>+'Ark1'!C2344</f>
        <v>2009</v>
      </c>
      <c r="C298">
        <f>+'Ark1'!N2344</f>
        <v>220</v>
      </c>
      <c r="D298" s="3" t="s">
        <v>523</v>
      </c>
      <c r="E298">
        <f>+'Ark1'!Q2344</f>
        <v>218</v>
      </c>
      <c r="G298" s="9">
        <f>+'Ark1'!R2344</f>
        <v>383</v>
      </c>
      <c r="I298" s="9">
        <f>+'Ark1'!S2344</f>
        <v>383</v>
      </c>
      <c r="J298" s="96">
        <f>+'Ark1'!T2344</f>
        <v>1.0010978096084477</v>
      </c>
      <c r="L298" s="96">
        <f>+'Ark1'!U2344</f>
        <v>1.5499503297046195</v>
      </c>
      <c r="M298" s="1">
        <f>+'Ark1'!W2344</f>
        <v>48.749347258485642</v>
      </c>
      <c r="O298" s="1">
        <f>+'Ark1'!AB2344</f>
        <v>6.0156317992947006</v>
      </c>
      <c r="P298" s="9">
        <f>+'Ark1'!Y2344</f>
        <v>224.26292428198431</v>
      </c>
      <c r="R298" s="1">
        <f>+'Ark1'!AA2344</f>
        <v>2.7335234030977298</v>
      </c>
      <c r="S298" s="9">
        <f>+'Ark1'!AC2344</f>
        <v>-7.458861468584014</v>
      </c>
      <c r="T298" s="96">
        <f t="shared" si="11"/>
        <v>1.7568807339449541</v>
      </c>
      <c r="U298" s="39"/>
      <c r="V298"/>
      <c r="W298"/>
      <c r="X298" s="4"/>
      <c r="Y298"/>
      <c r="Z298"/>
      <c r="AA298"/>
      <c r="AB298"/>
      <c r="AC298"/>
      <c r="AD298"/>
      <c r="AE298"/>
    </row>
    <row r="299" spans="1:31">
      <c r="A299" s="39"/>
      <c r="B299">
        <f>+'Ark1'!C2345</f>
        <v>2009</v>
      </c>
      <c r="C299">
        <f>+'Ark1'!N2345</f>
        <v>230</v>
      </c>
      <c r="D299" s="3" t="s">
        <v>524</v>
      </c>
      <c r="E299">
        <f>+'Ark1'!Q2345</f>
        <v>203</v>
      </c>
      <c r="G299" s="9">
        <f>+'Ark1'!R2345</f>
        <v>401</v>
      </c>
      <c r="I299" s="9">
        <f>+'Ark1'!S2345</f>
        <v>401</v>
      </c>
      <c r="J299" s="96">
        <f>+'Ark1'!T2345</f>
        <v>1.0481467928276438</v>
      </c>
      <c r="L299" s="96">
        <f>+'Ark1'!U2345</f>
        <v>1.7594441907390599</v>
      </c>
      <c r="M299" s="1">
        <f>+'Ark1'!W2345</f>
        <v>45.942643391521187</v>
      </c>
      <c r="O299" s="1">
        <f>+'Ark1'!AB2345</f>
        <v>6.6249134559829939</v>
      </c>
      <c r="P299" s="9">
        <f>+'Ark1'!Y2345</f>
        <v>243.14738154613471</v>
      </c>
      <c r="R299" s="1">
        <f>+'Ark1'!AA2345</f>
        <v>12.778855641166929</v>
      </c>
      <c r="S299" s="9">
        <f>+'Ark1'!AC2345</f>
        <v>-22.339664028493381</v>
      </c>
      <c r="T299" s="96">
        <f t="shared" si="11"/>
        <v>1.9753694581280787</v>
      </c>
      <c r="U299" s="39"/>
      <c r="V299"/>
      <c r="W299"/>
      <c r="X299" s="4"/>
      <c r="Y299"/>
      <c r="Z299"/>
      <c r="AA299"/>
      <c r="AB299"/>
      <c r="AC299"/>
      <c r="AD299"/>
      <c r="AE299"/>
    </row>
    <row r="300" spans="1:31">
      <c r="A300" s="39"/>
      <c r="B300">
        <f>+'Ark1'!C2346</f>
        <v>2008</v>
      </c>
      <c r="C300">
        <f>+'Ark1'!N2346</f>
        <v>60</v>
      </c>
      <c r="D300" s="3" t="s">
        <v>525</v>
      </c>
      <c r="E300">
        <f>+'Ark1'!Q2346</f>
        <v>22</v>
      </c>
      <c r="G300" s="9">
        <f>+'Ark1'!R2346</f>
        <v>26</v>
      </c>
      <c r="I300" s="9">
        <f>+'Ark1'!S2346</f>
        <v>23</v>
      </c>
      <c r="J300" s="96">
        <f>+'Ark1'!T2346</f>
        <v>7.1371709352438972E-2</v>
      </c>
      <c r="L300" s="96">
        <f>+'Ark1'!U2346</f>
        <v>2.7192509080992276E-2</v>
      </c>
      <c r="M300" s="1">
        <f>+'Ark1'!W2346</f>
        <v>59.913043478260867</v>
      </c>
      <c r="O300" s="1">
        <f>+'Ark1'!AB2346</f>
        <v>0</v>
      </c>
      <c r="P300" s="9">
        <f>+'Ark1'!Y2346</f>
        <v>55.746153846153824</v>
      </c>
      <c r="R300" s="1">
        <f>+'Ark1'!AA2346</f>
        <v>5.8838505710574722</v>
      </c>
      <c r="S300" s="9">
        <f>+'Ark1'!AC2346</f>
        <v>0</v>
      </c>
      <c r="T300" s="96">
        <f t="shared" si="11"/>
        <v>1.1818181818181819</v>
      </c>
      <c r="U300" s="39"/>
      <c r="V300"/>
      <c r="W300"/>
      <c r="X300" s="4"/>
      <c r="Y300"/>
      <c r="Z300"/>
      <c r="AA300"/>
      <c r="AB300"/>
      <c r="AC300"/>
      <c r="AD300"/>
      <c r="AE300"/>
    </row>
    <row r="301" spans="1:31">
      <c r="A301" s="39"/>
      <c r="B301" s="47">
        <f>+'Ark1'!C2347</f>
        <v>2008</v>
      </c>
      <c r="C301" s="47">
        <f>+'Ark1'!N2347</f>
        <v>70</v>
      </c>
      <c r="D301" s="48" t="s">
        <v>509</v>
      </c>
      <c r="E301" s="47">
        <f>+'Ark1'!Q2347</f>
        <v>45</v>
      </c>
      <c r="F301" s="47"/>
      <c r="G301" s="65">
        <f>+'Ark1'!R2347</f>
        <v>73</v>
      </c>
      <c r="H301" s="47"/>
      <c r="I301" s="65">
        <f>+'Ark1'!S2347</f>
        <v>65</v>
      </c>
      <c r="J301" s="101">
        <f>+'Ark1'!T2347</f>
        <v>0.20038979933569409</v>
      </c>
      <c r="K301" s="47"/>
      <c r="L301" s="101">
        <f>+'Ark1'!U2347</f>
        <v>9.2976843178957824E-2</v>
      </c>
      <c r="M301" s="49">
        <f>+'Ark1'!W2347</f>
        <v>60.492307692307698</v>
      </c>
      <c r="N301" s="101"/>
      <c r="O301" s="49">
        <f>+'Ark1'!AB2347</f>
        <v>3.0590248668644504</v>
      </c>
      <c r="P301" s="65">
        <f>+'Ark1'!Y2347</f>
        <v>67.887671232876727</v>
      </c>
      <c r="Q301" s="47"/>
      <c r="R301" s="49">
        <f>+'Ark1'!AA2347</f>
        <v>2.8386870871402925</v>
      </c>
      <c r="S301" s="65">
        <f>+'Ark1'!AC2347</f>
        <v>9.6240567454089501</v>
      </c>
      <c r="T301" s="101">
        <f t="shared" si="11"/>
        <v>1.6222222222222222</v>
      </c>
      <c r="U301" s="39"/>
      <c r="V301"/>
      <c r="W301"/>
      <c r="X301" s="4"/>
      <c r="Y301"/>
      <c r="Z301"/>
      <c r="AA301"/>
      <c r="AB301"/>
      <c r="AC301"/>
      <c r="AD301"/>
      <c r="AE301"/>
    </row>
    <row r="302" spans="1:31">
      <c r="A302" s="39"/>
      <c r="B302" s="47">
        <f>+'Ark1'!C2348</f>
        <v>2008</v>
      </c>
      <c r="C302" s="47">
        <f>+'Ark1'!N2348</f>
        <v>80</v>
      </c>
      <c r="D302" s="48" t="s">
        <v>510</v>
      </c>
      <c r="E302" s="47">
        <f>+'Ark1'!Q2348</f>
        <v>115</v>
      </c>
      <c r="F302" s="47"/>
      <c r="G302" s="65">
        <f>+'Ark1'!R2348</f>
        <v>206</v>
      </c>
      <c r="H302" s="47"/>
      <c r="I302" s="65">
        <f>+'Ark1'!S2348</f>
        <v>196</v>
      </c>
      <c r="J302" s="101">
        <f>+'Ark1'!T2348</f>
        <v>0.56548354333086281</v>
      </c>
      <c r="K302" s="47"/>
      <c r="L302" s="101">
        <f>+'Ark1'!U2348</f>
        <v>0.31521284864252502</v>
      </c>
      <c r="M302" s="49">
        <f>+'Ark1'!W2348</f>
        <v>60.479591836734677</v>
      </c>
      <c r="N302" s="101"/>
      <c r="O302" s="49">
        <f>+'Ark1'!AB2348</f>
        <v>2.9631395093330188</v>
      </c>
      <c r="P302" s="65">
        <f>+'Ark1'!Y2348</f>
        <v>81.559708737864113</v>
      </c>
      <c r="Q302" s="47"/>
      <c r="R302" s="49">
        <f>+'Ark1'!AA2348</f>
        <v>2.9604745161334201</v>
      </c>
      <c r="S302" s="65">
        <f>+'Ark1'!AC2348</f>
        <v>-9.6914913303640493E-2</v>
      </c>
      <c r="T302" s="101">
        <f t="shared" si="11"/>
        <v>1.7913043478260871</v>
      </c>
      <c r="U302" s="39"/>
      <c r="V302"/>
      <c r="W302"/>
      <c r="X302" s="4"/>
      <c r="Y302"/>
      <c r="Z302"/>
      <c r="AA302"/>
      <c r="AB302"/>
      <c r="AC302"/>
      <c r="AD302"/>
      <c r="AE302"/>
    </row>
    <row r="303" spans="1:31">
      <c r="A303" s="39"/>
      <c r="B303" s="47">
        <f>+'Ark1'!C2349</f>
        <v>2008</v>
      </c>
      <c r="C303" s="47">
        <f>+'Ark1'!N2349</f>
        <v>90</v>
      </c>
      <c r="D303" s="48" t="s">
        <v>511</v>
      </c>
      <c r="E303" s="47">
        <f>+'Ark1'!Q2349</f>
        <v>234</v>
      </c>
      <c r="F303" s="47"/>
      <c r="G303" s="65">
        <f>+'Ark1'!R2349</f>
        <v>653</v>
      </c>
      <c r="H303" s="47"/>
      <c r="I303" s="65">
        <f>+'Ark1'!S2349</f>
        <v>638</v>
      </c>
      <c r="J303" s="101">
        <f>+'Ark1'!T2349</f>
        <v>1.7925279310439488</v>
      </c>
      <c r="K303" s="47"/>
      <c r="L303" s="101">
        <f>+'Ark1'!U2349</f>
        <v>1.1443404797813741</v>
      </c>
      <c r="M303" s="49">
        <f>+'Ark1'!W2349</f>
        <v>60.247648902821311</v>
      </c>
      <c r="N303" s="101"/>
      <c r="O303" s="49">
        <f>+'Ark1'!AB2349</f>
        <v>3.0877631557808876</v>
      </c>
      <c r="P303" s="65">
        <f>+'Ark1'!Y2349</f>
        <v>93.407350689127057</v>
      </c>
      <c r="Q303" s="47"/>
      <c r="R303" s="49">
        <f>+'Ark1'!AA2349</f>
        <v>2.9017161752029126</v>
      </c>
      <c r="S303" s="65">
        <f>+'Ark1'!AC2349</f>
        <v>-3.5771496143940151E-2</v>
      </c>
      <c r="T303" s="101">
        <f t="shared" si="11"/>
        <v>2.7905982905982905</v>
      </c>
      <c r="U303" s="39"/>
      <c r="V303"/>
      <c r="W303"/>
      <c r="X303" s="4"/>
      <c r="Y303"/>
      <c r="Z303"/>
      <c r="AA303"/>
      <c r="AB303"/>
      <c r="AC303"/>
      <c r="AD303"/>
      <c r="AE303"/>
    </row>
    <row r="304" spans="1:31">
      <c r="A304" s="39"/>
      <c r="B304" s="47">
        <f>+'Ark1'!C2350</f>
        <v>2008</v>
      </c>
      <c r="C304" s="47">
        <f>+'Ark1'!N2350</f>
        <v>100</v>
      </c>
      <c r="D304" s="48" t="s">
        <v>486</v>
      </c>
      <c r="E304" s="47">
        <f>+'Ark1'!Q2350</f>
        <v>874</v>
      </c>
      <c r="F304" s="47"/>
      <c r="G304" s="65">
        <f>+'Ark1'!R2350</f>
        <v>3343</v>
      </c>
      <c r="H304" s="47"/>
      <c r="I304" s="65">
        <f>+'Ark1'!S2350</f>
        <v>3327</v>
      </c>
      <c r="J304" s="101">
        <f>+'Ark1'!T2350</f>
        <v>9.1767547832770617</v>
      </c>
      <c r="K304" s="47"/>
      <c r="L304" s="101">
        <f>+'Ark1'!U2350</f>
        <v>6.6753557370790979</v>
      </c>
      <c r="M304" s="49">
        <f>+'Ark1'!W2350</f>
        <v>58.500751427712679</v>
      </c>
      <c r="N304" s="101"/>
      <c r="O304" s="49">
        <f>+'Ark1'!AB2350</f>
        <v>3.3455328959837152</v>
      </c>
      <c r="P304" s="65">
        <f>+'Ark1'!Y2350</f>
        <v>106.43317379599161</v>
      </c>
      <c r="Q304" s="47"/>
      <c r="R304" s="49">
        <f>+'Ark1'!AA2350</f>
        <v>2.3797673853145462</v>
      </c>
      <c r="S304" s="65">
        <f>+'Ark1'!AC2350</f>
        <v>-21.684789296288923</v>
      </c>
      <c r="T304" s="101">
        <f t="shared" si="11"/>
        <v>3.8249427917620138</v>
      </c>
      <c r="U304" s="39"/>
      <c r="V304"/>
      <c r="W304"/>
      <c r="X304" s="4"/>
      <c r="Y304"/>
      <c r="Z304"/>
      <c r="AA304"/>
      <c r="AB304"/>
      <c r="AC304"/>
      <c r="AD304"/>
      <c r="AE304"/>
    </row>
    <row r="305" spans="1:31">
      <c r="A305" s="39"/>
      <c r="B305" s="47">
        <f>+'Ark1'!C2351</f>
        <v>2008</v>
      </c>
      <c r="C305" s="47">
        <f>+'Ark1'!N2351</f>
        <v>110</v>
      </c>
      <c r="D305" s="48" t="s">
        <v>512</v>
      </c>
      <c r="E305" s="47">
        <f>+'Ark1'!Q2351</f>
        <v>1020</v>
      </c>
      <c r="F305" s="47"/>
      <c r="G305" s="65">
        <f>+'Ark1'!R2351</f>
        <v>5412</v>
      </c>
      <c r="H305" s="47"/>
      <c r="I305" s="65">
        <f>+'Ark1'!S2351</f>
        <v>5391</v>
      </c>
      <c r="J305" s="101">
        <f>+'Ark1'!T2351</f>
        <v>14.856295808284605</v>
      </c>
      <c r="K305" s="47"/>
      <c r="L305" s="101">
        <f>+'Ark1'!U2351</f>
        <v>11.596614530743272</v>
      </c>
      <c r="M305" s="49">
        <f>+'Ark1'!W2351</f>
        <v>58.176405119643853</v>
      </c>
      <c r="N305" s="101"/>
      <c r="O305" s="49">
        <f>+'Ark1'!AB2351</f>
        <v>3.5342676479976087</v>
      </c>
      <c r="P305" s="65">
        <f>+'Ark1'!Y2351</f>
        <v>114.21217664449344</v>
      </c>
      <c r="Q305" s="47"/>
      <c r="R305" s="49">
        <f>+'Ark1'!AA2351</f>
        <v>2.9213675457837676</v>
      </c>
      <c r="S305" s="65">
        <f>+'Ark1'!AC2351</f>
        <v>0.61608130593981525</v>
      </c>
      <c r="T305" s="101">
        <f t="shared" si="11"/>
        <v>5.3058823529411763</v>
      </c>
      <c r="U305" s="39"/>
      <c r="V305"/>
      <c r="W305"/>
      <c r="X305" s="4"/>
      <c r="Y305"/>
      <c r="Z305"/>
      <c r="AA305"/>
      <c r="AB305"/>
      <c r="AC305"/>
      <c r="AD305"/>
      <c r="AE305"/>
    </row>
    <row r="306" spans="1:31">
      <c r="A306" s="39"/>
      <c r="B306" s="47">
        <f>+'Ark1'!C2352</f>
        <v>2008</v>
      </c>
      <c r="C306" s="47">
        <f>+'Ark1'!N2352</f>
        <v>120</v>
      </c>
      <c r="D306" s="48" t="s">
        <v>513</v>
      </c>
      <c r="E306" s="47">
        <f>+'Ark1'!Q2352</f>
        <v>782</v>
      </c>
      <c r="F306" s="47"/>
      <c r="G306" s="65">
        <f>+'Ark1'!R2352</f>
        <v>4281</v>
      </c>
      <c r="H306" s="47"/>
      <c r="I306" s="65">
        <f>+'Ark1'!S2352</f>
        <v>4270</v>
      </c>
      <c r="J306" s="101">
        <f>+'Ark1'!T2352</f>
        <v>11.751626451453516</v>
      </c>
      <c r="K306" s="47"/>
      <c r="L306" s="101">
        <f>+'Ark1'!U2352</f>
        <v>10.008905199641498</v>
      </c>
      <c r="M306" s="49">
        <f>+'Ark1'!W2352</f>
        <v>58.061124121779855</v>
      </c>
      <c r="N306" s="101"/>
      <c r="O306" s="49">
        <f>+'Ark1'!AB2352</f>
        <v>3.7204116579981048</v>
      </c>
      <c r="P306" s="65">
        <f>+'Ark1'!Y2352</f>
        <v>124.6178696566222</v>
      </c>
      <c r="Q306" s="47"/>
      <c r="R306" s="49">
        <f>+'Ark1'!AA2352</f>
        <v>2.9125967564665274</v>
      </c>
      <c r="S306" s="65">
        <f>+'Ark1'!AC2352</f>
        <v>-1.7500609752117562</v>
      </c>
      <c r="T306" s="101">
        <f t="shared" si="11"/>
        <v>5.4744245524296673</v>
      </c>
      <c r="U306" s="39"/>
      <c r="V306"/>
      <c r="W306"/>
      <c r="X306" s="4"/>
      <c r="Y306"/>
      <c r="Z306"/>
      <c r="AA306"/>
      <c r="AB306"/>
      <c r="AC306"/>
      <c r="AD306"/>
      <c r="AE306"/>
    </row>
    <row r="307" spans="1:31">
      <c r="A307" s="39"/>
      <c r="B307" s="47">
        <f>+'Ark1'!C2353</f>
        <v>2008</v>
      </c>
      <c r="C307" s="47">
        <f>+'Ark1'!N2353</f>
        <v>130</v>
      </c>
      <c r="D307" s="48" t="s">
        <v>514</v>
      </c>
      <c r="E307" s="47">
        <f>+'Ark1'!Q2353</f>
        <v>727</v>
      </c>
      <c r="F307" s="47"/>
      <c r="G307" s="65">
        <f>+'Ark1'!R2353</f>
        <v>3791</v>
      </c>
      <c r="H307" s="47"/>
      <c r="I307" s="65">
        <f>+'Ark1'!S2353</f>
        <v>3778</v>
      </c>
      <c r="J307" s="101">
        <f>+'Ark1'!T2353</f>
        <v>10.406544236734472</v>
      </c>
      <c r="K307" s="47"/>
      <c r="L307" s="101">
        <f>+'Ark1'!U2353</f>
        <v>9.5699039598252131</v>
      </c>
      <c r="M307" s="49">
        <f>+'Ark1'!W2353</f>
        <v>57.719692959237683</v>
      </c>
      <c r="N307" s="101"/>
      <c r="O307" s="49">
        <f>+'Ark1'!AB2353</f>
        <v>4.0616658395573246</v>
      </c>
      <c r="P307" s="65">
        <f>+'Ark1'!Y2353</f>
        <v>134.55280928514938</v>
      </c>
      <c r="Q307" s="47"/>
      <c r="R307" s="49">
        <f>+'Ark1'!AA2353</f>
        <v>2.9224377328987994</v>
      </c>
      <c r="S307" s="65">
        <f>+'Ark1'!AC2353</f>
        <v>-1.770477100003518</v>
      </c>
      <c r="T307" s="101">
        <f t="shared" si="11"/>
        <v>5.2145804676753782</v>
      </c>
      <c r="U307" s="39"/>
      <c r="V307"/>
      <c r="W307"/>
      <c r="X307" s="4"/>
      <c r="Y307"/>
      <c r="Z307"/>
      <c r="AA307"/>
      <c r="AB307"/>
      <c r="AC307"/>
      <c r="AD307"/>
      <c r="AE307"/>
    </row>
    <row r="308" spans="1:31">
      <c r="A308" s="39"/>
      <c r="B308" s="47">
        <f>+'Ark1'!C2354</f>
        <v>2008</v>
      </c>
      <c r="C308" s="47">
        <f>+'Ark1'!N2354</f>
        <v>140</v>
      </c>
      <c r="D308" s="48" t="s">
        <v>515</v>
      </c>
      <c r="E308" s="47">
        <f>+'Ark1'!Q2354</f>
        <v>704</v>
      </c>
      <c r="F308" s="47"/>
      <c r="G308" s="65">
        <f>+'Ark1'!R2354</f>
        <v>3395</v>
      </c>
      <c r="H308" s="47"/>
      <c r="I308" s="65">
        <f>+'Ark1'!S2354</f>
        <v>3390</v>
      </c>
      <c r="J308" s="101">
        <f>+'Ark1'!T2354</f>
        <v>9.3194982019819363</v>
      </c>
      <c r="K308" s="47"/>
      <c r="L308" s="101">
        <f>+'Ark1'!U2354</f>
        <v>9.2229996620729437</v>
      </c>
      <c r="M308" s="49">
        <f>+'Ark1'!W2354</f>
        <v>57.58230088495575</v>
      </c>
      <c r="N308" s="101"/>
      <c r="O308" s="49">
        <f>+'Ark1'!AB2354</f>
        <v>4.0467962510693312</v>
      </c>
      <c r="P308" s="65">
        <f>+'Ark1'!Y2354</f>
        <v>144.80094256259181</v>
      </c>
      <c r="Q308" s="47"/>
      <c r="R308" s="49">
        <f>+'Ark1'!AA2354</f>
        <v>2.90661568386566</v>
      </c>
      <c r="S308" s="65">
        <f>+'Ark1'!AC2354</f>
        <v>-0.4327273139808413</v>
      </c>
      <c r="T308" s="101">
        <f t="shared" si="11"/>
        <v>4.8224431818181817</v>
      </c>
      <c r="U308" s="39"/>
      <c r="V308"/>
      <c r="W308"/>
      <c r="X308" s="4"/>
      <c r="Y308"/>
      <c r="Z308"/>
      <c r="AA308"/>
      <c r="AB308"/>
      <c r="AC308"/>
      <c r="AD308"/>
      <c r="AE308"/>
    </row>
    <row r="309" spans="1:31">
      <c r="A309" s="39"/>
      <c r="B309" s="47">
        <f>+'Ark1'!C2355</f>
        <v>2008</v>
      </c>
      <c r="C309" s="47">
        <f>+'Ark1'!N2355</f>
        <v>150</v>
      </c>
      <c r="D309" s="48" t="s">
        <v>516</v>
      </c>
      <c r="E309" s="47">
        <f>+'Ark1'!Q2355</f>
        <v>692</v>
      </c>
      <c r="F309" s="47"/>
      <c r="G309" s="65">
        <f>+'Ark1'!R2355</f>
        <v>3160</v>
      </c>
      <c r="H309" s="47"/>
      <c r="I309" s="65">
        <f>+'Ark1'!S2355</f>
        <v>3155</v>
      </c>
      <c r="J309" s="101">
        <f>+'Ark1'!T2355</f>
        <v>8.6744077520656599</v>
      </c>
      <c r="K309" s="47"/>
      <c r="L309" s="101">
        <f>+'Ark1'!U2355</f>
        <v>9.1746032246330866</v>
      </c>
      <c r="M309" s="49">
        <f>+'Ark1'!W2355</f>
        <v>57.285578446909682</v>
      </c>
      <c r="N309" s="101"/>
      <c r="O309" s="49">
        <f>+'Ark1'!AB2355</f>
        <v>4.1455948712526371</v>
      </c>
      <c r="P309" s="65">
        <f>+'Ark1'!Y2355</f>
        <v>154.75303797468339</v>
      </c>
      <c r="Q309" s="47"/>
      <c r="R309" s="49">
        <f>+'Ark1'!AA2355</f>
        <v>2.9071947887409824</v>
      </c>
      <c r="S309" s="65">
        <f>+'Ark1'!AC2355</f>
        <v>-5.3975010934224494</v>
      </c>
      <c r="T309" s="101">
        <f t="shared" si="11"/>
        <v>4.5664739884393066</v>
      </c>
      <c r="U309" s="39"/>
      <c r="V309"/>
      <c r="W309"/>
      <c r="X309" s="4"/>
      <c r="Y309"/>
      <c r="Z309"/>
      <c r="AA309"/>
      <c r="AB309"/>
      <c r="AC309"/>
      <c r="AD309"/>
      <c r="AE309"/>
    </row>
    <row r="310" spans="1:31">
      <c r="A310" s="39"/>
      <c r="B310" s="47">
        <f>+'Ark1'!C2356</f>
        <v>2008</v>
      </c>
      <c r="C310" s="47">
        <f>+'Ark1'!N2356</f>
        <v>160</v>
      </c>
      <c r="D310" s="48" t="s">
        <v>517</v>
      </c>
      <c r="E310" s="47">
        <f>+'Ark1'!Q2356</f>
        <v>665</v>
      </c>
      <c r="F310" s="47"/>
      <c r="G310" s="65">
        <f>+'Ark1'!R2356</f>
        <v>2882</v>
      </c>
      <c r="H310" s="47"/>
      <c r="I310" s="65">
        <f>+'Ark1'!S2356</f>
        <v>2879</v>
      </c>
      <c r="J310" s="101">
        <f>+'Ark1'!T2356</f>
        <v>7.9112794751434308</v>
      </c>
      <c r="K310" s="47"/>
      <c r="L310" s="101">
        <f>+'Ark1'!U2356</f>
        <v>8.9098674324845604</v>
      </c>
      <c r="M310" s="49">
        <f>+'Ark1'!W2356</f>
        <v>56.497742271622094</v>
      </c>
      <c r="N310" s="101"/>
      <c r="O310" s="49">
        <f>+'Ark1'!AB2356</f>
        <v>4.2636999150829844</v>
      </c>
      <c r="P310" s="65">
        <f>+'Ark1'!Y2356</f>
        <v>164.78445523941679</v>
      </c>
      <c r="Q310" s="47"/>
      <c r="R310" s="49">
        <f>+'Ark1'!AA2356</f>
        <v>2.8923434436276594</v>
      </c>
      <c r="S310" s="65">
        <f>+'Ark1'!AC2356</f>
        <v>-7.5821865766332994</v>
      </c>
      <c r="T310" s="101">
        <f t="shared" si="11"/>
        <v>4.3338345864661658</v>
      </c>
      <c r="U310" s="39"/>
      <c r="V310"/>
      <c r="W310"/>
      <c r="X310" s="4"/>
      <c r="Y310"/>
      <c r="Z310"/>
      <c r="AA310"/>
      <c r="AB310"/>
      <c r="AC310"/>
      <c r="AD310"/>
      <c r="AE310"/>
    </row>
    <row r="311" spans="1:31">
      <c r="A311" s="39"/>
      <c r="B311" s="47">
        <f>+'Ark1'!C2357</f>
        <v>2008</v>
      </c>
      <c r="C311" s="47">
        <f>+'Ark1'!N2357</f>
        <v>170</v>
      </c>
      <c r="D311" s="48" t="s">
        <v>518</v>
      </c>
      <c r="E311" s="47">
        <f>+'Ark1'!Q2357</f>
        <v>676</v>
      </c>
      <c r="F311" s="47"/>
      <c r="G311" s="65">
        <f>+'Ark1'!R2357</f>
        <v>2667</v>
      </c>
      <c r="H311" s="47"/>
      <c r="I311" s="65">
        <f>+'Ark1'!S2357</f>
        <v>2664</v>
      </c>
      <c r="J311" s="101">
        <f>+'Ark1'!T2357</f>
        <v>7.3210903401136447</v>
      </c>
      <c r="K311" s="47"/>
      <c r="L311" s="101">
        <f>+'Ark1'!U2357</f>
        <v>8.7359790852945807</v>
      </c>
      <c r="M311" s="49">
        <f>+'Ark1'!W2357</f>
        <v>55.986861861861883</v>
      </c>
      <c r="N311" s="101"/>
      <c r="O311" s="49">
        <f>+'Ark1'!AB2357</f>
        <v>4.2586486883268471</v>
      </c>
      <c r="P311" s="65">
        <f>+'Ark1'!Y2357</f>
        <v>174.59328833895765</v>
      </c>
      <c r="Q311" s="47"/>
      <c r="R311" s="49">
        <f>+'Ark1'!AA2357</f>
        <v>2.8702352064980512</v>
      </c>
      <c r="S311" s="65">
        <f>+'Ark1'!AC2357</f>
        <v>-4.7905801069276253</v>
      </c>
      <c r="T311" s="101">
        <f t="shared" si="11"/>
        <v>3.945266272189349</v>
      </c>
      <c r="U311" s="39"/>
      <c r="V311"/>
      <c r="W311"/>
      <c r="X311" s="4"/>
      <c r="Y311"/>
      <c r="Z311"/>
      <c r="AA311"/>
      <c r="AB311"/>
      <c r="AC311"/>
      <c r="AD311"/>
      <c r="AE311"/>
    </row>
    <row r="312" spans="1:31">
      <c r="A312" s="39"/>
      <c r="B312" s="47">
        <f>+'Ark1'!C2358</f>
        <v>2008</v>
      </c>
      <c r="C312" s="47">
        <f>+'Ark1'!N2358</f>
        <v>180</v>
      </c>
      <c r="D312" s="48" t="s">
        <v>519</v>
      </c>
      <c r="E312" s="47">
        <f>+'Ark1'!Q2358</f>
        <v>617</v>
      </c>
      <c r="F312" s="47"/>
      <c r="G312" s="65">
        <f>+'Ark1'!R2358</f>
        <v>2169</v>
      </c>
      <c r="H312" s="47"/>
      <c r="I312" s="65">
        <f>+'Ark1'!S2358</f>
        <v>2168</v>
      </c>
      <c r="J312" s="101">
        <f>+'Ark1'!T2358</f>
        <v>5.9540475994400044</v>
      </c>
      <c r="K312" s="47"/>
      <c r="L312" s="101">
        <f>+'Ark1'!U2358</f>
        <v>7.5202371628055804</v>
      </c>
      <c r="M312" s="49">
        <f>+'Ark1'!W2358</f>
        <v>54.701107011070114</v>
      </c>
      <c r="N312" s="101"/>
      <c r="O312" s="49">
        <f>+'Ark1'!AB2358</f>
        <v>4.4491964811673199</v>
      </c>
      <c r="P312" s="65">
        <f>+'Ark1'!Y2358</f>
        <v>184.80382664822503</v>
      </c>
      <c r="Q312" s="47"/>
      <c r="R312" s="49">
        <f>+'Ark1'!AA2358</f>
        <v>2.9020455724514753</v>
      </c>
      <c r="S312" s="65">
        <f>+'Ark1'!AC2358</f>
        <v>-9.3177219580081818</v>
      </c>
      <c r="T312" s="101">
        <f t="shared" si="11"/>
        <v>3.5153970826580228</v>
      </c>
      <c r="U312" s="39"/>
      <c r="V312"/>
      <c r="W312"/>
      <c r="X312" s="4"/>
      <c r="Y312"/>
      <c r="Z312"/>
      <c r="AA312"/>
      <c r="AB312"/>
      <c r="AC312"/>
      <c r="AD312"/>
      <c r="AE312"/>
    </row>
    <row r="313" spans="1:31">
      <c r="A313" s="39"/>
      <c r="B313" s="47">
        <f>+'Ark1'!C2359</f>
        <v>2008</v>
      </c>
      <c r="C313" s="47">
        <f>+'Ark1'!N2359</f>
        <v>190</v>
      </c>
      <c r="D313" s="48" t="s">
        <v>520</v>
      </c>
      <c r="E313" s="47">
        <f>+'Ark1'!Q2359</f>
        <v>564</v>
      </c>
      <c r="F313" s="47"/>
      <c r="G313" s="65">
        <f>+'Ark1'!R2359</f>
        <v>1709</v>
      </c>
      <c r="H313" s="47"/>
      <c r="I313" s="65">
        <f>+'Ark1'!S2359</f>
        <v>1708</v>
      </c>
      <c r="J313" s="101">
        <f>+'Ark1'!T2359</f>
        <v>4.6913173570507025</v>
      </c>
      <c r="K313" s="47"/>
      <c r="L313" s="101">
        <f>+'Ark1'!U2359</f>
        <v>6.238577701572213</v>
      </c>
      <c r="M313" s="49">
        <f>+'Ark1'!W2359</f>
        <v>53.507025761124119</v>
      </c>
      <c r="N313" s="101"/>
      <c r="O313" s="49">
        <f>+'Ark1'!AB2359</f>
        <v>4.7571538444295083</v>
      </c>
      <c r="P313" s="65">
        <f>+'Ark1'!Y2359</f>
        <v>194.57296664716199</v>
      </c>
      <c r="Q313" s="47"/>
      <c r="R313" s="49">
        <f>+'Ark1'!AA2359</f>
        <v>2.893362976660967</v>
      </c>
      <c r="S313" s="65">
        <f>+'Ark1'!AC2359</f>
        <v>-8.9911267910497621</v>
      </c>
      <c r="T313" s="101">
        <f t="shared" si="11"/>
        <v>3.0301418439716312</v>
      </c>
      <c r="U313" s="39"/>
      <c r="V313"/>
      <c r="W313"/>
      <c r="X313" s="4"/>
      <c r="Y313"/>
      <c r="Z313"/>
      <c r="AA313"/>
      <c r="AB313"/>
      <c r="AC313"/>
      <c r="AD313"/>
      <c r="AE313"/>
    </row>
    <row r="314" spans="1:31">
      <c r="A314" s="39"/>
      <c r="B314" s="47">
        <f>+'Ark1'!C2360</f>
        <v>2008</v>
      </c>
      <c r="C314" s="47">
        <f>+'Ark1'!N2360</f>
        <v>200</v>
      </c>
      <c r="D314" s="48" t="s">
        <v>521</v>
      </c>
      <c r="E314" s="47">
        <f>+'Ark1'!Q2360</f>
        <v>472</v>
      </c>
      <c r="F314" s="47"/>
      <c r="G314" s="65">
        <f>+'Ark1'!R2360</f>
        <v>1172</v>
      </c>
      <c r="H314" s="47"/>
      <c r="I314" s="65">
        <f>+'Ark1'!S2360</f>
        <v>1172</v>
      </c>
      <c r="J314" s="101">
        <f>+'Ark1'!T2360</f>
        <v>3.2172170523484032</v>
      </c>
      <c r="K314" s="47"/>
      <c r="L314" s="101">
        <f>+'Ark1'!U2360</f>
        <v>4.5002664468152043</v>
      </c>
      <c r="M314" s="49">
        <f>+'Ark1'!W2360</f>
        <v>51.891638225255981</v>
      </c>
      <c r="N314" s="101"/>
      <c r="O314" s="49">
        <f>+'Ark1'!AB2360</f>
        <v>5.0446164707236019</v>
      </c>
      <c r="P314" s="65">
        <f>+'Ark1'!Y2360</f>
        <v>204.66783276450465</v>
      </c>
      <c r="Q314" s="47"/>
      <c r="R314" s="49">
        <f>+'Ark1'!AA2360</f>
        <v>2.8054398180911209</v>
      </c>
      <c r="S314" s="65">
        <f>+'Ark1'!AC2360</f>
        <v>-3.3164485880978778</v>
      </c>
      <c r="T314" s="101">
        <f t="shared" ref="T314:T377" si="12">+G314/E314</f>
        <v>2.4830508474576272</v>
      </c>
      <c r="U314" s="39"/>
      <c r="V314"/>
      <c r="W314"/>
      <c r="X314" s="4"/>
      <c r="Y314"/>
      <c r="Z314"/>
      <c r="AA314"/>
      <c r="AB314"/>
      <c r="AC314"/>
      <c r="AD314"/>
      <c r="AE314"/>
    </row>
    <row r="315" spans="1:31">
      <c r="A315" s="39"/>
      <c r="B315" s="47">
        <f>+'Ark1'!C2361</f>
        <v>2008</v>
      </c>
      <c r="C315" s="47">
        <f>+'Ark1'!N2361</f>
        <v>210</v>
      </c>
      <c r="D315" s="48" t="s">
        <v>522</v>
      </c>
      <c r="E315" s="47">
        <f>+'Ark1'!Q2361</f>
        <v>348</v>
      </c>
      <c r="F315" s="47"/>
      <c r="G315" s="65">
        <f>+'Ark1'!R2361</f>
        <v>693</v>
      </c>
      <c r="H315" s="47"/>
      <c r="I315" s="65">
        <f>+'Ark1'!S2361</f>
        <v>693</v>
      </c>
      <c r="J315" s="101">
        <f>+'Ark1'!T2361</f>
        <v>1.9023305608169316</v>
      </c>
      <c r="K315" s="47"/>
      <c r="L315" s="101">
        <f>+'Ark1'!U2361</f>
        <v>2.7904684908724064</v>
      </c>
      <c r="M315" s="49">
        <f>+'Ark1'!W2361</f>
        <v>50.119769119769103</v>
      </c>
      <c r="N315" s="101"/>
      <c r="O315" s="49">
        <f>+'Ark1'!AB2361</f>
        <v>5.1459309024606492</v>
      </c>
      <c r="P315" s="65">
        <f>+'Ark1'!Y2361</f>
        <v>214.62626262626256</v>
      </c>
      <c r="Q315" s="47"/>
      <c r="R315" s="49">
        <f>+'Ark1'!AA2361</f>
        <v>2.8306409464525526</v>
      </c>
      <c r="S315" s="65">
        <f>+'Ark1'!AC2361</f>
        <v>-14.914950250415369</v>
      </c>
      <c r="T315" s="101">
        <f t="shared" si="12"/>
        <v>1.9913793103448276</v>
      </c>
      <c r="U315" s="39"/>
      <c r="V315"/>
      <c r="W315"/>
      <c r="X315" s="4"/>
      <c r="Y315"/>
      <c r="Z315"/>
      <c r="AA315"/>
      <c r="AB315"/>
      <c r="AC315"/>
      <c r="AD315"/>
      <c r="AE315"/>
    </row>
    <row r="316" spans="1:31">
      <c r="A316" s="39"/>
      <c r="B316" s="47">
        <f>+'Ark1'!C2362</f>
        <v>2008</v>
      </c>
      <c r="C316" s="47">
        <f>+'Ark1'!N2362</f>
        <v>220</v>
      </c>
      <c r="D316" s="48" t="s">
        <v>523</v>
      </c>
      <c r="E316" s="47">
        <f>+'Ark1'!Q2362</f>
        <v>242</v>
      </c>
      <c r="F316" s="47"/>
      <c r="G316" s="65">
        <f>+'Ark1'!R2362</f>
        <v>418</v>
      </c>
      <c r="H316" s="47"/>
      <c r="I316" s="65">
        <f>+'Ark1'!S2362</f>
        <v>418</v>
      </c>
      <c r="J316" s="101">
        <f>+'Ark1'!T2362</f>
        <v>1.1474374811276729</v>
      </c>
      <c r="K316" s="47"/>
      <c r="L316" s="101">
        <f>+'Ark1'!U2362</f>
        <v>1.7605920770176513</v>
      </c>
      <c r="M316" s="49">
        <f>+'Ark1'!W2362</f>
        <v>49.088516746411479</v>
      </c>
      <c r="N316" s="101"/>
      <c r="O316" s="49">
        <f>+'Ark1'!AB2362</f>
        <v>5.537113769865754</v>
      </c>
      <c r="P316" s="65">
        <f>+'Ark1'!Y2362</f>
        <v>224.50263157894727</v>
      </c>
      <c r="Q316" s="47"/>
      <c r="R316" s="49">
        <f>+'Ark1'!AA2362</f>
        <v>2.8565575969140991</v>
      </c>
      <c r="S316" s="65">
        <f>+'Ark1'!AC2362</f>
        <v>4.1216203605032931</v>
      </c>
      <c r="T316" s="101">
        <f t="shared" si="12"/>
        <v>1.7272727272727273</v>
      </c>
      <c r="U316" s="39"/>
      <c r="V316"/>
      <c r="W316"/>
      <c r="X316" s="4"/>
      <c r="Y316"/>
      <c r="Z316"/>
      <c r="AA316"/>
      <c r="AB316"/>
      <c r="AC316"/>
      <c r="AD316"/>
      <c r="AE316"/>
    </row>
    <row r="317" spans="1:31">
      <c r="A317" s="39"/>
      <c r="B317" s="47">
        <f>+'Ark1'!C2363</f>
        <v>2008</v>
      </c>
      <c r="C317" s="47">
        <f>+'Ark1'!N2363</f>
        <v>230</v>
      </c>
      <c r="D317" s="48" t="s">
        <v>524</v>
      </c>
      <c r="E317" s="47">
        <f>+'Ark1'!Q2363</f>
        <v>213</v>
      </c>
      <c r="F317" s="47"/>
      <c r="G317" s="65">
        <f>+'Ark1'!R2363</f>
        <v>379</v>
      </c>
      <c r="H317" s="47"/>
      <c r="I317" s="65">
        <f>+'Ark1'!S2363</f>
        <v>379</v>
      </c>
      <c r="J317" s="101">
        <f>+'Ark1'!T2363</f>
        <v>1.0403799170990142</v>
      </c>
      <c r="K317" s="47"/>
      <c r="L317" s="101">
        <f>+'Ark1'!U2363</f>
        <v>1.715906608458863</v>
      </c>
      <c r="M317" s="49">
        <f>+'Ark1'!W2363</f>
        <v>47.065963060686009</v>
      </c>
      <c r="N317" s="101"/>
      <c r="O317" s="49">
        <f>+'Ark1'!AB2363</f>
        <v>6.4315660623573221</v>
      </c>
      <c r="P317" s="65">
        <f>+'Ark1'!Y2363</f>
        <v>241.32005277044843</v>
      </c>
      <c r="Q317" s="47"/>
      <c r="R317" s="49">
        <f>+'Ark1'!AA2363</f>
        <v>10.463418824955957</v>
      </c>
      <c r="S317" s="65">
        <f>+'Ark1'!AC2363</f>
        <v>-23.134067433676243</v>
      </c>
      <c r="T317" s="101">
        <f t="shared" si="12"/>
        <v>1.7793427230046948</v>
      </c>
      <c r="U317" s="39"/>
      <c r="V317"/>
      <c r="W317"/>
      <c r="X317" s="4"/>
      <c r="Y317"/>
      <c r="Z317"/>
      <c r="AA317"/>
      <c r="AB317"/>
      <c r="AC317"/>
      <c r="AD317"/>
      <c r="AE317"/>
    </row>
    <row r="318" spans="1:31">
      <c r="A318" s="39"/>
      <c r="B318" s="47">
        <f>+'Ark1'!C2364</f>
        <v>2007</v>
      </c>
      <c r="C318" s="47">
        <f>+'Ark1'!N2364</f>
        <v>60</v>
      </c>
      <c r="D318" s="48" t="s">
        <v>525</v>
      </c>
      <c r="E318" s="47">
        <f>+'Ark1'!Q2364</f>
        <v>24</v>
      </c>
      <c r="F318" s="47"/>
      <c r="G318" s="65">
        <f>+'Ark1'!R2364</f>
        <v>24</v>
      </c>
      <c r="H318" s="47"/>
      <c r="I318" s="65">
        <f>+'Ark1'!S2364</f>
        <v>19</v>
      </c>
      <c r="J318" s="101">
        <f>+'Ark1'!T2364</f>
        <v>6.251628028132325E-2</v>
      </c>
      <c r="K318" s="47"/>
      <c r="L318" s="101">
        <f>+'Ark1'!U2364</f>
        <v>2.0995036975161589E-2</v>
      </c>
      <c r="M318" s="49">
        <f>+'Ark1'!W2364</f>
        <v>63.684210526315802</v>
      </c>
      <c r="N318" s="101"/>
      <c r="O318" s="49">
        <f>+'Ark1'!AB2364</f>
        <v>0</v>
      </c>
      <c r="P318" s="65">
        <f>+'Ark1'!Y2364</f>
        <v>49.566666666666677</v>
      </c>
      <c r="Q318" s="47"/>
      <c r="R318" s="49">
        <f>+'Ark1'!AA2364</f>
        <v>6.087424028432558</v>
      </c>
      <c r="S318" s="65">
        <f>+'Ark1'!AC2364</f>
        <v>0</v>
      </c>
      <c r="T318" s="101">
        <f t="shared" si="12"/>
        <v>1</v>
      </c>
      <c r="U318" s="39"/>
      <c r="V318"/>
      <c r="W318"/>
      <c r="X318" s="4"/>
      <c r="Y318"/>
      <c r="Z318"/>
      <c r="AA318"/>
      <c r="AB318"/>
      <c r="AC318"/>
      <c r="AD318"/>
      <c r="AE318"/>
    </row>
    <row r="319" spans="1:31">
      <c r="A319" s="39"/>
      <c r="B319">
        <f>+'Ark1'!C2365</f>
        <v>2007</v>
      </c>
      <c r="C319">
        <f>+'Ark1'!N2365</f>
        <v>70</v>
      </c>
      <c r="D319" s="3" t="s">
        <v>509</v>
      </c>
      <c r="E319">
        <f>+'Ark1'!Q2365</f>
        <v>49</v>
      </c>
      <c r="G319" s="9">
        <f>+'Ark1'!R2365</f>
        <v>69</v>
      </c>
      <c r="I319" s="9">
        <f>+'Ark1'!S2365</f>
        <v>64</v>
      </c>
      <c r="J319" s="96">
        <f>+'Ark1'!T2365</f>
        <v>0.17973430580880437</v>
      </c>
      <c r="L319" s="96">
        <f>+'Ark1'!U2365</f>
        <v>8.6226842761892172E-2</v>
      </c>
      <c r="M319" s="1">
        <f>+'Ark1'!W2365</f>
        <v>60.75</v>
      </c>
      <c r="O319" s="1">
        <f>+'Ark1'!AB2365</f>
        <v>2.4494897427831779</v>
      </c>
      <c r="P319" s="9">
        <f>+'Ark1'!Y2365</f>
        <v>70.807246376811605</v>
      </c>
      <c r="R319" s="1">
        <f>+'Ark1'!AA2365</f>
        <v>2.7612054199372484</v>
      </c>
      <c r="S319" s="9">
        <f>+'Ark1'!AC2365</f>
        <v>3.9792838032529594</v>
      </c>
      <c r="T319" s="96">
        <f t="shared" si="12"/>
        <v>1.4081632653061225</v>
      </c>
      <c r="U319" s="39"/>
      <c r="V319"/>
      <c r="W319"/>
      <c r="X319" s="4"/>
      <c r="Y319"/>
      <c r="Z319"/>
      <c r="AA319"/>
      <c r="AB319"/>
      <c r="AC319"/>
      <c r="AD319"/>
      <c r="AE319"/>
    </row>
    <row r="320" spans="1:31">
      <c r="A320" s="39"/>
      <c r="B320">
        <f>+'Ark1'!C2366</f>
        <v>2007</v>
      </c>
      <c r="C320">
        <f>+'Ark1'!N2366</f>
        <v>80</v>
      </c>
      <c r="D320" s="3" t="s">
        <v>510</v>
      </c>
      <c r="E320">
        <f>+'Ark1'!Q2366</f>
        <v>150</v>
      </c>
      <c r="G320" s="9">
        <f>+'Ark1'!R2366</f>
        <v>267</v>
      </c>
      <c r="I320" s="9">
        <f>+'Ark1'!S2366</f>
        <v>257</v>
      </c>
      <c r="J320" s="96">
        <f>+'Ark1'!T2366</f>
        <v>0.69549361812972144</v>
      </c>
      <c r="L320" s="96">
        <f>+'Ark1'!U2366</f>
        <v>0.39006011364781507</v>
      </c>
      <c r="M320" s="1">
        <f>+'Ark1'!W2366</f>
        <v>60.918287937743195</v>
      </c>
      <c r="O320" s="1">
        <f>+'Ark1'!AB2366</f>
        <v>2.93196793627579</v>
      </c>
      <c r="P320" s="9">
        <f>+'Ark1'!Y2366</f>
        <v>82.776029962546758</v>
      </c>
      <c r="R320" s="1">
        <f>+'Ark1'!AA2366</f>
        <v>2.6507891121766578</v>
      </c>
      <c r="S320" s="9">
        <f>+'Ark1'!AC2366</f>
        <v>-12.093921817986121</v>
      </c>
      <c r="T320" s="96">
        <f t="shared" si="12"/>
        <v>1.78</v>
      </c>
      <c r="U320" s="39"/>
      <c r="V320"/>
      <c r="W320"/>
      <c r="X320" s="4"/>
      <c r="Y320"/>
      <c r="Z320"/>
      <c r="AA320"/>
      <c r="AB320"/>
      <c r="AC320"/>
      <c r="AD320"/>
      <c r="AE320"/>
    </row>
    <row r="321" spans="1:31">
      <c r="A321" s="39"/>
      <c r="B321">
        <f>+'Ark1'!C2367</f>
        <v>2007</v>
      </c>
      <c r="C321">
        <f>+'Ark1'!N2367</f>
        <v>90</v>
      </c>
      <c r="D321" s="3" t="s">
        <v>511</v>
      </c>
      <c r="E321">
        <f>+'Ark1'!Q2367</f>
        <v>252</v>
      </c>
      <c r="G321" s="9">
        <f>+'Ark1'!R2367</f>
        <v>631</v>
      </c>
      <c r="I321" s="9">
        <f>+'Ark1'!S2367</f>
        <v>623</v>
      </c>
      <c r="J321" s="96">
        <f>+'Ark1'!T2367</f>
        <v>1.6436572023964575</v>
      </c>
      <c r="L321" s="96">
        <f>+'Ark1'!U2367</f>
        <v>1.0527450887303278</v>
      </c>
      <c r="M321" s="1">
        <f>+'Ark1'!W2367</f>
        <v>60.345104333868399</v>
      </c>
      <c r="O321" s="1">
        <f>+'Ark1'!AB2367</f>
        <v>3.246136750248414</v>
      </c>
      <c r="P321" s="9">
        <f>+'Ark1'!Y2367</f>
        <v>94.531854199683011</v>
      </c>
      <c r="R321" s="1">
        <f>+'Ark1'!AA2367</f>
        <v>2.8487124257519127</v>
      </c>
      <c r="S321" s="9">
        <f>+'Ark1'!AC2367</f>
        <v>-3.9391173596430784</v>
      </c>
      <c r="T321" s="96">
        <f t="shared" si="12"/>
        <v>2.503968253968254</v>
      </c>
      <c r="U321" s="39"/>
      <c r="V321"/>
      <c r="W321"/>
      <c r="X321" s="4"/>
      <c r="Y321"/>
      <c r="Z321"/>
      <c r="AA321"/>
      <c r="AB321"/>
      <c r="AC321"/>
      <c r="AD321"/>
      <c r="AE321"/>
    </row>
    <row r="322" spans="1:31">
      <c r="A322" s="39"/>
      <c r="B322">
        <f>+'Ark1'!C2368</f>
        <v>2007</v>
      </c>
      <c r="C322">
        <f>+'Ark1'!N2368</f>
        <v>100</v>
      </c>
      <c r="D322" s="3" t="s">
        <v>486</v>
      </c>
      <c r="E322">
        <f>+'Ark1'!Q2368</f>
        <v>814</v>
      </c>
      <c r="G322" s="9">
        <f>+'Ark1'!R2368</f>
        <v>3164</v>
      </c>
      <c r="I322" s="9">
        <f>+'Ark1'!S2368</f>
        <v>3150</v>
      </c>
      <c r="J322" s="96">
        <f>+'Ark1'!T2368</f>
        <v>8.241729617087783</v>
      </c>
      <c r="L322" s="96">
        <f>+'Ark1'!U2368</f>
        <v>5.9359707848483598</v>
      </c>
      <c r="M322" s="1">
        <f>+'Ark1'!W2368</f>
        <v>58.599682539682547</v>
      </c>
      <c r="O322" s="1">
        <f>+'Ark1'!AB2368</f>
        <v>3.450244973246003</v>
      </c>
      <c r="P322" s="9">
        <f>+'Ark1'!Y2368</f>
        <v>106.30154867256664</v>
      </c>
      <c r="R322" s="1">
        <f>+'Ark1'!AA2368</f>
        <v>2.4568272610083923</v>
      </c>
      <c r="S322" s="9">
        <f>+'Ark1'!AC2368</f>
        <v>-19.880503858761688</v>
      </c>
      <c r="T322" s="96">
        <f t="shared" si="12"/>
        <v>3.886977886977887</v>
      </c>
      <c r="U322" s="39"/>
      <c r="V322"/>
      <c r="W322"/>
      <c r="X322" s="4"/>
      <c r="Y322"/>
      <c r="Z322"/>
      <c r="AA322"/>
      <c r="AB322"/>
      <c r="AC322"/>
      <c r="AD322"/>
      <c r="AE322"/>
    </row>
    <row r="323" spans="1:31">
      <c r="A323" s="39"/>
      <c r="B323">
        <f>+'Ark1'!C2369</f>
        <v>2007</v>
      </c>
      <c r="C323">
        <f>+'Ark1'!N2369</f>
        <v>110</v>
      </c>
      <c r="D323" s="3" t="s">
        <v>512</v>
      </c>
      <c r="E323">
        <f>+'Ark1'!Q2369</f>
        <v>967</v>
      </c>
      <c r="G323" s="9">
        <f>+'Ark1'!R2369</f>
        <v>4845</v>
      </c>
      <c r="I323" s="9">
        <f>+'Ark1'!S2369</f>
        <v>4817</v>
      </c>
      <c r="J323" s="96">
        <f>+'Ark1'!T2369</f>
        <v>12.620474081792132</v>
      </c>
      <c r="L323" s="96">
        <f>+'Ark1'!U2369</f>
        <v>9.7574610830269215</v>
      </c>
      <c r="M323" s="1">
        <f>+'Ark1'!W2369</f>
        <v>58.159227735104849</v>
      </c>
      <c r="O323" s="1">
        <f>+'Ark1'!AB2369</f>
        <v>3.4766898468653258</v>
      </c>
      <c r="P323" s="9">
        <f>+'Ark1'!Y2369</f>
        <v>114.11095975232185</v>
      </c>
      <c r="R323" s="1">
        <f>+'Ark1'!AA2369</f>
        <v>2.9306930218806486</v>
      </c>
      <c r="S323" s="9">
        <f>+'Ark1'!AC2369</f>
        <v>1.2641244481494596</v>
      </c>
      <c r="T323" s="96">
        <f t="shared" si="12"/>
        <v>5.0103412616339194</v>
      </c>
      <c r="U323" s="39"/>
      <c r="V323"/>
      <c r="W323"/>
      <c r="X323" s="4"/>
      <c r="Y323"/>
      <c r="Z323"/>
      <c r="AA323"/>
      <c r="AB323"/>
      <c r="AC323"/>
      <c r="AD323"/>
      <c r="AE323"/>
    </row>
    <row r="324" spans="1:31">
      <c r="A324" s="39"/>
      <c r="B324">
        <f>+'Ark1'!C2370</f>
        <v>2007</v>
      </c>
      <c r="C324">
        <f>+'Ark1'!N2370</f>
        <v>120</v>
      </c>
      <c r="D324" s="3" t="s">
        <v>513</v>
      </c>
      <c r="E324">
        <f>+'Ark1'!Q2370</f>
        <v>824</v>
      </c>
      <c r="G324" s="9">
        <f>+'Ark1'!R2370</f>
        <v>4534</v>
      </c>
      <c r="I324" s="9">
        <f>+'Ark1'!S2370</f>
        <v>4519</v>
      </c>
      <c r="J324" s="96">
        <f>+'Ark1'!T2370</f>
        <v>11.81036728314665</v>
      </c>
      <c r="L324" s="96">
        <f>+'Ark1'!U2370</f>
        <v>9.9712571307853359</v>
      </c>
      <c r="M324" s="1">
        <f>+'Ark1'!W2370</f>
        <v>58.081433945563184</v>
      </c>
      <c r="O324" s="1">
        <f>+'Ark1'!AB2370</f>
        <v>3.7080927479504462</v>
      </c>
      <c r="P324" s="9">
        <f>+'Ark1'!Y2370</f>
        <v>124.6099470666077</v>
      </c>
      <c r="R324" s="1">
        <f>+'Ark1'!AA2370</f>
        <v>2.9170216472346424</v>
      </c>
      <c r="S324" s="9">
        <f>+'Ark1'!AC2370</f>
        <v>-2.7853280995040155</v>
      </c>
      <c r="T324" s="96">
        <f t="shared" si="12"/>
        <v>5.5024271844660193</v>
      </c>
      <c r="U324" s="39"/>
      <c r="V324"/>
      <c r="W324"/>
      <c r="X324" s="4"/>
      <c r="Y324"/>
      <c r="Z324"/>
      <c r="AA324"/>
      <c r="AB324"/>
      <c r="AC324"/>
      <c r="AD324"/>
      <c r="AE324"/>
    </row>
    <row r="325" spans="1:31">
      <c r="A325" s="39"/>
      <c r="B325">
        <f>+'Ark1'!C2371</f>
        <v>2007</v>
      </c>
      <c r="C325">
        <f>+'Ark1'!N2371</f>
        <v>130</v>
      </c>
      <c r="D325" s="3" t="s">
        <v>514</v>
      </c>
      <c r="E325">
        <f>+'Ark1'!Q2371</f>
        <v>800</v>
      </c>
      <c r="G325" s="9">
        <f>+'Ark1'!R2371</f>
        <v>4172</v>
      </c>
      <c r="I325" s="9">
        <f>+'Ark1'!S2371</f>
        <v>4157</v>
      </c>
      <c r="J325" s="96">
        <f>+'Ark1'!T2371</f>
        <v>10.86741338890336</v>
      </c>
      <c r="L325" s="96">
        <f>+'Ark1'!U2371</f>
        <v>9.9049699255273058</v>
      </c>
      <c r="M325" s="1">
        <f>+'Ark1'!W2371</f>
        <v>57.962472937214351</v>
      </c>
      <c r="O325" s="1">
        <f>+'Ark1'!AB2371</f>
        <v>3.9201847399128735</v>
      </c>
      <c r="P325" s="9">
        <f>+'Ark1'!Y2371</f>
        <v>134.52195589645302</v>
      </c>
      <c r="R325" s="1">
        <f>+'Ark1'!AA2371</f>
        <v>2.9150928558285472</v>
      </c>
      <c r="S325" s="9">
        <f>+'Ark1'!AC2371</f>
        <v>-7.7363863702696198E-2</v>
      </c>
      <c r="T325" s="96">
        <f t="shared" si="12"/>
        <v>5.2149999999999999</v>
      </c>
      <c r="U325" s="39"/>
      <c r="V325"/>
      <c r="W325"/>
      <c r="X325" s="4"/>
      <c r="Y325"/>
      <c r="Z325"/>
      <c r="AA325"/>
      <c r="AB325"/>
      <c r="AC325"/>
      <c r="AD325"/>
      <c r="AE325"/>
    </row>
    <row r="326" spans="1:31">
      <c r="A326" s="39"/>
      <c r="B326">
        <f>+'Ark1'!C2372</f>
        <v>2007</v>
      </c>
      <c r="C326">
        <f>+'Ark1'!N2372</f>
        <v>140</v>
      </c>
      <c r="D326" s="3" t="s">
        <v>515</v>
      </c>
      <c r="E326">
        <f>+'Ark1'!Q2372</f>
        <v>789</v>
      </c>
      <c r="G326" s="9">
        <f>+'Ark1'!R2372</f>
        <v>3814</v>
      </c>
      <c r="I326" s="9">
        <f>+'Ark1'!S2372</f>
        <v>3799</v>
      </c>
      <c r="J326" s="96">
        <f>+'Ark1'!T2372</f>
        <v>9.9348788747069516</v>
      </c>
      <c r="L326" s="96">
        <f>+'Ark1'!U2372</f>
        <v>9.720204422759128</v>
      </c>
      <c r="M326" s="1">
        <f>+'Ark1'!W2372</f>
        <v>57.585680442221637</v>
      </c>
      <c r="O326" s="1">
        <f>+'Ark1'!AB2372</f>
        <v>4.0463184601996316</v>
      </c>
      <c r="P326" s="9">
        <f>+'Ark1'!Y2372</f>
        <v>144.40393287886715</v>
      </c>
      <c r="R326" s="1">
        <f>+'Ark1'!AA2372</f>
        <v>2.871274038787246</v>
      </c>
      <c r="S326" s="9">
        <f>+'Ark1'!AC2372</f>
        <v>-0.38124155344488864</v>
      </c>
      <c r="T326" s="96">
        <f t="shared" si="12"/>
        <v>4.8339670468948039</v>
      </c>
      <c r="U326" s="39"/>
      <c r="V326"/>
      <c r="W326"/>
      <c r="X326" s="4"/>
      <c r="Y326"/>
      <c r="Z326"/>
      <c r="AA326"/>
      <c r="AB326"/>
      <c r="AC326"/>
      <c r="AD326"/>
      <c r="AE326"/>
    </row>
    <row r="327" spans="1:31">
      <c r="A327" s="39"/>
      <c r="B327">
        <f>+'Ark1'!C2373</f>
        <v>2007</v>
      </c>
      <c r="C327">
        <f>+'Ark1'!N2373</f>
        <v>150</v>
      </c>
      <c r="D327" s="3" t="s">
        <v>516</v>
      </c>
      <c r="E327">
        <f>+'Ark1'!Q2373</f>
        <v>773</v>
      </c>
      <c r="G327" s="9">
        <f>+'Ark1'!R2373</f>
        <v>3659</v>
      </c>
      <c r="I327" s="9">
        <f>+'Ark1'!S2373</f>
        <v>3644</v>
      </c>
      <c r="J327" s="96">
        <f>+'Ark1'!T2373</f>
        <v>9.5311278978900766</v>
      </c>
      <c r="L327" s="96">
        <f>+'Ark1'!U2373</f>
        <v>9.9729037657464819</v>
      </c>
      <c r="M327" s="1">
        <f>+'Ark1'!W2373</f>
        <v>57.316410537870482</v>
      </c>
      <c r="O327" s="1">
        <f>+'Ark1'!AB2373</f>
        <v>3.8860758868719727</v>
      </c>
      <c r="P327" s="9">
        <f>+'Ark1'!Y2373</f>
        <v>154.43421699917988</v>
      </c>
      <c r="R327" s="1">
        <f>+'Ark1'!AA2373</f>
        <v>2.9028953135859039</v>
      </c>
      <c r="S327" s="9">
        <f>+'Ark1'!AC2373</f>
        <v>-2.807569242653571</v>
      </c>
      <c r="T327" s="96">
        <f t="shared" si="12"/>
        <v>4.7335058214747736</v>
      </c>
      <c r="U327" s="39"/>
      <c r="V327"/>
      <c r="W327"/>
      <c r="X327" s="4"/>
      <c r="Y327"/>
      <c r="Z327"/>
      <c r="AA327"/>
      <c r="AB327"/>
      <c r="AC327"/>
      <c r="AD327"/>
      <c r="AE327"/>
    </row>
    <row r="328" spans="1:31">
      <c r="A328" s="39"/>
      <c r="B328">
        <f>+'Ark1'!C2374</f>
        <v>2007</v>
      </c>
      <c r="C328">
        <f>+'Ark1'!N2374</f>
        <v>160</v>
      </c>
      <c r="D328" s="3" t="s">
        <v>517</v>
      </c>
      <c r="E328">
        <f>+'Ark1'!Q2374</f>
        <v>754</v>
      </c>
      <c r="G328" s="9">
        <f>+'Ark1'!R2374</f>
        <v>3355</v>
      </c>
      <c r="I328" s="9">
        <f>+'Ark1'!S2374</f>
        <v>3353</v>
      </c>
      <c r="J328" s="96">
        <f>+'Ark1'!T2374</f>
        <v>8.7392550143266483</v>
      </c>
      <c r="L328" s="96">
        <f>+'Ark1'!U2374</f>
        <v>9.762416871848913</v>
      </c>
      <c r="M328" s="1">
        <f>+'Ark1'!W2374</f>
        <v>56.53862212943632</v>
      </c>
      <c r="O328" s="1">
        <f>+'Ark1'!AB2374</f>
        <v>4.0895598761220224</v>
      </c>
      <c r="P328" s="9">
        <f>+'Ark1'!Y2374</f>
        <v>164.87284649776461</v>
      </c>
      <c r="R328" s="1">
        <f>+'Ark1'!AA2374</f>
        <v>2.9155596727188255</v>
      </c>
      <c r="S328" s="9">
        <f>+'Ark1'!AC2374</f>
        <v>-6.3675137617609749</v>
      </c>
      <c r="T328" s="96">
        <f t="shared" si="12"/>
        <v>4.4496021220159152</v>
      </c>
      <c r="U328" s="39"/>
      <c r="V328"/>
      <c r="W328"/>
      <c r="X328" s="4"/>
      <c r="Y328"/>
      <c r="Z328"/>
      <c r="AA328"/>
      <c r="AB328"/>
      <c r="AC328"/>
      <c r="AD328"/>
      <c r="AE328"/>
    </row>
    <row r="329" spans="1:31">
      <c r="A329" s="39"/>
      <c r="B329">
        <f>+'Ark1'!C2375</f>
        <v>2007</v>
      </c>
      <c r="C329">
        <f>+'Ark1'!N2375</f>
        <v>170</v>
      </c>
      <c r="D329" s="3" t="s">
        <v>518</v>
      </c>
      <c r="E329">
        <f>+'Ark1'!Q2375</f>
        <v>732</v>
      </c>
      <c r="G329" s="9">
        <f>+'Ark1'!R2375</f>
        <v>2865</v>
      </c>
      <c r="I329" s="9">
        <f>+'Ark1'!S2375</f>
        <v>2865</v>
      </c>
      <c r="J329" s="96">
        <f>+'Ark1'!T2375</f>
        <v>7.4628809585829634</v>
      </c>
      <c r="L329" s="96">
        <f>+'Ark1'!U2375</f>
        <v>8.8444328825059877</v>
      </c>
      <c r="M329" s="1">
        <f>+'Ark1'!W2375</f>
        <v>55.569982547993035</v>
      </c>
      <c r="O329" s="1">
        <f>+'Ark1'!AB2375</f>
        <v>4.2755940566448452</v>
      </c>
      <c r="P329" s="9">
        <f>+'Ark1'!Y2375</f>
        <v>174.91605584642247</v>
      </c>
      <c r="R329" s="1">
        <f>+'Ark1'!AA2375</f>
        <v>2.8857948675820775</v>
      </c>
      <c r="S329" s="9">
        <f>+'Ark1'!AC2375</f>
        <v>-5.881564184215371</v>
      </c>
      <c r="T329" s="96">
        <f t="shared" si="12"/>
        <v>3.9139344262295084</v>
      </c>
      <c r="U329" s="39"/>
      <c r="V329"/>
      <c r="W329"/>
      <c r="X329" s="4"/>
      <c r="Y329"/>
      <c r="Z329"/>
      <c r="AA329"/>
      <c r="AB329"/>
      <c r="AC329"/>
      <c r="AD329"/>
      <c r="AE329"/>
    </row>
    <row r="330" spans="1:31">
      <c r="A330" s="39"/>
      <c r="B330">
        <f>+'Ark1'!C2376</f>
        <v>2007</v>
      </c>
      <c r="C330">
        <f>+'Ark1'!N2376</f>
        <v>180</v>
      </c>
      <c r="D330" s="3" t="s">
        <v>519</v>
      </c>
      <c r="E330">
        <f>+'Ark1'!Q2376</f>
        <v>698</v>
      </c>
      <c r="G330" s="9">
        <f>+'Ark1'!R2376</f>
        <v>2476</v>
      </c>
      <c r="I330" s="9">
        <f>+'Ark1'!S2376</f>
        <v>2473</v>
      </c>
      <c r="J330" s="96">
        <f>+'Ark1'!T2376</f>
        <v>6.4495962490231831</v>
      </c>
      <c r="L330" s="96">
        <f>+'Ark1'!U2376</f>
        <v>8.0606611142300491</v>
      </c>
      <c r="M330" s="1">
        <f>+'Ark1'!W2376</f>
        <v>54.575818843509914</v>
      </c>
      <c r="O330" s="1">
        <f>+'Ark1'!AB2376</f>
        <v>4.438191872301875</v>
      </c>
      <c r="P330" s="9">
        <f>+'Ark1'!Y2376</f>
        <v>184.46090468497576</v>
      </c>
      <c r="R330" s="1">
        <f>+'Ark1'!AA2376</f>
        <v>2.8556489205318338</v>
      </c>
      <c r="S330" s="9">
        <f>+'Ark1'!AC2376</f>
        <v>-9.4898846313082981</v>
      </c>
      <c r="T330" s="96">
        <f t="shared" si="12"/>
        <v>3.5472779369627507</v>
      </c>
      <c r="U330" s="39"/>
      <c r="V330"/>
      <c r="W330"/>
      <c r="X330" s="4"/>
      <c r="Y330"/>
      <c r="Z330"/>
      <c r="AA330"/>
      <c r="AB330"/>
      <c r="AC330"/>
      <c r="AD330"/>
      <c r="AE330"/>
    </row>
    <row r="331" spans="1:31">
      <c r="A331" s="39"/>
      <c r="B331">
        <f>+'Ark1'!C2377</f>
        <v>2007</v>
      </c>
      <c r="C331">
        <f>+'Ark1'!N2377</f>
        <v>190</v>
      </c>
      <c r="D331" s="3" t="s">
        <v>520</v>
      </c>
      <c r="E331">
        <f>+'Ark1'!Q2377</f>
        <v>614</v>
      </c>
      <c r="G331" s="9">
        <f>+'Ark1'!R2377</f>
        <v>1802</v>
      </c>
      <c r="I331" s="9">
        <f>+'Ark1'!S2377</f>
        <v>1800</v>
      </c>
      <c r="J331" s="96">
        <f>+'Ark1'!T2377</f>
        <v>4.6939307111226878</v>
      </c>
      <c r="L331" s="96">
        <f>+'Ark1'!U2377</f>
        <v>6.1863969597435693</v>
      </c>
      <c r="M331" s="1">
        <f>+'Ark1'!W2377</f>
        <v>53.466111111111111</v>
      </c>
      <c r="O331" s="1">
        <f>+'Ark1'!AB2377</f>
        <v>4.5199516207942683</v>
      </c>
      <c r="P331" s="9">
        <f>+'Ark1'!Y2377</f>
        <v>194.52136514983363</v>
      </c>
      <c r="R331" s="1">
        <f>+'Ark1'!AA2377</f>
        <v>2.8500797990728199</v>
      </c>
      <c r="S331" s="9">
        <f>+'Ark1'!AC2377</f>
        <v>-9.5487424507709093</v>
      </c>
      <c r="T331" s="96">
        <f t="shared" si="12"/>
        <v>2.9348534201954397</v>
      </c>
      <c r="U331" s="39"/>
      <c r="V331"/>
      <c r="W331"/>
      <c r="X331" s="4"/>
      <c r="Y331"/>
      <c r="Z331"/>
      <c r="AA331"/>
      <c r="AB331"/>
      <c r="AC331"/>
      <c r="AD331"/>
      <c r="AE331"/>
    </row>
    <row r="332" spans="1:31">
      <c r="A332" s="39"/>
      <c r="B332">
        <f>+'Ark1'!C2378</f>
        <v>2007</v>
      </c>
      <c r="C332">
        <f>+'Ark1'!N2378</f>
        <v>200</v>
      </c>
      <c r="D332" s="3" t="s">
        <v>521</v>
      </c>
      <c r="E332">
        <f>+'Ark1'!Q2378</f>
        <v>505</v>
      </c>
      <c r="G332" s="9">
        <f>+'Ark1'!R2378</f>
        <v>1167</v>
      </c>
      <c r="I332" s="9">
        <f>+'Ark1'!S2378</f>
        <v>1167</v>
      </c>
      <c r="J332" s="96">
        <f>+'Ark1'!T2378</f>
        <v>3.039854128679345</v>
      </c>
      <c r="L332" s="96">
        <f>+'Ark1'!U2378</f>
        <v>4.2165167899407354</v>
      </c>
      <c r="M332" s="1">
        <f>+'Ark1'!W2378</f>
        <v>51.68723221936591</v>
      </c>
      <c r="O332" s="1">
        <f>+'Ark1'!AB2378</f>
        <v>4.9116303713678278</v>
      </c>
      <c r="P332" s="9">
        <f>+'Ark1'!Y2378</f>
        <v>204.72330762639237</v>
      </c>
      <c r="R332" s="1">
        <f>+'Ark1'!AA2378</f>
        <v>2.8895886200129159</v>
      </c>
      <c r="S332" s="9">
        <f>+'Ark1'!AC2378</f>
        <v>-11.370649595689493</v>
      </c>
      <c r="T332" s="96">
        <f t="shared" si="12"/>
        <v>2.3108910891089107</v>
      </c>
      <c r="U332" s="39"/>
      <c r="V332"/>
      <c r="W332"/>
      <c r="X332" s="4"/>
      <c r="Y332"/>
      <c r="Z332"/>
      <c r="AA332"/>
      <c r="AB332"/>
      <c r="AC332"/>
      <c r="AD332"/>
      <c r="AE332"/>
    </row>
    <row r="333" spans="1:31">
      <c r="A333" s="39"/>
      <c r="B333">
        <f>+'Ark1'!C2379</f>
        <v>2007</v>
      </c>
      <c r="C333">
        <f>+'Ark1'!N2379</f>
        <v>210</v>
      </c>
      <c r="D333" s="3" t="s">
        <v>522</v>
      </c>
      <c r="E333">
        <f>+'Ark1'!Q2379</f>
        <v>376</v>
      </c>
      <c r="G333" s="9">
        <f>+'Ark1'!R2379</f>
        <v>749</v>
      </c>
      <c r="I333" s="9">
        <f>+'Ark1'!S2379</f>
        <v>749</v>
      </c>
      <c r="J333" s="96">
        <f>+'Ark1'!T2379</f>
        <v>1.9510289137796299</v>
      </c>
      <c r="L333" s="96">
        <f>+'Ark1'!U2379</f>
        <v>2.8350871260501713</v>
      </c>
      <c r="M333" s="1">
        <f>+'Ark1'!W2379</f>
        <v>50.813084112149525</v>
      </c>
      <c r="O333" s="1">
        <f>+'Ark1'!AB2379</f>
        <v>5.1526538945619444</v>
      </c>
      <c r="P333" s="9">
        <f>+'Ark1'!Y2379</f>
        <v>214.47116154873171</v>
      </c>
      <c r="R333" s="1">
        <f>+'Ark1'!AA2379</f>
        <v>2.8098855364900639</v>
      </c>
      <c r="S333" s="9">
        <f>+'Ark1'!AC2379</f>
        <v>-7.0980844288782121</v>
      </c>
      <c r="T333" s="96">
        <f t="shared" si="12"/>
        <v>1.9920212765957446</v>
      </c>
      <c r="U333" s="39"/>
      <c r="V333"/>
      <c r="W333"/>
      <c r="X333" s="4"/>
      <c r="Y333"/>
      <c r="Z333"/>
      <c r="AA333"/>
      <c r="AB333"/>
      <c r="AC333"/>
      <c r="AD333"/>
      <c r="AE333"/>
    </row>
    <row r="334" spans="1:31">
      <c r="A334" s="39"/>
      <c r="B334">
        <f>+'Ark1'!C2380</f>
        <v>2007</v>
      </c>
      <c r="C334">
        <f>+'Ark1'!N2380</f>
        <v>220</v>
      </c>
      <c r="D334" s="3" t="s">
        <v>523</v>
      </c>
      <c r="E334">
        <f>+'Ark1'!Q2380</f>
        <v>242</v>
      </c>
      <c r="G334" s="9">
        <f>+'Ark1'!R2380</f>
        <v>390</v>
      </c>
      <c r="I334" s="9">
        <f>+'Ark1'!S2380</f>
        <v>390</v>
      </c>
      <c r="J334" s="96">
        <f>+'Ark1'!T2380</f>
        <v>1.015889554571503</v>
      </c>
      <c r="L334" s="96">
        <f>+'Ark1'!U2380</f>
        <v>1.5448295044511211</v>
      </c>
      <c r="M334" s="1">
        <f>+'Ark1'!W2380</f>
        <v>48.65384615384616</v>
      </c>
      <c r="O334" s="1">
        <f>+'Ark1'!AB2380</f>
        <v>5.4838385467754813</v>
      </c>
      <c r="P334" s="9">
        <f>+'Ark1'!Y2380</f>
        <v>224.44000000000017</v>
      </c>
      <c r="R334" s="1">
        <f>+'Ark1'!AA2380</f>
        <v>2.8323026782965095</v>
      </c>
      <c r="S334" s="9">
        <f>+'Ark1'!AC2380</f>
        <v>-6.9369269006082543</v>
      </c>
      <c r="T334" s="96">
        <f t="shared" si="12"/>
        <v>1.6115702479338843</v>
      </c>
      <c r="U334" s="39"/>
      <c r="V334"/>
      <c r="W334"/>
      <c r="X334" s="4"/>
      <c r="Y334"/>
      <c r="Z334"/>
      <c r="AA334"/>
      <c r="AB334"/>
      <c r="AC334"/>
      <c r="AD334"/>
      <c r="AE334"/>
    </row>
    <row r="335" spans="1:31">
      <c r="A335" s="39"/>
      <c r="B335">
        <f>+'Ark1'!C2381</f>
        <v>2007</v>
      </c>
      <c r="C335">
        <f>+'Ark1'!N2381</f>
        <v>230</v>
      </c>
      <c r="D335" s="3" t="s">
        <v>524</v>
      </c>
      <c r="E335">
        <f>+'Ark1'!Q2381</f>
        <v>225</v>
      </c>
      <c r="G335" s="9">
        <f>+'Ark1'!R2381</f>
        <v>407</v>
      </c>
      <c r="I335" s="9">
        <f>+'Ark1'!S2381</f>
        <v>407</v>
      </c>
      <c r="J335" s="96">
        <f>+'Ark1'!T2381</f>
        <v>1.0601719197707735</v>
      </c>
      <c r="L335" s="96">
        <f>+'Ark1'!U2381</f>
        <v>1.7368645564207212</v>
      </c>
      <c r="M335" s="1">
        <f>+'Ark1'!W2381</f>
        <v>47.144963144963135</v>
      </c>
      <c r="O335" s="1">
        <f>+'Ark1'!AB2381</f>
        <v>6.0364265212178321</v>
      </c>
      <c r="P335" s="9">
        <f>+'Ark1'!Y2381</f>
        <v>241.79975429975437</v>
      </c>
      <c r="R335" s="1">
        <f>+'Ark1'!AA2381</f>
        <v>10.384619364712364</v>
      </c>
      <c r="S335" s="9">
        <f>+'Ark1'!AC2381</f>
        <v>-11.395613480868615</v>
      </c>
      <c r="T335" s="96">
        <f t="shared" si="12"/>
        <v>1.808888888888889</v>
      </c>
      <c r="U335" s="39"/>
      <c r="V335"/>
      <c r="W335"/>
      <c r="X335" s="4"/>
      <c r="Y335"/>
      <c r="Z335"/>
      <c r="AA335"/>
      <c r="AB335"/>
      <c r="AC335"/>
      <c r="AD335"/>
      <c r="AE335"/>
    </row>
    <row r="336" spans="1:31">
      <c r="A336" s="39"/>
      <c r="B336">
        <f>+'Ark1'!C2382</f>
        <v>2006</v>
      </c>
      <c r="C336">
        <f>+'Ark1'!N2382</f>
        <v>60</v>
      </c>
      <c r="D336" s="3" t="s">
        <v>525</v>
      </c>
      <c r="E336">
        <f>+'Ark1'!Q2382</f>
        <v>18</v>
      </c>
      <c r="G336" s="9">
        <f>+'Ark1'!R2382</f>
        <v>19</v>
      </c>
      <c r="I336" s="9">
        <f>+'Ark1'!S2382</f>
        <v>16</v>
      </c>
      <c r="J336" s="96">
        <f>+'Ark1'!T2382</f>
        <v>4.9583757404942717E-2</v>
      </c>
      <c r="L336" s="96">
        <f>+'Ark1'!U2382</f>
        <v>1.9144230930442735E-2</v>
      </c>
      <c r="M336" s="1">
        <f>+'Ark1'!W2382</f>
        <v>60.9375</v>
      </c>
      <c r="O336" s="1">
        <f>+'Ark1'!AB2382</f>
        <v>2.5116914121762655</v>
      </c>
      <c r="P336" s="9">
        <f>+'Ark1'!Y2382</f>
        <v>56.010526315789491</v>
      </c>
      <c r="R336" s="1">
        <f>+'Ark1'!AA2382</f>
        <v>5.176735819993028</v>
      </c>
      <c r="S336" s="9">
        <f>+'Ark1'!AC2382</f>
        <v>0.24634945387075288</v>
      </c>
      <c r="T336" s="96">
        <f t="shared" si="12"/>
        <v>1.0555555555555556</v>
      </c>
      <c r="U336" s="39"/>
      <c r="V336"/>
      <c r="W336"/>
      <c r="X336" s="4"/>
      <c r="Y336"/>
      <c r="Z336"/>
      <c r="AA336"/>
      <c r="AB336"/>
      <c r="AC336"/>
      <c r="AD336"/>
      <c r="AE336"/>
    </row>
    <row r="337" spans="1:31">
      <c r="A337" s="39"/>
      <c r="B337" s="47">
        <f>+'Ark1'!C2383</f>
        <v>2006</v>
      </c>
      <c r="C337" s="47">
        <f>+'Ark1'!N2383</f>
        <v>70</v>
      </c>
      <c r="D337" s="48" t="s">
        <v>509</v>
      </c>
      <c r="E337" s="47">
        <f>+'Ark1'!Q2383</f>
        <v>51</v>
      </c>
      <c r="F337" s="47"/>
      <c r="G337" s="65">
        <f>+'Ark1'!R2383</f>
        <v>73</v>
      </c>
      <c r="H337" s="47"/>
      <c r="I337" s="65">
        <f>+'Ark1'!S2383</f>
        <v>69</v>
      </c>
      <c r="J337" s="101">
        <f>+'Ark1'!T2383</f>
        <v>0.19050601529267472</v>
      </c>
      <c r="K337" s="47"/>
      <c r="L337" s="101">
        <f>+'Ark1'!U2383</f>
        <v>9.4648991371388255E-2</v>
      </c>
      <c r="M337" s="49">
        <f>+'Ark1'!W2383</f>
        <v>59.681159420289838</v>
      </c>
      <c r="N337" s="101"/>
      <c r="O337" s="49">
        <f>+'Ark1'!AB2383</f>
        <v>4.4117522682076302</v>
      </c>
      <c r="P337" s="65">
        <f>+'Ark1'!Y2383</f>
        <v>72.073972602739715</v>
      </c>
      <c r="Q337" s="47"/>
      <c r="R337" s="49">
        <f>+'Ark1'!AA2383</f>
        <v>3.0499041893074454</v>
      </c>
      <c r="S337" s="65">
        <f>+'Ark1'!AC2383</f>
        <v>-1.3304452055925311</v>
      </c>
      <c r="T337" s="101">
        <f t="shared" si="12"/>
        <v>1.4313725490196079</v>
      </c>
      <c r="U337" s="39"/>
      <c r="V337"/>
      <c r="W337"/>
      <c r="X337" s="4"/>
      <c r="Y337"/>
      <c r="Z337"/>
      <c r="AA337"/>
      <c r="AB337"/>
      <c r="AC337"/>
      <c r="AD337"/>
      <c r="AE337"/>
    </row>
    <row r="338" spans="1:31">
      <c r="A338" s="39"/>
      <c r="B338" s="47">
        <f>+'Ark1'!C2384</f>
        <v>2006</v>
      </c>
      <c r="C338" s="47">
        <f>+'Ark1'!N2384</f>
        <v>80</v>
      </c>
      <c r="D338" s="48" t="s">
        <v>510</v>
      </c>
      <c r="E338" s="47">
        <f>+'Ark1'!Q2384</f>
        <v>144</v>
      </c>
      <c r="F338" s="47"/>
      <c r="G338" s="65">
        <f>+'Ark1'!R2384</f>
        <v>254</v>
      </c>
      <c r="H338" s="47"/>
      <c r="I338" s="65">
        <f>+'Ark1'!S2384</f>
        <v>242</v>
      </c>
      <c r="J338" s="101">
        <f>+'Ark1'!T2384</f>
        <v>0.66285654636081304</v>
      </c>
      <c r="K338" s="47"/>
      <c r="L338" s="101">
        <f>+'Ark1'!U2384</f>
        <v>0.37377482858519723</v>
      </c>
      <c r="M338" s="49">
        <f>+'Ark1'!W2384</f>
        <v>60.632231404958681</v>
      </c>
      <c r="N338" s="101"/>
      <c r="O338" s="49">
        <f>+'Ark1'!AB2384</f>
        <v>3.4319046316873196</v>
      </c>
      <c r="P338" s="65">
        <f>+'Ark1'!Y2384</f>
        <v>81.801574803149606</v>
      </c>
      <c r="Q338" s="47"/>
      <c r="R338" s="49">
        <f>+'Ark1'!AA2384</f>
        <v>2.829573809748176</v>
      </c>
      <c r="S338" s="65">
        <f>+'Ark1'!AC2384</f>
        <v>-11.657399127548929</v>
      </c>
      <c r="T338" s="101">
        <f t="shared" si="12"/>
        <v>1.7638888888888888</v>
      </c>
      <c r="U338" s="39"/>
      <c r="V338"/>
      <c r="W338"/>
      <c r="X338" s="4"/>
      <c r="Y338"/>
      <c r="Z338"/>
      <c r="AA338"/>
      <c r="AB338"/>
      <c r="AC338"/>
      <c r="AD338"/>
      <c r="AE338"/>
    </row>
    <row r="339" spans="1:31">
      <c r="A339" s="39"/>
      <c r="B339" s="47">
        <f>+'Ark1'!C2385</f>
        <v>2006</v>
      </c>
      <c r="C339" s="47">
        <f>+'Ark1'!N2385</f>
        <v>90</v>
      </c>
      <c r="D339" s="48" t="s">
        <v>511</v>
      </c>
      <c r="E339" s="47">
        <f>+'Ark1'!Q2385</f>
        <v>331</v>
      </c>
      <c r="F339" s="47"/>
      <c r="G339" s="65">
        <f>+'Ark1'!R2385</f>
        <v>826</v>
      </c>
      <c r="H339" s="47"/>
      <c r="I339" s="65">
        <f>+'Ark1'!S2385</f>
        <v>805</v>
      </c>
      <c r="J339" s="101">
        <f>+'Ark1'!T2385</f>
        <v>2.1555886113938256</v>
      </c>
      <c r="K339" s="47"/>
      <c r="L339" s="101">
        <f>+'Ark1'!U2385</f>
        <v>1.3872839420090628</v>
      </c>
      <c r="M339" s="49">
        <f>+'Ark1'!W2385</f>
        <v>60.739130434782609</v>
      </c>
      <c r="N339" s="101"/>
      <c r="O339" s="49">
        <f>+'Ark1'!AB2385</f>
        <v>2.5835642459207886</v>
      </c>
      <c r="P339" s="65">
        <f>+'Ark1'!Y2385</f>
        <v>93.362106537530309</v>
      </c>
      <c r="Q339" s="47"/>
      <c r="R339" s="49">
        <f>+'Ark1'!AA2385</f>
        <v>2.7121501441416034</v>
      </c>
      <c r="S339" s="65">
        <f>+'Ark1'!AC2385</f>
        <v>-0.37576637021250464</v>
      </c>
      <c r="T339" s="101">
        <f t="shared" si="12"/>
        <v>2.4954682779456192</v>
      </c>
      <c r="U339" s="39"/>
      <c r="V339"/>
      <c r="W339"/>
      <c r="X339" s="4"/>
      <c r="Y339"/>
      <c r="Z339"/>
      <c r="AA339"/>
      <c r="AB339"/>
      <c r="AC339"/>
      <c r="AD339"/>
      <c r="AE339"/>
    </row>
    <row r="340" spans="1:31">
      <c r="A340" s="39"/>
      <c r="B340" s="47">
        <f>+'Ark1'!C2386</f>
        <v>2006</v>
      </c>
      <c r="C340" s="47">
        <f>+'Ark1'!N2386</f>
        <v>100</v>
      </c>
      <c r="D340" s="48" t="s">
        <v>486</v>
      </c>
      <c r="E340" s="47">
        <f>+'Ark1'!Q2386</f>
        <v>812</v>
      </c>
      <c r="F340" s="47"/>
      <c r="G340" s="65">
        <f>+'Ark1'!R2386</f>
        <v>3197</v>
      </c>
      <c r="H340" s="47"/>
      <c r="I340" s="65">
        <f>+'Ark1'!S2386</f>
        <v>3172</v>
      </c>
      <c r="J340" s="101">
        <f>+'Ark1'!T2386</f>
        <v>8.3431196012422024</v>
      </c>
      <c r="K340" s="47"/>
      <c r="L340" s="101">
        <f>+'Ark1'!U2386</f>
        <v>6.089578018839422</v>
      </c>
      <c r="M340" s="49">
        <f>+'Ark1'!W2386</f>
        <v>58.896595208070607</v>
      </c>
      <c r="N340" s="101"/>
      <c r="O340" s="49">
        <f>+'Ark1'!AB2386</f>
        <v>3.2398879075199756</v>
      </c>
      <c r="P340" s="65">
        <f>+'Ark1'!Y2386</f>
        <v>105.88389114795122</v>
      </c>
      <c r="Q340" s="47"/>
      <c r="R340" s="49">
        <f>+'Ark1'!AA2386</f>
        <v>2.5538083714258031</v>
      </c>
      <c r="S340" s="65">
        <f>+'Ark1'!AC2386</f>
        <v>-22.109719136788787</v>
      </c>
      <c r="T340" s="101">
        <f t="shared" si="12"/>
        <v>3.937192118226601</v>
      </c>
      <c r="U340" s="39"/>
      <c r="V340"/>
      <c r="W340"/>
      <c r="X340" s="4"/>
      <c r="Y340"/>
      <c r="Z340"/>
      <c r="AA340"/>
      <c r="AB340"/>
      <c r="AC340"/>
      <c r="AD340"/>
      <c r="AE340"/>
    </row>
    <row r="341" spans="1:31">
      <c r="A341" s="39"/>
      <c r="B341" s="47">
        <f>+'Ark1'!C2387</f>
        <v>2006</v>
      </c>
      <c r="C341" s="47">
        <f>+'Ark1'!N2387</f>
        <v>110</v>
      </c>
      <c r="D341" s="48" t="s">
        <v>512</v>
      </c>
      <c r="E341" s="47">
        <f>+'Ark1'!Q2387</f>
        <v>994</v>
      </c>
      <c r="F341" s="47"/>
      <c r="G341" s="65">
        <f>+'Ark1'!R2387</f>
        <v>5372</v>
      </c>
      <c r="H341" s="47"/>
      <c r="I341" s="65">
        <f>+'Ark1'!S2387</f>
        <v>5327</v>
      </c>
      <c r="J341" s="101">
        <f>+'Ark1'!T2387</f>
        <v>14.019154988386962</v>
      </c>
      <c r="K341" s="47"/>
      <c r="L341" s="101">
        <f>+'Ark1'!U2387</f>
        <v>11.005338725523101</v>
      </c>
      <c r="M341" s="49">
        <f>+'Ark1'!W2387</f>
        <v>58.232213253238193</v>
      </c>
      <c r="N341" s="101"/>
      <c r="O341" s="49">
        <f>+'Ark1'!AB2387</f>
        <v>3.4636071472903942</v>
      </c>
      <c r="P341" s="65">
        <f>+'Ark1'!Y2387</f>
        <v>113.88138495904684</v>
      </c>
      <c r="Q341" s="47"/>
      <c r="R341" s="49">
        <f>+'Ark1'!AA2387</f>
        <v>2.9108274393123241</v>
      </c>
      <c r="S341" s="65">
        <f>+'Ark1'!AC2387</f>
        <v>1.1581669985377203</v>
      </c>
      <c r="T341" s="101">
        <f t="shared" si="12"/>
        <v>5.4044265593561365</v>
      </c>
      <c r="U341" s="39"/>
      <c r="V341"/>
      <c r="W341"/>
      <c r="X341" s="4"/>
      <c r="Y341"/>
      <c r="Z341"/>
      <c r="AA341"/>
      <c r="AB341"/>
      <c r="AC341"/>
      <c r="AD341"/>
      <c r="AE341"/>
    </row>
    <row r="342" spans="1:31">
      <c r="A342" s="39"/>
      <c r="B342" s="47">
        <f>+'Ark1'!C2388</f>
        <v>2006</v>
      </c>
      <c r="C342" s="47">
        <f>+'Ark1'!N2388</f>
        <v>120</v>
      </c>
      <c r="D342" s="48" t="s">
        <v>513</v>
      </c>
      <c r="E342" s="47">
        <f>+'Ark1'!Q2388</f>
        <v>892</v>
      </c>
      <c r="F342" s="47"/>
      <c r="G342" s="65">
        <f>+'Ark1'!R2388</f>
        <v>4823</v>
      </c>
      <c r="H342" s="47"/>
      <c r="I342" s="65">
        <f>+'Ark1'!S2388</f>
        <v>4792</v>
      </c>
      <c r="J342" s="101">
        <f>+'Ark1'!T2388</f>
        <v>12.586445366528356</v>
      </c>
      <c r="K342" s="47"/>
      <c r="L342" s="101">
        <f>+'Ark1'!U2388</f>
        <v>10.773175798727475</v>
      </c>
      <c r="M342" s="49">
        <f>+'Ark1'!W2388</f>
        <v>58.007721202003353</v>
      </c>
      <c r="N342" s="101"/>
      <c r="O342" s="49">
        <f>+'Ark1'!AB2388</f>
        <v>3.8174297765948952</v>
      </c>
      <c r="P342" s="65">
        <f>+'Ark1'!Y2388</f>
        <v>124.1686087497409</v>
      </c>
      <c r="Q342" s="47"/>
      <c r="R342" s="49">
        <f>+'Ark1'!AA2388</f>
        <v>2.8962805016620341</v>
      </c>
      <c r="S342" s="65">
        <f>+'Ark1'!AC2388</f>
        <v>-2.8531552233753223</v>
      </c>
      <c r="T342" s="101">
        <f t="shared" si="12"/>
        <v>5.4069506726457401</v>
      </c>
      <c r="U342" s="39"/>
      <c r="V342"/>
      <c r="W342"/>
      <c r="X342" s="4"/>
      <c r="Y342"/>
      <c r="Z342"/>
      <c r="AA342"/>
      <c r="AB342"/>
      <c r="AC342"/>
      <c r="AD342"/>
      <c r="AE342"/>
    </row>
    <row r="343" spans="1:31">
      <c r="A343" s="39"/>
      <c r="B343" s="47">
        <f>+'Ark1'!C2389</f>
        <v>2006</v>
      </c>
      <c r="C343" s="47">
        <f>+'Ark1'!N2389</f>
        <v>130</v>
      </c>
      <c r="D343" s="48" t="s">
        <v>514</v>
      </c>
      <c r="E343" s="47">
        <f>+'Ark1'!Q2389</f>
        <v>878</v>
      </c>
      <c r="F343" s="47"/>
      <c r="G343" s="65">
        <f>+'Ark1'!R2389</f>
        <v>4162</v>
      </c>
      <c r="H343" s="47"/>
      <c r="I343" s="65">
        <f>+'Ark1'!S2389</f>
        <v>4130</v>
      </c>
      <c r="J343" s="101">
        <f>+'Ark1'!T2389</f>
        <v>10.86145254312482</v>
      </c>
      <c r="K343" s="47"/>
      <c r="L343" s="101">
        <f>+'Ark1'!U2389</f>
        <v>10.028831837809486</v>
      </c>
      <c r="M343" s="49">
        <f>+'Ark1'!W2389</f>
        <v>57.842615012106521</v>
      </c>
      <c r="N343" s="101"/>
      <c r="O343" s="49">
        <f>+'Ark1'!AB2389</f>
        <v>3.8632088356648433</v>
      </c>
      <c r="P343" s="65">
        <f>+'Ark1'!Y2389</f>
        <v>133.94718885151391</v>
      </c>
      <c r="Q343" s="47"/>
      <c r="R343" s="49">
        <f>+'Ark1'!AA2389</f>
        <v>2.9085635956468523</v>
      </c>
      <c r="S343" s="65">
        <f>+'Ark1'!AC2389</f>
        <v>-2.7419268674342674</v>
      </c>
      <c r="T343" s="101">
        <f t="shared" si="12"/>
        <v>4.7403189066059221</v>
      </c>
      <c r="U343" s="39"/>
      <c r="V343"/>
      <c r="W343"/>
      <c r="X343" s="4"/>
      <c r="Y343"/>
      <c r="Z343"/>
      <c r="AA343"/>
      <c r="AB343"/>
      <c r="AC343"/>
      <c r="AD343"/>
      <c r="AE343"/>
    </row>
    <row r="344" spans="1:31">
      <c r="A344" s="39"/>
      <c r="B344" s="47">
        <f>+'Ark1'!C2390</f>
        <v>2006</v>
      </c>
      <c r="C344" s="47">
        <f>+'Ark1'!N2390</f>
        <v>140</v>
      </c>
      <c r="D344" s="48" t="s">
        <v>515</v>
      </c>
      <c r="E344" s="47">
        <f>+'Ark1'!Q2390</f>
        <v>856</v>
      </c>
      <c r="F344" s="47"/>
      <c r="G344" s="65">
        <f>+'Ark1'!R2390</f>
        <v>3929</v>
      </c>
      <c r="H344" s="47"/>
      <c r="I344" s="65">
        <f>+'Ark1'!S2390</f>
        <v>3904</v>
      </c>
      <c r="J344" s="101">
        <f>+'Ark1'!T2390</f>
        <v>10.253399097053681</v>
      </c>
      <c r="K344" s="47"/>
      <c r="L344" s="101">
        <f>+'Ark1'!U2390</f>
        <v>10.180280298021092</v>
      </c>
      <c r="M344" s="49">
        <f>+'Ark1'!W2390</f>
        <v>57.535348360655746</v>
      </c>
      <c r="N344" s="101"/>
      <c r="O344" s="49">
        <f>+'Ark1'!AB2390</f>
        <v>3.9426317042926473</v>
      </c>
      <c r="P344" s="65">
        <f>+'Ark1'!Y2390</f>
        <v>144.03334181725623</v>
      </c>
      <c r="Q344" s="47"/>
      <c r="R344" s="49">
        <f>+'Ark1'!AA2390</f>
        <v>2.8888624172315081</v>
      </c>
      <c r="S344" s="65">
        <f>+'Ark1'!AC2390</f>
        <v>-3.4320670988351627</v>
      </c>
      <c r="T344" s="101">
        <f t="shared" si="12"/>
        <v>4.5899532710280377</v>
      </c>
      <c r="U344" s="39"/>
      <c r="V344"/>
      <c r="W344"/>
      <c r="X344" s="4"/>
      <c r="Y344"/>
      <c r="Z344"/>
      <c r="AA344"/>
      <c r="AB344"/>
      <c r="AC344"/>
      <c r="AD344"/>
      <c r="AE344"/>
    </row>
    <row r="345" spans="1:31">
      <c r="A345" s="39"/>
      <c r="B345" s="47">
        <f>+'Ark1'!C2391</f>
        <v>2006</v>
      </c>
      <c r="C345" s="47">
        <f>+'Ark1'!N2391</f>
        <v>150</v>
      </c>
      <c r="D345" s="48" t="s">
        <v>516</v>
      </c>
      <c r="E345" s="47">
        <f>+'Ark1'!Q2391</f>
        <v>846</v>
      </c>
      <c r="F345" s="47"/>
      <c r="G345" s="65">
        <f>+'Ark1'!R2391</f>
        <v>3569</v>
      </c>
      <c r="H345" s="47"/>
      <c r="I345" s="65">
        <f>+'Ark1'!S2391</f>
        <v>3554</v>
      </c>
      <c r="J345" s="101">
        <f>+'Ark1'!T2391</f>
        <v>9.313917377802138</v>
      </c>
      <c r="K345" s="47"/>
      <c r="L345" s="101">
        <f>+'Ark1'!U2391</f>
        <v>9.908704577065043</v>
      </c>
      <c r="M345" s="49">
        <f>+'Ark1'!W2391</f>
        <v>57.139842431063599</v>
      </c>
      <c r="N345" s="101"/>
      <c r="O345" s="49">
        <f>+'Ark1'!AB2391</f>
        <v>4.0649447169655906</v>
      </c>
      <c r="P345" s="65">
        <f>+'Ark1'!Y2391</f>
        <v>154.33188568226387</v>
      </c>
      <c r="Q345" s="47"/>
      <c r="R345" s="49">
        <f>+'Ark1'!AA2391</f>
        <v>2.914918734584389</v>
      </c>
      <c r="S345" s="65">
        <f>+'Ark1'!AC2391</f>
        <v>-5.1384783250736659</v>
      </c>
      <c r="T345" s="101">
        <f t="shared" si="12"/>
        <v>4.2186761229314422</v>
      </c>
      <c r="U345" s="39"/>
      <c r="V345"/>
      <c r="W345"/>
      <c r="X345" s="4"/>
      <c r="Y345"/>
      <c r="Z345"/>
      <c r="AA345"/>
      <c r="AB345"/>
      <c r="AC345"/>
      <c r="AD345"/>
      <c r="AE345"/>
    </row>
    <row r="346" spans="1:31">
      <c r="A346" s="39"/>
      <c r="B346" s="47">
        <f>+'Ark1'!C2392</f>
        <v>2006</v>
      </c>
      <c r="C346" s="47">
        <f>+'Ark1'!N2392</f>
        <v>160</v>
      </c>
      <c r="D346" s="48" t="s">
        <v>517</v>
      </c>
      <c r="E346" s="47">
        <f>+'Ark1'!Q2392</f>
        <v>841</v>
      </c>
      <c r="F346" s="47"/>
      <c r="G346" s="65">
        <f>+'Ark1'!R2392</f>
        <v>3228</v>
      </c>
      <c r="H346" s="47"/>
      <c r="I346" s="65">
        <f>+'Ark1'!S2392</f>
        <v>3220</v>
      </c>
      <c r="J346" s="101">
        <f>+'Ark1'!T2392</f>
        <v>8.4240194159555291</v>
      </c>
      <c r="K346" s="47"/>
      <c r="L346" s="101">
        <f>+'Ark1'!U2392</f>
        <v>9.5576934299489018</v>
      </c>
      <c r="M346" s="49">
        <f>+'Ark1'!W2392</f>
        <v>56.580745341614922</v>
      </c>
      <c r="N346" s="101"/>
      <c r="O346" s="49">
        <f>+'Ark1'!AB2392</f>
        <v>4.0608724627537409</v>
      </c>
      <c r="P346" s="65">
        <f>+'Ark1'!Y2392</f>
        <v>164.59055142503067</v>
      </c>
      <c r="Q346" s="47"/>
      <c r="R346" s="49">
        <f>+'Ark1'!AA2392</f>
        <v>2.8545359513881841</v>
      </c>
      <c r="S346" s="65">
        <f>+'Ark1'!AC2392</f>
        <v>-7.895883755076798</v>
      </c>
      <c r="T346" s="101">
        <f t="shared" si="12"/>
        <v>3.8382877526753862</v>
      </c>
      <c r="U346" s="39"/>
      <c r="V346"/>
      <c r="W346"/>
      <c r="X346" s="4"/>
      <c r="Y346"/>
      <c r="Z346"/>
      <c r="AA346"/>
      <c r="AB346"/>
      <c r="AC346"/>
      <c r="AD346"/>
      <c r="AE346"/>
    </row>
    <row r="347" spans="1:31">
      <c r="A347" s="39"/>
      <c r="B347" s="47">
        <f>+'Ark1'!C2393</f>
        <v>2006</v>
      </c>
      <c r="C347" s="47">
        <f>+'Ark1'!N2393</f>
        <v>170</v>
      </c>
      <c r="D347" s="48" t="s">
        <v>518</v>
      </c>
      <c r="E347" s="47">
        <f>+'Ark1'!Q2393</f>
        <v>807</v>
      </c>
      <c r="F347" s="47"/>
      <c r="G347" s="65">
        <f>+'Ark1'!R2393</f>
        <v>2716</v>
      </c>
      <c r="H347" s="47"/>
      <c r="I347" s="65">
        <f>+'Ark1'!S2393</f>
        <v>2710</v>
      </c>
      <c r="J347" s="101">
        <f>+'Ark1'!T2393</f>
        <v>7.0878676374644414</v>
      </c>
      <c r="K347" s="47"/>
      <c r="L347" s="101">
        <f>+'Ark1'!U2393</f>
        <v>8.5212245515029483</v>
      </c>
      <c r="M347" s="49">
        <f>+'Ark1'!W2393</f>
        <v>55.64391143911439</v>
      </c>
      <c r="N347" s="101"/>
      <c r="O347" s="49">
        <f>+'Ark1'!AB2393</f>
        <v>4.3326348706123836</v>
      </c>
      <c r="P347" s="65">
        <f>+'Ark1'!Y2393</f>
        <v>174.40445508100154</v>
      </c>
      <c r="Q347" s="47"/>
      <c r="R347" s="49">
        <f>+'Ark1'!AA2393</f>
        <v>2.9234937179027725</v>
      </c>
      <c r="S347" s="65">
        <f>+'Ark1'!AC2393</f>
        <v>-7.8473404919238225</v>
      </c>
      <c r="T347" s="101">
        <f t="shared" si="12"/>
        <v>3.3655514250309788</v>
      </c>
      <c r="U347" s="39"/>
      <c r="V347"/>
      <c r="W347"/>
      <c r="X347" s="4"/>
      <c r="Y347"/>
      <c r="Z347"/>
      <c r="AA347"/>
      <c r="AB347"/>
      <c r="AC347"/>
      <c r="AD347"/>
      <c r="AE347"/>
    </row>
    <row r="348" spans="1:31">
      <c r="A348" s="39"/>
      <c r="B348" s="47">
        <f>+'Ark1'!C2394</f>
        <v>2006</v>
      </c>
      <c r="C348" s="47">
        <f>+'Ark1'!N2394</f>
        <v>180</v>
      </c>
      <c r="D348" s="48" t="s">
        <v>519</v>
      </c>
      <c r="E348" s="47">
        <f>+'Ark1'!Q2394</f>
        <v>737</v>
      </c>
      <c r="F348" s="47"/>
      <c r="G348" s="65">
        <f>+'Ark1'!R2394</f>
        <v>2133</v>
      </c>
      <c r="H348" s="47"/>
      <c r="I348" s="65">
        <f>+'Ark1'!S2394</f>
        <v>2131</v>
      </c>
      <c r="J348" s="101">
        <f>+'Ark1'!T2394</f>
        <v>5.5664291865654096</v>
      </c>
      <c r="K348" s="47"/>
      <c r="L348" s="101">
        <f>+'Ark1'!U2394</f>
        <v>7.0821781493554994</v>
      </c>
      <c r="M348" s="49">
        <f>+'Ark1'!W2394</f>
        <v>54.576255279211615</v>
      </c>
      <c r="N348" s="101"/>
      <c r="O348" s="49">
        <f>+'Ark1'!AB2394</f>
        <v>4.4208646612869495</v>
      </c>
      <c r="P348" s="65">
        <f>+'Ark1'!Y2394</f>
        <v>184.57008907641796</v>
      </c>
      <c r="Q348" s="47"/>
      <c r="R348" s="49">
        <f>+'Ark1'!AA2394</f>
        <v>2.8417508210590801</v>
      </c>
      <c r="S348" s="65">
        <f>+'Ark1'!AC2394</f>
        <v>-8.6822448376683496</v>
      </c>
      <c r="T348" s="101">
        <f t="shared" si="12"/>
        <v>2.8941655359565805</v>
      </c>
      <c r="U348" s="39"/>
      <c r="V348"/>
      <c r="W348"/>
      <c r="X348" s="4"/>
      <c r="Y348"/>
      <c r="Z348"/>
      <c r="AA348"/>
      <c r="AB348"/>
      <c r="AC348"/>
      <c r="AD348"/>
      <c r="AE348"/>
    </row>
    <row r="349" spans="1:31">
      <c r="A349" s="39"/>
      <c r="B349" s="47">
        <f>+'Ark1'!C2395</f>
        <v>2006</v>
      </c>
      <c r="C349" s="47">
        <f>+'Ark1'!N2395</f>
        <v>190</v>
      </c>
      <c r="D349" s="48" t="s">
        <v>520</v>
      </c>
      <c r="E349" s="47">
        <f>+'Ark1'!Q2395</f>
        <v>630</v>
      </c>
      <c r="F349" s="47"/>
      <c r="G349" s="65">
        <f>+'Ark1'!R2395</f>
        <v>1622</v>
      </c>
      <c r="H349" s="47"/>
      <c r="I349" s="65">
        <f>+'Ark1'!S2395</f>
        <v>1621</v>
      </c>
      <c r="J349" s="101">
        <f>+'Ark1'!T2395</f>
        <v>4.2328870795166873</v>
      </c>
      <c r="K349" s="47"/>
      <c r="L349" s="101">
        <f>+'Ark1'!U2395</f>
        <v>5.6823016855917885</v>
      </c>
      <c r="M349" s="49">
        <f>+'Ark1'!W2395</f>
        <v>53.56940160394818</v>
      </c>
      <c r="N349" s="101"/>
      <c r="O349" s="49">
        <f>+'Ark1'!AB2395</f>
        <v>4.5913473270198812</v>
      </c>
      <c r="P349" s="65">
        <f>+'Ark1'!Y2395</f>
        <v>194.74161528976575</v>
      </c>
      <c r="Q349" s="47"/>
      <c r="R349" s="49">
        <f>+'Ark1'!AA2395</f>
        <v>2.8380759815739505</v>
      </c>
      <c r="S349" s="65">
        <f>+'Ark1'!AC2395</f>
        <v>-10.804058783283994</v>
      </c>
      <c r="T349" s="101">
        <f t="shared" si="12"/>
        <v>2.5746031746031748</v>
      </c>
      <c r="U349" s="39"/>
      <c r="V349"/>
      <c r="W349"/>
      <c r="X349" s="4"/>
      <c r="Y349"/>
      <c r="Z349"/>
      <c r="AA349"/>
      <c r="AB349"/>
      <c r="AC349"/>
      <c r="AD349"/>
      <c r="AE349"/>
    </row>
    <row r="350" spans="1:31">
      <c r="A350" s="39"/>
      <c r="B350" s="47">
        <f>+'Ark1'!C2396</f>
        <v>2006</v>
      </c>
      <c r="C350" s="47">
        <f>+'Ark1'!N2396</f>
        <v>200</v>
      </c>
      <c r="D350" s="48" t="s">
        <v>521</v>
      </c>
      <c r="E350" s="47">
        <f>+'Ark1'!Q2396</f>
        <v>489</v>
      </c>
      <c r="F350" s="47"/>
      <c r="G350" s="65">
        <f>+'Ark1'!R2396</f>
        <v>1019</v>
      </c>
      <c r="H350" s="47"/>
      <c r="I350" s="65">
        <f>+'Ark1'!S2396</f>
        <v>1018</v>
      </c>
      <c r="J350" s="101">
        <f>+'Ark1'!T2396</f>
        <v>2.6592551997703495</v>
      </c>
      <c r="K350" s="47"/>
      <c r="L350" s="101">
        <f>+'Ark1'!U2396</f>
        <v>3.7484519293434326</v>
      </c>
      <c r="M350" s="49">
        <f>+'Ark1'!W2396</f>
        <v>51.937131630648317</v>
      </c>
      <c r="N350" s="101"/>
      <c r="O350" s="49">
        <f>+'Ark1'!AB2396</f>
        <v>4.6807695478710123</v>
      </c>
      <c r="P350" s="65">
        <f>+'Ark1'!Y2396</f>
        <v>204.48577036310104</v>
      </c>
      <c r="Q350" s="47"/>
      <c r="R350" s="49">
        <f>+'Ark1'!AA2396</f>
        <v>2.8832996389315646</v>
      </c>
      <c r="S350" s="65">
        <f>+'Ark1'!AC2396</f>
        <v>-9.4952757537067498</v>
      </c>
      <c r="T350" s="101">
        <f t="shared" si="12"/>
        <v>2.0838445807770962</v>
      </c>
      <c r="U350" s="39"/>
      <c r="V350"/>
      <c r="W350"/>
      <c r="X350" s="4"/>
      <c r="Y350"/>
      <c r="Z350"/>
      <c r="AA350"/>
      <c r="AB350"/>
      <c r="AC350"/>
      <c r="AD350"/>
      <c r="AE350"/>
    </row>
    <row r="351" spans="1:31">
      <c r="A351" s="39"/>
      <c r="B351" s="47">
        <f>+'Ark1'!C2397</f>
        <v>2006</v>
      </c>
      <c r="C351" s="47">
        <f>+'Ark1'!N2397</f>
        <v>210</v>
      </c>
      <c r="D351" s="48" t="s">
        <v>522</v>
      </c>
      <c r="E351" s="47">
        <f>+'Ark1'!Q2397</f>
        <v>374</v>
      </c>
      <c r="F351" s="47"/>
      <c r="G351" s="65">
        <f>+'Ark1'!R2397</f>
        <v>663</v>
      </c>
      <c r="H351" s="47"/>
      <c r="I351" s="65">
        <f>+'Ark1'!S2397</f>
        <v>663</v>
      </c>
      <c r="J351" s="101">
        <f>+'Ark1'!T2397</f>
        <v>1.7302121662882644</v>
      </c>
      <c r="K351" s="47"/>
      <c r="L351" s="101">
        <f>+'Ark1'!U2397</f>
        <v>2.5599103613931393</v>
      </c>
      <c r="M351" s="49">
        <f>+'Ark1'!W2397</f>
        <v>50.384615384615394</v>
      </c>
      <c r="N351" s="101"/>
      <c r="O351" s="49">
        <f>+'Ark1'!AB2397</f>
        <v>5.1168728485275201</v>
      </c>
      <c r="P351" s="65">
        <f>+'Ark1'!Y2397</f>
        <v>214.63303167420787</v>
      </c>
      <c r="Q351" s="47"/>
      <c r="R351" s="49">
        <f>+'Ark1'!AA2397</f>
        <v>2.824026042124729</v>
      </c>
      <c r="S351" s="65">
        <f>+'Ark1'!AC2397</f>
        <v>-11.73557231401629</v>
      </c>
      <c r="T351" s="101">
        <f t="shared" si="12"/>
        <v>1.7727272727272727</v>
      </c>
      <c r="U351" s="39"/>
      <c r="V351"/>
      <c r="W351"/>
      <c r="X351" s="4"/>
      <c r="Y351"/>
      <c r="Z351"/>
      <c r="AA351"/>
      <c r="AB351"/>
      <c r="AC351"/>
      <c r="AD351"/>
      <c r="AE351"/>
    </row>
    <row r="352" spans="1:31">
      <c r="A352" s="39"/>
      <c r="B352" s="47">
        <f>+'Ark1'!C2398</f>
        <v>2006</v>
      </c>
      <c r="C352" s="47">
        <f>+'Ark1'!N2398</f>
        <v>220</v>
      </c>
      <c r="D352" s="48" t="s">
        <v>523</v>
      </c>
      <c r="E352" s="47">
        <f>+'Ark1'!Q2398</f>
        <v>233</v>
      </c>
      <c r="F352" s="47"/>
      <c r="G352" s="65">
        <f>+'Ark1'!R2398</f>
        <v>366</v>
      </c>
      <c r="H352" s="47"/>
      <c r="I352" s="65">
        <f>+'Ark1'!S2398</f>
        <v>366</v>
      </c>
      <c r="J352" s="101">
        <f>+'Ark1'!T2398</f>
        <v>0.95513974790573841</v>
      </c>
      <c r="K352" s="47"/>
      <c r="L352" s="101">
        <f>+'Ark1'!U2398</f>
        <v>1.4771639654987929</v>
      </c>
      <c r="M352" s="49">
        <f>+'Ark1'!W2398</f>
        <v>48.822404371584703</v>
      </c>
      <c r="N352" s="101"/>
      <c r="O352" s="49">
        <f>+'Ark1'!AB2398</f>
        <v>5.2996175457825245</v>
      </c>
      <c r="P352" s="65">
        <f>+'Ark1'!Y2398</f>
        <v>224.35355191256832</v>
      </c>
      <c r="Q352" s="47"/>
      <c r="R352" s="49">
        <f>+'Ark1'!AA2398</f>
        <v>2.7519940026286962</v>
      </c>
      <c r="S352" s="65">
        <f>+'Ark1'!AC2398</f>
        <v>-7.2503559715608192</v>
      </c>
      <c r="T352" s="101">
        <f t="shared" si="12"/>
        <v>1.5708154506437768</v>
      </c>
      <c r="U352" s="39"/>
      <c r="V352"/>
      <c r="W352"/>
      <c r="X352" s="4"/>
      <c r="Y352"/>
      <c r="Z352"/>
      <c r="AA352"/>
      <c r="AB352"/>
      <c r="AC352"/>
      <c r="AD352"/>
      <c r="AE352"/>
    </row>
    <row r="353" spans="1:31">
      <c r="A353" s="39"/>
      <c r="B353" s="47">
        <f>+'Ark1'!C2399</f>
        <v>2006</v>
      </c>
      <c r="C353" s="47">
        <f>+'Ark1'!N2399</f>
        <v>230</v>
      </c>
      <c r="D353" s="48" t="s">
        <v>524</v>
      </c>
      <c r="E353" s="47">
        <f>+'Ark1'!Q2399</f>
        <v>189</v>
      </c>
      <c r="F353" s="47"/>
      <c r="G353" s="65">
        <f>+'Ark1'!R2399</f>
        <v>348</v>
      </c>
      <c r="H353" s="47"/>
      <c r="I353" s="65">
        <f>+'Ark1'!S2399</f>
        <v>348</v>
      </c>
      <c r="J353" s="101">
        <f>+'Ark1'!T2399</f>
        <v>0.90816566194316128</v>
      </c>
      <c r="K353" s="47"/>
      <c r="L353" s="101">
        <f>+'Ark1'!U2399</f>
        <v>1.510314678483778</v>
      </c>
      <c r="M353" s="49">
        <f>+'Ark1'!W2399</f>
        <v>47.327586206896562</v>
      </c>
      <c r="N353" s="101"/>
      <c r="O353" s="49">
        <f>+'Ark1'!AB2399</f>
        <v>5.7387208646272647</v>
      </c>
      <c r="P353" s="65">
        <f>+'Ark1'!Y2399</f>
        <v>241.25344827586216</v>
      </c>
      <c r="Q353" s="47"/>
      <c r="R353" s="49">
        <f>+'Ark1'!AA2399</f>
        <v>10.888943810339338</v>
      </c>
      <c r="S353" s="65">
        <f>+'Ark1'!AC2399</f>
        <v>-12.274389273373336</v>
      </c>
      <c r="T353" s="101">
        <f t="shared" si="12"/>
        <v>1.8412698412698412</v>
      </c>
      <c r="U353" s="39"/>
      <c r="V353"/>
      <c r="W353"/>
      <c r="X353" s="4"/>
      <c r="Y353"/>
      <c r="Z353"/>
      <c r="AA353"/>
      <c r="AB353"/>
      <c r="AC353"/>
      <c r="AD353"/>
      <c r="AE353"/>
    </row>
    <row r="354" spans="1:31">
      <c r="A354" s="39"/>
      <c r="B354" s="47">
        <f>+'Ark1'!C2400</f>
        <v>2005</v>
      </c>
      <c r="C354" s="47">
        <f>+'Ark1'!N2400</f>
        <v>60</v>
      </c>
      <c r="D354" s="48" t="s">
        <v>525</v>
      </c>
      <c r="E354" s="47">
        <f>+'Ark1'!Q2400</f>
        <v>33</v>
      </c>
      <c r="F354" s="47"/>
      <c r="G354" s="65">
        <f>+'Ark1'!R2400</f>
        <v>22.25</v>
      </c>
      <c r="H354" s="47"/>
      <c r="I354" s="65">
        <f>+'Ark1'!S2400</f>
        <v>16</v>
      </c>
      <c r="J354" s="101">
        <f>+'Ark1'!T2400</f>
        <v>6.5388769295197213E-2</v>
      </c>
      <c r="K354" s="47"/>
      <c r="L354" s="101">
        <f>+'Ark1'!U2400</f>
        <v>2.0309060669916112E-2</v>
      </c>
      <c r="M354" s="49">
        <f>+'Ark1'!W2400</f>
        <v>58.4375</v>
      </c>
      <c r="N354" s="101"/>
      <c r="O354" s="49">
        <f>+'Ark1'!AB2400</f>
        <v>3.7909225460301879</v>
      </c>
      <c r="P354" s="65">
        <f>+'Ark1'!Y2400</f>
        <v>44.462921348314623</v>
      </c>
      <c r="Q354" s="47"/>
      <c r="R354" s="49">
        <f>+'Ark1'!AA2400</f>
        <v>7.3028863086796099</v>
      </c>
      <c r="S354" s="65">
        <f>+'Ark1'!AC2400</f>
        <v>35.958802609889602</v>
      </c>
      <c r="T354" s="101">
        <f t="shared" si="12"/>
        <v>0.6742424242424242</v>
      </c>
      <c r="U354" s="39"/>
      <c r="V354"/>
      <c r="W354"/>
      <c r="X354" s="4"/>
      <c r="Y354"/>
      <c r="Z354"/>
      <c r="AA354"/>
      <c r="AB354"/>
      <c r="AC354"/>
      <c r="AD354"/>
      <c r="AE354"/>
    </row>
    <row r="355" spans="1:31">
      <c r="A355" s="39"/>
      <c r="B355">
        <f>+'Ark1'!C2401</f>
        <v>2005</v>
      </c>
      <c r="C355">
        <f>+'Ark1'!N2401</f>
        <v>70</v>
      </c>
      <c r="D355" s="3" t="s">
        <v>509</v>
      </c>
      <c r="E355">
        <f>+'Ark1'!Q2401</f>
        <v>49</v>
      </c>
      <c r="G355" s="9">
        <f>+'Ark1'!R2401</f>
        <v>75</v>
      </c>
      <c r="I355" s="9">
        <f>+'Ark1'!S2401</f>
        <v>65</v>
      </c>
      <c r="J355" s="96">
        <f>+'Ark1'!T2401</f>
        <v>0.22041158189392329</v>
      </c>
      <c r="L355" s="96">
        <f>+'Ark1'!U2401</f>
        <v>0.10096228775974363</v>
      </c>
      <c r="M355" s="1">
        <f>+'Ark1'!W2401</f>
        <v>61.123076923076944</v>
      </c>
      <c r="O355" s="1">
        <f>+'Ark1'!AB2401</f>
        <v>2.2566666520995078</v>
      </c>
      <c r="P355" s="9">
        <f>+'Ark1'!Y2401</f>
        <v>65.574666666666644</v>
      </c>
      <c r="R355" s="1">
        <f>+'Ark1'!AA2401</f>
        <v>2.3835054488826102</v>
      </c>
      <c r="S355" s="9">
        <f>+'Ark1'!AC2401</f>
        <v>9.5804972841703684</v>
      </c>
      <c r="T355" s="96">
        <f t="shared" si="12"/>
        <v>1.5306122448979591</v>
      </c>
      <c r="U355" s="39"/>
      <c r="V355"/>
      <c r="W355"/>
      <c r="X355" s="4"/>
      <c r="Y355"/>
      <c r="Z355"/>
      <c r="AA355"/>
      <c r="AB355"/>
      <c r="AC355"/>
      <c r="AD355"/>
      <c r="AE355"/>
    </row>
    <row r="356" spans="1:31">
      <c r="A356" s="39"/>
      <c r="B356">
        <f>+'Ark1'!C2402</f>
        <v>2005</v>
      </c>
      <c r="C356">
        <f>+'Ark1'!N2402</f>
        <v>80</v>
      </c>
      <c r="D356" s="3" t="s">
        <v>510</v>
      </c>
      <c r="E356">
        <f>+'Ark1'!Q2402</f>
        <v>151</v>
      </c>
      <c r="G356" s="9">
        <f>+'Ark1'!R2402</f>
        <v>262</v>
      </c>
      <c r="I356" s="9">
        <f>+'Ark1'!S2402</f>
        <v>235</v>
      </c>
      <c r="J356" s="96">
        <f>+'Ark1'!T2402</f>
        <v>0.76997112608277196</v>
      </c>
      <c r="L356" s="96">
        <f>+'Ark1'!U2402</f>
        <v>0.41487923119458553</v>
      </c>
      <c r="M356" s="1">
        <f>+'Ark1'!W2402</f>
        <v>60.323404255319147</v>
      </c>
      <c r="O356" s="1">
        <f>+'Ark1'!AB2402</f>
        <v>3.7230857006588209</v>
      </c>
      <c r="P356" s="9">
        <f>+'Ark1'!Y2402</f>
        <v>77.136259541984757</v>
      </c>
      <c r="R356" s="1">
        <f>+'Ark1'!AA2402</f>
        <v>2.836591914508463</v>
      </c>
      <c r="S356" s="9">
        <f>+'Ark1'!AC2402</f>
        <v>-6.0763413590669488</v>
      </c>
      <c r="T356" s="96">
        <f t="shared" si="12"/>
        <v>1.7350993377483444</v>
      </c>
      <c r="U356" s="39"/>
      <c r="V356"/>
      <c r="W356"/>
      <c r="X356" s="4"/>
      <c r="Y356"/>
      <c r="Z356"/>
      <c r="AA356"/>
      <c r="AB356"/>
      <c r="AC356"/>
      <c r="AD356"/>
      <c r="AE356"/>
    </row>
    <row r="357" spans="1:31">
      <c r="A357" s="39"/>
      <c r="B357">
        <f>+'Ark1'!C2403</f>
        <v>2005</v>
      </c>
      <c r="C357">
        <f>+'Ark1'!N2403</f>
        <v>90</v>
      </c>
      <c r="D357" s="3" t="s">
        <v>511</v>
      </c>
      <c r="E357">
        <f>+'Ark1'!Q2403</f>
        <v>298</v>
      </c>
      <c r="G357" s="9">
        <f>+'Ark1'!R2403</f>
        <v>681</v>
      </c>
      <c r="I357" s="9">
        <f>+'Ark1'!S2403</f>
        <v>638</v>
      </c>
      <c r="J357" s="96">
        <f>+'Ark1'!T2403</f>
        <v>2.0013371635968236</v>
      </c>
      <c r="L357" s="96">
        <f>+'Ark1'!U2403</f>
        <v>1.253631324918528</v>
      </c>
      <c r="M357" s="1">
        <f>+'Ark1'!W2403</f>
        <v>60.283699059561116</v>
      </c>
      <c r="O357" s="1">
        <f>+'Ark1'!AB2403</f>
        <v>2.8071925282435233</v>
      </c>
      <c r="P357" s="9">
        <f>+'Ark1'!Y2403</f>
        <v>89.672834067547683</v>
      </c>
      <c r="R357" s="1">
        <f>+'Ark1'!AA2403</f>
        <v>2.8677331186948245</v>
      </c>
      <c r="S357" s="9">
        <f>+'Ark1'!AC2403</f>
        <v>-9.5716461242977449</v>
      </c>
      <c r="T357" s="96">
        <f t="shared" si="12"/>
        <v>2.2852348993288589</v>
      </c>
      <c r="U357" s="39"/>
      <c r="V357"/>
      <c r="W357"/>
      <c r="X357" s="4"/>
      <c r="Y357"/>
      <c r="Z357"/>
      <c r="AA357"/>
      <c r="AB357"/>
      <c r="AC357"/>
      <c r="AD357"/>
      <c r="AE357"/>
    </row>
    <row r="358" spans="1:31">
      <c r="A358" s="39"/>
      <c r="B358">
        <f>+'Ark1'!C2404</f>
        <v>2005</v>
      </c>
      <c r="C358">
        <f>+'Ark1'!N2404</f>
        <v>100</v>
      </c>
      <c r="D358" s="3" t="s">
        <v>486</v>
      </c>
      <c r="E358">
        <f>+'Ark1'!Q2404</f>
        <v>828</v>
      </c>
      <c r="G358" s="9">
        <f>+'Ark1'!R2404</f>
        <v>2800</v>
      </c>
      <c r="I358" s="9">
        <f>+'Ark1'!S2404</f>
        <v>2727</v>
      </c>
      <c r="J358" s="96">
        <f>+'Ark1'!T2404</f>
        <v>8.2286990573731345</v>
      </c>
      <c r="L358" s="96">
        <f>+'Ark1'!U2404</f>
        <v>5.9711676619810241</v>
      </c>
      <c r="M358" s="1">
        <f>+'Ark1'!W2404</f>
        <v>58.802713604693785</v>
      </c>
      <c r="O358" s="1">
        <f>+'Ark1'!AB2404</f>
        <v>3.2918129108912577</v>
      </c>
      <c r="P358" s="9">
        <f>+'Ark1'!Y2404</f>
        <v>103.8817857142857</v>
      </c>
      <c r="R358" s="1">
        <f>+'Ark1'!AA2404</f>
        <v>2.6120396468738512</v>
      </c>
      <c r="S358" s="9">
        <f>+'Ark1'!AC2404</f>
        <v>-21.665689376550937</v>
      </c>
      <c r="T358" s="96">
        <f t="shared" si="12"/>
        <v>3.3816425120772946</v>
      </c>
      <c r="U358" s="39"/>
      <c r="V358"/>
      <c r="W358"/>
      <c r="X358" s="4"/>
      <c r="Y358"/>
      <c r="Z358"/>
      <c r="AA358"/>
      <c r="AB358"/>
      <c r="AC358"/>
      <c r="AD358"/>
      <c r="AE358"/>
    </row>
    <row r="359" spans="1:31">
      <c r="A359" s="39"/>
      <c r="B359">
        <f>+'Ark1'!C2405</f>
        <v>2005</v>
      </c>
      <c r="C359">
        <f>+'Ark1'!N2405</f>
        <v>110</v>
      </c>
      <c r="D359" s="3" t="s">
        <v>512</v>
      </c>
      <c r="E359">
        <f>+'Ark1'!Q2405</f>
        <v>1053</v>
      </c>
      <c r="G359" s="9">
        <f>+'Ark1'!R2405</f>
        <v>5189</v>
      </c>
      <c r="I359" s="9">
        <f>+'Ark1'!S2405</f>
        <v>5089</v>
      </c>
      <c r="J359" s="96">
        <f>+'Ark1'!T2405</f>
        <v>15.249542645967573</v>
      </c>
      <c r="L359" s="96">
        <f>+'Ark1'!U2405</f>
        <v>11.996763113868219</v>
      </c>
      <c r="M359" s="1">
        <f>+'Ark1'!W2405</f>
        <v>58.190410689722917</v>
      </c>
      <c r="O359" s="1">
        <f>+'Ark1'!AB2405</f>
        <v>3.4036290793991322</v>
      </c>
      <c r="P359" s="9">
        <f>+'Ark1'!Y2405</f>
        <v>112.62079398728105</v>
      </c>
      <c r="R359" s="1">
        <f>+'Ark1'!AA2405</f>
        <v>2.9023963346253474</v>
      </c>
      <c r="S359" s="9">
        <f>+'Ark1'!AC2405</f>
        <v>-2.3095474577495514</v>
      </c>
      <c r="T359" s="96">
        <f t="shared" si="12"/>
        <v>4.9278252611585946</v>
      </c>
      <c r="U359" s="39"/>
      <c r="V359"/>
      <c r="W359"/>
      <c r="X359" s="4"/>
      <c r="Y359"/>
      <c r="Z359"/>
      <c r="AA359"/>
      <c r="AB359"/>
      <c r="AC359"/>
      <c r="AD359"/>
      <c r="AE359"/>
    </row>
    <row r="360" spans="1:31">
      <c r="A360" s="39"/>
      <c r="B360">
        <f>+'Ark1'!C2406</f>
        <v>2005</v>
      </c>
      <c r="C360">
        <f>+'Ark1'!N2406</f>
        <v>120</v>
      </c>
      <c r="D360" s="3" t="s">
        <v>513</v>
      </c>
      <c r="E360">
        <f>+'Ark1'!Q2406</f>
        <v>969</v>
      </c>
      <c r="G360" s="9">
        <f>+'Ark1'!R2406</f>
        <v>4342</v>
      </c>
      <c r="I360" s="9">
        <f>+'Ark1'!S2406</f>
        <v>4270</v>
      </c>
      <c r="J360" s="96">
        <f>+'Ark1'!T2406</f>
        <v>12.760361181112197</v>
      </c>
      <c r="L360" s="96">
        <f>+'Ark1'!U2406</f>
        <v>10.942748936571363</v>
      </c>
      <c r="M360" s="1">
        <f>+'Ark1'!W2406</f>
        <v>58.005386416861803</v>
      </c>
      <c r="O360" s="1">
        <f>+'Ark1'!AB2406</f>
        <v>3.6003797650464118</v>
      </c>
      <c r="P360" s="9">
        <f>+'Ark1'!Y2406</f>
        <v>122.76506218332588</v>
      </c>
      <c r="R360" s="1">
        <f>+'Ark1'!AA2406</f>
        <v>2.8865223317123276</v>
      </c>
      <c r="S360" s="9">
        <f>+'Ark1'!AC2406</f>
        <v>0.59985299298563599</v>
      </c>
      <c r="T360" s="96">
        <f t="shared" si="12"/>
        <v>4.480908152734778</v>
      </c>
      <c r="U360" s="39"/>
      <c r="V360"/>
      <c r="W360"/>
      <c r="X360" s="4"/>
      <c r="Y360"/>
      <c r="Z360"/>
      <c r="AA360"/>
      <c r="AB360"/>
      <c r="AC360"/>
      <c r="AD360"/>
      <c r="AE360"/>
    </row>
    <row r="361" spans="1:31">
      <c r="A361" s="39"/>
      <c r="B361">
        <f>+'Ark1'!C2407</f>
        <v>2005</v>
      </c>
      <c r="C361">
        <f>+'Ark1'!N2407</f>
        <v>130</v>
      </c>
      <c r="D361" s="3" t="s">
        <v>514</v>
      </c>
      <c r="E361">
        <f>+'Ark1'!Q2407</f>
        <v>952</v>
      </c>
      <c r="G361" s="9">
        <f>+'Ark1'!R2407</f>
        <v>3661</v>
      </c>
      <c r="I361" s="9">
        <f>+'Ark1'!S2407</f>
        <v>3613</v>
      </c>
      <c r="J361" s="96">
        <f>+'Ark1'!T2407</f>
        <v>10.759024017515374</v>
      </c>
      <c r="L361" s="96">
        <f>+'Ark1'!U2407</f>
        <v>10.011344580114647</v>
      </c>
      <c r="M361" s="1">
        <f>+'Ark1'!W2407</f>
        <v>57.935233877663983</v>
      </c>
      <c r="O361" s="1">
        <f>+'Ark1'!AB2407</f>
        <v>3.832821269490243</v>
      </c>
      <c r="P361" s="9">
        <f>+'Ark1'!Y2407</f>
        <v>133.20816716744079</v>
      </c>
      <c r="R361" s="1">
        <f>+'Ark1'!AA2407</f>
        <v>2.8862474449407527</v>
      </c>
      <c r="S361" s="9">
        <f>+'Ark1'!AC2407</f>
        <v>-0.55161858833150557</v>
      </c>
      <c r="T361" s="96">
        <f t="shared" si="12"/>
        <v>3.8455882352941178</v>
      </c>
      <c r="U361" s="39"/>
      <c r="V361"/>
      <c r="W361"/>
      <c r="X361" s="4"/>
      <c r="Y361"/>
      <c r="Z361"/>
      <c r="AA361"/>
      <c r="AB361"/>
      <c r="AC361"/>
      <c r="AD361"/>
      <c r="AE361"/>
    </row>
    <row r="362" spans="1:31">
      <c r="A362" s="39"/>
      <c r="B362">
        <f>+'Ark1'!C2408</f>
        <v>2005</v>
      </c>
      <c r="C362">
        <f>+'Ark1'!N2408</f>
        <v>140</v>
      </c>
      <c r="D362" s="3" t="s">
        <v>515</v>
      </c>
      <c r="E362">
        <f>+'Ark1'!Q2408</f>
        <v>895</v>
      </c>
      <c r="G362" s="9">
        <f>+'Ark1'!R2408</f>
        <v>3336</v>
      </c>
      <c r="I362" s="9">
        <f>+'Ark1'!S2408</f>
        <v>3297</v>
      </c>
      <c r="J362" s="96">
        <f>+'Ark1'!T2408</f>
        <v>9.8039071626417034</v>
      </c>
      <c r="L362" s="96">
        <f>+'Ark1'!U2408</f>
        <v>9.8165373111091032</v>
      </c>
      <c r="M362" s="1">
        <f>+'Ark1'!W2408</f>
        <v>57.530178950561115</v>
      </c>
      <c r="O362" s="1">
        <f>+'Ark1'!AB2408</f>
        <v>3.9182287566127778</v>
      </c>
      <c r="P362" s="9">
        <f>+'Ark1'!Y2408</f>
        <v>143.34100719424461</v>
      </c>
      <c r="R362" s="1">
        <f>+'Ark1'!AA2408</f>
        <v>2.8920486837654504</v>
      </c>
      <c r="S362" s="9">
        <f>+'Ark1'!AC2408</f>
        <v>-1.8622259633667111</v>
      </c>
      <c r="T362" s="96">
        <f t="shared" si="12"/>
        <v>3.7273743016759777</v>
      </c>
      <c r="U362" s="39"/>
      <c r="V362"/>
      <c r="W362"/>
      <c r="X362" s="4"/>
      <c r="Y362"/>
      <c r="Z362"/>
      <c r="AA362"/>
      <c r="AB362"/>
      <c r="AC362"/>
      <c r="AD362"/>
      <c r="AE362"/>
    </row>
    <row r="363" spans="1:31">
      <c r="A363" s="39"/>
      <c r="B363">
        <f>+'Ark1'!C2409</f>
        <v>2005</v>
      </c>
      <c r="C363">
        <f>+'Ark1'!N2409</f>
        <v>150</v>
      </c>
      <c r="D363" s="3" t="s">
        <v>516</v>
      </c>
      <c r="E363">
        <f>+'Ark1'!Q2409</f>
        <v>886</v>
      </c>
      <c r="G363" s="9">
        <f>+'Ark1'!R2409</f>
        <v>3172</v>
      </c>
      <c r="I363" s="9">
        <f>+'Ark1'!S2409</f>
        <v>3140</v>
      </c>
      <c r="J363" s="96">
        <f>+'Ark1'!T2409</f>
        <v>9.321940503566994</v>
      </c>
      <c r="L363" s="96">
        <f>+'Ark1'!U2409</f>
        <v>9.9872397594953757</v>
      </c>
      <c r="M363" s="1">
        <f>+'Ark1'!W2409</f>
        <v>56.854777070063712</v>
      </c>
      <c r="O363" s="1">
        <f>+'Ark1'!AB2409</f>
        <v>4.2275174666928956</v>
      </c>
      <c r="P363" s="9">
        <f>+'Ark1'!Y2409</f>
        <v>153.37354981084474</v>
      </c>
      <c r="R363" s="1">
        <f>+'Ark1'!AA2409</f>
        <v>2.9018655068545738</v>
      </c>
      <c r="S363" s="9">
        <f>+'Ark1'!AC2409</f>
        <v>-4.8675693663662845</v>
      </c>
      <c r="T363" s="96">
        <f t="shared" si="12"/>
        <v>3.5801354401805869</v>
      </c>
      <c r="U363" s="39"/>
      <c r="V363"/>
      <c r="W363"/>
      <c r="X363" s="4"/>
      <c r="Y363"/>
      <c r="Z363"/>
      <c r="AA363"/>
      <c r="AB363"/>
      <c r="AC363"/>
      <c r="AD363"/>
      <c r="AE363"/>
    </row>
    <row r="364" spans="1:31">
      <c r="A364" s="39"/>
      <c r="B364">
        <f>+'Ark1'!C2410</f>
        <v>2005</v>
      </c>
      <c r="C364">
        <f>+'Ark1'!N2410</f>
        <v>160</v>
      </c>
      <c r="D364" s="3" t="s">
        <v>517</v>
      </c>
      <c r="E364">
        <f>+'Ark1'!Q2410</f>
        <v>822</v>
      </c>
      <c r="G364" s="9">
        <f>+'Ark1'!R2410</f>
        <v>2794</v>
      </c>
      <c r="I364" s="9">
        <f>+'Ark1'!S2410</f>
        <v>2769</v>
      </c>
      <c r="J364" s="96">
        <f>+'Ark1'!T2410</f>
        <v>8.2110661308216226</v>
      </c>
      <c r="L364" s="96">
        <f>+'Ark1'!U2410</f>
        <v>9.3763625936540631</v>
      </c>
      <c r="M364" s="1">
        <f>+'Ark1'!W2410</f>
        <v>56.334777898158194</v>
      </c>
      <c r="O364" s="1">
        <f>+'Ark1'!AB2410</f>
        <v>4.2916710254666164</v>
      </c>
      <c r="P364" s="9">
        <f>+'Ark1'!Y2410</f>
        <v>163.47304939155339</v>
      </c>
      <c r="R364" s="1">
        <f>+'Ark1'!AA2410</f>
        <v>2.8676247632514649</v>
      </c>
      <c r="S364" s="9">
        <f>+'Ark1'!AC2410</f>
        <v>-5.2130573589542735</v>
      </c>
      <c r="T364" s="96">
        <f t="shared" si="12"/>
        <v>3.3990267639902676</v>
      </c>
      <c r="U364" s="39"/>
      <c r="V364"/>
      <c r="W364"/>
      <c r="X364" s="4"/>
      <c r="Y364"/>
      <c r="Z364"/>
      <c r="AA364"/>
      <c r="AB364"/>
      <c r="AC364"/>
      <c r="AD364"/>
      <c r="AE364"/>
    </row>
    <row r="365" spans="1:31">
      <c r="A365" s="39"/>
      <c r="B365">
        <f>+'Ark1'!C2411</f>
        <v>2005</v>
      </c>
      <c r="C365">
        <f>+'Ark1'!N2411</f>
        <v>170</v>
      </c>
      <c r="D365" s="3" t="s">
        <v>518</v>
      </c>
      <c r="E365">
        <f>+'Ark1'!Q2411</f>
        <v>779</v>
      </c>
      <c r="G365" s="9">
        <f>+'Ark1'!R2411</f>
        <v>2437</v>
      </c>
      <c r="I365" s="9">
        <f>+'Ark1'!S2411</f>
        <v>2425</v>
      </c>
      <c r="J365" s="96">
        <f>+'Ark1'!T2411</f>
        <v>7.1619070010065444</v>
      </c>
      <c r="L365" s="96">
        <f>+'Ark1'!U2411</f>
        <v>8.7049031282645863</v>
      </c>
      <c r="M365" s="1">
        <f>+'Ark1'!W2411</f>
        <v>55.480412371134015</v>
      </c>
      <c r="O365" s="1">
        <f>+'Ark1'!AB2411</f>
        <v>4.3615621710824977</v>
      </c>
      <c r="P365" s="9">
        <f>+'Ark1'!Y2411</f>
        <v>173.99893311448517</v>
      </c>
      <c r="R365" s="1">
        <f>+'Ark1'!AA2411</f>
        <v>2.857812731176498</v>
      </c>
      <c r="S365" s="9">
        <f>+'Ark1'!AC2411</f>
        <v>-9.3737409845066271</v>
      </c>
      <c r="T365" s="96">
        <f t="shared" si="12"/>
        <v>3.1283697047496792</v>
      </c>
      <c r="U365" s="39"/>
      <c r="V365"/>
      <c r="W365"/>
      <c r="X365" s="4"/>
      <c r="Y365"/>
      <c r="Z365"/>
      <c r="AA365"/>
      <c r="AB365"/>
      <c r="AC365"/>
      <c r="AD365"/>
      <c r="AE365"/>
    </row>
    <row r="366" spans="1:31">
      <c r="A366" s="39"/>
      <c r="B366">
        <f>+'Ark1'!C2412</f>
        <v>2005</v>
      </c>
      <c r="C366">
        <f>+'Ark1'!N2412</f>
        <v>180</v>
      </c>
      <c r="D366" s="3" t="s">
        <v>519</v>
      </c>
      <c r="E366">
        <f>+'Ark1'!Q2412</f>
        <v>680</v>
      </c>
      <c r="G366" s="9">
        <f>+'Ark1'!R2412</f>
        <v>1842</v>
      </c>
      <c r="I366" s="9">
        <f>+'Ark1'!S2412</f>
        <v>1831</v>
      </c>
      <c r="J366" s="96">
        <f>+'Ark1'!T2412</f>
        <v>5.4133084513147551</v>
      </c>
      <c r="L366" s="96">
        <f>+'Ark1'!U2412</f>
        <v>6.9520585459328306</v>
      </c>
      <c r="M366" s="1">
        <f>+'Ark1'!W2412</f>
        <v>54.383397050791913</v>
      </c>
      <c r="O366" s="1">
        <f>+'Ark1'!AB2412</f>
        <v>4.4785339865490545</v>
      </c>
      <c r="P366" s="9">
        <f>+'Ark1'!Y2412</f>
        <v>183.84929424538521</v>
      </c>
      <c r="R366" s="1">
        <f>+'Ark1'!AA2412</f>
        <v>2.8618787792859721</v>
      </c>
      <c r="S366" s="9">
        <f>+'Ark1'!AC2412</f>
        <v>-4.3031620348614643</v>
      </c>
      <c r="T366" s="96">
        <f t="shared" si="12"/>
        <v>2.7088235294117649</v>
      </c>
      <c r="U366" s="39"/>
      <c r="V366"/>
      <c r="W366"/>
      <c r="X366" s="4"/>
      <c r="Y366"/>
      <c r="Z366"/>
      <c r="AA366"/>
      <c r="AB366"/>
      <c r="AC366"/>
      <c r="AD366"/>
      <c r="AE366"/>
    </row>
    <row r="367" spans="1:31">
      <c r="A367" s="39"/>
      <c r="B367">
        <f>+'Ark1'!C2413</f>
        <v>2005</v>
      </c>
      <c r="C367">
        <f>+'Ark1'!N2413</f>
        <v>190</v>
      </c>
      <c r="D367" s="3" t="s">
        <v>520</v>
      </c>
      <c r="E367">
        <f>+'Ark1'!Q2413</f>
        <v>618</v>
      </c>
      <c r="G367" s="9">
        <f>+'Ark1'!R2413</f>
        <v>1404</v>
      </c>
      <c r="I367" s="9">
        <f>+'Ark1'!S2413</f>
        <v>1397</v>
      </c>
      <c r="J367" s="96">
        <f>+'Ark1'!T2413</f>
        <v>4.1261048130542433</v>
      </c>
      <c r="L367" s="96">
        <f>+'Ark1'!U2413</f>
        <v>5.5829264952009554</v>
      </c>
      <c r="M367" s="1">
        <f>+'Ark1'!W2413</f>
        <v>52.951324266284914</v>
      </c>
      <c r="O367" s="1">
        <f>+'Ark1'!AB2413</f>
        <v>4.8239359392175052</v>
      </c>
      <c r="P367" s="9">
        <f>+'Ark1'!Y2413</f>
        <v>193.70149572649564</v>
      </c>
      <c r="R367" s="1">
        <f>+'Ark1'!AA2413</f>
        <v>2.8578554962658118</v>
      </c>
      <c r="S367" s="9">
        <f>+'Ark1'!AC2413</f>
        <v>-8.4749029192061691</v>
      </c>
      <c r="T367" s="96">
        <f t="shared" si="12"/>
        <v>2.2718446601941746</v>
      </c>
      <c r="U367" s="39"/>
      <c r="V367"/>
      <c r="W367"/>
      <c r="X367" s="4"/>
      <c r="Y367"/>
      <c r="Z367"/>
      <c r="AA367"/>
      <c r="AB367"/>
      <c r="AC367"/>
      <c r="AD367"/>
      <c r="AE367"/>
    </row>
    <row r="368" spans="1:31">
      <c r="A368" s="39"/>
      <c r="B368">
        <f>+'Ark1'!C2414</f>
        <v>2005</v>
      </c>
      <c r="C368">
        <f>+'Ark1'!N2414</f>
        <v>200</v>
      </c>
      <c r="D368" s="3" t="s">
        <v>521</v>
      </c>
      <c r="E368">
        <f>+'Ark1'!Q2414</f>
        <v>453</v>
      </c>
      <c r="G368" s="9">
        <f>+'Ark1'!R2414</f>
        <v>881</v>
      </c>
      <c r="I368" s="9">
        <f>+'Ark1'!S2414</f>
        <v>877</v>
      </c>
      <c r="J368" s="96">
        <f>+'Ark1'!T2414</f>
        <v>2.5891013819806181</v>
      </c>
      <c r="L368" s="96">
        <f>+'Ark1'!U2414</f>
        <v>3.683580770076555</v>
      </c>
      <c r="M368" s="1">
        <f>+'Ark1'!W2414</f>
        <v>51.36830102622578</v>
      </c>
      <c r="O368" s="1">
        <f>+'Ark1'!AB2414</f>
        <v>5.0853646478413745</v>
      </c>
      <c r="P368" s="9">
        <f>+'Ark1'!Y2414</f>
        <v>203.67253121452924</v>
      </c>
      <c r="R368" s="1">
        <f>+'Ark1'!AA2414</f>
        <v>2.8850631869710006</v>
      </c>
      <c r="S368" s="9">
        <f>+'Ark1'!AC2414</f>
        <v>-13.546125048175</v>
      </c>
      <c r="T368" s="96">
        <f t="shared" si="12"/>
        <v>1.944812362030905</v>
      </c>
      <c r="U368" s="39"/>
      <c r="V368"/>
      <c r="W368"/>
      <c r="X368" s="4"/>
      <c r="Y368"/>
      <c r="Z368"/>
      <c r="AA368"/>
      <c r="AB368"/>
      <c r="AC368"/>
      <c r="AD368"/>
      <c r="AE368"/>
    </row>
    <row r="369" spans="1:31">
      <c r="A369" s="39"/>
      <c r="B369">
        <f>+'Ark1'!C2415</f>
        <v>2005</v>
      </c>
      <c r="C369">
        <f>+'Ark1'!N2415</f>
        <v>210</v>
      </c>
      <c r="D369" s="3" t="s">
        <v>522</v>
      </c>
      <c r="E369">
        <f>+'Ark1'!Q2415</f>
        <v>316</v>
      </c>
      <c r="G369" s="9">
        <f>+'Ark1'!R2415</f>
        <v>546</v>
      </c>
      <c r="I369" s="9">
        <f>+'Ark1'!S2415</f>
        <v>545</v>
      </c>
      <c r="J369" s="96">
        <f>+'Ark1'!T2415</f>
        <v>1.6045963161877612</v>
      </c>
      <c r="L369" s="96">
        <f>+'Ark1'!U2415</f>
        <v>2.4002361787942927</v>
      </c>
      <c r="M369" s="1">
        <f>+'Ark1'!W2415</f>
        <v>49.856880733944941</v>
      </c>
      <c r="O369" s="1">
        <f>+'Ark1'!AB2415</f>
        <v>5.3224186916189371</v>
      </c>
      <c r="P369" s="9">
        <f>+'Ark1'!Y2415</f>
        <v>214.14084249084257</v>
      </c>
      <c r="R369" s="1">
        <f>+'Ark1'!AA2415</f>
        <v>2.8739828799968419</v>
      </c>
      <c r="S369" s="9">
        <f>+'Ark1'!AC2415</f>
        <v>-6.7697338250317971</v>
      </c>
      <c r="T369" s="96">
        <f t="shared" si="12"/>
        <v>1.7278481012658229</v>
      </c>
      <c r="U369" s="39"/>
      <c r="V369"/>
      <c r="W369"/>
      <c r="X369" s="4"/>
      <c r="Y369"/>
      <c r="Z369"/>
      <c r="AA369"/>
      <c r="AB369"/>
      <c r="AC369"/>
      <c r="AD369"/>
      <c r="AE369"/>
    </row>
    <row r="370" spans="1:31">
      <c r="A370" s="39"/>
      <c r="B370">
        <f>+'Ark1'!C2416</f>
        <v>2005</v>
      </c>
      <c r="C370">
        <f>+'Ark1'!N2416</f>
        <v>220</v>
      </c>
      <c r="D370" s="3" t="s">
        <v>523</v>
      </c>
      <c r="E370">
        <f>+'Ark1'!Q2416</f>
        <v>210</v>
      </c>
      <c r="G370" s="9">
        <f>+'Ark1'!R2416</f>
        <v>298</v>
      </c>
      <c r="I370" s="9">
        <f>+'Ark1'!S2416</f>
        <v>297</v>
      </c>
      <c r="J370" s="96">
        <f>+'Ark1'!T2416</f>
        <v>0.87576868539185504</v>
      </c>
      <c r="L370" s="96">
        <f>+'Ark1'!U2416</f>
        <v>1.3687912740138768</v>
      </c>
      <c r="M370" s="1">
        <f>+'Ark1'!W2416</f>
        <v>48.663299663299647</v>
      </c>
      <c r="O370" s="1">
        <f>+'Ark1'!AB2416</f>
        <v>5.5493894972651914</v>
      </c>
      <c r="P370" s="9">
        <f>+'Ark1'!Y2416</f>
        <v>223.74798657718111</v>
      </c>
      <c r="R370" s="1">
        <f>+'Ark1'!AA2416</f>
        <v>2.7589337356816594</v>
      </c>
      <c r="S370" s="9">
        <f>+'Ark1'!AC2416</f>
        <v>-10.218739624510176</v>
      </c>
      <c r="T370" s="96">
        <f t="shared" si="12"/>
        <v>1.4190476190476191</v>
      </c>
      <c r="U370" s="39"/>
      <c r="V370"/>
      <c r="W370"/>
      <c r="X370" s="4"/>
      <c r="Y370"/>
      <c r="Z370"/>
      <c r="AA370"/>
      <c r="AB370"/>
      <c r="AC370"/>
      <c r="AD370"/>
      <c r="AE370"/>
    </row>
    <row r="371" spans="1:31">
      <c r="A371" s="39"/>
      <c r="B371">
        <f>+'Ark1'!C2417</f>
        <v>2005</v>
      </c>
      <c r="C371">
        <f>+'Ark1'!N2417</f>
        <v>230</v>
      </c>
      <c r="D371" s="3" t="s">
        <v>524</v>
      </c>
      <c r="E371">
        <f>+'Ark1'!Q2417</f>
        <v>180</v>
      </c>
      <c r="G371" s="9">
        <f>+'Ark1'!R2417</f>
        <v>285</v>
      </c>
      <c r="I371" s="9">
        <f>+'Ark1'!S2417</f>
        <v>285</v>
      </c>
      <c r="J371" s="96">
        <f>+'Ark1'!T2417</f>
        <v>0.83756401119690849</v>
      </c>
      <c r="L371" s="96">
        <f>+'Ark1'!U2417</f>
        <v>1.4155577463803348</v>
      </c>
      <c r="M371" s="1">
        <f>+'Ark1'!W2417</f>
        <v>46.656140350877195</v>
      </c>
      <c r="O371" s="1">
        <f>+'Ark1'!AB2417</f>
        <v>6.5706155428453181</v>
      </c>
      <c r="P371" s="9">
        <f>+'Ark1'!Y2417</f>
        <v>241.94736842105263</v>
      </c>
      <c r="R371" s="1">
        <f>+'Ark1'!AA2417</f>
        <v>11.286422603288369</v>
      </c>
      <c r="S371" s="9">
        <f>+'Ark1'!AC2417</f>
        <v>-16.388068319473653</v>
      </c>
      <c r="T371" s="96">
        <f t="shared" si="12"/>
        <v>1.5833333333333333</v>
      </c>
      <c r="U371" s="39"/>
      <c r="V371"/>
      <c r="W371"/>
      <c r="X371" s="4"/>
      <c r="Y371"/>
      <c r="Z371"/>
      <c r="AA371"/>
      <c r="AB371"/>
      <c r="AC371"/>
      <c r="AD371"/>
      <c r="AE371"/>
    </row>
    <row r="372" spans="1:31">
      <c r="A372" s="39"/>
      <c r="B372">
        <f>+'Ark1'!C2418</f>
        <v>2004</v>
      </c>
      <c r="C372">
        <f>+'Ark1'!N2418</f>
        <v>60</v>
      </c>
      <c r="D372" s="3" t="s">
        <v>525</v>
      </c>
      <c r="E372">
        <f>+'Ark1'!Q2418</f>
        <v>33</v>
      </c>
      <c r="G372" s="9">
        <f>+'Ark1'!R2418</f>
        <v>27</v>
      </c>
      <c r="I372" s="9">
        <f>+'Ark1'!S2418</f>
        <v>17</v>
      </c>
      <c r="J372" s="96">
        <f>+'Ark1'!T2418</f>
        <v>8.2680058794708494E-2</v>
      </c>
      <c r="L372" s="96">
        <f>+'Ark1'!U2418</f>
        <v>2.2623155895561905E-2</v>
      </c>
      <c r="M372" s="1">
        <f>+'Ark1'!W2418</f>
        <v>58.352941176470594</v>
      </c>
      <c r="O372" s="1">
        <f>+'Ark1'!AB2418</f>
        <v>3.3244402708105887</v>
      </c>
      <c r="P372" s="9">
        <f>+'Ark1'!Y2418</f>
        <v>38.892592592592592</v>
      </c>
      <c r="R372" s="1">
        <f>+'Ark1'!AA2418</f>
        <v>7.8288880365778812</v>
      </c>
      <c r="S372" s="9">
        <f>+'Ark1'!AC2418</f>
        <v>-16.210414294861721</v>
      </c>
      <c r="T372" s="96">
        <f t="shared" si="12"/>
        <v>0.81818181818181823</v>
      </c>
      <c r="U372" s="39"/>
      <c r="V372"/>
      <c r="W372"/>
      <c r="X372" s="4"/>
      <c r="Y372"/>
      <c r="Z372"/>
      <c r="AA372"/>
      <c r="AB372"/>
      <c r="AC372"/>
      <c r="AD372"/>
      <c r="AE372"/>
    </row>
    <row r="373" spans="1:31">
      <c r="A373" s="39"/>
      <c r="B373" s="47">
        <f>+'Ark1'!C2419</f>
        <v>2004</v>
      </c>
      <c r="C373" s="47">
        <f>+'Ark1'!N2419</f>
        <v>70</v>
      </c>
      <c r="D373" s="47" t="s">
        <v>509</v>
      </c>
      <c r="E373" s="47">
        <f>+'Ark1'!Q2419</f>
        <v>47</v>
      </c>
      <c r="F373" s="47"/>
      <c r="G373" s="47">
        <f>+'Ark1'!R2419</f>
        <v>60</v>
      </c>
      <c r="H373" s="47"/>
      <c r="I373" s="47">
        <f>+'Ark1'!S2419</f>
        <v>51</v>
      </c>
      <c r="J373" s="101">
        <f>+'Ark1'!T2419</f>
        <v>0.18373346398824111</v>
      </c>
      <c r="K373" s="47"/>
      <c r="L373" s="101">
        <f>+'Ark1'!U2419</f>
        <v>8.4535759850105099E-2</v>
      </c>
      <c r="M373" s="47">
        <f>+'Ark1'!W2419</f>
        <v>59.705882352941181</v>
      </c>
      <c r="N373" s="101"/>
      <c r="O373" s="47">
        <f>+'Ark1'!AB2419</f>
        <v>4.4338011738128751</v>
      </c>
      <c r="P373" s="65">
        <f>+'Ark1'!Y2419</f>
        <v>65.398333333333355</v>
      </c>
      <c r="Q373" s="47"/>
      <c r="R373" s="47">
        <f>+'Ark1'!AA2419</f>
        <v>2.3321351347657719</v>
      </c>
      <c r="S373" s="65">
        <f>+'Ark1'!AC2419</f>
        <v>-10.735112275752407</v>
      </c>
      <c r="T373" s="101">
        <f t="shared" si="12"/>
        <v>1.2765957446808511</v>
      </c>
      <c r="U373" s="39"/>
      <c r="V373"/>
      <c r="W373"/>
      <c r="X373" s="4"/>
      <c r="Y373"/>
      <c r="Z373"/>
      <c r="AA373"/>
      <c r="AB373"/>
      <c r="AC373"/>
      <c r="AD373"/>
      <c r="AE373"/>
    </row>
    <row r="374" spans="1:31">
      <c r="A374" s="39"/>
      <c r="B374" s="47">
        <f>+'Ark1'!C2420</f>
        <v>2004</v>
      </c>
      <c r="C374" s="47">
        <f>+'Ark1'!N2420</f>
        <v>80</v>
      </c>
      <c r="D374" s="47" t="s">
        <v>510</v>
      </c>
      <c r="E374" s="47">
        <f>+'Ark1'!Q2420</f>
        <v>110</v>
      </c>
      <c r="F374" s="47"/>
      <c r="G374" s="47">
        <f>+'Ark1'!R2420</f>
        <v>193</v>
      </c>
      <c r="H374" s="47"/>
      <c r="I374" s="47">
        <f>+'Ark1'!S2420</f>
        <v>178</v>
      </c>
      <c r="J374" s="101">
        <f>+'Ark1'!T2420</f>
        <v>0.59100930916217564</v>
      </c>
      <c r="K374" s="47"/>
      <c r="L374" s="101">
        <f>+'Ark1'!U2420</f>
        <v>0.32955783073040651</v>
      </c>
      <c r="M374" s="47">
        <f>+'Ark1'!W2420</f>
        <v>60.443820224719104</v>
      </c>
      <c r="N374" s="101"/>
      <c r="O374" s="47">
        <f>+'Ark1'!AB2420</f>
        <v>3.4850710519792116</v>
      </c>
      <c r="P374" s="65">
        <f>+'Ark1'!Y2420</f>
        <v>79.259585492227984</v>
      </c>
      <c r="Q374" s="47"/>
      <c r="R374" s="47">
        <f>+'Ark1'!AA2420</f>
        <v>2.6863392743899404</v>
      </c>
      <c r="S374" s="65">
        <f>+'Ark1'!AC2420</f>
        <v>2.5465882352386382</v>
      </c>
      <c r="T374" s="101">
        <f t="shared" si="12"/>
        <v>1.7545454545454546</v>
      </c>
      <c r="U374" s="39"/>
      <c r="V374"/>
      <c r="W374"/>
      <c r="X374" s="4"/>
      <c r="Y374"/>
      <c r="Z374"/>
      <c r="AA374"/>
      <c r="AB374"/>
      <c r="AC374"/>
      <c r="AD374"/>
      <c r="AE374"/>
    </row>
    <row r="375" spans="1:31">
      <c r="A375" s="39"/>
      <c r="B375" s="47">
        <f>+'Ark1'!C2421</f>
        <v>2004</v>
      </c>
      <c r="C375" s="47">
        <f>+'Ark1'!N2421</f>
        <v>90</v>
      </c>
      <c r="D375" s="47" t="s">
        <v>511</v>
      </c>
      <c r="E375" s="47">
        <f>+'Ark1'!Q2421</f>
        <v>297</v>
      </c>
      <c r="F375" s="47"/>
      <c r="G375" s="47">
        <f>+'Ark1'!R2421</f>
        <v>627</v>
      </c>
      <c r="H375" s="47"/>
      <c r="I375" s="47">
        <f>+'Ark1'!S2421</f>
        <v>582</v>
      </c>
      <c r="J375" s="101">
        <f>+'Ark1'!T2421</f>
        <v>1.9200146986771192</v>
      </c>
      <c r="K375" s="47"/>
      <c r="L375" s="101">
        <f>+'Ark1'!U2421</f>
        <v>1.2007723111530393</v>
      </c>
      <c r="M375" s="47">
        <f>+'Ark1'!W2421</f>
        <v>60.097938144329881</v>
      </c>
      <c r="N375" s="101"/>
      <c r="O375" s="47">
        <f>+'Ark1'!AB2421</f>
        <v>2.7223832057956661</v>
      </c>
      <c r="P375" s="202">
        <f>+'Ark1'!Y2421</f>
        <v>88.893620414672995</v>
      </c>
      <c r="Q375" s="47"/>
      <c r="R375" s="47">
        <f>+'Ark1'!AA2421</f>
        <v>2.8041421199533345</v>
      </c>
      <c r="S375" s="65">
        <f>+'Ark1'!AC2421</f>
        <v>1.9984477686510276</v>
      </c>
      <c r="T375" s="88">
        <f t="shared" si="12"/>
        <v>2.1111111111111112</v>
      </c>
      <c r="U375" s="39"/>
      <c r="X375" s="4"/>
    </row>
    <row r="376" spans="1:31">
      <c r="A376" s="39"/>
      <c r="B376" s="47">
        <f>+'Ark1'!C2422</f>
        <v>2004</v>
      </c>
      <c r="C376" s="47">
        <f>+'Ark1'!N2422</f>
        <v>100</v>
      </c>
      <c r="D376" s="47" t="s">
        <v>486</v>
      </c>
      <c r="E376" s="47">
        <f>+'Ark1'!Q2422</f>
        <v>856</v>
      </c>
      <c r="F376" s="47"/>
      <c r="G376" s="47">
        <f>+'Ark1'!R2422</f>
        <v>2802</v>
      </c>
      <c r="H376" s="47"/>
      <c r="I376" s="47">
        <f>+'Ark1'!S2422</f>
        <v>2752</v>
      </c>
      <c r="J376" s="101">
        <f>+'Ark1'!T2422</f>
        <v>8.580352768250858</v>
      </c>
      <c r="K376" s="47"/>
      <c r="L376" s="101">
        <f>+'Ark1'!U2422</f>
        <v>6.3306768593596336</v>
      </c>
      <c r="M376" s="47">
        <f>+'Ark1'!W2422</f>
        <v>58.458212209302339</v>
      </c>
      <c r="N376" s="101"/>
      <c r="O376" s="47">
        <f>+'Ark1'!AB2422</f>
        <v>3.4205684709225408</v>
      </c>
      <c r="P376" s="202">
        <f>+'Ark1'!Y2422</f>
        <v>104.87198429693106</v>
      </c>
      <c r="Q376" s="47"/>
      <c r="R376" s="47">
        <f>+'Ark1'!AA2422</f>
        <v>2.5465434598259158</v>
      </c>
      <c r="S376" s="65">
        <f>+'Ark1'!AC2422</f>
        <v>-20.398490330028466</v>
      </c>
      <c r="T376" s="88">
        <f t="shared" si="12"/>
        <v>3.2733644859813085</v>
      </c>
      <c r="U376" s="39"/>
      <c r="X376" s="4"/>
    </row>
    <row r="377" spans="1:31">
      <c r="A377" s="39"/>
      <c r="B377" s="47">
        <f>+'Ark1'!C2423</f>
        <v>2004</v>
      </c>
      <c r="C377" s="47">
        <f>+'Ark1'!N2423</f>
        <v>110</v>
      </c>
      <c r="D377" s="47" t="s">
        <v>512</v>
      </c>
      <c r="E377" s="47">
        <f>+'Ark1'!Q2423</f>
        <v>1099</v>
      </c>
      <c r="F377" s="47"/>
      <c r="G377" s="47">
        <f>+'Ark1'!R2423</f>
        <v>5428</v>
      </c>
      <c r="H377" s="47"/>
      <c r="I377" s="47">
        <f>+'Ark1'!S2423</f>
        <v>5353</v>
      </c>
      <c r="J377" s="101">
        <f>+'Ark1'!T2423</f>
        <v>16.621754042136203</v>
      </c>
      <c r="K377" s="47"/>
      <c r="L377" s="101">
        <f>+'Ark1'!U2423</f>
        <v>13.245287943051398</v>
      </c>
      <c r="M377" s="47">
        <f>+'Ark1'!W2423</f>
        <v>57.634036988604514</v>
      </c>
      <c r="N377" s="101"/>
      <c r="O377" s="47">
        <f>+'Ark1'!AB2423</f>
        <v>3.4680920842952339</v>
      </c>
      <c r="P377" s="202">
        <f>+'Ark1'!Y2423</f>
        <v>113.26586219602022</v>
      </c>
      <c r="Q377" s="47"/>
      <c r="R377" s="47">
        <f>+'Ark1'!AA2423</f>
        <v>2.9024490965293608</v>
      </c>
      <c r="S377" s="65">
        <f>+'Ark1'!AC2423</f>
        <v>1.3780905540166295</v>
      </c>
      <c r="T377" s="88">
        <f t="shared" si="12"/>
        <v>4.9390354868061879</v>
      </c>
      <c r="U377" s="39"/>
      <c r="X377" s="4"/>
    </row>
    <row r="378" spans="1:31">
      <c r="A378" s="39"/>
      <c r="B378" s="47">
        <f>+'Ark1'!C2424</f>
        <v>2004</v>
      </c>
      <c r="C378" s="47">
        <f>+'Ark1'!N2424</f>
        <v>120</v>
      </c>
      <c r="D378" s="47" t="s">
        <v>513</v>
      </c>
      <c r="E378" s="47">
        <f>+'Ark1'!Q2424</f>
        <v>1009</v>
      </c>
      <c r="F378" s="47"/>
      <c r="G378" s="47">
        <f>+'Ark1'!R2424</f>
        <v>4192</v>
      </c>
      <c r="H378" s="47"/>
      <c r="I378" s="47">
        <f>+'Ark1'!S2424</f>
        <v>4150</v>
      </c>
      <c r="J378" s="101">
        <f>+'Ark1'!T2424</f>
        <v>12.836844683978439</v>
      </c>
      <c r="K378" s="47"/>
      <c r="L378" s="101">
        <f>+'Ark1'!U2424</f>
        <v>11.162417218175673</v>
      </c>
      <c r="M378" s="47">
        <f>+'Ark1'!W2424</f>
        <v>57.517831325301195</v>
      </c>
      <c r="N378" s="101"/>
      <c r="O378" s="47">
        <f>+'Ark1'!AB2424</f>
        <v>3.5938428096153472</v>
      </c>
      <c r="P378" s="202">
        <f>+'Ark1'!Y2424</f>
        <v>123.59885496183212</v>
      </c>
      <c r="Q378" s="47"/>
      <c r="R378" s="47">
        <f>+'Ark1'!AA2424</f>
        <v>2.9216522272410552</v>
      </c>
      <c r="S378" s="65">
        <f>+'Ark1'!AC2424</f>
        <v>-5.4333669867590091</v>
      </c>
      <c r="T378" s="88">
        <f t="shared" ref="T378:T390" si="13">+G378/E378</f>
        <v>4.1546085232903867</v>
      </c>
      <c r="U378" s="39"/>
      <c r="X378" s="4"/>
    </row>
    <row r="379" spans="1:31">
      <c r="A379" s="39"/>
      <c r="B379" s="47">
        <f>+'Ark1'!C2425</f>
        <v>2004</v>
      </c>
      <c r="C379" s="47">
        <f>+'Ark1'!N2425</f>
        <v>130</v>
      </c>
      <c r="D379" s="47" t="s">
        <v>514</v>
      </c>
      <c r="E379" s="47">
        <f>+'Ark1'!Q2425</f>
        <v>1043</v>
      </c>
      <c r="F379" s="47"/>
      <c r="G379" s="47">
        <f>+'Ark1'!R2425</f>
        <v>3751</v>
      </c>
      <c r="H379" s="47"/>
      <c r="I379" s="47">
        <f>+'Ark1'!S2425</f>
        <v>3695</v>
      </c>
      <c r="J379" s="101">
        <f>+'Ark1'!T2425</f>
        <v>11.486403723664871</v>
      </c>
      <c r="K379" s="47"/>
      <c r="L379" s="101">
        <f>+'Ark1'!U2425</f>
        <v>10.742873043420722</v>
      </c>
      <c r="M379" s="47">
        <f>+'Ark1'!W2425</f>
        <v>57.356156968876867</v>
      </c>
      <c r="N379" s="101"/>
      <c r="O379" s="47">
        <f>+'Ark1'!AB2425</f>
        <v>3.6938781022238407</v>
      </c>
      <c r="P379" s="202">
        <f>+'Ark1'!Y2425</f>
        <v>132.93852306051727</v>
      </c>
      <c r="Q379" s="47"/>
      <c r="R379" s="47">
        <f>+'Ark1'!AA2425</f>
        <v>2.8858338873583498</v>
      </c>
      <c r="S379" s="65">
        <f>+'Ark1'!AC2425</f>
        <v>-5.7563327047186998</v>
      </c>
      <c r="T379" s="88">
        <f t="shared" si="13"/>
        <v>3.5963566634707576</v>
      </c>
      <c r="U379" s="39"/>
      <c r="X379" s="4"/>
    </row>
    <row r="380" spans="1:31">
      <c r="A380" s="39"/>
      <c r="B380" s="47">
        <f>+'Ark1'!C2426</f>
        <v>2004</v>
      </c>
      <c r="C380" s="47">
        <f>+'Ark1'!N2426</f>
        <v>140</v>
      </c>
      <c r="D380" s="47" t="s">
        <v>515</v>
      </c>
      <c r="E380" s="47">
        <f>+'Ark1'!Q2426</f>
        <v>992</v>
      </c>
      <c r="F380" s="47"/>
      <c r="G380" s="47">
        <f>+'Ark1'!R2426</f>
        <v>3297</v>
      </c>
      <c r="H380" s="47"/>
      <c r="I380" s="47">
        <f>+'Ark1'!S2426</f>
        <v>3263</v>
      </c>
      <c r="J380" s="101">
        <f>+'Ark1'!T2426</f>
        <v>10.096153846153843</v>
      </c>
      <c r="K380" s="47"/>
      <c r="L380" s="101">
        <f>+'Ark1'!U2426</f>
        <v>10.18551526429634</v>
      </c>
      <c r="M380" s="47">
        <f>+'Ark1'!W2426</f>
        <v>57.029420778424758</v>
      </c>
      <c r="N380" s="101"/>
      <c r="O380" s="47">
        <f>+'Ark1'!AB2426</f>
        <v>3.7813021123834094</v>
      </c>
      <c r="P380" s="202">
        <f>+'Ark1'!Y2426</f>
        <v>143.39748255990273</v>
      </c>
      <c r="Q380" s="47"/>
      <c r="R380" s="47">
        <f>+'Ark1'!AA2426</f>
        <v>2.8615736078879124</v>
      </c>
      <c r="S380" s="65">
        <f>+'Ark1'!AC2426</f>
        <v>-2.1137320189062767</v>
      </c>
      <c r="T380" s="88">
        <f t="shared" si="13"/>
        <v>3.3235887096774195</v>
      </c>
      <c r="U380" s="39"/>
      <c r="X380" s="4"/>
    </row>
    <row r="381" spans="1:31">
      <c r="A381" s="39"/>
      <c r="B381" s="47">
        <f>+'Ark1'!C2427</f>
        <v>2004</v>
      </c>
      <c r="C381" s="47">
        <f>+'Ark1'!N2427</f>
        <v>150</v>
      </c>
      <c r="D381" s="47" t="s">
        <v>516</v>
      </c>
      <c r="E381" s="47">
        <f>+'Ark1'!Q2427</f>
        <v>927</v>
      </c>
      <c r="F381" s="47"/>
      <c r="G381" s="47">
        <f>+'Ark1'!R2427</f>
        <v>2912</v>
      </c>
      <c r="H381" s="47"/>
      <c r="I381" s="47">
        <f>+'Ark1'!S2427</f>
        <v>2886</v>
      </c>
      <c r="J381" s="101">
        <f>+'Ark1'!T2427</f>
        <v>8.9171974522292992</v>
      </c>
      <c r="K381" s="47"/>
      <c r="L381" s="101">
        <f>+'Ark1'!U2427</f>
        <v>9.6351958482146216</v>
      </c>
      <c r="M381" s="47">
        <f>+'Ark1'!W2427</f>
        <v>56.413374913374895</v>
      </c>
      <c r="N381" s="101"/>
      <c r="O381" s="47">
        <f>+'Ark1'!AB2427</f>
        <v>3.9790617844918601</v>
      </c>
      <c r="P381" s="202">
        <f>+'Ark1'!Y2427</f>
        <v>153.58423763736235</v>
      </c>
      <c r="Q381" s="47"/>
      <c r="R381" s="47">
        <f>+'Ark1'!AA2427</f>
        <v>2.8882964800344459</v>
      </c>
      <c r="S381" s="65">
        <f>+'Ark1'!AC2427</f>
        <v>-6.0027208684443405</v>
      </c>
      <c r="T381" s="88">
        <f t="shared" si="13"/>
        <v>3.1413160733549081</v>
      </c>
      <c r="U381" s="39"/>
      <c r="X381" s="4"/>
    </row>
    <row r="382" spans="1:31">
      <c r="A382" s="39"/>
      <c r="B382" s="47">
        <f>+'Ark1'!C2428</f>
        <v>2004</v>
      </c>
      <c r="C382" s="47">
        <f>+'Ark1'!N2428</f>
        <v>160</v>
      </c>
      <c r="D382" s="47" t="s">
        <v>517</v>
      </c>
      <c r="E382" s="47">
        <f>+'Ark1'!Q2428</f>
        <v>844</v>
      </c>
      <c r="F382" s="47"/>
      <c r="G382" s="47">
        <f>+'Ark1'!R2428</f>
        <v>2508</v>
      </c>
      <c r="H382" s="47"/>
      <c r="I382" s="47">
        <f>+'Ark1'!S2428</f>
        <v>2483</v>
      </c>
      <c r="J382" s="101">
        <f>+'Ark1'!T2428</f>
        <v>7.6800587947084766</v>
      </c>
      <c r="K382" s="47"/>
      <c r="L382" s="101">
        <f>+'Ark1'!U2428</f>
        <v>8.8180326351249985</v>
      </c>
      <c r="M382" s="47">
        <f>+'Ark1'!W2428</f>
        <v>55.918646798227925</v>
      </c>
      <c r="N382" s="101"/>
      <c r="O382" s="47">
        <f>+'Ark1'!AB2428</f>
        <v>4.0302704130858205</v>
      </c>
      <c r="P382" s="202">
        <f>+'Ark1'!Y2428</f>
        <v>163.20055821371619</v>
      </c>
      <c r="Q382" s="47"/>
      <c r="R382" s="47">
        <f>+'Ark1'!AA2428</f>
        <v>2.8935935539733224</v>
      </c>
      <c r="S382" s="65">
        <f>+'Ark1'!AC2428</f>
        <v>-0.59801460278813556</v>
      </c>
      <c r="T382" s="88">
        <f t="shared" si="13"/>
        <v>2.971563981042654</v>
      </c>
      <c r="U382" s="39"/>
      <c r="X382" s="4"/>
    </row>
    <row r="383" spans="1:31">
      <c r="A383" s="39"/>
      <c r="B383" s="47">
        <f>+'Ark1'!C2429</f>
        <v>2004</v>
      </c>
      <c r="C383" s="47">
        <f>+'Ark1'!N2429</f>
        <v>170</v>
      </c>
      <c r="D383" s="47" t="s">
        <v>518</v>
      </c>
      <c r="E383" s="47">
        <f>+'Ark1'!Q2429</f>
        <v>772</v>
      </c>
      <c r="F383" s="47"/>
      <c r="G383" s="47">
        <f>+'Ark1'!R2429</f>
        <v>2078</v>
      </c>
      <c r="H383" s="47"/>
      <c r="I383" s="47">
        <f>+'Ark1'!S2429</f>
        <v>2063</v>
      </c>
      <c r="J383" s="101">
        <f>+'Ark1'!T2429</f>
        <v>6.3633023027927491</v>
      </c>
      <c r="K383" s="47"/>
      <c r="L383" s="101">
        <f>+'Ark1'!U2429</f>
        <v>7.773274139845574</v>
      </c>
      <c r="M383" s="47">
        <f>+'Ark1'!W2429</f>
        <v>54.785264178381006</v>
      </c>
      <c r="N383" s="101"/>
      <c r="O383" s="47">
        <f>+'Ark1'!AB2429</f>
        <v>4.2541572169212865</v>
      </c>
      <c r="P383" s="65">
        <f>+'Ark1'!Y2429</f>
        <v>173.63445620789216</v>
      </c>
      <c r="Q383" s="47"/>
      <c r="R383" s="47">
        <f>+'Ark1'!AA2429</f>
        <v>2.8094338307481244</v>
      </c>
      <c r="S383" s="65">
        <f>+'Ark1'!AC2429</f>
        <v>-8.4657276896240568</v>
      </c>
      <c r="T383" s="88">
        <f t="shared" si="13"/>
        <v>2.6917098445595853</v>
      </c>
      <c r="U383" s="39"/>
      <c r="X383" s="4"/>
    </row>
    <row r="384" spans="1:31">
      <c r="A384" s="39"/>
      <c r="B384" s="47">
        <f>+'Ark1'!C2430</f>
        <v>2004</v>
      </c>
      <c r="C384" s="47">
        <f>+'Ark1'!N2430</f>
        <v>180</v>
      </c>
      <c r="D384" s="47" t="s">
        <v>519</v>
      </c>
      <c r="E384" s="47">
        <f>+'Ark1'!Q2430</f>
        <v>666</v>
      </c>
      <c r="F384" s="47"/>
      <c r="G384" s="47">
        <f>+'Ark1'!R2430</f>
        <v>1679</v>
      </c>
      <c r="H384" s="47"/>
      <c r="I384" s="47">
        <f>+'Ark1'!S2430</f>
        <v>1670</v>
      </c>
      <c r="J384" s="101">
        <f>+'Ark1'!T2430</f>
        <v>5.141474767270946</v>
      </c>
      <c r="K384" s="47"/>
      <c r="L384" s="101">
        <f>+'Ark1'!U2430</f>
        <v>6.6537887818489363</v>
      </c>
      <c r="M384" s="47">
        <f>+'Ark1'!W2430</f>
        <v>53.777844311377265</v>
      </c>
      <c r="N384" s="101"/>
      <c r="O384" s="47">
        <f>+'Ark1'!AB2430</f>
        <v>4.3760767872167827</v>
      </c>
      <c r="P384" s="65">
        <f>+'Ark1'!Y2430</f>
        <v>183.948302561048</v>
      </c>
      <c r="Q384" s="47"/>
      <c r="R384" s="47">
        <f>+'Ark1'!AA2430</f>
        <v>2.8836038438870553</v>
      </c>
      <c r="S384" s="65">
        <f>+'Ark1'!AC2430</f>
        <v>-5.9192461975315096</v>
      </c>
      <c r="T384" s="88">
        <f t="shared" si="13"/>
        <v>2.5210210210210211</v>
      </c>
      <c r="U384" s="39"/>
      <c r="X384" s="1"/>
    </row>
    <row r="385" spans="1:24">
      <c r="A385" s="39"/>
      <c r="B385" s="47">
        <f>+'Ark1'!C2431</f>
        <v>2004</v>
      </c>
      <c r="C385" s="47">
        <f>+'Ark1'!N2431</f>
        <v>190</v>
      </c>
      <c r="D385" s="47" t="s">
        <v>520</v>
      </c>
      <c r="E385" s="47">
        <f>+'Ark1'!Q2431</f>
        <v>578</v>
      </c>
      <c r="F385" s="47"/>
      <c r="G385" s="47">
        <f>+'Ark1'!R2431</f>
        <v>1208</v>
      </c>
      <c r="H385" s="47"/>
      <c r="I385" s="47">
        <f>+'Ark1'!S2431</f>
        <v>1203</v>
      </c>
      <c r="J385" s="101">
        <f>+'Ark1'!T2431</f>
        <v>3.6991670749632526</v>
      </c>
      <c r="K385" s="47"/>
      <c r="L385" s="101">
        <f>+'Ark1'!U2431</f>
        <v>5.0510606632137316</v>
      </c>
      <c r="M385" s="47">
        <f>+'Ark1'!W2431</f>
        <v>52.585203657522861</v>
      </c>
      <c r="N385" s="101"/>
      <c r="O385" s="47">
        <f>+'Ark1'!AB2431</f>
        <v>4.6999775936488195</v>
      </c>
      <c r="P385" s="65">
        <f>+'Ark1'!Y2431</f>
        <v>194.08551324503327</v>
      </c>
      <c r="Q385" s="47"/>
      <c r="R385" s="47">
        <f>+'Ark1'!AA2431</f>
        <v>2.8836262830785313</v>
      </c>
      <c r="S385" s="65">
        <f>+'Ark1'!AC2431</f>
        <v>-9.3080062467346778</v>
      </c>
      <c r="T385" s="88">
        <f t="shared" si="13"/>
        <v>2.0899653979238755</v>
      </c>
      <c r="U385" s="39"/>
      <c r="X385" s="1"/>
    </row>
    <row r="386" spans="1:24">
      <c r="A386" s="39"/>
      <c r="B386" s="47">
        <f>+'Ark1'!C2432</f>
        <v>2004</v>
      </c>
      <c r="C386" s="47">
        <f>+'Ark1'!N2432</f>
        <v>200</v>
      </c>
      <c r="D386" s="47" t="s">
        <v>521</v>
      </c>
      <c r="E386" s="47">
        <f>+'Ark1'!Q2432</f>
        <v>420</v>
      </c>
      <c r="F386" s="47"/>
      <c r="G386" s="47">
        <f>+'Ark1'!R2432</f>
        <v>818</v>
      </c>
      <c r="H386" s="47"/>
      <c r="I386" s="47">
        <f>+'Ark1'!S2432</f>
        <v>814</v>
      </c>
      <c r="J386" s="101">
        <f>+'Ark1'!T2432</f>
        <v>2.5048995590396874</v>
      </c>
      <c r="K386" s="47"/>
      <c r="L386" s="101">
        <f>+'Ark1'!U2432</f>
        <v>3.5927493270090456</v>
      </c>
      <c r="M386" s="47">
        <f>+'Ark1'!W2432</f>
        <v>51.304668304668304</v>
      </c>
      <c r="N386" s="101"/>
      <c r="O386" s="47">
        <f>+'Ark1'!AB2432</f>
        <v>4.7399761375271883</v>
      </c>
      <c r="P386" s="65">
        <f>+'Ark1'!Y2432</f>
        <v>203.86894865525664</v>
      </c>
      <c r="Q386" s="47"/>
      <c r="R386" s="47">
        <f>+'Ark1'!AA2432</f>
        <v>2.9163320774559578</v>
      </c>
      <c r="S386" s="65">
        <f>+'Ark1'!AC2432</f>
        <v>-12.727720716744102</v>
      </c>
      <c r="T386" s="88">
        <f t="shared" si="13"/>
        <v>1.9476190476190476</v>
      </c>
      <c r="U386" s="39"/>
      <c r="X386" s="1"/>
    </row>
    <row r="387" spans="1:24">
      <c r="A387" s="39"/>
      <c r="B387" s="47">
        <f>+'Ark1'!C2433</f>
        <v>2004</v>
      </c>
      <c r="C387" s="47">
        <f>+'Ark1'!N2433</f>
        <v>210</v>
      </c>
      <c r="D387" s="47" t="s">
        <v>522</v>
      </c>
      <c r="E387" s="47">
        <f>+'Ark1'!Q2433</f>
        <v>312</v>
      </c>
      <c r="F387" s="47"/>
      <c r="G387" s="47">
        <f>+'Ark1'!R2433</f>
        <v>511</v>
      </c>
      <c r="H387" s="47"/>
      <c r="I387" s="47">
        <f>+'Ark1'!S2433</f>
        <v>509</v>
      </c>
      <c r="J387" s="101">
        <f>+'Ark1'!T2433</f>
        <v>1.5647966682998533</v>
      </c>
      <c r="K387" s="47"/>
      <c r="L387" s="101">
        <f>+'Ark1'!U2433</f>
        <v>2.353359734699171</v>
      </c>
      <c r="M387" s="47">
        <f>+'Ark1'!W2433</f>
        <v>49.679764243614947</v>
      </c>
      <c r="N387" s="101"/>
      <c r="O387" s="47">
        <f>+'Ark1'!AB2433</f>
        <v>5.1722399360631472</v>
      </c>
      <c r="P387" s="65">
        <f>+'Ark1'!Y2433</f>
        <v>213.76908023483364</v>
      </c>
      <c r="Q387" s="47"/>
      <c r="R387" s="47">
        <f>+'Ark1'!AA2433</f>
        <v>2.8394008708015139</v>
      </c>
      <c r="S387" s="65">
        <f>+'Ark1'!AC2433</f>
        <v>0.57353717507592084</v>
      </c>
      <c r="T387" s="88">
        <f t="shared" si="13"/>
        <v>1.6378205128205128</v>
      </c>
      <c r="U387" s="39"/>
      <c r="X387" s="1"/>
    </row>
    <row r="388" spans="1:24">
      <c r="A388" s="39"/>
      <c r="B388" s="47">
        <f>+'Ark1'!C2434</f>
        <v>2004</v>
      </c>
      <c r="C388" s="47">
        <f>+'Ark1'!N2434</f>
        <v>220</v>
      </c>
      <c r="D388" s="47" t="s">
        <v>523</v>
      </c>
      <c r="E388" s="47">
        <f>+'Ark1'!Q2434</f>
        <v>197</v>
      </c>
      <c r="F388" s="47"/>
      <c r="G388" s="47">
        <f>+'Ark1'!R2434</f>
        <v>291</v>
      </c>
      <c r="H388" s="47"/>
      <c r="I388" s="47">
        <f>+'Ark1'!S2434</f>
        <v>289</v>
      </c>
      <c r="J388" s="101">
        <f>+'Ark1'!T2434</f>
        <v>0.89110730034296948</v>
      </c>
      <c r="K388" s="47"/>
      <c r="L388" s="101">
        <f>+'Ark1'!U2434</f>
        <v>1.3981179283652343</v>
      </c>
      <c r="M388" s="47">
        <f>+'Ark1'!W2434</f>
        <v>47.449826989619375</v>
      </c>
      <c r="N388" s="101"/>
      <c r="O388" s="47">
        <f>+'Ark1'!AB2434</f>
        <v>5.3122312645563277</v>
      </c>
      <c r="P388" s="65">
        <f>+'Ark1'!Y2434</f>
        <v>223.01202749140887</v>
      </c>
      <c r="Q388" s="47"/>
      <c r="R388" s="47">
        <f>+'Ark1'!AA2434</f>
        <v>2.8632102551007939</v>
      </c>
      <c r="S388" s="65">
        <f>+'Ark1'!AC2434</f>
        <v>-8.499151926213294</v>
      </c>
      <c r="T388" s="88">
        <f t="shared" si="13"/>
        <v>1.4771573604060915</v>
      </c>
      <c r="U388" s="39"/>
      <c r="X388" s="1"/>
    </row>
    <row r="389" spans="1:24">
      <c r="A389" s="39"/>
      <c r="B389" s="47">
        <f>+'Ark1'!C2435</f>
        <v>2004</v>
      </c>
      <c r="C389" s="47">
        <f>+'Ark1'!N2435</f>
        <v>230</v>
      </c>
      <c r="D389" s="47" t="s">
        <v>524</v>
      </c>
      <c r="E389" s="47">
        <f>+'Ark1'!Q2435</f>
        <v>159</v>
      </c>
      <c r="F389" s="47"/>
      <c r="G389" s="47">
        <f>+'Ark1'!R2435</f>
        <v>274</v>
      </c>
      <c r="H389" s="47"/>
      <c r="I389" s="47">
        <f>+'Ark1'!S2435</f>
        <v>273</v>
      </c>
      <c r="J389" s="101">
        <f>+'Ark1'!T2435</f>
        <v>0.83904948554630099</v>
      </c>
      <c r="K389" s="47"/>
      <c r="L389" s="101">
        <f>+'Ark1'!U2435</f>
        <v>1.4201615557458069</v>
      </c>
      <c r="M389" s="47">
        <f>+'Ark1'!W2435</f>
        <v>46.062271062271058</v>
      </c>
      <c r="N389" s="101"/>
      <c r="O389" s="47">
        <f>+'Ark1'!AB2435</f>
        <v>5.6139352360843757</v>
      </c>
      <c r="P389" s="65">
        <f>+'Ark1'!Y2435</f>
        <v>240.58284671532843</v>
      </c>
      <c r="Q389" s="47"/>
      <c r="R389" s="47">
        <f>+'Ark1'!AA2435</f>
        <v>10.172268595079515</v>
      </c>
      <c r="S389" s="65">
        <f>+'Ark1'!AC2435</f>
        <v>-9.9190732242254551</v>
      </c>
      <c r="T389" s="88">
        <f t="shared" si="13"/>
        <v>1.7232704402515724</v>
      </c>
      <c r="U389" s="39"/>
      <c r="X389" s="1"/>
    </row>
    <row r="390" spans="1:24">
      <c r="A390" s="39"/>
      <c r="B390" s="47">
        <f>+'Ark1'!C2436</f>
        <v>2003</v>
      </c>
      <c r="C390" s="47">
        <f>+'Ark1'!N2436</f>
        <v>60</v>
      </c>
      <c r="D390" s="47" t="s">
        <v>525</v>
      </c>
      <c r="E390" s="47">
        <f>+'Ark1'!Q2436</f>
        <v>25</v>
      </c>
      <c r="F390" s="47"/>
      <c r="G390" s="47">
        <f>+'Ark1'!R2436</f>
        <v>38</v>
      </c>
      <c r="H390" s="47"/>
      <c r="I390" s="47">
        <f>+'Ark1'!S2436</f>
        <v>24</v>
      </c>
      <c r="J390" s="101">
        <f>+'Ark1'!T2436</f>
        <v>0.13384523264414783</v>
      </c>
      <c r="K390" s="47"/>
      <c r="L390" s="101">
        <f>+'Ark1'!U2436</f>
        <v>3.7444608619918704E-2</v>
      </c>
      <c r="M390" s="47">
        <f>+'Ark1'!W2436</f>
        <v>58.79166666666665</v>
      </c>
      <c r="N390" s="101"/>
      <c r="O390" s="47">
        <f>+'Ark1'!AB2436</f>
        <v>5.4922609693600641</v>
      </c>
      <c r="P390" s="65">
        <f>+'Ark1'!Y2436</f>
        <v>40.039473684210527</v>
      </c>
      <c r="Q390" s="47"/>
      <c r="R390" s="47">
        <f>+'Ark1'!AA2436</f>
        <v>6.4711204057376577</v>
      </c>
      <c r="S390" s="65">
        <f>+'Ark1'!AC2436</f>
        <v>5.5193365881578398</v>
      </c>
      <c r="T390" s="88">
        <f t="shared" si="13"/>
        <v>1.52</v>
      </c>
      <c r="U390" s="39"/>
      <c r="X390" s="1"/>
    </row>
    <row r="391" spans="1:2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100"/>
      <c r="O391" s="39"/>
      <c r="P391" s="64"/>
      <c r="Q391" s="39"/>
      <c r="R391" s="39"/>
      <c r="S391" s="64"/>
      <c r="T391" s="39"/>
      <c r="U391" s="39"/>
      <c r="X391" s="1"/>
    </row>
    <row r="392" spans="1:2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100"/>
      <c r="O392" s="39"/>
      <c r="P392" s="64"/>
      <c r="Q392" s="39"/>
      <c r="R392" s="39"/>
      <c r="S392" s="64"/>
      <c r="T392" s="39"/>
      <c r="U392" s="39"/>
      <c r="X392" s="1"/>
    </row>
    <row r="393" spans="1:24">
      <c r="T393" s="52"/>
      <c r="X393" s="1"/>
    </row>
    <row r="394" spans="1:24">
      <c r="T394" s="52"/>
      <c r="X394" s="1"/>
    </row>
    <row r="395" spans="1:24">
      <c r="T395" s="52"/>
      <c r="X395" s="1"/>
    </row>
    <row r="396" spans="1:24">
      <c r="T396" s="52"/>
      <c r="X396" s="1"/>
    </row>
    <row r="397" spans="1:24">
      <c r="T397" s="52"/>
      <c r="X397" s="1"/>
    </row>
    <row r="398" spans="1:24">
      <c r="T398" s="52"/>
      <c r="X398" s="1"/>
    </row>
    <row r="399" spans="1:24">
      <c r="T399" s="52"/>
      <c r="X399" s="1"/>
    </row>
    <row r="400" spans="1:24">
      <c r="T400" s="52"/>
      <c r="X400" s="1"/>
    </row>
    <row r="401" spans="20:24">
      <c r="T401" s="52"/>
      <c r="X401" s="1"/>
    </row>
    <row r="402" spans="20:24">
      <c r="T402" s="52"/>
      <c r="X402" s="1"/>
    </row>
    <row r="403" spans="20:24">
      <c r="T403" s="52"/>
      <c r="X403" s="1"/>
    </row>
    <row r="404" spans="20:24">
      <c r="T404" s="52"/>
      <c r="X404" s="1"/>
    </row>
    <row r="405" spans="20:24">
      <c r="T405" s="52"/>
      <c r="X405" s="1"/>
    </row>
    <row r="406" spans="20:24">
      <c r="T406" s="52"/>
      <c r="X406" s="1"/>
    </row>
    <row r="407" spans="20:24">
      <c r="T407" s="52"/>
      <c r="X407" s="1"/>
    </row>
    <row r="408" spans="20:24">
      <c r="T408" s="52"/>
      <c r="X408" s="1"/>
    </row>
    <row r="409" spans="20:24">
      <c r="T409" s="52"/>
      <c r="X409" s="1"/>
    </row>
    <row r="410" spans="20:24">
      <c r="T410" s="52"/>
      <c r="X410" s="1"/>
    </row>
    <row r="411" spans="20:24">
      <c r="T411" s="52"/>
      <c r="X411" s="1"/>
    </row>
    <row r="412" spans="20:24">
      <c r="T412" s="52"/>
      <c r="X412" s="1"/>
    </row>
    <row r="413" spans="20:24">
      <c r="T413" s="52"/>
      <c r="X413" s="1"/>
    </row>
    <row r="414" spans="20:24">
      <c r="T414" s="52"/>
      <c r="X414" s="1"/>
    </row>
    <row r="415" spans="20:24">
      <c r="T415" s="52"/>
      <c r="X415" s="1"/>
    </row>
    <row r="416" spans="20:24">
      <c r="T416" s="52"/>
      <c r="X416" s="1"/>
    </row>
    <row r="417" spans="20:24">
      <c r="T417" s="52"/>
      <c r="X417" s="1"/>
    </row>
    <row r="418" spans="20:24">
      <c r="T418" s="52"/>
      <c r="X418" s="1"/>
    </row>
    <row r="419" spans="20:24">
      <c r="T419" s="52"/>
      <c r="X419" s="1"/>
    </row>
    <row r="420" spans="20:24">
      <c r="T420" s="52"/>
      <c r="X420" s="1"/>
    </row>
    <row r="421" spans="20:24">
      <c r="T421" s="52"/>
      <c r="X421" s="1"/>
    </row>
    <row r="422" spans="20:24">
      <c r="T422" s="52"/>
      <c r="X422" s="1"/>
    </row>
    <row r="423" spans="20:24">
      <c r="T423" s="52"/>
      <c r="X423" s="1"/>
    </row>
    <row r="424" spans="20:24">
      <c r="T424" s="52"/>
      <c r="X424" s="1"/>
    </row>
    <row r="425" spans="20:24">
      <c r="T425" s="52"/>
      <c r="X425" s="1"/>
    </row>
    <row r="426" spans="20:24">
      <c r="T426" s="52"/>
      <c r="X426" s="1"/>
    </row>
    <row r="427" spans="20:24">
      <c r="T427" s="52"/>
      <c r="X427" s="1"/>
    </row>
    <row r="428" spans="20:24">
      <c r="T428" s="52"/>
      <c r="X428" s="1"/>
    </row>
    <row r="429" spans="20:24">
      <c r="T429" s="52"/>
      <c r="X429" s="1"/>
    </row>
    <row r="430" spans="20:24">
      <c r="T430" s="52"/>
      <c r="X430" s="1"/>
    </row>
    <row r="431" spans="20:24">
      <c r="T431" s="52"/>
      <c r="X431" s="1"/>
    </row>
    <row r="432" spans="20:24">
      <c r="T432" s="52"/>
      <c r="X432" s="1"/>
    </row>
    <row r="433" spans="20:24">
      <c r="T433" s="52"/>
      <c r="X433" s="1"/>
    </row>
    <row r="434" spans="20:24">
      <c r="T434" s="52"/>
      <c r="X434" s="1"/>
    </row>
    <row r="435" spans="20:24">
      <c r="T435" s="52"/>
      <c r="X435" s="1"/>
    </row>
    <row r="436" spans="20:24">
      <c r="T436" s="52"/>
      <c r="X436" s="1"/>
    </row>
    <row r="437" spans="20:24">
      <c r="T437" s="52"/>
      <c r="X437" s="1"/>
    </row>
    <row r="438" spans="20:24">
      <c r="T438" s="52"/>
      <c r="X438" s="1"/>
    </row>
    <row r="439" spans="20:24">
      <c r="T439" s="52"/>
      <c r="X439" s="1"/>
    </row>
    <row r="440" spans="20:24">
      <c r="T440" s="52"/>
      <c r="X440" s="1"/>
    </row>
    <row r="441" spans="20:24">
      <c r="T441" s="52"/>
      <c r="X441" s="1"/>
    </row>
    <row r="442" spans="20:24">
      <c r="T442" s="52"/>
      <c r="X442" s="1"/>
    </row>
    <row r="443" spans="20:24">
      <c r="T443" s="52"/>
      <c r="X443" s="1"/>
    </row>
    <row r="444" spans="20:24">
      <c r="T444" s="52"/>
      <c r="X444" s="1"/>
    </row>
  </sheetData>
  <mergeCells count="1">
    <mergeCell ref="O5:P5"/>
  </mergeCells>
  <conditionalFormatting sqref="W40:W41 W113:W114">
    <cfRule type="cellIs" dxfId="54" priority="12" stopIfTrue="1" operator="lessThan">
      <formula>0</formula>
    </cfRule>
  </conditionalFormatting>
  <conditionalFormatting sqref="W89">
    <cfRule type="cellIs" dxfId="53" priority="13" stopIfTrue="1" operator="greaterThan">
      <formula>0</formula>
    </cfRule>
  </conditionalFormatting>
  <conditionalFormatting sqref="W64">
    <cfRule type="cellIs" dxfId="52" priority="14" stopIfTrue="1" operator="greaterThan">
      <formula>0</formula>
    </cfRule>
    <cfRule type="cellIs" dxfId="51" priority="15" stopIfTrue="1" operator="lessThan">
      <formula>0</formula>
    </cfRule>
  </conditionalFormatting>
  <conditionalFormatting sqref="W89">
    <cfRule type="cellIs" dxfId="50" priority="11" operator="lessThan">
      <formula>0</formula>
    </cfRule>
  </conditionalFormatting>
  <conditionalFormatting sqref="F12:F29">
    <cfRule type="cellIs" dxfId="49" priority="9" operator="lessThan">
      <formula>0</formula>
    </cfRule>
    <cfRule type="cellIs" dxfId="48" priority="10" operator="greaterThan">
      <formula>0</formula>
    </cfRule>
  </conditionalFormatting>
  <conditionalFormatting sqref="H12:H29">
    <cfRule type="cellIs" dxfId="47" priority="7" operator="lessThan">
      <formula>0</formula>
    </cfRule>
    <cfRule type="cellIs" dxfId="46" priority="8" operator="greaterThan">
      <formula>0</formula>
    </cfRule>
  </conditionalFormatting>
  <conditionalFormatting sqref="K12:K29">
    <cfRule type="cellIs" dxfId="45" priority="5" operator="lessThan">
      <formula>0</formula>
    </cfRule>
    <cfRule type="cellIs" dxfId="44" priority="6" operator="greaterThan">
      <formula>0</formula>
    </cfRule>
  </conditionalFormatting>
  <conditionalFormatting sqref="N12:N29">
    <cfRule type="cellIs" dxfId="43" priority="3" operator="lessThan">
      <formula>0</formula>
    </cfRule>
    <cfRule type="cellIs" dxfId="42" priority="4" operator="greaterThan">
      <formula>0</formula>
    </cfRule>
  </conditionalFormatting>
  <conditionalFormatting sqref="Q12:Q29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I1:BH443"/>
  <sheetViews>
    <sheetView zoomScale="94" zoomScaleNormal="94" workbookViewId="0">
      <selection activeCell="A8" sqref="A8"/>
    </sheetView>
  </sheetViews>
  <sheetFormatPr baseColWidth="10" defaultRowHeight="15"/>
  <cols>
    <col min="35" max="35" width="2.90625" customWidth="1"/>
    <col min="36" max="36" width="6.08984375" customWidth="1"/>
    <col min="37" max="37" width="4.453125" customWidth="1"/>
    <col min="38" max="38" width="9.1796875" customWidth="1"/>
    <col min="39" max="40" width="7.36328125" customWidth="1"/>
    <col min="41" max="41" width="7.90625" customWidth="1"/>
    <col min="42" max="42" width="5.08984375" style="96" customWidth="1"/>
    <col min="43" max="43" width="7.81640625" customWidth="1"/>
    <col min="44" max="44" width="6.453125" customWidth="1"/>
    <col min="45" max="45" width="7.08984375" style="9" customWidth="1"/>
    <col min="46" max="46" width="6.6328125" style="96" customWidth="1"/>
    <col min="47" max="47" width="8.54296875" customWidth="1"/>
    <col min="48" max="48" width="9.453125" style="9" customWidth="1"/>
    <col min="49" max="49" width="8" style="9" customWidth="1"/>
    <col min="50" max="50" width="7.1796875" style="1" customWidth="1"/>
    <col min="51" max="52" width="8.90625" style="1" customWidth="1"/>
    <col min="53" max="53" width="8.1796875" style="96" customWidth="1"/>
    <col min="54" max="54" width="8.08984375" style="1" customWidth="1"/>
    <col min="55" max="56" width="10.90625" style="1"/>
    <col min="58" max="58" width="14" customWidth="1"/>
    <col min="59" max="59" width="12.54296875" customWidth="1"/>
    <col min="60" max="60" width="10.90625" customWidth="1"/>
  </cols>
  <sheetData>
    <row r="1" spans="35:60">
      <c r="AI1" s="39"/>
      <c r="AJ1" s="39"/>
      <c r="AK1" s="39"/>
      <c r="AL1" s="39"/>
      <c r="AM1" s="39"/>
      <c r="AN1" s="39"/>
      <c r="AO1" s="39"/>
      <c r="AP1" s="100"/>
      <c r="AQ1" s="39"/>
      <c r="AR1" s="39"/>
      <c r="AS1" s="64"/>
      <c r="AT1" s="100"/>
      <c r="AU1" s="39"/>
      <c r="AV1" s="4"/>
      <c r="AW1" s="4"/>
      <c r="AX1" s="4"/>
      <c r="AY1" s="4"/>
      <c r="AZ1"/>
      <c r="BA1"/>
      <c r="BB1"/>
      <c r="BC1"/>
      <c r="BD1"/>
    </row>
    <row r="2" spans="35:60" s="126" customFormat="1" ht="31.8">
      <c r="AI2" s="144"/>
      <c r="AJ2" s="145" t="s">
        <v>461</v>
      </c>
      <c r="AK2" s="144"/>
      <c r="AL2" s="144"/>
      <c r="AM2" s="144"/>
      <c r="AN2" s="144"/>
      <c r="AO2" s="145" t="s">
        <v>502</v>
      </c>
      <c r="AP2" s="147"/>
      <c r="AQ2" s="147" t="str">
        <f>+År!B2</f>
        <v>Skålda purke</v>
      </c>
      <c r="AR2" s="144"/>
      <c r="AS2" s="151"/>
      <c r="AT2" s="144"/>
      <c r="AU2" s="150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</row>
    <row r="3" spans="35:60">
      <c r="AI3" s="39"/>
      <c r="AJ3" s="39"/>
      <c r="AK3" s="39"/>
      <c r="AL3" s="39"/>
      <c r="AM3" s="39"/>
      <c r="AN3" s="39"/>
      <c r="AO3" s="39"/>
      <c r="AP3" s="100"/>
      <c r="AQ3" s="39"/>
      <c r="AR3" s="39"/>
      <c r="AS3" s="64"/>
      <c r="AT3" s="100"/>
      <c r="AU3" s="39"/>
      <c r="AV3" s="4"/>
      <c r="AW3" s="4"/>
      <c r="AX3" s="4"/>
      <c r="AY3" s="4"/>
      <c r="AZ3"/>
      <c r="BA3"/>
      <c r="BB3"/>
      <c r="BC3"/>
      <c r="BD3"/>
    </row>
    <row r="4" spans="35:60">
      <c r="AI4" s="39"/>
      <c r="AJ4" s="39"/>
      <c r="AK4" s="39"/>
      <c r="AL4" s="39"/>
      <c r="AM4" s="39"/>
      <c r="AN4" s="39"/>
      <c r="AO4" s="39"/>
      <c r="AP4" s="100"/>
      <c r="AQ4" s="39"/>
      <c r="AR4" s="39"/>
      <c r="AS4" s="64"/>
      <c r="AT4" s="100"/>
      <c r="AU4" s="39"/>
      <c r="AV4" s="4"/>
      <c r="AW4" s="4"/>
      <c r="AX4" s="4"/>
      <c r="AY4" s="4"/>
      <c r="AZ4"/>
      <c r="BA4"/>
      <c r="BB4"/>
      <c r="BC4"/>
      <c r="BD4"/>
    </row>
    <row r="5" spans="35:60" s="137" customFormat="1" ht="19.8">
      <c r="AI5" s="157"/>
      <c r="AJ5" s="157"/>
      <c r="AK5" s="157"/>
      <c r="AL5" s="157"/>
      <c r="AM5" s="142" t="s">
        <v>8</v>
      </c>
      <c r="AN5" s="136">
        <f>+År!R2</f>
        <v>45</v>
      </c>
      <c r="AO5" s="157"/>
      <c r="AP5" s="157"/>
      <c r="AQ5" s="157"/>
      <c r="AR5" s="157"/>
      <c r="AS5" s="157"/>
      <c r="AT5" s="157"/>
      <c r="AU5" s="157"/>
      <c r="AV5" s="4"/>
      <c r="AW5" s="4"/>
      <c r="AX5" s="4"/>
      <c r="AY5" s="4"/>
      <c r="AZ5"/>
      <c r="BA5"/>
      <c r="BB5"/>
      <c r="BC5"/>
      <c r="BD5"/>
      <c r="BE5"/>
      <c r="BF5"/>
      <c r="BG5"/>
    </row>
    <row r="6" spans="35:60" ht="15.6">
      <c r="AI6" s="45"/>
      <c r="AJ6" s="45"/>
      <c r="AK6" s="39"/>
      <c r="AL6" s="39"/>
      <c r="AM6" s="39"/>
      <c r="AN6" s="39"/>
      <c r="AO6" s="39"/>
      <c r="AP6" s="100"/>
      <c r="AQ6" s="39"/>
      <c r="AR6" s="45"/>
      <c r="AS6" s="64"/>
      <c r="AT6" s="100"/>
      <c r="AU6" s="39"/>
      <c r="AV6" s="4"/>
      <c r="AW6" s="4"/>
      <c r="AX6" s="4"/>
      <c r="AY6" s="4"/>
      <c r="AZ6"/>
      <c r="BA6"/>
      <c r="BB6"/>
      <c r="BC6"/>
      <c r="BD6"/>
      <c r="BH6" s="5"/>
    </row>
    <row r="7" spans="35:60" ht="15.6">
      <c r="AI7" s="45"/>
      <c r="AJ7" s="45"/>
      <c r="AK7" s="39"/>
      <c r="AL7" s="39"/>
      <c r="AM7" s="39"/>
      <c r="AN7" s="39"/>
      <c r="AO7" s="39"/>
      <c r="AP7" s="100"/>
      <c r="AQ7" s="39"/>
      <c r="AR7" s="45"/>
      <c r="AS7" s="64"/>
      <c r="AT7" s="100"/>
      <c r="AU7" s="39"/>
      <c r="AV7" s="4"/>
      <c r="AW7" s="4"/>
      <c r="AX7" s="4"/>
      <c r="AY7" s="4"/>
      <c r="AZ7"/>
      <c r="BA7"/>
      <c r="BB7"/>
      <c r="BC7"/>
      <c r="BD7"/>
      <c r="BH7" s="5"/>
    </row>
    <row r="8" spans="35:60" ht="15.6">
      <c r="AI8" s="45"/>
      <c r="AJ8" s="45"/>
      <c r="AK8" s="39"/>
      <c r="AL8" s="39"/>
      <c r="AM8" s="39"/>
      <c r="AN8" s="39"/>
      <c r="AO8" s="39"/>
      <c r="AP8" s="100"/>
      <c r="AQ8" s="39"/>
      <c r="AR8" s="45"/>
      <c r="AS8" s="64"/>
      <c r="AT8" s="148" t="s">
        <v>3</v>
      </c>
      <c r="AU8" s="39"/>
      <c r="AV8" s="4"/>
      <c r="AW8" s="4"/>
      <c r="AX8" s="4"/>
      <c r="AY8" s="4"/>
      <c r="AZ8"/>
      <c r="BA8"/>
      <c r="BB8"/>
      <c r="BC8"/>
      <c r="BD8"/>
      <c r="BH8" s="5"/>
    </row>
    <row r="9" spans="35:60" ht="15.6">
      <c r="AI9" s="39"/>
      <c r="AJ9" s="39"/>
      <c r="AK9" s="39"/>
      <c r="AL9" s="39"/>
      <c r="AM9" s="34" t="s">
        <v>3</v>
      </c>
      <c r="AN9" s="39"/>
      <c r="AO9" s="72" t="s">
        <v>3</v>
      </c>
      <c r="AP9" s="100"/>
      <c r="AQ9" s="39"/>
      <c r="AR9" s="45"/>
      <c r="AS9" s="72" t="s">
        <v>18</v>
      </c>
      <c r="AT9" s="95" t="s">
        <v>11</v>
      </c>
      <c r="AU9" s="39"/>
      <c r="AV9" s="4"/>
      <c r="AW9" s="4"/>
      <c r="AX9" s="4"/>
      <c r="AY9" s="4"/>
      <c r="AZ9"/>
      <c r="BA9"/>
      <c r="BB9"/>
      <c r="BC9"/>
      <c r="BD9"/>
    </row>
    <row r="10" spans="35:60" ht="15.6">
      <c r="AI10" s="39"/>
      <c r="AJ10" s="39"/>
      <c r="AK10" s="39"/>
      <c r="AL10" s="39"/>
      <c r="AM10" s="34" t="s">
        <v>526</v>
      </c>
      <c r="AN10" s="72" t="s">
        <v>3</v>
      </c>
      <c r="AO10" s="72" t="s">
        <v>482</v>
      </c>
      <c r="AP10" s="95" t="s">
        <v>3</v>
      </c>
      <c r="AQ10" s="78" t="s">
        <v>18</v>
      </c>
      <c r="AR10" s="78" t="s">
        <v>476</v>
      </c>
      <c r="AS10" s="72" t="s">
        <v>480</v>
      </c>
      <c r="AT10" s="95" t="s">
        <v>533</v>
      </c>
      <c r="AU10" s="39"/>
      <c r="AV10" s="4"/>
      <c r="AW10" s="52"/>
      <c r="AY10" s="5"/>
      <c r="AZ10"/>
      <c r="BA10"/>
      <c r="BB10"/>
      <c r="BC10"/>
      <c r="BD10"/>
    </row>
    <row r="11" spans="35:60" ht="15.6">
      <c r="AI11" s="39"/>
      <c r="AJ11" s="45" t="s">
        <v>63</v>
      </c>
      <c r="AK11" s="45" t="s">
        <v>462</v>
      </c>
      <c r="AL11" s="42"/>
      <c r="AM11" s="34" t="s">
        <v>505</v>
      </c>
      <c r="AN11" s="72" t="s">
        <v>11</v>
      </c>
      <c r="AO11" s="72" t="s">
        <v>475</v>
      </c>
      <c r="AP11" s="95" t="s">
        <v>444</v>
      </c>
      <c r="AQ11" s="78" t="s">
        <v>475</v>
      </c>
      <c r="AR11" s="78" t="s">
        <v>478</v>
      </c>
      <c r="AS11" s="72" t="s">
        <v>477</v>
      </c>
      <c r="AT11" s="95" t="s">
        <v>540</v>
      </c>
      <c r="AU11" s="39"/>
      <c r="AV11" s="4"/>
      <c r="AW11" s="52"/>
      <c r="AY11" s="5"/>
      <c r="AZ11"/>
      <c r="BA11"/>
      <c r="BB11"/>
      <c r="BC11"/>
      <c r="BD11"/>
    </row>
    <row r="12" spans="35:60" ht="15.6">
      <c r="AI12" s="39"/>
      <c r="AJ12" s="47">
        <f>+'Ark1'!C2059</f>
        <v>2024</v>
      </c>
      <c r="AK12" s="47">
        <f>+'Ark1'!N2059</f>
        <v>70</v>
      </c>
      <c r="AL12" s="48" t="s">
        <v>509</v>
      </c>
      <c r="AM12" s="47">
        <f>+'Ark1'!Q2059</f>
        <v>20</v>
      </c>
      <c r="AN12" s="199">
        <f>+'Ark1'!R2059</f>
        <v>26</v>
      </c>
      <c r="AO12" s="65">
        <f>+'Ark1'!S2059</f>
        <v>26</v>
      </c>
      <c r="AP12" s="101">
        <f>+'Ark1'!T2059</f>
        <v>0.10130133250214295</v>
      </c>
      <c r="AQ12" s="201">
        <f>+'Ark1'!W2059</f>
        <v>62.5</v>
      </c>
      <c r="AR12" s="49">
        <f>+'Ark1'!AB2059</f>
        <v>3.5868349021643882</v>
      </c>
      <c r="AS12" s="199">
        <f>+'Ark1'!Y2059</f>
        <v>75.773076923076943</v>
      </c>
      <c r="AT12" s="101">
        <f t="shared" ref="AT12:AT75" si="0">+AN12/AM12</f>
        <v>1.3</v>
      </c>
      <c r="AU12" s="39"/>
      <c r="AV12" s="4"/>
      <c r="AW12" s="52"/>
      <c r="AY12" s="5"/>
      <c r="AZ12"/>
      <c r="BA12"/>
      <c r="BB12"/>
      <c r="BC12"/>
      <c r="BD12"/>
    </row>
    <row r="13" spans="35:60" ht="15.6">
      <c r="AI13" s="39"/>
      <c r="AJ13" s="47">
        <f>+'Ark1'!C2060</f>
        <v>2024</v>
      </c>
      <c r="AK13" s="47">
        <f>+'Ark1'!N2060</f>
        <v>80</v>
      </c>
      <c r="AL13" s="48" t="s">
        <v>510</v>
      </c>
      <c r="AM13" s="47">
        <f>+'Ark1'!Q2060</f>
        <v>68</v>
      </c>
      <c r="AN13" s="199">
        <f>+'Ark1'!R2060</f>
        <v>121</v>
      </c>
      <c r="AO13" s="65">
        <f>+'Ark1'!S2060</f>
        <v>120</v>
      </c>
      <c r="AP13" s="101">
        <f>+'Ark1'!T2060</f>
        <v>0.47144081664458809</v>
      </c>
      <c r="AQ13" s="201">
        <f>+'Ark1'!W2060</f>
        <v>62.266666666666652</v>
      </c>
      <c r="AR13" s="49">
        <f>+'Ark1'!AB2060</f>
        <v>3.9680669797214385</v>
      </c>
      <c r="AS13" s="199">
        <f>+'Ark1'!Y2060</f>
        <v>85.719008264462815</v>
      </c>
      <c r="AT13" s="101">
        <f t="shared" si="0"/>
        <v>1.7794117647058822</v>
      </c>
      <c r="AU13" s="39"/>
      <c r="AV13" s="4"/>
      <c r="AW13" s="52"/>
      <c r="AY13" s="5"/>
      <c r="AZ13"/>
      <c r="BA13"/>
      <c r="BB13"/>
      <c r="BC13"/>
      <c r="BD13"/>
    </row>
    <row r="14" spans="35:60" ht="15.6">
      <c r="AI14" s="39"/>
      <c r="AJ14" s="47">
        <f>+'Ark1'!C2061</f>
        <v>2024</v>
      </c>
      <c r="AK14" s="47">
        <f>+'Ark1'!N2061</f>
        <v>90</v>
      </c>
      <c r="AL14" s="48" t="s">
        <v>511</v>
      </c>
      <c r="AM14" s="47">
        <f>+'Ark1'!Q2061</f>
        <v>115</v>
      </c>
      <c r="AN14" s="199">
        <f>+'Ark1'!R2061</f>
        <v>393</v>
      </c>
      <c r="AO14" s="65">
        <f>+'Ark1'!S2061</f>
        <v>392</v>
      </c>
      <c r="AP14" s="101">
        <f>+'Ark1'!T2061</f>
        <v>1.5312086028208525</v>
      </c>
      <c r="AQ14" s="201">
        <f>+'Ark1'!W2061</f>
        <v>61.877551020408191</v>
      </c>
      <c r="AR14" s="49">
        <f>+'Ark1'!AB2061</f>
        <v>3.1703836957077129</v>
      </c>
      <c r="AS14" s="199">
        <f>+'Ark1'!Y2061</f>
        <v>95.92391857506361</v>
      </c>
      <c r="AT14" s="101">
        <f t="shared" si="0"/>
        <v>3.4173913043478259</v>
      </c>
      <c r="AU14" s="39"/>
      <c r="AV14" s="4"/>
      <c r="AW14" s="52"/>
      <c r="AY14" s="5"/>
      <c r="AZ14"/>
      <c r="BA14"/>
      <c r="BB14"/>
      <c r="BC14"/>
      <c r="BD14"/>
    </row>
    <row r="15" spans="35:60" ht="15.6">
      <c r="AI15" s="39"/>
      <c r="AJ15" s="47">
        <f>+'Ark1'!C2062</f>
        <v>2024</v>
      </c>
      <c r="AK15" s="47">
        <f>+'Ark1'!N2062</f>
        <v>100</v>
      </c>
      <c r="AL15" s="48" t="s">
        <v>486</v>
      </c>
      <c r="AM15" s="47">
        <f>+'Ark1'!Q2062</f>
        <v>180</v>
      </c>
      <c r="AN15" s="199">
        <f>+'Ark1'!R2062</f>
        <v>976</v>
      </c>
      <c r="AO15" s="65">
        <f>+'Ark1'!S2062</f>
        <v>972</v>
      </c>
      <c r="AP15" s="101">
        <f>+'Ark1'!T2062</f>
        <v>3.8026961739265968</v>
      </c>
      <c r="AQ15" s="201">
        <f>+'Ark1'!W2062</f>
        <v>61.786008230452651</v>
      </c>
      <c r="AR15" s="49">
        <f>+'Ark1'!AB2062</f>
        <v>0.32629878493748954</v>
      </c>
      <c r="AS15" s="199">
        <f>+'Ark1'!Y2062</f>
        <v>105.0108606557376</v>
      </c>
      <c r="AT15" s="101">
        <f t="shared" si="0"/>
        <v>5.4222222222222225</v>
      </c>
      <c r="AU15" s="39"/>
      <c r="AV15" s="4"/>
      <c r="AW15" s="52"/>
      <c r="AY15" s="5"/>
      <c r="AZ15"/>
      <c r="BA15" s="2"/>
      <c r="BB15" s="2"/>
      <c r="BC15" s="2"/>
      <c r="BD15"/>
    </row>
    <row r="16" spans="35:60" ht="15.6">
      <c r="AI16" s="39"/>
      <c r="AJ16" s="47">
        <f>+'Ark1'!C2063</f>
        <v>2024</v>
      </c>
      <c r="AK16" s="47">
        <f>+'Ark1'!N2063</f>
        <v>110</v>
      </c>
      <c r="AL16" s="48" t="s">
        <v>512</v>
      </c>
      <c r="AM16" s="47">
        <f>+'Ark1'!Q2063</f>
        <v>236</v>
      </c>
      <c r="AN16" s="199">
        <f>+'Ark1'!R2063</f>
        <v>1708</v>
      </c>
      <c r="AO16" s="65">
        <f>+'Ark1'!S2063</f>
        <v>1706</v>
      </c>
      <c r="AP16" s="101">
        <f>+'Ark1'!T2063</f>
        <v>6.654718304371543</v>
      </c>
      <c r="AQ16" s="201">
        <f>+'Ark1'!W2063</f>
        <v>61.09202813599061</v>
      </c>
      <c r="AR16" s="49">
        <f>+'Ark1'!AB2063</f>
        <v>3.1576914028592622</v>
      </c>
      <c r="AS16" s="199">
        <f>+'Ark1'!Y2063</f>
        <v>115.31768149882888</v>
      </c>
      <c r="AT16" s="101">
        <f t="shared" si="0"/>
        <v>7.2372881355932206</v>
      </c>
      <c r="AU16" s="39"/>
      <c r="AV16" s="4"/>
      <c r="AW16" s="52"/>
      <c r="AX16" s="11"/>
      <c r="AY16" s="5"/>
      <c r="AZ16"/>
      <c r="BA16" s="2"/>
      <c r="BB16" s="2"/>
      <c r="BC16" s="4"/>
      <c r="BD16" s="4"/>
      <c r="BE16" s="4"/>
    </row>
    <row r="17" spans="35:57" ht="15.6">
      <c r="AI17" s="39"/>
      <c r="AJ17" s="47">
        <f>+'Ark1'!C2064</f>
        <v>2024</v>
      </c>
      <c r="AK17" s="47">
        <f>+'Ark1'!N2064</f>
        <v>120</v>
      </c>
      <c r="AL17" s="48" t="s">
        <v>513</v>
      </c>
      <c r="AM17" s="47">
        <f>+'Ark1'!Q2064</f>
        <v>434</v>
      </c>
      <c r="AN17" s="199">
        <f>+'Ark1'!R2064</f>
        <v>2961</v>
      </c>
      <c r="AO17" s="65">
        <f>+'Ark1'!S2064</f>
        <v>2956</v>
      </c>
      <c r="AP17" s="101">
        <f>+'Ark1'!T2064</f>
        <v>11.536663289955584</v>
      </c>
      <c r="AQ17" s="201">
        <f>+'Ark1'!W2064</f>
        <v>59.937077131258476</v>
      </c>
      <c r="AR17" s="49">
        <f>+'Ark1'!AB2064</f>
        <v>3.7908932410571752</v>
      </c>
      <c r="AS17" s="199">
        <f>+'Ark1'!Y2064</f>
        <v>125.40618034447851</v>
      </c>
      <c r="AT17" s="101">
        <f t="shared" si="0"/>
        <v>6.82258064516129</v>
      </c>
      <c r="AU17" s="39"/>
      <c r="AV17" s="4"/>
      <c r="AW17" s="52"/>
      <c r="AY17" s="5"/>
      <c r="AZ17"/>
      <c r="BA17"/>
      <c r="BB17"/>
      <c r="BC17"/>
      <c r="BD17"/>
    </row>
    <row r="18" spans="35:57" ht="15.6">
      <c r="AI18" s="39"/>
      <c r="AJ18" s="47">
        <f>+'Ark1'!C2065</f>
        <v>2024</v>
      </c>
      <c r="AK18" s="47">
        <f>+'Ark1'!N2065</f>
        <v>130</v>
      </c>
      <c r="AL18" s="48" t="s">
        <v>514</v>
      </c>
      <c r="AM18" s="47">
        <f>+'Ark1'!Q2065</f>
        <v>467</v>
      </c>
      <c r="AN18" s="199">
        <f>+'Ark1'!R2065</f>
        <v>3555</v>
      </c>
      <c r="AO18" s="65">
        <f>+'Ark1'!S2065</f>
        <v>3551</v>
      </c>
      <c r="AP18" s="101">
        <f>+'Ark1'!T2065</f>
        <v>13.851009117119924</v>
      </c>
      <c r="AQ18" s="201">
        <f>+'Ark1'!W2065</f>
        <v>59.53196282737256</v>
      </c>
      <c r="AR18" s="49">
        <f>+'Ark1'!AB2065</f>
        <v>4.0085139684390194</v>
      </c>
      <c r="AS18" s="199">
        <f>+'Ark1'!Y2065</f>
        <v>134.75541490857952</v>
      </c>
      <c r="AT18" s="101">
        <f t="shared" si="0"/>
        <v>7.6124197002141329</v>
      </c>
      <c r="AU18" s="39"/>
      <c r="AV18" s="4"/>
      <c r="AW18" s="52"/>
      <c r="AY18" s="5"/>
      <c r="AZ18"/>
      <c r="BA18"/>
      <c r="BB18"/>
      <c r="BC18"/>
      <c r="BD18"/>
    </row>
    <row r="19" spans="35:57" ht="15.6">
      <c r="AI19" s="39"/>
      <c r="AJ19" s="47">
        <f>+'Ark1'!C2066</f>
        <v>2024</v>
      </c>
      <c r="AK19" s="47">
        <f>+'Ark1'!N2066</f>
        <v>140</v>
      </c>
      <c r="AL19" s="48" t="s">
        <v>515</v>
      </c>
      <c r="AM19" s="47">
        <f>+'Ark1'!Q2066</f>
        <v>397</v>
      </c>
      <c r="AN19" s="199">
        <f>+'Ark1'!R2066</f>
        <v>3242</v>
      </c>
      <c r="AO19" s="65">
        <f>+'Ark1'!S2066</f>
        <v>3239</v>
      </c>
      <c r="AP19" s="101">
        <f>+'Ark1'!T2066</f>
        <v>12.63149692199797</v>
      </c>
      <c r="AQ19" s="201">
        <f>+'Ark1'!W2066</f>
        <v>59.445816610064846</v>
      </c>
      <c r="AR19" s="49">
        <f>+'Ark1'!AB2066</f>
        <v>4.4511773236128249</v>
      </c>
      <c r="AS19" s="199">
        <f>+'Ark1'!Y2066</f>
        <v>144.85373226403462</v>
      </c>
      <c r="AT19" s="101">
        <f t="shared" si="0"/>
        <v>8.1662468513853899</v>
      </c>
      <c r="AU19" s="39"/>
      <c r="AV19" s="4"/>
      <c r="AW19" s="52"/>
      <c r="AY19" s="5"/>
      <c r="AZ19"/>
      <c r="BA19" s="2"/>
      <c r="BB19" s="2"/>
      <c r="BC19" s="2"/>
      <c r="BD19"/>
    </row>
    <row r="20" spans="35:57" ht="15.6">
      <c r="AI20" s="39"/>
      <c r="AJ20" s="47">
        <f>+'Ark1'!C2067</f>
        <v>2024</v>
      </c>
      <c r="AK20" s="47">
        <f>+'Ark1'!N2067</f>
        <v>150</v>
      </c>
      <c r="AL20" s="48" t="s">
        <v>516</v>
      </c>
      <c r="AM20" s="47">
        <f>+'Ark1'!Q2067</f>
        <v>351</v>
      </c>
      <c r="AN20" s="199">
        <f>+'Ark1'!R2067</f>
        <v>2937</v>
      </c>
      <c r="AO20" s="65">
        <f>+'Ark1'!S2067</f>
        <v>2935</v>
      </c>
      <c r="AP20" s="101">
        <f>+'Ark1'!T2067</f>
        <v>11.443154367645915</v>
      </c>
      <c r="AQ20" s="201">
        <f>+'Ark1'!W2067</f>
        <v>59.167632027257241</v>
      </c>
      <c r="AR20" s="49">
        <f>+'Ark1'!AB2067</f>
        <v>4.4293248066483422</v>
      </c>
      <c r="AS20" s="199">
        <f>+'Ark1'!Y2067</f>
        <v>154.8452502553626</v>
      </c>
      <c r="AT20" s="101">
        <f t="shared" si="0"/>
        <v>8.367521367521368</v>
      </c>
      <c r="AU20" s="39"/>
      <c r="AV20" s="4"/>
      <c r="AW20" s="52"/>
      <c r="AY20" s="5"/>
      <c r="AZ20"/>
      <c r="BA20" s="2"/>
      <c r="BB20" s="2"/>
      <c r="BC20" s="2"/>
      <c r="BD20"/>
    </row>
    <row r="21" spans="35:57" ht="15.6">
      <c r="AI21" s="39"/>
      <c r="AJ21" s="47">
        <f>+'Ark1'!C2068</f>
        <v>2024</v>
      </c>
      <c r="AK21" s="47">
        <f>+'Ark1'!N2068</f>
        <v>160</v>
      </c>
      <c r="AL21" s="48" t="s">
        <v>517</v>
      </c>
      <c r="AM21" s="47">
        <f>+'Ark1'!Q2068</f>
        <v>331</v>
      </c>
      <c r="AN21" s="199">
        <f>+'Ark1'!R2068</f>
        <v>2601</v>
      </c>
      <c r="AO21" s="65">
        <f>+'Ark1'!S2068</f>
        <v>2594</v>
      </c>
      <c r="AP21" s="101">
        <f>+'Ark1'!T2068</f>
        <v>10.134029455310523</v>
      </c>
      <c r="AQ21" s="201">
        <f>+'Ark1'!W2068</f>
        <v>58.848111025443352</v>
      </c>
      <c r="AR21" s="49">
        <f>+'Ark1'!AB2068</f>
        <v>4.7204894575235699</v>
      </c>
      <c r="AS21" s="199">
        <f>+'Ark1'!Y2068</f>
        <v>164.46113033448668</v>
      </c>
      <c r="AT21" s="101">
        <f t="shared" si="0"/>
        <v>7.8580060422960729</v>
      </c>
      <c r="AU21" s="39"/>
      <c r="AV21" s="4"/>
      <c r="AW21" s="52"/>
      <c r="AY21" s="5"/>
      <c r="AZ21"/>
      <c r="BA21" s="2"/>
      <c r="BB21" s="2"/>
      <c r="BC21" s="2"/>
      <c r="BD21"/>
    </row>
    <row r="22" spans="35:57" ht="15.6">
      <c r="AI22" s="39"/>
      <c r="AJ22" s="47">
        <f>+'Ark1'!C2069</f>
        <v>2024</v>
      </c>
      <c r="AK22" s="47">
        <f>+'Ark1'!N2069</f>
        <v>170</v>
      </c>
      <c r="AL22" s="48" t="s">
        <v>518</v>
      </c>
      <c r="AM22" s="47">
        <f>+'Ark1'!Q2069</f>
        <v>325</v>
      </c>
      <c r="AN22" s="199">
        <f>+'Ark1'!R2069</f>
        <v>2228</v>
      </c>
      <c r="AO22" s="65">
        <f>+'Ark1'!S2069</f>
        <v>2226</v>
      </c>
      <c r="AP22" s="101">
        <f>+'Ark1'!T2069</f>
        <v>8.6807449544144024</v>
      </c>
      <c r="AQ22" s="201">
        <f>+'Ark1'!W2069</f>
        <v>58.243486073674767</v>
      </c>
      <c r="AR22" s="49">
        <f>+'Ark1'!AB2069</f>
        <v>4.5172142814307028</v>
      </c>
      <c r="AS22" s="199">
        <f>+'Ark1'!Y2069</f>
        <v>174.64820466786315</v>
      </c>
      <c r="AT22" s="101">
        <f t="shared" si="0"/>
        <v>6.8553846153846152</v>
      </c>
      <c r="AU22" s="39"/>
      <c r="AV22" s="4"/>
      <c r="AW22" s="52"/>
      <c r="AY22" s="5"/>
      <c r="AZ22"/>
      <c r="BA22" s="2"/>
      <c r="BB22" s="2"/>
      <c r="BC22" s="2"/>
      <c r="BD22"/>
    </row>
    <row r="23" spans="35:57" ht="15.6">
      <c r="AI23" s="39"/>
      <c r="AJ23" s="47">
        <f>+'Ark1'!C2070</f>
        <v>2024</v>
      </c>
      <c r="AK23" s="47">
        <f>+'Ark1'!N2070</f>
        <v>180</v>
      </c>
      <c r="AL23" s="48" t="s">
        <v>519</v>
      </c>
      <c r="AM23" s="47">
        <f>+'Ark1'!Q2070</f>
        <v>309</v>
      </c>
      <c r="AN23" s="199">
        <f>+'Ark1'!R2070</f>
        <v>1740</v>
      </c>
      <c r="AO23" s="65">
        <f>+'Ark1'!S2070</f>
        <v>1738</v>
      </c>
      <c r="AP23" s="101">
        <f>+'Ark1'!T2070</f>
        <v>6.7793968674510996</v>
      </c>
      <c r="AQ23" s="201">
        <f>+'Ark1'!W2070</f>
        <v>57.479861910241645</v>
      </c>
      <c r="AR23" s="49">
        <f>+'Ark1'!AB2070</f>
        <v>4.7359382537345951</v>
      </c>
      <c r="AS23" s="199">
        <f>+'Ark1'!Y2070</f>
        <v>184.64701149425247</v>
      </c>
      <c r="AT23" s="101">
        <f t="shared" si="0"/>
        <v>5.6310679611650487</v>
      </c>
      <c r="AU23" s="39"/>
      <c r="AV23" s="4"/>
      <c r="AW23" s="52"/>
      <c r="AY23" s="5"/>
      <c r="AZ23"/>
      <c r="BA23" s="2"/>
      <c r="BB23" s="2"/>
      <c r="BC23" s="2"/>
      <c r="BD23"/>
    </row>
    <row r="24" spans="35:57" ht="15.6">
      <c r="AI24" s="39"/>
      <c r="AJ24" s="47">
        <f>+'Ark1'!C2071</f>
        <v>2024</v>
      </c>
      <c r="AK24" s="47">
        <f>+'Ark1'!N2071</f>
        <v>190</v>
      </c>
      <c r="AL24" s="48" t="s">
        <v>520</v>
      </c>
      <c r="AM24" s="47">
        <f>+'Ark1'!Q2071</f>
        <v>272</v>
      </c>
      <c r="AN24" s="199">
        <f>+'Ark1'!R2071</f>
        <v>1192</v>
      </c>
      <c r="AO24" s="65">
        <f>+'Ark1'!S2071</f>
        <v>1188</v>
      </c>
      <c r="AP24" s="101">
        <f>+'Ark1'!T2071</f>
        <v>4.6442764747136289</v>
      </c>
      <c r="AQ24" s="201">
        <f>+'Ark1'!W2071</f>
        <v>56.911616161616152</v>
      </c>
      <c r="AR24" s="49">
        <f>+'Ark1'!AB2071</f>
        <v>4.5819988596286469</v>
      </c>
      <c r="AS24" s="199">
        <f>+'Ark1'!Y2071</f>
        <v>194.27340604026836</v>
      </c>
      <c r="AT24" s="101">
        <f t="shared" si="0"/>
        <v>4.382352941176471</v>
      </c>
      <c r="AU24" s="39"/>
      <c r="AV24" s="4"/>
      <c r="AW24" s="52"/>
      <c r="AX24" s="11"/>
      <c r="AY24" s="5"/>
      <c r="AZ24"/>
      <c r="BA24" s="2"/>
      <c r="BB24" s="2"/>
      <c r="BC24" s="4"/>
      <c r="BD24" s="4"/>
      <c r="BE24" s="4"/>
    </row>
    <row r="25" spans="35:57" ht="15.6">
      <c r="AI25" s="39"/>
      <c r="AJ25" s="47">
        <f>+'Ark1'!C2072</f>
        <v>2024</v>
      </c>
      <c r="AK25" s="47">
        <f>+'Ark1'!N2072</f>
        <v>200</v>
      </c>
      <c r="AL25" s="48" t="s">
        <v>521</v>
      </c>
      <c r="AM25" s="47">
        <f>+'Ark1'!Q2072</f>
        <v>252</v>
      </c>
      <c r="AN25" s="199">
        <f>+'Ark1'!R2072</f>
        <v>834</v>
      </c>
      <c r="AO25" s="65">
        <f>+'Ark1'!S2072</f>
        <v>831</v>
      </c>
      <c r="AP25" s="101">
        <f>+'Ark1'!T2072</f>
        <v>3.2494350502610474</v>
      </c>
      <c r="AQ25" s="201">
        <f>+'Ark1'!W2072</f>
        <v>55.486161251504207</v>
      </c>
      <c r="AR25" s="49">
        <f>+'Ark1'!AB2072</f>
        <v>4.8279160712802405</v>
      </c>
      <c r="AS25" s="199">
        <f>+'Ark1'!Y2072</f>
        <v>203.85371702637875</v>
      </c>
      <c r="AT25" s="101">
        <f t="shared" si="0"/>
        <v>3.3095238095238093</v>
      </c>
      <c r="AU25" s="39"/>
      <c r="AV25" s="4"/>
      <c r="AW25" s="52"/>
      <c r="AX25" s="11"/>
      <c r="AY25" s="5"/>
      <c r="AZ25"/>
      <c r="BA25" s="1"/>
      <c r="BC25" s="9"/>
      <c r="BD25" s="9"/>
      <c r="BE25" s="9"/>
    </row>
    <row r="26" spans="35:57" ht="15.6">
      <c r="AI26" s="39"/>
      <c r="AJ26" s="47">
        <f>+'Ark1'!C2073</f>
        <v>2024</v>
      </c>
      <c r="AK26" s="47">
        <f>+'Ark1'!N2073</f>
        <v>210</v>
      </c>
      <c r="AL26" s="48" t="s">
        <v>522</v>
      </c>
      <c r="AM26" s="47">
        <f>+'Ark1'!Q2073</f>
        <v>188</v>
      </c>
      <c r="AN26" s="199">
        <f>+'Ark1'!R2073</f>
        <v>541</v>
      </c>
      <c r="AO26" s="65">
        <f>+'Ark1'!S2073</f>
        <v>541</v>
      </c>
      <c r="AP26" s="101">
        <f>+'Ark1'!T2073</f>
        <v>2.1078469570638201</v>
      </c>
      <c r="AQ26" s="201">
        <f>+'Ark1'!W2073</f>
        <v>54.425138632162657</v>
      </c>
      <c r="AR26" s="49">
        <f>+'Ark1'!AB2073</f>
        <v>4.9590221210110785</v>
      </c>
      <c r="AS26" s="199">
        <f>+'Ark1'!Y2073</f>
        <v>214.73068391866923</v>
      </c>
      <c r="AT26" s="101">
        <f t="shared" si="0"/>
        <v>2.8776595744680851</v>
      </c>
      <c r="AU26" s="39"/>
      <c r="AV26" s="4"/>
      <c r="AW26" s="52"/>
      <c r="AX26" s="11"/>
      <c r="AY26" s="5"/>
      <c r="AZ26"/>
      <c r="BA26" s="1"/>
      <c r="BC26" s="9"/>
      <c r="BD26" s="9"/>
      <c r="BE26" s="9"/>
    </row>
    <row r="27" spans="35:57" ht="15.6">
      <c r="AI27" s="39"/>
      <c r="AJ27" s="47">
        <f>+'Ark1'!C2074</f>
        <v>2024</v>
      </c>
      <c r="AK27" s="47">
        <f>+'Ark1'!N2074</f>
        <v>220</v>
      </c>
      <c r="AL27" s="48" t="s">
        <v>523</v>
      </c>
      <c r="AM27" s="47">
        <f>+'Ark1'!Q2074</f>
        <v>133</v>
      </c>
      <c r="AN27" s="199">
        <f>+'Ark1'!R2074</f>
        <v>271</v>
      </c>
      <c r="AO27" s="65">
        <f>+'Ark1'!S2074</f>
        <v>271</v>
      </c>
      <c r="AP27" s="101">
        <f>+'Ark1'!T2074</f>
        <v>1.0558715810800279</v>
      </c>
      <c r="AQ27" s="201">
        <f>+'Ark1'!W2074</f>
        <v>53.143911439114383</v>
      </c>
      <c r="AR27" s="49">
        <f>+'Ark1'!AB2074</f>
        <v>5.0515378732764162</v>
      </c>
      <c r="AS27" s="199">
        <f>+'Ark1'!Y2074</f>
        <v>224.60848708487089</v>
      </c>
      <c r="AT27" s="101">
        <f t="shared" si="0"/>
        <v>2.0375939849624061</v>
      </c>
      <c r="AU27" s="39"/>
      <c r="AV27" s="4"/>
      <c r="AW27" s="52"/>
      <c r="AX27" s="11"/>
      <c r="AY27" s="5"/>
      <c r="AZ27"/>
      <c r="BA27" s="1"/>
      <c r="BC27" s="9"/>
      <c r="BD27" s="9"/>
      <c r="BE27" s="9"/>
    </row>
    <row r="28" spans="35:57" ht="15.6">
      <c r="AI28" s="39"/>
      <c r="AJ28" s="47">
        <f>+'Ark1'!C2075</f>
        <v>2024</v>
      </c>
      <c r="AK28" s="47">
        <f>+'Ark1'!N2075</f>
        <v>230</v>
      </c>
      <c r="AL28" s="48" t="s">
        <v>524</v>
      </c>
      <c r="AM28" s="47">
        <f>+'Ark1'!Q2075</f>
        <v>128</v>
      </c>
      <c r="AN28" s="199">
        <f>+'Ark1'!R2075</f>
        <v>331</v>
      </c>
      <c r="AO28" s="65">
        <f>+'Ark1'!S2075</f>
        <v>330</v>
      </c>
      <c r="AP28" s="101">
        <f>+'Ark1'!T2075</f>
        <v>1.2896438868542039</v>
      </c>
      <c r="AQ28" s="201">
        <f>+'Ark1'!W2075</f>
        <v>50.690909090909088</v>
      </c>
      <c r="AR28" s="49">
        <f>+'Ark1'!AB2075</f>
        <v>5.5302125355817688</v>
      </c>
      <c r="AS28" s="199">
        <f>+'Ark1'!Y2075</f>
        <v>243.6960725075528</v>
      </c>
      <c r="AT28" s="101">
        <f t="shared" si="0"/>
        <v>2.5859375</v>
      </c>
      <c r="AU28" s="39"/>
      <c r="AV28" s="4"/>
      <c r="AW28" s="52"/>
      <c r="AX28" s="5"/>
      <c r="AY28" s="5"/>
      <c r="AZ28"/>
      <c r="BA28" s="1"/>
      <c r="BC28" s="9"/>
      <c r="BD28" s="9"/>
      <c r="BE28" s="9"/>
    </row>
    <row r="29" spans="35:57" ht="15.6">
      <c r="AI29" s="39"/>
      <c r="AJ29" s="47">
        <f>+'Ark1'!C2076</f>
        <v>2023</v>
      </c>
      <c r="AK29" s="47">
        <f>+'Ark1'!N2076</f>
        <v>60</v>
      </c>
      <c r="AL29" s="48" t="s">
        <v>525</v>
      </c>
      <c r="AM29" s="47">
        <f>+'Ark1'!Q2076</f>
        <v>7</v>
      </c>
      <c r="AN29" s="199">
        <f>+'Ark1'!R2076</f>
        <v>8</v>
      </c>
      <c r="AO29" s="65">
        <f>+'Ark1'!S2076</f>
        <v>7</v>
      </c>
      <c r="AP29" s="101">
        <f>+'Ark1'!T2076</f>
        <v>3.0300734792818727E-2</v>
      </c>
      <c r="AQ29" s="201">
        <f>+'Ark1'!W2076</f>
        <v>57.714285714285694</v>
      </c>
      <c r="AR29" s="49">
        <f>+'Ark1'!AB2076</f>
        <v>8.2758562045486883</v>
      </c>
      <c r="AS29" s="199">
        <f>+'Ark1'!Y2076</f>
        <v>56.712499999999999</v>
      </c>
      <c r="AT29" s="101">
        <f t="shared" si="0"/>
        <v>1.1428571428571428</v>
      </c>
      <c r="AU29" s="39"/>
      <c r="AV29" s="4"/>
      <c r="AW29" s="52"/>
      <c r="AX29" s="5"/>
      <c r="AY29" s="5"/>
      <c r="AZ29"/>
      <c r="BA29" s="1"/>
      <c r="BC29" s="9"/>
      <c r="BD29" s="9"/>
      <c r="BE29" s="9"/>
    </row>
    <row r="30" spans="35:57" ht="15.6">
      <c r="AI30" s="39"/>
      <c r="AJ30">
        <f>+'Ark1'!C2077</f>
        <v>2023</v>
      </c>
      <c r="AK30">
        <f>+'Ark1'!N2077</f>
        <v>70</v>
      </c>
      <c r="AL30" s="3" t="s">
        <v>509</v>
      </c>
      <c r="AM30">
        <f>+'Ark1'!Q2077</f>
        <v>19</v>
      </c>
      <c r="AN30" s="9">
        <f>+'Ark1'!R2077</f>
        <v>20</v>
      </c>
      <c r="AO30" s="9">
        <f>+'Ark1'!S2077</f>
        <v>20</v>
      </c>
      <c r="AP30" s="96">
        <f>+'Ark1'!T2077</f>
        <v>7.5751836982046822E-2</v>
      </c>
      <c r="AQ30" s="1">
        <f>+'Ark1'!W2077</f>
        <v>58.55</v>
      </c>
      <c r="AR30" s="1">
        <f>+'Ark1'!AB2077</f>
        <v>7.9276415156085731</v>
      </c>
      <c r="AS30" s="9">
        <f>+'Ark1'!Y2077</f>
        <v>76.61</v>
      </c>
      <c r="AT30" s="96">
        <f t="shared" si="0"/>
        <v>1.0526315789473684</v>
      </c>
      <c r="AU30" s="39"/>
      <c r="AV30" s="4"/>
      <c r="AW30" s="52"/>
      <c r="AX30" s="5"/>
      <c r="AY30" s="5"/>
      <c r="AZ30"/>
      <c r="BA30" s="1"/>
      <c r="BC30" s="9"/>
      <c r="BD30" s="9"/>
      <c r="BE30" s="9"/>
    </row>
    <row r="31" spans="35:57" ht="15.6">
      <c r="AI31" s="39"/>
      <c r="AJ31">
        <f>+'Ark1'!C2078</f>
        <v>2023</v>
      </c>
      <c r="AK31">
        <f>+'Ark1'!N2078</f>
        <v>80</v>
      </c>
      <c r="AL31" s="3" t="s">
        <v>510</v>
      </c>
      <c r="AM31">
        <f>+'Ark1'!Q2078</f>
        <v>60</v>
      </c>
      <c r="AN31" s="9">
        <f>+'Ark1'!R2078</f>
        <v>95</v>
      </c>
      <c r="AO31" s="9">
        <f>+'Ark1'!S2078</f>
        <v>93</v>
      </c>
      <c r="AP31" s="96">
        <f>+'Ark1'!T2078</f>
        <v>0.35982122566472247</v>
      </c>
      <c r="AQ31" s="1">
        <f>+'Ark1'!W2078</f>
        <v>61.258064516129025</v>
      </c>
      <c r="AR31" s="1">
        <f>+'Ark1'!AB2078</f>
        <v>4.4934916514492595</v>
      </c>
      <c r="AS31" s="9">
        <f>+'Ark1'!Y2078</f>
        <v>84.754736842105274</v>
      </c>
      <c r="AT31" s="96">
        <f t="shared" si="0"/>
        <v>1.5833333333333333</v>
      </c>
      <c r="AU31" s="39"/>
      <c r="AV31" s="4"/>
      <c r="AW31" s="52"/>
      <c r="AX31" s="5"/>
      <c r="AY31" s="5"/>
      <c r="AZ31"/>
      <c r="BA31" s="1"/>
      <c r="BC31" s="9"/>
      <c r="BD31" s="9"/>
      <c r="BE31" s="9"/>
    </row>
    <row r="32" spans="35:57" ht="15.6">
      <c r="AI32" s="39"/>
      <c r="AJ32">
        <f>+'Ark1'!C2079</f>
        <v>2023</v>
      </c>
      <c r="AK32">
        <f>+'Ark1'!N2079</f>
        <v>90</v>
      </c>
      <c r="AL32" s="3" t="s">
        <v>511</v>
      </c>
      <c r="AM32">
        <f>+'Ark1'!Q2079</f>
        <v>112</v>
      </c>
      <c r="AN32" s="9">
        <f>+'Ark1'!R2079</f>
        <v>309</v>
      </c>
      <c r="AO32" s="9">
        <f>+'Ark1'!S2079</f>
        <v>309</v>
      </c>
      <c r="AP32" s="96">
        <f>+'Ark1'!T2079</f>
        <v>1.1703658813726232</v>
      </c>
      <c r="AQ32" s="1">
        <f>+'Ark1'!W2079</f>
        <v>62.291262135922352</v>
      </c>
      <c r="AR32" s="1">
        <f>+'Ark1'!AB2079</f>
        <v>2.8133905466851834</v>
      </c>
      <c r="AS32" s="9">
        <f>+'Ark1'!Y2079</f>
        <v>96.048543689320383</v>
      </c>
      <c r="AT32" s="96">
        <f t="shared" si="0"/>
        <v>2.7589285714285716</v>
      </c>
      <c r="AU32" s="39"/>
      <c r="AV32" s="4"/>
      <c r="AW32" s="52"/>
      <c r="AX32" s="5"/>
      <c r="AY32" s="5"/>
      <c r="AZ32"/>
      <c r="BA32" s="1"/>
      <c r="BC32" s="9"/>
      <c r="BD32" s="9"/>
      <c r="BE32" s="9"/>
    </row>
    <row r="33" spans="35:57" ht="15.6">
      <c r="AI33" s="39"/>
      <c r="AJ33">
        <f>+'Ark1'!C2080</f>
        <v>2023</v>
      </c>
      <c r="AK33">
        <f>+'Ark1'!N2080</f>
        <v>100</v>
      </c>
      <c r="AL33" s="3" t="s">
        <v>486</v>
      </c>
      <c r="AM33">
        <f>+'Ark1'!Q2080</f>
        <v>169</v>
      </c>
      <c r="AN33" s="9">
        <f>+'Ark1'!R2080</f>
        <v>797</v>
      </c>
      <c r="AO33" s="9">
        <f>+'Ark1'!S2080</f>
        <v>794</v>
      </c>
      <c r="AP33" s="96">
        <f>+'Ark1'!T2080</f>
        <v>3.0187107037345657</v>
      </c>
      <c r="AQ33" s="1">
        <f>+'Ark1'!W2080</f>
        <v>61.857682619647363</v>
      </c>
      <c r="AR33" s="1">
        <f>+'Ark1'!AB2080</f>
        <v>2.9591931077393254</v>
      </c>
      <c r="AS33" s="9">
        <f>+'Ark1'!Y2080</f>
        <v>105.30715181932244</v>
      </c>
      <c r="AT33" s="96">
        <f t="shared" si="0"/>
        <v>4.7159763313609471</v>
      </c>
      <c r="AU33" s="39"/>
      <c r="AV33" s="4"/>
      <c r="AW33" s="52"/>
      <c r="AX33" s="5"/>
      <c r="AY33" s="5"/>
      <c r="AZ33"/>
      <c r="BA33" s="1"/>
      <c r="BC33" s="9"/>
      <c r="BD33" s="9"/>
      <c r="BE33" s="9"/>
    </row>
    <row r="34" spans="35:57" ht="15.6">
      <c r="AI34" s="39"/>
      <c r="AJ34">
        <f>+'Ark1'!C2081</f>
        <v>2023</v>
      </c>
      <c r="AK34">
        <f>+'Ark1'!N2081</f>
        <v>110</v>
      </c>
      <c r="AL34" s="3" t="s">
        <v>512</v>
      </c>
      <c r="AM34">
        <f>+'Ark1'!Q2081</f>
        <v>252</v>
      </c>
      <c r="AN34" s="9">
        <f>+'Ark1'!R2081</f>
        <v>1522</v>
      </c>
      <c r="AO34" s="9">
        <f>+'Ark1'!S2081</f>
        <v>1517</v>
      </c>
      <c r="AP34" s="96">
        <f>+'Ark1'!T2081</f>
        <v>5.7647147943337638</v>
      </c>
      <c r="AQ34" s="1">
        <f>+'Ark1'!W2081</f>
        <v>61.379696769940686</v>
      </c>
      <c r="AR34" s="1">
        <f>+'Ark1'!AB2081</f>
        <v>3.2770646483756831</v>
      </c>
      <c r="AS34" s="9">
        <f>+'Ark1'!Y2081</f>
        <v>115.22253613666238</v>
      </c>
      <c r="AT34" s="96">
        <f t="shared" si="0"/>
        <v>6.0396825396825395</v>
      </c>
      <c r="AU34" s="39"/>
      <c r="AV34" s="4"/>
      <c r="AW34" s="52"/>
      <c r="AX34" s="5"/>
      <c r="AY34" s="5"/>
      <c r="AZ34"/>
      <c r="BA34" s="1"/>
      <c r="BC34" s="9"/>
      <c r="BD34" s="9"/>
      <c r="BE34" s="9"/>
    </row>
    <row r="35" spans="35:57" ht="15.6">
      <c r="AI35" s="39"/>
      <c r="AJ35">
        <f>+'Ark1'!C2082</f>
        <v>2023</v>
      </c>
      <c r="AK35">
        <f>+'Ark1'!N2082</f>
        <v>120</v>
      </c>
      <c r="AL35" s="3" t="s">
        <v>513</v>
      </c>
      <c r="AM35">
        <f>+'Ark1'!Q2082</f>
        <v>484</v>
      </c>
      <c r="AN35" s="9">
        <f>+'Ark1'!R2082</f>
        <v>3027</v>
      </c>
      <c r="AO35" s="9">
        <f>+'Ark1'!S2082</f>
        <v>3023</v>
      </c>
      <c r="AP35" s="96">
        <f>+'Ark1'!T2082</f>
        <v>11.465040527232784</v>
      </c>
      <c r="AQ35" s="1">
        <f>+'Ark1'!W2082</f>
        <v>60.026463777704237</v>
      </c>
      <c r="AR35" s="1">
        <f>+'Ark1'!AB2082</f>
        <v>3.8799331450406576</v>
      </c>
      <c r="AS35" s="9">
        <f>+'Ark1'!Y2082</f>
        <v>125.58523290386516</v>
      </c>
      <c r="AT35" s="96">
        <f t="shared" si="0"/>
        <v>6.2541322314049586</v>
      </c>
      <c r="AU35" s="39"/>
      <c r="AV35" s="4"/>
      <c r="AW35" s="52"/>
      <c r="AX35" s="5"/>
      <c r="AY35" s="5"/>
      <c r="AZ35"/>
      <c r="BA35" s="11"/>
      <c r="BB35" s="11"/>
      <c r="BC35" s="9"/>
      <c r="BD35" s="9"/>
      <c r="BE35" s="9"/>
    </row>
    <row r="36" spans="35:57" ht="16.5" customHeight="1">
      <c r="AI36" s="39"/>
      <c r="AJ36">
        <f>+'Ark1'!C2083</f>
        <v>2023</v>
      </c>
      <c r="AK36">
        <f>+'Ark1'!N2083</f>
        <v>130</v>
      </c>
      <c r="AL36" s="3" t="s">
        <v>514</v>
      </c>
      <c r="AM36">
        <f>+'Ark1'!Q2083</f>
        <v>505</v>
      </c>
      <c r="AN36" s="9">
        <f>+'Ark1'!R2083</f>
        <v>3730</v>
      </c>
      <c r="AO36" s="9">
        <f>+'Ark1'!S2083</f>
        <v>3725</v>
      </c>
      <c r="AP36" s="96">
        <f>+'Ark1'!T2083</f>
        <v>14.127717597151737</v>
      </c>
      <c r="AQ36" s="1">
        <f>+'Ark1'!W2083</f>
        <v>59.702550335570457</v>
      </c>
      <c r="AR36" s="1">
        <f>+'Ark1'!AB2083</f>
        <v>4.1084762854866153</v>
      </c>
      <c r="AS36" s="9">
        <f>+'Ark1'!Y2083</f>
        <v>134.83766756032199</v>
      </c>
      <c r="AT36" s="96">
        <f t="shared" si="0"/>
        <v>7.3861386138613865</v>
      </c>
      <c r="AU36" s="39"/>
      <c r="AV36" s="4"/>
      <c r="AW36" s="52"/>
      <c r="AX36" s="5"/>
      <c r="AY36" s="5"/>
      <c r="AZ36"/>
      <c r="BA36" s="11"/>
      <c r="BB36" s="11"/>
      <c r="BC36" s="9"/>
      <c r="BD36" s="9"/>
      <c r="BE36" s="9"/>
    </row>
    <row r="37" spans="35:57" ht="16.5" customHeight="1">
      <c r="AI37" s="39"/>
      <c r="AJ37">
        <f>+'Ark1'!C2084</f>
        <v>2023</v>
      </c>
      <c r="AK37">
        <f>+'Ark1'!N2084</f>
        <v>140</v>
      </c>
      <c r="AL37" s="3" t="s">
        <v>515</v>
      </c>
      <c r="AM37">
        <f>+'Ark1'!Q2084</f>
        <v>408</v>
      </c>
      <c r="AN37" s="9">
        <f>+'Ark1'!R2084</f>
        <v>3527</v>
      </c>
      <c r="AO37" s="9">
        <f>+'Ark1'!S2084</f>
        <v>3521</v>
      </c>
      <c r="AP37" s="96">
        <f>+'Ark1'!T2084</f>
        <v>13.358836451783953</v>
      </c>
      <c r="AQ37" s="1">
        <f>+'Ark1'!W2084</f>
        <v>59.695257029253042</v>
      </c>
      <c r="AR37" s="1">
        <f>+'Ark1'!AB2084</f>
        <v>4.2227797731260548</v>
      </c>
      <c r="AS37" s="9">
        <f>+'Ark1'!Y2084</f>
        <v>144.71397788488821</v>
      </c>
      <c r="AT37" s="96">
        <f t="shared" si="0"/>
        <v>8.6446078431372548</v>
      </c>
      <c r="AU37" s="39"/>
      <c r="AV37" s="4"/>
      <c r="AW37" s="51"/>
      <c r="AX37" s="5"/>
      <c r="AY37" s="5"/>
      <c r="AZ37"/>
      <c r="BA37" s="11"/>
      <c r="BB37" s="11"/>
      <c r="BC37" s="9"/>
      <c r="BD37" s="9"/>
      <c r="BE37" s="9"/>
    </row>
    <row r="38" spans="35:57">
      <c r="AI38" s="39"/>
      <c r="AJ38">
        <f>+'Ark1'!C2085</f>
        <v>2023</v>
      </c>
      <c r="AK38">
        <f>+'Ark1'!N2085</f>
        <v>150</v>
      </c>
      <c r="AL38" s="3" t="s">
        <v>516</v>
      </c>
      <c r="AM38">
        <f>+'Ark1'!Q2085</f>
        <v>374</v>
      </c>
      <c r="AN38" s="9">
        <f>+'Ark1'!R2085</f>
        <v>2985</v>
      </c>
      <c r="AO38" s="9">
        <f>+'Ark1'!S2085</f>
        <v>2981</v>
      </c>
      <c r="AP38" s="96">
        <f>+'Ark1'!T2085</f>
        <v>11.305961669570488</v>
      </c>
      <c r="AQ38" s="1">
        <f>+'Ark1'!W2085</f>
        <v>59.549480040254963</v>
      </c>
      <c r="AR38" s="1">
        <f>+'Ark1'!AB2085</f>
        <v>4.3965598950912108</v>
      </c>
      <c r="AS38" s="9">
        <f>+'Ark1'!Y2085</f>
        <v>154.70113902847558</v>
      </c>
      <c r="AT38" s="96">
        <f t="shared" si="0"/>
        <v>7.9812834224598932</v>
      </c>
      <c r="AU38" s="39"/>
      <c r="AV38"/>
      <c r="AW38"/>
      <c r="AX38"/>
      <c r="AY38"/>
      <c r="AZ38"/>
      <c r="BA38" s="11"/>
      <c r="BB38" s="11"/>
      <c r="BC38" s="9"/>
      <c r="BD38" s="9"/>
      <c r="BE38" s="9"/>
    </row>
    <row r="39" spans="35:57" ht="17.25" customHeight="1">
      <c r="AI39" s="39"/>
      <c r="AJ39">
        <f>+'Ark1'!C2086</f>
        <v>2023</v>
      </c>
      <c r="AK39">
        <f>+'Ark1'!N2086</f>
        <v>160</v>
      </c>
      <c r="AL39" s="3" t="s">
        <v>517</v>
      </c>
      <c r="AM39">
        <f>+'Ark1'!Q2086</f>
        <v>355</v>
      </c>
      <c r="AN39" s="9">
        <f>+'Ark1'!R2086</f>
        <v>2678</v>
      </c>
      <c r="AO39" s="9">
        <f>+'Ark1'!S2086</f>
        <v>2674</v>
      </c>
      <c r="AP39" s="96">
        <f>+'Ark1'!T2086</f>
        <v>10.143170971896071</v>
      </c>
      <c r="AQ39" s="1">
        <f>+'Ark1'!W2086</f>
        <v>59.074420344053863</v>
      </c>
      <c r="AR39" s="1">
        <f>+'Ark1'!AB2086</f>
        <v>4.613976294304444</v>
      </c>
      <c r="AS39" s="9">
        <f>+'Ark1'!Y2086</f>
        <v>164.71493651979077</v>
      </c>
      <c r="AT39" s="96">
        <f t="shared" si="0"/>
        <v>7.5436619718309856</v>
      </c>
      <c r="AU39" s="39"/>
      <c r="AV39" s="2"/>
      <c r="AW39" s="51"/>
      <c r="AX39"/>
      <c r="AY39" s="5"/>
      <c r="AZ39"/>
      <c r="BA39" s="11"/>
      <c r="BB39" s="11"/>
      <c r="BC39" s="9"/>
      <c r="BD39" s="9"/>
      <c r="BE39" s="9"/>
    </row>
    <row r="40" spans="35:57" ht="15.6">
      <c r="AI40" s="39"/>
      <c r="AJ40">
        <f>+'Ark1'!C2087</f>
        <v>2023</v>
      </c>
      <c r="AK40">
        <f>+'Ark1'!N2087</f>
        <v>170</v>
      </c>
      <c r="AL40" s="3" t="s">
        <v>518</v>
      </c>
      <c r="AM40">
        <f>+'Ark1'!Q2087</f>
        <v>332</v>
      </c>
      <c r="AN40" s="9">
        <f>+'Ark1'!R2087</f>
        <v>2259</v>
      </c>
      <c r="AO40" s="9">
        <f>+'Ark1'!S2087</f>
        <v>2258</v>
      </c>
      <c r="AP40" s="96">
        <f>+'Ark1'!T2087</f>
        <v>8.5561699871221908</v>
      </c>
      <c r="AQ40" s="1">
        <f>+'Ark1'!W2087</f>
        <v>58.717449069973455</v>
      </c>
      <c r="AR40" s="1">
        <f>+'Ark1'!AB2087</f>
        <v>4.5248909331478417</v>
      </c>
      <c r="AS40" s="9">
        <f>+'Ark1'!Y2087</f>
        <v>174.71819389110183</v>
      </c>
      <c r="AT40" s="96">
        <f t="shared" si="0"/>
        <v>6.8042168674698793</v>
      </c>
      <c r="AU40" s="39"/>
      <c r="AV40" s="2"/>
      <c r="AW40" s="51"/>
      <c r="AX40"/>
      <c r="AY40"/>
      <c r="AZ40"/>
      <c r="BA40" s="11"/>
      <c r="BB40" s="11"/>
      <c r="BC40" s="9"/>
      <c r="BD40" s="9"/>
      <c r="BE40" s="9"/>
    </row>
    <row r="41" spans="35:57">
      <c r="AI41" s="39"/>
      <c r="AJ41">
        <f>+'Ark1'!C2088</f>
        <v>2023</v>
      </c>
      <c r="AK41">
        <f>+'Ark1'!N2088</f>
        <v>180</v>
      </c>
      <c r="AL41" s="3" t="s">
        <v>519</v>
      </c>
      <c r="AM41">
        <f>+'Ark1'!Q2088</f>
        <v>319</v>
      </c>
      <c r="AN41" s="9">
        <f>+'Ark1'!R2088</f>
        <v>1787</v>
      </c>
      <c r="AO41" s="9">
        <f>+'Ark1'!S2088</f>
        <v>1784</v>
      </c>
      <c r="AP41" s="96">
        <f>+'Ark1'!T2088</f>
        <v>6.7684266343458841</v>
      </c>
      <c r="AQ41" s="1">
        <f>+'Ark1'!W2088</f>
        <v>57.911995515695082</v>
      </c>
      <c r="AR41" s="1">
        <f>+'Ark1'!AB2088</f>
        <v>4.6789998893038591</v>
      </c>
      <c r="AS41" s="9">
        <f>+'Ark1'!Y2088</f>
        <v>184.56194739787361</v>
      </c>
      <c r="AT41" s="96">
        <f t="shared" si="0"/>
        <v>5.6018808777429463</v>
      </c>
      <c r="AU41" s="39"/>
      <c r="AV41" s="12"/>
      <c r="AW41" s="11"/>
      <c r="AX41"/>
      <c r="AY41"/>
      <c r="AZ41"/>
      <c r="BA41" s="11"/>
      <c r="BB41" s="11"/>
      <c r="BC41" s="9"/>
      <c r="BD41" s="9"/>
      <c r="BE41" s="9"/>
    </row>
    <row r="42" spans="35:57" ht="21">
      <c r="AI42" s="39"/>
      <c r="AJ42">
        <f>+'Ark1'!C2089</f>
        <v>2023</v>
      </c>
      <c r="AK42">
        <f>+'Ark1'!N2089</f>
        <v>190</v>
      </c>
      <c r="AL42" s="3" t="s">
        <v>520</v>
      </c>
      <c r="AM42">
        <f>+'Ark1'!Q2089</f>
        <v>285</v>
      </c>
      <c r="AN42" s="9">
        <f>+'Ark1'!R2089</f>
        <v>1360</v>
      </c>
      <c r="AO42" s="9">
        <f>+'Ark1'!S2089</f>
        <v>1354</v>
      </c>
      <c r="AP42" s="96">
        <f>+'Ark1'!T2089</f>
        <v>5.1511249147791807</v>
      </c>
      <c r="AQ42" s="1">
        <f>+'Ark1'!W2089</f>
        <v>56.864844903988192</v>
      </c>
      <c r="AR42" s="1">
        <f>+'Ark1'!AB2089</f>
        <v>4.7271386114194609</v>
      </c>
      <c r="AS42" s="9">
        <f>+'Ark1'!Y2089</f>
        <v>194.01522058823537</v>
      </c>
      <c r="AT42" s="96">
        <f t="shared" si="0"/>
        <v>4.7719298245614032</v>
      </c>
      <c r="AU42" s="39"/>
      <c r="AV42" s="2"/>
      <c r="AW42" s="5"/>
      <c r="AX42"/>
      <c r="AY42"/>
      <c r="AZ42"/>
      <c r="BA42" s="50"/>
      <c r="BB42" s="50"/>
      <c r="BC42" s="9"/>
      <c r="BD42" s="9"/>
      <c r="BE42" s="9"/>
    </row>
    <row r="43" spans="35:57">
      <c r="AI43" s="39"/>
      <c r="AJ43">
        <f>+'Ark1'!C2090</f>
        <v>2023</v>
      </c>
      <c r="AK43">
        <f>+'Ark1'!N2090</f>
        <v>200</v>
      </c>
      <c r="AL43" s="3" t="s">
        <v>521</v>
      </c>
      <c r="AM43">
        <f>+'Ark1'!Q2090</f>
        <v>245</v>
      </c>
      <c r="AN43" s="9">
        <f>+'Ark1'!R2090</f>
        <v>882</v>
      </c>
      <c r="AO43" s="9">
        <f>+'Ark1'!S2090</f>
        <v>880</v>
      </c>
      <c r="AP43" s="96">
        <f>+'Ark1'!T2090</f>
        <v>3.3406560109082646</v>
      </c>
      <c r="AQ43" s="1">
        <f>+'Ark1'!W2090</f>
        <v>55.679545454545448</v>
      </c>
      <c r="AR43" s="1">
        <f>+'Ark1'!AB2090</f>
        <v>4.8775496617132807</v>
      </c>
      <c r="AS43" s="9">
        <f>+'Ark1'!Y2090</f>
        <v>204.39886621315225</v>
      </c>
      <c r="AT43" s="96">
        <f t="shared" si="0"/>
        <v>3.6</v>
      </c>
      <c r="AU43" s="39"/>
      <c r="AV43" s="4"/>
      <c r="AW43" s="4"/>
      <c r="AX43" s="4"/>
      <c r="AY43" s="4"/>
      <c r="AZ43"/>
      <c r="BA43"/>
      <c r="BB43"/>
      <c r="BC43"/>
      <c r="BD43"/>
    </row>
    <row r="44" spans="35:57" ht="15.6">
      <c r="AI44" s="39"/>
      <c r="AJ44">
        <f>+'Ark1'!C2091</f>
        <v>2023</v>
      </c>
      <c r="AK44">
        <f>+'Ark1'!N2091</f>
        <v>210</v>
      </c>
      <c r="AL44" s="3" t="s">
        <v>522</v>
      </c>
      <c r="AM44">
        <f>+'Ark1'!Q2091</f>
        <v>207</v>
      </c>
      <c r="AN44" s="9">
        <f>+'Ark1'!R2091</f>
        <v>556</v>
      </c>
      <c r="AO44" s="9">
        <f>+'Ark1'!S2091</f>
        <v>555</v>
      </c>
      <c r="AP44" s="96">
        <f>+'Ark1'!T2091</f>
        <v>2.1059010681009021</v>
      </c>
      <c r="AQ44" s="1">
        <f>+'Ark1'!W2091</f>
        <v>54.405405405405411</v>
      </c>
      <c r="AR44" s="1">
        <f>+'Ark1'!AB2091</f>
        <v>4.9290065851780085</v>
      </c>
      <c r="AS44" s="9">
        <f>+'Ark1'!Y2091</f>
        <v>214.29748201438861</v>
      </c>
      <c r="AT44" s="96">
        <f t="shared" si="0"/>
        <v>2.6859903381642511</v>
      </c>
      <c r="AU44" s="39"/>
      <c r="AV44" s="4"/>
      <c r="AW44" s="14"/>
      <c r="AY44" s="18"/>
      <c r="AZ44"/>
      <c r="BA44" s="1"/>
      <c r="BB44" s="5"/>
      <c r="BC44"/>
      <c r="BD44"/>
    </row>
    <row r="45" spans="35:57" ht="15.6">
      <c r="AI45" s="39"/>
      <c r="AJ45">
        <f>+'Ark1'!C2092</f>
        <v>2023</v>
      </c>
      <c r="AK45">
        <f>+'Ark1'!N2092</f>
        <v>220</v>
      </c>
      <c r="AL45" s="3" t="s">
        <v>523</v>
      </c>
      <c r="AM45">
        <f>+'Ark1'!Q2092</f>
        <v>145</v>
      </c>
      <c r="AN45" s="9">
        <f>+'Ark1'!R2092</f>
        <v>377</v>
      </c>
      <c r="AO45" s="9">
        <f>+'Ark1'!S2092</f>
        <v>377</v>
      </c>
      <c r="AP45" s="96">
        <f>+'Ark1'!T2092</f>
        <v>1.4279221271115821</v>
      </c>
      <c r="AQ45" s="1">
        <f>+'Ark1'!W2092</f>
        <v>53.13262599469499</v>
      </c>
      <c r="AR45" s="1">
        <f>+'Ark1'!AB2092</f>
        <v>4.9306513578202322</v>
      </c>
      <c r="AS45" s="9">
        <f>+'Ark1'!Y2092</f>
        <v>224.65941644562335</v>
      </c>
      <c r="AT45" s="96">
        <f t="shared" si="0"/>
        <v>2.6</v>
      </c>
      <c r="AU45" s="39"/>
      <c r="AV45" s="4"/>
      <c r="AW45" s="14"/>
      <c r="AY45" s="18"/>
      <c r="AZ45"/>
      <c r="BA45"/>
      <c r="BB45"/>
      <c r="BC45"/>
      <c r="BD45"/>
    </row>
    <row r="46" spans="35:57" ht="15.6">
      <c r="AI46" s="39"/>
      <c r="AJ46">
        <f>+'Ark1'!C2093</f>
        <v>2023</v>
      </c>
      <c r="AK46">
        <f>+'Ark1'!N2093</f>
        <v>230</v>
      </c>
      <c r="AL46" s="3" t="s">
        <v>524</v>
      </c>
      <c r="AM46">
        <f>+'Ark1'!Q2093</f>
        <v>150</v>
      </c>
      <c r="AN46" s="9">
        <f>+'Ark1'!R2093</f>
        <v>483</v>
      </c>
      <c r="AO46" s="9">
        <f>+'Ark1'!S2093</f>
        <v>482</v>
      </c>
      <c r="AP46" s="96">
        <f>+'Ark1'!T2093</f>
        <v>1.8294068631164313</v>
      </c>
      <c r="AQ46" s="1">
        <f>+'Ark1'!W2093</f>
        <v>50.483402489626563</v>
      </c>
      <c r="AR46" s="1">
        <f>+'Ark1'!AB2093</f>
        <v>5.6304535057422989</v>
      </c>
      <c r="AS46" s="9">
        <f>+'Ark1'!Y2093</f>
        <v>244.08136645962745</v>
      </c>
      <c r="AT46" s="96">
        <f t="shared" si="0"/>
        <v>3.22</v>
      </c>
      <c r="AU46" s="39"/>
      <c r="AV46" s="4"/>
      <c r="AW46" s="14"/>
      <c r="AY46" s="18"/>
      <c r="AZ46"/>
      <c r="BA46"/>
      <c r="BB46"/>
      <c r="BC46"/>
      <c r="BD46"/>
    </row>
    <row r="47" spans="35:57" ht="15.6">
      <c r="AI47" s="39"/>
      <c r="AJ47">
        <f>+'Ark1'!C2094</f>
        <v>2022</v>
      </c>
      <c r="AK47">
        <f>+'Ark1'!N2094</f>
        <v>60</v>
      </c>
      <c r="AL47" s="3" t="s">
        <v>525</v>
      </c>
      <c r="AM47">
        <f>+'Ark1'!Q2094</f>
        <v>6</v>
      </c>
      <c r="AN47" s="9">
        <f>+'Ark1'!R2094</f>
        <v>7</v>
      </c>
      <c r="AO47" s="9">
        <f>+'Ark1'!S2094</f>
        <v>6</v>
      </c>
      <c r="AP47" s="96">
        <f>+'Ark1'!T2094</f>
        <v>2.5534398482527181E-2</v>
      </c>
      <c r="AQ47" s="1">
        <f>+'Ark1'!W2094</f>
        <v>58.16666666666665</v>
      </c>
      <c r="AR47" s="1">
        <f>+'Ark1'!AB2094</f>
        <v>4.0994579587496629</v>
      </c>
      <c r="AS47" s="9">
        <f>+'Ark1'!Y2094</f>
        <v>51.1</v>
      </c>
      <c r="AT47" s="96">
        <f t="shared" si="0"/>
        <v>1.1666666666666667</v>
      </c>
      <c r="AU47" s="39"/>
      <c r="AV47" s="4"/>
      <c r="AW47" s="14"/>
      <c r="AY47" s="18"/>
      <c r="AZ47"/>
      <c r="BA47"/>
      <c r="BB47"/>
      <c r="BC47"/>
      <c r="BD47"/>
    </row>
    <row r="48" spans="35:57" ht="15.6">
      <c r="AI48" s="39"/>
      <c r="AJ48" s="47">
        <f>+'Ark1'!C2095</f>
        <v>2022</v>
      </c>
      <c r="AK48" s="47">
        <f>+'Ark1'!N2095</f>
        <v>70</v>
      </c>
      <c r="AL48" s="48" t="s">
        <v>509</v>
      </c>
      <c r="AM48" s="47">
        <f>+'Ark1'!Q2095</f>
        <v>20</v>
      </c>
      <c r="AN48" s="65">
        <f>+'Ark1'!R2095</f>
        <v>21</v>
      </c>
      <c r="AO48" s="65">
        <f>+'Ark1'!S2095</f>
        <v>21</v>
      </c>
      <c r="AP48" s="101">
        <f>+'Ark1'!T2095</f>
        <v>7.6603195447581526E-2</v>
      </c>
      <c r="AQ48" s="49">
        <f>+'Ark1'!W2095</f>
        <v>61.619047619047599</v>
      </c>
      <c r="AR48" s="49">
        <f>+'Ark1'!AB2095</f>
        <v>3.8726905926376158</v>
      </c>
      <c r="AS48" s="65">
        <f>+'Ark1'!Y2095</f>
        <v>76.871428571428623</v>
      </c>
      <c r="AT48" s="101">
        <f t="shared" si="0"/>
        <v>1.05</v>
      </c>
      <c r="AU48" s="39"/>
      <c r="AV48" s="4"/>
      <c r="AW48" s="14"/>
      <c r="AX48" s="11"/>
      <c r="AY48" s="18"/>
      <c r="AZ48"/>
      <c r="BA48"/>
      <c r="BB48"/>
      <c r="BC48"/>
      <c r="BD48"/>
    </row>
    <row r="49" spans="35:56" ht="15.6">
      <c r="AI49" s="39"/>
      <c r="AJ49" s="47">
        <f>+'Ark1'!C2096</f>
        <v>2022</v>
      </c>
      <c r="AK49" s="47">
        <f>+'Ark1'!N2096</f>
        <v>80</v>
      </c>
      <c r="AL49" s="48" t="s">
        <v>510</v>
      </c>
      <c r="AM49" s="47">
        <f>+'Ark1'!Q2096</f>
        <v>63</v>
      </c>
      <c r="AN49" s="65">
        <f>+'Ark1'!R2096</f>
        <v>106</v>
      </c>
      <c r="AO49" s="65">
        <f>+'Ark1'!S2096</f>
        <v>106</v>
      </c>
      <c r="AP49" s="101">
        <f>+'Ark1'!T2096</f>
        <v>0.3866637484496972</v>
      </c>
      <c r="AQ49" s="49">
        <f>+'Ark1'!W2096</f>
        <v>62.066037735849065</v>
      </c>
      <c r="AR49" s="49">
        <f>+'Ark1'!AB2096</f>
        <v>3.2309495885666251</v>
      </c>
      <c r="AS49" s="65">
        <f>+'Ark1'!Y2096</f>
        <v>86.110377358490609</v>
      </c>
      <c r="AT49" s="101">
        <f t="shared" si="0"/>
        <v>1.6825396825396826</v>
      </c>
      <c r="AU49" s="39"/>
      <c r="AV49" s="4"/>
      <c r="AW49" s="14"/>
      <c r="AX49" s="11"/>
      <c r="AY49" s="18"/>
      <c r="AZ49"/>
      <c r="BA49"/>
      <c r="BB49"/>
      <c r="BC49"/>
      <c r="BD49"/>
    </row>
    <row r="50" spans="35:56" ht="15.6">
      <c r="AI50" s="39"/>
      <c r="AJ50" s="47">
        <f>+'Ark1'!C2097</f>
        <v>2022</v>
      </c>
      <c r="AK50" s="47">
        <f>+'Ark1'!N2097</f>
        <v>90</v>
      </c>
      <c r="AL50" s="48" t="s">
        <v>511</v>
      </c>
      <c r="AM50" s="47">
        <f>+'Ark1'!Q2097</f>
        <v>124</v>
      </c>
      <c r="AN50" s="65">
        <f>+'Ark1'!R2097</f>
        <v>373</v>
      </c>
      <c r="AO50" s="65">
        <f>+'Ark1'!S2097</f>
        <v>371</v>
      </c>
      <c r="AP50" s="101">
        <f>+'Ark1'!T2097</f>
        <v>1.3606186619975198</v>
      </c>
      <c r="AQ50" s="49">
        <f>+'Ark1'!W2097</f>
        <v>62.323450134770894</v>
      </c>
      <c r="AR50" s="49">
        <f>+'Ark1'!AB2097</f>
        <v>2.3775601799405073</v>
      </c>
      <c r="AS50" s="65">
        <f>+'Ark1'!Y2097</f>
        <v>95.282841823056316</v>
      </c>
      <c r="AT50" s="101">
        <f t="shared" si="0"/>
        <v>3.0080645161290325</v>
      </c>
      <c r="AU50" s="39"/>
      <c r="AV50" s="4"/>
      <c r="AW50" s="14"/>
      <c r="AX50" s="11"/>
      <c r="AY50" s="18"/>
      <c r="AZ50"/>
      <c r="BA50"/>
      <c r="BB50"/>
      <c r="BC50"/>
      <c r="BD50"/>
    </row>
    <row r="51" spans="35:56" ht="15.6">
      <c r="AI51" s="39"/>
      <c r="AJ51" s="47">
        <f>+'Ark1'!C2098</f>
        <v>2022</v>
      </c>
      <c r="AK51" s="47">
        <f>+'Ark1'!N2098</f>
        <v>100</v>
      </c>
      <c r="AL51" s="48" t="s">
        <v>486</v>
      </c>
      <c r="AM51" s="47">
        <f>+'Ark1'!Q2098</f>
        <v>223</v>
      </c>
      <c r="AN51" s="65">
        <f>+'Ark1'!R2098</f>
        <v>907</v>
      </c>
      <c r="AO51" s="65">
        <f>+'Ark1'!S2098</f>
        <v>901</v>
      </c>
      <c r="AP51" s="101">
        <f>+'Ark1'!T2098</f>
        <v>3.3085284890931641</v>
      </c>
      <c r="AQ51" s="49">
        <f>+'Ark1'!W2098</f>
        <v>62.127635960044394</v>
      </c>
      <c r="AR51" s="49">
        <f>+'Ark1'!AB2098</f>
        <v>2.8214183712313625</v>
      </c>
      <c r="AS51" s="65">
        <f>+'Ark1'!Y2098</f>
        <v>105.06972436604202</v>
      </c>
      <c r="AT51" s="101">
        <f t="shared" si="0"/>
        <v>4.0672645739910314</v>
      </c>
      <c r="AU51" s="39"/>
      <c r="AV51" s="4"/>
      <c r="AW51" s="14"/>
      <c r="AX51" s="11"/>
      <c r="AY51" s="18"/>
      <c r="AZ51"/>
      <c r="BA51"/>
      <c r="BB51"/>
      <c r="BC51"/>
      <c r="BD51"/>
    </row>
    <row r="52" spans="35:56" ht="15.6">
      <c r="AI52" s="39"/>
      <c r="AJ52" s="47">
        <f>+'Ark1'!C2099</f>
        <v>2022</v>
      </c>
      <c r="AK52" s="47">
        <f>+'Ark1'!N2099</f>
        <v>110</v>
      </c>
      <c r="AL52" s="48" t="s">
        <v>512</v>
      </c>
      <c r="AM52" s="47">
        <f>+'Ark1'!Q2099</f>
        <v>274</v>
      </c>
      <c r="AN52" s="65">
        <f>+'Ark1'!R2099</f>
        <v>1552</v>
      </c>
      <c r="AO52" s="65">
        <f>+'Ark1'!S2099</f>
        <v>1548</v>
      </c>
      <c r="AP52" s="101">
        <f>+'Ark1'!T2099</f>
        <v>5.6613409206974552</v>
      </c>
      <c r="AQ52" s="49">
        <f>+'Ark1'!W2099</f>
        <v>61.557493540051645</v>
      </c>
      <c r="AR52" s="49">
        <f>+'Ark1'!AB2099</f>
        <v>2.9021380200065705</v>
      </c>
      <c r="AS52" s="65">
        <f>+'Ark1'!Y2099</f>
        <v>115.05323453608263</v>
      </c>
      <c r="AT52" s="101">
        <f t="shared" si="0"/>
        <v>5.664233576642336</v>
      </c>
      <c r="AU52" s="39"/>
      <c r="AV52" s="4"/>
      <c r="AW52" s="14"/>
      <c r="AX52" s="11"/>
      <c r="AY52" s="18"/>
      <c r="AZ52"/>
      <c r="BA52"/>
      <c r="BB52"/>
      <c r="BC52"/>
      <c r="BD52"/>
    </row>
    <row r="53" spans="35:56" ht="15.6">
      <c r="AI53" s="39"/>
      <c r="AJ53" s="47">
        <f>+'Ark1'!C2100</f>
        <v>2022</v>
      </c>
      <c r="AK53" s="47">
        <f>+'Ark1'!N2100</f>
        <v>120</v>
      </c>
      <c r="AL53" s="48" t="s">
        <v>513</v>
      </c>
      <c r="AM53" s="47">
        <f>+'Ark1'!Q2100</f>
        <v>500</v>
      </c>
      <c r="AN53" s="65">
        <f>+'Ark1'!R2100</f>
        <v>3004</v>
      </c>
      <c r="AO53" s="65">
        <f>+'Ark1'!S2100</f>
        <v>2996</v>
      </c>
      <c r="AP53" s="101">
        <f>+'Ark1'!T2100</f>
        <v>10.95790472021595</v>
      </c>
      <c r="AQ53" s="49">
        <f>+'Ark1'!W2100</f>
        <v>59.972296395193602</v>
      </c>
      <c r="AR53" s="49">
        <f>+'Ark1'!AB2100</f>
        <v>3.8420370289266024</v>
      </c>
      <c r="AS53" s="65">
        <f>+'Ark1'!Y2100</f>
        <v>125.48780625832217</v>
      </c>
      <c r="AT53" s="101">
        <f t="shared" si="0"/>
        <v>6.008</v>
      </c>
      <c r="AU53" s="39"/>
      <c r="AV53" s="4"/>
      <c r="AW53" s="14"/>
      <c r="AX53" s="5"/>
      <c r="AY53" s="18"/>
      <c r="AZ53"/>
      <c r="BA53"/>
      <c r="BB53"/>
      <c r="BC53"/>
      <c r="BD53"/>
    </row>
    <row r="54" spans="35:56" ht="15.6">
      <c r="AI54" s="39"/>
      <c r="AJ54" s="47">
        <f>+'Ark1'!C2101</f>
        <v>2022</v>
      </c>
      <c r="AK54" s="47">
        <f>+'Ark1'!N2101</f>
        <v>130</v>
      </c>
      <c r="AL54" s="48" t="s">
        <v>514</v>
      </c>
      <c r="AM54" s="47">
        <f>+'Ark1'!Q2101</f>
        <v>580</v>
      </c>
      <c r="AN54" s="65">
        <f>+'Ark1'!R2101</f>
        <v>3938</v>
      </c>
      <c r="AO54" s="65">
        <f>+'Ark1'!S2101</f>
        <v>3930</v>
      </c>
      <c r="AP54" s="101">
        <f>+'Ark1'!T2101</f>
        <v>14.364923032027438</v>
      </c>
      <c r="AQ54" s="49">
        <f>+'Ark1'!W2101</f>
        <v>59.652417302799002</v>
      </c>
      <c r="AR54" s="49">
        <f>+'Ark1'!AB2101</f>
        <v>3.9402406907670904</v>
      </c>
      <c r="AS54" s="65">
        <f>+'Ark1'!Y2101</f>
        <v>134.71676231589623</v>
      </c>
      <c r="AT54" s="101">
        <f t="shared" si="0"/>
        <v>6.7896551724137932</v>
      </c>
      <c r="AU54" s="39"/>
      <c r="AV54" s="4"/>
      <c r="AW54" s="14"/>
      <c r="AX54" s="5"/>
      <c r="AY54" s="18"/>
      <c r="AZ54"/>
      <c r="BA54"/>
      <c r="BB54"/>
      <c r="BC54"/>
      <c r="BD54"/>
    </row>
    <row r="55" spans="35:56" ht="15.6">
      <c r="AI55" s="39"/>
      <c r="AJ55" s="47">
        <f>+'Ark1'!C2102</f>
        <v>2022</v>
      </c>
      <c r="AK55" s="47">
        <f>+'Ark1'!N2102</f>
        <v>140</v>
      </c>
      <c r="AL55" s="48" t="s">
        <v>515</v>
      </c>
      <c r="AM55" s="47">
        <f>+'Ark1'!Q2102</f>
        <v>470</v>
      </c>
      <c r="AN55" s="65">
        <f>+'Ark1'!R2102</f>
        <v>3649</v>
      </c>
      <c r="AO55" s="65">
        <f>+'Ark1'!S2102</f>
        <v>3640</v>
      </c>
      <c r="AP55" s="101">
        <f>+'Ark1'!T2102</f>
        <v>13.310717151820239</v>
      </c>
      <c r="AQ55" s="49">
        <f>+'Ark1'!W2102</f>
        <v>59.67912087912088</v>
      </c>
      <c r="AR55" s="49">
        <f>+'Ark1'!AB2102</f>
        <v>4.2031259033027677</v>
      </c>
      <c r="AS55" s="65">
        <f>+'Ark1'!Y2102</f>
        <v>144.59206083858589</v>
      </c>
      <c r="AT55" s="101">
        <f t="shared" si="0"/>
        <v>7.7638297872340427</v>
      </c>
      <c r="AU55" s="39"/>
      <c r="AV55" s="4"/>
      <c r="AW55" s="14"/>
      <c r="AX55" s="5"/>
      <c r="AY55" s="18"/>
      <c r="AZ55"/>
      <c r="BA55"/>
      <c r="BB55"/>
      <c r="BC55"/>
      <c r="BD55"/>
    </row>
    <row r="56" spans="35:56" ht="15.6">
      <c r="AI56" s="39"/>
      <c r="AJ56" s="47">
        <f>+'Ark1'!C2103</f>
        <v>2022</v>
      </c>
      <c r="AK56" s="47">
        <f>+'Ark1'!N2103</f>
        <v>150</v>
      </c>
      <c r="AL56" s="48" t="s">
        <v>516</v>
      </c>
      <c r="AM56" s="47">
        <f>+'Ark1'!Q2103</f>
        <v>445</v>
      </c>
      <c r="AN56" s="65">
        <f>+'Ark1'!R2103</f>
        <v>3218</v>
      </c>
      <c r="AO56" s="65">
        <f>+'Ark1'!S2103</f>
        <v>3215</v>
      </c>
      <c r="AP56" s="101">
        <f>+'Ark1'!T2103</f>
        <v>11.738527759538922</v>
      </c>
      <c r="AQ56" s="49">
        <f>+'Ark1'!W2103</f>
        <v>59.489269051321919</v>
      </c>
      <c r="AR56" s="49">
        <f>+'Ark1'!AB2103</f>
        <v>4.2264581637996335</v>
      </c>
      <c r="AS56" s="65">
        <f>+'Ark1'!Y2103</f>
        <v>154.90156929770049</v>
      </c>
      <c r="AT56" s="101">
        <f t="shared" si="0"/>
        <v>7.2314606741573035</v>
      </c>
      <c r="AU56" s="39"/>
      <c r="AV56" s="4"/>
      <c r="AW56" s="14"/>
      <c r="AX56" s="5"/>
      <c r="AY56" s="18"/>
      <c r="AZ56"/>
      <c r="BA56"/>
      <c r="BB56"/>
      <c r="BC56"/>
      <c r="BD56"/>
    </row>
    <row r="57" spans="35:56" ht="15.6">
      <c r="AI57" s="39"/>
      <c r="AJ57" s="47">
        <f>+'Ark1'!C2104</f>
        <v>2022</v>
      </c>
      <c r="AK57" s="47">
        <f>+'Ark1'!N2104</f>
        <v>160</v>
      </c>
      <c r="AL57" s="48" t="s">
        <v>517</v>
      </c>
      <c r="AM57" s="47">
        <f>+'Ark1'!Q2104</f>
        <v>389</v>
      </c>
      <c r="AN57" s="65">
        <f>+'Ark1'!R2104</f>
        <v>2818</v>
      </c>
      <c r="AO57" s="65">
        <f>+'Ark1'!S2104</f>
        <v>2811</v>
      </c>
      <c r="AP57" s="101">
        <f>+'Ark1'!T2104</f>
        <v>10.279419274823084</v>
      </c>
      <c r="AQ57" s="49">
        <f>+'Ark1'!W2104</f>
        <v>59.18427605834222</v>
      </c>
      <c r="AR57" s="49">
        <f>+'Ark1'!AB2104</f>
        <v>4.2769036716579576</v>
      </c>
      <c r="AS57" s="65">
        <f>+'Ark1'!Y2104</f>
        <v>164.42874024130589</v>
      </c>
      <c r="AT57" s="101">
        <f t="shared" si="0"/>
        <v>7.2442159383033422</v>
      </c>
      <c r="AU57" s="39"/>
      <c r="AV57" s="4"/>
      <c r="AW57" s="14"/>
      <c r="AX57" s="5"/>
      <c r="AY57" s="18"/>
      <c r="AZ57"/>
      <c r="BA57"/>
      <c r="BB57"/>
      <c r="BC57"/>
      <c r="BD57"/>
    </row>
    <row r="58" spans="35:56" ht="15.6">
      <c r="AI58" s="39"/>
      <c r="AJ58" s="47">
        <f>+'Ark1'!C2105</f>
        <v>2022</v>
      </c>
      <c r="AK58" s="47">
        <f>+'Ark1'!N2105</f>
        <v>170</v>
      </c>
      <c r="AL58" s="48" t="s">
        <v>518</v>
      </c>
      <c r="AM58" s="47">
        <f>+'Ark1'!Q2105</f>
        <v>373</v>
      </c>
      <c r="AN58" s="65">
        <f>+'Ark1'!R2105</f>
        <v>2406</v>
      </c>
      <c r="AO58" s="65">
        <f>+'Ark1'!S2105</f>
        <v>2403</v>
      </c>
      <c r="AP58" s="101">
        <f>+'Ark1'!T2105</f>
        <v>8.7765375355657689</v>
      </c>
      <c r="AQ58" s="49">
        <f>+'Ark1'!W2105</f>
        <v>58.590095713691213</v>
      </c>
      <c r="AR58" s="49">
        <f>+'Ark1'!AB2105</f>
        <v>4.5419963986175089</v>
      </c>
      <c r="AS58" s="65">
        <f>+'Ark1'!Y2105</f>
        <v>174.60589775561061</v>
      </c>
      <c r="AT58" s="101">
        <f t="shared" si="0"/>
        <v>6.4504021447721183</v>
      </c>
      <c r="AU58" s="39"/>
      <c r="AV58" s="4"/>
      <c r="AW58" s="14"/>
      <c r="AX58" s="5"/>
      <c r="AY58" s="18"/>
      <c r="AZ58"/>
      <c r="BA58"/>
      <c r="BB58"/>
      <c r="BC58"/>
      <c r="BD58"/>
    </row>
    <row r="59" spans="35:56" ht="15.6">
      <c r="AI59" s="39"/>
      <c r="AJ59" s="47">
        <f>+'Ark1'!C2106</f>
        <v>2022</v>
      </c>
      <c r="AK59" s="47">
        <f>+'Ark1'!N2106</f>
        <v>180</v>
      </c>
      <c r="AL59" s="48" t="s">
        <v>519</v>
      </c>
      <c r="AM59" s="47">
        <f>+'Ark1'!Q2106</f>
        <v>339</v>
      </c>
      <c r="AN59" s="65">
        <f>+'Ark1'!R2106</f>
        <v>1800</v>
      </c>
      <c r="AO59" s="65">
        <f>+'Ark1'!S2106</f>
        <v>1798</v>
      </c>
      <c r="AP59" s="101">
        <f>+'Ark1'!T2106</f>
        <v>6.5659881812212735</v>
      </c>
      <c r="AQ59" s="49">
        <f>+'Ark1'!W2106</f>
        <v>57.848164627363737</v>
      </c>
      <c r="AR59" s="49">
        <f>+'Ark1'!AB2106</f>
        <v>4.3952110746971744</v>
      </c>
      <c r="AS59" s="65">
        <f>+'Ark1'!Y2106</f>
        <v>184.63305555555547</v>
      </c>
      <c r="AT59" s="101">
        <f t="shared" si="0"/>
        <v>5.3097345132743365</v>
      </c>
      <c r="AU59" s="39"/>
      <c r="AV59" s="4"/>
      <c r="AW59" s="14"/>
      <c r="AX59" s="5"/>
      <c r="AY59" s="18"/>
      <c r="AZ59"/>
      <c r="BA59"/>
      <c r="BB59"/>
      <c r="BC59"/>
      <c r="BD59"/>
    </row>
    <row r="60" spans="35:56" ht="15.6">
      <c r="AI60" s="39"/>
      <c r="AJ60" s="47">
        <f>+'Ark1'!C2107</f>
        <v>2022</v>
      </c>
      <c r="AK60" s="47">
        <f>+'Ark1'!N2107</f>
        <v>190</v>
      </c>
      <c r="AL60" s="48" t="s">
        <v>520</v>
      </c>
      <c r="AM60" s="47">
        <f>+'Ark1'!Q2107</f>
        <v>305</v>
      </c>
      <c r="AN60" s="65">
        <f>+'Ark1'!R2107</f>
        <v>1319</v>
      </c>
      <c r="AO60" s="65">
        <f>+'Ark1'!S2107</f>
        <v>1316</v>
      </c>
      <c r="AP60" s="101">
        <f>+'Ark1'!T2107</f>
        <v>4.8114102283504785</v>
      </c>
      <c r="AQ60" s="49">
        <f>+'Ark1'!W2107</f>
        <v>57.085106382978715</v>
      </c>
      <c r="AR60" s="49">
        <f>+'Ark1'!AB2107</f>
        <v>4.4699663140637966</v>
      </c>
      <c r="AS60" s="65">
        <f>+'Ark1'!Y2107</f>
        <v>194.10444275966671</v>
      </c>
      <c r="AT60" s="101">
        <f t="shared" si="0"/>
        <v>4.3245901639344266</v>
      </c>
      <c r="AU60" s="39"/>
      <c r="AV60" s="4"/>
      <c r="AW60" s="14"/>
      <c r="AX60" s="5"/>
      <c r="AY60" s="18"/>
      <c r="AZ60"/>
      <c r="BA60"/>
      <c r="BB60"/>
      <c r="BC60"/>
      <c r="BD60"/>
    </row>
    <row r="61" spans="35:56" ht="15.6">
      <c r="AI61" s="39"/>
      <c r="AJ61" s="47">
        <f>+'Ark1'!C2108</f>
        <v>2022</v>
      </c>
      <c r="AK61" s="47">
        <f>+'Ark1'!N2108</f>
        <v>200</v>
      </c>
      <c r="AL61" s="48" t="s">
        <v>521</v>
      </c>
      <c r="AM61" s="47">
        <f>+'Ark1'!Q2108</f>
        <v>269</v>
      </c>
      <c r="AN61" s="65">
        <f>+'Ark1'!R2108</f>
        <v>921</v>
      </c>
      <c r="AO61" s="65">
        <f>+'Ark1'!S2108</f>
        <v>919</v>
      </c>
      <c r="AP61" s="101">
        <f>+'Ark1'!T2108</f>
        <v>3.3595972860582184</v>
      </c>
      <c r="AQ61" s="49">
        <f>+'Ark1'!W2108</f>
        <v>55.500544069640917</v>
      </c>
      <c r="AR61" s="49">
        <f>+'Ark1'!AB2108</f>
        <v>4.8536525545969216</v>
      </c>
      <c r="AS61" s="65">
        <f>+'Ark1'!Y2108</f>
        <v>204.13907709011923</v>
      </c>
      <c r="AT61" s="101">
        <f t="shared" si="0"/>
        <v>3.4237918215613381</v>
      </c>
      <c r="AU61" s="39"/>
      <c r="AV61" s="4"/>
      <c r="AW61" s="18"/>
      <c r="AX61" s="5"/>
      <c r="AY61" s="18"/>
      <c r="AZ61"/>
      <c r="BA61"/>
      <c r="BB61"/>
      <c r="BC61"/>
      <c r="BD61"/>
    </row>
    <row r="62" spans="35:56">
      <c r="AI62" s="39"/>
      <c r="AJ62" s="47">
        <f>+'Ark1'!C2109</f>
        <v>2022</v>
      </c>
      <c r="AK62" s="47">
        <f>+'Ark1'!N2109</f>
        <v>210</v>
      </c>
      <c r="AL62" s="48" t="s">
        <v>522</v>
      </c>
      <c r="AM62" s="47">
        <f>+'Ark1'!Q2109</f>
        <v>218</v>
      </c>
      <c r="AN62" s="65">
        <f>+'Ark1'!R2109</f>
        <v>556</v>
      </c>
      <c r="AO62" s="65">
        <f>+'Ark1'!S2109</f>
        <v>555</v>
      </c>
      <c r="AP62" s="101">
        <f>+'Ark1'!T2109</f>
        <v>2.0281607937550157</v>
      </c>
      <c r="AQ62" s="49">
        <f>+'Ark1'!W2109</f>
        <v>54.061261261261251</v>
      </c>
      <c r="AR62" s="49">
        <f>+'Ark1'!AB2109</f>
        <v>4.9461819139956562</v>
      </c>
      <c r="AS62" s="65">
        <f>+'Ark1'!Y2109</f>
        <v>214.05645683453236</v>
      </c>
      <c r="AT62" s="101">
        <f t="shared" si="0"/>
        <v>2.5504587155963301</v>
      </c>
      <c r="AU62" s="39"/>
      <c r="AV62" s="11"/>
      <c r="AW62" s="11"/>
      <c r="AX62"/>
      <c r="AY62"/>
      <c r="AZ62"/>
      <c r="BA62"/>
      <c r="BB62"/>
      <c r="BC62"/>
      <c r="BD62"/>
    </row>
    <row r="63" spans="35:56" ht="15.6">
      <c r="AI63" s="39"/>
      <c r="AJ63" s="47">
        <f>+'Ark1'!C2110</f>
        <v>2022</v>
      </c>
      <c r="AK63" s="47">
        <f>+'Ark1'!N2110</f>
        <v>220</v>
      </c>
      <c r="AL63" s="48" t="s">
        <v>523</v>
      </c>
      <c r="AM63" s="47">
        <f>+'Ark1'!Q2110</f>
        <v>168</v>
      </c>
      <c r="AN63" s="65">
        <f>+'Ark1'!R2110</f>
        <v>354</v>
      </c>
      <c r="AO63" s="65">
        <f>+'Ark1'!S2110</f>
        <v>351</v>
      </c>
      <c r="AP63" s="101">
        <f>+'Ark1'!T2110</f>
        <v>1.2913110089735171</v>
      </c>
      <c r="AQ63" s="49">
        <f>+'Ark1'!W2110</f>
        <v>52.364672364672359</v>
      </c>
      <c r="AR63" s="49">
        <f>+'Ark1'!AB2110</f>
        <v>5.644078140409488</v>
      </c>
      <c r="AS63" s="65">
        <f>+'Ark1'!Y2110</f>
        <v>222.64392655367223</v>
      </c>
      <c r="AT63" s="101">
        <f t="shared" si="0"/>
        <v>2.1071428571428572</v>
      </c>
      <c r="AU63" s="39"/>
      <c r="AV63" s="5"/>
      <c r="AW63" s="18"/>
      <c r="AX63"/>
      <c r="AY63" s="18"/>
      <c r="AZ63"/>
      <c r="BA63"/>
      <c r="BB63"/>
      <c r="BC63"/>
      <c r="BD63"/>
    </row>
    <row r="64" spans="35:56">
      <c r="AI64" s="39"/>
      <c r="AJ64" s="47">
        <f>+'Ark1'!C2111</f>
        <v>2022</v>
      </c>
      <c r="AK64" s="47">
        <f>+'Ark1'!N2111</f>
        <v>230</v>
      </c>
      <c r="AL64" s="48" t="s">
        <v>524</v>
      </c>
      <c r="AM64" s="47">
        <f>+'Ark1'!Q2111</f>
        <v>157</v>
      </c>
      <c r="AN64" s="65">
        <f>+'Ark1'!R2111</f>
        <v>465</v>
      </c>
      <c r="AO64" s="65">
        <f>+'Ark1'!S2111</f>
        <v>465</v>
      </c>
      <c r="AP64" s="101">
        <f>+'Ark1'!T2111</f>
        <v>1.6962136134821626</v>
      </c>
      <c r="AQ64" s="49">
        <f>+'Ark1'!W2111</f>
        <v>49.068817204301077</v>
      </c>
      <c r="AR64" s="49">
        <f>+'Ark1'!AB2111</f>
        <v>6.442766695063221</v>
      </c>
      <c r="AS64" s="65">
        <f>+'Ark1'!Y2111</f>
        <v>245.60935483870955</v>
      </c>
      <c r="AT64" s="101">
        <f t="shared" si="0"/>
        <v>2.9617834394904459</v>
      </c>
      <c r="AU64" s="39"/>
      <c r="AV64" s="11"/>
      <c r="AW64" s="11"/>
      <c r="AX64"/>
      <c r="AY64"/>
      <c r="AZ64"/>
      <c r="BA64"/>
      <c r="BB64"/>
      <c r="BC64"/>
      <c r="BD64"/>
    </row>
    <row r="65" spans="35:56">
      <c r="AI65" s="39"/>
      <c r="AJ65" s="47">
        <f>+'Ark1'!C2112</f>
        <v>2021</v>
      </c>
      <c r="AK65" s="47">
        <f>+'Ark1'!N2112</f>
        <v>60</v>
      </c>
      <c r="AL65" s="48" t="s">
        <v>525</v>
      </c>
      <c r="AM65" s="47">
        <f>+'Ark1'!Q2112</f>
        <v>4</v>
      </c>
      <c r="AN65" s="65">
        <f>+'Ark1'!R2112</f>
        <v>4</v>
      </c>
      <c r="AO65" s="65">
        <f>+'Ark1'!S2112</f>
        <v>4</v>
      </c>
      <c r="AP65" s="101">
        <f>+'Ark1'!T2112</f>
        <v>1.4348231580457713E-2</v>
      </c>
      <c r="AQ65" s="49">
        <f>+'Ark1'!W2112</f>
        <v>61.25</v>
      </c>
      <c r="AR65" s="49">
        <f>+'Ark1'!AB2112</f>
        <v>1.9202864369671515</v>
      </c>
      <c r="AS65" s="65">
        <f>+'Ark1'!Y2112</f>
        <v>58.337499999999999</v>
      </c>
      <c r="AT65" s="101">
        <f t="shared" si="0"/>
        <v>1</v>
      </c>
      <c r="AU65" s="39"/>
      <c r="AV65" s="11"/>
      <c r="AW65" s="11"/>
      <c r="AX65"/>
      <c r="AY65"/>
      <c r="AZ65"/>
      <c r="BA65"/>
      <c r="BB65"/>
      <c r="BC65"/>
      <c r="BD65"/>
    </row>
    <row r="66" spans="35:56">
      <c r="AI66" s="39"/>
      <c r="AJ66">
        <f>+'Ark1'!C2113</f>
        <v>2021</v>
      </c>
      <c r="AK66">
        <f>+'Ark1'!N2113</f>
        <v>70</v>
      </c>
      <c r="AL66" s="3" t="s">
        <v>509</v>
      </c>
      <c r="AM66">
        <f>+'Ark1'!Q2113</f>
        <v>22</v>
      </c>
      <c r="AN66" s="9">
        <f>+'Ark1'!R2113</f>
        <v>29</v>
      </c>
      <c r="AO66" s="9">
        <f>+'Ark1'!S2113</f>
        <v>29</v>
      </c>
      <c r="AP66" s="96">
        <f>+'Ark1'!T2113</f>
        <v>0.10402467895831841</v>
      </c>
      <c r="AQ66" s="1">
        <f>+'Ark1'!W2113</f>
        <v>62.310344827586221</v>
      </c>
      <c r="AR66" s="1">
        <f>+'Ark1'!AB2113</f>
        <v>2.5203098916719489</v>
      </c>
      <c r="AS66" s="9">
        <f>+'Ark1'!Y2113</f>
        <v>76.622413793103391</v>
      </c>
      <c r="AT66" s="96">
        <f t="shared" si="0"/>
        <v>1.3181818181818181</v>
      </c>
      <c r="AU66" s="39"/>
      <c r="AV66" s="11"/>
      <c r="AW66" s="11"/>
      <c r="AX66"/>
      <c r="AY66"/>
      <c r="AZ66"/>
      <c r="BA66"/>
      <c r="BB66"/>
      <c r="BC66"/>
      <c r="BD66"/>
    </row>
    <row r="67" spans="35:56" ht="15.6">
      <c r="AI67" s="39"/>
      <c r="AJ67">
        <f>+'Ark1'!C2114</f>
        <v>2021</v>
      </c>
      <c r="AK67">
        <f>+'Ark1'!N2114</f>
        <v>80</v>
      </c>
      <c r="AL67" s="3" t="s">
        <v>510</v>
      </c>
      <c r="AM67">
        <f>+'Ark1'!Q2114</f>
        <v>65</v>
      </c>
      <c r="AN67" s="9">
        <f>+'Ark1'!R2114</f>
        <v>114</v>
      </c>
      <c r="AO67" s="9">
        <f>+'Ark1'!S2114</f>
        <v>114</v>
      </c>
      <c r="AP67" s="96">
        <f>+'Ark1'!T2114</f>
        <v>0.40892460004304471</v>
      </c>
      <c r="AQ67" s="1">
        <f>+'Ark1'!W2114</f>
        <v>62.087719298245609</v>
      </c>
      <c r="AR67" s="1">
        <f>+'Ark1'!AB2114</f>
        <v>2.9066210065283444</v>
      </c>
      <c r="AS67" s="9">
        <f>+'Ark1'!Y2114</f>
        <v>86.601315789473702</v>
      </c>
      <c r="AT67" s="96">
        <f t="shared" si="0"/>
        <v>1.7538461538461538</v>
      </c>
      <c r="AU67" s="39"/>
      <c r="AV67" s="2"/>
      <c r="AW67" s="5"/>
      <c r="AX67"/>
      <c r="AY67"/>
      <c r="AZ67"/>
      <c r="BA67"/>
      <c r="BB67"/>
      <c r="BC67"/>
      <c r="BD67"/>
    </row>
    <row r="68" spans="35:56">
      <c r="AI68" s="39"/>
      <c r="AJ68">
        <f>+'Ark1'!C2115</f>
        <v>2021</v>
      </c>
      <c r="AK68">
        <f>+'Ark1'!N2115</f>
        <v>90</v>
      </c>
      <c r="AL68" s="3" t="s">
        <v>511</v>
      </c>
      <c r="AM68">
        <f>+'Ark1'!Q2115</f>
        <v>120</v>
      </c>
      <c r="AN68" s="9">
        <f>+'Ark1'!R2115</f>
        <v>390</v>
      </c>
      <c r="AO68" s="9">
        <f>+'Ark1'!S2115</f>
        <v>390</v>
      </c>
      <c r="AP68" s="96">
        <f>+'Ark1'!T2115</f>
        <v>1.3989525790946264</v>
      </c>
      <c r="AQ68" s="1">
        <f>+'Ark1'!W2115</f>
        <v>62.348717948717969</v>
      </c>
      <c r="AR68" s="1">
        <f>+'Ark1'!AB2115</f>
        <v>2.6547366275156734</v>
      </c>
      <c r="AS68" s="9">
        <f>+'Ark1'!Y2115</f>
        <v>95.973333333333443</v>
      </c>
      <c r="AT68" s="96">
        <f t="shared" si="0"/>
        <v>3.25</v>
      </c>
      <c r="AU68" s="39"/>
      <c r="AV68" s="4"/>
      <c r="AW68" s="4"/>
      <c r="AX68" s="4"/>
      <c r="AY68" s="4"/>
      <c r="AZ68"/>
      <c r="BA68"/>
      <c r="BB68"/>
      <c r="BC68"/>
      <c r="BD68"/>
    </row>
    <row r="69" spans="35:56" ht="15.6">
      <c r="AI69" s="39"/>
      <c r="AJ69">
        <f>+'Ark1'!C2116</f>
        <v>2021</v>
      </c>
      <c r="AK69">
        <f>+'Ark1'!N2116</f>
        <v>100</v>
      </c>
      <c r="AL69" s="3" t="s">
        <v>486</v>
      </c>
      <c r="AM69">
        <f>+'Ark1'!Q2116</f>
        <v>187</v>
      </c>
      <c r="AN69" s="9">
        <f>+'Ark1'!R2116</f>
        <v>895</v>
      </c>
      <c r="AO69" s="9">
        <f>+'Ark1'!S2116</f>
        <v>895</v>
      </c>
      <c r="AP69" s="96">
        <f>+'Ark1'!T2116</f>
        <v>3.2104168161274118</v>
      </c>
      <c r="AQ69" s="1">
        <f>+'Ark1'!W2116</f>
        <v>61.89497206703912</v>
      </c>
      <c r="AR69" s="1">
        <f>+'Ark1'!AB2116</f>
        <v>2.4554414260953359</v>
      </c>
      <c r="AS69" s="9">
        <f>+'Ark1'!Y2116</f>
        <v>105.7208379888269</v>
      </c>
      <c r="AT69" s="96">
        <f t="shared" si="0"/>
        <v>4.786096256684492</v>
      </c>
      <c r="AU69" s="39"/>
      <c r="AV69" s="4"/>
      <c r="AW69" s="11"/>
      <c r="AY69" s="5"/>
      <c r="AZ69"/>
      <c r="BA69"/>
      <c r="BB69"/>
      <c r="BC69"/>
      <c r="BD69"/>
    </row>
    <row r="70" spans="35:56" ht="15.6">
      <c r="AI70" s="39"/>
      <c r="AJ70">
        <f>+'Ark1'!C2117</f>
        <v>2021</v>
      </c>
      <c r="AK70">
        <f>+'Ark1'!N2117</f>
        <v>110</v>
      </c>
      <c r="AL70" s="3" t="s">
        <v>512</v>
      </c>
      <c r="AM70">
        <f>+'Ark1'!Q2117</f>
        <v>259</v>
      </c>
      <c r="AN70" s="9">
        <f>+'Ark1'!R2117</f>
        <v>1694</v>
      </c>
      <c r="AO70" s="9">
        <f>+'Ark1'!S2117</f>
        <v>1694</v>
      </c>
      <c r="AP70" s="96">
        <f>+'Ark1'!T2117</f>
        <v>6.07647607432384</v>
      </c>
      <c r="AQ70" s="1">
        <f>+'Ark1'!W2117</f>
        <v>61.52007083825265</v>
      </c>
      <c r="AR70" s="1">
        <f>+'Ark1'!AB2117</f>
        <v>2.7030108700440896</v>
      </c>
      <c r="AS70" s="9">
        <f>+'Ark1'!Y2117</f>
        <v>115.48250295159389</v>
      </c>
      <c r="AT70" s="96">
        <f t="shared" si="0"/>
        <v>6.5405405405405403</v>
      </c>
      <c r="AU70" s="39"/>
      <c r="AV70" s="4"/>
      <c r="AW70" s="11"/>
      <c r="AY70" s="5"/>
      <c r="AZ70"/>
      <c r="BA70"/>
      <c r="BB70"/>
      <c r="BC70"/>
      <c r="BD70"/>
    </row>
    <row r="71" spans="35:56" ht="15.6">
      <c r="AI71" s="39"/>
      <c r="AJ71">
        <f>+'Ark1'!C2118</f>
        <v>2021</v>
      </c>
      <c r="AK71">
        <f>+'Ark1'!N2118</f>
        <v>120</v>
      </c>
      <c r="AL71" s="3" t="s">
        <v>513</v>
      </c>
      <c r="AM71">
        <f>+'Ark1'!Q2118</f>
        <v>476</v>
      </c>
      <c r="AN71" s="9">
        <f>+'Ark1'!R2118</f>
        <v>3072</v>
      </c>
      <c r="AO71" s="9">
        <f>+'Ark1'!S2118</f>
        <v>3073</v>
      </c>
      <c r="AP71" s="96">
        <f>+'Ark1'!T2118</f>
        <v>11.019441853791522</v>
      </c>
      <c r="AQ71" s="1">
        <f>+'Ark1'!W2118</f>
        <v>60.33973315977871</v>
      </c>
      <c r="AR71" s="1">
        <f>+'Ark1'!AB2118</f>
        <v>3.5992423625684875</v>
      </c>
      <c r="AS71" s="9">
        <f>+'Ark1'!Y2118</f>
        <v>125.79771809895848</v>
      </c>
      <c r="AT71" s="96">
        <f t="shared" si="0"/>
        <v>6.4537815126050422</v>
      </c>
      <c r="AU71" s="39"/>
      <c r="AV71" s="4"/>
      <c r="AW71" s="11"/>
      <c r="AY71" s="5"/>
      <c r="AZ71"/>
      <c r="BA71"/>
      <c r="BB71"/>
      <c r="BC71"/>
      <c r="BD71"/>
    </row>
    <row r="72" spans="35:56" ht="15.6">
      <c r="AI72" s="39"/>
      <c r="AJ72">
        <f>+'Ark1'!C2119</f>
        <v>2021</v>
      </c>
      <c r="AK72">
        <f>+'Ark1'!N2119</f>
        <v>130</v>
      </c>
      <c r="AL72" s="3" t="s">
        <v>514</v>
      </c>
      <c r="AM72">
        <f>+'Ark1'!Q2119</f>
        <v>564</v>
      </c>
      <c r="AN72" s="9">
        <f>+'Ark1'!R2119</f>
        <v>4128</v>
      </c>
      <c r="AO72" s="9">
        <f>+'Ark1'!S2119</f>
        <v>4128</v>
      </c>
      <c r="AP72" s="96">
        <f>+'Ark1'!T2119</f>
        <v>14.807374991032352</v>
      </c>
      <c r="AQ72" s="1">
        <f>+'Ark1'!W2119</f>
        <v>59.670300387596889</v>
      </c>
      <c r="AR72" s="1">
        <f>+'Ark1'!AB2119</f>
        <v>3.7945122689721686</v>
      </c>
      <c r="AS72" s="9">
        <f>+'Ark1'!Y2119</f>
        <v>134.92599806201483</v>
      </c>
      <c r="AT72" s="96">
        <f t="shared" si="0"/>
        <v>7.3191489361702127</v>
      </c>
      <c r="AU72" s="39"/>
      <c r="AV72" s="4"/>
      <c r="AW72" s="11"/>
      <c r="AY72" s="5"/>
      <c r="AZ72"/>
      <c r="BA72"/>
      <c r="BB72"/>
      <c r="BC72"/>
      <c r="BD72"/>
    </row>
    <row r="73" spans="35:56" ht="15.6">
      <c r="AI73" s="39"/>
      <c r="AJ73">
        <f>+'Ark1'!C2120</f>
        <v>2021</v>
      </c>
      <c r="AK73">
        <f>+'Ark1'!N2120</f>
        <v>140</v>
      </c>
      <c r="AL73" s="3" t="s">
        <v>515</v>
      </c>
      <c r="AM73">
        <f>+'Ark1'!Q2120</f>
        <v>482</v>
      </c>
      <c r="AN73" s="9">
        <f>+'Ark1'!R2120</f>
        <v>3602</v>
      </c>
      <c r="AO73" s="9">
        <f>+'Ark1'!S2120</f>
        <v>3603</v>
      </c>
      <c r="AP73" s="96">
        <f>+'Ark1'!T2120</f>
        <v>12.920582538202163</v>
      </c>
      <c r="AQ73" s="1">
        <f>+'Ark1'!W2120</f>
        <v>59.621149042464616</v>
      </c>
      <c r="AR73" s="1">
        <f>+'Ark1'!AB2120</f>
        <v>3.9481045330762359</v>
      </c>
      <c r="AS73" s="9">
        <f>+'Ark1'!Y2120</f>
        <v>144.9582704053305</v>
      </c>
      <c r="AT73" s="96">
        <f t="shared" si="0"/>
        <v>7.4730290456431536</v>
      </c>
      <c r="AU73" s="39"/>
      <c r="AV73" s="4"/>
      <c r="AW73" s="11"/>
      <c r="AX73" s="11"/>
      <c r="AY73" s="5"/>
      <c r="AZ73"/>
      <c r="BA73"/>
      <c r="BB73"/>
      <c r="BC73"/>
      <c r="BD73"/>
    </row>
    <row r="74" spans="35:56" ht="15.6">
      <c r="AI74" s="39"/>
      <c r="AJ74">
        <f>+'Ark1'!C2121</f>
        <v>2021</v>
      </c>
      <c r="AK74">
        <f>+'Ark1'!N2121</f>
        <v>150</v>
      </c>
      <c r="AL74" s="3" t="s">
        <v>516</v>
      </c>
      <c r="AM74">
        <f>+'Ark1'!Q2121</f>
        <v>424</v>
      </c>
      <c r="AN74" s="9">
        <f>+'Ark1'!R2121</f>
        <v>3332</v>
      </c>
      <c r="AO74" s="9">
        <f>+'Ark1'!S2121</f>
        <v>3332</v>
      </c>
      <c r="AP74" s="96">
        <f>+'Ark1'!T2121</f>
        <v>11.952076906521269</v>
      </c>
      <c r="AQ74" s="1">
        <f>+'Ark1'!W2121</f>
        <v>59.539615846338521</v>
      </c>
      <c r="AR74" s="1">
        <f>+'Ark1'!AB2121</f>
        <v>4.0609762155932989</v>
      </c>
      <c r="AS74" s="9">
        <f>+'Ark1'!Y2121</f>
        <v>154.83568727490976</v>
      </c>
      <c r="AT74" s="96">
        <f t="shared" si="0"/>
        <v>7.8584905660377355</v>
      </c>
      <c r="AU74" s="39"/>
      <c r="AV74" s="4"/>
      <c r="AW74" s="11"/>
      <c r="AX74" s="11"/>
      <c r="AY74" s="5"/>
      <c r="AZ74"/>
      <c r="BA74"/>
      <c r="BB74"/>
      <c r="BC74"/>
      <c r="BD74"/>
    </row>
    <row r="75" spans="35:56" ht="15.6">
      <c r="AI75" s="39"/>
      <c r="AJ75">
        <f>+'Ark1'!C2122</f>
        <v>2021</v>
      </c>
      <c r="AK75">
        <f>+'Ark1'!N2122</f>
        <v>160</v>
      </c>
      <c r="AL75" s="3" t="s">
        <v>517</v>
      </c>
      <c r="AM75">
        <f>+'Ark1'!Q2122</f>
        <v>389</v>
      </c>
      <c r="AN75" s="9">
        <f>+'Ark1'!R2122</f>
        <v>2894</v>
      </c>
      <c r="AO75" s="9">
        <f>+'Ark1'!S2122</f>
        <v>2894</v>
      </c>
      <c r="AP75" s="96">
        <f>+'Ark1'!T2122</f>
        <v>10.380945548461153</v>
      </c>
      <c r="AQ75" s="1">
        <f>+'Ark1'!W2122</f>
        <v>59.162404975812017</v>
      </c>
      <c r="AR75" s="1">
        <f>+'Ark1'!AB2122</f>
        <v>4.2136969234556805</v>
      </c>
      <c r="AS75" s="9">
        <f>+'Ark1'!Y2122</f>
        <v>164.8426468555632</v>
      </c>
      <c r="AT75" s="96">
        <f t="shared" si="0"/>
        <v>7.4395886889460154</v>
      </c>
      <c r="AU75" s="39"/>
      <c r="AV75" s="4"/>
      <c r="AW75" s="11"/>
      <c r="AX75" s="11"/>
      <c r="AY75" s="5"/>
      <c r="AZ75"/>
      <c r="BA75"/>
      <c r="BB75"/>
      <c r="BC75"/>
      <c r="BD75"/>
    </row>
    <row r="76" spans="35:56" ht="15.6">
      <c r="AI76" s="39"/>
      <c r="AJ76">
        <f>+'Ark1'!C2123</f>
        <v>2021</v>
      </c>
      <c r="AK76">
        <f>+'Ark1'!N2123</f>
        <v>170</v>
      </c>
      <c r="AL76" s="3" t="s">
        <v>518</v>
      </c>
      <c r="AM76">
        <f>+'Ark1'!Q2123</f>
        <v>384</v>
      </c>
      <c r="AN76" s="9">
        <f>+'Ark1'!R2123</f>
        <v>2395</v>
      </c>
      <c r="AO76" s="9">
        <f>+'Ark1'!S2123</f>
        <v>2395</v>
      </c>
      <c r="AP76" s="96">
        <f>+'Ark1'!T2123</f>
        <v>8.5910036587990533</v>
      </c>
      <c r="AQ76" s="1">
        <f>+'Ark1'!W2123</f>
        <v>58.844258872651366</v>
      </c>
      <c r="AR76" s="1">
        <f>+'Ark1'!AB2123</f>
        <v>4.1398772867907763</v>
      </c>
      <c r="AS76" s="9">
        <f>+'Ark1'!Y2123</f>
        <v>174.83746555323577</v>
      </c>
      <c r="AT76" s="96">
        <f t="shared" ref="AT76:AT139" si="1">+AN76/AM76</f>
        <v>6.236979166666667</v>
      </c>
      <c r="AU76" s="39"/>
      <c r="AV76" s="4"/>
      <c r="AW76" s="11"/>
      <c r="AX76" s="11"/>
      <c r="AY76" s="5"/>
      <c r="AZ76"/>
      <c r="BA76"/>
      <c r="BB76"/>
      <c r="BC76"/>
      <c r="BD76"/>
    </row>
    <row r="77" spans="35:56" ht="15.6">
      <c r="AI77" s="39"/>
      <c r="AJ77">
        <f>+'Ark1'!C2124</f>
        <v>2021</v>
      </c>
      <c r="AK77">
        <f>+'Ark1'!N2124</f>
        <v>180</v>
      </c>
      <c r="AL77" s="3" t="s">
        <v>519</v>
      </c>
      <c r="AM77">
        <f>+'Ark1'!Q2124</f>
        <v>345</v>
      </c>
      <c r="AN77" s="9">
        <f>+'Ark1'!R2124</f>
        <v>1862</v>
      </c>
      <c r="AO77" s="9">
        <f>+'Ark1'!S2124</f>
        <v>1862</v>
      </c>
      <c r="AP77" s="96">
        <f>+'Ark1'!T2124</f>
        <v>6.6791018007030631</v>
      </c>
      <c r="AQ77" s="1">
        <f>+'Ark1'!W2124</f>
        <v>58.063372717508074</v>
      </c>
      <c r="AR77" s="1">
        <f>+'Ark1'!AB2124</f>
        <v>4.6005021219512514</v>
      </c>
      <c r="AS77" s="9">
        <f>+'Ark1'!Y2124</f>
        <v>184.7511868958108</v>
      </c>
      <c r="AT77" s="96">
        <f t="shared" si="1"/>
        <v>5.397101449275362</v>
      </c>
      <c r="AU77" s="39"/>
      <c r="AV77" s="4"/>
      <c r="AW77" s="11"/>
      <c r="AX77" s="5"/>
      <c r="AY77" s="5"/>
      <c r="AZ77"/>
      <c r="BA77"/>
      <c r="BB77"/>
      <c r="BC77"/>
      <c r="BD77"/>
    </row>
    <row r="78" spans="35:56" ht="15.6">
      <c r="AI78" s="39"/>
      <c r="AJ78">
        <f>+'Ark1'!C2125</f>
        <v>2021</v>
      </c>
      <c r="AK78">
        <f>+'Ark1'!N2125</f>
        <v>190</v>
      </c>
      <c r="AL78" s="3" t="s">
        <v>520</v>
      </c>
      <c r="AM78">
        <f>+'Ark1'!Q2125</f>
        <v>318</v>
      </c>
      <c r="AN78" s="9">
        <f>+'Ark1'!R2125</f>
        <v>1344</v>
      </c>
      <c r="AO78" s="9">
        <f>+'Ark1'!S2125</f>
        <v>1344</v>
      </c>
      <c r="AP78" s="96">
        <f>+'Ark1'!T2125</f>
        <v>4.8210058110337908</v>
      </c>
      <c r="AQ78" s="1">
        <f>+'Ark1'!W2125</f>
        <v>56.988839285714306</v>
      </c>
      <c r="AR78" s="1">
        <f>+'Ark1'!AB2125</f>
        <v>4.6245038817955564</v>
      </c>
      <c r="AS78" s="9">
        <f>+'Ark1'!Y2125</f>
        <v>194.77421874999996</v>
      </c>
      <c r="AT78" s="96">
        <f t="shared" si="1"/>
        <v>4.2264150943396226</v>
      </c>
      <c r="AU78" s="39"/>
      <c r="AV78" s="4"/>
      <c r="AW78" s="11"/>
      <c r="AX78" s="5"/>
      <c r="AY78" s="5"/>
      <c r="AZ78"/>
      <c r="BA78"/>
      <c r="BB78"/>
      <c r="BC78"/>
      <c r="BD78"/>
    </row>
    <row r="79" spans="35:56" ht="15.6">
      <c r="AI79" s="39"/>
      <c r="AJ79">
        <f>+'Ark1'!C2126</f>
        <v>2021</v>
      </c>
      <c r="AK79">
        <f>+'Ark1'!N2126</f>
        <v>200</v>
      </c>
      <c r="AL79" s="3" t="s">
        <v>521</v>
      </c>
      <c r="AM79">
        <f>+'Ark1'!Q2126</f>
        <v>285</v>
      </c>
      <c r="AN79" s="9">
        <f>+'Ark1'!R2126</f>
        <v>886</v>
      </c>
      <c r="AO79" s="9">
        <f>+'Ark1'!S2126</f>
        <v>886</v>
      </c>
      <c r="AP79" s="96">
        <f>+'Ark1'!T2126</f>
        <v>3.1781332950713814</v>
      </c>
      <c r="AQ79" s="1">
        <f>+'Ark1'!W2126</f>
        <v>55.875846501128677</v>
      </c>
      <c r="AR79" s="1">
        <f>+'Ark1'!AB2126</f>
        <v>4.950128611221551</v>
      </c>
      <c r="AS79" s="9">
        <f>+'Ark1'!Y2126</f>
        <v>204.40900677200941</v>
      </c>
      <c r="AT79" s="96">
        <f t="shared" si="1"/>
        <v>3.1087719298245613</v>
      </c>
      <c r="AU79" s="39"/>
      <c r="AV79" s="4"/>
      <c r="AW79" s="11"/>
      <c r="AX79" s="5"/>
      <c r="AY79" s="5"/>
      <c r="AZ79"/>
      <c r="BA79"/>
      <c r="BB79"/>
      <c r="BC79"/>
      <c r="BD79"/>
    </row>
    <row r="80" spans="35:56" ht="15.6">
      <c r="AI80" s="39"/>
      <c r="AJ80">
        <f>+'Ark1'!C2127</f>
        <v>2021</v>
      </c>
      <c r="AK80">
        <f>+'Ark1'!N2127</f>
        <v>210</v>
      </c>
      <c r="AL80" s="3" t="s">
        <v>522</v>
      </c>
      <c r="AM80">
        <f>+'Ark1'!Q2127</f>
        <v>207</v>
      </c>
      <c r="AN80" s="9">
        <f>+'Ark1'!R2127</f>
        <v>525</v>
      </c>
      <c r="AO80" s="9">
        <f>+'Ark1'!S2127</f>
        <v>525</v>
      </c>
      <c r="AP80" s="96">
        <f>+'Ark1'!T2127</f>
        <v>1.8832053949350749</v>
      </c>
      <c r="AQ80" s="1">
        <f>+'Ark1'!W2127</f>
        <v>54.272380952380942</v>
      </c>
      <c r="AR80" s="1">
        <f>+'Ark1'!AB2127</f>
        <v>5.2062324415865238</v>
      </c>
      <c r="AS80" s="9">
        <f>+'Ark1'!Y2127</f>
        <v>214.8223809523808</v>
      </c>
      <c r="AT80" s="96">
        <f t="shared" si="1"/>
        <v>2.5362318840579712</v>
      </c>
      <c r="AU80" s="39"/>
      <c r="AV80" s="4"/>
      <c r="AW80" s="11"/>
      <c r="AX80" s="5"/>
      <c r="AY80" s="5"/>
      <c r="AZ80"/>
      <c r="BA80"/>
      <c r="BB80"/>
      <c r="BC80"/>
      <c r="BD80"/>
    </row>
    <row r="81" spans="35:56" ht="15.6">
      <c r="AI81" s="39"/>
      <c r="AJ81">
        <f>+'Ark1'!C2128</f>
        <v>2021</v>
      </c>
      <c r="AK81">
        <f>+'Ark1'!N2128</f>
        <v>220</v>
      </c>
      <c r="AL81" s="3" t="s">
        <v>523</v>
      </c>
      <c r="AM81">
        <f>+'Ark1'!Q2128</f>
        <v>171</v>
      </c>
      <c r="AN81" s="9">
        <f>+'Ark1'!R2128</f>
        <v>345</v>
      </c>
      <c r="AO81" s="9">
        <f>+'Ark1'!S2128</f>
        <v>345</v>
      </c>
      <c r="AP81" s="96">
        <f>+'Ark1'!T2128</f>
        <v>1.2375349738144776</v>
      </c>
      <c r="AQ81" s="1">
        <f>+'Ark1'!W2128</f>
        <v>52.492753623188399</v>
      </c>
      <c r="AR81" s="1">
        <f>+'Ark1'!AB2128</f>
        <v>5.8888821517558974</v>
      </c>
      <c r="AS81" s="9">
        <f>+'Ark1'!Y2128</f>
        <v>224.35057971014496</v>
      </c>
      <c r="AT81" s="96">
        <f t="shared" si="1"/>
        <v>2.0175438596491229</v>
      </c>
      <c r="AU81" s="39"/>
      <c r="AV81" s="4"/>
      <c r="AW81" s="11"/>
      <c r="AX81" s="5"/>
      <c r="AY81" s="5"/>
      <c r="AZ81"/>
      <c r="BA81"/>
      <c r="BB81"/>
      <c r="BC81"/>
      <c r="BD81"/>
    </row>
    <row r="82" spans="35:56" ht="15.6">
      <c r="AI82" s="39"/>
      <c r="AJ82">
        <f>+'Ark1'!C2129</f>
        <v>2021</v>
      </c>
      <c r="AK82">
        <f>+'Ark1'!N2129</f>
        <v>230</v>
      </c>
      <c r="AL82" s="3" t="s">
        <v>524</v>
      </c>
      <c r="AM82">
        <f>+'Ark1'!Q2129</f>
        <v>133</v>
      </c>
      <c r="AN82" s="9">
        <f>+'Ark1'!R2129</f>
        <v>367</v>
      </c>
      <c r="AO82" s="9">
        <f>+'Ark1'!S2129</f>
        <v>367</v>
      </c>
      <c r="AP82" s="96">
        <f>+'Ark1'!T2129</f>
        <v>1.316450247506995</v>
      </c>
      <c r="AQ82" s="1">
        <f>+'Ark1'!W2129</f>
        <v>48.574931880108998</v>
      </c>
      <c r="AR82" s="1">
        <f>+'Ark1'!AB2129</f>
        <v>7.1792331023681806</v>
      </c>
      <c r="AS82" s="9">
        <f>+'Ark1'!Y2129</f>
        <v>245.0338419618528</v>
      </c>
      <c r="AT82" s="96">
        <f t="shared" si="1"/>
        <v>2.7593984962406015</v>
      </c>
      <c r="AU82" s="39"/>
      <c r="AV82" s="4"/>
      <c r="AW82" s="11"/>
      <c r="AX82" s="5"/>
      <c r="AY82" s="5"/>
      <c r="AZ82"/>
      <c r="BA82"/>
      <c r="BB82"/>
      <c r="BC82"/>
      <c r="BD82"/>
    </row>
    <row r="83" spans="35:56" ht="15.6">
      <c r="AI83" s="39"/>
      <c r="AJ83">
        <f>+'Ark1'!C2130</f>
        <v>2020</v>
      </c>
      <c r="AK83">
        <f>+'Ark1'!N2130</f>
        <v>60</v>
      </c>
      <c r="AL83" s="3" t="s">
        <v>525</v>
      </c>
      <c r="AM83">
        <f>+'Ark1'!Q2130</f>
        <v>2</v>
      </c>
      <c r="AN83" s="9">
        <f>+'Ark1'!R2130</f>
        <v>2</v>
      </c>
      <c r="AO83" s="9">
        <f>+'Ark1'!S2130</f>
        <v>2</v>
      </c>
      <c r="AP83" s="96">
        <f>+'Ark1'!T2130</f>
        <v>7.3300348176653886E-3</v>
      </c>
      <c r="AQ83" s="1">
        <f>+'Ark1'!W2130</f>
        <v>60.5</v>
      </c>
      <c r="AR83" s="1">
        <f>+'Ark1'!AB2130</f>
        <v>0.5</v>
      </c>
      <c r="AS83" s="9">
        <f>+'Ark1'!Y2130</f>
        <v>58.03</v>
      </c>
      <c r="AT83" s="96">
        <f t="shared" si="1"/>
        <v>1</v>
      </c>
      <c r="AU83" s="39"/>
      <c r="AV83" s="4"/>
      <c r="AW83" s="11"/>
      <c r="AX83" s="5"/>
      <c r="AY83" s="5"/>
      <c r="AZ83"/>
      <c r="BA83"/>
      <c r="BB83"/>
      <c r="BC83"/>
      <c r="BD83"/>
    </row>
    <row r="84" spans="35:56" ht="15.6">
      <c r="AI84" s="39"/>
      <c r="AJ84" s="47">
        <f>+'Ark1'!C2131</f>
        <v>2020</v>
      </c>
      <c r="AK84" s="47">
        <f>+'Ark1'!N2131</f>
        <v>70</v>
      </c>
      <c r="AL84" s="48" t="s">
        <v>509</v>
      </c>
      <c r="AM84" s="47">
        <f>+'Ark1'!Q2131</f>
        <v>24</v>
      </c>
      <c r="AN84" s="65">
        <f>+'Ark1'!R2131</f>
        <v>30</v>
      </c>
      <c r="AO84" s="65">
        <f>+'Ark1'!S2131</f>
        <v>30</v>
      </c>
      <c r="AP84" s="101">
        <f>+'Ark1'!T2131</f>
        <v>0.10995052226498075</v>
      </c>
      <c r="AQ84" s="49">
        <f>+'Ark1'!W2131</f>
        <v>62.6</v>
      </c>
      <c r="AR84" s="49">
        <f>+'Ark1'!AB2131</f>
        <v>1.7813852287849579</v>
      </c>
      <c r="AS84" s="65">
        <f>+'Ark1'!Y2131</f>
        <v>75.979333333333344</v>
      </c>
      <c r="AT84" s="101">
        <f t="shared" si="1"/>
        <v>1.25</v>
      </c>
      <c r="AU84" s="39"/>
      <c r="AV84" s="4"/>
      <c r="AW84" s="11"/>
      <c r="AX84" s="5"/>
      <c r="AY84" s="5"/>
      <c r="AZ84"/>
      <c r="BA84"/>
      <c r="BB84"/>
      <c r="BC84"/>
      <c r="BD84"/>
    </row>
    <row r="85" spans="35:56" ht="15.6">
      <c r="AI85" s="39"/>
      <c r="AJ85" s="47">
        <f>+'Ark1'!C2132</f>
        <v>2020</v>
      </c>
      <c r="AK85" s="47">
        <f>+'Ark1'!N2132</f>
        <v>80</v>
      </c>
      <c r="AL85" s="48" t="s">
        <v>510</v>
      </c>
      <c r="AM85" s="47">
        <f>+'Ark1'!Q2132</f>
        <v>63</v>
      </c>
      <c r="AN85" s="65">
        <f>+'Ark1'!R2132</f>
        <v>126</v>
      </c>
      <c r="AO85" s="65">
        <f>+'Ark1'!S2132</f>
        <v>126</v>
      </c>
      <c r="AP85" s="101">
        <f>+'Ark1'!T2132</f>
        <v>0.46179219351291922</v>
      </c>
      <c r="AQ85" s="49">
        <f>+'Ark1'!W2132</f>
        <v>62.66666666666665</v>
      </c>
      <c r="AR85" s="49">
        <f>+'Ark1'!AB2132</f>
        <v>2.0275875100995213</v>
      </c>
      <c r="AS85" s="65">
        <f>+'Ark1'!Y2132</f>
        <v>86.143174603174629</v>
      </c>
      <c r="AT85" s="101">
        <f t="shared" si="1"/>
        <v>2</v>
      </c>
      <c r="AU85" s="39"/>
      <c r="AV85" s="4"/>
      <c r="AW85" s="11"/>
      <c r="AX85" s="5"/>
      <c r="AY85" s="5"/>
      <c r="AZ85"/>
      <c r="BA85"/>
      <c r="BB85"/>
      <c r="BC85"/>
      <c r="BD85"/>
    </row>
    <row r="86" spans="35:56" ht="15.6">
      <c r="AI86" s="39"/>
      <c r="AJ86" s="47">
        <f>+'Ark1'!C2133</f>
        <v>2020</v>
      </c>
      <c r="AK86" s="47">
        <f>+'Ark1'!N2133</f>
        <v>90</v>
      </c>
      <c r="AL86" s="48" t="s">
        <v>511</v>
      </c>
      <c r="AM86" s="47">
        <f>+'Ark1'!Q2133</f>
        <v>137</v>
      </c>
      <c r="AN86" s="65">
        <f>+'Ark1'!R2133</f>
        <v>453</v>
      </c>
      <c r="AO86" s="65">
        <f>+'Ark1'!S2133</f>
        <v>453</v>
      </c>
      <c r="AP86" s="101">
        <f>+'Ark1'!T2133</f>
        <v>1.6602528862012089</v>
      </c>
      <c r="AQ86" s="49">
        <f>+'Ark1'!W2133</f>
        <v>61.810154525386316</v>
      </c>
      <c r="AR86" s="49">
        <f>+'Ark1'!AB2133</f>
        <v>3.6368464158527849</v>
      </c>
      <c r="AS86" s="65">
        <f>+'Ark1'!Y2133</f>
        <v>95.813465783664398</v>
      </c>
      <c r="AT86" s="101">
        <f t="shared" si="1"/>
        <v>3.3065693430656933</v>
      </c>
      <c r="AU86" s="39"/>
      <c r="AV86" s="4"/>
      <c r="AW86" s="5"/>
      <c r="AX86" s="5"/>
      <c r="AY86" s="5"/>
      <c r="AZ86"/>
      <c r="BA86"/>
      <c r="BB86"/>
      <c r="BC86"/>
      <c r="BD86"/>
    </row>
    <row r="87" spans="35:56">
      <c r="AI87" s="39"/>
      <c r="AJ87" s="47">
        <f>+'Ark1'!C2134</f>
        <v>2020</v>
      </c>
      <c r="AK87" s="47">
        <f>+'Ark1'!N2134</f>
        <v>100</v>
      </c>
      <c r="AL87" s="48" t="s">
        <v>486</v>
      </c>
      <c r="AM87" s="47">
        <f>+'Ark1'!Q2134</f>
        <v>206</v>
      </c>
      <c r="AN87" s="65">
        <f>+'Ark1'!R2134</f>
        <v>1069</v>
      </c>
      <c r="AO87" s="65">
        <f>+'Ark1'!S2134</f>
        <v>1069</v>
      </c>
      <c r="AP87" s="101">
        <f>+'Ark1'!T2134</f>
        <v>3.9179036100421474</v>
      </c>
      <c r="AQ87" s="49">
        <f>+'Ark1'!W2134</f>
        <v>61.88026192703461</v>
      </c>
      <c r="AR87" s="49">
        <f>+'Ark1'!AB2134</f>
        <v>2.8414072994234791</v>
      </c>
      <c r="AS87" s="65">
        <f>+'Ark1'!Y2134</f>
        <v>105.42570626753968</v>
      </c>
      <c r="AT87" s="101">
        <f t="shared" si="1"/>
        <v>5.1893203883495147</v>
      </c>
      <c r="AU87" s="39"/>
      <c r="AV87" s="11"/>
      <c r="AW87" s="11"/>
      <c r="AX87"/>
      <c r="AY87"/>
      <c r="AZ87"/>
      <c r="BA87"/>
      <c r="BB87"/>
      <c r="BC87"/>
      <c r="BD87"/>
    </row>
    <row r="88" spans="35:56" ht="15.6">
      <c r="AI88" s="39"/>
      <c r="AJ88" s="47">
        <f>+'Ark1'!C2135</f>
        <v>2020</v>
      </c>
      <c r="AK88" s="47">
        <f>+'Ark1'!N2135</f>
        <v>110</v>
      </c>
      <c r="AL88" s="48" t="s">
        <v>512</v>
      </c>
      <c r="AM88" s="47">
        <f>+'Ark1'!Q2135</f>
        <v>268</v>
      </c>
      <c r="AN88" s="65">
        <f>+'Ark1'!R2135</f>
        <v>1780</v>
      </c>
      <c r="AO88" s="65">
        <f>+'Ark1'!S2135</f>
        <v>1780</v>
      </c>
      <c r="AP88" s="101">
        <f>+'Ark1'!T2135</f>
        <v>6.5237309877221916</v>
      </c>
      <c r="AQ88" s="49">
        <f>+'Ark1'!W2135</f>
        <v>61.458426966292123</v>
      </c>
      <c r="AR88" s="49">
        <f>+'Ark1'!AB2135</f>
        <v>2.9356318918107225</v>
      </c>
      <c r="AS88" s="65">
        <f>+'Ark1'!Y2135</f>
        <v>115.41063483146064</v>
      </c>
      <c r="AT88" s="101">
        <f t="shared" si="1"/>
        <v>6.6417910447761193</v>
      </c>
      <c r="AU88" s="39"/>
      <c r="AV88" s="5"/>
      <c r="AW88" s="5"/>
      <c r="AX88"/>
      <c r="AY88" s="5"/>
      <c r="AZ88"/>
      <c r="BA88"/>
      <c r="BB88"/>
      <c r="BC88"/>
      <c r="BD88"/>
    </row>
    <row r="89" spans="35:56">
      <c r="AI89" s="39"/>
      <c r="AJ89" s="47">
        <f>+'Ark1'!C2136</f>
        <v>2020</v>
      </c>
      <c r="AK89" s="47">
        <f>+'Ark1'!N2136</f>
        <v>120</v>
      </c>
      <c r="AL89" s="48" t="s">
        <v>513</v>
      </c>
      <c r="AM89" s="47">
        <f>+'Ark1'!Q2136</f>
        <v>467</v>
      </c>
      <c r="AN89" s="65">
        <f>+'Ark1'!R2136</f>
        <v>3231</v>
      </c>
      <c r="AO89" s="65">
        <f>+'Ark1'!S2136</f>
        <v>3231</v>
      </c>
      <c r="AP89" s="101">
        <f>+'Ark1'!T2136</f>
        <v>11.841671247938429</v>
      </c>
      <c r="AQ89" s="49">
        <f>+'Ark1'!W2136</f>
        <v>60.414732281027533</v>
      </c>
      <c r="AR89" s="49">
        <f>+'Ark1'!AB2136</f>
        <v>3.418786680337361</v>
      </c>
      <c r="AS89" s="65">
        <f>+'Ark1'!Y2136</f>
        <v>125.56729495512236</v>
      </c>
      <c r="AT89" s="101">
        <f t="shared" si="1"/>
        <v>6.9186295503211994</v>
      </c>
      <c r="AU89" s="39"/>
      <c r="AV89" s="11"/>
      <c r="AW89" s="11"/>
      <c r="AX89"/>
      <c r="AY89"/>
      <c r="AZ89"/>
      <c r="BA89"/>
      <c r="BB89"/>
      <c r="BC89"/>
      <c r="BD89"/>
    </row>
    <row r="90" spans="35:56">
      <c r="AI90" s="39"/>
      <c r="AJ90" s="47">
        <f>+'Ark1'!C2137</f>
        <v>2020</v>
      </c>
      <c r="AK90" s="47">
        <f>+'Ark1'!N2137</f>
        <v>130</v>
      </c>
      <c r="AL90" s="48" t="s">
        <v>514</v>
      </c>
      <c r="AM90" s="47">
        <f>+'Ark1'!Q2137</f>
        <v>517</v>
      </c>
      <c r="AN90" s="65">
        <f>+'Ark1'!R2137</f>
        <v>3954</v>
      </c>
      <c r="AO90" s="65">
        <f>+'Ark1'!S2137</f>
        <v>3954</v>
      </c>
      <c r="AP90" s="101">
        <f>+'Ark1'!T2137</f>
        <v>14.491478834524459</v>
      </c>
      <c r="AQ90" s="49">
        <f>+'Ark1'!W2137</f>
        <v>60.008851795650003</v>
      </c>
      <c r="AR90" s="49">
        <f>+'Ark1'!AB2137</f>
        <v>3.5793869125154969</v>
      </c>
      <c r="AS90" s="65">
        <f>+'Ark1'!Y2137</f>
        <v>134.91593576125479</v>
      </c>
      <c r="AT90" s="101">
        <f t="shared" si="1"/>
        <v>7.6479690522243713</v>
      </c>
      <c r="AU90" s="39"/>
      <c r="AV90" s="11"/>
      <c r="AW90" s="11"/>
      <c r="AX90"/>
      <c r="AY90"/>
      <c r="AZ90"/>
      <c r="BA90"/>
      <c r="BB90"/>
      <c r="BC90"/>
      <c r="BD90"/>
    </row>
    <row r="91" spans="35:56" ht="15.6">
      <c r="AI91" s="39"/>
      <c r="AJ91" s="47">
        <f>+'Ark1'!C2138</f>
        <v>2020</v>
      </c>
      <c r="AK91" s="47">
        <f>+'Ark1'!N2138</f>
        <v>140</v>
      </c>
      <c r="AL91" s="48" t="s">
        <v>515</v>
      </c>
      <c r="AM91" s="47">
        <f>+'Ark1'!Q2138</f>
        <v>452</v>
      </c>
      <c r="AN91" s="65">
        <f>+'Ark1'!R2138</f>
        <v>3528</v>
      </c>
      <c r="AO91" s="65">
        <f>+'Ark1'!S2138</f>
        <v>3528</v>
      </c>
      <c r="AP91" s="101">
        <f>+'Ark1'!T2138</f>
        <v>12.930181418361737</v>
      </c>
      <c r="AQ91" s="49">
        <f>+'Ark1'!W2138</f>
        <v>59.638888888888879</v>
      </c>
      <c r="AR91" s="49">
        <f>+'Ark1'!AB2138</f>
        <v>3.8984394387946466</v>
      </c>
      <c r="AS91" s="65">
        <f>+'Ark1'!Y2138</f>
        <v>144.91318594104268</v>
      </c>
      <c r="AT91" s="101">
        <f t="shared" si="1"/>
        <v>7.8053097345132745</v>
      </c>
      <c r="AU91" s="39"/>
      <c r="AV91" s="2"/>
      <c r="AW91" s="5"/>
      <c r="AX91"/>
      <c r="AY91" s="2"/>
      <c r="AZ91"/>
      <c r="BA91"/>
      <c r="BB91"/>
      <c r="BC91"/>
      <c r="BD91"/>
    </row>
    <row r="92" spans="35:56">
      <c r="AI92" s="39"/>
      <c r="AJ92" s="47">
        <f>+'Ark1'!C2139</f>
        <v>2020</v>
      </c>
      <c r="AK92" s="47">
        <f>+'Ark1'!N2139</f>
        <v>150</v>
      </c>
      <c r="AL92" s="48" t="s">
        <v>516</v>
      </c>
      <c r="AM92" s="47">
        <f>+'Ark1'!Q2139</f>
        <v>432</v>
      </c>
      <c r="AN92" s="65">
        <f>+'Ark1'!R2139</f>
        <v>3194</v>
      </c>
      <c r="AO92" s="65">
        <f>+'Ark1'!S2139</f>
        <v>3194</v>
      </c>
      <c r="AP92" s="101">
        <f>+'Ark1'!T2139</f>
        <v>11.70606560381162</v>
      </c>
      <c r="AQ92" s="49">
        <f>+'Ark1'!W2139</f>
        <v>59.562930494677531</v>
      </c>
      <c r="AR92" s="49">
        <f>+'Ark1'!AB2139</f>
        <v>4.1932740883485158</v>
      </c>
      <c r="AS92" s="65">
        <f>+'Ark1'!Y2139</f>
        <v>154.96160613650588</v>
      </c>
      <c r="AT92" s="101">
        <f t="shared" si="1"/>
        <v>7.3935185185185182</v>
      </c>
      <c r="AU92" s="39"/>
      <c r="AV92" s="4"/>
      <c r="AW92" s="4"/>
      <c r="AX92" s="4"/>
      <c r="AY92" s="4"/>
      <c r="AZ92"/>
      <c r="BA92"/>
      <c r="BB92"/>
      <c r="BC92"/>
      <c r="BD92"/>
    </row>
    <row r="93" spans="35:56" ht="15.6">
      <c r="AI93" s="39"/>
      <c r="AJ93" s="47">
        <f>+'Ark1'!C2140</f>
        <v>2020</v>
      </c>
      <c r="AK93" s="47">
        <f>+'Ark1'!N2140</f>
        <v>160</v>
      </c>
      <c r="AL93" s="48" t="s">
        <v>517</v>
      </c>
      <c r="AM93" s="47">
        <f>+'Ark1'!Q2140</f>
        <v>404</v>
      </c>
      <c r="AN93" s="65">
        <f>+'Ark1'!R2140</f>
        <v>2675</v>
      </c>
      <c r="AO93" s="65">
        <f>+'Ark1'!S2140</f>
        <v>2675</v>
      </c>
      <c r="AP93" s="101">
        <f>+'Ark1'!T2140</f>
        <v>9.8039215686274535</v>
      </c>
      <c r="AQ93" s="49">
        <f>+'Ark1'!W2140</f>
        <v>59.13906542056074</v>
      </c>
      <c r="AR93" s="49">
        <f>+'Ark1'!AB2140</f>
        <v>4.2753922119278869</v>
      </c>
      <c r="AS93" s="65">
        <f>+'Ark1'!Y2140</f>
        <v>164.96254205607423</v>
      </c>
      <c r="AT93" s="101">
        <f t="shared" si="1"/>
        <v>6.6212871287128712</v>
      </c>
      <c r="AU93" s="39"/>
      <c r="AV93" s="4"/>
      <c r="AW93" s="11"/>
      <c r="AY93" s="5"/>
      <c r="AZ93"/>
      <c r="BA93"/>
      <c r="BB93"/>
      <c r="BC93"/>
      <c r="BD93"/>
    </row>
    <row r="94" spans="35:56" ht="15.6">
      <c r="AI94" s="39"/>
      <c r="AJ94" s="47">
        <f>+'Ark1'!C2141</f>
        <v>2020</v>
      </c>
      <c r="AK94" s="47">
        <f>+'Ark1'!N2141</f>
        <v>170</v>
      </c>
      <c r="AL94" s="48" t="s">
        <v>518</v>
      </c>
      <c r="AM94" s="47">
        <f>+'Ark1'!Q2141</f>
        <v>397</v>
      </c>
      <c r="AN94" s="65">
        <f>+'Ark1'!R2141</f>
        <v>2236</v>
      </c>
      <c r="AO94" s="65">
        <f>+'Ark1'!S2141</f>
        <v>2236</v>
      </c>
      <c r="AP94" s="101">
        <f>+'Ark1'!T2141</f>
        <v>8.1949789261498971</v>
      </c>
      <c r="AQ94" s="49">
        <f>+'Ark1'!W2141</f>
        <v>58.797853309481198</v>
      </c>
      <c r="AR94" s="49">
        <f>+'Ark1'!AB2141</f>
        <v>4.2919314040476557</v>
      </c>
      <c r="AS94" s="65">
        <f>+'Ark1'!Y2141</f>
        <v>174.8804069767439</v>
      </c>
      <c r="AT94" s="101">
        <f t="shared" si="1"/>
        <v>5.6322418136020147</v>
      </c>
      <c r="AU94" s="39"/>
      <c r="AV94" s="4"/>
      <c r="AW94" s="11"/>
      <c r="AY94" s="5"/>
      <c r="AZ94"/>
      <c r="BA94"/>
      <c r="BB94"/>
      <c r="BC94"/>
      <c r="BD94"/>
    </row>
    <row r="95" spans="35:56" ht="15.6">
      <c r="AI95" s="39"/>
      <c r="AJ95" s="47">
        <f>+'Ark1'!C2142</f>
        <v>2020</v>
      </c>
      <c r="AK95" s="47">
        <f>+'Ark1'!N2142</f>
        <v>180</v>
      </c>
      <c r="AL95" s="48" t="s">
        <v>519</v>
      </c>
      <c r="AM95" s="47">
        <f>+'Ark1'!Q2142</f>
        <v>362</v>
      </c>
      <c r="AN95" s="65">
        <f>+'Ark1'!R2142</f>
        <v>1795</v>
      </c>
      <c r="AO95" s="65">
        <f>+'Ark1'!S2142</f>
        <v>1795</v>
      </c>
      <c r="AP95" s="101">
        <f>+'Ark1'!T2142</f>
        <v>6.5787062488546812</v>
      </c>
      <c r="AQ95" s="49">
        <f>+'Ark1'!W2142</f>
        <v>57.77214484679665</v>
      </c>
      <c r="AR95" s="49">
        <f>+'Ark1'!AB2142</f>
        <v>4.609533976187504</v>
      </c>
      <c r="AS95" s="65">
        <f>+'Ark1'!Y2142</f>
        <v>184.75064623955404</v>
      </c>
      <c r="AT95" s="101">
        <f t="shared" si="1"/>
        <v>4.958563535911602</v>
      </c>
      <c r="AU95" s="39"/>
      <c r="AV95" s="4"/>
      <c r="AW95" s="11"/>
      <c r="AY95" s="5"/>
      <c r="AZ95"/>
      <c r="BA95"/>
      <c r="BB95"/>
      <c r="BC95"/>
      <c r="BD95"/>
    </row>
    <row r="96" spans="35:56" ht="15.6">
      <c r="AI96" s="39"/>
      <c r="AJ96" s="47">
        <f>+'Ark1'!C2143</f>
        <v>2020</v>
      </c>
      <c r="AK96" s="47">
        <f>+'Ark1'!N2143</f>
        <v>190</v>
      </c>
      <c r="AL96" s="48" t="s">
        <v>520</v>
      </c>
      <c r="AM96" s="47">
        <f>+'Ark1'!Q2143</f>
        <v>334</v>
      </c>
      <c r="AN96" s="65">
        <f>+'Ark1'!R2143</f>
        <v>1253</v>
      </c>
      <c r="AO96" s="65">
        <f>+'Ark1'!S2143</f>
        <v>1253</v>
      </c>
      <c r="AP96" s="101">
        <f>+'Ark1'!T2143</f>
        <v>4.5922668132673641</v>
      </c>
      <c r="AQ96" s="49">
        <f>+'Ark1'!W2143</f>
        <v>56.996807661612117</v>
      </c>
      <c r="AR96" s="49">
        <f>+'Ark1'!AB2143</f>
        <v>4.6651641737749454</v>
      </c>
      <c r="AS96" s="65">
        <f>+'Ark1'!Y2143</f>
        <v>194.62677573822819</v>
      </c>
      <c r="AT96" s="101">
        <f t="shared" si="1"/>
        <v>3.7514970059880239</v>
      </c>
      <c r="AU96" s="39"/>
      <c r="AV96" s="4"/>
      <c r="AW96" s="11"/>
      <c r="AY96" s="5"/>
      <c r="AZ96"/>
      <c r="BA96"/>
      <c r="BB96"/>
      <c r="BC96"/>
      <c r="BD96"/>
    </row>
    <row r="97" spans="35:56" ht="15.6">
      <c r="AI97" s="39"/>
      <c r="AJ97" s="47">
        <f>+'Ark1'!C2144</f>
        <v>2020</v>
      </c>
      <c r="AK97" s="47">
        <f>+'Ark1'!N2144</f>
        <v>200</v>
      </c>
      <c r="AL97" s="48" t="s">
        <v>521</v>
      </c>
      <c r="AM97" s="47">
        <f>+'Ark1'!Q2144</f>
        <v>252</v>
      </c>
      <c r="AN97" s="65">
        <f>+'Ark1'!R2144</f>
        <v>801</v>
      </c>
      <c r="AO97" s="65">
        <f>+'Ark1'!S2144</f>
        <v>801</v>
      </c>
      <c r="AP97" s="101">
        <f>+'Ark1'!T2144</f>
        <v>2.9356789444749878</v>
      </c>
      <c r="AQ97" s="49">
        <f>+'Ark1'!W2144</f>
        <v>55.18601747815228</v>
      </c>
      <c r="AR97" s="49">
        <f>+'Ark1'!AB2144</f>
        <v>5.0689728877774805</v>
      </c>
      <c r="AS97" s="65">
        <f>+'Ark1'!Y2144</f>
        <v>204.64868913857671</v>
      </c>
      <c r="AT97" s="101">
        <f t="shared" si="1"/>
        <v>3.1785714285714284</v>
      </c>
      <c r="AU97" s="39"/>
      <c r="AV97" s="4"/>
      <c r="AW97" s="11"/>
      <c r="AY97" s="5"/>
      <c r="AZ97"/>
      <c r="BA97"/>
      <c r="BB97"/>
      <c r="BC97"/>
      <c r="BD97"/>
    </row>
    <row r="98" spans="35:56" ht="15.6">
      <c r="AI98" s="39"/>
      <c r="AJ98" s="47">
        <f>+'Ark1'!C2145</f>
        <v>2020</v>
      </c>
      <c r="AK98" s="47">
        <f>+'Ark1'!N2145</f>
        <v>210</v>
      </c>
      <c r="AL98" s="48" t="s">
        <v>522</v>
      </c>
      <c r="AM98" s="47">
        <f>+'Ark1'!Q2145</f>
        <v>209</v>
      </c>
      <c r="AN98" s="65">
        <f>+'Ark1'!R2145</f>
        <v>481</v>
      </c>
      <c r="AO98" s="65">
        <f>+'Ark1'!S2145</f>
        <v>481</v>
      </c>
      <c r="AP98" s="101">
        <f>+'Ark1'!T2145</f>
        <v>1.7628733736485245</v>
      </c>
      <c r="AQ98" s="49">
        <f>+'Ark1'!W2145</f>
        <v>54.185031185031185</v>
      </c>
      <c r="AR98" s="49">
        <f>+'Ark1'!AB2145</f>
        <v>5.2809885801469836</v>
      </c>
      <c r="AS98" s="65">
        <f>+'Ark1'!Y2145</f>
        <v>214.57494802494807</v>
      </c>
      <c r="AT98" s="101">
        <f t="shared" si="1"/>
        <v>2.3014354066985647</v>
      </c>
      <c r="AU98" s="39"/>
      <c r="AV98" s="4"/>
      <c r="AW98" s="11"/>
      <c r="AX98" s="11"/>
      <c r="AY98" s="5"/>
      <c r="AZ98"/>
      <c r="BA98"/>
      <c r="BB98"/>
      <c r="BC98"/>
      <c r="BD98"/>
    </row>
    <row r="99" spans="35:56" ht="15.6">
      <c r="AI99" s="39"/>
      <c r="AJ99" s="47">
        <f>+'Ark1'!C2146</f>
        <v>2020</v>
      </c>
      <c r="AK99" s="47">
        <f>+'Ark1'!N2146</f>
        <v>220</v>
      </c>
      <c r="AL99" s="48" t="s">
        <v>523</v>
      </c>
      <c r="AM99" s="47">
        <f>+'Ark1'!Q2146</f>
        <v>170</v>
      </c>
      <c r="AN99" s="65">
        <f>+'Ark1'!R2146</f>
        <v>319</v>
      </c>
      <c r="AO99" s="65">
        <f>+'Ark1'!S2146</f>
        <v>319</v>
      </c>
      <c r="AP99" s="101">
        <f>+'Ark1'!T2146</f>
        <v>1.1691405534176289</v>
      </c>
      <c r="AQ99" s="49">
        <f>+'Ark1'!W2146</f>
        <v>51.937304075235119</v>
      </c>
      <c r="AR99" s="49">
        <f>+'Ark1'!AB2146</f>
        <v>5.8187746292956621</v>
      </c>
      <c r="AS99" s="65">
        <f>+'Ark1'!Y2146</f>
        <v>224.49316614420059</v>
      </c>
      <c r="AT99" s="101">
        <f t="shared" si="1"/>
        <v>1.8764705882352941</v>
      </c>
      <c r="AU99" s="39"/>
      <c r="AV99" s="4"/>
      <c r="AW99" s="11"/>
      <c r="AX99" s="11"/>
      <c r="AY99" s="5"/>
      <c r="AZ99"/>
      <c r="BA99"/>
      <c r="BB99"/>
      <c r="BC99"/>
      <c r="BD99"/>
    </row>
    <row r="100" spans="35:56" ht="15.6">
      <c r="AI100" s="39"/>
      <c r="AJ100" s="47">
        <f>+'Ark1'!C2147</f>
        <v>2020</v>
      </c>
      <c r="AK100" s="47">
        <f>+'Ark1'!N2147</f>
        <v>230</v>
      </c>
      <c r="AL100" s="48" t="s">
        <v>524</v>
      </c>
      <c r="AM100" s="47">
        <f>+'Ark1'!Q2147</f>
        <v>151</v>
      </c>
      <c r="AN100" s="65">
        <f>+'Ark1'!R2147</f>
        <v>358</v>
      </c>
      <c r="AO100" s="65">
        <f>+'Ark1'!S2147</f>
        <v>358</v>
      </c>
      <c r="AP100" s="101">
        <f>+'Ark1'!T2147</f>
        <v>1.3120762323621036</v>
      </c>
      <c r="AQ100" s="49">
        <f>+'Ark1'!W2147</f>
        <v>48.522346368715091</v>
      </c>
      <c r="AR100" s="49">
        <f>+'Ark1'!AB2147</f>
        <v>6.91232427601516</v>
      </c>
      <c r="AS100" s="65">
        <f>+'Ark1'!Y2147</f>
        <v>244.79072625698328</v>
      </c>
      <c r="AT100" s="101">
        <f t="shared" si="1"/>
        <v>2.370860927152318</v>
      </c>
      <c r="AU100" s="39"/>
      <c r="AV100" s="4"/>
      <c r="AW100" s="11"/>
      <c r="AX100" s="11"/>
      <c r="AY100" s="5"/>
      <c r="AZ100"/>
      <c r="BA100"/>
      <c r="BB100"/>
      <c r="BC100"/>
      <c r="BD100"/>
    </row>
    <row r="101" spans="35:56" ht="15.6">
      <c r="AI101" s="39"/>
      <c r="AJ101" s="47">
        <f>+'Ark1'!C2148</f>
        <v>2019</v>
      </c>
      <c r="AK101" s="47">
        <f>+'Ark1'!N2148</f>
        <v>60</v>
      </c>
      <c r="AL101" s="48" t="s">
        <v>525</v>
      </c>
      <c r="AM101" s="47">
        <f>+'Ark1'!Q2148</f>
        <v>13</v>
      </c>
      <c r="AN101" s="65">
        <f>+'Ark1'!R2148</f>
        <v>16</v>
      </c>
      <c r="AO101" s="65">
        <f>+'Ark1'!S2148</f>
        <v>16</v>
      </c>
      <c r="AP101" s="101">
        <f>+'Ark1'!T2148</f>
        <v>5.7112261288595395E-2</v>
      </c>
      <c r="AQ101" s="49">
        <f>+'Ark1'!W2148</f>
        <v>60.125</v>
      </c>
      <c r="AR101" s="49">
        <f>+'Ark1'!AB2148</f>
        <v>5.1584275704908382</v>
      </c>
      <c r="AS101" s="65">
        <f>+'Ark1'!Y2148</f>
        <v>62.068750000000001</v>
      </c>
      <c r="AT101" s="101">
        <f t="shared" si="1"/>
        <v>1.2307692307692308</v>
      </c>
      <c r="AU101" s="39"/>
      <c r="AV101" s="4"/>
      <c r="AW101" s="11"/>
      <c r="AX101" s="11"/>
      <c r="AY101" s="5"/>
      <c r="AZ101"/>
      <c r="BA101"/>
      <c r="BB101"/>
      <c r="BC101"/>
      <c r="BD101"/>
    </row>
    <row r="102" spans="35:56" ht="15.6">
      <c r="AI102" s="39"/>
      <c r="AJ102">
        <f>+'Ark1'!C2149</f>
        <v>2019</v>
      </c>
      <c r="AK102">
        <f>+'Ark1'!N2149</f>
        <v>70</v>
      </c>
      <c r="AL102" s="3" t="s">
        <v>509</v>
      </c>
      <c r="AM102">
        <f>+'Ark1'!Q2149</f>
        <v>29</v>
      </c>
      <c r="AN102" s="9">
        <f>+'Ark1'!R2149</f>
        <v>36</v>
      </c>
      <c r="AO102" s="9">
        <f>+'Ark1'!S2149</f>
        <v>36</v>
      </c>
      <c r="AP102" s="96">
        <f>+'Ark1'!T2149</f>
        <v>0.12850258789933963</v>
      </c>
      <c r="AQ102" s="1">
        <f>+'Ark1'!W2149</f>
        <v>61.611111111111121</v>
      </c>
      <c r="AR102" s="1">
        <f>+'Ark1'!AB2149</f>
        <v>4.6024014128964756</v>
      </c>
      <c r="AS102" s="9">
        <f>+'Ark1'!Y2149</f>
        <v>76.109444444444406</v>
      </c>
      <c r="AT102" s="96">
        <f t="shared" si="1"/>
        <v>1.2413793103448276</v>
      </c>
      <c r="AU102" s="39"/>
      <c r="AV102" s="4"/>
      <c r="AW102" s="11"/>
      <c r="AX102" s="5"/>
      <c r="AY102" s="5"/>
      <c r="AZ102"/>
      <c r="BA102"/>
      <c r="BB102"/>
      <c r="BC102"/>
      <c r="BD102"/>
    </row>
    <row r="103" spans="35:56" ht="15.6">
      <c r="AI103" s="39"/>
      <c r="AJ103">
        <f>+'Ark1'!C2150</f>
        <v>2019</v>
      </c>
      <c r="AK103">
        <f>+'Ark1'!N2150</f>
        <v>80</v>
      </c>
      <c r="AL103" s="3" t="s">
        <v>510</v>
      </c>
      <c r="AM103">
        <f>+'Ark1'!Q2150</f>
        <v>83</v>
      </c>
      <c r="AN103" s="9">
        <f>+'Ark1'!R2150</f>
        <v>186</v>
      </c>
      <c r="AO103" s="9">
        <f>+'Ark1'!S2150</f>
        <v>186</v>
      </c>
      <c r="AP103" s="96">
        <f>+'Ark1'!T2150</f>
        <v>0.66393003747992174</v>
      </c>
      <c r="AQ103" s="1">
        <f>+'Ark1'!W2150</f>
        <v>62.258064516129025</v>
      </c>
      <c r="AR103" s="1">
        <f>+'Ark1'!AB2150</f>
        <v>3.7226514594185209</v>
      </c>
      <c r="AS103" s="9">
        <f>+'Ark1'!Y2150</f>
        <v>86.331559139784972</v>
      </c>
      <c r="AT103" s="96">
        <f t="shared" si="1"/>
        <v>2.2409638554216866</v>
      </c>
      <c r="AU103" s="39"/>
      <c r="AV103" s="4"/>
      <c r="AW103" s="11"/>
      <c r="AX103" s="5"/>
      <c r="AY103" s="5"/>
      <c r="AZ103"/>
      <c r="BA103"/>
      <c r="BB103"/>
      <c r="BC103"/>
      <c r="BD103"/>
    </row>
    <row r="104" spans="35:56" ht="15.6">
      <c r="AI104" s="39"/>
      <c r="AJ104">
        <f>+'Ark1'!C2151</f>
        <v>2019</v>
      </c>
      <c r="AK104">
        <f>+'Ark1'!N2151</f>
        <v>90</v>
      </c>
      <c r="AL104" s="3" t="s">
        <v>511</v>
      </c>
      <c r="AM104">
        <f>+'Ark1'!Q2151</f>
        <v>152</v>
      </c>
      <c r="AN104" s="9">
        <f>+'Ark1'!R2151</f>
        <v>503</v>
      </c>
      <c r="AO104" s="9">
        <f>+'Ark1'!S2151</f>
        <v>502</v>
      </c>
      <c r="AP104" s="96">
        <f>+'Ark1'!T2151</f>
        <v>1.7954667142602176</v>
      </c>
      <c r="AQ104" s="1">
        <f>+'Ark1'!W2151</f>
        <v>62.519920318725106</v>
      </c>
      <c r="AR104" s="1">
        <f>+'Ark1'!AB2151</f>
        <v>2.5768277839068099</v>
      </c>
      <c r="AS104" s="9">
        <f>+'Ark1'!Y2151</f>
        <v>95.702823061630241</v>
      </c>
      <c r="AT104" s="96">
        <f t="shared" si="1"/>
        <v>3.3092105263157894</v>
      </c>
      <c r="AU104" s="39"/>
      <c r="AV104" s="4"/>
      <c r="AW104" s="11"/>
      <c r="AX104" s="5"/>
      <c r="AY104" s="5"/>
      <c r="AZ104"/>
      <c r="BA104"/>
      <c r="BB104"/>
      <c r="BC104"/>
      <c r="BD104"/>
    </row>
    <row r="105" spans="35:56" ht="15.6">
      <c r="AI105" s="39"/>
      <c r="AJ105">
        <f>+'Ark1'!C2152</f>
        <v>2019</v>
      </c>
      <c r="AK105">
        <f>+'Ark1'!N2152</f>
        <v>100</v>
      </c>
      <c r="AL105" s="3" t="s">
        <v>486</v>
      </c>
      <c r="AM105">
        <f>+'Ark1'!Q2152</f>
        <v>234</v>
      </c>
      <c r="AN105" s="9">
        <f>+'Ark1'!R2152</f>
        <v>1115</v>
      </c>
      <c r="AO105" s="9">
        <f>+'Ark1'!S2152</f>
        <v>1115</v>
      </c>
      <c r="AP105" s="96">
        <f>+'Ark1'!T2152</f>
        <v>3.9800107085489911</v>
      </c>
      <c r="AQ105" s="1">
        <f>+'Ark1'!W2152</f>
        <v>62.014349775784751</v>
      </c>
      <c r="AR105" s="1">
        <f>+'Ark1'!AB2152</f>
        <v>2.7210803716296841</v>
      </c>
      <c r="AS105" s="9">
        <f>+'Ark1'!Y2152</f>
        <v>105.67672645739901</v>
      </c>
      <c r="AT105" s="96">
        <f t="shared" si="1"/>
        <v>4.7649572649572649</v>
      </c>
      <c r="AU105" s="39"/>
      <c r="AV105" s="4"/>
      <c r="AW105" s="11"/>
      <c r="AX105" s="5"/>
      <c r="AY105" s="5"/>
      <c r="AZ105"/>
      <c r="BA105"/>
      <c r="BB105"/>
      <c r="BC105"/>
      <c r="BD105"/>
    </row>
    <row r="106" spans="35:56" ht="15.6">
      <c r="AI106" s="39"/>
      <c r="AJ106">
        <f>+'Ark1'!C2153</f>
        <v>2019</v>
      </c>
      <c r="AK106">
        <f>+'Ark1'!N2153</f>
        <v>110</v>
      </c>
      <c r="AL106" s="3" t="s">
        <v>512</v>
      </c>
      <c r="AM106">
        <f>+'Ark1'!Q2153</f>
        <v>300</v>
      </c>
      <c r="AN106" s="9">
        <f>+'Ark1'!R2153</f>
        <v>1912</v>
      </c>
      <c r="AO106" s="9">
        <f>+'Ark1'!S2153</f>
        <v>1909</v>
      </c>
      <c r="AP106" s="96">
        <f>+'Ark1'!T2153</f>
        <v>6.8249152239871487</v>
      </c>
      <c r="AQ106" s="1">
        <f>+'Ark1'!W2153</f>
        <v>61.485594552121519</v>
      </c>
      <c r="AR106" s="1">
        <f>+'Ark1'!AB2153</f>
        <v>3.0296988018366093</v>
      </c>
      <c r="AS106" s="9">
        <f>+'Ark1'!Y2153</f>
        <v>115.38255753138064</v>
      </c>
      <c r="AT106" s="96">
        <f t="shared" si="1"/>
        <v>6.3733333333333331</v>
      </c>
      <c r="AU106" s="39"/>
      <c r="AV106" s="4"/>
      <c r="AW106" s="11"/>
      <c r="AX106" s="5"/>
      <c r="AY106" s="5"/>
      <c r="AZ106"/>
      <c r="BA106"/>
      <c r="BB106"/>
      <c r="BC106"/>
      <c r="BD106"/>
    </row>
    <row r="107" spans="35:56" ht="15.6">
      <c r="AI107" s="39"/>
      <c r="AJ107">
        <f>+'Ark1'!C2154</f>
        <v>2019</v>
      </c>
      <c r="AK107">
        <f>+'Ark1'!N2154</f>
        <v>120</v>
      </c>
      <c r="AL107" s="3" t="s">
        <v>513</v>
      </c>
      <c r="AM107">
        <f>+'Ark1'!Q2154</f>
        <v>471</v>
      </c>
      <c r="AN107" s="9">
        <f>+'Ark1'!R2154</f>
        <v>3317</v>
      </c>
      <c r="AO107" s="9">
        <f>+'Ark1'!S2154</f>
        <v>3312</v>
      </c>
      <c r="AP107" s="96">
        <f>+'Ark1'!T2154</f>
        <v>11.84008566839193</v>
      </c>
      <c r="AQ107" s="1">
        <f>+'Ark1'!W2154</f>
        <v>60.48943236714976</v>
      </c>
      <c r="AR107" s="1">
        <f>+'Ark1'!AB2154</f>
        <v>3.5009328524284329</v>
      </c>
      <c r="AS107" s="9">
        <f>+'Ark1'!Y2154</f>
        <v>125.38966837503811</v>
      </c>
      <c r="AT107" s="96">
        <f t="shared" si="1"/>
        <v>7.0424628450106157</v>
      </c>
      <c r="AU107" s="39"/>
      <c r="AV107" s="4"/>
      <c r="AW107" s="11"/>
      <c r="AX107" s="5"/>
      <c r="AY107" s="5"/>
      <c r="AZ107"/>
      <c r="BA107"/>
      <c r="BB107"/>
      <c r="BC107"/>
      <c r="BD107"/>
    </row>
    <row r="108" spans="35:56" ht="15.6">
      <c r="AI108" s="39"/>
      <c r="AJ108">
        <f>+'Ark1'!C2155</f>
        <v>2019</v>
      </c>
      <c r="AK108">
        <f>+'Ark1'!N2155</f>
        <v>130</v>
      </c>
      <c r="AL108" s="3" t="s">
        <v>514</v>
      </c>
      <c r="AM108">
        <f>+'Ark1'!Q2155</f>
        <v>528</v>
      </c>
      <c r="AN108" s="9">
        <f>+'Ark1'!R2155</f>
        <v>3870</v>
      </c>
      <c r="AO108" s="9">
        <f>+'Ark1'!S2155</f>
        <v>3865</v>
      </c>
      <c r="AP108" s="96">
        <f>+'Ark1'!T2155</f>
        <v>13.814028199179008</v>
      </c>
      <c r="AQ108" s="1">
        <f>+'Ark1'!W2155</f>
        <v>59.966106080206998</v>
      </c>
      <c r="AR108" s="1">
        <f>+'Ark1'!AB2155</f>
        <v>3.7119631045651369</v>
      </c>
      <c r="AS108" s="9">
        <f>+'Ark1'!Y2155</f>
        <v>134.73599483204143</v>
      </c>
      <c r="AT108" s="96">
        <f t="shared" si="1"/>
        <v>7.3295454545454541</v>
      </c>
      <c r="AU108" s="39"/>
      <c r="AV108" s="4"/>
      <c r="AW108" s="11"/>
      <c r="AX108" s="5"/>
      <c r="AY108" s="5"/>
      <c r="AZ108"/>
      <c r="BA108"/>
      <c r="BB108"/>
      <c r="BC108"/>
      <c r="BD108"/>
    </row>
    <row r="109" spans="35:56" ht="15.6">
      <c r="AI109" s="39"/>
      <c r="AJ109">
        <f>+'Ark1'!C2156</f>
        <v>2019</v>
      </c>
      <c r="AK109">
        <f>+'Ark1'!N2156</f>
        <v>140</v>
      </c>
      <c r="AL109" s="3" t="s">
        <v>515</v>
      </c>
      <c r="AM109">
        <f>+'Ark1'!Q2156</f>
        <v>494</v>
      </c>
      <c r="AN109" s="9">
        <f>+'Ark1'!R2156</f>
        <v>3629</v>
      </c>
      <c r="AO109" s="9">
        <f>+'Ark1'!S2156</f>
        <v>3624</v>
      </c>
      <c r="AP109" s="96">
        <f>+'Ark1'!T2156</f>
        <v>12.953774763519547</v>
      </c>
      <c r="AQ109" s="1">
        <f>+'Ark1'!W2156</f>
        <v>59.780353200883006</v>
      </c>
      <c r="AR109" s="1">
        <f>+'Ark1'!AB2156</f>
        <v>4.0134006058093341</v>
      </c>
      <c r="AS109" s="9">
        <f>+'Ark1'!Y2156</f>
        <v>144.76392394599077</v>
      </c>
      <c r="AT109" s="96">
        <f t="shared" si="1"/>
        <v>7.3461538461538458</v>
      </c>
      <c r="AU109" s="39"/>
      <c r="AV109" s="4"/>
      <c r="AW109" s="11"/>
      <c r="AX109" s="5"/>
      <c r="AY109" s="5"/>
      <c r="AZ109"/>
      <c r="BA109"/>
      <c r="BB109"/>
      <c r="BC109"/>
      <c r="BD109"/>
    </row>
    <row r="110" spans="35:56" ht="15.6">
      <c r="AI110" s="39"/>
      <c r="AJ110">
        <f>+'Ark1'!C2157</f>
        <v>2019</v>
      </c>
      <c r="AK110">
        <f>+'Ark1'!N2157</f>
        <v>150</v>
      </c>
      <c r="AL110" s="3" t="s">
        <v>516</v>
      </c>
      <c r="AM110">
        <f>+'Ark1'!Q2157</f>
        <v>458</v>
      </c>
      <c r="AN110" s="9">
        <f>+'Ark1'!R2157</f>
        <v>3091</v>
      </c>
      <c r="AO110" s="9">
        <f>+'Ark1'!S2157</f>
        <v>3090</v>
      </c>
      <c r="AP110" s="96">
        <f>+'Ark1'!T2157</f>
        <v>11.033374977690524</v>
      </c>
      <c r="AQ110" s="1">
        <f>+'Ark1'!W2157</f>
        <v>59.585436893203855</v>
      </c>
      <c r="AR110" s="1">
        <f>+'Ark1'!AB2157</f>
        <v>4.0929311807735411</v>
      </c>
      <c r="AS110" s="9">
        <f>+'Ark1'!Y2157</f>
        <v>154.88806535101901</v>
      </c>
      <c r="AT110" s="96">
        <f t="shared" si="1"/>
        <v>6.748908296943231</v>
      </c>
      <c r="AU110" s="39"/>
      <c r="AV110" s="4"/>
      <c r="AW110" s="5"/>
      <c r="AX110" s="5"/>
      <c r="AY110" s="5"/>
      <c r="AZ110"/>
      <c r="BA110"/>
      <c r="BB110"/>
      <c r="BC110"/>
      <c r="BD110"/>
    </row>
    <row r="111" spans="35:56">
      <c r="AI111" s="39"/>
      <c r="AJ111">
        <f>+'Ark1'!C2158</f>
        <v>2019</v>
      </c>
      <c r="AK111">
        <f>+'Ark1'!N2158</f>
        <v>160</v>
      </c>
      <c r="AL111" s="3" t="s">
        <v>517</v>
      </c>
      <c r="AM111">
        <f>+'Ark1'!Q2158</f>
        <v>446</v>
      </c>
      <c r="AN111" s="9">
        <f>+'Ark1'!R2158</f>
        <v>2868</v>
      </c>
      <c r="AO111" s="9">
        <f>+'Ark1'!S2158</f>
        <v>2862</v>
      </c>
      <c r="AP111" s="96">
        <f>+'Ark1'!T2158</f>
        <v>10.237372835980725</v>
      </c>
      <c r="AQ111" s="1">
        <f>+'Ark1'!W2158</f>
        <v>59.057302585604496</v>
      </c>
      <c r="AR111" s="1">
        <f>+'Ark1'!AB2158</f>
        <v>4.3116131341175423</v>
      </c>
      <c r="AS111" s="9">
        <f>+'Ark1'!Y2158</f>
        <v>164.76146792189684</v>
      </c>
      <c r="AT111" s="96">
        <f t="shared" si="1"/>
        <v>6.4304932735426013</v>
      </c>
      <c r="AU111" s="39"/>
      <c r="AV111" s="11"/>
      <c r="AW111" s="11"/>
      <c r="AX111"/>
      <c r="AY111"/>
      <c r="AZ111"/>
      <c r="BA111"/>
      <c r="BB111"/>
      <c r="BC111"/>
      <c r="BD111"/>
    </row>
    <row r="112" spans="35:56" ht="15.6">
      <c r="AI112" s="39"/>
      <c r="AJ112">
        <f>+'Ark1'!C2159</f>
        <v>2019</v>
      </c>
      <c r="AK112">
        <f>+'Ark1'!N2159</f>
        <v>170</v>
      </c>
      <c r="AL112" s="3" t="s">
        <v>518</v>
      </c>
      <c r="AM112">
        <f>+'Ark1'!Q2159</f>
        <v>406</v>
      </c>
      <c r="AN112" s="9">
        <f>+'Ark1'!R2159</f>
        <v>2234</v>
      </c>
      <c r="AO112" s="9">
        <f>+'Ark1'!S2159</f>
        <v>2230</v>
      </c>
      <c r="AP112" s="96">
        <f>+'Ark1'!T2159</f>
        <v>7.9742994824201343</v>
      </c>
      <c r="AQ112" s="1">
        <f>+'Ark1'!W2159</f>
        <v>58.568609865470869</v>
      </c>
      <c r="AR112" s="1">
        <f>+'Ark1'!AB2159</f>
        <v>4.3835711781381406</v>
      </c>
      <c r="AS112" s="9">
        <f>+'Ark1'!Y2159</f>
        <v>174.5465890778874</v>
      </c>
      <c r="AT112" s="96">
        <f t="shared" si="1"/>
        <v>5.5024630541871922</v>
      </c>
      <c r="AU112" s="39"/>
      <c r="AV112" s="5"/>
      <c r="AW112" s="5"/>
      <c r="AX112"/>
      <c r="AY112" s="5"/>
      <c r="AZ112"/>
      <c r="BA112"/>
      <c r="BB112"/>
      <c r="BC112"/>
      <c r="BD112"/>
    </row>
    <row r="113" spans="35:56" ht="15.6">
      <c r="AI113" s="39"/>
      <c r="AJ113">
        <f>+'Ark1'!C2160</f>
        <v>2019</v>
      </c>
      <c r="AK113">
        <f>+'Ark1'!N2160</f>
        <v>180</v>
      </c>
      <c r="AL113" s="3" t="s">
        <v>519</v>
      </c>
      <c r="AM113">
        <f>+'Ark1'!Q2160</f>
        <v>395</v>
      </c>
      <c r="AN113" s="9">
        <f>+'Ark1'!R2160</f>
        <v>1806</v>
      </c>
      <c r="AO113" s="9">
        <f>+'Ark1'!S2160</f>
        <v>1806</v>
      </c>
      <c r="AP113" s="96">
        <f>+'Ark1'!T2160</f>
        <v>6.4465464929502065</v>
      </c>
      <c r="AQ113" s="1">
        <f>+'Ark1'!W2160</f>
        <v>57.751384274640088</v>
      </c>
      <c r="AR113" s="1">
        <f>+'Ark1'!AB2160</f>
        <v>4.4903841854021991</v>
      </c>
      <c r="AS113" s="9">
        <f>+'Ark1'!Y2160</f>
        <v>184.86520487264659</v>
      </c>
      <c r="AT113" s="96">
        <f t="shared" si="1"/>
        <v>4.5721518987341776</v>
      </c>
      <c r="AU113" s="39"/>
      <c r="AV113" s="5"/>
      <c r="AW113" s="5"/>
      <c r="AX113"/>
      <c r="AY113" s="5"/>
      <c r="AZ113"/>
      <c r="BA113"/>
      <c r="BB113"/>
      <c r="BC113"/>
      <c r="BD113"/>
    </row>
    <row r="114" spans="35:56">
      <c r="AI114" s="39"/>
      <c r="AJ114">
        <f>+'Ark1'!C2161</f>
        <v>2019</v>
      </c>
      <c r="AK114">
        <f>+'Ark1'!N2161</f>
        <v>190</v>
      </c>
      <c r="AL114" s="3" t="s">
        <v>520</v>
      </c>
      <c r="AM114">
        <f>+'Ark1'!Q2161</f>
        <v>354</v>
      </c>
      <c r="AN114" s="9">
        <f>+'Ark1'!R2161</f>
        <v>1387</v>
      </c>
      <c r="AO114" s="9">
        <f>+'Ark1'!S2161</f>
        <v>1385</v>
      </c>
      <c r="AP114" s="96">
        <f>+'Ark1'!T2161</f>
        <v>4.9509191504551122</v>
      </c>
      <c r="AQ114" s="1">
        <f>+'Ark1'!W2161</f>
        <v>56.610830324909763</v>
      </c>
      <c r="AR114" s="1">
        <f>+'Ark1'!AB2161</f>
        <v>4.8033710744425555</v>
      </c>
      <c r="AS114" s="9">
        <f>+'Ark1'!Y2161</f>
        <v>194.2886373467918</v>
      </c>
      <c r="AT114" s="96">
        <f t="shared" si="1"/>
        <v>3.9180790960451977</v>
      </c>
      <c r="AU114" s="39"/>
      <c r="AV114" s="11"/>
      <c r="AW114" s="11"/>
      <c r="AX114"/>
      <c r="AY114"/>
      <c r="AZ114"/>
      <c r="BA114"/>
      <c r="BB114"/>
      <c r="BC114"/>
      <c r="BD114"/>
    </row>
    <row r="115" spans="35:56">
      <c r="AI115" s="39"/>
      <c r="AJ115">
        <f>+'Ark1'!C2162</f>
        <v>2019</v>
      </c>
      <c r="AK115">
        <f>+'Ark1'!N2162</f>
        <v>200</v>
      </c>
      <c r="AL115" s="3" t="s">
        <v>521</v>
      </c>
      <c r="AM115">
        <f>+'Ark1'!Q2162</f>
        <v>268</v>
      </c>
      <c r="AN115" s="9">
        <f>+'Ark1'!R2162</f>
        <v>799</v>
      </c>
      <c r="AO115" s="9">
        <f>+'Ark1'!S2162</f>
        <v>797</v>
      </c>
      <c r="AP115" s="96">
        <f>+'Ark1'!T2162</f>
        <v>2.852043548099231</v>
      </c>
      <c r="AQ115" s="1">
        <f>+'Ark1'!W2162</f>
        <v>55.350062735257218</v>
      </c>
      <c r="AR115" s="1">
        <f>+'Ark1'!AB2162</f>
        <v>5.1203008872024931</v>
      </c>
      <c r="AS115" s="9">
        <f>+'Ark1'!Y2162</f>
        <v>204.11772215269065</v>
      </c>
      <c r="AT115" s="96">
        <f t="shared" si="1"/>
        <v>2.9813432835820897</v>
      </c>
      <c r="AU115" s="39"/>
      <c r="AV115" s="11"/>
      <c r="AW115" s="11"/>
      <c r="AX115"/>
      <c r="AY115"/>
      <c r="AZ115"/>
      <c r="BA115"/>
      <c r="BB115"/>
      <c r="BC115"/>
      <c r="BD115"/>
    </row>
    <row r="116" spans="35:56">
      <c r="AI116" s="39"/>
      <c r="AJ116">
        <f>+'Ark1'!C2163</f>
        <v>2019</v>
      </c>
      <c r="AK116">
        <f>+'Ark1'!N2163</f>
        <v>210</v>
      </c>
      <c r="AL116" s="3" t="s">
        <v>522</v>
      </c>
      <c r="AM116">
        <f>+'Ark1'!Q2163</f>
        <v>223</v>
      </c>
      <c r="AN116" s="9">
        <f>+'Ark1'!R2163</f>
        <v>547</v>
      </c>
      <c r="AO116" s="9">
        <f>+'Ark1'!S2163</f>
        <v>546</v>
      </c>
      <c r="AP116" s="96">
        <f>+'Ark1'!T2163</f>
        <v>1.9525254328038548</v>
      </c>
      <c r="AQ116" s="1">
        <f>+'Ark1'!W2163</f>
        <v>54.003663003663007</v>
      </c>
      <c r="AR116" s="1">
        <f>+'Ark1'!AB2163</f>
        <v>5.2686078180716249</v>
      </c>
      <c r="AS116" s="9">
        <f>+'Ark1'!Y2163</f>
        <v>214.14319926873873</v>
      </c>
      <c r="AT116" s="96">
        <f t="shared" si="1"/>
        <v>2.4529147982062782</v>
      </c>
      <c r="AU116" s="39"/>
      <c r="AV116" s="11"/>
      <c r="AW116" s="11"/>
      <c r="AX116"/>
      <c r="AY116"/>
      <c r="AZ116"/>
      <c r="BA116"/>
      <c r="BB116"/>
      <c r="BC116"/>
      <c r="BD116"/>
    </row>
    <row r="117" spans="35:56">
      <c r="AI117" s="39"/>
      <c r="AJ117">
        <f>+'Ark1'!C2164</f>
        <v>2019</v>
      </c>
      <c r="AK117">
        <f>+'Ark1'!N2164</f>
        <v>220</v>
      </c>
      <c r="AL117" s="3" t="s">
        <v>523</v>
      </c>
      <c r="AM117">
        <f>+'Ark1'!Q2164</f>
        <v>168</v>
      </c>
      <c r="AN117" s="9">
        <f>+'Ark1'!R2164</f>
        <v>330</v>
      </c>
      <c r="AO117" s="9">
        <f>+'Ark1'!S2164</f>
        <v>330</v>
      </c>
      <c r="AP117" s="96">
        <f>+'Ark1'!T2164</f>
        <v>1.1779403890772797</v>
      </c>
      <c r="AQ117" s="1">
        <f>+'Ark1'!W2164</f>
        <v>52.196969696969688</v>
      </c>
      <c r="AR117" s="1">
        <f>+'Ark1'!AB2164</f>
        <v>6.1264941207188883</v>
      </c>
      <c r="AS117" s="9">
        <f>+'Ark1'!Y2164</f>
        <v>224.67672727272705</v>
      </c>
      <c r="AT117" s="96">
        <f t="shared" si="1"/>
        <v>1.9642857142857142</v>
      </c>
      <c r="AU117" s="39"/>
      <c r="AV117" s="11"/>
      <c r="AW117" s="11"/>
      <c r="AX117"/>
      <c r="AY117"/>
      <c r="AZ117"/>
      <c r="BA117"/>
      <c r="BB117"/>
      <c r="BC117"/>
      <c r="BD117"/>
    </row>
    <row r="118" spans="35:56">
      <c r="AI118" s="39"/>
      <c r="AJ118">
        <f>+'Ark1'!C2165</f>
        <v>2019</v>
      </c>
      <c r="AK118">
        <f>+'Ark1'!N2165</f>
        <v>230</v>
      </c>
      <c r="AL118" s="3" t="s">
        <v>524</v>
      </c>
      <c r="AM118">
        <f>+'Ark1'!Q2165</f>
        <v>143</v>
      </c>
      <c r="AN118" s="9">
        <f>+'Ark1'!R2165</f>
        <v>369</v>
      </c>
      <c r="AO118" s="9">
        <f>+'Ark1'!S2165</f>
        <v>369</v>
      </c>
      <c r="AP118" s="96">
        <f>+'Ark1'!T2165</f>
        <v>1.3171515259682316</v>
      </c>
      <c r="AQ118" s="1">
        <f>+'Ark1'!W2165</f>
        <v>47.490514905149048</v>
      </c>
      <c r="AR118" s="1">
        <f>+'Ark1'!AB2165</f>
        <v>7.248253093373914</v>
      </c>
      <c r="AS118" s="9">
        <f>+'Ark1'!Y2165</f>
        <v>245.85674796747969</v>
      </c>
      <c r="AT118" s="96">
        <f t="shared" si="1"/>
        <v>2.5804195804195804</v>
      </c>
      <c r="AU118" s="39"/>
      <c r="AV118" s="11"/>
      <c r="AW118" s="11"/>
      <c r="AX118"/>
      <c r="AY118"/>
      <c r="AZ118"/>
      <c r="BA118"/>
      <c r="BB118"/>
      <c r="BC118"/>
      <c r="BD118"/>
    </row>
    <row r="119" spans="35:56">
      <c r="AI119" s="39"/>
      <c r="AJ119">
        <f>+'Ark1'!C2166</f>
        <v>2018</v>
      </c>
      <c r="AK119">
        <f>+'Ark1'!N2166</f>
        <v>60</v>
      </c>
      <c r="AL119" s="3" t="s">
        <v>525</v>
      </c>
      <c r="AM119">
        <f>+'Ark1'!Q2166</f>
        <v>14</v>
      </c>
      <c r="AN119" s="9">
        <f>+'Ark1'!R2166</f>
        <v>15</v>
      </c>
      <c r="AO119" s="9">
        <f>+'Ark1'!S2166</f>
        <v>15</v>
      </c>
      <c r="AP119" s="96">
        <f>+'Ark1'!T2166</f>
        <v>5.1845707175445885E-2</v>
      </c>
      <c r="AQ119" s="1">
        <f>+'Ark1'!W2166</f>
        <v>57.533333333333317</v>
      </c>
      <c r="AR119" s="1">
        <f>+'Ark1'!AB2166</f>
        <v>7.491031674980146</v>
      </c>
      <c r="AS119" s="9">
        <f>+'Ark1'!Y2166</f>
        <v>60.9</v>
      </c>
      <c r="AT119" s="96">
        <f t="shared" si="1"/>
        <v>1.0714285714285714</v>
      </c>
      <c r="AU119" s="39"/>
      <c r="AV119" s="11"/>
      <c r="AW119" s="11"/>
      <c r="AX119"/>
      <c r="AY119"/>
      <c r="AZ119"/>
      <c r="BA119"/>
      <c r="BB119"/>
      <c r="BC119"/>
      <c r="BD119"/>
    </row>
    <row r="120" spans="35:56">
      <c r="AI120" s="39"/>
      <c r="AJ120" s="47">
        <f>+'Ark1'!C2167</f>
        <v>2018</v>
      </c>
      <c r="AK120" s="47">
        <f>+'Ark1'!N2167</f>
        <v>70</v>
      </c>
      <c r="AL120" s="48" t="s">
        <v>509</v>
      </c>
      <c r="AM120" s="47">
        <f>+'Ark1'!Q2167</f>
        <v>30</v>
      </c>
      <c r="AN120" s="65">
        <f>+'Ark1'!R2167</f>
        <v>36</v>
      </c>
      <c r="AO120" s="65">
        <f>+'Ark1'!S2167</f>
        <v>36</v>
      </c>
      <c r="AP120" s="101">
        <f>+'Ark1'!T2167</f>
        <v>0.1244296972210701</v>
      </c>
      <c r="AQ120" s="49">
        <f>+'Ark1'!W2167</f>
        <v>61.555555555555557</v>
      </c>
      <c r="AR120" s="49">
        <f>+'Ark1'!AB2167</f>
        <v>3.095197394929746</v>
      </c>
      <c r="AS120" s="65">
        <f>+'Ark1'!Y2167</f>
        <v>75.858333333333348</v>
      </c>
      <c r="AT120" s="101">
        <f t="shared" si="1"/>
        <v>1.2</v>
      </c>
      <c r="AU120" s="39"/>
      <c r="AV120" s="11"/>
      <c r="AW120" s="11"/>
      <c r="AX120"/>
      <c r="AY120"/>
      <c r="AZ120"/>
      <c r="BA120"/>
      <c r="BB120"/>
      <c r="BC120"/>
      <c r="BD120"/>
    </row>
    <row r="121" spans="35:56">
      <c r="AI121" s="39"/>
      <c r="AJ121" s="47">
        <f>+'Ark1'!C2168</f>
        <v>2018</v>
      </c>
      <c r="AK121" s="47">
        <f>+'Ark1'!N2168</f>
        <v>80</v>
      </c>
      <c r="AL121" s="48" t="s">
        <v>510</v>
      </c>
      <c r="AM121" s="47">
        <f>+'Ark1'!Q2168</f>
        <v>80</v>
      </c>
      <c r="AN121" s="65">
        <f>+'Ark1'!R2168</f>
        <v>144</v>
      </c>
      <c r="AO121" s="65">
        <f>+'Ark1'!S2168</f>
        <v>144</v>
      </c>
      <c r="AP121" s="101">
        <f>+'Ark1'!T2168</f>
        <v>0.49771878888428039</v>
      </c>
      <c r="AQ121" s="49">
        <f>+'Ark1'!W2168</f>
        <v>61.659722222222221</v>
      </c>
      <c r="AR121" s="49">
        <f>+'Ark1'!AB2168</f>
        <v>3.1801537227967458</v>
      </c>
      <c r="AS121" s="65">
        <f>+'Ark1'!Y2168</f>
        <v>86.301388888888894</v>
      </c>
      <c r="AT121" s="101">
        <f t="shared" si="1"/>
        <v>1.8</v>
      </c>
      <c r="AU121" s="39"/>
      <c r="AV121" s="11"/>
      <c r="AW121" s="11"/>
      <c r="AX121"/>
      <c r="AY121"/>
      <c r="AZ121"/>
      <c r="BA121"/>
      <c r="BB121"/>
      <c r="BC121"/>
      <c r="BD121"/>
    </row>
    <row r="122" spans="35:56">
      <c r="AI122" s="39"/>
      <c r="AJ122" s="47">
        <f>+'Ark1'!C2169</f>
        <v>2018</v>
      </c>
      <c r="AK122" s="47">
        <f>+'Ark1'!N2169</f>
        <v>90</v>
      </c>
      <c r="AL122" s="48" t="s">
        <v>511</v>
      </c>
      <c r="AM122" s="47">
        <f>+'Ark1'!Q2169</f>
        <v>151</v>
      </c>
      <c r="AN122" s="65">
        <f>+'Ark1'!R2169</f>
        <v>429</v>
      </c>
      <c r="AO122" s="65">
        <f>+'Ark1'!S2169</f>
        <v>429</v>
      </c>
      <c r="AP122" s="101">
        <f>+'Ark1'!T2169</f>
        <v>1.4827872252177521</v>
      </c>
      <c r="AQ122" s="49">
        <f>+'Ark1'!W2169</f>
        <v>61.874125874125845</v>
      </c>
      <c r="AR122" s="49">
        <f>+'Ark1'!AB2169</f>
        <v>3.1009445877243924</v>
      </c>
      <c r="AS122" s="65">
        <f>+'Ark1'!Y2169</f>
        <v>96.029603729603707</v>
      </c>
      <c r="AT122" s="101">
        <f t="shared" si="1"/>
        <v>2.8410596026490067</v>
      </c>
      <c r="AU122" s="39"/>
      <c r="AV122" s="11"/>
      <c r="AW122" s="11"/>
      <c r="AX122"/>
      <c r="AY122"/>
      <c r="AZ122"/>
      <c r="BA122"/>
      <c r="BB122"/>
      <c r="BC122"/>
      <c r="BD122"/>
    </row>
    <row r="123" spans="35:56">
      <c r="AI123" s="39"/>
      <c r="AJ123" s="47">
        <f>+'Ark1'!C2170</f>
        <v>2018</v>
      </c>
      <c r="AK123" s="47">
        <f>+'Ark1'!N2170</f>
        <v>100</v>
      </c>
      <c r="AL123" s="48" t="s">
        <v>486</v>
      </c>
      <c r="AM123" s="47">
        <f>+'Ark1'!Q2170</f>
        <v>207</v>
      </c>
      <c r="AN123" s="65">
        <f>+'Ark1'!R2170</f>
        <v>1094</v>
      </c>
      <c r="AO123" s="65">
        <f>+'Ark1'!S2170</f>
        <v>1094</v>
      </c>
      <c r="AP123" s="101">
        <f>+'Ark1'!T2170</f>
        <v>3.7812802433291872</v>
      </c>
      <c r="AQ123" s="49">
        <f>+'Ark1'!W2170</f>
        <v>61.554844606946958</v>
      </c>
      <c r="AR123" s="49">
        <f>+'Ark1'!AB2170</f>
        <v>2.8073762405684963</v>
      </c>
      <c r="AS123" s="65">
        <f>+'Ark1'!Y2170</f>
        <v>105.65923217550277</v>
      </c>
      <c r="AT123" s="101">
        <f t="shared" si="1"/>
        <v>5.2850241545893724</v>
      </c>
      <c r="AU123" s="39"/>
      <c r="AV123" s="11"/>
      <c r="AW123" s="11"/>
      <c r="AX123"/>
      <c r="AY123"/>
      <c r="AZ123"/>
      <c r="BA123"/>
      <c r="BB123"/>
      <c r="BC123"/>
      <c r="BD123"/>
    </row>
    <row r="124" spans="35:56">
      <c r="AI124" s="39"/>
      <c r="AJ124" s="47">
        <f>+'Ark1'!C2171</f>
        <v>2018</v>
      </c>
      <c r="AK124" s="47">
        <f>+'Ark1'!N2171</f>
        <v>110</v>
      </c>
      <c r="AL124" s="48" t="s">
        <v>512</v>
      </c>
      <c r="AM124" s="47">
        <f>+'Ark1'!Q2171</f>
        <v>287</v>
      </c>
      <c r="AN124" s="65">
        <f>+'Ark1'!R2171</f>
        <v>1879</v>
      </c>
      <c r="AO124" s="65">
        <f>+'Ark1'!S2171</f>
        <v>1879</v>
      </c>
      <c r="AP124" s="101">
        <f>+'Ark1'!T2171</f>
        <v>6.494538918844186</v>
      </c>
      <c r="AQ124" s="49">
        <f>+'Ark1'!W2171</f>
        <v>61.111229377328385</v>
      </c>
      <c r="AR124" s="49">
        <f>+'Ark1'!AB2171</f>
        <v>3.2912347555509078</v>
      </c>
      <c r="AS124" s="65">
        <f>+'Ark1'!Y2171</f>
        <v>115.41809473124</v>
      </c>
      <c r="AT124" s="101">
        <f t="shared" si="1"/>
        <v>6.5470383275261321</v>
      </c>
      <c r="AU124" s="39"/>
      <c r="AV124" s="11"/>
      <c r="AW124" s="11"/>
      <c r="AX124"/>
      <c r="AY124"/>
      <c r="AZ124"/>
      <c r="BA124"/>
      <c r="BB124"/>
      <c r="BC124"/>
      <c r="BD124"/>
    </row>
    <row r="125" spans="35:56">
      <c r="AI125" s="39"/>
      <c r="AJ125" s="47">
        <f>+'Ark1'!C2172</f>
        <v>2018</v>
      </c>
      <c r="AK125" s="47">
        <f>+'Ark1'!N2172</f>
        <v>120</v>
      </c>
      <c r="AL125" s="48" t="s">
        <v>513</v>
      </c>
      <c r="AM125" s="47">
        <f>+'Ark1'!Q2172</f>
        <v>452</v>
      </c>
      <c r="AN125" s="65">
        <f>+'Ark1'!R2172</f>
        <v>3379</v>
      </c>
      <c r="AO125" s="65">
        <f>+'Ark1'!S2172</f>
        <v>3378</v>
      </c>
      <c r="AP125" s="101">
        <f>+'Ark1'!T2172</f>
        <v>11.679109636388779</v>
      </c>
      <c r="AQ125" s="49">
        <f>+'Ark1'!W2172</f>
        <v>60.068383658969829</v>
      </c>
      <c r="AR125" s="49">
        <f>+'Ark1'!AB2172</f>
        <v>3.646746174302768</v>
      </c>
      <c r="AS125" s="65">
        <f>+'Ark1'!Y2172</f>
        <v>125.531991713525</v>
      </c>
      <c r="AT125" s="101">
        <f t="shared" si="1"/>
        <v>7.4756637168141591</v>
      </c>
      <c r="AU125" s="39"/>
      <c r="AV125" s="11"/>
      <c r="AW125" s="11"/>
      <c r="AX125"/>
      <c r="AY125"/>
      <c r="AZ125"/>
      <c r="BA125"/>
      <c r="BB125"/>
      <c r="BC125"/>
      <c r="BD125"/>
    </row>
    <row r="126" spans="35:56">
      <c r="AI126" s="39"/>
      <c r="AJ126" s="47">
        <f>+'Ark1'!C2173</f>
        <v>2018</v>
      </c>
      <c r="AK126" s="47">
        <f>+'Ark1'!N2173</f>
        <v>130</v>
      </c>
      <c r="AL126" s="48" t="s">
        <v>514</v>
      </c>
      <c r="AM126" s="47">
        <f>+'Ark1'!Q2173</f>
        <v>543</v>
      </c>
      <c r="AN126" s="65">
        <f>+'Ark1'!R2173</f>
        <v>4021</v>
      </c>
      <c r="AO126" s="65">
        <f>+'Ark1'!S2173</f>
        <v>4020</v>
      </c>
      <c r="AP126" s="101">
        <f>+'Ark1'!T2173</f>
        <v>13.898105903497855</v>
      </c>
      <c r="AQ126" s="49">
        <f>+'Ark1'!W2173</f>
        <v>59.578109452736321</v>
      </c>
      <c r="AR126" s="49">
        <f>+'Ark1'!AB2173</f>
        <v>3.9231572228226002</v>
      </c>
      <c r="AS126" s="65">
        <f>+'Ark1'!Y2173</f>
        <v>135.07351405123103</v>
      </c>
      <c r="AT126" s="101">
        <f t="shared" si="1"/>
        <v>7.4051565377532231</v>
      </c>
      <c r="AU126" s="39"/>
      <c r="AV126" s="11"/>
      <c r="AW126" s="11"/>
      <c r="AX126"/>
      <c r="AY126"/>
      <c r="AZ126"/>
      <c r="BA126"/>
      <c r="BB126"/>
      <c r="BC126"/>
      <c r="BD126"/>
    </row>
    <row r="127" spans="35:56">
      <c r="AI127" s="39"/>
      <c r="AJ127" s="47">
        <f>+'Ark1'!C2174</f>
        <v>2018</v>
      </c>
      <c r="AK127" s="47">
        <f>+'Ark1'!N2174</f>
        <v>140</v>
      </c>
      <c r="AL127" s="48" t="s">
        <v>515</v>
      </c>
      <c r="AM127" s="47">
        <f>+'Ark1'!Q2174</f>
        <v>476</v>
      </c>
      <c r="AN127" s="65">
        <f>+'Ark1'!R2174</f>
        <v>3680</v>
      </c>
      <c r="AO127" s="65">
        <f>+'Ark1'!S2174</f>
        <v>3680</v>
      </c>
      <c r="AP127" s="101">
        <f>+'Ark1'!T2174</f>
        <v>12.719480160376056</v>
      </c>
      <c r="AQ127" s="49">
        <f>+'Ark1'!W2174</f>
        <v>59.345652173913045</v>
      </c>
      <c r="AR127" s="49">
        <f>+'Ark1'!AB2174</f>
        <v>4.127464034643709</v>
      </c>
      <c r="AS127" s="65">
        <f>+'Ark1'!Y2174</f>
        <v>145.023043478261</v>
      </c>
      <c r="AT127" s="101">
        <f t="shared" si="1"/>
        <v>7.73109243697479</v>
      </c>
      <c r="AU127" s="39"/>
      <c r="AV127" s="11"/>
      <c r="AW127" s="11"/>
      <c r="AX127"/>
      <c r="AY127"/>
      <c r="AZ127"/>
      <c r="BA127"/>
      <c r="BB127"/>
      <c r="BC127"/>
      <c r="BD127"/>
    </row>
    <row r="128" spans="35:56">
      <c r="AI128" s="39"/>
      <c r="AJ128" s="47">
        <f>+'Ark1'!C2175</f>
        <v>2018</v>
      </c>
      <c r="AK128" s="47">
        <f>+'Ark1'!N2175</f>
        <v>150</v>
      </c>
      <c r="AL128" s="48" t="s">
        <v>516</v>
      </c>
      <c r="AM128" s="47">
        <f>+'Ark1'!Q2175</f>
        <v>424</v>
      </c>
      <c r="AN128" s="65">
        <f>+'Ark1'!R2175</f>
        <v>3350</v>
      </c>
      <c r="AO128" s="65">
        <f>+'Ark1'!S2175</f>
        <v>3350</v>
      </c>
      <c r="AP128" s="101">
        <f>+'Ark1'!T2175</f>
        <v>11.578874602516249</v>
      </c>
      <c r="AQ128" s="49">
        <f>+'Ark1'!W2175</f>
        <v>59.144776119402984</v>
      </c>
      <c r="AR128" s="49">
        <f>+'Ark1'!AB2175</f>
        <v>4.3138369381540063</v>
      </c>
      <c r="AS128" s="65">
        <f>+'Ark1'!Y2175</f>
        <v>154.98591044776077</v>
      </c>
      <c r="AT128" s="101">
        <f t="shared" si="1"/>
        <v>7.9009433962264151</v>
      </c>
      <c r="AU128" s="39"/>
      <c r="AV128" s="11"/>
      <c r="AW128" s="11"/>
      <c r="AX128"/>
      <c r="AY128"/>
      <c r="AZ128"/>
      <c r="BA128"/>
      <c r="BB128"/>
      <c r="BC128"/>
      <c r="BD128"/>
    </row>
    <row r="129" spans="35:56">
      <c r="AI129" s="39"/>
      <c r="AJ129" s="47">
        <f>+'Ark1'!C2176</f>
        <v>2018</v>
      </c>
      <c r="AK129" s="47">
        <f>+'Ark1'!N2176</f>
        <v>160</v>
      </c>
      <c r="AL129" s="48" t="s">
        <v>517</v>
      </c>
      <c r="AM129" s="47">
        <f>+'Ark1'!Q2176</f>
        <v>423</v>
      </c>
      <c r="AN129" s="65">
        <f>+'Ark1'!R2176</f>
        <v>2963</v>
      </c>
      <c r="AO129" s="65">
        <f>+'Ark1'!S2176</f>
        <v>2963</v>
      </c>
      <c r="AP129" s="101">
        <f>+'Ark1'!T2176</f>
        <v>10.241255357389749</v>
      </c>
      <c r="AQ129" s="49">
        <f>+'Ark1'!W2176</f>
        <v>58.71312858589269</v>
      </c>
      <c r="AR129" s="49">
        <f>+'Ark1'!AB2176</f>
        <v>4.2963208717943209</v>
      </c>
      <c r="AS129" s="65">
        <f>+'Ark1'!Y2176</f>
        <v>164.93216334795829</v>
      </c>
      <c r="AT129" s="101">
        <f t="shared" si="1"/>
        <v>7.0047281323877071</v>
      </c>
      <c r="AU129" s="39"/>
      <c r="AV129" s="11"/>
      <c r="AW129" s="11"/>
      <c r="AX129"/>
      <c r="AY129"/>
      <c r="AZ129"/>
      <c r="BA129"/>
      <c r="BB129"/>
      <c r="BC129"/>
      <c r="BD129"/>
    </row>
    <row r="130" spans="35:56">
      <c r="AI130" s="39"/>
      <c r="AJ130" s="47">
        <f>+'Ark1'!C2177</f>
        <v>2018</v>
      </c>
      <c r="AK130" s="47">
        <f>+'Ark1'!N2177</f>
        <v>170</v>
      </c>
      <c r="AL130" s="48" t="s">
        <v>518</v>
      </c>
      <c r="AM130" s="47">
        <f>+'Ark1'!Q2177</f>
        <v>382</v>
      </c>
      <c r="AN130" s="65">
        <f>+'Ark1'!R2177</f>
        <v>2455</v>
      </c>
      <c r="AO130" s="65">
        <f>+'Ark1'!S2177</f>
        <v>2455</v>
      </c>
      <c r="AP130" s="101">
        <f>+'Ark1'!T2177</f>
        <v>8.4854140743813105</v>
      </c>
      <c r="AQ130" s="49">
        <f>+'Ark1'!W2177</f>
        <v>58.098574338085555</v>
      </c>
      <c r="AR130" s="49">
        <f>+'Ark1'!AB2177</f>
        <v>4.51826548781768</v>
      </c>
      <c r="AS130" s="65">
        <f>+'Ark1'!Y2177</f>
        <v>174.86081466395098</v>
      </c>
      <c r="AT130" s="101">
        <f t="shared" si="1"/>
        <v>6.4267015706806285</v>
      </c>
      <c r="AU130" s="39"/>
      <c r="AV130" s="11"/>
      <c r="AW130" s="11"/>
      <c r="AX130"/>
      <c r="AY130"/>
      <c r="AZ130"/>
      <c r="BA130"/>
      <c r="BB130"/>
      <c r="BC130"/>
      <c r="BD130"/>
    </row>
    <row r="131" spans="35:56">
      <c r="AI131" s="39"/>
      <c r="AJ131" s="47">
        <f>+'Ark1'!C2178</f>
        <v>2018</v>
      </c>
      <c r="AK131" s="47">
        <f>+'Ark1'!N2178</f>
        <v>180</v>
      </c>
      <c r="AL131" s="48" t="s">
        <v>519</v>
      </c>
      <c r="AM131" s="47">
        <f>+'Ark1'!Q2178</f>
        <v>374</v>
      </c>
      <c r="AN131" s="65">
        <f>+'Ark1'!R2178</f>
        <v>1915</v>
      </c>
      <c r="AO131" s="65">
        <f>+'Ark1'!S2178</f>
        <v>1915</v>
      </c>
      <c r="AP131" s="101">
        <f>+'Ark1'!T2178</f>
        <v>6.6189686160652563</v>
      </c>
      <c r="AQ131" s="49">
        <f>+'Ark1'!W2178</f>
        <v>57.136814621409911</v>
      </c>
      <c r="AR131" s="49">
        <f>+'Ark1'!AB2178</f>
        <v>4.6647477785726092</v>
      </c>
      <c r="AS131" s="65">
        <f>+'Ark1'!Y2178</f>
        <v>184.82292428198437</v>
      </c>
      <c r="AT131" s="101">
        <f t="shared" si="1"/>
        <v>5.1203208556149731</v>
      </c>
      <c r="AU131" s="39"/>
      <c r="AV131" s="11"/>
      <c r="AW131" s="11"/>
      <c r="AX131"/>
      <c r="AY131"/>
      <c r="AZ131"/>
      <c r="BA131"/>
      <c r="BB131"/>
      <c r="BC131"/>
      <c r="BD131"/>
    </row>
    <row r="132" spans="35:56">
      <c r="AI132" s="39"/>
      <c r="AJ132" s="47">
        <f>+'Ark1'!C2179</f>
        <v>2018</v>
      </c>
      <c r="AK132" s="47">
        <f>+'Ark1'!N2179</f>
        <v>190</v>
      </c>
      <c r="AL132" s="48" t="s">
        <v>520</v>
      </c>
      <c r="AM132" s="47">
        <f>+'Ark1'!Q2179</f>
        <v>338</v>
      </c>
      <c r="AN132" s="65">
        <f>+'Ark1'!R2179</f>
        <v>1363</v>
      </c>
      <c r="AO132" s="65">
        <f>+'Ark1'!S2179</f>
        <v>1363</v>
      </c>
      <c r="AP132" s="101">
        <f>+'Ark1'!T2179</f>
        <v>4.7110465920088469</v>
      </c>
      <c r="AQ132" s="49">
        <f>+'Ark1'!W2179</f>
        <v>55.959647835656632</v>
      </c>
      <c r="AR132" s="49">
        <f>+'Ark1'!AB2179</f>
        <v>4.8635663655738472</v>
      </c>
      <c r="AS132" s="65">
        <f>+'Ark1'!Y2179</f>
        <v>194.74563462949368</v>
      </c>
      <c r="AT132" s="101">
        <f t="shared" si="1"/>
        <v>4.0325443786982245</v>
      </c>
      <c r="AU132" s="39"/>
      <c r="AV132" s="11"/>
      <c r="AW132" s="11"/>
      <c r="AX132"/>
      <c r="AY132"/>
      <c r="AZ132"/>
      <c r="BA132"/>
      <c r="BB132"/>
      <c r="BC132"/>
      <c r="BD132"/>
    </row>
    <row r="133" spans="35:56">
      <c r="AI133" s="39"/>
      <c r="AJ133" s="47">
        <f>+'Ark1'!C2180</f>
        <v>2018</v>
      </c>
      <c r="AK133" s="47">
        <f>+'Ark1'!N2180</f>
        <v>200</v>
      </c>
      <c r="AL133" s="48" t="s">
        <v>521</v>
      </c>
      <c r="AM133" s="47">
        <f>+'Ark1'!Q2180</f>
        <v>282</v>
      </c>
      <c r="AN133" s="65">
        <f>+'Ark1'!R2180</f>
        <v>894</v>
      </c>
      <c r="AO133" s="65">
        <f>+'Ark1'!S2180</f>
        <v>894</v>
      </c>
      <c r="AP133" s="101">
        <f>+'Ark1'!T2180</f>
        <v>3.0900041476565749</v>
      </c>
      <c r="AQ133" s="49">
        <f>+'Ark1'!W2180</f>
        <v>54.61968680089484</v>
      </c>
      <c r="AR133" s="49">
        <f>+'Ark1'!AB2180</f>
        <v>5.2230659386033045</v>
      </c>
      <c r="AS133" s="65">
        <f>+'Ark1'!Y2180</f>
        <v>204.73378076062625</v>
      </c>
      <c r="AT133" s="101">
        <f t="shared" si="1"/>
        <v>3.1702127659574466</v>
      </c>
      <c r="AU133" s="39"/>
      <c r="AV133" s="11"/>
      <c r="AW133" s="11"/>
      <c r="AX133"/>
      <c r="AY133"/>
      <c r="AZ133"/>
      <c r="BA133"/>
      <c r="BB133"/>
      <c r="BC133"/>
      <c r="BD133"/>
    </row>
    <row r="134" spans="35:56">
      <c r="AI134" s="39"/>
      <c r="AJ134" s="47">
        <f>+'Ark1'!C2181</f>
        <v>2018</v>
      </c>
      <c r="AK134" s="47">
        <f>+'Ark1'!N2181</f>
        <v>210</v>
      </c>
      <c r="AL134" s="48" t="s">
        <v>522</v>
      </c>
      <c r="AM134" s="47">
        <f>+'Ark1'!Q2181</f>
        <v>239</v>
      </c>
      <c r="AN134" s="65">
        <f>+'Ark1'!R2181</f>
        <v>593</v>
      </c>
      <c r="AO134" s="65">
        <f>+'Ark1'!S2181</f>
        <v>593</v>
      </c>
      <c r="AP134" s="101">
        <f>+'Ark1'!T2181</f>
        <v>2.0496336236692936</v>
      </c>
      <c r="AQ134" s="49">
        <f>+'Ark1'!W2181</f>
        <v>52.844856661045554</v>
      </c>
      <c r="AR134" s="49">
        <f>+'Ark1'!AB2181</f>
        <v>5.3308303098363394</v>
      </c>
      <c r="AS134" s="65">
        <f>+'Ark1'!Y2181</f>
        <v>214.8360876897132</v>
      </c>
      <c r="AT134" s="101">
        <f t="shared" si="1"/>
        <v>2.481171548117155</v>
      </c>
      <c r="AU134" s="39"/>
      <c r="AV134" s="11"/>
      <c r="AW134" s="11"/>
      <c r="AX134"/>
      <c r="AY134"/>
      <c r="AZ134"/>
      <c r="BA134"/>
      <c r="BB134"/>
      <c r="BC134"/>
      <c r="BD134"/>
    </row>
    <row r="135" spans="35:56">
      <c r="AI135" s="39"/>
      <c r="AJ135" s="47">
        <f>+'Ark1'!C2182</f>
        <v>2018</v>
      </c>
      <c r="AK135" s="47">
        <f>+'Ark1'!N2182</f>
        <v>220</v>
      </c>
      <c r="AL135" s="48" t="s">
        <v>523</v>
      </c>
      <c r="AM135" s="47">
        <f>+'Ark1'!Q2182</f>
        <v>163</v>
      </c>
      <c r="AN135" s="65">
        <f>+'Ark1'!R2182</f>
        <v>307</v>
      </c>
      <c r="AO135" s="65">
        <f>+'Ark1'!S2182</f>
        <v>307</v>
      </c>
      <c r="AP135" s="101">
        <f>+'Ark1'!T2182</f>
        <v>1.0611088068574588</v>
      </c>
      <c r="AQ135" s="49">
        <f>+'Ark1'!W2182</f>
        <v>50.482084690553755</v>
      </c>
      <c r="AR135" s="49">
        <f>+'Ark1'!AB2182</f>
        <v>6.5870892045171825</v>
      </c>
      <c r="AS135" s="65">
        <f>+'Ark1'!Y2182</f>
        <v>224.28534201954392</v>
      </c>
      <c r="AT135" s="101">
        <f t="shared" si="1"/>
        <v>1.8834355828220859</v>
      </c>
      <c r="AU135" s="39"/>
      <c r="AV135" s="11"/>
      <c r="AW135" s="11"/>
      <c r="AX135"/>
      <c r="AY135"/>
      <c r="AZ135"/>
      <c r="BA135"/>
      <c r="BB135"/>
      <c r="BC135"/>
      <c r="BD135"/>
    </row>
    <row r="136" spans="35:56">
      <c r="AI136" s="39"/>
      <c r="AJ136" s="47">
        <f>+'Ark1'!C2183</f>
        <v>2018</v>
      </c>
      <c r="AK136" s="47">
        <f>+'Ark1'!N2183</f>
        <v>230</v>
      </c>
      <c r="AL136" s="48" t="s">
        <v>524</v>
      </c>
      <c r="AM136" s="47">
        <f>+'Ark1'!Q2183</f>
        <v>162</v>
      </c>
      <c r="AN136" s="65">
        <f>+'Ark1'!R2183</f>
        <v>415</v>
      </c>
      <c r="AO136" s="65">
        <f>+'Ark1'!S2183</f>
        <v>415</v>
      </c>
      <c r="AP136" s="101">
        <f>+'Ark1'!T2183</f>
        <v>1.4343978985206689</v>
      </c>
      <c r="AQ136" s="49">
        <f>+'Ark1'!W2183</f>
        <v>46.773493975903619</v>
      </c>
      <c r="AR136" s="49">
        <f>+'Ark1'!AB2183</f>
        <v>7.1150118633933976</v>
      </c>
      <c r="AS136" s="65">
        <f>+'Ark1'!Y2183</f>
        <v>246.25566265060263</v>
      </c>
      <c r="AT136" s="101">
        <f t="shared" si="1"/>
        <v>2.5617283950617282</v>
      </c>
      <c r="AU136" s="39"/>
      <c r="AV136" s="11"/>
      <c r="AW136" s="11"/>
      <c r="AX136"/>
      <c r="AY136"/>
      <c r="AZ136"/>
      <c r="BA136"/>
      <c r="BB136"/>
      <c r="BC136"/>
      <c r="BD136"/>
    </row>
    <row r="137" spans="35:56">
      <c r="AI137" s="39"/>
      <c r="AJ137" s="47">
        <f>+'Ark1'!C2184</f>
        <v>2017</v>
      </c>
      <c r="AK137" s="47">
        <f>+'Ark1'!N2184</f>
        <v>60</v>
      </c>
      <c r="AL137" s="48" t="s">
        <v>525</v>
      </c>
      <c r="AM137" s="47">
        <f>+'Ark1'!Q2184</f>
        <v>6</v>
      </c>
      <c r="AN137" s="65">
        <f>+'Ark1'!R2184</f>
        <v>6</v>
      </c>
      <c r="AO137" s="65">
        <f>+'Ark1'!S2184</f>
        <v>6</v>
      </c>
      <c r="AP137" s="101">
        <f>+'Ark1'!T2184</f>
        <v>2.1410983834707204E-2</v>
      </c>
      <c r="AQ137" s="49">
        <f>+'Ark1'!W2184</f>
        <v>63</v>
      </c>
      <c r="AR137" s="49">
        <f>+'Ark1'!AB2184</f>
        <v>1.2909944487358049</v>
      </c>
      <c r="AS137" s="65">
        <f>+'Ark1'!Y2184</f>
        <v>57.883333333333354</v>
      </c>
      <c r="AT137" s="101">
        <f t="shared" si="1"/>
        <v>1</v>
      </c>
      <c r="AU137" s="39"/>
      <c r="AV137" s="11"/>
      <c r="AW137" s="11"/>
      <c r="AX137"/>
      <c r="AY137"/>
      <c r="AZ137"/>
      <c r="BA137"/>
      <c r="BB137"/>
      <c r="BC137"/>
      <c r="BD137"/>
    </row>
    <row r="138" spans="35:56">
      <c r="AI138" s="39"/>
      <c r="AJ138">
        <f>+'Ark1'!C2185</f>
        <v>2017</v>
      </c>
      <c r="AK138">
        <f>+'Ark1'!N2185</f>
        <v>70</v>
      </c>
      <c r="AL138" s="3" t="s">
        <v>509</v>
      </c>
      <c r="AM138">
        <f>+'Ark1'!Q2185</f>
        <v>24</v>
      </c>
      <c r="AN138" s="9">
        <f>+'Ark1'!R2185</f>
        <v>30</v>
      </c>
      <c r="AO138" s="9">
        <f>+'Ark1'!S2185</f>
        <v>30</v>
      </c>
      <c r="AP138" s="96">
        <f>+'Ark1'!T2185</f>
        <v>0.10705491917353602</v>
      </c>
      <c r="AQ138" s="1">
        <f>+'Ark1'!W2185</f>
        <v>61.366666666666646</v>
      </c>
      <c r="AR138" s="1">
        <f>+'Ark1'!AB2185</f>
        <v>4.3319228473687437</v>
      </c>
      <c r="AS138" s="9">
        <f>+'Ark1'!Y2185</f>
        <v>75.870000000000019</v>
      </c>
      <c r="AT138" s="96">
        <f t="shared" si="1"/>
        <v>1.25</v>
      </c>
      <c r="AU138" s="39"/>
      <c r="AV138" s="11"/>
      <c r="AW138" s="11"/>
      <c r="AX138"/>
      <c r="AY138"/>
      <c r="AZ138"/>
      <c r="BA138"/>
      <c r="BB138"/>
      <c r="BC138"/>
      <c r="BD138"/>
    </row>
    <row r="139" spans="35:56">
      <c r="AI139" s="39"/>
      <c r="AJ139">
        <f>+'Ark1'!C2186</f>
        <v>2017</v>
      </c>
      <c r="AK139">
        <f>+'Ark1'!N2186</f>
        <v>80</v>
      </c>
      <c r="AL139" s="3" t="s">
        <v>510</v>
      </c>
      <c r="AM139">
        <f>+'Ark1'!Q2186</f>
        <v>70</v>
      </c>
      <c r="AN139" s="9">
        <f>+'Ark1'!R2186</f>
        <v>155</v>
      </c>
      <c r="AO139" s="9">
        <f>+'Ark1'!S2186</f>
        <v>155</v>
      </c>
      <c r="AP139" s="96">
        <f>+'Ark1'!T2186</f>
        <v>0.55311708239660307</v>
      </c>
      <c r="AQ139" s="1">
        <f>+'Ark1'!W2186</f>
        <v>62.561290322580632</v>
      </c>
      <c r="AR139" s="1">
        <f>+'Ark1'!AB2186</f>
        <v>3.1766971506079127</v>
      </c>
      <c r="AS139" s="9">
        <f>+'Ark1'!Y2186</f>
        <v>86.440645161290306</v>
      </c>
      <c r="AT139" s="96">
        <f t="shared" si="1"/>
        <v>2.2142857142857144</v>
      </c>
      <c r="AU139" s="39"/>
      <c r="AV139" s="11"/>
      <c r="AW139" s="11"/>
      <c r="AX139"/>
      <c r="AY139"/>
      <c r="AZ139"/>
      <c r="BA139"/>
      <c r="BB139"/>
      <c r="BC139"/>
      <c r="BD139"/>
    </row>
    <row r="140" spans="35:56">
      <c r="AI140" s="39"/>
      <c r="AJ140">
        <f>+'Ark1'!C2187</f>
        <v>2017</v>
      </c>
      <c r="AK140">
        <f>+'Ark1'!N2187</f>
        <v>90</v>
      </c>
      <c r="AL140" s="3" t="s">
        <v>511</v>
      </c>
      <c r="AM140">
        <f>+'Ark1'!Q2187</f>
        <v>153</v>
      </c>
      <c r="AN140" s="9">
        <f>+'Ark1'!R2187</f>
        <v>471</v>
      </c>
      <c r="AO140" s="9">
        <f>+'Ark1'!S2187</f>
        <v>471</v>
      </c>
      <c r="AP140" s="96">
        <f>+'Ark1'!T2187</f>
        <v>1.6807622310245158</v>
      </c>
      <c r="AQ140" s="1">
        <f>+'Ark1'!W2187</f>
        <v>62.046709129511683</v>
      </c>
      <c r="AR140" s="1">
        <f>+'Ark1'!AB2187</f>
        <v>2.7673300303967689</v>
      </c>
      <c r="AS140" s="9">
        <f>+'Ark1'!Y2187</f>
        <v>95.912951167728238</v>
      </c>
      <c r="AT140" s="96">
        <f t="shared" ref="AT140:AT203" si="2">+AN140/AM140</f>
        <v>3.0784313725490198</v>
      </c>
      <c r="AU140" s="39"/>
      <c r="AV140" s="11"/>
      <c r="AW140" s="11"/>
      <c r="AX140"/>
      <c r="AY140"/>
      <c r="AZ140"/>
      <c r="BA140"/>
      <c r="BB140"/>
      <c r="BC140"/>
      <c r="BD140"/>
    </row>
    <row r="141" spans="35:56">
      <c r="AI141" s="39"/>
      <c r="AJ141">
        <f>+'Ark1'!C2188</f>
        <v>2017</v>
      </c>
      <c r="AK141">
        <f>+'Ark1'!N2188</f>
        <v>100</v>
      </c>
      <c r="AL141" s="3" t="s">
        <v>486</v>
      </c>
      <c r="AM141">
        <f>+'Ark1'!Q2188</f>
        <v>210</v>
      </c>
      <c r="AN141" s="9">
        <f>+'Ark1'!R2188</f>
        <v>985</v>
      </c>
      <c r="AO141" s="9">
        <f>+'Ark1'!S2188</f>
        <v>985</v>
      </c>
      <c r="AP141" s="96">
        <f>+'Ark1'!T2188</f>
        <v>3.5149698461977654</v>
      </c>
      <c r="AQ141" s="1">
        <f>+'Ark1'!W2188</f>
        <v>61.582741116751279</v>
      </c>
      <c r="AR141" s="1">
        <f>+'Ark1'!AB2188</f>
        <v>3.2141038490173877</v>
      </c>
      <c r="AS141" s="9">
        <f>+'Ark1'!Y2188</f>
        <v>105.8847715736041</v>
      </c>
      <c r="AT141" s="96">
        <f t="shared" si="2"/>
        <v>4.6904761904761907</v>
      </c>
      <c r="AU141" s="39"/>
      <c r="AV141" s="11"/>
      <c r="AW141" s="11"/>
      <c r="AX141"/>
      <c r="AY141"/>
      <c r="AZ141"/>
      <c r="BA141"/>
      <c r="BB141"/>
      <c r="BC141"/>
      <c r="BD141"/>
    </row>
    <row r="142" spans="35:56">
      <c r="AI142" s="39"/>
      <c r="AJ142">
        <f>+'Ark1'!C2189</f>
        <v>2017</v>
      </c>
      <c r="AK142">
        <f>+'Ark1'!N2189</f>
        <v>110</v>
      </c>
      <c r="AL142" s="3" t="s">
        <v>512</v>
      </c>
      <c r="AM142">
        <f>+'Ark1'!Q2189</f>
        <v>298</v>
      </c>
      <c r="AN142" s="9">
        <f>+'Ark1'!R2189</f>
        <v>1862</v>
      </c>
      <c r="AO142" s="9">
        <f>+'Ark1'!S2189</f>
        <v>1862</v>
      </c>
      <c r="AP142" s="96">
        <f>+'Ark1'!T2189</f>
        <v>6.644541983370801</v>
      </c>
      <c r="AQ142" s="1">
        <f>+'Ark1'!W2189</f>
        <v>60.912459720730389</v>
      </c>
      <c r="AR142" s="1">
        <f>+'Ark1'!AB2189</f>
        <v>3.7640343137347663</v>
      </c>
      <c r="AS142" s="9">
        <f>+'Ark1'!Y2189</f>
        <v>115.43453276047271</v>
      </c>
      <c r="AT142" s="96">
        <f t="shared" si="2"/>
        <v>6.2483221476510069</v>
      </c>
      <c r="AU142" s="39"/>
      <c r="AV142" s="11"/>
      <c r="AW142" s="11"/>
      <c r="AX142"/>
      <c r="AY142"/>
      <c r="AZ142"/>
      <c r="BA142"/>
      <c r="BB142"/>
      <c r="BC142"/>
      <c r="BD142"/>
    </row>
    <row r="143" spans="35:56">
      <c r="AI143" s="39"/>
      <c r="AJ143">
        <f>+'Ark1'!C2190</f>
        <v>2017</v>
      </c>
      <c r="AK143">
        <f>+'Ark1'!N2190</f>
        <v>120</v>
      </c>
      <c r="AL143" s="3" t="s">
        <v>513</v>
      </c>
      <c r="AM143">
        <f>+'Ark1'!Q2190</f>
        <v>504</v>
      </c>
      <c r="AN143" s="9">
        <f>+'Ark1'!R2190</f>
        <v>3455</v>
      </c>
      <c r="AO143" s="9">
        <f>+'Ark1'!S2190</f>
        <v>3455</v>
      </c>
      <c r="AP143" s="96">
        <f>+'Ark1'!T2190</f>
        <v>12.329158191485565</v>
      </c>
      <c r="AQ143" s="1">
        <f>+'Ark1'!W2190</f>
        <v>59.974240231548478</v>
      </c>
      <c r="AR143" s="1">
        <f>+'Ark1'!AB2190</f>
        <v>3.9688624309535303</v>
      </c>
      <c r="AS143" s="9">
        <f>+'Ark1'!Y2190</f>
        <v>125.71635311143278</v>
      </c>
      <c r="AT143" s="96">
        <f t="shared" si="2"/>
        <v>6.8551587301587302</v>
      </c>
      <c r="AU143" s="39"/>
      <c r="AV143" s="11"/>
      <c r="AW143" s="11"/>
      <c r="AX143"/>
      <c r="AY143"/>
      <c r="AZ143"/>
      <c r="BA143"/>
      <c r="BB143"/>
      <c r="BC143"/>
      <c r="BD143"/>
    </row>
    <row r="144" spans="35:56">
      <c r="AI144" s="39"/>
      <c r="AJ144">
        <f>+'Ark1'!C2191</f>
        <v>2017</v>
      </c>
      <c r="AK144">
        <f>+'Ark1'!N2191</f>
        <v>130</v>
      </c>
      <c r="AL144" s="3" t="s">
        <v>514</v>
      </c>
      <c r="AM144">
        <f>+'Ark1'!Q2191</f>
        <v>577</v>
      </c>
      <c r="AN144" s="9">
        <f>+'Ark1'!R2191</f>
        <v>4131</v>
      </c>
      <c r="AO144" s="9">
        <f>+'Ark1'!S2191</f>
        <v>4131</v>
      </c>
      <c r="AP144" s="96">
        <f>+'Ark1'!T2191</f>
        <v>14.74146237019591</v>
      </c>
      <c r="AQ144" s="1">
        <f>+'Ark1'!W2191</f>
        <v>59.340111353183246</v>
      </c>
      <c r="AR144" s="1">
        <f>+'Ark1'!AB2191</f>
        <v>4.2839525801784868</v>
      </c>
      <c r="AS144" s="9">
        <f>+'Ark1'!Y2191</f>
        <v>134.97184701040922</v>
      </c>
      <c r="AT144" s="96">
        <f t="shared" si="2"/>
        <v>7.1594454072790299</v>
      </c>
      <c r="AU144" s="39"/>
      <c r="AV144" s="11"/>
      <c r="AW144" s="11"/>
      <c r="AX144"/>
      <c r="AY144"/>
      <c r="AZ144"/>
      <c r="BA144"/>
      <c r="BB144"/>
      <c r="BC144"/>
      <c r="BD144"/>
    </row>
    <row r="145" spans="35:56">
      <c r="AI145" s="39"/>
      <c r="AJ145">
        <f>+'Ark1'!C2192</f>
        <v>2017</v>
      </c>
      <c r="AK145">
        <f>+'Ark1'!N2192</f>
        <v>140</v>
      </c>
      <c r="AL145" s="3" t="s">
        <v>515</v>
      </c>
      <c r="AM145">
        <f>+'Ark1'!Q2192</f>
        <v>509</v>
      </c>
      <c r="AN145" s="9">
        <f>+'Ark1'!R2192</f>
        <v>3701</v>
      </c>
      <c r="AO145" s="9">
        <f>+'Ark1'!S2192</f>
        <v>3701</v>
      </c>
      <c r="AP145" s="96">
        <f>+'Ark1'!T2192</f>
        <v>13.207008528708563</v>
      </c>
      <c r="AQ145" s="1">
        <f>+'Ark1'!W2192</f>
        <v>59.444474466360433</v>
      </c>
      <c r="AR145" s="1">
        <f>+'Ark1'!AB2192</f>
        <v>4.2724632290352549</v>
      </c>
      <c r="AS145" s="9">
        <f>+'Ark1'!Y2192</f>
        <v>144.92866792758724</v>
      </c>
      <c r="AT145" s="96">
        <f t="shared" si="2"/>
        <v>7.2711198428290764</v>
      </c>
      <c r="AU145" s="39"/>
      <c r="AV145" s="11"/>
      <c r="AW145" s="11"/>
      <c r="AX145"/>
      <c r="AY145"/>
      <c r="AZ145"/>
      <c r="BA145"/>
      <c r="BB145"/>
      <c r="BC145"/>
      <c r="BD145"/>
    </row>
    <row r="146" spans="35:56">
      <c r="AI146" s="39"/>
      <c r="AJ146">
        <f>+'Ark1'!C2193</f>
        <v>2017</v>
      </c>
      <c r="AK146">
        <f>+'Ark1'!N2193</f>
        <v>150</v>
      </c>
      <c r="AL146" s="3" t="s">
        <v>516</v>
      </c>
      <c r="AM146">
        <f>+'Ark1'!Q2193</f>
        <v>472</v>
      </c>
      <c r="AN146" s="9">
        <f>+'Ark1'!R2193</f>
        <v>3196</v>
      </c>
      <c r="AO146" s="9">
        <f>+'Ark1'!S2193</f>
        <v>3196</v>
      </c>
      <c r="AP146" s="96">
        <f>+'Ark1'!T2193</f>
        <v>11.404917389287368</v>
      </c>
      <c r="AQ146" s="1">
        <f>+'Ark1'!W2193</f>
        <v>59.122966207759696</v>
      </c>
      <c r="AR146" s="1">
        <f>+'Ark1'!AB2193</f>
        <v>4.2439928200256958</v>
      </c>
      <c r="AS146" s="9">
        <f>+'Ark1'!Y2193</f>
        <v>154.87174593241571</v>
      </c>
      <c r="AT146" s="96">
        <f t="shared" si="2"/>
        <v>6.7711864406779663</v>
      </c>
      <c r="AU146" s="39"/>
      <c r="AV146" s="11"/>
      <c r="AW146" s="11"/>
      <c r="AX146"/>
      <c r="AY146"/>
      <c r="AZ146"/>
      <c r="BA146"/>
      <c r="BB146"/>
      <c r="BC146"/>
      <c r="BD146"/>
    </row>
    <row r="147" spans="35:56">
      <c r="AI147" s="39"/>
      <c r="AJ147">
        <f>+'Ark1'!C2194</f>
        <v>2017</v>
      </c>
      <c r="AK147">
        <f>+'Ark1'!N2194</f>
        <v>160</v>
      </c>
      <c r="AL147" s="3" t="s">
        <v>517</v>
      </c>
      <c r="AM147">
        <f>+'Ark1'!Q2194</f>
        <v>431</v>
      </c>
      <c r="AN147" s="9">
        <f>+'Ark1'!R2194</f>
        <v>2799</v>
      </c>
      <c r="AO147" s="9">
        <f>+'Ark1'!S2194</f>
        <v>2799</v>
      </c>
      <c r="AP147" s="96">
        <f>+'Ark1'!T2194</f>
        <v>9.988223958890913</v>
      </c>
      <c r="AQ147" s="1">
        <f>+'Ark1'!W2194</f>
        <v>58.627009646302248</v>
      </c>
      <c r="AR147" s="1">
        <f>+'Ark1'!AB2194</f>
        <v>4.498763200714043</v>
      </c>
      <c r="AS147" s="9">
        <f>+'Ark1'!Y2194</f>
        <v>164.87859949982081</v>
      </c>
      <c r="AT147" s="96">
        <f t="shared" si="2"/>
        <v>6.4941995359628768</v>
      </c>
      <c r="AU147" s="39"/>
      <c r="AV147" s="11"/>
      <c r="AW147" s="11"/>
      <c r="AX147"/>
      <c r="AY147"/>
      <c r="AZ147"/>
      <c r="BA147"/>
      <c r="BB147"/>
      <c r="BC147"/>
      <c r="BD147"/>
    </row>
    <row r="148" spans="35:56">
      <c r="AI148" s="39"/>
      <c r="AJ148">
        <f>+'Ark1'!C2195</f>
        <v>2017</v>
      </c>
      <c r="AK148">
        <f>+'Ark1'!N2195</f>
        <v>170</v>
      </c>
      <c r="AL148" s="3" t="s">
        <v>518</v>
      </c>
      <c r="AM148">
        <f>+'Ark1'!Q2195</f>
        <v>405</v>
      </c>
      <c r="AN148" s="9">
        <f>+'Ark1'!R2195</f>
        <v>2282</v>
      </c>
      <c r="AO148" s="9">
        <f>+'Ark1'!S2195</f>
        <v>2282</v>
      </c>
      <c r="AP148" s="96">
        <f>+'Ark1'!T2195</f>
        <v>8.1433108518003063</v>
      </c>
      <c r="AQ148" s="1">
        <f>+'Ark1'!W2195</f>
        <v>57.737072743207719</v>
      </c>
      <c r="AR148" s="1">
        <f>+'Ark1'!AB2195</f>
        <v>4.5991960794828382</v>
      </c>
      <c r="AS148" s="9">
        <f>+'Ark1'!Y2195</f>
        <v>175.02440841367201</v>
      </c>
      <c r="AT148" s="96">
        <f t="shared" si="2"/>
        <v>5.6345679012345675</v>
      </c>
      <c r="AU148" s="39"/>
      <c r="AV148" s="11"/>
      <c r="AW148" s="11"/>
      <c r="AX148"/>
      <c r="AY148"/>
      <c r="AZ148"/>
      <c r="BA148"/>
      <c r="BB148"/>
      <c r="BC148"/>
      <c r="BD148"/>
    </row>
    <row r="149" spans="35:56">
      <c r="AI149" s="39"/>
      <c r="AJ149">
        <f>+'Ark1'!C2196</f>
        <v>2017</v>
      </c>
      <c r="AK149">
        <f>+'Ark1'!N2196</f>
        <v>180</v>
      </c>
      <c r="AL149" s="3" t="s">
        <v>519</v>
      </c>
      <c r="AM149">
        <f>+'Ark1'!Q2196</f>
        <v>379</v>
      </c>
      <c r="AN149" s="9">
        <f>+'Ark1'!R2196</f>
        <v>1765</v>
      </c>
      <c r="AO149" s="9">
        <f>+'Ark1'!S2196</f>
        <v>1765</v>
      </c>
      <c r="AP149" s="96">
        <f>+'Ark1'!T2196</f>
        <v>6.2983977447097024</v>
      </c>
      <c r="AQ149" s="1">
        <f>+'Ark1'!W2196</f>
        <v>56.937677053824359</v>
      </c>
      <c r="AR149" s="1">
        <f>+'Ark1'!AB2196</f>
        <v>4.626757041697938</v>
      </c>
      <c r="AS149" s="9">
        <f>+'Ark1'!Y2196</f>
        <v>184.78781869688353</v>
      </c>
      <c r="AT149" s="96">
        <f t="shared" si="2"/>
        <v>4.6569920844327175</v>
      </c>
      <c r="AU149" s="39"/>
      <c r="AV149" s="11"/>
      <c r="AW149" s="11"/>
      <c r="AX149"/>
      <c r="AY149"/>
      <c r="AZ149"/>
      <c r="BA149"/>
      <c r="BB149"/>
      <c r="BC149"/>
      <c r="BD149"/>
    </row>
    <row r="150" spans="35:56">
      <c r="AI150" s="39"/>
      <c r="AJ150">
        <f>+'Ark1'!C2197</f>
        <v>2017</v>
      </c>
      <c r="AK150">
        <f>+'Ark1'!N2197</f>
        <v>190</v>
      </c>
      <c r="AL150" s="3" t="s">
        <v>520</v>
      </c>
      <c r="AM150">
        <f>+'Ark1'!Q2197</f>
        <v>357</v>
      </c>
      <c r="AN150" s="9">
        <f>+'Ark1'!R2197</f>
        <v>1282</v>
      </c>
      <c r="AO150" s="9">
        <f>+'Ark1'!S2197</f>
        <v>1282</v>
      </c>
      <c r="AP150" s="96">
        <f>+'Ark1'!T2197</f>
        <v>4.5748135460157719</v>
      </c>
      <c r="AQ150" s="1">
        <f>+'Ark1'!W2197</f>
        <v>55.609984399375989</v>
      </c>
      <c r="AR150" s="1">
        <f>+'Ark1'!AB2197</f>
        <v>4.9519526238796319</v>
      </c>
      <c r="AS150" s="9">
        <f>+'Ark1'!Y2197</f>
        <v>194.74383775351012</v>
      </c>
      <c r="AT150" s="96">
        <f t="shared" si="2"/>
        <v>3.5910364145658265</v>
      </c>
      <c r="AU150" s="39"/>
      <c r="AV150" s="11"/>
      <c r="AW150" s="11"/>
      <c r="AX150"/>
      <c r="AY150"/>
      <c r="AZ150"/>
      <c r="BA150"/>
      <c r="BB150"/>
      <c r="BC150"/>
      <c r="BD150"/>
    </row>
    <row r="151" spans="35:56">
      <c r="AI151" s="39"/>
      <c r="AJ151">
        <f>+'Ark1'!C2198</f>
        <v>2017</v>
      </c>
      <c r="AK151">
        <f>+'Ark1'!N2198</f>
        <v>200</v>
      </c>
      <c r="AL151" s="3" t="s">
        <v>521</v>
      </c>
      <c r="AM151">
        <f>+'Ark1'!Q2198</f>
        <v>299</v>
      </c>
      <c r="AN151" s="9">
        <f>+'Ark1'!R2198</f>
        <v>835</v>
      </c>
      <c r="AO151" s="9">
        <f>+'Ark1'!S2198</f>
        <v>835</v>
      </c>
      <c r="AP151" s="96">
        <f>+'Ark1'!T2198</f>
        <v>2.9796952503300855</v>
      </c>
      <c r="AQ151" s="1">
        <f>+'Ark1'!W2198</f>
        <v>54.310179640718559</v>
      </c>
      <c r="AR151" s="1">
        <f>+'Ark1'!AB2198</f>
        <v>5.2248443202952384</v>
      </c>
      <c r="AS151" s="9">
        <f>+'Ark1'!Y2198</f>
        <v>204.87628742514997</v>
      </c>
      <c r="AT151" s="96">
        <f t="shared" si="2"/>
        <v>2.7926421404682276</v>
      </c>
      <c r="AU151" s="39"/>
      <c r="AV151" s="11"/>
      <c r="AW151" s="11"/>
      <c r="AX151"/>
      <c r="AY151"/>
      <c r="AZ151"/>
      <c r="BA151"/>
      <c r="BB151"/>
      <c r="BC151"/>
      <c r="BD151"/>
    </row>
    <row r="152" spans="35:56">
      <c r="AI152" s="39"/>
      <c r="AJ152">
        <f>+'Ark1'!C2199</f>
        <v>2017</v>
      </c>
      <c r="AK152">
        <f>+'Ark1'!N2199</f>
        <v>210</v>
      </c>
      <c r="AL152" s="3" t="s">
        <v>522</v>
      </c>
      <c r="AM152">
        <f>+'Ark1'!Q2199</f>
        <v>237</v>
      </c>
      <c r="AN152" s="9">
        <f>+'Ark1'!R2199</f>
        <v>501</v>
      </c>
      <c r="AO152" s="9">
        <f>+'Ark1'!S2199</f>
        <v>501</v>
      </c>
      <c r="AP152" s="96">
        <f>+'Ark1'!T2199</f>
        <v>1.7878171501980515</v>
      </c>
      <c r="AQ152" s="1">
        <f>+'Ark1'!W2199</f>
        <v>52.644710578842314</v>
      </c>
      <c r="AR152" s="1">
        <f>+'Ark1'!AB2199</f>
        <v>5.8413418336229679</v>
      </c>
      <c r="AS152" s="9">
        <f>+'Ark1'!Y2199</f>
        <v>214.50059880239525</v>
      </c>
      <c r="AT152" s="96">
        <f t="shared" si="2"/>
        <v>2.1139240506329116</v>
      </c>
      <c r="AU152" s="39"/>
      <c r="AV152" s="11"/>
      <c r="AW152" s="11"/>
      <c r="AX152"/>
      <c r="AY152"/>
      <c r="AZ152"/>
      <c r="BA152"/>
      <c r="BB152"/>
      <c r="BC152"/>
      <c r="BD152"/>
    </row>
    <row r="153" spans="35:56">
      <c r="AI153" s="39"/>
      <c r="AJ153">
        <f>+'Ark1'!C2200</f>
        <v>2017</v>
      </c>
      <c r="AK153">
        <f>+'Ark1'!N2200</f>
        <v>220</v>
      </c>
      <c r="AL153" s="3" t="s">
        <v>523</v>
      </c>
      <c r="AM153">
        <f>+'Ark1'!Q2200</f>
        <v>163</v>
      </c>
      <c r="AN153" s="9">
        <f>+'Ark1'!R2200</f>
        <v>272</v>
      </c>
      <c r="AO153" s="9">
        <f>+'Ark1'!S2200</f>
        <v>272</v>
      </c>
      <c r="AP153" s="96">
        <f>+'Ark1'!T2200</f>
        <v>0.97063126717339365</v>
      </c>
      <c r="AQ153" s="1">
        <f>+'Ark1'!W2200</f>
        <v>50.610294117647058</v>
      </c>
      <c r="AR153" s="1">
        <f>+'Ark1'!AB2200</f>
        <v>6.1574593620947109</v>
      </c>
      <c r="AS153" s="9">
        <f>+'Ark1'!Y2200</f>
        <v>224.56911764705887</v>
      </c>
      <c r="AT153" s="96">
        <f t="shared" si="2"/>
        <v>1.6687116564417177</v>
      </c>
      <c r="AU153" s="39"/>
      <c r="AV153" s="11"/>
      <c r="AW153" s="11"/>
      <c r="AX153"/>
      <c r="AY153"/>
      <c r="AZ153"/>
      <c r="BA153"/>
      <c r="BB153"/>
      <c r="BC153"/>
      <c r="BD153"/>
    </row>
    <row r="154" spans="35:56">
      <c r="AI154" s="39"/>
      <c r="AJ154">
        <f>+'Ark1'!C2201</f>
        <v>2017</v>
      </c>
      <c r="AK154">
        <f>+'Ark1'!N2201</f>
        <v>230</v>
      </c>
      <c r="AL154" s="3" t="s">
        <v>524</v>
      </c>
      <c r="AM154">
        <f>+'Ark1'!Q2201</f>
        <v>140</v>
      </c>
      <c r="AN154" s="9">
        <f>+'Ark1'!R2201</f>
        <v>295</v>
      </c>
      <c r="AO154" s="9">
        <f>+'Ark1'!S2201</f>
        <v>295</v>
      </c>
      <c r="AP154" s="96">
        <f>+'Ark1'!T2201</f>
        <v>1.0527067052064374</v>
      </c>
      <c r="AQ154" s="1">
        <f>+'Ark1'!W2201</f>
        <v>46.5186440677966</v>
      </c>
      <c r="AR154" s="1">
        <f>+'Ark1'!AB2201</f>
        <v>7.1690595694694004</v>
      </c>
      <c r="AS154" s="9">
        <f>+'Ark1'!Y2201</f>
        <v>244.76576271186431</v>
      </c>
      <c r="AT154" s="96">
        <f t="shared" si="2"/>
        <v>2.1071428571428572</v>
      </c>
      <c r="AU154" s="39"/>
      <c r="AV154" s="11"/>
      <c r="AW154" s="11"/>
      <c r="AX154"/>
      <c r="AY154"/>
      <c r="AZ154"/>
      <c r="BA154"/>
      <c r="BB154"/>
      <c r="BC154"/>
      <c r="BD154"/>
    </row>
    <row r="155" spans="35:56">
      <c r="AI155" s="39"/>
      <c r="AJ155">
        <f>+'Ark1'!C2202</f>
        <v>2016</v>
      </c>
      <c r="AK155">
        <f>+'Ark1'!N2202</f>
        <v>60</v>
      </c>
      <c r="AL155" s="3" t="s">
        <v>525</v>
      </c>
      <c r="AM155">
        <f>+'Ark1'!Q2202</f>
        <v>10</v>
      </c>
      <c r="AN155" s="9">
        <f>+'Ark1'!R2202</f>
        <v>9</v>
      </c>
      <c r="AO155" s="9">
        <f>+'Ark1'!S2202</f>
        <v>8</v>
      </c>
      <c r="AP155" s="96">
        <f>+'Ark1'!T2202</f>
        <v>3.1251085107121782E-2</v>
      </c>
      <c r="AQ155" s="1">
        <f>+'Ark1'!W2202</f>
        <v>69.5</v>
      </c>
      <c r="AR155" s="1">
        <f>+'Ark1'!AB2202</f>
        <v>0</v>
      </c>
      <c r="AS155" s="9">
        <f>+'Ark1'!Y2202</f>
        <v>59.27777777777775</v>
      </c>
      <c r="AT155" s="96">
        <f t="shared" si="2"/>
        <v>0.9</v>
      </c>
      <c r="AU155" s="39"/>
      <c r="AV155" s="11"/>
      <c r="AW155" s="11"/>
      <c r="AX155"/>
      <c r="AY155"/>
      <c r="AZ155"/>
      <c r="BA155"/>
      <c r="BB155"/>
      <c r="BC155"/>
      <c r="BD155"/>
    </row>
    <row r="156" spans="35:56">
      <c r="AI156" s="39"/>
      <c r="AJ156" s="47">
        <f>+'Ark1'!C2203</f>
        <v>2016</v>
      </c>
      <c r="AK156" s="47">
        <f>+'Ark1'!N2203</f>
        <v>70</v>
      </c>
      <c r="AL156" s="48" t="s">
        <v>509</v>
      </c>
      <c r="AM156" s="47">
        <f>+'Ark1'!Q2203</f>
        <v>32</v>
      </c>
      <c r="AN156" s="65">
        <f>+'Ark1'!R2203</f>
        <v>56</v>
      </c>
      <c r="AO156" s="65">
        <f>+'Ark1'!S2203</f>
        <v>55</v>
      </c>
      <c r="AP156" s="101">
        <f>+'Ark1'!T2203</f>
        <v>0.19445119622209103</v>
      </c>
      <c r="AQ156" s="49">
        <f>+'Ark1'!W2203</f>
        <v>61.672727272727279</v>
      </c>
      <c r="AR156" s="49">
        <f>+'Ark1'!AB2203</f>
        <v>3.0632991451851699</v>
      </c>
      <c r="AS156" s="65">
        <f>+'Ark1'!Y2203</f>
        <v>74.737499999999983</v>
      </c>
      <c r="AT156" s="101">
        <f t="shared" si="2"/>
        <v>1.75</v>
      </c>
      <c r="AU156" s="39"/>
      <c r="AV156" s="11"/>
      <c r="AW156" s="11"/>
      <c r="AX156"/>
      <c r="AY156"/>
      <c r="AZ156"/>
      <c r="BA156"/>
      <c r="BB156"/>
      <c r="BC156"/>
      <c r="BD156"/>
    </row>
    <row r="157" spans="35:56">
      <c r="AI157" s="39"/>
      <c r="AJ157" s="47">
        <f>+'Ark1'!C2204</f>
        <v>2016</v>
      </c>
      <c r="AK157" s="47">
        <f>+'Ark1'!N2204</f>
        <v>80</v>
      </c>
      <c r="AL157" s="48" t="s">
        <v>510</v>
      </c>
      <c r="AM157" s="47">
        <f>+'Ark1'!Q2204</f>
        <v>76</v>
      </c>
      <c r="AN157" s="65">
        <f>+'Ark1'!R2204</f>
        <v>207</v>
      </c>
      <c r="AO157" s="65">
        <f>+'Ark1'!S2204</f>
        <v>206</v>
      </c>
      <c r="AP157" s="101">
        <f>+'Ark1'!T2204</f>
        <v>0.71877495746380082</v>
      </c>
      <c r="AQ157" s="49">
        <f>+'Ark1'!W2204</f>
        <v>61.849514563106801</v>
      </c>
      <c r="AR157" s="49">
        <f>+'Ark1'!AB2204</f>
        <v>2.8063165155966803</v>
      </c>
      <c r="AS157" s="65">
        <f>+'Ark1'!Y2204</f>
        <v>85.689371980676299</v>
      </c>
      <c r="AT157" s="101">
        <f t="shared" si="2"/>
        <v>2.7236842105263159</v>
      </c>
      <c r="AU157" s="39"/>
      <c r="AV157" s="11"/>
      <c r="AW157" s="11"/>
      <c r="AX157"/>
      <c r="AY157"/>
      <c r="AZ157"/>
      <c r="BA157"/>
      <c r="BB157"/>
      <c r="BC157"/>
      <c r="BD157"/>
    </row>
    <row r="158" spans="35:56">
      <c r="AI158" s="39"/>
      <c r="AJ158" s="47">
        <f>+'Ark1'!C2205</f>
        <v>2016</v>
      </c>
      <c r="AK158" s="47">
        <f>+'Ark1'!N2205</f>
        <v>90</v>
      </c>
      <c r="AL158" s="48" t="s">
        <v>511</v>
      </c>
      <c r="AM158" s="47">
        <f>+'Ark1'!Q2205</f>
        <v>160</v>
      </c>
      <c r="AN158" s="65">
        <f>+'Ark1'!R2205</f>
        <v>579</v>
      </c>
      <c r="AO158" s="65">
        <f>+'Ark1'!S2205</f>
        <v>579</v>
      </c>
      <c r="AP158" s="101">
        <f>+'Ark1'!T2205</f>
        <v>2.0104864752248344</v>
      </c>
      <c r="AQ158" s="49">
        <f>+'Ark1'!W2205</f>
        <v>61.670120898100173</v>
      </c>
      <c r="AR158" s="49">
        <f>+'Ark1'!AB2205</f>
        <v>2.7466396776902577</v>
      </c>
      <c r="AS158" s="65">
        <f>+'Ark1'!Y2205</f>
        <v>95.465803108808302</v>
      </c>
      <c r="AT158" s="101">
        <f t="shared" si="2"/>
        <v>3.6187499999999999</v>
      </c>
      <c r="AU158" s="39"/>
      <c r="AV158" s="11"/>
      <c r="AW158" s="11"/>
      <c r="AX158"/>
      <c r="AY158"/>
      <c r="AZ158"/>
      <c r="BA158"/>
      <c r="BB158"/>
      <c r="BC158"/>
      <c r="BD158"/>
    </row>
    <row r="159" spans="35:56">
      <c r="AI159" s="39"/>
      <c r="AJ159" s="47">
        <f>+'Ark1'!C2206</f>
        <v>2016</v>
      </c>
      <c r="AK159" s="47">
        <f>+'Ark1'!N2206</f>
        <v>100</v>
      </c>
      <c r="AL159" s="48" t="s">
        <v>486</v>
      </c>
      <c r="AM159" s="47">
        <f>+'Ark1'!Q2206</f>
        <v>235</v>
      </c>
      <c r="AN159" s="65">
        <f>+'Ark1'!R2206</f>
        <v>1121</v>
      </c>
      <c r="AO159" s="65">
        <f>+'Ark1'!S2206</f>
        <v>1120</v>
      </c>
      <c r="AP159" s="101">
        <f>+'Ark1'!T2206</f>
        <v>3.8924962672315009</v>
      </c>
      <c r="AQ159" s="49">
        <f>+'Ark1'!W2206</f>
        <v>61.926785714285693</v>
      </c>
      <c r="AR159" s="49">
        <f>+'Ark1'!AB2206</f>
        <v>2.7742432089947071</v>
      </c>
      <c r="AS159" s="65">
        <f>+'Ark1'!Y2206</f>
        <v>105.51097234611937</v>
      </c>
      <c r="AT159" s="101">
        <f t="shared" si="2"/>
        <v>4.7702127659574467</v>
      </c>
      <c r="AU159" s="39"/>
      <c r="AV159" s="11"/>
      <c r="AW159" s="11"/>
      <c r="AX159"/>
      <c r="AY159"/>
      <c r="AZ159"/>
      <c r="BA159"/>
      <c r="BB159"/>
      <c r="BC159"/>
      <c r="BD159"/>
    </row>
    <row r="160" spans="35:56">
      <c r="AI160" s="39"/>
      <c r="AJ160" s="47">
        <f>+'Ark1'!C2207</f>
        <v>2016</v>
      </c>
      <c r="AK160" s="47">
        <f>+'Ark1'!N2207</f>
        <v>110</v>
      </c>
      <c r="AL160" s="48" t="s">
        <v>512</v>
      </c>
      <c r="AM160" s="47">
        <f>+'Ark1'!Q2207</f>
        <v>311</v>
      </c>
      <c r="AN160" s="65">
        <f>+'Ark1'!R2207</f>
        <v>1939</v>
      </c>
      <c r="AO160" s="65">
        <f>+'Ark1'!S2207</f>
        <v>1939</v>
      </c>
      <c r="AP160" s="101">
        <f>+'Ark1'!T2207</f>
        <v>6.7328726691899021</v>
      </c>
      <c r="AQ160" s="49">
        <f>+'Ark1'!W2207</f>
        <v>61.378545642083559</v>
      </c>
      <c r="AR160" s="49">
        <f>+'Ark1'!AB2207</f>
        <v>3.1169525571099799</v>
      </c>
      <c r="AS160" s="65">
        <f>+'Ark1'!Y2207</f>
        <v>115.43749355337796</v>
      </c>
      <c r="AT160" s="101">
        <f t="shared" si="2"/>
        <v>6.234726688102894</v>
      </c>
      <c r="AU160" s="39"/>
      <c r="AV160" s="11"/>
      <c r="AW160" s="11"/>
      <c r="AX160"/>
      <c r="AY160"/>
      <c r="AZ160"/>
      <c r="BA160"/>
      <c r="BB160"/>
      <c r="BC160"/>
      <c r="BD160"/>
    </row>
    <row r="161" spans="35:56">
      <c r="AI161" s="39"/>
      <c r="AJ161" s="47">
        <f>+'Ark1'!C2208</f>
        <v>2016</v>
      </c>
      <c r="AK161" s="47">
        <f>+'Ark1'!N2208</f>
        <v>120</v>
      </c>
      <c r="AL161" s="48" t="s">
        <v>513</v>
      </c>
      <c r="AM161" s="47">
        <f>+'Ark1'!Q2208</f>
        <v>504</v>
      </c>
      <c r="AN161" s="65">
        <f>+'Ark1'!R2208</f>
        <v>3478</v>
      </c>
      <c r="AO161" s="65">
        <f>+'Ark1'!S2208</f>
        <v>3473</v>
      </c>
      <c r="AP161" s="101">
        <f>+'Ark1'!T2208</f>
        <v>12.076808222507724</v>
      </c>
      <c r="AQ161" s="49">
        <f>+'Ark1'!W2208</f>
        <v>60.20644975525483</v>
      </c>
      <c r="AR161" s="49">
        <f>+'Ark1'!AB2208</f>
        <v>3.6995955267781473</v>
      </c>
      <c r="AS161" s="65">
        <f>+'Ark1'!Y2208</f>
        <v>125.52823461759623</v>
      </c>
      <c r="AT161" s="101">
        <f t="shared" si="2"/>
        <v>6.9007936507936511</v>
      </c>
      <c r="AU161" s="39"/>
      <c r="AV161" s="11"/>
      <c r="AW161" s="11"/>
      <c r="AX161"/>
      <c r="AY161"/>
      <c r="AZ161"/>
      <c r="BA161"/>
      <c r="BB161"/>
      <c r="BC161"/>
      <c r="BD161"/>
    </row>
    <row r="162" spans="35:56">
      <c r="AI162" s="39"/>
      <c r="AJ162" s="47">
        <f>+'Ark1'!C2209</f>
        <v>2016</v>
      </c>
      <c r="AK162" s="47">
        <f>+'Ark1'!N2209</f>
        <v>130</v>
      </c>
      <c r="AL162" s="48" t="s">
        <v>514</v>
      </c>
      <c r="AM162" s="47">
        <f>+'Ark1'!Q2209</f>
        <v>558</v>
      </c>
      <c r="AN162" s="65">
        <f>+'Ark1'!R2209</f>
        <v>4172</v>
      </c>
      <c r="AO162" s="65">
        <f>+'Ark1'!S2209</f>
        <v>4162</v>
      </c>
      <c r="AP162" s="101">
        <f>+'Ark1'!T2209</f>
        <v>14.486614118545781</v>
      </c>
      <c r="AQ162" s="49">
        <f>+'Ark1'!W2209</f>
        <v>59.667227294569919</v>
      </c>
      <c r="AR162" s="49">
        <f>+'Ark1'!AB2209</f>
        <v>4.0542367479707959</v>
      </c>
      <c r="AS162" s="65">
        <f>+'Ark1'!Y2209</f>
        <v>134.62030201342282</v>
      </c>
      <c r="AT162" s="101">
        <f t="shared" si="2"/>
        <v>7.4767025089605736</v>
      </c>
      <c r="AU162" s="39"/>
      <c r="AV162" s="11"/>
      <c r="AW162" s="11"/>
      <c r="AX162"/>
      <c r="AY162"/>
      <c r="AZ162"/>
      <c r="BA162"/>
      <c r="BB162"/>
      <c r="BC162"/>
      <c r="BD162"/>
    </row>
    <row r="163" spans="35:56">
      <c r="AI163" s="39"/>
      <c r="AJ163" s="47">
        <f>+'Ark1'!C2210</f>
        <v>2016</v>
      </c>
      <c r="AK163" s="47">
        <f>+'Ark1'!N2210</f>
        <v>140</v>
      </c>
      <c r="AL163" s="48" t="s">
        <v>515</v>
      </c>
      <c r="AM163" s="47">
        <f>+'Ark1'!Q2210</f>
        <v>518</v>
      </c>
      <c r="AN163" s="65">
        <f>+'Ark1'!R2210</f>
        <v>3790</v>
      </c>
      <c r="AO163" s="65">
        <f>+'Ark1'!S2210</f>
        <v>3782</v>
      </c>
      <c r="AP163" s="101">
        <f>+'Ark1'!T2210</f>
        <v>13.160179172887949</v>
      </c>
      <c r="AQ163" s="49">
        <f>+'Ark1'!W2210</f>
        <v>59.466684294024304</v>
      </c>
      <c r="AR163" s="49">
        <f>+'Ark1'!AB2210</f>
        <v>4.2667934990920191</v>
      </c>
      <c r="AS163" s="65">
        <f>+'Ark1'!Y2210</f>
        <v>144.60108179419524</v>
      </c>
      <c r="AT163" s="101">
        <f t="shared" si="2"/>
        <v>7.3166023166023164</v>
      </c>
      <c r="AU163" s="39"/>
      <c r="AV163" s="11"/>
      <c r="AW163" s="11"/>
      <c r="AX163"/>
      <c r="AY163"/>
      <c r="AZ163"/>
      <c r="BA163"/>
      <c r="BB163"/>
      <c r="BC163"/>
      <c r="BD163"/>
    </row>
    <row r="164" spans="35:56">
      <c r="AI164" s="39"/>
      <c r="AJ164" s="47">
        <f>+'Ark1'!C2211</f>
        <v>2016</v>
      </c>
      <c r="AK164" s="47">
        <f>+'Ark1'!N2211</f>
        <v>150</v>
      </c>
      <c r="AL164" s="48" t="s">
        <v>516</v>
      </c>
      <c r="AM164" s="47">
        <f>+'Ark1'!Q2211</f>
        <v>475</v>
      </c>
      <c r="AN164" s="65">
        <f>+'Ark1'!R2211</f>
        <v>3443</v>
      </c>
      <c r="AO164" s="65">
        <f>+'Ark1'!S2211</f>
        <v>3440</v>
      </c>
      <c r="AP164" s="101">
        <f>+'Ark1'!T2211</f>
        <v>11.955276224868919</v>
      </c>
      <c r="AQ164" s="49">
        <f>+'Ark1'!W2211</f>
        <v>59.187209302325591</v>
      </c>
      <c r="AR164" s="49">
        <f>+'Ark1'!AB2211</f>
        <v>4.4988834922814238</v>
      </c>
      <c r="AS164" s="65">
        <f>+'Ark1'!Y2211</f>
        <v>154.88335753703163</v>
      </c>
      <c r="AT164" s="101">
        <f t="shared" si="2"/>
        <v>7.2484210526315787</v>
      </c>
      <c r="AU164" s="39"/>
      <c r="AV164" s="11"/>
      <c r="AW164" s="11"/>
      <c r="AX164"/>
      <c r="AY164"/>
      <c r="AZ164"/>
      <c r="BA164"/>
      <c r="BB164"/>
      <c r="BC164"/>
      <c r="BD164"/>
    </row>
    <row r="165" spans="35:56">
      <c r="AI165" s="39"/>
      <c r="AJ165" s="47">
        <f>+'Ark1'!C2212</f>
        <v>2016</v>
      </c>
      <c r="AK165" s="47">
        <f>+'Ark1'!N2212</f>
        <v>160</v>
      </c>
      <c r="AL165" s="48" t="s">
        <v>517</v>
      </c>
      <c r="AM165" s="47">
        <f>+'Ark1'!Q2212</f>
        <v>432</v>
      </c>
      <c r="AN165" s="65">
        <f>+'Ark1'!R2212</f>
        <v>2852</v>
      </c>
      <c r="AO165" s="65">
        <f>+'Ark1'!S2212</f>
        <v>2850</v>
      </c>
      <c r="AP165" s="101">
        <f>+'Ark1'!T2212</f>
        <v>9.9031216361679224</v>
      </c>
      <c r="AQ165" s="49">
        <f>+'Ark1'!W2212</f>
        <v>58.688771929824561</v>
      </c>
      <c r="AR165" s="49">
        <f>+'Ark1'!AB2212</f>
        <v>4.5244342750655182</v>
      </c>
      <c r="AS165" s="65">
        <f>+'Ark1'!Y2212</f>
        <v>164.83159186535781</v>
      </c>
      <c r="AT165" s="101">
        <f t="shared" si="2"/>
        <v>6.6018518518518521</v>
      </c>
      <c r="AU165" s="39"/>
      <c r="AV165" s="11"/>
      <c r="AW165" s="11"/>
      <c r="AX165"/>
      <c r="AY165"/>
      <c r="AZ165"/>
      <c r="BA165"/>
      <c r="BB165"/>
      <c r="BC165"/>
      <c r="BD165"/>
    </row>
    <row r="166" spans="35:56">
      <c r="AI166" s="39"/>
      <c r="AJ166" s="47">
        <f>+'Ark1'!C2213</f>
        <v>2016</v>
      </c>
      <c r="AK166" s="47">
        <f>+'Ark1'!N2213</f>
        <v>170</v>
      </c>
      <c r="AL166" s="48" t="s">
        <v>518</v>
      </c>
      <c r="AM166" s="47">
        <f>+'Ark1'!Q2213</f>
        <v>419</v>
      </c>
      <c r="AN166" s="65">
        <f>+'Ark1'!R2213</f>
        <v>2335</v>
      </c>
      <c r="AO166" s="65">
        <f>+'Ark1'!S2213</f>
        <v>2334</v>
      </c>
      <c r="AP166" s="101">
        <f>+'Ark1'!T2213</f>
        <v>8.1079204139032601</v>
      </c>
      <c r="AQ166" s="49">
        <f>+'Ark1'!W2213</f>
        <v>58.206940874035993</v>
      </c>
      <c r="AR166" s="49">
        <f>+'Ark1'!AB2213</f>
        <v>4.4662423968384823</v>
      </c>
      <c r="AS166" s="65">
        <f>+'Ark1'!Y2213</f>
        <v>174.79546038543941</v>
      </c>
      <c r="AT166" s="101">
        <f t="shared" si="2"/>
        <v>5.5727923627684968</v>
      </c>
      <c r="AU166" s="39"/>
      <c r="AV166" s="11"/>
      <c r="AW166" s="11"/>
      <c r="AX166"/>
      <c r="AY166"/>
      <c r="AZ166"/>
      <c r="BA166"/>
      <c r="BB166"/>
      <c r="BC166"/>
      <c r="BD166"/>
    </row>
    <row r="167" spans="35:56">
      <c r="AI167" s="39"/>
      <c r="AJ167" s="47">
        <f>+'Ark1'!C2214</f>
        <v>2016</v>
      </c>
      <c r="AK167" s="47">
        <f>+'Ark1'!N2214</f>
        <v>180</v>
      </c>
      <c r="AL167" s="48" t="s">
        <v>519</v>
      </c>
      <c r="AM167" s="47">
        <f>+'Ark1'!Q2214</f>
        <v>392</v>
      </c>
      <c r="AN167" s="65">
        <f>+'Ark1'!R2214</f>
        <v>1814</v>
      </c>
      <c r="AO167" s="65">
        <f>+'Ark1'!S2214</f>
        <v>1814</v>
      </c>
      <c r="AP167" s="101">
        <f>+'Ark1'!T2214</f>
        <v>6.2988298204798783</v>
      </c>
      <c r="AQ167" s="49">
        <f>+'Ark1'!W2214</f>
        <v>57.121830209481807</v>
      </c>
      <c r="AR167" s="49">
        <f>+'Ark1'!AB2214</f>
        <v>4.8473998488070444</v>
      </c>
      <c r="AS167" s="65">
        <f>+'Ark1'!Y2214</f>
        <v>184.7234288864388</v>
      </c>
      <c r="AT167" s="101">
        <f t="shared" si="2"/>
        <v>4.6275510204081636</v>
      </c>
      <c r="AU167" s="39"/>
      <c r="AV167" s="11"/>
      <c r="AW167" s="11"/>
      <c r="AX167"/>
      <c r="AY167"/>
      <c r="AZ167"/>
      <c r="BA167"/>
      <c r="BB167"/>
      <c r="BC167"/>
      <c r="BD167"/>
    </row>
    <row r="168" spans="35:56">
      <c r="AI168" s="39"/>
      <c r="AJ168" s="47">
        <f>+'Ark1'!C2215</f>
        <v>2016</v>
      </c>
      <c r="AK168" s="47">
        <f>+'Ark1'!N2215</f>
        <v>190</v>
      </c>
      <c r="AL168" s="48" t="s">
        <v>520</v>
      </c>
      <c r="AM168" s="47">
        <f>+'Ark1'!Q2215</f>
        <v>348</v>
      </c>
      <c r="AN168" s="65">
        <f>+'Ark1'!R2215</f>
        <v>1242</v>
      </c>
      <c r="AO168" s="65">
        <f>+'Ark1'!S2215</f>
        <v>1242</v>
      </c>
      <c r="AP168" s="101">
        <f>+'Ark1'!T2215</f>
        <v>4.3126497447828056</v>
      </c>
      <c r="AQ168" s="49">
        <f>+'Ark1'!W2215</f>
        <v>55.859098228663441</v>
      </c>
      <c r="AR168" s="49">
        <f>+'Ark1'!AB2215</f>
        <v>5.1299020929355308</v>
      </c>
      <c r="AS168" s="65">
        <f>+'Ark1'!Y2215</f>
        <v>194.71360708534633</v>
      </c>
      <c r="AT168" s="101">
        <f t="shared" si="2"/>
        <v>3.5689655172413794</v>
      </c>
      <c r="AU168" s="39"/>
      <c r="AV168" s="11"/>
      <c r="AW168" s="11"/>
      <c r="AX168"/>
      <c r="AY168"/>
      <c r="AZ168"/>
      <c r="BA168"/>
      <c r="BB168"/>
      <c r="BC168"/>
      <c r="BD168"/>
    </row>
    <row r="169" spans="35:56">
      <c r="AI169" s="39"/>
      <c r="AJ169" s="47">
        <f>+'Ark1'!C2216</f>
        <v>2016</v>
      </c>
      <c r="AK169" s="47">
        <f>+'Ark1'!N2216</f>
        <v>200</v>
      </c>
      <c r="AL169" s="48" t="s">
        <v>521</v>
      </c>
      <c r="AM169" s="47">
        <f>+'Ark1'!Q2216</f>
        <v>290</v>
      </c>
      <c r="AN169" s="65">
        <f>+'Ark1'!R2216</f>
        <v>756</v>
      </c>
      <c r="AO169" s="65">
        <f>+'Ark1'!S2216</f>
        <v>756</v>
      </c>
      <c r="AP169" s="101">
        <f>+'Ark1'!T2216</f>
        <v>2.6250911489982296</v>
      </c>
      <c r="AQ169" s="49">
        <f>+'Ark1'!W2216</f>
        <v>54.616402116402099</v>
      </c>
      <c r="AR169" s="49">
        <f>+'Ark1'!AB2216</f>
        <v>5.4567511476133994</v>
      </c>
      <c r="AS169" s="65">
        <f>+'Ark1'!Y2216</f>
        <v>204.72592592592596</v>
      </c>
      <c r="AT169" s="101">
        <f t="shared" si="2"/>
        <v>2.6068965517241378</v>
      </c>
      <c r="AU169" s="39"/>
      <c r="AV169" s="11"/>
      <c r="AW169" s="11"/>
      <c r="AX169"/>
      <c r="AY169"/>
      <c r="AZ169"/>
      <c r="BA169"/>
      <c r="BB169"/>
      <c r="BC169"/>
      <c r="BD169"/>
    </row>
    <row r="170" spans="35:56">
      <c r="AI170" s="39"/>
      <c r="AJ170" s="47">
        <f>+'Ark1'!C2217</f>
        <v>2016</v>
      </c>
      <c r="AK170" s="47">
        <f>+'Ark1'!N2217</f>
        <v>210</v>
      </c>
      <c r="AL170" s="48" t="s">
        <v>522</v>
      </c>
      <c r="AM170" s="47">
        <f>+'Ark1'!Q2217</f>
        <v>205</v>
      </c>
      <c r="AN170" s="65">
        <f>+'Ark1'!R2217</f>
        <v>447</v>
      </c>
      <c r="AO170" s="65">
        <f>+'Ark1'!S2217</f>
        <v>447</v>
      </c>
      <c r="AP170" s="101">
        <f>+'Ark1'!T2217</f>
        <v>1.5521372269870479</v>
      </c>
      <c r="AQ170" s="49">
        <f>+'Ark1'!W2217</f>
        <v>53.38031319910516</v>
      </c>
      <c r="AR170" s="49">
        <f>+'Ark1'!AB2217</f>
        <v>5.5746603825393244</v>
      </c>
      <c r="AS170" s="65">
        <f>+'Ark1'!Y2217</f>
        <v>214.61252796420564</v>
      </c>
      <c r="AT170" s="101">
        <f t="shared" si="2"/>
        <v>2.1804878048780489</v>
      </c>
      <c r="AU170" s="39"/>
      <c r="AV170" s="11"/>
      <c r="AW170" s="11"/>
      <c r="AX170"/>
      <c r="AY170"/>
      <c r="AZ170"/>
      <c r="BA170"/>
      <c r="BB170"/>
      <c r="BC170"/>
      <c r="BD170"/>
    </row>
    <row r="171" spans="35:56">
      <c r="AI171" s="39"/>
      <c r="AJ171" s="47">
        <f>+'Ark1'!C2218</f>
        <v>2016</v>
      </c>
      <c r="AK171" s="47">
        <f>+'Ark1'!N2218</f>
        <v>220</v>
      </c>
      <c r="AL171" s="48" t="s">
        <v>523</v>
      </c>
      <c r="AM171" s="47">
        <f>+'Ark1'!Q2218</f>
        <v>163</v>
      </c>
      <c r="AN171" s="65">
        <f>+'Ark1'!R2218</f>
        <v>256</v>
      </c>
      <c r="AO171" s="65">
        <f>+'Ark1'!S2218</f>
        <v>256</v>
      </c>
      <c r="AP171" s="101">
        <f>+'Ark1'!T2218</f>
        <v>0.88891975415813052</v>
      </c>
      <c r="AQ171" s="49">
        <f>+'Ark1'!W2218</f>
        <v>51.3203125</v>
      </c>
      <c r="AR171" s="49">
        <f>+'Ark1'!AB2218</f>
        <v>6.1877318059482604</v>
      </c>
      <c r="AS171" s="65">
        <f>+'Ark1'!Y2218</f>
        <v>224.84062499999996</v>
      </c>
      <c r="AT171" s="101">
        <f t="shared" si="2"/>
        <v>1.5705521472392638</v>
      </c>
      <c r="AU171" s="39"/>
      <c r="AV171" s="11"/>
      <c r="AW171" s="11"/>
      <c r="AX171"/>
      <c r="AY171"/>
      <c r="AZ171"/>
      <c r="BA171"/>
      <c r="BB171"/>
      <c r="BC171"/>
      <c r="BD171"/>
    </row>
    <row r="172" spans="35:56">
      <c r="AI172" s="39"/>
      <c r="AJ172" s="47">
        <f>+'Ark1'!C2219</f>
        <v>2016</v>
      </c>
      <c r="AK172" s="47">
        <f>+'Ark1'!N2219</f>
        <v>230</v>
      </c>
      <c r="AL172" s="48" t="s">
        <v>524</v>
      </c>
      <c r="AM172" s="47">
        <f>+'Ark1'!Q2219</f>
        <v>151</v>
      </c>
      <c r="AN172" s="65">
        <f>+'Ark1'!R2219</f>
        <v>303</v>
      </c>
      <c r="AO172" s="65">
        <f>+'Ark1'!S2219</f>
        <v>303</v>
      </c>
      <c r="AP172" s="101">
        <f>+'Ark1'!T2219</f>
        <v>1.0521198652731001</v>
      </c>
      <c r="AQ172" s="49">
        <f>+'Ark1'!W2219</f>
        <v>46.980198019801968</v>
      </c>
      <c r="AR172" s="49">
        <f>+'Ark1'!AB2219</f>
        <v>6.9926602699228271</v>
      </c>
      <c r="AS172" s="65">
        <f>+'Ark1'!Y2219</f>
        <v>243.46303630363045</v>
      </c>
      <c r="AT172" s="101">
        <f t="shared" si="2"/>
        <v>2.0066225165562912</v>
      </c>
      <c r="AU172" s="39"/>
      <c r="AV172"/>
      <c r="AW172"/>
      <c r="AX172"/>
      <c r="AY172"/>
      <c r="AZ172"/>
      <c r="BA172"/>
      <c r="BB172"/>
      <c r="BC172"/>
      <c r="BD172"/>
    </row>
    <row r="173" spans="35:56">
      <c r="AI173" s="39"/>
      <c r="AJ173" s="47">
        <f>+'Ark1'!C2220</f>
        <v>2015</v>
      </c>
      <c r="AK173" s="47">
        <f>+'Ark1'!N2220</f>
        <v>60</v>
      </c>
      <c r="AL173" s="48" t="s">
        <v>525</v>
      </c>
      <c r="AM173" s="47">
        <f>+'Ark1'!Q2220</f>
        <v>10</v>
      </c>
      <c r="AN173" s="65">
        <f>+'Ark1'!R2220</f>
        <v>10</v>
      </c>
      <c r="AO173" s="65">
        <f>+'Ark1'!S2220</f>
        <v>10</v>
      </c>
      <c r="AP173" s="101">
        <f>+'Ark1'!T2220</f>
        <v>2.4201940995667859E-2</v>
      </c>
      <c r="AQ173" s="49">
        <f>+'Ark1'!W2220</f>
        <v>62.6</v>
      </c>
      <c r="AR173" s="49">
        <f>+'Ark1'!AB2220</f>
        <v>1.799999999999838</v>
      </c>
      <c r="AS173" s="65">
        <f>+'Ark1'!Y2220</f>
        <v>63.89</v>
      </c>
      <c r="AT173" s="101">
        <f t="shared" si="2"/>
        <v>1</v>
      </c>
      <c r="AU173" s="39"/>
      <c r="AV173"/>
      <c r="AW173"/>
      <c r="AX173"/>
      <c r="AY173"/>
      <c r="AZ173"/>
      <c r="BA173"/>
      <c r="BB173"/>
      <c r="BC173"/>
      <c r="BD173"/>
    </row>
    <row r="174" spans="35:56">
      <c r="AI174" s="39"/>
      <c r="AJ174">
        <f>+'Ark1'!C2221</f>
        <v>2015</v>
      </c>
      <c r="AK174">
        <f>+'Ark1'!N2221</f>
        <v>70</v>
      </c>
      <c r="AL174" s="3" t="s">
        <v>509</v>
      </c>
      <c r="AM174">
        <f>+'Ark1'!Q2221</f>
        <v>44</v>
      </c>
      <c r="AN174" s="9">
        <f>+'Ark1'!R2221</f>
        <v>71</v>
      </c>
      <c r="AO174" s="9">
        <f>+'Ark1'!S2221</f>
        <v>70</v>
      </c>
      <c r="AP174" s="96">
        <f>+'Ark1'!T2221</f>
        <v>0.17183378106924177</v>
      </c>
      <c r="AQ174" s="1">
        <f>+'Ark1'!W2221</f>
        <v>62.44285714285715</v>
      </c>
      <c r="AR174" s="1">
        <f>+'Ark1'!AB2221</f>
        <v>2.370266496684744</v>
      </c>
      <c r="AS174" s="9">
        <f>+'Ark1'!Y2221</f>
        <v>75.205633802816891</v>
      </c>
      <c r="AT174" s="96">
        <f t="shared" si="2"/>
        <v>1.6136363636363635</v>
      </c>
      <c r="AU174" s="39"/>
      <c r="AV174"/>
      <c r="AW174"/>
      <c r="AX174"/>
      <c r="AY174"/>
      <c r="AZ174"/>
      <c r="BA174"/>
      <c r="BB174"/>
      <c r="BC174"/>
      <c r="BD174"/>
    </row>
    <row r="175" spans="35:56">
      <c r="AI175" s="39"/>
      <c r="AJ175">
        <f>+'Ark1'!C2222</f>
        <v>2015</v>
      </c>
      <c r="AK175">
        <f>+'Ark1'!N2222</f>
        <v>80</v>
      </c>
      <c r="AL175" s="3" t="s">
        <v>510</v>
      </c>
      <c r="AM175">
        <f>+'Ark1'!Q2222</f>
        <v>115</v>
      </c>
      <c r="AN175" s="9">
        <f>+'Ark1'!R2222</f>
        <v>271</v>
      </c>
      <c r="AO175" s="9">
        <f>+'Ark1'!S2222</f>
        <v>270</v>
      </c>
      <c r="AP175" s="96">
        <f>+'Ark1'!T2222</f>
        <v>0.65587260098259892</v>
      </c>
      <c r="AQ175" s="1">
        <f>+'Ark1'!W2222</f>
        <v>62.355555555555561</v>
      </c>
      <c r="AR175" s="1">
        <f>+'Ark1'!AB2222</f>
        <v>2.6316215721044594</v>
      </c>
      <c r="AS175" s="9">
        <f>+'Ark1'!Y2222</f>
        <v>85.701107011070107</v>
      </c>
      <c r="AT175" s="96">
        <f t="shared" si="2"/>
        <v>2.3565217391304349</v>
      </c>
      <c r="AU175" s="39"/>
      <c r="AV175"/>
      <c r="AW175"/>
      <c r="AX175"/>
      <c r="AY175"/>
      <c r="AZ175"/>
      <c r="BA175"/>
      <c r="BB175"/>
      <c r="BC175"/>
      <c r="BD175"/>
    </row>
    <row r="176" spans="35:56">
      <c r="AI176" s="39"/>
      <c r="AJ176">
        <f>+'Ark1'!C2223</f>
        <v>2015</v>
      </c>
      <c r="AK176">
        <f>+'Ark1'!N2223</f>
        <v>90</v>
      </c>
      <c r="AL176" s="3" t="s">
        <v>511</v>
      </c>
      <c r="AM176">
        <f>+'Ark1'!Q2223</f>
        <v>216</v>
      </c>
      <c r="AN176" s="9">
        <f>+'Ark1'!R2223</f>
        <v>820</v>
      </c>
      <c r="AO176" s="9">
        <f>+'Ark1'!S2223</f>
        <v>820</v>
      </c>
      <c r="AP176" s="96">
        <f>+'Ark1'!T2223</f>
        <v>1.9845591616447635</v>
      </c>
      <c r="AQ176" s="1">
        <f>+'Ark1'!W2223</f>
        <v>62.33048780487804</v>
      </c>
      <c r="AR176" s="1">
        <f>+'Ark1'!AB2223</f>
        <v>2.5325774504513032</v>
      </c>
      <c r="AS176" s="9">
        <f>+'Ark1'!Y2223</f>
        <v>95.903536585365842</v>
      </c>
      <c r="AT176" s="96">
        <f t="shared" si="2"/>
        <v>3.7962962962962963</v>
      </c>
      <c r="AU176" s="39"/>
      <c r="AV176"/>
      <c r="AW176"/>
      <c r="AX176"/>
      <c r="AY176"/>
      <c r="AZ176"/>
      <c r="BA176"/>
      <c r="BB176"/>
      <c r="BC176"/>
      <c r="BD176"/>
    </row>
    <row r="177" spans="35:56">
      <c r="AI177" s="39"/>
      <c r="AJ177">
        <f>+'Ark1'!C2224</f>
        <v>2015</v>
      </c>
      <c r="AK177">
        <f>+'Ark1'!N2224</f>
        <v>100</v>
      </c>
      <c r="AL177" s="3" t="s">
        <v>486</v>
      </c>
      <c r="AM177">
        <f>+'Ark1'!Q2224</f>
        <v>976</v>
      </c>
      <c r="AN177" s="9">
        <f>+'Ark1'!R2224</f>
        <v>5864</v>
      </c>
      <c r="AO177" s="9">
        <f>+'Ark1'!S2224</f>
        <v>5860</v>
      </c>
      <c r="AP177" s="96">
        <f>+'Ark1'!T2224</f>
        <v>14.19201819985963</v>
      </c>
      <c r="AQ177" s="1">
        <f>+'Ark1'!W2224</f>
        <v>59.737713310580226</v>
      </c>
      <c r="AR177" s="1">
        <f>+'Ark1'!AB2224</f>
        <v>3.3951849401583103</v>
      </c>
      <c r="AS177" s="9">
        <f>+'Ark1'!Y2224</f>
        <v>107.13294679399762</v>
      </c>
      <c r="AT177" s="96">
        <f t="shared" si="2"/>
        <v>6.0081967213114753</v>
      </c>
      <c r="AU177" s="39"/>
      <c r="AV177"/>
      <c r="AW177"/>
      <c r="AX177"/>
      <c r="AY177"/>
      <c r="AZ177"/>
      <c r="BA177"/>
      <c r="BB177"/>
      <c r="BC177"/>
      <c r="BD177"/>
    </row>
    <row r="178" spans="35:56">
      <c r="AI178" s="39"/>
      <c r="AJ178">
        <f>+'Ark1'!C2225</f>
        <v>2015</v>
      </c>
      <c r="AK178">
        <f>+'Ark1'!N2225</f>
        <v>110</v>
      </c>
      <c r="AL178" s="3" t="s">
        <v>512</v>
      </c>
      <c r="AM178">
        <f>+'Ark1'!Q2225</f>
        <v>1026</v>
      </c>
      <c r="AN178" s="9">
        <f>+'Ark1'!R2225</f>
        <v>8322</v>
      </c>
      <c r="AO178" s="9">
        <f>+'Ark1'!S2225</f>
        <v>8318</v>
      </c>
      <c r="AP178" s="96">
        <f>+'Ark1'!T2225</f>
        <v>20.140855296594786</v>
      </c>
      <c r="AQ178" s="1">
        <f>+'Ark1'!W2225</f>
        <v>59.559870161096427</v>
      </c>
      <c r="AR178" s="1">
        <f>+'Ark1'!AB2225</f>
        <v>3.4959476533786504</v>
      </c>
      <c r="AS178" s="9">
        <f>+'Ark1'!Y2225</f>
        <v>114.31862533045</v>
      </c>
      <c r="AT178" s="96">
        <f t="shared" si="2"/>
        <v>8.1111111111111107</v>
      </c>
      <c r="AU178" s="39"/>
      <c r="AV178"/>
      <c r="AW178"/>
      <c r="AX178"/>
      <c r="AY178"/>
      <c r="AZ178"/>
      <c r="BA178"/>
      <c r="BB178"/>
      <c r="BC178"/>
      <c r="BD178"/>
    </row>
    <row r="179" spans="35:56">
      <c r="AI179" s="39"/>
      <c r="AJ179">
        <f>+'Ark1'!C2226</f>
        <v>2015</v>
      </c>
      <c r="AK179">
        <f>+'Ark1'!N2226</f>
        <v>120</v>
      </c>
      <c r="AL179" s="3" t="s">
        <v>513</v>
      </c>
      <c r="AM179">
        <f>+'Ark1'!Q2226</f>
        <v>637</v>
      </c>
      <c r="AN179" s="9">
        <f>+'Ark1'!R2226</f>
        <v>4748</v>
      </c>
      <c r="AO179" s="9">
        <f>+'Ark1'!S2226</f>
        <v>4747</v>
      </c>
      <c r="AP179" s="96">
        <f>+'Ark1'!T2226</f>
        <v>11.491081584743096</v>
      </c>
      <c r="AQ179" s="1">
        <f>+'Ark1'!W2226</f>
        <v>60.276806404044684</v>
      </c>
      <c r="AR179" s="1">
        <f>+'Ark1'!AB2226</f>
        <v>3.5942360870304473</v>
      </c>
      <c r="AS179" s="9">
        <f>+'Ark1'!Y2226</f>
        <v>124.80069502948578</v>
      </c>
      <c r="AT179" s="96">
        <f t="shared" si="2"/>
        <v>7.4536891679748827</v>
      </c>
      <c r="AU179" s="39"/>
      <c r="AV179"/>
      <c r="AW179"/>
      <c r="AX179"/>
      <c r="AY179"/>
      <c r="AZ179"/>
      <c r="BA179"/>
      <c r="BB179"/>
      <c r="BC179"/>
      <c r="BD179"/>
    </row>
    <row r="180" spans="35:56">
      <c r="AI180" s="39"/>
      <c r="AJ180">
        <f>+'Ark1'!C2227</f>
        <v>2015</v>
      </c>
      <c r="AK180">
        <f>+'Ark1'!N2227</f>
        <v>130</v>
      </c>
      <c r="AL180" s="3" t="s">
        <v>514</v>
      </c>
      <c r="AM180">
        <f>+'Ark1'!Q2227</f>
        <v>566</v>
      </c>
      <c r="AN180" s="9">
        <f>+'Ark1'!R2227</f>
        <v>4073</v>
      </c>
      <c r="AO180" s="9">
        <f>+'Ark1'!S2227</f>
        <v>4073</v>
      </c>
      <c r="AP180" s="96">
        <f>+'Ark1'!T2227</f>
        <v>9.8574505675355173</v>
      </c>
      <c r="AQ180" s="1">
        <f>+'Ark1'!W2227</f>
        <v>60.171863491284078</v>
      </c>
      <c r="AR180" s="1">
        <f>+'Ark1'!AB2227</f>
        <v>3.8424565410810199</v>
      </c>
      <c r="AS180" s="9">
        <f>+'Ark1'!Y2227</f>
        <v>134.99953351338061</v>
      </c>
      <c r="AT180" s="96">
        <f t="shared" si="2"/>
        <v>7.1961130742049466</v>
      </c>
      <c r="AU180" s="39"/>
      <c r="AV180"/>
      <c r="AW180"/>
      <c r="AX180"/>
      <c r="AY180"/>
      <c r="AZ180"/>
      <c r="BA180"/>
      <c r="BB180"/>
      <c r="BC180"/>
      <c r="BD180"/>
    </row>
    <row r="181" spans="35:56">
      <c r="AI181" s="39"/>
      <c r="AJ181">
        <f>+'Ark1'!C2228</f>
        <v>2015</v>
      </c>
      <c r="AK181">
        <f>+'Ark1'!N2228</f>
        <v>140</v>
      </c>
      <c r="AL181" s="3" t="s">
        <v>515</v>
      </c>
      <c r="AM181">
        <f>+'Ark1'!Q2228</f>
        <v>484</v>
      </c>
      <c r="AN181" s="9">
        <f>+'Ark1'!R2228</f>
        <v>3716</v>
      </c>
      <c r="AO181" s="9">
        <f>+'Ark1'!S2228</f>
        <v>3716</v>
      </c>
      <c r="AP181" s="96">
        <f>+'Ark1'!T2228</f>
        <v>8.9934412739901735</v>
      </c>
      <c r="AQ181" s="1">
        <f>+'Ark1'!W2228</f>
        <v>59.925457481162546</v>
      </c>
      <c r="AR181" s="1">
        <f>+'Ark1'!AB2228</f>
        <v>4.1799006393403877</v>
      </c>
      <c r="AS181" s="9">
        <f>+'Ark1'!Y2228</f>
        <v>145.01660387513425</v>
      </c>
      <c r="AT181" s="96">
        <f t="shared" si="2"/>
        <v>7.6776859504132231</v>
      </c>
      <c r="AU181" s="39"/>
      <c r="AV181"/>
      <c r="AW181"/>
      <c r="AX181"/>
      <c r="AY181"/>
      <c r="AZ181"/>
      <c r="BA181"/>
      <c r="BB181"/>
      <c r="BC181"/>
      <c r="BD181"/>
    </row>
    <row r="182" spans="35:56">
      <c r="AI182" s="39"/>
      <c r="AJ182">
        <f>+'Ark1'!C2229</f>
        <v>2015</v>
      </c>
      <c r="AK182">
        <f>+'Ark1'!N2229</f>
        <v>150</v>
      </c>
      <c r="AL182" s="3" t="s">
        <v>516</v>
      </c>
      <c r="AM182">
        <f>+'Ark1'!Q2229</f>
        <v>478</v>
      </c>
      <c r="AN182" s="9">
        <f>+'Ark1'!R2229</f>
        <v>3294</v>
      </c>
      <c r="AO182" s="9">
        <f>+'Ark1'!S2229</f>
        <v>3294</v>
      </c>
      <c r="AP182" s="96">
        <f>+'Ark1'!T2229</f>
        <v>7.9721193639729906</v>
      </c>
      <c r="AQ182" s="1">
        <f>+'Ark1'!W2229</f>
        <v>59.761687917425618</v>
      </c>
      <c r="AR182" s="1">
        <f>+'Ark1'!AB2229</f>
        <v>4.1960141340308343</v>
      </c>
      <c r="AS182" s="9">
        <f>+'Ark1'!Y2229</f>
        <v>154.97273831208261</v>
      </c>
      <c r="AT182" s="96">
        <f t="shared" si="2"/>
        <v>6.8912133891213392</v>
      </c>
      <c r="AU182" s="39"/>
      <c r="AV182"/>
      <c r="AW182"/>
      <c r="AX182"/>
      <c r="AY182"/>
      <c r="AZ182"/>
      <c r="BA182"/>
      <c r="BB182"/>
      <c r="BC182"/>
      <c r="BD182"/>
    </row>
    <row r="183" spans="35:56">
      <c r="AI183" s="39"/>
      <c r="AJ183">
        <f>+'Ark1'!C2230</f>
        <v>2015</v>
      </c>
      <c r="AK183">
        <f>+'Ark1'!N2230</f>
        <v>160</v>
      </c>
      <c r="AL183" s="3" t="s">
        <v>517</v>
      </c>
      <c r="AM183">
        <f>+'Ark1'!Q2230</f>
        <v>428</v>
      </c>
      <c r="AN183" s="9">
        <f>+'Ark1'!R2230</f>
        <v>2840</v>
      </c>
      <c r="AO183" s="9">
        <f>+'Ark1'!S2230</f>
        <v>2840</v>
      </c>
      <c r="AP183" s="96">
        <f>+'Ark1'!T2230</f>
        <v>6.8733512427696706</v>
      </c>
      <c r="AQ183" s="1">
        <f>+'Ark1'!W2230</f>
        <v>59.214084507042259</v>
      </c>
      <c r="AR183" s="1">
        <f>+'Ark1'!AB2230</f>
        <v>4.356144948203613</v>
      </c>
      <c r="AS183" s="9">
        <f>+'Ark1'!Y2230</f>
        <v>164.99911971830943</v>
      </c>
      <c r="AT183" s="96">
        <f t="shared" si="2"/>
        <v>6.6355140186915884</v>
      </c>
      <c r="AU183" s="39"/>
      <c r="AV183"/>
      <c r="AW183"/>
      <c r="AX183"/>
      <c r="AY183"/>
      <c r="AZ183"/>
      <c r="BA183"/>
      <c r="BB183"/>
      <c r="BC183"/>
      <c r="BD183"/>
    </row>
    <row r="184" spans="35:56">
      <c r="AI184" s="39"/>
      <c r="AJ184">
        <f>+'Ark1'!C2231</f>
        <v>2015</v>
      </c>
      <c r="AK184">
        <f>+'Ark1'!N2231</f>
        <v>170</v>
      </c>
      <c r="AL184" s="3" t="s">
        <v>518</v>
      </c>
      <c r="AM184">
        <f>+'Ark1'!Q2231</f>
        <v>416</v>
      </c>
      <c r="AN184" s="9">
        <f>+'Ark1'!R2231</f>
        <v>2388</v>
      </c>
      <c r="AO184" s="9">
        <f>+'Ark1'!S2231</f>
        <v>2388</v>
      </c>
      <c r="AP184" s="96">
        <f>+'Ark1'!T2231</f>
        <v>5.7794235097654836</v>
      </c>
      <c r="AQ184" s="1">
        <f>+'Ark1'!W2231</f>
        <v>58.62688442211055</v>
      </c>
      <c r="AR184" s="1">
        <f>+'Ark1'!AB2231</f>
        <v>4.3570998501176179</v>
      </c>
      <c r="AS184" s="9">
        <f>+'Ark1'!Y2231</f>
        <v>174.92613065326677</v>
      </c>
      <c r="AT184" s="96">
        <f t="shared" si="2"/>
        <v>5.740384615384615</v>
      </c>
      <c r="AU184" s="39"/>
      <c r="AV184"/>
      <c r="AW184"/>
      <c r="AX184"/>
      <c r="AY184"/>
      <c r="AZ184"/>
      <c r="BA184"/>
      <c r="BB184"/>
      <c r="BC184"/>
      <c r="BD184"/>
    </row>
    <row r="185" spans="35:56">
      <c r="AI185" s="39"/>
      <c r="AJ185">
        <f>+'Ark1'!C2232</f>
        <v>2015</v>
      </c>
      <c r="AK185">
        <f>+'Ark1'!N2232</f>
        <v>180</v>
      </c>
      <c r="AL185" s="3" t="s">
        <v>519</v>
      </c>
      <c r="AM185">
        <f>+'Ark1'!Q2232</f>
        <v>404</v>
      </c>
      <c r="AN185" s="9">
        <f>+'Ark1'!R2232</f>
        <v>1803</v>
      </c>
      <c r="AO185" s="9">
        <f>+'Ark1'!S2232</f>
        <v>1803</v>
      </c>
      <c r="AP185" s="96">
        <f>+'Ark1'!T2232</f>
        <v>4.3636099615189137</v>
      </c>
      <c r="AQ185" s="1">
        <f>+'Ark1'!W2232</f>
        <v>57.556849694952845</v>
      </c>
      <c r="AR185" s="1">
        <f>+'Ark1'!AB2232</f>
        <v>4.8729233047789311</v>
      </c>
      <c r="AS185" s="9">
        <f>+'Ark1'!Y2232</f>
        <v>184.89151414309495</v>
      </c>
      <c r="AT185" s="96">
        <f t="shared" si="2"/>
        <v>4.4628712871287126</v>
      </c>
      <c r="AU185" s="39"/>
      <c r="AV185"/>
      <c r="AW185"/>
      <c r="AX185"/>
      <c r="AY185"/>
      <c r="AZ185"/>
      <c r="BA185"/>
      <c r="BB185"/>
      <c r="BC185"/>
      <c r="BD185"/>
    </row>
    <row r="186" spans="35:56">
      <c r="AI186" s="39"/>
      <c r="AJ186">
        <f>+'Ark1'!C2233</f>
        <v>2015</v>
      </c>
      <c r="AK186">
        <f>+'Ark1'!N2233</f>
        <v>190</v>
      </c>
      <c r="AL186" s="3" t="s">
        <v>520</v>
      </c>
      <c r="AM186">
        <f>+'Ark1'!Q2233</f>
        <v>347</v>
      </c>
      <c r="AN186" s="9">
        <f>+'Ark1'!R2233</f>
        <v>1251</v>
      </c>
      <c r="AO186" s="9">
        <f>+'Ark1'!S2233</f>
        <v>1251</v>
      </c>
      <c r="AP186" s="96">
        <f>+'Ark1'!T2233</f>
        <v>3.0276628185580488</v>
      </c>
      <c r="AQ186" s="1">
        <f>+'Ark1'!W2233</f>
        <v>56.341326938449242</v>
      </c>
      <c r="AR186" s="1">
        <f>+'Ark1'!AB2233</f>
        <v>5.006411029540863</v>
      </c>
      <c r="AS186" s="9">
        <f>+'Ark1'!Y2233</f>
        <v>194.62110311750607</v>
      </c>
      <c r="AT186" s="96">
        <f t="shared" si="2"/>
        <v>3.6051873198847262</v>
      </c>
      <c r="AU186" s="39"/>
      <c r="AV186"/>
      <c r="AW186"/>
      <c r="AX186"/>
      <c r="AY186"/>
      <c r="AZ186"/>
      <c r="BA186"/>
      <c r="BB186"/>
      <c r="BC186"/>
      <c r="BD186"/>
    </row>
    <row r="187" spans="35:56">
      <c r="AI187" s="39"/>
      <c r="AJ187">
        <f>+'Ark1'!C2234</f>
        <v>2015</v>
      </c>
      <c r="AK187">
        <f>+'Ark1'!N2234</f>
        <v>200</v>
      </c>
      <c r="AL187" s="3" t="s">
        <v>521</v>
      </c>
      <c r="AM187">
        <f>+'Ark1'!Q2234</f>
        <v>294</v>
      </c>
      <c r="AN187" s="9">
        <f>+'Ark1'!R2234</f>
        <v>827</v>
      </c>
      <c r="AO187" s="9">
        <f>+'Ark1'!S2234</f>
        <v>827</v>
      </c>
      <c r="AP187" s="96">
        <f>+'Ark1'!T2234</f>
        <v>2.0015005203417311</v>
      </c>
      <c r="AQ187" s="1">
        <f>+'Ark1'!W2234</f>
        <v>54.731559854897213</v>
      </c>
      <c r="AR187" s="1">
        <f>+'Ark1'!AB2234</f>
        <v>5.2058480611729507</v>
      </c>
      <c r="AS187" s="9">
        <f>+'Ark1'!Y2234</f>
        <v>204.50036275695277</v>
      </c>
      <c r="AT187" s="96">
        <f t="shared" si="2"/>
        <v>2.8129251700680271</v>
      </c>
      <c r="AU187" s="39"/>
      <c r="AV187"/>
      <c r="AW187"/>
      <c r="AX187"/>
      <c r="AY187"/>
      <c r="AZ187"/>
      <c r="BA187"/>
      <c r="BB187"/>
      <c r="BC187"/>
      <c r="BD187"/>
    </row>
    <row r="188" spans="35:56">
      <c r="AI188" s="39"/>
      <c r="AJ188">
        <f>+'Ark1'!C2235</f>
        <v>2015</v>
      </c>
      <c r="AK188">
        <f>+'Ark1'!N2235</f>
        <v>210</v>
      </c>
      <c r="AL188" s="3" t="s">
        <v>522</v>
      </c>
      <c r="AM188">
        <f>+'Ark1'!Q2235</f>
        <v>229</v>
      </c>
      <c r="AN188" s="9">
        <f>+'Ark1'!R2235</f>
        <v>485</v>
      </c>
      <c r="AO188" s="9">
        <f>+'Ark1'!S2235</f>
        <v>485</v>
      </c>
      <c r="AP188" s="96">
        <f>+'Ark1'!T2235</f>
        <v>1.1737941382898904</v>
      </c>
      <c r="AQ188" s="1">
        <f>+'Ark1'!W2235</f>
        <v>53.375257731958762</v>
      </c>
      <c r="AR188" s="1">
        <f>+'Ark1'!AB2235</f>
        <v>5.4158421859447374</v>
      </c>
      <c r="AS188" s="9">
        <f>+'Ark1'!Y2235</f>
        <v>214.54742268041235</v>
      </c>
      <c r="AT188" s="96">
        <f t="shared" si="2"/>
        <v>2.1179039301310043</v>
      </c>
      <c r="AU188" s="39"/>
      <c r="AV188"/>
      <c r="AW188"/>
      <c r="AX188"/>
      <c r="AY188"/>
      <c r="AZ188"/>
      <c r="BA188"/>
      <c r="BB188"/>
      <c r="BC188"/>
      <c r="BD188"/>
    </row>
    <row r="189" spans="35:56">
      <c r="AI189" s="39"/>
      <c r="AJ189">
        <f>+'Ark1'!C2236</f>
        <v>2015</v>
      </c>
      <c r="AK189">
        <f>+'Ark1'!N2236</f>
        <v>220</v>
      </c>
      <c r="AL189" s="3" t="s">
        <v>523</v>
      </c>
      <c r="AM189">
        <f>+'Ark1'!Q2236</f>
        <v>147</v>
      </c>
      <c r="AN189" s="9">
        <f>+'Ark1'!R2236</f>
        <v>248</v>
      </c>
      <c r="AO189" s="9">
        <f>+'Ark1'!S2236</f>
        <v>248</v>
      </c>
      <c r="AP189" s="96">
        <f>+'Ark1'!T2236</f>
        <v>0.60020813669256301</v>
      </c>
      <c r="AQ189" s="1">
        <f>+'Ark1'!W2236</f>
        <v>50.766129032258064</v>
      </c>
      <c r="AR189" s="1">
        <f>+'Ark1'!AB2236</f>
        <v>6.1867559780338865</v>
      </c>
      <c r="AS189" s="9">
        <f>+'Ark1'!Y2236</f>
        <v>224.50806451612911</v>
      </c>
      <c r="AT189" s="96">
        <f t="shared" si="2"/>
        <v>1.6870748299319729</v>
      </c>
      <c r="AU189" s="39"/>
      <c r="AV189"/>
      <c r="AW189"/>
      <c r="AX189"/>
      <c r="AY189"/>
      <c r="AZ189"/>
      <c r="BA189"/>
      <c r="BB189"/>
      <c r="BC189"/>
      <c r="BD189"/>
    </row>
    <row r="190" spans="35:56">
      <c r="AI190" s="39"/>
      <c r="AJ190">
        <f>+'Ark1'!C2237</f>
        <v>2015</v>
      </c>
      <c r="AK190">
        <f>+'Ark1'!N2237</f>
        <v>230</v>
      </c>
      <c r="AL190" s="3" t="s">
        <v>524</v>
      </c>
      <c r="AM190">
        <f>+'Ark1'!Q2237</f>
        <v>129</v>
      </c>
      <c r="AN190" s="9">
        <f>+'Ark1'!R2237</f>
        <v>288</v>
      </c>
      <c r="AO190" s="9">
        <f>+'Ark1'!S2237</f>
        <v>288</v>
      </c>
      <c r="AP190" s="96">
        <f>+'Ark1'!T2237</f>
        <v>0.69701590067523433</v>
      </c>
      <c r="AQ190" s="1">
        <f>+'Ark1'!W2237</f>
        <v>46.482638888888886</v>
      </c>
      <c r="AR190" s="1">
        <f>+'Ark1'!AB2237</f>
        <v>7.1835830376273808</v>
      </c>
      <c r="AS190" s="9">
        <f>+'Ark1'!Y2237</f>
        <v>245.94652777777796</v>
      </c>
      <c r="AT190" s="96">
        <f t="shared" si="2"/>
        <v>2.2325581395348837</v>
      </c>
      <c r="AU190" s="39"/>
      <c r="AV190"/>
      <c r="AW190"/>
      <c r="AX190"/>
      <c r="AY190"/>
      <c r="AZ190"/>
      <c r="BA190"/>
      <c r="BB190"/>
      <c r="BC190"/>
      <c r="BD190"/>
    </row>
    <row r="191" spans="35:56">
      <c r="AI191" s="39"/>
      <c r="AJ191">
        <f>+'Ark1'!C2238</f>
        <v>2014</v>
      </c>
      <c r="AK191">
        <f>+'Ark1'!N2238</f>
        <v>60</v>
      </c>
      <c r="AL191" s="3" t="s">
        <v>525</v>
      </c>
      <c r="AM191">
        <f>+'Ark1'!Q2238</f>
        <v>19</v>
      </c>
      <c r="AN191" s="9">
        <f>+'Ark1'!R2238</f>
        <v>26</v>
      </c>
      <c r="AO191" s="9">
        <f>+'Ark1'!S2238</f>
        <v>25</v>
      </c>
      <c r="AP191" s="96">
        <f>+'Ark1'!T2238</f>
        <v>6.9742489270386274E-2</v>
      </c>
      <c r="AQ191" s="1">
        <f>+'Ark1'!W2238</f>
        <v>62.2</v>
      </c>
      <c r="AR191" s="1">
        <f>+'Ark1'!AB2238</f>
        <v>2.4979991993593598</v>
      </c>
      <c r="AS191" s="9">
        <f>+'Ark1'!Y2238</f>
        <v>61.126923076923056</v>
      </c>
      <c r="AT191" s="96">
        <f t="shared" si="2"/>
        <v>1.368421052631579</v>
      </c>
      <c r="AU191" s="39"/>
      <c r="AV191"/>
      <c r="AW191"/>
      <c r="AX191"/>
      <c r="AY191"/>
      <c r="AZ191"/>
      <c r="BA191"/>
      <c r="BB191"/>
      <c r="BC191"/>
      <c r="BD191"/>
    </row>
    <row r="192" spans="35:56">
      <c r="AI192" s="39"/>
      <c r="AJ192" s="47">
        <f>+'Ark1'!C2239</f>
        <v>2014</v>
      </c>
      <c r="AK192" s="47">
        <f>+'Ark1'!N2239</f>
        <v>70</v>
      </c>
      <c r="AL192" s="48" t="s">
        <v>509</v>
      </c>
      <c r="AM192" s="47">
        <f>+'Ark1'!Q2239</f>
        <v>56</v>
      </c>
      <c r="AN192" s="65">
        <f>+'Ark1'!R2239</f>
        <v>100</v>
      </c>
      <c r="AO192" s="65">
        <f>+'Ark1'!S2239</f>
        <v>99</v>
      </c>
      <c r="AP192" s="101">
        <f>+'Ark1'!T2239</f>
        <v>0.26824034334763952</v>
      </c>
      <c r="AQ192" s="49">
        <f>+'Ark1'!W2239</f>
        <v>62.868686868686865</v>
      </c>
      <c r="AR192" s="49">
        <f>+'Ark1'!AB2239</f>
        <v>2.0726524490795972</v>
      </c>
      <c r="AS192" s="65">
        <f>+'Ark1'!Y2239</f>
        <v>75.607000000000014</v>
      </c>
      <c r="AT192" s="101">
        <f t="shared" si="2"/>
        <v>1.7857142857142858</v>
      </c>
      <c r="AU192" s="39"/>
      <c r="AV192"/>
      <c r="AW192"/>
      <c r="AX192"/>
      <c r="AY192"/>
      <c r="AZ192"/>
      <c r="BA192"/>
      <c r="BB192"/>
      <c r="BC192"/>
      <c r="BD192"/>
    </row>
    <row r="193" spans="35:56">
      <c r="AI193" s="39"/>
      <c r="AJ193" s="47">
        <f>+'Ark1'!C2240</f>
        <v>2014</v>
      </c>
      <c r="AK193" s="47">
        <f>+'Ark1'!N2240</f>
        <v>80</v>
      </c>
      <c r="AL193" s="48" t="s">
        <v>510</v>
      </c>
      <c r="AM193" s="47">
        <f>+'Ark1'!Q2240</f>
        <v>132</v>
      </c>
      <c r="AN193" s="65">
        <f>+'Ark1'!R2240</f>
        <v>295</v>
      </c>
      <c r="AO193" s="65">
        <f>+'Ark1'!S2240</f>
        <v>291</v>
      </c>
      <c r="AP193" s="101">
        <f>+'Ark1'!T2240</f>
        <v>0.79130901287553645</v>
      </c>
      <c r="AQ193" s="49">
        <f>+'Ark1'!W2240</f>
        <v>62.707903780068733</v>
      </c>
      <c r="AR193" s="49">
        <f>+'Ark1'!AB2240</f>
        <v>2.1667368383873296</v>
      </c>
      <c r="AS193" s="65">
        <f>+'Ark1'!Y2240</f>
        <v>84.77423728813551</v>
      </c>
      <c r="AT193" s="101">
        <f t="shared" si="2"/>
        <v>2.2348484848484849</v>
      </c>
      <c r="AU193" s="39"/>
      <c r="AV193"/>
      <c r="AW193"/>
      <c r="AX193"/>
      <c r="AY193"/>
      <c r="AZ193"/>
      <c r="BA193"/>
      <c r="BB193"/>
      <c r="BC193"/>
      <c r="BD193"/>
    </row>
    <row r="194" spans="35:56">
      <c r="AI194" s="39"/>
      <c r="AJ194" s="47">
        <f>+'Ark1'!C2241</f>
        <v>2014</v>
      </c>
      <c r="AK194" s="47">
        <f>+'Ark1'!N2241</f>
        <v>90</v>
      </c>
      <c r="AL194" s="48" t="s">
        <v>511</v>
      </c>
      <c r="AM194" s="47">
        <f>+'Ark1'!Q2241</f>
        <v>220</v>
      </c>
      <c r="AN194" s="65">
        <f>+'Ark1'!R2241</f>
        <v>792</v>
      </c>
      <c r="AO194" s="65">
        <f>+'Ark1'!S2241</f>
        <v>787</v>
      </c>
      <c r="AP194" s="101">
        <f>+'Ark1'!T2241</f>
        <v>2.1244635193133057</v>
      </c>
      <c r="AQ194" s="49">
        <f>+'Ark1'!W2241</f>
        <v>62.310038119440918</v>
      </c>
      <c r="AR194" s="49">
        <f>+'Ark1'!AB2241</f>
        <v>2.9003681795060854</v>
      </c>
      <c r="AS194" s="65">
        <f>+'Ark1'!Y2241</f>
        <v>95.158333333333516</v>
      </c>
      <c r="AT194" s="101">
        <f t="shared" si="2"/>
        <v>3.6</v>
      </c>
      <c r="AU194" s="39"/>
      <c r="AV194"/>
      <c r="AW194"/>
      <c r="AX194"/>
      <c r="AY194"/>
      <c r="AZ194"/>
      <c r="BA194"/>
      <c r="BB194"/>
      <c r="BC194"/>
      <c r="BD194"/>
    </row>
    <row r="195" spans="35:56">
      <c r="AI195" s="39"/>
      <c r="AJ195" s="47">
        <f>+'Ark1'!C2242</f>
        <v>2014</v>
      </c>
      <c r="AK195" s="47">
        <f>+'Ark1'!N2242</f>
        <v>100</v>
      </c>
      <c r="AL195" s="48" t="s">
        <v>486</v>
      </c>
      <c r="AM195" s="47">
        <f>+'Ark1'!Q2242</f>
        <v>685</v>
      </c>
      <c r="AN195" s="65">
        <f>+'Ark1'!R2242</f>
        <v>3666</v>
      </c>
      <c r="AO195" s="65">
        <f>+'Ark1'!S2242</f>
        <v>3656</v>
      </c>
      <c r="AP195" s="101">
        <f>+'Ark1'!T2242</f>
        <v>9.8336909871244647</v>
      </c>
      <c r="AQ195" s="49">
        <f>+'Ark1'!W2242</f>
        <v>60.388129102844623</v>
      </c>
      <c r="AR195" s="49">
        <f>+'Ark1'!AB2242</f>
        <v>3.2211624498293721</v>
      </c>
      <c r="AS195" s="65">
        <f>+'Ark1'!Y2242</f>
        <v>106.56132024004388</v>
      </c>
      <c r="AT195" s="101">
        <f t="shared" si="2"/>
        <v>5.3518248175182483</v>
      </c>
      <c r="AU195" s="39"/>
      <c r="AV195"/>
      <c r="AW195"/>
      <c r="AX195"/>
      <c r="AY195"/>
      <c r="AZ195"/>
      <c r="BA195"/>
      <c r="BB195"/>
      <c r="BC195"/>
      <c r="BD195"/>
    </row>
    <row r="196" spans="35:56">
      <c r="AI196" s="39"/>
      <c r="AJ196" s="47">
        <f>+'Ark1'!C2243</f>
        <v>2014</v>
      </c>
      <c r="AK196" s="47">
        <f>+'Ark1'!N2243</f>
        <v>110</v>
      </c>
      <c r="AL196" s="48" t="s">
        <v>512</v>
      </c>
      <c r="AM196" s="47">
        <f>+'Ark1'!Q2243</f>
        <v>846</v>
      </c>
      <c r="AN196" s="65">
        <f>+'Ark1'!R2243</f>
        <v>6526</v>
      </c>
      <c r="AO196" s="65">
        <f>+'Ark1'!S2243</f>
        <v>6507</v>
      </c>
      <c r="AP196" s="101">
        <f>+'Ark1'!T2243</f>
        <v>17.50536480686695</v>
      </c>
      <c r="AQ196" s="49">
        <f>+'Ark1'!W2243</f>
        <v>60.085446442292913</v>
      </c>
      <c r="AR196" s="49">
        <f>+'Ark1'!AB2243</f>
        <v>3.2991444415359474</v>
      </c>
      <c r="AS196" s="65">
        <f>+'Ark1'!Y2243</f>
        <v>114.17125344774722</v>
      </c>
      <c r="AT196" s="101">
        <f t="shared" si="2"/>
        <v>7.7139479905437351</v>
      </c>
      <c r="AU196" s="39"/>
      <c r="AV196"/>
      <c r="AW196"/>
      <c r="AX196"/>
      <c r="AY196"/>
      <c r="AZ196"/>
      <c r="BA196"/>
      <c r="BB196"/>
      <c r="BC196"/>
      <c r="BD196"/>
    </row>
    <row r="197" spans="35:56">
      <c r="AI197" s="39"/>
      <c r="AJ197" s="47">
        <f>+'Ark1'!C2244</f>
        <v>2014</v>
      </c>
      <c r="AK197" s="47">
        <f>+'Ark1'!N2244</f>
        <v>120</v>
      </c>
      <c r="AL197" s="48" t="s">
        <v>513</v>
      </c>
      <c r="AM197" s="47">
        <f>+'Ark1'!Q2244</f>
        <v>626</v>
      </c>
      <c r="AN197" s="65">
        <f>+'Ark1'!R2244</f>
        <v>4250</v>
      </c>
      <c r="AO197" s="65">
        <f>+'Ark1'!S2244</f>
        <v>4236</v>
      </c>
      <c r="AP197" s="101">
        <f>+'Ark1'!T2244</f>
        <v>11.400214592274679</v>
      </c>
      <c r="AQ197" s="49">
        <f>+'Ark1'!W2244</f>
        <v>60.408404154863057</v>
      </c>
      <c r="AR197" s="49">
        <f>+'Ark1'!AB2244</f>
        <v>3.5893906731052856</v>
      </c>
      <c r="AS197" s="65">
        <f>+'Ark1'!Y2244</f>
        <v>124.58778823529416</v>
      </c>
      <c r="AT197" s="101">
        <f t="shared" si="2"/>
        <v>6.7891373801916934</v>
      </c>
      <c r="AU197" s="39"/>
      <c r="AV197"/>
      <c r="AW197"/>
      <c r="AX197"/>
      <c r="AY197"/>
      <c r="AZ197"/>
      <c r="BA197"/>
      <c r="BB197"/>
      <c r="BC197"/>
      <c r="BD197"/>
    </row>
    <row r="198" spans="35:56">
      <c r="AI198" s="39"/>
      <c r="AJ198" s="47">
        <f>+'Ark1'!C2245</f>
        <v>2014</v>
      </c>
      <c r="AK198" s="47">
        <f>+'Ark1'!N2245</f>
        <v>130</v>
      </c>
      <c r="AL198" s="48" t="s">
        <v>514</v>
      </c>
      <c r="AM198" s="47">
        <f>+'Ark1'!Q2245</f>
        <v>535</v>
      </c>
      <c r="AN198" s="65">
        <f>+'Ark1'!R2245</f>
        <v>3940</v>
      </c>
      <c r="AO198" s="65">
        <f>+'Ark1'!S2245</f>
        <v>3935</v>
      </c>
      <c r="AP198" s="101">
        <f>+'Ark1'!T2245</f>
        <v>10.568669527896999</v>
      </c>
      <c r="AQ198" s="49">
        <f>+'Ark1'!W2245</f>
        <v>60.253367217280811</v>
      </c>
      <c r="AR198" s="49">
        <f>+'Ark1'!AB2245</f>
        <v>3.7564478369611183</v>
      </c>
      <c r="AS198" s="65">
        <f>+'Ark1'!Y2245</f>
        <v>134.92637055837571</v>
      </c>
      <c r="AT198" s="101">
        <f t="shared" si="2"/>
        <v>7.3644859813084116</v>
      </c>
      <c r="AU198" s="39"/>
      <c r="AV198"/>
      <c r="AW198"/>
      <c r="AX198"/>
      <c r="AY198"/>
      <c r="AZ198"/>
      <c r="BA198"/>
      <c r="BB198"/>
      <c r="BC198"/>
      <c r="BD198"/>
    </row>
    <row r="199" spans="35:56">
      <c r="AI199" s="39"/>
      <c r="AJ199" s="47">
        <f>+'Ark1'!C2246</f>
        <v>2014</v>
      </c>
      <c r="AK199" s="47">
        <f>+'Ark1'!N2246</f>
        <v>140</v>
      </c>
      <c r="AL199" s="48" t="s">
        <v>515</v>
      </c>
      <c r="AM199" s="47">
        <f>+'Ark1'!Q2246</f>
        <v>489</v>
      </c>
      <c r="AN199" s="65">
        <f>+'Ark1'!R2246</f>
        <v>3671</v>
      </c>
      <c r="AO199" s="65">
        <f>+'Ark1'!S2246</f>
        <v>3670</v>
      </c>
      <c r="AP199" s="101">
        <f>+'Ark1'!T2246</f>
        <v>9.8471030042918439</v>
      </c>
      <c r="AQ199" s="49">
        <f>+'Ark1'!W2246</f>
        <v>59.978746594005457</v>
      </c>
      <c r="AR199" s="49">
        <f>+'Ark1'!AB2246</f>
        <v>3.9421685284754751</v>
      </c>
      <c r="AS199" s="65">
        <f>+'Ark1'!Y2246</f>
        <v>144.97888858621599</v>
      </c>
      <c r="AT199" s="101">
        <f t="shared" si="2"/>
        <v>7.5071574642126793</v>
      </c>
      <c r="AU199" s="39"/>
      <c r="AV199"/>
      <c r="AW199"/>
      <c r="AX199"/>
      <c r="AY199"/>
      <c r="AZ199"/>
      <c r="BA199"/>
      <c r="BB199"/>
      <c r="BC199"/>
      <c r="BD199"/>
    </row>
    <row r="200" spans="35:56">
      <c r="AI200" s="39"/>
      <c r="AJ200" s="47">
        <f>+'Ark1'!C2247</f>
        <v>2014</v>
      </c>
      <c r="AK200" s="47">
        <f>+'Ark1'!N2247</f>
        <v>150</v>
      </c>
      <c r="AL200" s="48" t="s">
        <v>516</v>
      </c>
      <c r="AM200" s="47">
        <f>+'Ark1'!Q2247</f>
        <v>488</v>
      </c>
      <c r="AN200" s="65">
        <f>+'Ark1'!R2247</f>
        <v>3327</v>
      </c>
      <c r="AO200" s="65">
        <f>+'Ark1'!S2247</f>
        <v>3323</v>
      </c>
      <c r="AP200" s="101">
        <f>+'Ark1'!T2247</f>
        <v>8.9243562231759643</v>
      </c>
      <c r="AQ200" s="49">
        <f>+'Ark1'!W2247</f>
        <v>59.548600662052365</v>
      </c>
      <c r="AR200" s="49">
        <f>+'Ark1'!AB2247</f>
        <v>4.2089890261977825</v>
      </c>
      <c r="AS200" s="65">
        <f>+'Ark1'!Y2247</f>
        <v>154.83246468289755</v>
      </c>
      <c r="AT200" s="101">
        <f t="shared" si="2"/>
        <v>6.817622950819672</v>
      </c>
      <c r="AU200" s="39"/>
      <c r="AV200"/>
      <c r="AW200"/>
      <c r="AX200"/>
      <c r="AY200"/>
      <c r="AZ200"/>
      <c r="BA200"/>
      <c r="BB200"/>
      <c r="BC200"/>
      <c r="BD200"/>
    </row>
    <row r="201" spans="35:56">
      <c r="AI201" s="39"/>
      <c r="AJ201" s="47">
        <f>+'Ark1'!C2248</f>
        <v>2014</v>
      </c>
      <c r="AK201" s="47">
        <f>+'Ark1'!N2248</f>
        <v>160</v>
      </c>
      <c r="AL201" s="48" t="s">
        <v>517</v>
      </c>
      <c r="AM201" s="47">
        <f>+'Ark1'!Q2248</f>
        <v>460</v>
      </c>
      <c r="AN201" s="65">
        <f>+'Ark1'!R2248</f>
        <v>2883</v>
      </c>
      <c r="AO201" s="65">
        <f>+'Ark1'!S2248</f>
        <v>2878</v>
      </c>
      <c r="AP201" s="101">
        <f>+'Ark1'!T2248</f>
        <v>7.733369098712445</v>
      </c>
      <c r="AQ201" s="49">
        <f>+'Ark1'!W2248</f>
        <v>59.004169562195983</v>
      </c>
      <c r="AR201" s="49">
        <f>+'Ark1'!AB2248</f>
        <v>4.4999401573217108</v>
      </c>
      <c r="AS201" s="65">
        <f>+'Ark1'!Y2248</f>
        <v>164.66129032258061</v>
      </c>
      <c r="AT201" s="101">
        <f t="shared" si="2"/>
        <v>6.267391304347826</v>
      </c>
      <c r="AU201" s="39"/>
      <c r="AV201"/>
      <c r="AW201"/>
      <c r="AX201"/>
      <c r="AY201"/>
      <c r="AZ201"/>
      <c r="BA201"/>
      <c r="BB201"/>
      <c r="BC201"/>
      <c r="BD201"/>
    </row>
    <row r="202" spans="35:56">
      <c r="AI202" s="39"/>
      <c r="AJ202" s="47">
        <f>+'Ark1'!C2249</f>
        <v>2014</v>
      </c>
      <c r="AK202" s="47">
        <f>+'Ark1'!N2249</f>
        <v>170</v>
      </c>
      <c r="AL202" s="48" t="s">
        <v>518</v>
      </c>
      <c r="AM202" s="47">
        <f>+'Ark1'!Q2249</f>
        <v>439</v>
      </c>
      <c r="AN202" s="65">
        <f>+'Ark1'!R2249</f>
        <v>2423</v>
      </c>
      <c r="AO202" s="65">
        <f>+'Ark1'!S2249</f>
        <v>2421</v>
      </c>
      <c r="AP202" s="101">
        <f>+'Ark1'!T2249</f>
        <v>6.4994635193133039</v>
      </c>
      <c r="AQ202" s="49">
        <f>+'Ark1'!W2249</f>
        <v>58.299049979347373</v>
      </c>
      <c r="AR202" s="49">
        <f>+'Ark1'!AB2249</f>
        <v>4.6730124943539124</v>
      </c>
      <c r="AS202" s="65">
        <f>+'Ark1'!Y2249</f>
        <v>174.76669418076739</v>
      </c>
      <c r="AT202" s="101">
        <f t="shared" si="2"/>
        <v>5.5193621867881548</v>
      </c>
      <c r="AU202" s="39"/>
      <c r="AV202"/>
      <c r="AW202"/>
      <c r="AX202"/>
      <c r="AY202"/>
      <c r="AZ202"/>
      <c r="BA202"/>
      <c r="BB202"/>
      <c r="BC202"/>
      <c r="BD202"/>
    </row>
    <row r="203" spans="35:56">
      <c r="AI203" s="39"/>
      <c r="AJ203" s="47">
        <f>+'Ark1'!C2250</f>
        <v>2014</v>
      </c>
      <c r="AK203" s="47">
        <f>+'Ark1'!N2250</f>
        <v>180</v>
      </c>
      <c r="AL203" s="48" t="s">
        <v>519</v>
      </c>
      <c r="AM203" s="47">
        <f>+'Ark1'!Q2250</f>
        <v>420</v>
      </c>
      <c r="AN203" s="65">
        <f>+'Ark1'!R2250</f>
        <v>1934</v>
      </c>
      <c r="AO203" s="65">
        <f>+'Ark1'!S2250</f>
        <v>1934</v>
      </c>
      <c r="AP203" s="101">
        <f>+'Ark1'!T2250</f>
        <v>5.1877682403433507</v>
      </c>
      <c r="AQ203" s="49">
        <f>+'Ark1'!W2250</f>
        <v>57.473112719751811</v>
      </c>
      <c r="AR203" s="49">
        <f>+'Ark1'!AB2250</f>
        <v>4.647340916182519</v>
      </c>
      <c r="AS203" s="65">
        <f>+'Ark1'!Y2250</f>
        <v>184.81421923474673</v>
      </c>
      <c r="AT203" s="101">
        <f t="shared" si="2"/>
        <v>4.6047619047619044</v>
      </c>
      <c r="AU203" s="39"/>
      <c r="AV203"/>
      <c r="AW203"/>
      <c r="AX203"/>
      <c r="AY203"/>
      <c r="AZ203"/>
      <c r="BA203"/>
      <c r="BB203"/>
      <c r="BC203"/>
      <c r="BD203"/>
    </row>
    <row r="204" spans="35:56">
      <c r="AI204" s="39"/>
      <c r="AJ204" s="47">
        <f>+'Ark1'!C2251</f>
        <v>2014</v>
      </c>
      <c r="AK204" s="47">
        <f>+'Ark1'!N2251</f>
        <v>190</v>
      </c>
      <c r="AL204" s="48" t="s">
        <v>520</v>
      </c>
      <c r="AM204" s="47">
        <f>+'Ark1'!Q2251</f>
        <v>382</v>
      </c>
      <c r="AN204" s="65">
        <f>+'Ark1'!R2251</f>
        <v>1384</v>
      </c>
      <c r="AO204" s="65">
        <f>+'Ark1'!S2251</f>
        <v>1384</v>
      </c>
      <c r="AP204" s="101">
        <f>+'Ark1'!T2251</f>
        <v>3.7124463519313302</v>
      </c>
      <c r="AQ204" s="49">
        <f>+'Ark1'!W2251</f>
        <v>55.972543352601157</v>
      </c>
      <c r="AR204" s="49">
        <f>+'Ark1'!AB2251</f>
        <v>5.1266444314710684</v>
      </c>
      <c r="AS204" s="65">
        <f>+'Ark1'!Y2251</f>
        <v>194.71148843930629</v>
      </c>
      <c r="AT204" s="101">
        <f t="shared" ref="AT204:AT267" si="3">+AN204/AM204</f>
        <v>3.6230366492146597</v>
      </c>
      <c r="AU204" s="39"/>
      <c r="AV204"/>
      <c r="AW204"/>
      <c r="AX204"/>
      <c r="AY204"/>
      <c r="AZ204"/>
      <c r="BA204"/>
      <c r="BB204"/>
      <c r="BC204"/>
      <c r="BD204"/>
    </row>
    <row r="205" spans="35:56">
      <c r="AI205" s="39"/>
      <c r="AJ205" s="47">
        <f>+'Ark1'!C2252</f>
        <v>2014</v>
      </c>
      <c r="AK205" s="47">
        <f>+'Ark1'!N2252</f>
        <v>200</v>
      </c>
      <c r="AL205" s="48" t="s">
        <v>521</v>
      </c>
      <c r="AM205" s="47">
        <f>+'Ark1'!Q2252</f>
        <v>316</v>
      </c>
      <c r="AN205" s="65">
        <f>+'Ark1'!R2252</f>
        <v>875</v>
      </c>
      <c r="AO205" s="65">
        <f>+'Ark1'!S2252</f>
        <v>874</v>
      </c>
      <c r="AP205" s="101">
        <f>+'Ark1'!T2252</f>
        <v>2.3471030042918457</v>
      </c>
      <c r="AQ205" s="49">
        <f>+'Ark1'!W2252</f>
        <v>55.185354691075531</v>
      </c>
      <c r="AR205" s="49">
        <f>+'Ark1'!AB2252</f>
        <v>5.2108815625660796</v>
      </c>
      <c r="AS205" s="65">
        <f>+'Ark1'!Y2252</f>
        <v>204.42639999999997</v>
      </c>
      <c r="AT205" s="101">
        <f t="shared" si="3"/>
        <v>2.768987341772152</v>
      </c>
      <c r="AU205" s="39"/>
      <c r="AV205"/>
      <c r="AW205"/>
      <c r="AX205"/>
      <c r="AY205"/>
      <c r="AZ205"/>
      <c r="BA205"/>
      <c r="BB205"/>
      <c r="BC205"/>
      <c r="BD205"/>
    </row>
    <row r="206" spans="35:56">
      <c r="AI206" s="39"/>
      <c r="AJ206" s="47">
        <f>+'Ark1'!C2253</f>
        <v>2014</v>
      </c>
      <c r="AK206" s="47">
        <f>+'Ark1'!N2253</f>
        <v>210</v>
      </c>
      <c r="AL206" s="48" t="s">
        <v>522</v>
      </c>
      <c r="AM206" s="47">
        <f>+'Ark1'!Q2253</f>
        <v>273</v>
      </c>
      <c r="AN206" s="65">
        <f>+'Ark1'!R2253</f>
        <v>568</v>
      </c>
      <c r="AO206" s="65">
        <f>+'Ark1'!S2253</f>
        <v>568</v>
      </c>
      <c r="AP206" s="101">
        <f>+'Ark1'!T2253</f>
        <v>1.5236051502145924</v>
      </c>
      <c r="AQ206" s="49">
        <f>+'Ark1'!W2253</f>
        <v>53.054577464788736</v>
      </c>
      <c r="AR206" s="49">
        <f>+'Ark1'!AB2253</f>
        <v>5.7284974707306944</v>
      </c>
      <c r="AS206" s="65">
        <f>+'Ark1'!Y2253</f>
        <v>214.5795774647888</v>
      </c>
      <c r="AT206" s="101">
        <f t="shared" si="3"/>
        <v>2.0805860805860807</v>
      </c>
      <c r="AU206" s="39"/>
      <c r="AV206"/>
      <c r="AW206"/>
      <c r="AX206"/>
      <c r="AY206"/>
      <c r="AZ206"/>
      <c r="BA206"/>
      <c r="BB206"/>
      <c r="BC206"/>
      <c r="BD206"/>
    </row>
    <row r="207" spans="35:56">
      <c r="AI207" s="39"/>
      <c r="AJ207" s="47">
        <f>+'Ark1'!C2254</f>
        <v>2014</v>
      </c>
      <c r="AK207" s="47">
        <f>+'Ark1'!N2254</f>
        <v>220</v>
      </c>
      <c r="AL207" s="48" t="s">
        <v>523</v>
      </c>
      <c r="AM207" s="47">
        <f>+'Ark1'!Q2254</f>
        <v>188</v>
      </c>
      <c r="AN207" s="65">
        <f>+'Ark1'!R2254</f>
        <v>320</v>
      </c>
      <c r="AO207" s="65">
        <f>+'Ark1'!S2254</f>
        <v>320</v>
      </c>
      <c r="AP207" s="101">
        <f>+'Ark1'!T2254</f>
        <v>0.85836909871244638</v>
      </c>
      <c r="AQ207" s="49">
        <f>+'Ark1'!W2254</f>
        <v>50.90625</v>
      </c>
      <c r="AR207" s="49">
        <f>+'Ark1'!AB2254</f>
        <v>6.1920280149156302</v>
      </c>
      <c r="AS207" s="65">
        <f>+'Ark1'!Y2254</f>
        <v>224.40187500000016</v>
      </c>
      <c r="AT207" s="101">
        <f t="shared" si="3"/>
        <v>1.7021276595744681</v>
      </c>
      <c r="AU207" s="39"/>
      <c r="AV207"/>
      <c r="AW207"/>
      <c r="AX207"/>
      <c r="AY207"/>
      <c r="AZ207"/>
      <c r="BA207"/>
      <c r="BB207"/>
      <c r="BC207"/>
      <c r="BD207"/>
    </row>
    <row r="208" spans="35:56">
      <c r="AI208" s="39"/>
      <c r="AJ208" s="47">
        <f>+'Ark1'!C2255</f>
        <v>2014</v>
      </c>
      <c r="AK208" s="47">
        <f>+'Ark1'!N2255</f>
        <v>230</v>
      </c>
      <c r="AL208" s="48" t="s">
        <v>524</v>
      </c>
      <c r="AM208" s="47">
        <f>+'Ark1'!Q2255</f>
        <v>150</v>
      </c>
      <c r="AN208" s="65">
        <f>+'Ark1'!R2255</f>
        <v>300</v>
      </c>
      <c r="AO208" s="65">
        <f>+'Ark1'!S2255</f>
        <v>300</v>
      </c>
      <c r="AP208" s="101">
        <f>+'Ark1'!T2255</f>
        <v>0.80472103004291873</v>
      </c>
      <c r="AQ208" s="49">
        <f>+'Ark1'!W2255</f>
        <v>48.716666666666683</v>
      </c>
      <c r="AR208" s="49">
        <f>+'Ark1'!AB2255</f>
        <v>6.9964078084558592</v>
      </c>
      <c r="AS208" s="65">
        <f>+'Ark1'!Y2255</f>
        <v>242.25100000000003</v>
      </c>
      <c r="AT208" s="101">
        <f t="shared" si="3"/>
        <v>2</v>
      </c>
      <c r="AU208" s="39"/>
      <c r="AV208"/>
      <c r="AW208"/>
      <c r="AX208"/>
      <c r="AY208"/>
      <c r="AZ208"/>
      <c r="BA208"/>
      <c r="BB208"/>
      <c r="BC208"/>
      <c r="BD208"/>
    </row>
    <row r="209" spans="35:56">
      <c r="AI209" s="39"/>
      <c r="AJ209" s="47">
        <f>+'Ark1'!C2256</f>
        <v>2013</v>
      </c>
      <c r="AK209" s="47">
        <f>+'Ark1'!N2256</f>
        <v>60</v>
      </c>
      <c r="AL209" s="48" t="s">
        <v>525</v>
      </c>
      <c r="AM209" s="47">
        <f>+'Ark1'!Q2256</f>
        <v>13</v>
      </c>
      <c r="AN209" s="65">
        <f>+'Ark1'!R2256</f>
        <v>13</v>
      </c>
      <c r="AO209" s="65">
        <f>+'Ark1'!S2256</f>
        <v>11</v>
      </c>
      <c r="AP209" s="101">
        <f>+'Ark1'!T2256</f>
        <v>3.5372224640835871E-2</v>
      </c>
      <c r="AQ209" s="49">
        <f>+'Ark1'!W2256</f>
        <v>60.181818181818173</v>
      </c>
      <c r="AR209" s="49">
        <f>+'Ark1'!AB2256</f>
        <v>6.2058356966822164</v>
      </c>
      <c r="AS209" s="65">
        <f>+'Ark1'!Y2256</f>
        <v>57.269230769230759</v>
      </c>
      <c r="AT209" s="101">
        <f t="shared" si="3"/>
        <v>1</v>
      </c>
      <c r="AU209" s="39"/>
      <c r="AV209"/>
      <c r="AW209"/>
      <c r="AX209"/>
      <c r="AY209"/>
      <c r="AZ209"/>
      <c r="BA209"/>
      <c r="BB209"/>
      <c r="BC209"/>
      <c r="BD209"/>
    </row>
    <row r="210" spans="35:56">
      <c r="AI210" s="39"/>
      <c r="AJ210">
        <f>+'Ark1'!C2257</f>
        <v>2013</v>
      </c>
      <c r="AK210">
        <f>+'Ark1'!N2257</f>
        <v>70</v>
      </c>
      <c r="AL210" s="3" t="s">
        <v>509</v>
      </c>
      <c r="AM210">
        <f>+'Ark1'!Q2257</f>
        <v>42</v>
      </c>
      <c r="AN210" s="9">
        <f>+'Ark1'!R2257</f>
        <v>64</v>
      </c>
      <c r="AO210" s="9">
        <f>+'Ark1'!S2257</f>
        <v>63</v>
      </c>
      <c r="AP210" s="96">
        <f>+'Ark1'!T2257</f>
        <v>0.17414018284719199</v>
      </c>
      <c r="AQ210" s="1">
        <f>+'Ark1'!W2257</f>
        <v>63.206349206349202</v>
      </c>
      <c r="AR210" s="1">
        <f>+'Ark1'!AB2257</f>
        <v>2.0170600179841189</v>
      </c>
      <c r="AS210" s="9">
        <f>+'Ark1'!Y2257</f>
        <v>75.682812500000011</v>
      </c>
      <c r="AT210" s="96">
        <f t="shared" si="3"/>
        <v>1.5238095238095237</v>
      </c>
      <c r="AU210" s="39"/>
      <c r="AV210"/>
      <c r="AW210"/>
      <c r="AX210"/>
      <c r="AY210"/>
      <c r="AZ210"/>
      <c r="BA210"/>
      <c r="BB210"/>
      <c r="BC210"/>
      <c r="BD210"/>
    </row>
    <row r="211" spans="35:56">
      <c r="AI211" s="39"/>
      <c r="AJ211">
        <f>+'Ark1'!C2258</f>
        <v>2013</v>
      </c>
      <c r="AK211">
        <f>+'Ark1'!N2258</f>
        <v>80</v>
      </c>
      <c r="AL211" s="3" t="s">
        <v>510</v>
      </c>
      <c r="AM211">
        <f>+'Ark1'!Q2258</f>
        <v>109</v>
      </c>
      <c r="AN211" s="9">
        <f>+'Ark1'!R2258</f>
        <v>266</v>
      </c>
      <c r="AO211" s="9">
        <f>+'Ark1'!S2258</f>
        <v>261</v>
      </c>
      <c r="AP211" s="96">
        <f>+'Ark1'!T2258</f>
        <v>0.7237701349586414</v>
      </c>
      <c r="AQ211" s="1">
        <f>+'Ark1'!W2258</f>
        <v>62.628352490421477</v>
      </c>
      <c r="AR211" s="1">
        <f>+'Ark1'!AB2258</f>
        <v>2.3916763318887657</v>
      </c>
      <c r="AS211" s="9">
        <f>+'Ark1'!Y2258</f>
        <v>84.137593984962379</v>
      </c>
      <c r="AT211" s="96">
        <f t="shared" si="3"/>
        <v>2.4403669724770642</v>
      </c>
      <c r="AU211" s="39"/>
      <c r="AV211"/>
      <c r="AW211"/>
      <c r="AX211"/>
      <c r="AY211"/>
      <c r="AZ211"/>
      <c r="BA211"/>
      <c r="BB211"/>
      <c r="BC211"/>
      <c r="BD211"/>
    </row>
    <row r="212" spans="35:56">
      <c r="AI212" s="39"/>
      <c r="AJ212">
        <f>+'Ark1'!C2259</f>
        <v>2013</v>
      </c>
      <c r="AK212">
        <f>+'Ark1'!N2259</f>
        <v>90</v>
      </c>
      <c r="AL212" s="3" t="s">
        <v>511</v>
      </c>
      <c r="AM212">
        <f>+'Ark1'!Q2259</f>
        <v>213</v>
      </c>
      <c r="AN212" s="9">
        <f>+'Ark1'!R2259</f>
        <v>753</v>
      </c>
      <c r="AO212" s="9">
        <f>+'Ark1'!S2259</f>
        <v>749</v>
      </c>
      <c r="AP212" s="96">
        <f>+'Ark1'!T2259</f>
        <v>2.048868088811493</v>
      </c>
      <c r="AQ212" s="1">
        <f>+'Ark1'!W2259</f>
        <v>62.182910547396517</v>
      </c>
      <c r="AR212" s="1">
        <f>+'Ark1'!AB2259</f>
        <v>2.6730972557304056</v>
      </c>
      <c r="AS212" s="9">
        <f>+'Ark1'!Y2259</f>
        <v>95.25567065073048</v>
      </c>
      <c r="AT212" s="96">
        <f t="shared" si="3"/>
        <v>3.535211267605634</v>
      </c>
      <c r="AU212" s="39"/>
      <c r="AV212"/>
      <c r="AW212"/>
      <c r="AX212"/>
      <c r="AY212"/>
      <c r="AZ212"/>
      <c r="BA212"/>
      <c r="BB212"/>
      <c r="BC212"/>
      <c r="BD212"/>
    </row>
    <row r="213" spans="35:56">
      <c r="AI213" s="39"/>
      <c r="AJ213">
        <f>+'Ark1'!C2260</f>
        <v>2013</v>
      </c>
      <c r="AK213">
        <f>+'Ark1'!N2260</f>
        <v>100</v>
      </c>
      <c r="AL213" s="3" t="s">
        <v>486</v>
      </c>
      <c r="AM213">
        <f>+'Ark1'!Q2260</f>
        <v>619</v>
      </c>
      <c r="AN213" s="9">
        <f>+'Ark1'!R2260</f>
        <v>3512</v>
      </c>
      <c r="AO213" s="9">
        <f>+'Ark1'!S2260</f>
        <v>3494</v>
      </c>
      <c r="AP213" s="96">
        <f>+'Ark1'!T2260</f>
        <v>9.5559425337396604</v>
      </c>
      <c r="AQ213" s="1">
        <f>+'Ark1'!W2260</f>
        <v>60.546651402404109</v>
      </c>
      <c r="AR213" s="1">
        <f>+'Ark1'!AB2260</f>
        <v>3.2186089489896341</v>
      </c>
      <c r="AS213" s="9">
        <f>+'Ark1'!Y2260</f>
        <v>106.27414578587702</v>
      </c>
      <c r="AT213" s="96">
        <f t="shared" si="3"/>
        <v>5.6736672051696289</v>
      </c>
      <c r="AU213" s="39"/>
      <c r="AV213"/>
      <c r="AW213"/>
      <c r="AX213"/>
      <c r="AY213"/>
      <c r="AZ213"/>
      <c r="BA213"/>
      <c r="BB213"/>
      <c r="BC213"/>
      <c r="BD213"/>
    </row>
    <row r="214" spans="35:56">
      <c r="AI214" s="39"/>
      <c r="AJ214">
        <f>+'Ark1'!C2261</f>
        <v>2013</v>
      </c>
      <c r="AK214">
        <f>+'Ark1'!N2261</f>
        <v>110</v>
      </c>
      <c r="AL214" s="3" t="s">
        <v>512</v>
      </c>
      <c r="AM214">
        <f>+'Ark1'!Q2261</f>
        <v>753</v>
      </c>
      <c r="AN214" s="9">
        <f>+'Ark1'!R2261</f>
        <v>6365</v>
      </c>
      <c r="AO214" s="9">
        <f>+'Ark1'!S2261</f>
        <v>6344</v>
      </c>
      <c r="AP214" s="96">
        <f>+'Ark1'!T2261</f>
        <v>17.318785372224635</v>
      </c>
      <c r="AQ214" s="1">
        <f>+'Ark1'!W2261</f>
        <v>60.116172761664558</v>
      </c>
      <c r="AR214" s="1">
        <f>+'Ark1'!AB2261</f>
        <v>3.2827883498216246</v>
      </c>
      <c r="AS214" s="9">
        <f>+'Ark1'!Y2261</f>
        <v>114.14672427337015</v>
      </c>
      <c r="AT214" s="96">
        <f t="shared" si="3"/>
        <v>8.4528552456839314</v>
      </c>
      <c r="AU214" s="39"/>
      <c r="AV214"/>
      <c r="AW214"/>
      <c r="AX214"/>
      <c r="AY214"/>
      <c r="AZ214"/>
      <c r="BA214"/>
      <c r="BB214"/>
      <c r="BC214"/>
      <c r="BD214"/>
    </row>
    <row r="215" spans="35:56">
      <c r="AI215" s="39"/>
      <c r="AJ215">
        <f>+'Ark1'!C2262</f>
        <v>2013</v>
      </c>
      <c r="AK215">
        <f>+'Ark1'!N2262</f>
        <v>120</v>
      </c>
      <c r="AL215" s="3" t="s">
        <v>513</v>
      </c>
      <c r="AM215">
        <f>+'Ark1'!Q2262</f>
        <v>624</v>
      </c>
      <c r="AN215" s="9">
        <f>+'Ark1'!R2262</f>
        <v>4236</v>
      </c>
      <c r="AO215" s="9">
        <f>+'Ark1'!S2262</f>
        <v>4213</v>
      </c>
      <c r="AP215" s="96">
        <f>+'Ark1'!T2262</f>
        <v>11.525903352198521</v>
      </c>
      <c r="AQ215" s="1">
        <f>+'Ark1'!W2262</f>
        <v>60.416567766437225</v>
      </c>
      <c r="AR215" s="1">
        <f>+'Ark1'!AB2262</f>
        <v>3.4116262722463881</v>
      </c>
      <c r="AS215" s="9">
        <f>+'Ark1'!Y2262</f>
        <v>124.24761567516548</v>
      </c>
      <c r="AT215" s="96">
        <f t="shared" si="3"/>
        <v>6.7884615384615383</v>
      </c>
      <c r="AU215" s="39"/>
      <c r="AV215"/>
      <c r="AW215"/>
      <c r="AX215"/>
      <c r="AY215"/>
      <c r="AZ215"/>
      <c r="BA215"/>
      <c r="BB215"/>
      <c r="BC215"/>
      <c r="BD215"/>
    </row>
    <row r="216" spans="35:56">
      <c r="AI216" s="39"/>
      <c r="AJ216">
        <f>+'Ark1'!C2263</f>
        <v>2013</v>
      </c>
      <c r="AK216">
        <f>+'Ark1'!N2263</f>
        <v>130</v>
      </c>
      <c r="AL216" s="3" t="s">
        <v>514</v>
      </c>
      <c r="AM216">
        <f>+'Ark1'!Q2263</f>
        <v>553</v>
      </c>
      <c r="AN216" s="9">
        <f>+'Ark1'!R2263</f>
        <v>3928</v>
      </c>
      <c r="AO216" s="9">
        <f>+'Ark1'!S2263</f>
        <v>3916</v>
      </c>
      <c r="AP216" s="96">
        <f>+'Ark1'!T2263</f>
        <v>10.687853722246407</v>
      </c>
      <c r="AQ216" s="1">
        <f>+'Ark1'!W2263</f>
        <v>60.224463738508689</v>
      </c>
      <c r="AR216" s="1">
        <f>+'Ark1'!AB2263</f>
        <v>3.596605494945794</v>
      </c>
      <c r="AS216" s="9">
        <f>+'Ark1'!Y2263</f>
        <v>134.58067718940902</v>
      </c>
      <c r="AT216" s="96">
        <f t="shared" si="3"/>
        <v>7.1030741410488245</v>
      </c>
      <c r="AU216" s="39"/>
      <c r="AV216"/>
      <c r="AW216"/>
      <c r="AX216"/>
      <c r="AY216"/>
      <c r="AZ216"/>
      <c r="BA216"/>
      <c r="BB216"/>
      <c r="BC216"/>
      <c r="BD216"/>
    </row>
    <row r="217" spans="35:56">
      <c r="AI217" s="39"/>
      <c r="AJ217">
        <f>+'Ark1'!C2264</f>
        <v>2013</v>
      </c>
      <c r="AK217">
        <f>+'Ark1'!N2264</f>
        <v>140</v>
      </c>
      <c r="AL217" s="3" t="s">
        <v>515</v>
      </c>
      <c r="AM217">
        <f>+'Ark1'!Q2264</f>
        <v>533</v>
      </c>
      <c r="AN217" s="9">
        <f>+'Ark1'!R2264</f>
        <v>3543</v>
      </c>
      <c r="AO217" s="9">
        <f>+'Ark1'!S2264</f>
        <v>3537</v>
      </c>
      <c r="AP217" s="96">
        <f>+'Ark1'!T2264</f>
        <v>9.6402916848062716</v>
      </c>
      <c r="AQ217" s="1">
        <f>+'Ark1'!W2264</f>
        <v>59.812270285552742</v>
      </c>
      <c r="AR217" s="1">
        <f>+'Ark1'!AB2264</f>
        <v>3.9260677951110545</v>
      </c>
      <c r="AS217" s="9">
        <f>+'Ark1'!Y2264</f>
        <v>144.77324301439435</v>
      </c>
      <c r="AT217" s="96">
        <f t="shared" si="3"/>
        <v>6.6472795497185739</v>
      </c>
      <c r="AU217" s="39"/>
      <c r="AV217"/>
      <c r="AW217"/>
      <c r="AX217"/>
      <c r="AY217"/>
      <c r="AZ217"/>
      <c r="BA217"/>
      <c r="BB217"/>
      <c r="BC217"/>
      <c r="BD217"/>
    </row>
    <row r="218" spans="35:56">
      <c r="AI218" s="39"/>
      <c r="AJ218">
        <f>+'Ark1'!C2265</f>
        <v>2013</v>
      </c>
      <c r="AK218">
        <f>+'Ark1'!N2265</f>
        <v>150</v>
      </c>
      <c r="AL218" s="3" t="s">
        <v>516</v>
      </c>
      <c r="AM218">
        <f>+'Ark1'!Q2265</f>
        <v>490</v>
      </c>
      <c r="AN218" s="9">
        <f>+'Ark1'!R2265</f>
        <v>3248</v>
      </c>
      <c r="AO218" s="9">
        <f>+'Ark1'!S2265</f>
        <v>3239</v>
      </c>
      <c r="AP218" s="96">
        <f>+'Ark1'!T2265</f>
        <v>8.8376142794949928</v>
      </c>
      <c r="AQ218" s="1">
        <f>+'Ark1'!W2265</f>
        <v>59.470206853967277</v>
      </c>
      <c r="AR218" s="1">
        <f>+'Ark1'!AB2265</f>
        <v>4.0424146340147553</v>
      </c>
      <c r="AS218" s="9">
        <f>+'Ark1'!Y2265</f>
        <v>154.48870073891595</v>
      </c>
      <c r="AT218" s="96">
        <f t="shared" si="3"/>
        <v>6.628571428571429</v>
      </c>
      <c r="AU218" s="39"/>
      <c r="AV218"/>
      <c r="AW218"/>
      <c r="AX218"/>
      <c r="AY218"/>
      <c r="AZ218"/>
      <c r="BA218"/>
      <c r="BB218"/>
      <c r="BC218"/>
      <c r="BD218"/>
    </row>
    <row r="219" spans="35:56">
      <c r="AI219" s="39"/>
      <c r="AJ219">
        <f>+'Ark1'!C2266</f>
        <v>2013</v>
      </c>
      <c r="AK219">
        <f>+'Ark1'!N2266</f>
        <v>160</v>
      </c>
      <c r="AL219" s="3" t="s">
        <v>517</v>
      </c>
      <c r="AM219">
        <f>+'Ark1'!Q2266</f>
        <v>466</v>
      </c>
      <c r="AN219" s="9">
        <f>+'Ark1'!R2266</f>
        <v>2849</v>
      </c>
      <c r="AO219" s="9">
        <f>+'Ark1'!S2266</f>
        <v>2842</v>
      </c>
      <c r="AP219" s="96">
        <f>+'Ark1'!T2266</f>
        <v>7.7519590770570321</v>
      </c>
      <c r="AQ219" s="1">
        <f>+'Ark1'!W2266</f>
        <v>59.007741027445455</v>
      </c>
      <c r="AR219" s="1">
        <f>+'Ark1'!AB2266</f>
        <v>4.1685051879840671</v>
      </c>
      <c r="AS219" s="9">
        <f>+'Ark1'!Y2266</f>
        <v>164.46086346086329</v>
      </c>
      <c r="AT219" s="96">
        <f t="shared" si="3"/>
        <v>6.1137339055793989</v>
      </c>
      <c r="AU219" s="39"/>
      <c r="AV219"/>
      <c r="AW219"/>
      <c r="AX219"/>
      <c r="AY219"/>
      <c r="AZ219"/>
      <c r="BA219"/>
      <c r="BB219"/>
      <c r="BC219"/>
      <c r="BD219"/>
    </row>
    <row r="220" spans="35:56">
      <c r="AI220" s="39"/>
      <c r="AJ220">
        <f>+'Ark1'!C2267</f>
        <v>2013</v>
      </c>
      <c r="AK220">
        <f>+'Ark1'!N2267</f>
        <v>170</v>
      </c>
      <c r="AL220" s="3" t="s">
        <v>518</v>
      </c>
      <c r="AM220">
        <f>+'Ark1'!Q2267</f>
        <v>459</v>
      </c>
      <c r="AN220" s="9">
        <f>+'Ark1'!R2267</f>
        <v>2419</v>
      </c>
      <c r="AO220" s="9">
        <f>+'Ark1'!S2267</f>
        <v>2417</v>
      </c>
      <c r="AP220" s="96">
        <f>+'Ark1'!T2267</f>
        <v>6.5819547235524611</v>
      </c>
      <c r="AQ220" s="1">
        <f>+'Ark1'!W2267</f>
        <v>58.289201489449709</v>
      </c>
      <c r="AR220" s="1">
        <f>+'Ark1'!AB2267</f>
        <v>4.3403433186391114</v>
      </c>
      <c r="AS220" s="9">
        <f>+'Ark1'!Y2267</f>
        <v>174.76403472509307</v>
      </c>
      <c r="AT220" s="96">
        <f t="shared" si="3"/>
        <v>5.2701525054466227</v>
      </c>
      <c r="AU220" s="39"/>
      <c r="AV220"/>
      <c r="AW220"/>
      <c r="AX220"/>
      <c r="AY220"/>
      <c r="AZ220"/>
      <c r="BA220"/>
      <c r="BB220"/>
      <c r="BC220"/>
      <c r="BD220"/>
    </row>
    <row r="221" spans="35:56">
      <c r="AI221" s="39"/>
      <c r="AJ221">
        <f>+'Ark1'!C2268</f>
        <v>2013</v>
      </c>
      <c r="AK221">
        <f>+'Ark1'!N2268</f>
        <v>180</v>
      </c>
      <c r="AL221" s="3" t="s">
        <v>519</v>
      </c>
      <c r="AM221">
        <f>+'Ark1'!Q2268</f>
        <v>433</v>
      </c>
      <c r="AN221" s="9">
        <f>+'Ark1'!R2268</f>
        <v>1909</v>
      </c>
      <c r="AO221" s="9">
        <f>+'Ark1'!S2268</f>
        <v>1909</v>
      </c>
      <c r="AP221" s="96">
        <f>+'Ark1'!T2268</f>
        <v>5.194275141488899</v>
      </c>
      <c r="AQ221" s="1">
        <f>+'Ark1'!W2268</f>
        <v>57.396542692509151</v>
      </c>
      <c r="AR221" s="1">
        <f>+'Ark1'!AB2268</f>
        <v>4.7172996811420953</v>
      </c>
      <c r="AS221" s="9">
        <f>+'Ark1'!Y2268</f>
        <v>184.86746987951787</v>
      </c>
      <c r="AT221" s="96">
        <f t="shared" si="3"/>
        <v>4.4087759815242498</v>
      </c>
      <c r="AU221" s="39"/>
      <c r="AV221"/>
      <c r="AW221"/>
      <c r="AX221"/>
      <c r="AY221"/>
      <c r="AZ221"/>
      <c r="BA221"/>
      <c r="BB221"/>
      <c r="BC221"/>
      <c r="BD221"/>
    </row>
    <row r="222" spans="35:56">
      <c r="AI222" s="39"/>
      <c r="AJ222">
        <f>+'Ark1'!C2269</f>
        <v>2013</v>
      </c>
      <c r="AK222">
        <f>+'Ark1'!N2269</f>
        <v>190</v>
      </c>
      <c r="AL222" s="3" t="s">
        <v>520</v>
      </c>
      <c r="AM222">
        <f>+'Ark1'!Q2269</f>
        <v>396</v>
      </c>
      <c r="AN222" s="9">
        <f>+'Ark1'!R2269</f>
        <v>1380</v>
      </c>
      <c r="AO222" s="9">
        <f>+'Ark1'!S2269</f>
        <v>1380</v>
      </c>
      <c r="AP222" s="96">
        <f>+'Ark1'!T2269</f>
        <v>3.7548976926425777</v>
      </c>
      <c r="AQ222" s="1">
        <f>+'Ark1'!W2269</f>
        <v>56.291304347826085</v>
      </c>
      <c r="AR222" s="1">
        <f>+'Ark1'!AB2269</f>
        <v>5.0042659810228338</v>
      </c>
      <c r="AS222" s="9">
        <f>+'Ark1'!Y2269</f>
        <v>194.64934782608711</v>
      </c>
      <c r="AT222" s="96">
        <f t="shared" si="3"/>
        <v>3.4848484848484849</v>
      </c>
      <c r="AU222" s="39"/>
      <c r="AV222"/>
      <c r="AW222"/>
      <c r="AX222"/>
      <c r="AY222"/>
      <c r="AZ222"/>
      <c r="BA222"/>
      <c r="BB222"/>
      <c r="BC222"/>
      <c r="BD222"/>
    </row>
    <row r="223" spans="35:56">
      <c r="AI223" s="39"/>
      <c r="AJ223">
        <f>+'Ark1'!C2270</f>
        <v>2013</v>
      </c>
      <c r="AK223">
        <f>+'Ark1'!N2270</f>
        <v>200</v>
      </c>
      <c r="AL223" s="3" t="s">
        <v>521</v>
      </c>
      <c r="AM223">
        <f>+'Ark1'!Q2270</f>
        <v>347</v>
      </c>
      <c r="AN223" s="9">
        <f>+'Ark1'!R2270</f>
        <v>926</v>
      </c>
      <c r="AO223" s="9">
        <f>+'Ark1'!S2270</f>
        <v>926</v>
      </c>
      <c r="AP223" s="96">
        <f>+'Ark1'!T2270</f>
        <v>2.5195907705703089</v>
      </c>
      <c r="AQ223" s="1">
        <f>+'Ark1'!W2270</f>
        <v>54.772138228941685</v>
      </c>
      <c r="AR223" s="1">
        <f>+'Ark1'!AB2270</f>
        <v>5.2703294726033389</v>
      </c>
      <c r="AS223" s="9">
        <f>+'Ark1'!Y2270</f>
        <v>204.74244060475155</v>
      </c>
      <c r="AT223" s="96">
        <f t="shared" si="3"/>
        <v>2.6685878962536025</v>
      </c>
      <c r="AU223" s="39"/>
      <c r="AV223"/>
      <c r="AW223"/>
      <c r="AX223"/>
      <c r="AY223"/>
      <c r="AZ223"/>
      <c r="BA223"/>
      <c r="BB223"/>
      <c r="BC223"/>
      <c r="BD223"/>
    </row>
    <row r="224" spans="35:56">
      <c r="AI224" s="39"/>
      <c r="AJ224">
        <f>+'Ark1'!C2271</f>
        <v>2013</v>
      </c>
      <c r="AK224">
        <f>+'Ark1'!N2271</f>
        <v>210</v>
      </c>
      <c r="AL224" s="3" t="s">
        <v>522</v>
      </c>
      <c r="AM224">
        <f>+'Ark1'!Q2271</f>
        <v>262</v>
      </c>
      <c r="AN224" s="9">
        <f>+'Ark1'!R2271</f>
        <v>586</v>
      </c>
      <c r="AO224" s="9">
        <f>+'Ark1'!S2271</f>
        <v>585</v>
      </c>
      <c r="AP224" s="96">
        <f>+'Ark1'!T2271</f>
        <v>1.5944710491946017</v>
      </c>
      <c r="AQ224" s="1">
        <f>+'Ark1'!W2271</f>
        <v>53.801709401709374</v>
      </c>
      <c r="AR224" s="1">
        <f>+'Ark1'!AB2271</f>
        <v>5.2816402351610874</v>
      </c>
      <c r="AS224" s="9">
        <f>+'Ark1'!Y2271</f>
        <v>214.39300341296936</v>
      </c>
      <c r="AT224" s="96">
        <f t="shared" si="3"/>
        <v>2.2366412213740459</v>
      </c>
      <c r="AU224" s="39"/>
      <c r="AV224"/>
      <c r="AW224"/>
      <c r="AX224"/>
      <c r="AY224"/>
      <c r="AZ224"/>
      <c r="BA224"/>
      <c r="BB224"/>
      <c r="BC224"/>
      <c r="BD224"/>
    </row>
    <row r="225" spans="35:56">
      <c r="AI225" s="39"/>
      <c r="AJ225">
        <f>+'Ark1'!C2272</f>
        <v>2013</v>
      </c>
      <c r="AK225">
        <f>+'Ark1'!N2272</f>
        <v>220</v>
      </c>
      <c r="AL225" s="3" t="s">
        <v>523</v>
      </c>
      <c r="AM225">
        <f>+'Ark1'!Q2272</f>
        <v>188</v>
      </c>
      <c r="AN225" s="9">
        <f>+'Ark1'!R2272</f>
        <v>350</v>
      </c>
      <c r="AO225" s="9">
        <f>+'Ark1'!S2272</f>
        <v>350</v>
      </c>
      <c r="AP225" s="96">
        <f>+'Ark1'!T2272</f>
        <v>0.95232912494558108</v>
      </c>
      <c r="AQ225" s="1">
        <f>+'Ark1'!W2272</f>
        <v>51.897142857142882</v>
      </c>
      <c r="AR225" s="1">
        <f>+'Ark1'!AB2272</f>
        <v>6.3772580634754643</v>
      </c>
      <c r="AS225" s="9">
        <f>+'Ark1'!Y2272</f>
        <v>224.24914285714263</v>
      </c>
      <c r="AT225" s="96">
        <f t="shared" si="3"/>
        <v>1.8617021276595744</v>
      </c>
      <c r="AU225" s="39"/>
      <c r="AV225"/>
      <c r="AW225"/>
      <c r="AX225"/>
      <c r="AY225"/>
      <c r="AZ225"/>
      <c r="BA225"/>
      <c r="BB225"/>
      <c r="BC225"/>
      <c r="BD225"/>
    </row>
    <row r="226" spans="35:56">
      <c r="AI226" s="39"/>
      <c r="AJ226">
        <f>+'Ark1'!C2273</f>
        <v>2013</v>
      </c>
      <c r="AK226">
        <f>+'Ark1'!N2273</f>
        <v>230</v>
      </c>
      <c r="AL226" s="3" t="s">
        <v>524</v>
      </c>
      <c r="AM226">
        <f>+'Ark1'!Q2273</f>
        <v>169</v>
      </c>
      <c r="AN226" s="9">
        <f>+'Ark1'!R2273</f>
        <v>405</v>
      </c>
      <c r="AO226" s="9">
        <f>+'Ark1'!S2273</f>
        <v>405</v>
      </c>
      <c r="AP226" s="96">
        <f>+'Ark1'!T2273</f>
        <v>1.1019808445798871</v>
      </c>
      <c r="AQ226" s="1">
        <f>+'Ark1'!W2273</f>
        <v>49.195061728395075</v>
      </c>
      <c r="AR226" s="1">
        <f>+'Ark1'!AB2273</f>
        <v>7.6744871744795811</v>
      </c>
      <c r="AS226" s="9">
        <f>+'Ark1'!Y2273</f>
        <v>244.98518518518523</v>
      </c>
      <c r="AT226" s="96">
        <f t="shared" si="3"/>
        <v>2.3964497041420119</v>
      </c>
      <c r="AU226" s="39"/>
      <c r="AV226"/>
      <c r="AW226"/>
      <c r="AX226"/>
      <c r="AY226"/>
      <c r="AZ226"/>
      <c r="BA226"/>
      <c r="BB226"/>
      <c r="BC226"/>
      <c r="BD226"/>
    </row>
    <row r="227" spans="35:56">
      <c r="AI227" s="39"/>
      <c r="AJ227">
        <f>+'Ark1'!C2274</f>
        <v>2012</v>
      </c>
      <c r="AK227">
        <f>+'Ark1'!N2274</f>
        <v>60</v>
      </c>
      <c r="AL227" s="3" t="s">
        <v>525</v>
      </c>
      <c r="AM227">
        <f>+'Ark1'!Q2274</f>
        <v>13</v>
      </c>
      <c r="AN227" s="9">
        <f>+'Ark1'!R2274</f>
        <v>21</v>
      </c>
      <c r="AO227" s="9">
        <f>+'Ark1'!S2274</f>
        <v>21</v>
      </c>
      <c r="AP227" s="96">
        <f>+'Ark1'!T2274</f>
        <v>5.5812470100462447E-2</v>
      </c>
      <c r="AQ227" s="1">
        <f>+'Ark1'!W2274</f>
        <v>62.238095238095248</v>
      </c>
      <c r="AR227" s="1">
        <f>+'Ark1'!AB2274</f>
        <v>2.1800996461445568</v>
      </c>
      <c r="AS227" s="9">
        <f>+'Ark1'!Y2274</f>
        <v>62.419047619047603</v>
      </c>
      <c r="AT227" s="96">
        <f t="shared" si="3"/>
        <v>1.6153846153846154</v>
      </c>
      <c r="AU227" s="39"/>
      <c r="AV227"/>
      <c r="AW227"/>
      <c r="AX227"/>
      <c r="AY227"/>
      <c r="AZ227"/>
      <c r="BA227"/>
      <c r="BB227"/>
      <c r="BC227"/>
      <c r="BD227"/>
    </row>
    <row r="228" spans="35:56">
      <c r="AI228" s="39"/>
      <c r="AJ228" s="47">
        <f>+'Ark1'!C2275</f>
        <v>2012</v>
      </c>
      <c r="AK228" s="47">
        <f>+'Ark1'!N2275</f>
        <v>70</v>
      </c>
      <c r="AL228" s="48" t="s">
        <v>509</v>
      </c>
      <c r="AM228" s="47">
        <f>+'Ark1'!Q2275</f>
        <v>40</v>
      </c>
      <c r="AN228" s="65">
        <f>+'Ark1'!R2275</f>
        <v>54</v>
      </c>
      <c r="AO228" s="65">
        <f>+'Ark1'!S2275</f>
        <v>53</v>
      </c>
      <c r="AP228" s="101">
        <f>+'Ark1'!T2275</f>
        <v>0.14351778025833201</v>
      </c>
      <c r="AQ228" s="49">
        <f>+'Ark1'!W2275</f>
        <v>62.320754716981135</v>
      </c>
      <c r="AR228" s="49">
        <f>+'Ark1'!AB2275</f>
        <v>2.6334107656403498</v>
      </c>
      <c r="AS228" s="65">
        <f>+'Ark1'!Y2275</f>
        <v>74.67962962962963</v>
      </c>
      <c r="AT228" s="101">
        <f t="shared" si="3"/>
        <v>1.35</v>
      </c>
      <c r="AU228" s="39"/>
      <c r="AV228"/>
      <c r="AW228"/>
      <c r="AX228"/>
      <c r="AY228"/>
      <c r="AZ228"/>
      <c r="BA228"/>
      <c r="BB228"/>
      <c r="BC228"/>
      <c r="BD228"/>
    </row>
    <row r="229" spans="35:56">
      <c r="AI229" s="39"/>
      <c r="AJ229" s="47">
        <f>+'Ark1'!C2276</f>
        <v>2012</v>
      </c>
      <c r="AK229" s="47">
        <f>+'Ark1'!N2276</f>
        <v>80</v>
      </c>
      <c r="AL229" s="48" t="s">
        <v>510</v>
      </c>
      <c r="AM229" s="47">
        <f>+'Ark1'!Q2276</f>
        <v>110</v>
      </c>
      <c r="AN229" s="65">
        <f>+'Ark1'!R2276</f>
        <v>247</v>
      </c>
      <c r="AO229" s="65">
        <f>+'Ark1'!S2276</f>
        <v>245</v>
      </c>
      <c r="AP229" s="101">
        <f>+'Ark1'!T2276</f>
        <v>0.6564609578482965</v>
      </c>
      <c r="AQ229" s="49">
        <f>+'Ark1'!W2276</f>
        <v>62.367346938775526</v>
      </c>
      <c r="AR229" s="49">
        <f>+'Ark1'!AB2276</f>
        <v>3.0712217707856371</v>
      </c>
      <c r="AS229" s="65">
        <f>+'Ark1'!Y2276</f>
        <v>85.512145748987805</v>
      </c>
      <c r="AT229" s="101">
        <f t="shared" si="3"/>
        <v>2.2454545454545456</v>
      </c>
      <c r="AU229" s="39"/>
      <c r="AV229"/>
      <c r="AW229"/>
      <c r="AX229"/>
      <c r="AY229"/>
      <c r="AZ229"/>
      <c r="BA229"/>
      <c r="BB229"/>
      <c r="BC229"/>
      <c r="BD229"/>
    </row>
    <row r="230" spans="35:56">
      <c r="AI230" s="39"/>
      <c r="AJ230" s="47">
        <f>+'Ark1'!C2277</f>
        <v>2012</v>
      </c>
      <c r="AK230" s="47">
        <f>+'Ark1'!N2277</f>
        <v>90</v>
      </c>
      <c r="AL230" s="48" t="s">
        <v>511</v>
      </c>
      <c r="AM230" s="47">
        <f>+'Ark1'!Q2277</f>
        <v>208</v>
      </c>
      <c r="AN230" s="65">
        <f>+'Ark1'!R2277</f>
        <v>671</v>
      </c>
      <c r="AO230" s="65">
        <f>+'Ark1'!S2277</f>
        <v>666</v>
      </c>
      <c r="AP230" s="101">
        <f>+'Ark1'!T2277</f>
        <v>1.7833413065433472</v>
      </c>
      <c r="AQ230" s="49">
        <f>+'Ark1'!W2277</f>
        <v>62.093093093093103</v>
      </c>
      <c r="AR230" s="49">
        <f>+'Ark1'!AB2277</f>
        <v>2.7147213585185215</v>
      </c>
      <c r="AS230" s="65">
        <f>+'Ark1'!Y2277</f>
        <v>94.893144560357584</v>
      </c>
      <c r="AT230" s="101">
        <f t="shared" si="3"/>
        <v>3.2259615384615383</v>
      </c>
      <c r="AU230" s="39"/>
      <c r="AV230"/>
      <c r="AW230"/>
      <c r="AX230"/>
      <c r="AY230"/>
      <c r="AZ230"/>
      <c r="BA230"/>
      <c r="BB230"/>
      <c r="BC230"/>
      <c r="BD230"/>
    </row>
    <row r="231" spans="35:56">
      <c r="AI231" s="39"/>
      <c r="AJ231" s="47">
        <f>+'Ark1'!C2278</f>
        <v>2012</v>
      </c>
      <c r="AK231" s="47">
        <f>+'Ark1'!N2278</f>
        <v>100</v>
      </c>
      <c r="AL231" s="48" t="s">
        <v>486</v>
      </c>
      <c r="AM231" s="47">
        <f>+'Ark1'!Q2278</f>
        <v>778</v>
      </c>
      <c r="AN231" s="65">
        <f>+'Ark1'!R2278</f>
        <v>4047</v>
      </c>
      <c r="AO231" s="65">
        <f>+'Ark1'!S2278</f>
        <v>4034</v>
      </c>
      <c r="AP231" s="101">
        <f>+'Ark1'!T2278</f>
        <v>10.755860309360548</v>
      </c>
      <c r="AQ231" s="49">
        <f>+'Ark1'!W2278</f>
        <v>60.16955875061975</v>
      </c>
      <c r="AR231" s="49">
        <f>+'Ark1'!AB2278</f>
        <v>3.1733123401852876</v>
      </c>
      <c r="AS231" s="65">
        <f>+'Ark1'!Y2278</f>
        <v>106.78611317024964</v>
      </c>
      <c r="AT231" s="101">
        <f t="shared" si="3"/>
        <v>5.2017994858611827</v>
      </c>
      <c r="AU231" s="39"/>
      <c r="AV231"/>
      <c r="AW231"/>
      <c r="AX231"/>
      <c r="AY231"/>
      <c r="AZ231"/>
      <c r="BA231"/>
      <c r="BB231"/>
      <c r="BC231"/>
      <c r="BD231"/>
    </row>
    <row r="232" spans="35:56">
      <c r="AI232" s="39"/>
      <c r="AJ232" s="47">
        <f>+'Ark1'!C2279</f>
        <v>2012</v>
      </c>
      <c r="AK232" s="47">
        <f>+'Ark1'!N2279</f>
        <v>110</v>
      </c>
      <c r="AL232" s="48" t="s">
        <v>512</v>
      </c>
      <c r="AM232" s="47">
        <f>+'Ark1'!Q2279</f>
        <v>868</v>
      </c>
      <c r="AN232" s="65">
        <f>+'Ark1'!R2279</f>
        <v>6518</v>
      </c>
      <c r="AO232" s="65">
        <f>+'Ark1'!S2279</f>
        <v>6500</v>
      </c>
      <c r="AP232" s="101">
        <f>+'Ark1'!T2279</f>
        <v>17.323127624514964</v>
      </c>
      <c r="AQ232" s="49">
        <f>+'Ark1'!W2279</f>
        <v>59.958307692307685</v>
      </c>
      <c r="AR232" s="49">
        <f>+'Ark1'!AB2279</f>
        <v>3.3063970952502446</v>
      </c>
      <c r="AS232" s="65">
        <f>+'Ark1'!Y2279</f>
        <v>114.14536667689512</v>
      </c>
      <c r="AT232" s="101">
        <f t="shared" si="3"/>
        <v>7.5092165898617509</v>
      </c>
      <c r="AU232" s="39"/>
      <c r="AV232"/>
      <c r="AW232"/>
      <c r="AX232"/>
      <c r="AY232"/>
      <c r="AZ232"/>
      <c r="BA232"/>
      <c r="BB232"/>
      <c r="BC232"/>
      <c r="BD232"/>
    </row>
    <row r="233" spans="35:56">
      <c r="AI233" s="39"/>
      <c r="AJ233" s="47">
        <f>+'Ark1'!C2280</f>
        <v>2012</v>
      </c>
      <c r="AK233" s="47">
        <f>+'Ark1'!N2280</f>
        <v>120</v>
      </c>
      <c r="AL233" s="48" t="s">
        <v>513</v>
      </c>
      <c r="AM233" s="47">
        <f>+'Ark1'!Q2280</f>
        <v>603</v>
      </c>
      <c r="AN233" s="65">
        <f>+'Ark1'!R2280</f>
        <v>4047</v>
      </c>
      <c r="AO233" s="65">
        <f>+'Ark1'!S2280</f>
        <v>4032</v>
      </c>
      <c r="AP233" s="101">
        <f>+'Ark1'!T2280</f>
        <v>10.755860309360548</v>
      </c>
      <c r="AQ233" s="49">
        <f>+'Ark1'!W2280</f>
        <v>60.400049603174608</v>
      </c>
      <c r="AR233" s="49">
        <f>+'Ark1'!AB2280</f>
        <v>3.3910816152592473</v>
      </c>
      <c r="AS233" s="65">
        <f>+'Ark1'!Y2280</f>
        <v>124.48596491228091</v>
      </c>
      <c r="AT233" s="101">
        <f t="shared" si="3"/>
        <v>6.7114427860696519</v>
      </c>
      <c r="AU233" s="39"/>
      <c r="AV233"/>
      <c r="AW233"/>
      <c r="AX233"/>
      <c r="AY233"/>
      <c r="AZ233"/>
      <c r="BA233"/>
      <c r="BB233"/>
      <c r="BC233"/>
      <c r="BD233"/>
    </row>
    <row r="234" spans="35:56">
      <c r="AI234" s="39"/>
      <c r="AJ234" s="47">
        <f>+'Ark1'!C2281</f>
        <v>2012</v>
      </c>
      <c r="AK234" s="47">
        <f>+'Ark1'!N2281</f>
        <v>130</v>
      </c>
      <c r="AL234" s="48" t="s">
        <v>514</v>
      </c>
      <c r="AM234" s="47">
        <f>+'Ark1'!Q2281</f>
        <v>571</v>
      </c>
      <c r="AN234" s="65">
        <f>+'Ark1'!R2281</f>
        <v>3789</v>
      </c>
      <c r="AO234" s="65">
        <f>+'Ark1'!S2281</f>
        <v>3776</v>
      </c>
      <c r="AP234" s="101">
        <f>+'Ark1'!T2281</f>
        <v>10.070164248126298</v>
      </c>
      <c r="AQ234" s="49">
        <f>+'Ark1'!W2281</f>
        <v>60.159692796610159</v>
      </c>
      <c r="AR234" s="49">
        <f>+'Ark1'!AB2281</f>
        <v>3.6215539305287296</v>
      </c>
      <c r="AS234" s="65">
        <f>+'Ark1'!Y2281</f>
        <v>134.54837688044336</v>
      </c>
      <c r="AT234" s="101">
        <f t="shared" si="3"/>
        <v>6.6357267950963221</v>
      </c>
      <c r="AU234" s="39"/>
      <c r="AV234"/>
      <c r="AW234"/>
      <c r="AX234"/>
      <c r="AY234"/>
      <c r="AZ234"/>
      <c r="BA234"/>
      <c r="BB234"/>
      <c r="BC234"/>
      <c r="BD234"/>
    </row>
    <row r="235" spans="35:56">
      <c r="AI235" s="39"/>
      <c r="AJ235" s="47">
        <f>+'Ark1'!C2282</f>
        <v>2012</v>
      </c>
      <c r="AK235" s="47">
        <f>+'Ark1'!N2282</f>
        <v>140</v>
      </c>
      <c r="AL235" s="48" t="s">
        <v>515</v>
      </c>
      <c r="AM235" s="47">
        <f>+'Ark1'!Q2282</f>
        <v>527</v>
      </c>
      <c r="AN235" s="65">
        <f>+'Ark1'!R2282</f>
        <v>3541</v>
      </c>
      <c r="AO235" s="65">
        <f>+'Ark1'!S2282</f>
        <v>3534</v>
      </c>
      <c r="AP235" s="101">
        <f>+'Ark1'!T2282</f>
        <v>9.4110455536065469</v>
      </c>
      <c r="AQ235" s="49">
        <f>+'Ark1'!W2282</f>
        <v>59.788341822297681</v>
      </c>
      <c r="AR235" s="49">
        <f>+'Ark1'!AB2282</f>
        <v>3.855763943320381</v>
      </c>
      <c r="AS235" s="65">
        <f>+'Ark1'!Y2282</f>
        <v>144.73016097147669</v>
      </c>
      <c r="AT235" s="101">
        <f t="shared" si="3"/>
        <v>6.7191650853889939</v>
      </c>
      <c r="AU235" s="39"/>
      <c r="AV235"/>
      <c r="AW235"/>
      <c r="AX235"/>
      <c r="AY235"/>
      <c r="AZ235"/>
      <c r="BA235"/>
      <c r="BB235"/>
      <c r="BC235"/>
      <c r="BD235"/>
    </row>
    <row r="236" spans="35:56">
      <c r="AI236" s="39"/>
      <c r="AJ236" s="47">
        <f>+'Ark1'!C2283</f>
        <v>2012</v>
      </c>
      <c r="AK236" s="47">
        <f>+'Ark1'!N2283</f>
        <v>150</v>
      </c>
      <c r="AL236" s="48" t="s">
        <v>516</v>
      </c>
      <c r="AM236" s="47">
        <f>+'Ark1'!Q2283</f>
        <v>495</v>
      </c>
      <c r="AN236" s="65">
        <f>+'Ark1'!R2283</f>
        <v>3233</v>
      </c>
      <c r="AO236" s="65">
        <f>+'Ark1'!S2283</f>
        <v>3226</v>
      </c>
      <c r="AP236" s="101">
        <f>+'Ark1'!T2283</f>
        <v>8.5924626587997679</v>
      </c>
      <c r="AQ236" s="49">
        <f>+'Ark1'!W2283</f>
        <v>59.398016119032853</v>
      </c>
      <c r="AR236" s="49">
        <f>+'Ark1'!AB2283</f>
        <v>4.0747413970622404</v>
      </c>
      <c r="AS236" s="65">
        <f>+'Ark1'!Y2283</f>
        <v>154.64027219300965</v>
      </c>
      <c r="AT236" s="101">
        <f t="shared" si="3"/>
        <v>6.531313131313131</v>
      </c>
      <c r="AU236" s="39"/>
      <c r="AV236"/>
      <c r="AW236"/>
      <c r="AX236"/>
      <c r="AY236"/>
      <c r="AZ236"/>
      <c r="BA236"/>
      <c r="BB236"/>
      <c r="BC236"/>
      <c r="BD236"/>
    </row>
    <row r="237" spans="35:56">
      <c r="AI237" s="39"/>
      <c r="AJ237" s="47">
        <f>+'Ark1'!C2284</f>
        <v>2012</v>
      </c>
      <c r="AK237" s="47">
        <f>+'Ark1'!N2284</f>
        <v>160</v>
      </c>
      <c r="AL237" s="48" t="s">
        <v>517</v>
      </c>
      <c r="AM237" s="47">
        <f>+'Ark1'!Q2284</f>
        <v>500</v>
      </c>
      <c r="AN237" s="65">
        <f>+'Ark1'!R2284</f>
        <v>3006</v>
      </c>
      <c r="AO237" s="65">
        <f>+'Ark1'!S2284</f>
        <v>3000</v>
      </c>
      <c r="AP237" s="101">
        <f>+'Ark1'!T2284</f>
        <v>7.9891564343804813</v>
      </c>
      <c r="AQ237" s="49">
        <f>+'Ark1'!W2284</f>
        <v>58.984999999999999</v>
      </c>
      <c r="AR237" s="49">
        <f>+'Ark1'!AB2284</f>
        <v>4.2450883383035007</v>
      </c>
      <c r="AS237" s="65">
        <f>+'Ark1'!Y2284</f>
        <v>164.72278775781749</v>
      </c>
      <c r="AT237" s="101">
        <f t="shared" si="3"/>
        <v>6.0119999999999996</v>
      </c>
      <c r="AU237" s="39"/>
      <c r="AV237"/>
      <c r="AW237"/>
      <c r="AX237"/>
      <c r="AY237"/>
      <c r="AZ237"/>
      <c r="BA237"/>
      <c r="BB237"/>
      <c r="BC237"/>
      <c r="BD237"/>
    </row>
    <row r="238" spans="35:56">
      <c r="AI238" s="39"/>
      <c r="AJ238" s="47">
        <f>+'Ark1'!C2285</f>
        <v>2012</v>
      </c>
      <c r="AK238" s="47">
        <f>+'Ark1'!N2285</f>
        <v>170</v>
      </c>
      <c r="AL238" s="48" t="s">
        <v>518</v>
      </c>
      <c r="AM238" s="47">
        <f>+'Ark1'!Q2285</f>
        <v>489</v>
      </c>
      <c r="AN238" s="65">
        <f>+'Ark1'!R2285</f>
        <v>2554</v>
      </c>
      <c r="AO238" s="65">
        <f>+'Ark1'!S2285</f>
        <v>2550</v>
      </c>
      <c r="AP238" s="101">
        <f>+'Ark1'!T2285</f>
        <v>6.7878594588848111</v>
      </c>
      <c r="AQ238" s="49">
        <f>+'Ark1'!W2285</f>
        <v>58.130196078431382</v>
      </c>
      <c r="AR238" s="49">
        <f>+'Ark1'!AB2285</f>
        <v>4.4462266399838395</v>
      </c>
      <c r="AS238" s="65">
        <f>+'Ark1'!Y2285</f>
        <v>174.69490994518449</v>
      </c>
      <c r="AT238" s="101">
        <f t="shared" si="3"/>
        <v>5.2229038854805729</v>
      </c>
      <c r="AU238" s="39"/>
      <c r="AV238"/>
      <c r="AW238"/>
      <c r="AX238"/>
      <c r="AY238"/>
      <c r="AZ238"/>
      <c r="BA238"/>
      <c r="BB238"/>
      <c r="BC238"/>
      <c r="BD238"/>
    </row>
    <row r="239" spans="35:56">
      <c r="AI239" s="39"/>
      <c r="AJ239" s="47">
        <f>+'Ark1'!C2286</f>
        <v>2012</v>
      </c>
      <c r="AK239" s="47">
        <f>+'Ark1'!N2286</f>
        <v>180</v>
      </c>
      <c r="AL239" s="48" t="s">
        <v>519</v>
      </c>
      <c r="AM239" s="47">
        <f>+'Ark1'!Q2286</f>
        <v>447</v>
      </c>
      <c r="AN239" s="65">
        <f>+'Ark1'!R2286</f>
        <v>2070</v>
      </c>
      <c r="AO239" s="65">
        <f>+'Ark1'!S2286</f>
        <v>2068</v>
      </c>
      <c r="AP239" s="101">
        <f>+'Ark1'!T2286</f>
        <v>5.5015149099027267</v>
      </c>
      <c r="AQ239" s="49">
        <f>+'Ark1'!W2286</f>
        <v>57.346711798839458</v>
      </c>
      <c r="AR239" s="49">
        <f>+'Ark1'!AB2286</f>
        <v>4.5727732444524527</v>
      </c>
      <c r="AS239" s="65">
        <f>+'Ark1'!Y2286</f>
        <v>184.67951690821252</v>
      </c>
      <c r="AT239" s="101">
        <f t="shared" si="3"/>
        <v>4.6308724832214763</v>
      </c>
      <c r="AU239" s="39"/>
      <c r="AV239"/>
      <c r="AW239"/>
      <c r="AX239"/>
      <c r="AY239"/>
      <c r="AZ239"/>
      <c r="BA239"/>
      <c r="BB239"/>
      <c r="BC239"/>
      <c r="BD239"/>
    </row>
    <row r="240" spans="35:56">
      <c r="AI240" s="39"/>
      <c r="AJ240" s="47">
        <f>+'Ark1'!C2287</f>
        <v>2012</v>
      </c>
      <c r="AK240" s="47">
        <f>+'Ark1'!N2287</f>
        <v>190</v>
      </c>
      <c r="AL240" s="48" t="s">
        <v>520</v>
      </c>
      <c r="AM240" s="47">
        <f>+'Ark1'!Q2287</f>
        <v>407</v>
      </c>
      <c r="AN240" s="65">
        <f>+'Ark1'!R2287</f>
        <v>1464</v>
      </c>
      <c r="AO240" s="65">
        <f>+'Ark1'!S2287</f>
        <v>1464</v>
      </c>
      <c r="AP240" s="101">
        <f>+'Ark1'!T2287</f>
        <v>3.8909264870036671</v>
      </c>
      <c r="AQ240" s="49">
        <f>+'Ark1'!W2287</f>
        <v>56.183743169398909</v>
      </c>
      <c r="AR240" s="49">
        <f>+'Ark1'!AB2287</f>
        <v>5.0062510847048944</v>
      </c>
      <c r="AS240" s="65">
        <f>+'Ark1'!Y2287</f>
        <v>194.67827868852444</v>
      </c>
      <c r="AT240" s="101">
        <f t="shared" si="3"/>
        <v>3.597051597051597</v>
      </c>
      <c r="AU240" s="39"/>
      <c r="AV240"/>
      <c r="AW240"/>
      <c r="AX240"/>
      <c r="AY240"/>
      <c r="AZ240"/>
      <c r="BA240"/>
      <c r="BB240"/>
      <c r="BC240"/>
      <c r="BD240"/>
    </row>
    <row r="241" spans="35:56">
      <c r="AI241" s="39"/>
      <c r="AJ241" s="47">
        <f>+'Ark1'!C2288</f>
        <v>2012</v>
      </c>
      <c r="AK241" s="47">
        <f>+'Ark1'!N2288</f>
        <v>200</v>
      </c>
      <c r="AL241" s="48" t="s">
        <v>521</v>
      </c>
      <c r="AM241" s="47">
        <f>+'Ark1'!Q2288</f>
        <v>352</v>
      </c>
      <c r="AN241" s="65">
        <f>+'Ark1'!R2288</f>
        <v>1008.5</v>
      </c>
      <c r="AO241" s="65">
        <f>+'Ark1'!S2288</f>
        <v>1008.5</v>
      </c>
      <c r="AP241" s="101">
        <f>+'Ark1'!T2288</f>
        <v>2.6803274331579221</v>
      </c>
      <c r="AQ241" s="49">
        <f>+'Ark1'!W2288</f>
        <v>55.038175508180473</v>
      </c>
      <c r="AR241" s="49">
        <f>+'Ark1'!AB2288</f>
        <v>5.2818460891063692</v>
      </c>
      <c r="AS241" s="65">
        <f>+'Ark1'!Y2288</f>
        <v>204.85235498264757</v>
      </c>
      <c r="AT241" s="101">
        <f t="shared" si="3"/>
        <v>2.8650568181818183</v>
      </c>
      <c r="AU241" s="39"/>
      <c r="AV241"/>
      <c r="AW241"/>
      <c r="AX241"/>
      <c r="AY241"/>
      <c r="AZ241"/>
      <c r="BA241"/>
      <c r="BB241"/>
      <c r="BC241"/>
      <c r="BD241"/>
    </row>
    <row r="242" spans="35:56">
      <c r="AI242" s="39"/>
      <c r="AJ242" s="47">
        <f>+'Ark1'!C2289</f>
        <v>2012</v>
      </c>
      <c r="AK242" s="47">
        <f>+'Ark1'!N2289</f>
        <v>210</v>
      </c>
      <c r="AL242" s="48" t="s">
        <v>522</v>
      </c>
      <c r="AM242" s="47">
        <f>+'Ark1'!Q2289</f>
        <v>267</v>
      </c>
      <c r="AN242" s="65">
        <f>+'Ark1'!R2289</f>
        <v>595.5</v>
      </c>
      <c r="AO242" s="65">
        <f>+'Ark1'!S2289</f>
        <v>594.5</v>
      </c>
      <c r="AP242" s="101">
        <f>+'Ark1'!T2289</f>
        <v>1.5826821878488277</v>
      </c>
      <c r="AQ242" s="49">
        <f>+'Ark1'!W2289</f>
        <v>53.505466778805712</v>
      </c>
      <c r="AR242" s="49">
        <f>+'Ark1'!AB2289</f>
        <v>5.6882283286513156</v>
      </c>
      <c r="AS242" s="65">
        <f>+'Ark1'!Y2289</f>
        <v>214.112174643157</v>
      </c>
      <c r="AT242" s="101">
        <f t="shared" si="3"/>
        <v>2.2303370786516852</v>
      </c>
      <c r="AU242" s="39"/>
      <c r="AV242"/>
      <c r="AW242"/>
      <c r="AX242"/>
      <c r="AY242"/>
      <c r="AZ242"/>
      <c r="BA242"/>
      <c r="BB242"/>
      <c r="BC242"/>
      <c r="BD242"/>
    </row>
    <row r="243" spans="35:56">
      <c r="AI243" s="39"/>
      <c r="AJ243" s="47">
        <f>+'Ark1'!C2290</f>
        <v>2012</v>
      </c>
      <c r="AK243" s="47">
        <f>+'Ark1'!N2290</f>
        <v>220</v>
      </c>
      <c r="AL243" s="48" t="s">
        <v>523</v>
      </c>
      <c r="AM243" s="47">
        <f>+'Ark1'!Q2290</f>
        <v>205</v>
      </c>
      <c r="AN243" s="65">
        <f>+'Ark1'!R2290</f>
        <v>375</v>
      </c>
      <c r="AO243" s="65">
        <f>+'Ark1'!S2290</f>
        <v>375</v>
      </c>
      <c r="AP243" s="101">
        <f>+'Ark1'!T2290</f>
        <v>0.99665125179397218</v>
      </c>
      <c r="AQ243" s="49">
        <f>+'Ark1'!W2290</f>
        <v>51.437333333333342</v>
      </c>
      <c r="AR243" s="49">
        <f>+'Ark1'!AB2290</f>
        <v>5.8259825685362649</v>
      </c>
      <c r="AS243" s="65">
        <f>+'Ark1'!Y2290</f>
        <v>224.5082666666666</v>
      </c>
      <c r="AT243" s="101">
        <f t="shared" si="3"/>
        <v>1.8292682926829269</v>
      </c>
      <c r="AU243" s="39"/>
      <c r="AV243"/>
      <c r="AW243"/>
      <c r="AX243"/>
      <c r="AY243"/>
      <c r="AZ243"/>
      <c r="BA243"/>
      <c r="BB243"/>
      <c r="BC243"/>
      <c r="BD243"/>
    </row>
    <row r="244" spans="35:56">
      <c r="AI244" s="39"/>
      <c r="AJ244" s="47">
        <f>+'Ark1'!C2291</f>
        <v>2012</v>
      </c>
      <c r="AK244" s="47">
        <f>+'Ark1'!N2291</f>
        <v>230</v>
      </c>
      <c r="AL244" s="48" t="s">
        <v>524</v>
      </c>
      <c r="AM244" s="47">
        <f>+'Ark1'!Q2291</f>
        <v>183</v>
      </c>
      <c r="AN244" s="65">
        <f>+'Ark1'!R2291</f>
        <v>385</v>
      </c>
      <c r="AO244" s="65">
        <f>+'Ark1'!S2291</f>
        <v>384</v>
      </c>
      <c r="AP244" s="101">
        <f>+'Ark1'!T2291</f>
        <v>1.0232286185084782</v>
      </c>
      <c r="AQ244" s="49">
        <f>+'Ark1'!W2291</f>
        <v>48.260416666666657</v>
      </c>
      <c r="AR244" s="49">
        <f>+'Ark1'!AB2291</f>
        <v>6.5796320687195484</v>
      </c>
      <c r="AS244" s="65">
        <f>+'Ark1'!Y2291</f>
        <v>242.64103896103904</v>
      </c>
      <c r="AT244" s="101">
        <f t="shared" si="3"/>
        <v>2.1038251366120218</v>
      </c>
      <c r="AU244" s="39"/>
      <c r="AV244"/>
      <c r="AW244"/>
      <c r="AX244"/>
      <c r="AY244"/>
      <c r="AZ244"/>
      <c r="BA244"/>
      <c r="BB244"/>
      <c r="BC244"/>
      <c r="BD244"/>
    </row>
    <row r="245" spans="35:56">
      <c r="AI245" s="39"/>
      <c r="AJ245" s="47">
        <f>+'Ark1'!C2292</f>
        <v>2011</v>
      </c>
      <c r="AK245" s="47">
        <f>+'Ark1'!N2292</f>
        <v>60</v>
      </c>
      <c r="AL245" s="48" t="s">
        <v>525</v>
      </c>
      <c r="AM245" s="47">
        <f>+'Ark1'!Q2292</f>
        <v>20</v>
      </c>
      <c r="AN245" s="65">
        <f>+'Ark1'!R2292</f>
        <v>22</v>
      </c>
      <c r="AO245" s="65">
        <f>+'Ark1'!S2292</f>
        <v>21</v>
      </c>
      <c r="AP245" s="101">
        <f>+'Ark1'!T2292</f>
        <v>5.8967005280227282E-2</v>
      </c>
      <c r="AQ245" s="49">
        <f>+'Ark1'!W2292</f>
        <v>61.428571428571438</v>
      </c>
      <c r="AR245" s="49">
        <f>+'Ark1'!AB2292</f>
        <v>2.6827744801910818</v>
      </c>
      <c r="AS245" s="65">
        <f>+'Ark1'!Y2292</f>
        <v>59.568181818181827</v>
      </c>
      <c r="AT245" s="101">
        <f t="shared" si="3"/>
        <v>1.1000000000000001</v>
      </c>
      <c r="AU245" s="39"/>
      <c r="AV245"/>
      <c r="AW245"/>
      <c r="AX245"/>
      <c r="AY245"/>
      <c r="AZ245"/>
      <c r="BA245"/>
      <c r="BB245"/>
      <c r="BC245"/>
      <c r="BD245"/>
    </row>
    <row r="246" spans="35:56">
      <c r="AI246" s="39"/>
      <c r="AJ246">
        <f>+'Ark1'!C2293</f>
        <v>2011</v>
      </c>
      <c r="AK246">
        <f>+'Ark1'!N2293</f>
        <v>70</v>
      </c>
      <c r="AL246" s="3" t="s">
        <v>509</v>
      </c>
      <c r="AM246">
        <f>+'Ark1'!Q2293</f>
        <v>47</v>
      </c>
      <c r="AN246" s="9">
        <f>+'Ark1'!R2293</f>
        <v>69</v>
      </c>
      <c r="AO246" s="9">
        <f>+'Ark1'!S2293</f>
        <v>67</v>
      </c>
      <c r="AP246" s="96">
        <f>+'Ark1'!T2293</f>
        <v>0.18494197110616747</v>
      </c>
      <c r="AQ246" s="1">
        <f>+'Ark1'!W2293</f>
        <v>61.552238805970163</v>
      </c>
      <c r="AR246" s="1">
        <f>+'Ark1'!AB2293</f>
        <v>3.1112870211612504</v>
      </c>
      <c r="AS246" s="9">
        <f>+'Ark1'!Y2293</f>
        <v>74.753623188405811</v>
      </c>
      <c r="AT246" s="96">
        <f t="shared" si="3"/>
        <v>1.4680851063829787</v>
      </c>
      <c r="AU246" s="39"/>
      <c r="AV246"/>
      <c r="AW246"/>
      <c r="AX246"/>
      <c r="AY246"/>
      <c r="AZ246"/>
      <c r="BA246"/>
      <c r="BB246"/>
      <c r="BC246"/>
      <c r="BD246"/>
    </row>
    <row r="247" spans="35:56">
      <c r="AI247" s="39"/>
      <c r="AJ247">
        <f>+'Ark1'!C2294</f>
        <v>2011</v>
      </c>
      <c r="AK247">
        <f>+'Ark1'!N2294</f>
        <v>80</v>
      </c>
      <c r="AL247" s="3" t="s">
        <v>510</v>
      </c>
      <c r="AM247">
        <f>+'Ark1'!Q2294</f>
        <v>131</v>
      </c>
      <c r="AN247" s="9">
        <f>+'Ark1'!R2294</f>
        <v>259</v>
      </c>
      <c r="AO247" s="9">
        <f>+'Ark1'!S2294</f>
        <v>258</v>
      </c>
      <c r="AP247" s="96">
        <f>+'Ark1'!T2294</f>
        <v>0.69420247125358492</v>
      </c>
      <c r="AQ247" s="1">
        <f>+'Ark1'!W2294</f>
        <v>61.856589147286805</v>
      </c>
      <c r="AR247" s="1">
        <f>+'Ark1'!AB2294</f>
        <v>3.2800157156279446</v>
      </c>
      <c r="AS247" s="9">
        <f>+'Ark1'!Y2294</f>
        <v>85.446718146718226</v>
      </c>
      <c r="AT247" s="96">
        <f t="shared" si="3"/>
        <v>1.9770992366412214</v>
      </c>
      <c r="AU247" s="39"/>
      <c r="AV247"/>
      <c r="AW247"/>
      <c r="AX247"/>
      <c r="AY247"/>
      <c r="AZ247"/>
      <c r="BA247"/>
      <c r="BB247"/>
      <c r="BC247"/>
      <c r="BD247"/>
    </row>
    <row r="248" spans="35:56">
      <c r="AI248" s="39"/>
      <c r="AJ248">
        <f>+'Ark1'!C2295</f>
        <v>2011</v>
      </c>
      <c r="AK248">
        <f>+'Ark1'!N2295</f>
        <v>90</v>
      </c>
      <c r="AL248" s="3" t="s">
        <v>511</v>
      </c>
      <c r="AM248">
        <f>+'Ark1'!Q2295</f>
        <v>226</v>
      </c>
      <c r="AN248" s="9">
        <f>+'Ark1'!R2295</f>
        <v>685</v>
      </c>
      <c r="AO248" s="9">
        <f>+'Ark1'!S2295</f>
        <v>681</v>
      </c>
      <c r="AP248" s="96">
        <f>+'Ark1'!T2295</f>
        <v>1.8360181189525315</v>
      </c>
      <c r="AQ248" s="1">
        <f>+'Ark1'!W2295</f>
        <v>61.781204111600594</v>
      </c>
      <c r="AR248" s="1">
        <f>+'Ark1'!AB2295</f>
        <v>3.1845809256469697</v>
      </c>
      <c r="AS248" s="9">
        <f>+'Ark1'!Y2295</f>
        <v>95.270656934306487</v>
      </c>
      <c r="AT248" s="96">
        <f t="shared" si="3"/>
        <v>3.0309734513274336</v>
      </c>
      <c r="AU248" s="39"/>
      <c r="AV248"/>
      <c r="AW248"/>
      <c r="AX248"/>
      <c r="AY248"/>
      <c r="AZ248"/>
      <c r="BA248"/>
      <c r="BB248"/>
      <c r="BC248"/>
      <c r="BD248"/>
    </row>
    <row r="249" spans="35:56">
      <c r="AI249" s="39"/>
      <c r="AJ249">
        <f>+'Ark1'!C2296</f>
        <v>2011</v>
      </c>
      <c r="AK249">
        <f>+'Ark1'!N2296</f>
        <v>100</v>
      </c>
      <c r="AL249" s="3" t="s">
        <v>486</v>
      </c>
      <c r="AM249">
        <f>+'Ark1'!Q2296</f>
        <v>882</v>
      </c>
      <c r="AN249" s="9">
        <f>+'Ark1'!R2296</f>
        <v>4336</v>
      </c>
      <c r="AO249" s="9">
        <f>+'Ark1'!S2296</f>
        <v>4325</v>
      </c>
      <c r="AP249" s="96">
        <f>+'Ark1'!T2296</f>
        <v>11.621860677048437</v>
      </c>
      <c r="AQ249" s="1">
        <f>+'Ark1'!W2296</f>
        <v>59.819421965317915</v>
      </c>
      <c r="AR249" s="1">
        <f>+'Ark1'!AB2296</f>
        <v>3.4788865587996725</v>
      </c>
      <c r="AS249" s="9">
        <f>+'Ark1'!Y2296</f>
        <v>106.88108856088537</v>
      </c>
      <c r="AT249" s="96">
        <f t="shared" si="3"/>
        <v>4.9160997732426308</v>
      </c>
      <c r="AU249" s="39"/>
      <c r="AV249"/>
      <c r="AW249"/>
      <c r="AX249"/>
      <c r="AY249"/>
      <c r="AZ249"/>
      <c r="BA249"/>
      <c r="BB249"/>
      <c r="BC249"/>
      <c r="BD249"/>
    </row>
    <row r="250" spans="35:56">
      <c r="AI250" s="39"/>
      <c r="AJ250">
        <f>+'Ark1'!C2297</f>
        <v>2011</v>
      </c>
      <c r="AK250">
        <f>+'Ark1'!N2297</f>
        <v>110</v>
      </c>
      <c r="AL250" s="3" t="s">
        <v>512</v>
      </c>
      <c r="AM250">
        <f>+'Ark1'!Q2297</f>
        <v>973</v>
      </c>
      <c r="AN250" s="9">
        <f>+'Ark1'!R2297</f>
        <v>6359</v>
      </c>
      <c r="AO250" s="9">
        <f>+'Ark1'!S2297</f>
        <v>6350</v>
      </c>
      <c r="AP250" s="96">
        <f>+'Ark1'!T2297</f>
        <v>17.044144844407516</v>
      </c>
      <c r="AQ250" s="1">
        <f>+'Ark1'!W2297</f>
        <v>59.462519685039375</v>
      </c>
      <c r="AR250" s="1">
        <f>+'Ark1'!AB2297</f>
        <v>3.5365043393903175</v>
      </c>
      <c r="AS250" s="9">
        <f>+'Ark1'!Y2297</f>
        <v>114.28384966189628</v>
      </c>
      <c r="AT250" s="96">
        <f t="shared" si="3"/>
        <v>6.5354573484069887</v>
      </c>
      <c r="AU250" s="39"/>
      <c r="AV250"/>
      <c r="AW250"/>
      <c r="AX250"/>
      <c r="AY250"/>
      <c r="AZ250"/>
      <c r="BA250"/>
      <c r="BB250"/>
      <c r="BC250"/>
      <c r="BD250"/>
    </row>
    <row r="251" spans="35:56">
      <c r="AI251" s="39"/>
      <c r="AJ251">
        <f>+'Ark1'!C2298</f>
        <v>2011</v>
      </c>
      <c r="AK251">
        <f>+'Ark1'!N2298</f>
        <v>120</v>
      </c>
      <c r="AL251" s="3" t="s">
        <v>513</v>
      </c>
      <c r="AM251">
        <f>+'Ark1'!Q2298</f>
        <v>692</v>
      </c>
      <c r="AN251" s="9">
        <f>+'Ark1'!R2298</f>
        <v>4038</v>
      </c>
      <c r="AO251" s="9">
        <f>+'Ark1'!S2298</f>
        <v>4032</v>
      </c>
      <c r="AP251" s="96">
        <f>+'Ark1'!T2298</f>
        <v>10.823125787343537</v>
      </c>
      <c r="AQ251" s="1">
        <f>+'Ark1'!W2298</f>
        <v>60.026785714285694</v>
      </c>
      <c r="AR251" s="1">
        <f>+'Ark1'!AB2298</f>
        <v>3.5455898139357678</v>
      </c>
      <c r="AS251" s="9">
        <f>+'Ark1'!Y2298</f>
        <v>124.77664685487912</v>
      </c>
      <c r="AT251" s="96">
        <f t="shared" si="3"/>
        <v>5.8352601156069364</v>
      </c>
      <c r="AU251" s="39"/>
      <c r="AV251"/>
      <c r="AW251"/>
      <c r="AX251"/>
      <c r="AY251"/>
      <c r="AZ251"/>
      <c r="BA251"/>
      <c r="BB251"/>
      <c r="BC251"/>
      <c r="BD251"/>
    </row>
    <row r="252" spans="35:56">
      <c r="AI252" s="39"/>
      <c r="AJ252">
        <f>+'Ark1'!C2299</f>
        <v>2011</v>
      </c>
      <c r="AK252">
        <f>+'Ark1'!N2299</f>
        <v>130</v>
      </c>
      <c r="AL252" s="3" t="s">
        <v>514</v>
      </c>
      <c r="AM252">
        <f>+'Ark1'!Q2299</f>
        <v>606</v>
      </c>
      <c r="AN252" s="9">
        <f>+'Ark1'!R2299</f>
        <v>3756</v>
      </c>
      <c r="AO252" s="9">
        <f>+'Ark1'!S2299</f>
        <v>3749</v>
      </c>
      <c r="AP252" s="96">
        <f>+'Ark1'!T2299</f>
        <v>10.067275992387891</v>
      </c>
      <c r="AQ252" s="1">
        <f>+'Ark1'!W2299</f>
        <v>59.828220858895698</v>
      </c>
      <c r="AR252" s="1">
        <f>+'Ark1'!AB2299</f>
        <v>3.8497859710257902</v>
      </c>
      <c r="AS252" s="9">
        <f>+'Ark1'!Y2299</f>
        <v>134.74496805111829</v>
      </c>
      <c r="AT252" s="96">
        <f t="shared" si="3"/>
        <v>6.1980198019801982</v>
      </c>
      <c r="AU252" s="39"/>
      <c r="AV252"/>
      <c r="AW252"/>
      <c r="AX252"/>
      <c r="AY252"/>
      <c r="AZ252"/>
      <c r="BA252"/>
      <c r="BB252"/>
      <c r="BC252"/>
      <c r="BD252"/>
    </row>
    <row r="253" spans="35:56">
      <c r="AI253" s="39"/>
      <c r="AJ253">
        <f>+'Ark1'!C2300</f>
        <v>2011</v>
      </c>
      <c r="AK253">
        <f>+'Ark1'!N2300</f>
        <v>140</v>
      </c>
      <c r="AL253" s="3" t="s">
        <v>515</v>
      </c>
      <c r="AM253">
        <f>+'Ark1'!Q2300</f>
        <v>563</v>
      </c>
      <c r="AN253" s="9">
        <f>+'Ark1'!R2300</f>
        <v>3421</v>
      </c>
      <c r="AO253" s="9">
        <f>+'Ark1'!S2300</f>
        <v>3412</v>
      </c>
      <c r="AP253" s="96">
        <f>+'Ark1'!T2300</f>
        <v>9.1693693210753437</v>
      </c>
      <c r="AQ253" s="1">
        <f>+'Ark1'!W2300</f>
        <v>59.587631887456048</v>
      </c>
      <c r="AR253" s="1">
        <f>+'Ark1'!AB2300</f>
        <v>3.9500396241224554</v>
      </c>
      <c r="AS253" s="9">
        <f>+'Ark1'!Y2300</f>
        <v>144.5589301373866</v>
      </c>
      <c r="AT253" s="96">
        <f t="shared" si="3"/>
        <v>6.0763765541740673</v>
      </c>
      <c r="AU253" s="39"/>
      <c r="AV253"/>
      <c r="AW253"/>
      <c r="AX253"/>
      <c r="AY253"/>
      <c r="AZ253"/>
      <c r="BA253"/>
      <c r="BB253"/>
      <c r="BC253"/>
      <c r="BD253"/>
    </row>
    <row r="254" spans="35:56">
      <c r="AI254" s="39"/>
      <c r="AJ254">
        <f>+'Ark1'!C2301</f>
        <v>2011</v>
      </c>
      <c r="AK254">
        <f>+'Ark1'!N2301</f>
        <v>150</v>
      </c>
      <c r="AL254" s="3" t="s">
        <v>516</v>
      </c>
      <c r="AM254">
        <f>+'Ark1'!Q2301</f>
        <v>526</v>
      </c>
      <c r="AN254" s="9">
        <f>+'Ark1'!R2301</f>
        <v>3204</v>
      </c>
      <c r="AO254" s="9">
        <f>+'Ark1'!S2301</f>
        <v>3200</v>
      </c>
      <c r="AP254" s="96">
        <f>+'Ark1'!T2301</f>
        <v>8.587740223538562</v>
      </c>
      <c r="AQ254" s="1">
        <f>+'Ark1'!W2301</f>
        <v>59.084062500000002</v>
      </c>
      <c r="AR254" s="1">
        <f>+'Ark1'!AB2301</f>
        <v>4.1269838860957053</v>
      </c>
      <c r="AS254" s="9">
        <f>+'Ark1'!Y2301</f>
        <v>154.75377652933835</v>
      </c>
      <c r="AT254" s="96">
        <f t="shared" si="3"/>
        <v>6.0912547528517109</v>
      </c>
      <c r="AU254" s="39"/>
      <c r="AV254"/>
      <c r="AW254"/>
      <c r="AX254"/>
      <c r="AY254"/>
      <c r="AZ254"/>
      <c r="BA254"/>
      <c r="BB254"/>
      <c r="BC254"/>
      <c r="BD254"/>
    </row>
    <row r="255" spans="35:56">
      <c r="AI255" s="39"/>
      <c r="AJ255">
        <f>+'Ark1'!C2302</f>
        <v>2011</v>
      </c>
      <c r="AK255">
        <f>+'Ark1'!N2302</f>
        <v>160</v>
      </c>
      <c r="AL255" s="3" t="s">
        <v>517</v>
      </c>
      <c r="AM255">
        <f>+'Ark1'!Q2302</f>
        <v>531</v>
      </c>
      <c r="AN255" s="9">
        <f>+'Ark1'!R2302</f>
        <v>2977</v>
      </c>
      <c r="AO255" s="9">
        <f>+'Ark1'!S2302</f>
        <v>2971</v>
      </c>
      <c r="AP255" s="96">
        <f>+'Ark1'!T2302</f>
        <v>7.9793079417834818</v>
      </c>
      <c r="AQ255" s="1">
        <f>+'Ark1'!W2302</f>
        <v>58.574554022214762</v>
      </c>
      <c r="AR255" s="1">
        <f>+'Ark1'!AB2302</f>
        <v>4.2897510903774476</v>
      </c>
      <c r="AS255" s="9">
        <f>+'Ark1'!Y2302</f>
        <v>164.70786026200861</v>
      </c>
      <c r="AT255" s="96">
        <f t="shared" si="3"/>
        <v>5.6064030131826739</v>
      </c>
      <c r="AU255" s="39"/>
      <c r="AV255"/>
      <c r="AW255"/>
      <c r="AX255"/>
      <c r="AY255"/>
      <c r="AZ255"/>
      <c r="BA255"/>
      <c r="BB255"/>
      <c r="BC255"/>
      <c r="BD255"/>
    </row>
    <row r="256" spans="35:56">
      <c r="AI256" s="39"/>
      <c r="AJ256">
        <f>+'Ark1'!C2303</f>
        <v>2011</v>
      </c>
      <c r="AK256">
        <f>+'Ark1'!N2303</f>
        <v>170</v>
      </c>
      <c r="AL256" s="3" t="s">
        <v>518</v>
      </c>
      <c r="AM256">
        <f>+'Ark1'!Q2303</f>
        <v>505</v>
      </c>
      <c r="AN256" s="9">
        <f>+'Ark1'!R2303</f>
        <v>2459</v>
      </c>
      <c r="AO256" s="9">
        <f>+'Ark1'!S2303</f>
        <v>2455</v>
      </c>
      <c r="AP256" s="96">
        <f>+'Ark1'!T2303</f>
        <v>6.590902999276314</v>
      </c>
      <c r="AQ256" s="1">
        <f>+'Ark1'!W2303</f>
        <v>57.873319755600818</v>
      </c>
      <c r="AR256" s="1">
        <f>+'Ark1'!AB2303</f>
        <v>4.313744549021453</v>
      </c>
      <c r="AS256" s="9">
        <f>+'Ark1'!Y2303</f>
        <v>174.73716958113044</v>
      </c>
      <c r="AT256" s="96">
        <f t="shared" si="3"/>
        <v>4.8693069306930692</v>
      </c>
      <c r="AU256" s="39"/>
      <c r="AV256"/>
      <c r="AW256"/>
      <c r="AX256"/>
      <c r="AY256"/>
      <c r="AZ256"/>
      <c r="BA256"/>
      <c r="BB256"/>
      <c r="BC256"/>
      <c r="BD256"/>
    </row>
    <row r="257" spans="35:56">
      <c r="AI257" s="39"/>
      <c r="AJ257">
        <f>+'Ark1'!C2304</f>
        <v>2011</v>
      </c>
      <c r="AK257">
        <f>+'Ark1'!N2304</f>
        <v>180</v>
      </c>
      <c r="AL257" s="3" t="s">
        <v>519</v>
      </c>
      <c r="AM257">
        <f>+'Ark1'!Q2304</f>
        <v>461</v>
      </c>
      <c r="AN257" s="9">
        <f>+'Ark1'!R2304</f>
        <v>2055</v>
      </c>
      <c r="AO257" s="9">
        <f>+'Ark1'!S2304</f>
        <v>2053</v>
      </c>
      <c r="AP257" s="96">
        <f>+'Ark1'!T2304</f>
        <v>5.5080543568575937</v>
      </c>
      <c r="AQ257" s="1">
        <f>+'Ark1'!W2304</f>
        <v>56.991719434973213</v>
      </c>
      <c r="AR257" s="1">
        <f>+'Ark1'!AB2304</f>
        <v>4.528787566168293</v>
      </c>
      <c r="AS257" s="9">
        <f>+'Ark1'!Y2304</f>
        <v>184.69435523114353</v>
      </c>
      <c r="AT257" s="96">
        <f t="shared" si="3"/>
        <v>4.457700650759219</v>
      </c>
      <c r="AU257" s="39"/>
      <c r="AV257"/>
      <c r="AW257"/>
      <c r="AX257"/>
      <c r="AY257"/>
      <c r="AZ257"/>
      <c r="BA257"/>
      <c r="BB257"/>
      <c r="BC257"/>
      <c r="BD257"/>
    </row>
    <row r="258" spans="35:56">
      <c r="AI258" s="39"/>
      <c r="AJ258">
        <f>+'Ark1'!C2305</f>
        <v>2011</v>
      </c>
      <c r="AK258">
        <f>+'Ark1'!N2305</f>
        <v>190</v>
      </c>
      <c r="AL258" s="3" t="s">
        <v>520</v>
      </c>
      <c r="AM258">
        <f>+'Ark1'!Q2305</f>
        <v>420</v>
      </c>
      <c r="AN258" s="9">
        <f>+'Ark1'!R2305</f>
        <v>1469</v>
      </c>
      <c r="AO258" s="9">
        <f>+'Ark1'!S2305</f>
        <v>1467</v>
      </c>
      <c r="AP258" s="96">
        <f>+'Ark1'!T2305</f>
        <v>3.9373877616660864</v>
      </c>
      <c r="AQ258" s="1">
        <f>+'Ark1'!W2305</f>
        <v>55.967961826857533</v>
      </c>
      <c r="AR258" s="1">
        <f>+'Ark1'!AB2305</f>
        <v>4.6552221781774445</v>
      </c>
      <c r="AS258" s="9">
        <f>+'Ark1'!Y2305</f>
        <v>194.34614703880152</v>
      </c>
      <c r="AT258" s="96">
        <f t="shared" si="3"/>
        <v>3.4976190476190476</v>
      </c>
      <c r="AU258" s="39"/>
      <c r="AV258"/>
      <c r="AW258"/>
      <c r="AX258"/>
      <c r="AY258"/>
      <c r="AZ258"/>
      <c r="BA258"/>
      <c r="BB258"/>
      <c r="BC258"/>
      <c r="BD258"/>
    </row>
    <row r="259" spans="35:56">
      <c r="AI259" s="39"/>
      <c r="AJ259">
        <f>+'Ark1'!C2306</f>
        <v>2011</v>
      </c>
      <c r="AK259">
        <f>+'Ark1'!N2306</f>
        <v>200</v>
      </c>
      <c r="AL259" s="3" t="s">
        <v>521</v>
      </c>
      <c r="AM259">
        <f>+'Ark1'!Q2306</f>
        <v>368</v>
      </c>
      <c r="AN259" s="9">
        <f>+'Ark1'!R2306</f>
        <v>979</v>
      </c>
      <c r="AO259" s="9">
        <f>+'Ark1'!S2306</f>
        <v>978</v>
      </c>
      <c r="AP259" s="96">
        <f>+'Ark1'!T2306</f>
        <v>2.6240317349701141</v>
      </c>
      <c r="AQ259" s="1">
        <f>+'Ark1'!W2306</f>
        <v>54.573619631901842</v>
      </c>
      <c r="AR259" s="1">
        <f>+'Ark1'!AB2306</f>
        <v>5.1553771426668682</v>
      </c>
      <c r="AS259" s="9">
        <f>+'Ark1'!Y2306</f>
        <v>204.36384065372803</v>
      </c>
      <c r="AT259" s="96">
        <f t="shared" si="3"/>
        <v>2.660326086956522</v>
      </c>
      <c r="AU259" s="39"/>
      <c r="AV259"/>
      <c r="AW259"/>
      <c r="AX259"/>
      <c r="AY259"/>
      <c r="AZ259"/>
      <c r="BA259"/>
      <c r="BB259"/>
      <c r="BC259"/>
      <c r="BD259"/>
    </row>
    <row r="260" spans="35:56">
      <c r="AI260" s="39"/>
      <c r="AJ260">
        <f>+'Ark1'!C2307</f>
        <v>2011</v>
      </c>
      <c r="AK260">
        <f>+'Ark1'!N2307</f>
        <v>210</v>
      </c>
      <c r="AL260" s="3" t="s">
        <v>522</v>
      </c>
      <c r="AM260">
        <f>+'Ark1'!Q2307</f>
        <v>255</v>
      </c>
      <c r="AN260" s="9">
        <f>+'Ark1'!R2307</f>
        <v>559</v>
      </c>
      <c r="AO260" s="9">
        <f>+'Ark1'!S2307</f>
        <v>559</v>
      </c>
      <c r="AP260" s="96">
        <f>+'Ark1'!T2307</f>
        <v>1.4982979978021389</v>
      </c>
      <c r="AQ260" s="1">
        <f>+'Ark1'!W2307</f>
        <v>52.645796064400706</v>
      </c>
      <c r="AR260" s="1">
        <f>+'Ark1'!AB2307</f>
        <v>5.493835807493574</v>
      </c>
      <c r="AS260" s="9">
        <f>+'Ark1'!Y2307</f>
        <v>214.50071556350633</v>
      </c>
      <c r="AT260" s="96">
        <f t="shared" si="3"/>
        <v>2.1921568627450982</v>
      </c>
      <c r="AU260" s="39"/>
      <c r="AV260"/>
      <c r="AW260"/>
      <c r="AX260"/>
      <c r="AY260"/>
      <c r="AZ260"/>
      <c r="BA260"/>
      <c r="BB260"/>
      <c r="BC260"/>
      <c r="BD260"/>
    </row>
    <row r="261" spans="35:56">
      <c r="AI261" s="39"/>
      <c r="AJ261">
        <f>+'Ark1'!C2308</f>
        <v>2011</v>
      </c>
      <c r="AK261">
        <f>+'Ark1'!N2308</f>
        <v>220</v>
      </c>
      <c r="AL261" s="3" t="s">
        <v>523</v>
      </c>
      <c r="AM261">
        <f>+'Ark1'!Q2308</f>
        <v>182</v>
      </c>
      <c r="AN261" s="9">
        <f>+'Ark1'!R2308</f>
        <v>314</v>
      </c>
      <c r="AO261" s="9">
        <f>+'Ark1'!S2308</f>
        <v>314</v>
      </c>
      <c r="AP261" s="96">
        <f>+'Ark1'!T2308</f>
        <v>0.84161998445415309</v>
      </c>
      <c r="AQ261" s="1">
        <f>+'Ark1'!W2308</f>
        <v>51.786624203821646</v>
      </c>
      <c r="AR261" s="1">
        <f>+'Ark1'!AB2308</f>
        <v>6.004431437218293</v>
      </c>
      <c r="AS261" s="9">
        <f>+'Ark1'!Y2308</f>
        <v>224.21082802547753</v>
      </c>
      <c r="AT261" s="96">
        <f t="shared" si="3"/>
        <v>1.7252747252747254</v>
      </c>
      <c r="AU261" s="39"/>
      <c r="AV261"/>
      <c r="AW261"/>
      <c r="AX261"/>
      <c r="AY261"/>
      <c r="AZ261"/>
      <c r="BA261"/>
      <c r="BB261"/>
      <c r="BC261"/>
      <c r="BD261"/>
    </row>
    <row r="262" spans="35:56">
      <c r="AI262" s="39"/>
      <c r="AJ262">
        <f>+'Ark1'!C2309</f>
        <v>2011</v>
      </c>
      <c r="AK262">
        <f>+'Ark1'!N2309</f>
        <v>230</v>
      </c>
      <c r="AL262" s="3" t="s">
        <v>524</v>
      </c>
      <c r="AM262">
        <f>+'Ark1'!Q2309</f>
        <v>160</v>
      </c>
      <c r="AN262" s="9">
        <f>+'Ark1'!R2309</f>
        <v>348</v>
      </c>
      <c r="AO262" s="9">
        <f>+'Ark1'!S2309</f>
        <v>347</v>
      </c>
      <c r="AP262" s="96">
        <f>+'Ark1'!T2309</f>
        <v>0.9327508107963226</v>
      </c>
      <c r="AQ262" s="1">
        <f>+'Ark1'!W2309</f>
        <v>48.79538904899136</v>
      </c>
      <c r="AR262" s="1">
        <f>+'Ark1'!AB2309</f>
        <v>7.0862273819419048</v>
      </c>
      <c r="AS262" s="9">
        <f>+'Ark1'!Y2309</f>
        <v>241.63505747126419</v>
      </c>
      <c r="AT262" s="96">
        <f t="shared" si="3"/>
        <v>2.1749999999999998</v>
      </c>
      <c r="AU262" s="39"/>
      <c r="AV262"/>
      <c r="AW262"/>
      <c r="AX262"/>
      <c r="AY262"/>
      <c r="AZ262"/>
      <c r="BA262"/>
      <c r="BB262"/>
      <c r="BC262"/>
      <c r="BD262"/>
    </row>
    <row r="263" spans="35:56">
      <c r="AI263" s="39"/>
      <c r="AJ263">
        <f>+'Ark1'!C2310</f>
        <v>2010</v>
      </c>
      <c r="AK263">
        <f>+'Ark1'!N2310</f>
        <v>60</v>
      </c>
      <c r="AL263" s="3" t="s">
        <v>525</v>
      </c>
      <c r="AM263">
        <f>+'Ark1'!Q2310</f>
        <v>23</v>
      </c>
      <c r="AN263" s="9">
        <f>+'Ark1'!R2310</f>
        <v>25</v>
      </c>
      <c r="AO263" s="9">
        <f>+'Ark1'!S2310</f>
        <v>23</v>
      </c>
      <c r="AP263" s="96">
        <f>+'Ark1'!T2310</f>
        <v>6.7398161378157614E-2</v>
      </c>
      <c r="AQ263" s="1">
        <f>+'Ark1'!W2310</f>
        <v>61.304347826086953</v>
      </c>
      <c r="AR263" s="1">
        <f>+'Ark1'!AB2310</f>
        <v>3.3806969002250047</v>
      </c>
      <c r="AS263" s="9">
        <f>+'Ark1'!Y2310</f>
        <v>56.372000000000007</v>
      </c>
      <c r="AT263" s="96">
        <f t="shared" si="3"/>
        <v>1.0869565217391304</v>
      </c>
      <c r="AU263" s="39"/>
      <c r="AV263"/>
      <c r="AW263"/>
      <c r="AX263"/>
      <c r="AY263"/>
      <c r="AZ263"/>
      <c r="BA263"/>
      <c r="BB263"/>
      <c r="BC263"/>
      <c r="BD263"/>
    </row>
    <row r="264" spans="35:56">
      <c r="AI264" s="39"/>
      <c r="AJ264" s="47">
        <f>+'Ark1'!C2311</f>
        <v>2010</v>
      </c>
      <c r="AK264" s="47">
        <f>+'Ark1'!N2311</f>
        <v>70</v>
      </c>
      <c r="AL264" s="48" t="s">
        <v>509</v>
      </c>
      <c r="AM264" s="47">
        <f>+'Ark1'!Q2311</f>
        <v>47</v>
      </c>
      <c r="AN264" s="65">
        <f>+'Ark1'!R2311</f>
        <v>78</v>
      </c>
      <c r="AO264" s="65">
        <f>+'Ark1'!S2311</f>
        <v>76</v>
      </c>
      <c r="AP264" s="101">
        <f>+'Ark1'!T2311</f>
        <v>0.21028226349985168</v>
      </c>
      <c r="AQ264" s="49">
        <f>+'Ark1'!W2311</f>
        <v>61.605263157894761</v>
      </c>
      <c r="AR264" s="49">
        <f>+'Ark1'!AB2311</f>
        <v>2.8101271153511056</v>
      </c>
      <c r="AS264" s="65">
        <f>+'Ark1'!Y2311</f>
        <v>73.974358974358992</v>
      </c>
      <c r="AT264" s="101">
        <f t="shared" si="3"/>
        <v>1.6595744680851063</v>
      </c>
      <c r="AU264" s="39"/>
      <c r="AV264"/>
      <c r="AW264"/>
      <c r="AX264"/>
      <c r="AY264"/>
      <c r="AZ264"/>
      <c r="BA264"/>
      <c r="BB264"/>
      <c r="BC264"/>
      <c r="BD264"/>
    </row>
    <row r="265" spans="35:56">
      <c r="AI265" s="39"/>
      <c r="AJ265" s="47">
        <f>+'Ark1'!C2312</f>
        <v>2010</v>
      </c>
      <c r="AK265" s="47">
        <f>+'Ark1'!N2312</f>
        <v>80</v>
      </c>
      <c r="AL265" s="48" t="s">
        <v>510</v>
      </c>
      <c r="AM265" s="47">
        <f>+'Ark1'!Q2312</f>
        <v>120</v>
      </c>
      <c r="AN265" s="65">
        <f>+'Ark1'!R2312</f>
        <v>252</v>
      </c>
      <c r="AO265" s="65">
        <f>+'Ark1'!S2312</f>
        <v>243</v>
      </c>
      <c r="AP265" s="101">
        <f>+'Ark1'!T2312</f>
        <v>0.67937346669182852</v>
      </c>
      <c r="AQ265" s="49">
        <f>+'Ark1'!W2312</f>
        <v>61.650205761316883</v>
      </c>
      <c r="AR265" s="49">
        <f>+'Ark1'!AB2312</f>
        <v>3.0179623366571278</v>
      </c>
      <c r="AS265" s="65">
        <f>+'Ark1'!Y2312</f>
        <v>82.686507936507937</v>
      </c>
      <c r="AT265" s="101">
        <f t="shared" si="3"/>
        <v>2.1</v>
      </c>
      <c r="AU265" s="39"/>
      <c r="AV265"/>
      <c r="AW265"/>
      <c r="AX265"/>
      <c r="AY265"/>
      <c r="AZ265"/>
      <c r="BA265"/>
      <c r="BB265"/>
      <c r="BC265"/>
      <c r="BD265"/>
    </row>
    <row r="266" spans="35:56">
      <c r="AI266" s="39"/>
      <c r="AJ266" s="47">
        <f>+'Ark1'!C2313</f>
        <v>2010</v>
      </c>
      <c r="AK266" s="47">
        <f>+'Ark1'!N2313</f>
        <v>90</v>
      </c>
      <c r="AL266" s="48" t="s">
        <v>511</v>
      </c>
      <c r="AM266" s="47">
        <f>+'Ark1'!Q2313</f>
        <v>248</v>
      </c>
      <c r="AN266" s="65">
        <f>+'Ark1'!R2313</f>
        <v>732</v>
      </c>
      <c r="AO266" s="65">
        <f>+'Ark1'!S2313</f>
        <v>713</v>
      </c>
      <c r="AP266" s="101">
        <f>+'Ark1'!T2313</f>
        <v>1.9734181651524547</v>
      </c>
      <c r="AQ266" s="49">
        <f>+'Ark1'!W2313</f>
        <v>61.649368863955118</v>
      </c>
      <c r="AR266" s="49">
        <f>+'Ark1'!AB2313</f>
        <v>2.77343191129766</v>
      </c>
      <c r="AS266" s="65">
        <f>+'Ark1'!Y2313</f>
        <v>93.365846994535445</v>
      </c>
      <c r="AT266" s="101">
        <f t="shared" si="3"/>
        <v>2.9516129032258065</v>
      </c>
      <c r="AU266" s="39"/>
      <c r="AV266"/>
      <c r="AW266"/>
      <c r="AX266"/>
      <c r="AY266"/>
      <c r="AZ266"/>
      <c r="BA266"/>
      <c r="BB266"/>
      <c r="BC266"/>
      <c r="BD266"/>
    </row>
    <row r="267" spans="35:56">
      <c r="AI267" s="39"/>
      <c r="AJ267" s="47">
        <f>+'Ark1'!C2314</f>
        <v>2010</v>
      </c>
      <c r="AK267" s="47">
        <f>+'Ark1'!N2314</f>
        <v>100</v>
      </c>
      <c r="AL267" s="48" t="s">
        <v>486</v>
      </c>
      <c r="AM267" s="47">
        <f>+'Ark1'!Q2314</f>
        <v>848</v>
      </c>
      <c r="AN267" s="65">
        <f>+'Ark1'!R2314</f>
        <v>3693</v>
      </c>
      <c r="AO267" s="65">
        <f>+'Ark1'!S2314</f>
        <v>3671</v>
      </c>
      <c r="AP267" s="101">
        <f>+'Ark1'!T2314</f>
        <v>9.9560563987814401</v>
      </c>
      <c r="AQ267" s="49">
        <f>+'Ark1'!W2314</f>
        <v>59.729501498229361</v>
      </c>
      <c r="AR267" s="49">
        <f>+'Ark1'!AB2314</f>
        <v>3.4532482857688871</v>
      </c>
      <c r="AS267" s="65">
        <f>+'Ark1'!Y2314</f>
        <v>106.21443271053332</v>
      </c>
      <c r="AT267" s="101">
        <f t="shared" si="3"/>
        <v>4.3549528301886795</v>
      </c>
      <c r="AU267" s="39"/>
      <c r="AV267"/>
      <c r="AW267"/>
      <c r="AX267"/>
      <c r="AY267"/>
      <c r="AZ267"/>
      <c r="BA267"/>
      <c r="BB267"/>
      <c r="BC267"/>
      <c r="BD267"/>
    </row>
    <row r="268" spans="35:56">
      <c r="AI268" s="39"/>
      <c r="AJ268" s="47">
        <f>+'Ark1'!C2315</f>
        <v>2010</v>
      </c>
      <c r="AK268" s="47">
        <f>+'Ark1'!N2315</f>
        <v>110</v>
      </c>
      <c r="AL268" s="48" t="s">
        <v>512</v>
      </c>
      <c r="AM268" s="47">
        <f>+'Ark1'!Q2315</f>
        <v>1002</v>
      </c>
      <c r="AN268" s="65">
        <f>+'Ark1'!R2315</f>
        <v>5919</v>
      </c>
      <c r="AO268" s="65">
        <f>+'Ark1'!S2315</f>
        <v>5895</v>
      </c>
      <c r="AP268" s="101">
        <f>+'Ark1'!T2315</f>
        <v>15.957188687892597</v>
      </c>
      <c r="AQ268" s="49">
        <f>+'Ark1'!W2315</f>
        <v>59.176590330788819</v>
      </c>
      <c r="AR268" s="49">
        <f>+'Ark1'!AB2315</f>
        <v>3.5601500350933062</v>
      </c>
      <c r="AS268" s="65">
        <f>+'Ark1'!Y2315</f>
        <v>113.99180604831844</v>
      </c>
      <c r="AT268" s="101">
        <f t="shared" ref="AT268:AT331" si="4">+AN268/AM268</f>
        <v>5.9071856287425151</v>
      </c>
      <c r="AU268" s="39"/>
      <c r="AV268"/>
      <c r="AW268"/>
      <c r="AX268"/>
      <c r="AY268"/>
      <c r="AZ268"/>
      <c r="BA268"/>
      <c r="BB268"/>
      <c r="BC268"/>
      <c r="BD268"/>
    </row>
    <row r="269" spans="35:56">
      <c r="AI269" s="39"/>
      <c r="AJ269" s="47">
        <f>+'Ark1'!C2316</f>
        <v>2010</v>
      </c>
      <c r="AK269" s="47">
        <f>+'Ark1'!N2316</f>
        <v>120</v>
      </c>
      <c r="AL269" s="48" t="s">
        <v>513</v>
      </c>
      <c r="AM269" s="47">
        <f>+'Ark1'!Q2316</f>
        <v>733</v>
      </c>
      <c r="AN269" s="65">
        <f>+'Ark1'!R2316</f>
        <v>4174</v>
      </c>
      <c r="AO269" s="65">
        <f>+'Ark1'!S2316</f>
        <v>4162</v>
      </c>
      <c r="AP269" s="101">
        <f>+'Ark1'!T2316</f>
        <v>11.252797023697196</v>
      </c>
      <c r="AQ269" s="49">
        <f>+'Ark1'!W2316</f>
        <v>59.575204228736176</v>
      </c>
      <c r="AR269" s="49">
        <f>+'Ark1'!AB2316</f>
        <v>3.6405321794805552</v>
      </c>
      <c r="AS269" s="65">
        <f>+'Ark1'!Y2316</f>
        <v>124.63586487781539</v>
      </c>
      <c r="AT269" s="101">
        <f t="shared" si="4"/>
        <v>5.6944065484311048</v>
      </c>
      <c r="AU269" s="39"/>
      <c r="AV269"/>
      <c r="AW269"/>
      <c r="AX269"/>
      <c r="AY269"/>
      <c r="AZ269"/>
      <c r="BA269"/>
      <c r="BB269"/>
      <c r="BC269"/>
      <c r="BD269"/>
    </row>
    <row r="270" spans="35:56">
      <c r="AI270" s="39"/>
      <c r="AJ270" s="47">
        <f>+'Ark1'!C2317</f>
        <v>2010</v>
      </c>
      <c r="AK270" s="47">
        <f>+'Ark1'!N2317</f>
        <v>130</v>
      </c>
      <c r="AL270" s="48" t="s">
        <v>514</v>
      </c>
      <c r="AM270" s="47">
        <f>+'Ark1'!Q2317</f>
        <v>674</v>
      </c>
      <c r="AN270" s="65">
        <f>+'Ark1'!R2317</f>
        <v>3836</v>
      </c>
      <c r="AO270" s="65">
        <f>+'Ark1'!S2317</f>
        <v>3824</v>
      </c>
      <c r="AP270" s="101">
        <f>+'Ark1'!T2317</f>
        <v>10.341573881864502</v>
      </c>
      <c r="AQ270" s="49">
        <f>+'Ark1'!W2317</f>
        <v>59.32923640167364</v>
      </c>
      <c r="AR270" s="49">
        <f>+'Ark1'!AB2317</f>
        <v>3.7428625021238737</v>
      </c>
      <c r="AS270" s="65">
        <f>+'Ark1'!Y2317</f>
        <v>134.51193952033361</v>
      </c>
      <c r="AT270" s="101">
        <f t="shared" si="4"/>
        <v>5.6913946587537092</v>
      </c>
      <c r="AU270" s="39"/>
      <c r="AV270"/>
      <c r="AW270"/>
      <c r="AX270"/>
      <c r="AY270"/>
      <c r="AZ270"/>
      <c r="BA270"/>
      <c r="BB270"/>
      <c r="BC270"/>
      <c r="BD270"/>
    </row>
    <row r="271" spans="35:56">
      <c r="AI271" s="39"/>
      <c r="AJ271" s="47">
        <f>+'Ark1'!C2318</f>
        <v>2010</v>
      </c>
      <c r="AK271" s="47">
        <f>+'Ark1'!N2318</f>
        <v>140</v>
      </c>
      <c r="AL271" s="48" t="s">
        <v>515</v>
      </c>
      <c r="AM271" s="47">
        <f>+'Ark1'!Q2318</f>
        <v>657</v>
      </c>
      <c r="AN271" s="65">
        <f>+'Ark1'!R2318</f>
        <v>3735</v>
      </c>
      <c r="AO271" s="65">
        <f>+'Ark1'!S2318</f>
        <v>3731</v>
      </c>
      <c r="AP271" s="101">
        <f>+'Ark1'!T2318</f>
        <v>10.069285309896747</v>
      </c>
      <c r="AQ271" s="49">
        <f>+'Ark1'!W2318</f>
        <v>58.927097292950933</v>
      </c>
      <c r="AR271" s="49">
        <f>+'Ark1'!AB2318</f>
        <v>4.1134465311906192</v>
      </c>
      <c r="AS271" s="65">
        <f>+'Ark1'!Y2318</f>
        <v>144.85054082998681</v>
      </c>
      <c r="AT271" s="101">
        <f t="shared" si="4"/>
        <v>5.6849315068493151</v>
      </c>
      <c r="AU271" s="39"/>
      <c r="AV271"/>
      <c r="AW271"/>
      <c r="AX271"/>
      <c r="AY271"/>
      <c r="AZ271"/>
      <c r="BA271"/>
      <c r="BB271"/>
      <c r="BC271"/>
      <c r="BD271"/>
    </row>
    <row r="272" spans="35:56">
      <c r="AI272" s="39"/>
      <c r="AJ272" s="47">
        <f>+'Ark1'!C2319</f>
        <v>2010</v>
      </c>
      <c r="AK272" s="47">
        <f>+'Ark1'!N2319</f>
        <v>150</v>
      </c>
      <c r="AL272" s="48" t="s">
        <v>516</v>
      </c>
      <c r="AM272" s="47">
        <f>+'Ark1'!Q2319</f>
        <v>642</v>
      </c>
      <c r="AN272" s="65">
        <f>+'Ark1'!R2319</f>
        <v>3400</v>
      </c>
      <c r="AO272" s="65">
        <f>+'Ark1'!S2319</f>
        <v>3395</v>
      </c>
      <c r="AP272" s="101">
        <f>+'Ark1'!T2319</f>
        <v>9.1661499474294317</v>
      </c>
      <c r="AQ272" s="49">
        <f>+'Ark1'!W2319</f>
        <v>58.492488954344601</v>
      </c>
      <c r="AR272" s="49">
        <f>+'Ark1'!AB2319</f>
        <v>4.2627460594210094</v>
      </c>
      <c r="AS272" s="65">
        <f>+'Ark1'!Y2319</f>
        <v>154.74832352941209</v>
      </c>
      <c r="AT272" s="101">
        <f t="shared" si="4"/>
        <v>5.29595015576324</v>
      </c>
      <c r="AU272" s="39"/>
      <c r="AV272"/>
      <c r="AW272"/>
      <c r="AX272"/>
      <c r="AY272"/>
      <c r="AZ272"/>
      <c r="BA272"/>
      <c r="BB272"/>
      <c r="BC272"/>
      <c r="BD272"/>
    </row>
    <row r="273" spans="35:56">
      <c r="AI273" s="39"/>
      <c r="AJ273" s="47">
        <f>+'Ark1'!C2320</f>
        <v>2010</v>
      </c>
      <c r="AK273" s="47">
        <f>+'Ark1'!N2320</f>
        <v>160</v>
      </c>
      <c r="AL273" s="48" t="s">
        <v>517</v>
      </c>
      <c r="AM273" s="47">
        <f>+'Ark1'!Q2320</f>
        <v>633</v>
      </c>
      <c r="AN273" s="65">
        <f>+'Ark1'!R2320</f>
        <v>3010</v>
      </c>
      <c r="AO273" s="65">
        <f>+'Ark1'!S2320</f>
        <v>3009</v>
      </c>
      <c r="AP273" s="101">
        <f>+'Ark1'!T2320</f>
        <v>8.1147386299301747</v>
      </c>
      <c r="AQ273" s="49">
        <f>+'Ark1'!W2320</f>
        <v>57.997673645729485</v>
      </c>
      <c r="AR273" s="49">
        <f>+'Ark1'!AB2320</f>
        <v>4.3668965199774545</v>
      </c>
      <c r="AS273" s="65">
        <f>+'Ark1'!Y2320</f>
        <v>164.88269102990037</v>
      </c>
      <c r="AT273" s="101">
        <f t="shared" si="4"/>
        <v>4.7551342812006316</v>
      </c>
      <c r="AU273" s="39"/>
      <c r="AV273"/>
      <c r="AW273"/>
      <c r="AX273"/>
      <c r="AY273"/>
      <c r="AZ273"/>
      <c r="BA273"/>
      <c r="BB273"/>
      <c r="BC273"/>
      <c r="BD273"/>
    </row>
    <row r="274" spans="35:56">
      <c r="AI274" s="39"/>
      <c r="AJ274" s="47">
        <f>+'Ark1'!C2321</f>
        <v>2010</v>
      </c>
      <c r="AK274" s="47">
        <f>+'Ark1'!N2321</f>
        <v>170</v>
      </c>
      <c r="AL274" s="48" t="s">
        <v>518</v>
      </c>
      <c r="AM274" s="47">
        <f>+'Ark1'!Q2321</f>
        <v>597</v>
      </c>
      <c r="AN274" s="65">
        <f>+'Ark1'!R2321</f>
        <v>2537</v>
      </c>
      <c r="AO274" s="65">
        <f>+'Ark1'!S2321</f>
        <v>2529</v>
      </c>
      <c r="AP274" s="101">
        <f>+'Ark1'!T2321</f>
        <v>6.839565416655434</v>
      </c>
      <c r="AQ274" s="49">
        <f>+'Ark1'!W2321</f>
        <v>57.396204033214701</v>
      </c>
      <c r="AR274" s="49">
        <f>+'Ark1'!AB2321</f>
        <v>4.5060919863678279</v>
      </c>
      <c r="AS274" s="65">
        <f>+'Ark1'!Y2321</f>
        <v>174.42301931415079</v>
      </c>
      <c r="AT274" s="101">
        <f t="shared" si="4"/>
        <v>4.249581239530988</v>
      </c>
      <c r="AU274" s="39"/>
      <c r="AV274"/>
      <c r="AW274"/>
      <c r="AX274"/>
      <c r="AY274"/>
      <c r="AZ274"/>
      <c r="BA274"/>
      <c r="BB274"/>
      <c r="BC274"/>
      <c r="BD274"/>
    </row>
    <row r="275" spans="35:56">
      <c r="AI275" s="39"/>
      <c r="AJ275" s="47">
        <f>+'Ark1'!C2322</f>
        <v>2010</v>
      </c>
      <c r="AK275" s="47">
        <f>+'Ark1'!N2322</f>
        <v>180</v>
      </c>
      <c r="AL275" s="48" t="s">
        <v>519</v>
      </c>
      <c r="AM275" s="47">
        <f>+'Ark1'!Q2322</f>
        <v>561</v>
      </c>
      <c r="AN275" s="65">
        <f>+'Ark1'!R2322</f>
        <v>2012</v>
      </c>
      <c r="AO275" s="65">
        <f>+'Ark1'!S2322</f>
        <v>2010</v>
      </c>
      <c r="AP275" s="101">
        <f>+'Ark1'!T2322</f>
        <v>5.4242040277141239</v>
      </c>
      <c r="AQ275" s="49">
        <f>+'Ark1'!W2322</f>
        <v>56.320895522388078</v>
      </c>
      <c r="AR275" s="49">
        <f>+'Ark1'!AB2322</f>
        <v>4.6871276243766085</v>
      </c>
      <c r="AS275" s="65">
        <f>+'Ark1'!Y2322</f>
        <v>184.73996023856833</v>
      </c>
      <c r="AT275" s="101">
        <f t="shared" si="4"/>
        <v>3.5864527629233511</v>
      </c>
      <c r="AU275" s="39"/>
      <c r="AV275"/>
      <c r="AW275"/>
      <c r="AX275"/>
      <c r="AY275"/>
      <c r="AZ275"/>
      <c r="BA275"/>
      <c r="BB275"/>
      <c r="BC275"/>
      <c r="BD275"/>
    </row>
    <row r="276" spans="35:56">
      <c r="AI276" s="39"/>
      <c r="AJ276" s="47">
        <f>+'Ark1'!C2323</f>
        <v>2010</v>
      </c>
      <c r="AK276" s="47">
        <f>+'Ark1'!N2323</f>
        <v>190</v>
      </c>
      <c r="AL276" s="48" t="s">
        <v>520</v>
      </c>
      <c r="AM276" s="47">
        <f>+'Ark1'!Q2323</f>
        <v>502</v>
      </c>
      <c r="AN276" s="65">
        <f>+'Ark1'!R2323</f>
        <v>1505</v>
      </c>
      <c r="AO276" s="65">
        <f>+'Ark1'!S2323</f>
        <v>1505</v>
      </c>
      <c r="AP276" s="101">
        <f>+'Ark1'!T2323</f>
        <v>4.0573693149650873</v>
      </c>
      <c r="AQ276" s="49">
        <f>+'Ark1'!W2323</f>
        <v>55.022591362126249</v>
      </c>
      <c r="AR276" s="49">
        <f>+'Ark1'!AB2323</f>
        <v>5.0540751554432566</v>
      </c>
      <c r="AS276" s="65">
        <f>+'Ark1'!Y2323</f>
        <v>194.70152823920264</v>
      </c>
      <c r="AT276" s="101">
        <f t="shared" si="4"/>
        <v>2.99800796812749</v>
      </c>
      <c r="AU276" s="39"/>
      <c r="AV276"/>
      <c r="AW276"/>
      <c r="AX276"/>
      <c r="AY276"/>
      <c r="AZ276"/>
      <c r="BA276"/>
      <c r="BB276"/>
      <c r="BC276"/>
      <c r="BD276"/>
    </row>
    <row r="277" spans="35:56">
      <c r="AI277" s="39"/>
      <c r="AJ277" s="47">
        <f>+'Ark1'!C2324</f>
        <v>2010</v>
      </c>
      <c r="AK277" s="47">
        <f>+'Ark1'!N2324</f>
        <v>200</v>
      </c>
      <c r="AL277" s="48" t="s">
        <v>521</v>
      </c>
      <c r="AM277" s="47">
        <f>+'Ark1'!Q2324</f>
        <v>416</v>
      </c>
      <c r="AN277" s="65">
        <f>+'Ark1'!R2324</f>
        <v>1001</v>
      </c>
      <c r="AO277" s="65">
        <f>+'Ark1'!S2324</f>
        <v>1001</v>
      </c>
      <c r="AP277" s="101">
        <f>+'Ark1'!T2324</f>
        <v>2.6986223815814303</v>
      </c>
      <c r="AQ277" s="49">
        <f>+'Ark1'!W2324</f>
        <v>53.675324675324681</v>
      </c>
      <c r="AR277" s="49">
        <f>+'Ark1'!AB2324</f>
        <v>5.3946620043649807</v>
      </c>
      <c r="AS277" s="65">
        <f>+'Ark1'!Y2324</f>
        <v>204.62797202797188</v>
      </c>
      <c r="AT277" s="101">
        <f t="shared" si="4"/>
        <v>2.40625</v>
      </c>
      <c r="AU277" s="39"/>
      <c r="AV277"/>
      <c r="AW277"/>
      <c r="AX277"/>
      <c r="AY277"/>
      <c r="AZ277"/>
      <c r="BA277"/>
      <c r="BB277"/>
      <c r="BC277"/>
      <c r="BD277"/>
    </row>
    <row r="278" spans="35:56">
      <c r="AI278" s="39"/>
      <c r="AJ278" s="47">
        <f>+'Ark1'!C2325</f>
        <v>2010</v>
      </c>
      <c r="AK278" s="47">
        <f>+'Ark1'!N2325</f>
        <v>210</v>
      </c>
      <c r="AL278" s="48" t="s">
        <v>522</v>
      </c>
      <c r="AM278" s="47">
        <f>+'Ark1'!Q2325</f>
        <v>304</v>
      </c>
      <c r="AN278" s="65">
        <f>+'Ark1'!R2325</f>
        <v>568</v>
      </c>
      <c r="AO278" s="65">
        <f>+'Ark1'!S2325</f>
        <v>568</v>
      </c>
      <c r="AP278" s="101">
        <f>+'Ark1'!T2325</f>
        <v>1.5312862265117404</v>
      </c>
      <c r="AQ278" s="49">
        <f>+'Ark1'!W2325</f>
        <v>51.908450704225352</v>
      </c>
      <c r="AR278" s="49">
        <f>+'Ark1'!AB2325</f>
        <v>5.7676916191633394</v>
      </c>
      <c r="AS278" s="65">
        <f>+'Ark1'!Y2325</f>
        <v>214.71285211267613</v>
      </c>
      <c r="AT278" s="101">
        <f t="shared" si="4"/>
        <v>1.868421052631579</v>
      </c>
      <c r="AU278" s="39"/>
      <c r="AV278"/>
      <c r="AW278"/>
      <c r="AX278"/>
      <c r="AY278"/>
      <c r="AZ278"/>
      <c r="BA278"/>
      <c r="BB278"/>
      <c r="BC278"/>
      <c r="BD278"/>
    </row>
    <row r="279" spans="35:56">
      <c r="AI279" s="39"/>
      <c r="AJ279" s="47">
        <f>+'Ark1'!C2326</f>
        <v>2010</v>
      </c>
      <c r="AK279" s="47">
        <f>+'Ark1'!N2326</f>
        <v>220</v>
      </c>
      <c r="AL279" s="48" t="s">
        <v>523</v>
      </c>
      <c r="AM279" s="47">
        <f>+'Ark1'!Q2326</f>
        <v>200</v>
      </c>
      <c r="AN279" s="65">
        <f>+'Ark1'!R2326</f>
        <v>312</v>
      </c>
      <c r="AO279" s="65">
        <f>+'Ark1'!S2326</f>
        <v>312</v>
      </c>
      <c r="AP279" s="101">
        <f>+'Ark1'!T2326</f>
        <v>0.84112905399940674</v>
      </c>
      <c r="AQ279" s="49">
        <f>+'Ark1'!W2326</f>
        <v>50.92948717948719</v>
      </c>
      <c r="AR279" s="49">
        <f>+'Ark1'!AB2326</f>
        <v>6.3175703089724076</v>
      </c>
      <c r="AS279" s="65">
        <f>+'Ark1'!Y2326</f>
        <v>224.58878205128201</v>
      </c>
      <c r="AT279" s="101">
        <f t="shared" si="4"/>
        <v>1.56</v>
      </c>
      <c r="AU279" s="39"/>
      <c r="AV279"/>
      <c r="AW279"/>
      <c r="AX279"/>
      <c r="AY279"/>
      <c r="AZ279"/>
      <c r="BA279"/>
      <c r="BB279"/>
      <c r="BC279"/>
      <c r="BD279"/>
    </row>
    <row r="280" spans="35:56">
      <c r="AI280" s="39"/>
      <c r="AJ280" s="47">
        <f>+'Ark1'!C2327</f>
        <v>2010</v>
      </c>
      <c r="AK280" s="47">
        <f>+'Ark1'!N2327</f>
        <v>230</v>
      </c>
      <c r="AL280" s="48" t="s">
        <v>524</v>
      </c>
      <c r="AM280" s="47">
        <f>+'Ark1'!Q2327</f>
        <v>169</v>
      </c>
      <c r="AN280" s="65">
        <f>+'Ark1'!R2327</f>
        <v>304</v>
      </c>
      <c r="AO280" s="65">
        <f>+'Ark1'!S2327</f>
        <v>304</v>
      </c>
      <c r="AP280" s="101">
        <f>+'Ark1'!T2327</f>
        <v>0.81956164235839613</v>
      </c>
      <c r="AQ280" s="49">
        <f>+'Ark1'!W2327</f>
        <v>46.838815789473685</v>
      </c>
      <c r="AR280" s="49">
        <f>+'Ark1'!AB2327</f>
        <v>6.7030781356315776</v>
      </c>
      <c r="AS280" s="65">
        <f>+'Ark1'!Y2327</f>
        <v>245.11513157894728</v>
      </c>
      <c r="AT280" s="101">
        <f t="shared" si="4"/>
        <v>1.7988165680473374</v>
      </c>
      <c r="AU280" s="39"/>
      <c r="AV280"/>
      <c r="AW280"/>
      <c r="AX280"/>
      <c r="AY280"/>
      <c r="AZ280"/>
      <c r="BA280"/>
      <c r="BB280"/>
      <c r="BC280"/>
      <c r="BD280"/>
    </row>
    <row r="281" spans="35:56">
      <c r="AI281" s="39"/>
      <c r="AJ281" s="47">
        <f>+'Ark1'!C2328</f>
        <v>2009</v>
      </c>
      <c r="AK281" s="47">
        <f>+'Ark1'!N2328</f>
        <v>60</v>
      </c>
      <c r="AL281" s="48" t="s">
        <v>525</v>
      </c>
      <c r="AM281" s="47">
        <f>+'Ark1'!Q2328</f>
        <v>13</v>
      </c>
      <c r="AN281" s="65">
        <f>+'Ark1'!R2328</f>
        <v>22</v>
      </c>
      <c r="AO281" s="65">
        <f>+'Ark1'!S2328</f>
        <v>21</v>
      </c>
      <c r="AP281" s="101">
        <f>+'Ark1'!T2328</f>
        <v>5.7504312823461759E-2</v>
      </c>
      <c r="AQ281" s="49">
        <f>+'Ark1'!W2328</f>
        <v>58.428571428571438</v>
      </c>
      <c r="AR281" s="49">
        <f>+'Ark1'!AB2328</f>
        <v>5.3324829253978638</v>
      </c>
      <c r="AS281" s="65">
        <f>+'Ark1'!Y2328</f>
        <v>54.109090909090916</v>
      </c>
      <c r="AT281" s="101">
        <f t="shared" si="4"/>
        <v>1.6923076923076923</v>
      </c>
      <c r="AU281" s="39"/>
      <c r="AV281"/>
      <c r="AW281"/>
      <c r="AX281"/>
      <c r="AY281"/>
      <c r="AZ281"/>
      <c r="BA281"/>
      <c r="BB281"/>
      <c r="BC281"/>
      <c r="BD281"/>
    </row>
    <row r="282" spans="35:56">
      <c r="AI282" s="39"/>
      <c r="AJ282">
        <f>+'Ark1'!C2329</f>
        <v>2009</v>
      </c>
      <c r="AK282">
        <f>+'Ark1'!N2329</f>
        <v>70</v>
      </c>
      <c r="AL282" s="3" t="s">
        <v>509</v>
      </c>
      <c r="AM282">
        <f>+'Ark1'!Q2329</f>
        <v>52</v>
      </c>
      <c r="AN282" s="9">
        <f>+'Ark1'!R2329</f>
        <v>67</v>
      </c>
      <c r="AO282" s="9">
        <f>+'Ark1'!S2329</f>
        <v>64</v>
      </c>
      <c r="AP282" s="96">
        <f>+'Ark1'!T2329</f>
        <v>0.17512677087145173</v>
      </c>
      <c r="AQ282" s="1">
        <f>+'Ark1'!W2329</f>
        <v>60.078125</v>
      </c>
      <c r="AR282" s="1">
        <f>+'Ark1'!AB2329</f>
        <v>3.5545072069662487</v>
      </c>
      <c r="AS282" s="9">
        <f>+'Ark1'!Y2329</f>
        <v>72.994029850746259</v>
      </c>
      <c r="AT282" s="96">
        <f t="shared" si="4"/>
        <v>1.2884615384615385</v>
      </c>
      <c r="AU282" s="39"/>
      <c r="AV282"/>
      <c r="AW282"/>
      <c r="AX282"/>
      <c r="AY282"/>
      <c r="AZ282"/>
      <c r="BA282"/>
      <c r="BB282"/>
      <c r="BC282"/>
      <c r="BD282"/>
    </row>
    <row r="283" spans="35:56">
      <c r="AI283" s="39"/>
      <c r="AJ283">
        <f>+'Ark1'!C2330</f>
        <v>2009</v>
      </c>
      <c r="AK283">
        <f>+'Ark1'!N2330</f>
        <v>80</v>
      </c>
      <c r="AL283" s="3" t="s">
        <v>510</v>
      </c>
      <c r="AM283">
        <f>+'Ark1'!Q2330</f>
        <v>128</v>
      </c>
      <c r="AN283" s="9">
        <f>+'Ark1'!R2330</f>
        <v>255</v>
      </c>
      <c r="AO283" s="9">
        <f>+'Ark1'!S2330</f>
        <v>250</v>
      </c>
      <c r="AP283" s="96">
        <f>+'Ark1'!T2330</f>
        <v>0.66652726227194303</v>
      </c>
      <c r="AQ283" s="1">
        <f>+'Ark1'!W2330</f>
        <v>60.648000000000003</v>
      </c>
      <c r="AR283" s="1">
        <f>+'Ark1'!AB2330</f>
        <v>3.5490979135548555</v>
      </c>
      <c r="AS283" s="9">
        <f>+'Ark1'!Y2330</f>
        <v>84.308235294117566</v>
      </c>
      <c r="AT283" s="96">
        <f t="shared" si="4"/>
        <v>1.9921875</v>
      </c>
      <c r="AU283" s="39"/>
      <c r="AV283"/>
      <c r="AW283"/>
      <c r="AX283"/>
      <c r="AY283"/>
      <c r="AZ283"/>
      <c r="BA283"/>
      <c r="BB283"/>
      <c r="BC283"/>
      <c r="BD283"/>
    </row>
    <row r="284" spans="35:56">
      <c r="AI284" s="39"/>
      <c r="AJ284">
        <f>+'Ark1'!C2331</f>
        <v>2009</v>
      </c>
      <c r="AK284">
        <f>+'Ark1'!N2331</f>
        <v>90</v>
      </c>
      <c r="AL284" s="3" t="s">
        <v>511</v>
      </c>
      <c r="AM284">
        <f>+'Ark1'!Q2331</f>
        <v>285</v>
      </c>
      <c r="AN284" s="9">
        <f>+'Ark1'!R2331</f>
        <v>747</v>
      </c>
      <c r="AO284" s="9">
        <f>+'Ark1'!S2331</f>
        <v>724</v>
      </c>
      <c r="AP284" s="96">
        <f>+'Ark1'!T2331</f>
        <v>1.9525328035966336</v>
      </c>
      <c r="AQ284" s="1">
        <f>+'Ark1'!W2331</f>
        <v>60.691988950276247</v>
      </c>
      <c r="AR284" s="1">
        <f>+'Ark1'!AB2331</f>
        <v>3.173246576320937</v>
      </c>
      <c r="AS284" s="9">
        <f>+'Ark1'!Y2331</f>
        <v>92.989290495314705</v>
      </c>
      <c r="AT284" s="96">
        <f t="shared" si="4"/>
        <v>2.6210526315789475</v>
      </c>
      <c r="AU284" s="39"/>
      <c r="AV284"/>
      <c r="AW284"/>
      <c r="AX284"/>
      <c r="AY284"/>
      <c r="AZ284"/>
      <c r="BA284"/>
      <c r="BB284"/>
      <c r="BC284"/>
      <c r="BD284"/>
    </row>
    <row r="285" spans="35:56">
      <c r="AI285" s="39"/>
      <c r="AJ285">
        <f>+'Ark1'!C2332</f>
        <v>2009</v>
      </c>
      <c r="AK285">
        <f>+'Ark1'!N2332</f>
        <v>100</v>
      </c>
      <c r="AL285" s="3" t="s">
        <v>486</v>
      </c>
      <c r="AM285">
        <f>+'Ark1'!Q2332</f>
        <v>854</v>
      </c>
      <c r="AN285" s="9">
        <f>+'Ark1'!R2332</f>
        <v>3379</v>
      </c>
      <c r="AO285" s="9">
        <f>+'Ark1'!S2332</f>
        <v>3366</v>
      </c>
      <c r="AP285" s="96">
        <f>+'Ark1'!T2332</f>
        <v>8.8321396832035131</v>
      </c>
      <c r="AQ285" s="1">
        <f>+'Ark1'!W2332</f>
        <v>58.83333333333335</v>
      </c>
      <c r="AR285" s="1">
        <f>+'Ark1'!AB2332</f>
        <v>3.3964391895266006</v>
      </c>
      <c r="AS285" s="9">
        <f>+'Ark1'!Y2332</f>
        <v>106.46114234980794</v>
      </c>
      <c r="AT285" s="96">
        <f t="shared" si="4"/>
        <v>3.9566744730679155</v>
      </c>
      <c r="AU285" s="39"/>
      <c r="AV285"/>
      <c r="AW285"/>
      <c r="AX285"/>
      <c r="AY285"/>
      <c r="AZ285"/>
      <c r="BA285"/>
      <c r="BB285"/>
      <c r="BC285"/>
      <c r="BD285"/>
    </row>
    <row r="286" spans="35:56">
      <c r="AI286" s="39"/>
      <c r="AJ286">
        <f>+'Ark1'!C2333</f>
        <v>2009</v>
      </c>
      <c r="AK286">
        <f>+'Ark1'!N2333</f>
        <v>110</v>
      </c>
      <c r="AL286" s="3" t="s">
        <v>512</v>
      </c>
      <c r="AM286">
        <f>+'Ark1'!Q2333</f>
        <v>973</v>
      </c>
      <c r="AN286" s="9">
        <f>+'Ark1'!R2333</f>
        <v>6237</v>
      </c>
      <c r="AO286" s="9">
        <f>+'Ark1'!S2333</f>
        <v>6218</v>
      </c>
      <c r="AP286" s="96">
        <f>+'Ark1'!T2333</f>
        <v>16.302472685451413</v>
      </c>
      <c r="AQ286" s="1">
        <f>+'Ark1'!W2333</f>
        <v>58.318591186876802</v>
      </c>
      <c r="AR286" s="1">
        <f>+'Ark1'!AB2333</f>
        <v>3.5817851364084556</v>
      </c>
      <c r="AS286" s="9">
        <f>+'Ark1'!Y2333</f>
        <v>114.38295654962296</v>
      </c>
      <c r="AT286" s="96">
        <f t="shared" si="4"/>
        <v>6.4100719424460433</v>
      </c>
      <c r="AU286" s="39"/>
      <c r="AV286"/>
      <c r="AW286"/>
      <c r="AX286"/>
      <c r="AY286"/>
      <c r="AZ286"/>
      <c r="BA286"/>
      <c r="BB286"/>
      <c r="BC286"/>
      <c r="BD286"/>
    </row>
    <row r="287" spans="35:56">
      <c r="AI287" s="39"/>
      <c r="AJ287">
        <f>+'Ark1'!C2334</f>
        <v>2009</v>
      </c>
      <c r="AK287">
        <f>+'Ark1'!N2334</f>
        <v>120</v>
      </c>
      <c r="AL287" s="3" t="s">
        <v>513</v>
      </c>
      <c r="AM287">
        <f>+'Ark1'!Q2334</f>
        <v>757</v>
      </c>
      <c r="AN287" s="9">
        <f>+'Ark1'!R2334</f>
        <v>4662</v>
      </c>
      <c r="AO287" s="9">
        <f>+'Ark1'!S2334</f>
        <v>4651</v>
      </c>
      <c r="AP287" s="96">
        <f>+'Ark1'!T2334</f>
        <v>12.185686653771761</v>
      </c>
      <c r="AQ287" s="1">
        <f>+'Ark1'!W2334</f>
        <v>58.359062567189866</v>
      </c>
      <c r="AR287" s="1">
        <f>+'Ark1'!AB2334</f>
        <v>3.7579519505111376</v>
      </c>
      <c r="AS287" s="9">
        <f>+'Ark1'!Y2334</f>
        <v>124.63048048048017</v>
      </c>
      <c r="AT287" s="96">
        <f t="shared" si="4"/>
        <v>6.1585204755614269</v>
      </c>
      <c r="AU287" s="39"/>
      <c r="AV287"/>
      <c r="AW287"/>
      <c r="AX287"/>
      <c r="AY287"/>
      <c r="AZ287"/>
      <c r="BA287"/>
      <c r="BB287"/>
      <c r="BC287"/>
      <c r="BD287"/>
    </row>
    <row r="288" spans="35:56">
      <c r="AI288" s="39"/>
      <c r="AJ288">
        <f>+'Ark1'!C2335</f>
        <v>2009</v>
      </c>
      <c r="AK288">
        <f>+'Ark1'!N2335</f>
        <v>130</v>
      </c>
      <c r="AL288" s="3" t="s">
        <v>514</v>
      </c>
      <c r="AM288">
        <f>+'Ark1'!Q2335</f>
        <v>712</v>
      </c>
      <c r="AN288" s="9">
        <f>+'Ark1'!R2335</f>
        <v>3970</v>
      </c>
      <c r="AO288" s="9">
        <f>+'Ark1'!S2335</f>
        <v>3961</v>
      </c>
      <c r="AP288" s="96">
        <f>+'Ark1'!T2335</f>
        <v>10.376914632233779</v>
      </c>
      <c r="AQ288" s="1">
        <f>+'Ark1'!W2335</f>
        <v>58.257005806614501</v>
      </c>
      <c r="AR288" s="1">
        <f>+'Ark1'!AB2335</f>
        <v>4.0081452063478</v>
      </c>
      <c r="AS288" s="9">
        <f>+'Ark1'!Y2335</f>
        <v>134.73148614609596</v>
      </c>
      <c r="AT288" s="96">
        <f t="shared" si="4"/>
        <v>5.5758426966292136</v>
      </c>
      <c r="AU288" s="39"/>
      <c r="AV288"/>
      <c r="AW288"/>
      <c r="AX288"/>
      <c r="AY288"/>
      <c r="AZ288"/>
      <c r="BA288"/>
      <c r="BB288"/>
      <c r="BC288"/>
      <c r="BD288"/>
    </row>
    <row r="289" spans="35:56">
      <c r="AI289" s="39"/>
      <c r="AJ289">
        <f>+'Ark1'!C2336</f>
        <v>2009</v>
      </c>
      <c r="AK289">
        <f>+'Ark1'!N2336</f>
        <v>140</v>
      </c>
      <c r="AL289" s="3" t="s">
        <v>515</v>
      </c>
      <c r="AM289">
        <f>+'Ark1'!Q2336</f>
        <v>716</v>
      </c>
      <c r="AN289" s="9">
        <f>+'Ark1'!R2336</f>
        <v>3624</v>
      </c>
      <c r="AO289" s="9">
        <f>+'Ark1'!S2336</f>
        <v>3614</v>
      </c>
      <c r="AP289" s="96">
        <f>+'Ark1'!T2336</f>
        <v>9.4725286214647877</v>
      </c>
      <c r="AQ289" s="1">
        <f>+'Ark1'!W2336</f>
        <v>58.013004980630861</v>
      </c>
      <c r="AR289" s="1">
        <f>+'Ark1'!AB2336</f>
        <v>4.1801037673466315</v>
      </c>
      <c r="AS289" s="9">
        <f>+'Ark1'!Y2336</f>
        <v>144.55485651214099</v>
      </c>
      <c r="AT289" s="96">
        <f t="shared" si="4"/>
        <v>5.0614525139664801</v>
      </c>
      <c r="AU289" s="39"/>
      <c r="AV289"/>
      <c r="AW289"/>
      <c r="AX289"/>
      <c r="AY289"/>
      <c r="AZ289"/>
      <c r="BA289"/>
      <c r="BB289"/>
      <c r="BC289"/>
      <c r="BD289"/>
    </row>
    <row r="290" spans="35:56">
      <c r="AI290" s="39"/>
      <c r="AJ290">
        <f>+'Ark1'!C2337</f>
        <v>2009</v>
      </c>
      <c r="AK290">
        <f>+'Ark1'!N2337</f>
        <v>150</v>
      </c>
      <c r="AL290" s="3" t="s">
        <v>516</v>
      </c>
      <c r="AM290">
        <f>+'Ark1'!Q2337</f>
        <v>705</v>
      </c>
      <c r="AN290" s="9">
        <f>+'Ark1'!R2337</f>
        <v>3351</v>
      </c>
      <c r="AO290" s="9">
        <f>+'Ark1'!S2337</f>
        <v>3346</v>
      </c>
      <c r="AP290" s="96">
        <f>+'Ark1'!T2337</f>
        <v>8.7589523759736512</v>
      </c>
      <c r="AQ290" s="1">
        <f>+'Ark1'!W2337</f>
        <v>57.629408248655103</v>
      </c>
      <c r="AR290" s="1">
        <f>+'Ark1'!AB2337</f>
        <v>4.3707603906196146</v>
      </c>
      <c r="AS290" s="9">
        <f>+'Ark1'!Y2337</f>
        <v>154.75243210981805</v>
      </c>
      <c r="AT290" s="96">
        <f t="shared" si="4"/>
        <v>4.7531914893617024</v>
      </c>
      <c r="AU290" s="39"/>
      <c r="AV290"/>
      <c r="AW290"/>
      <c r="AX290"/>
      <c r="AY290"/>
      <c r="AZ290"/>
      <c r="BA290"/>
      <c r="BB290"/>
      <c r="BC290"/>
      <c r="BD290"/>
    </row>
    <row r="291" spans="35:56">
      <c r="AI291" s="39"/>
      <c r="AJ291">
        <f>+'Ark1'!C2338</f>
        <v>2009</v>
      </c>
      <c r="AK291">
        <f>+'Ark1'!N2338</f>
        <v>160</v>
      </c>
      <c r="AL291" s="3" t="s">
        <v>517</v>
      </c>
      <c r="AM291">
        <f>+'Ark1'!Q2338</f>
        <v>674</v>
      </c>
      <c r="AN291" s="9">
        <f>+'Ark1'!R2338</f>
        <v>3064</v>
      </c>
      <c r="AO291" s="9">
        <f>+'Ark1'!S2338</f>
        <v>3052</v>
      </c>
      <c r="AP291" s="96">
        <f>+'Ark1'!T2338</f>
        <v>8.0087824768675819</v>
      </c>
      <c r="AQ291" s="1">
        <f>+'Ark1'!W2338</f>
        <v>56.909239842726087</v>
      </c>
      <c r="AR291" s="1">
        <f>+'Ark1'!AB2338</f>
        <v>4.4388911599808161</v>
      </c>
      <c r="AS291" s="9">
        <f>+'Ark1'!Y2338</f>
        <v>164.35313315926896</v>
      </c>
      <c r="AT291" s="96">
        <f t="shared" si="4"/>
        <v>4.5459940652818993</v>
      </c>
      <c r="AU291" s="39"/>
      <c r="AV291"/>
      <c r="AW291"/>
      <c r="AX291"/>
      <c r="AY291"/>
      <c r="AZ291"/>
      <c r="BA291"/>
      <c r="BB291"/>
      <c r="BC291"/>
      <c r="BD291"/>
    </row>
    <row r="292" spans="35:56">
      <c r="AI292" s="39"/>
      <c r="AJ292">
        <f>+'Ark1'!C2339</f>
        <v>2009</v>
      </c>
      <c r="AK292">
        <f>+'Ark1'!N2339</f>
        <v>170</v>
      </c>
      <c r="AL292" s="3" t="s">
        <v>518</v>
      </c>
      <c r="AM292">
        <f>+'Ark1'!Q2339</f>
        <v>647</v>
      </c>
      <c r="AN292" s="9">
        <f>+'Ark1'!R2339</f>
        <v>2595</v>
      </c>
      <c r="AO292" s="9">
        <f>+'Ark1'!S2339</f>
        <v>2593</v>
      </c>
      <c r="AP292" s="96">
        <f>+'Ark1'!T2339</f>
        <v>6.782895080767422</v>
      </c>
      <c r="AQ292" s="1">
        <f>+'Ark1'!W2339</f>
        <v>56.175086772078657</v>
      </c>
      <c r="AR292" s="1">
        <f>+'Ark1'!AB2339</f>
        <v>4.6902723057569595</v>
      </c>
      <c r="AS292" s="9">
        <f>+'Ark1'!Y2339</f>
        <v>174.85437379576112</v>
      </c>
      <c r="AT292" s="96">
        <f t="shared" si="4"/>
        <v>4.0108191653786704</v>
      </c>
      <c r="AU292" s="39"/>
      <c r="AV292"/>
      <c r="AW292"/>
      <c r="AX292"/>
      <c r="AY292"/>
      <c r="AZ292"/>
      <c r="BA292"/>
      <c r="BB292"/>
      <c r="BC292"/>
      <c r="BD292"/>
    </row>
    <row r="293" spans="35:56">
      <c r="AI293" s="39"/>
      <c r="AJ293">
        <f>+'Ark1'!C2340</f>
        <v>2009</v>
      </c>
      <c r="AK293">
        <f>+'Ark1'!N2340</f>
        <v>180</v>
      </c>
      <c r="AL293" s="3" t="s">
        <v>519</v>
      </c>
      <c r="AM293">
        <f>+'Ark1'!Q2340</f>
        <v>606</v>
      </c>
      <c r="AN293" s="9">
        <f>+'Ark1'!R2340</f>
        <v>2143</v>
      </c>
      <c r="AO293" s="9">
        <f>+'Ark1'!S2340</f>
        <v>2140</v>
      </c>
      <c r="AP293" s="96">
        <f>+'Ark1'!T2340</f>
        <v>5.6014428354853889</v>
      </c>
      <c r="AQ293" s="1">
        <f>+'Ark1'!W2340</f>
        <v>54.959813084112149</v>
      </c>
      <c r="AR293" s="1">
        <f>+'Ark1'!AB2340</f>
        <v>4.9093913400286864</v>
      </c>
      <c r="AS293" s="9">
        <f>+'Ark1'!Y2340</f>
        <v>184.53205786280921</v>
      </c>
      <c r="AT293" s="96">
        <f t="shared" si="4"/>
        <v>3.5363036303630362</v>
      </c>
      <c r="AU293" s="39"/>
      <c r="AV293"/>
      <c r="AW293"/>
      <c r="AX293"/>
      <c r="AY293"/>
      <c r="AZ293"/>
      <c r="BA293"/>
      <c r="BB293"/>
      <c r="BC293"/>
      <c r="BD293"/>
    </row>
    <row r="294" spans="35:56">
      <c r="AI294" s="39"/>
      <c r="AJ294">
        <f>+'Ark1'!C2341</f>
        <v>2009</v>
      </c>
      <c r="AK294">
        <f>+'Ark1'!N2341</f>
        <v>190</v>
      </c>
      <c r="AL294" s="3" t="s">
        <v>520</v>
      </c>
      <c r="AM294">
        <f>+'Ark1'!Q2341</f>
        <v>559</v>
      </c>
      <c r="AN294" s="9">
        <f>+'Ark1'!R2341</f>
        <v>1630</v>
      </c>
      <c r="AO294" s="9">
        <f>+'Ark1'!S2341</f>
        <v>1628</v>
      </c>
      <c r="AP294" s="96">
        <f>+'Ark1'!T2341</f>
        <v>4.2605468137383031</v>
      </c>
      <c r="AQ294" s="1">
        <f>+'Ark1'!W2341</f>
        <v>53.511056511056509</v>
      </c>
      <c r="AR294" s="1">
        <f>+'Ark1'!AB2341</f>
        <v>5.189220599636915</v>
      </c>
      <c r="AS294" s="9">
        <f>+'Ark1'!Y2341</f>
        <v>194.55858895705512</v>
      </c>
      <c r="AT294" s="96">
        <f t="shared" si="4"/>
        <v>2.9159212880143111</v>
      </c>
      <c r="AU294" s="39"/>
      <c r="AV294"/>
      <c r="AW294"/>
      <c r="AX294"/>
      <c r="AY294"/>
      <c r="AZ294"/>
      <c r="BA294"/>
      <c r="BB294"/>
      <c r="BC294"/>
      <c r="BD294"/>
    </row>
    <row r="295" spans="35:56">
      <c r="AI295" s="39"/>
      <c r="AJ295">
        <f>+'Ark1'!C2342</f>
        <v>2009</v>
      </c>
      <c r="AK295">
        <f>+'Ark1'!N2342</f>
        <v>200</v>
      </c>
      <c r="AL295" s="3" t="s">
        <v>521</v>
      </c>
      <c r="AM295">
        <f>+'Ark1'!Q2342</f>
        <v>435</v>
      </c>
      <c r="AN295" s="9">
        <f>+'Ark1'!R2342</f>
        <v>1083</v>
      </c>
      <c r="AO295" s="9">
        <f>+'Ark1'!S2342</f>
        <v>1083</v>
      </c>
      <c r="AP295" s="96">
        <f>+'Ark1'!T2342</f>
        <v>2.8307804903549592</v>
      </c>
      <c r="AQ295" s="1">
        <f>+'Ark1'!W2342</f>
        <v>52.437673130193915</v>
      </c>
      <c r="AR295" s="1">
        <f>+'Ark1'!AB2342</f>
        <v>5.4981355806022991</v>
      </c>
      <c r="AS295" s="9">
        <f>+'Ark1'!Y2342</f>
        <v>204.60710987996336</v>
      </c>
      <c r="AT295" s="96">
        <f t="shared" si="4"/>
        <v>2.489655172413793</v>
      </c>
      <c r="AU295" s="39"/>
      <c r="AV295"/>
      <c r="AW295"/>
      <c r="AX295"/>
      <c r="AY295"/>
      <c r="AZ295"/>
      <c r="BA295"/>
      <c r="BB295"/>
      <c r="BC295"/>
      <c r="BD295"/>
    </row>
    <row r="296" spans="35:56">
      <c r="AI296" s="39"/>
      <c r="AJ296">
        <f>+'Ark1'!C2343</f>
        <v>2009</v>
      </c>
      <c r="AK296">
        <f>+'Ark1'!N2343</f>
        <v>210</v>
      </c>
      <c r="AL296" s="3" t="s">
        <v>522</v>
      </c>
      <c r="AM296">
        <f>+'Ark1'!Q2343</f>
        <v>321</v>
      </c>
      <c r="AN296" s="9">
        <f>+'Ark1'!R2343</f>
        <v>645</v>
      </c>
      <c r="AO296" s="9">
        <f>+'Ark1'!S2343</f>
        <v>644</v>
      </c>
      <c r="AP296" s="96">
        <f>+'Ark1'!T2343</f>
        <v>1.6859218986878559</v>
      </c>
      <c r="AQ296" s="1">
        <f>+'Ark1'!W2343</f>
        <v>50.161490683229822</v>
      </c>
      <c r="AR296" s="1">
        <f>+'Ark1'!AB2343</f>
        <v>5.5262227742404759</v>
      </c>
      <c r="AS296" s="9">
        <f>+'Ark1'!Y2343</f>
        <v>214.28713178294564</v>
      </c>
      <c r="AT296" s="96">
        <f t="shared" si="4"/>
        <v>2.0093457943925235</v>
      </c>
      <c r="AU296" s="39"/>
      <c r="AV296"/>
      <c r="AW296"/>
      <c r="AX296"/>
      <c r="AY296"/>
      <c r="AZ296"/>
      <c r="BA296"/>
      <c r="BB296"/>
      <c r="BC296"/>
      <c r="BD296"/>
    </row>
    <row r="297" spans="35:56">
      <c r="AI297" s="39"/>
      <c r="AJ297">
        <f>+'Ark1'!C2344</f>
        <v>2009</v>
      </c>
      <c r="AK297">
        <f>+'Ark1'!N2344</f>
        <v>220</v>
      </c>
      <c r="AL297" s="3" t="s">
        <v>523</v>
      </c>
      <c r="AM297">
        <f>+'Ark1'!Q2344</f>
        <v>218</v>
      </c>
      <c r="AN297" s="9">
        <f>+'Ark1'!R2344</f>
        <v>383</v>
      </c>
      <c r="AO297" s="9">
        <f>+'Ark1'!S2344</f>
        <v>383</v>
      </c>
      <c r="AP297" s="96">
        <f>+'Ark1'!T2344</f>
        <v>1.0010978096084477</v>
      </c>
      <c r="AQ297" s="1">
        <f>+'Ark1'!W2344</f>
        <v>48.749347258485642</v>
      </c>
      <c r="AR297" s="1">
        <f>+'Ark1'!AB2344</f>
        <v>6.0156317992947006</v>
      </c>
      <c r="AS297" s="9">
        <f>+'Ark1'!Y2344</f>
        <v>224.26292428198431</v>
      </c>
      <c r="AT297" s="96">
        <f t="shared" si="4"/>
        <v>1.7568807339449541</v>
      </c>
      <c r="AU297" s="39"/>
      <c r="AV297"/>
      <c r="AW297"/>
      <c r="AX297"/>
      <c r="AY297"/>
      <c r="AZ297"/>
      <c r="BA297"/>
      <c r="BB297"/>
      <c r="BC297"/>
      <c r="BD297"/>
    </row>
    <row r="298" spans="35:56">
      <c r="AI298" s="39"/>
      <c r="AJ298">
        <f>+'Ark1'!C2345</f>
        <v>2009</v>
      </c>
      <c r="AK298">
        <f>+'Ark1'!N2345</f>
        <v>230</v>
      </c>
      <c r="AL298" s="3" t="s">
        <v>524</v>
      </c>
      <c r="AM298">
        <f>+'Ark1'!Q2345</f>
        <v>203</v>
      </c>
      <c r="AN298" s="9">
        <f>+'Ark1'!R2345</f>
        <v>401</v>
      </c>
      <c r="AO298" s="9">
        <f>+'Ark1'!S2345</f>
        <v>401</v>
      </c>
      <c r="AP298" s="96">
        <f>+'Ark1'!T2345</f>
        <v>1.0481467928276438</v>
      </c>
      <c r="AQ298" s="1">
        <f>+'Ark1'!W2345</f>
        <v>45.942643391521187</v>
      </c>
      <c r="AR298" s="1">
        <f>+'Ark1'!AB2345</f>
        <v>6.6249134559829939</v>
      </c>
      <c r="AS298" s="9">
        <f>+'Ark1'!Y2345</f>
        <v>243.14738154613471</v>
      </c>
      <c r="AT298" s="96">
        <f t="shared" si="4"/>
        <v>1.9753694581280787</v>
      </c>
      <c r="AU298" s="39"/>
      <c r="AV298"/>
      <c r="AW298"/>
      <c r="AX298"/>
      <c r="AY298"/>
      <c r="AZ298"/>
      <c r="BA298"/>
      <c r="BB298"/>
      <c r="BC298"/>
      <c r="BD298"/>
    </row>
    <row r="299" spans="35:56">
      <c r="AI299" s="39"/>
      <c r="AJ299">
        <f>+'Ark1'!C2346</f>
        <v>2008</v>
      </c>
      <c r="AK299">
        <f>+'Ark1'!N2346</f>
        <v>60</v>
      </c>
      <c r="AL299" s="3" t="s">
        <v>525</v>
      </c>
      <c r="AM299">
        <f>+'Ark1'!Q2346</f>
        <v>22</v>
      </c>
      <c r="AN299" s="9">
        <f>+'Ark1'!R2346</f>
        <v>26</v>
      </c>
      <c r="AO299" s="9">
        <f>+'Ark1'!S2346</f>
        <v>23</v>
      </c>
      <c r="AP299" s="96">
        <f>+'Ark1'!T2346</f>
        <v>7.1371709352438972E-2</v>
      </c>
      <c r="AQ299" s="1">
        <f>+'Ark1'!W2346</f>
        <v>59.913043478260867</v>
      </c>
      <c r="AR299" s="1">
        <f>+'Ark1'!AB2346</f>
        <v>0</v>
      </c>
      <c r="AS299" s="9">
        <f>+'Ark1'!Y2346</f>
        <v>55.746153846153824</v>
      </c>
      <c r="AT299" s="96">
        <f t="shared" si="4"/>
        <v>1.1818181818181819</v>
      </c>
      <c r="AU299" s="39"/>
      <c r="AV299"/>
      <c r="AW299"/>
      <c r="AX299"/>
      <c r="AY299"/>
      <c r="AZ299"/>
      <c r="BA299"/>
      <c r="BB299"/>
      <c r="BC299"/>
      <c r="BD299"/>
    </row>
    <row r="300" spans="35:56">
      <c r="AI300" s="39"/>
      <c r="AJ300" s="47">
        <f>+'Ark1'!C2347</f>
        <v>2008</v>
      </c>
      <c r="AK300" s="47">
        <f>+'Ark1'!N2347</f>
        <v>70</v>
      </c>
      <c r="AL300" s="48" t="s">
        <v>509</v>
      </c>
      <c r="AM300" s="47">
        <f>+'Ark1'!Q2347</f>
        <v>45</v>
      </c>
      <c r="AN300" s="65">
        <f>+'Ark1'!R2347</f>
        <v>73</v>
      </c>
      <c r="AO300" s="65">
        <f>+'Ark1'!S2347</f>
        <v>65</v>
      </c>
      <c r="AP300" s="101">
        <f>+'Ark1'!T2347</f>
        <v>0.20038979933569409</v>
      </c>
      <c r="AQ300" s="49">
        <f>+'Ark1'!W2347</f>
        <v>60.492307692307698</v>
      </c>
      <c r="AR300" s="49">
        <f>+'Ark1'!AB2347</f>
        <v>3.0590248668644504</v>
      </c>
      <c r="AS300" s="65">
        <f>+'Ark1'!Y2347</f>
        <v>67.887671232876727</v>
      </c>
      <c r="AT300" s="101">
        <f t="shared" si="4"/>
        <v>1.6222222222222222</v>
      </c>
      <c r="AU300" s="39"/>
      <c r="AV300"/>
      <c r="AW300"/>
      <c r="AX300"/>
      <c r="AY300"/>
      <c r="AZ300"/>
      <c r="BA300"/>
      <c r="BB300"/>
      <c r="BC300"/>
      <c r="BD300"/>
    </row>
    <row r="301" spans="35:56">
      <c r="AI301" s="39"/>
      <c r="AJ301" s="47">
        <f>+'Ark1'!C2348</f>
        <v>2008</v>
      </c>
      <c r="AK301" s="47">
        <f>+'Ark1'!N2348</f>
        <v>80</v>
      </c>
      <c r="AL301" s="48" t="s">
        <v>510</v>
      </c>
      <c r="AM301" s="47">
        <f>+'Ark1'!Q2348</f>
        <v>115</v>
      </c>
      <c r="AN301" s="65">
        <f>+'Ark1'!R2348</f>
        <v>206</v>
      </c>
      <c r="AO301" s="65">
        <f>+'Ark1'!S2348</f>
        <v>196</v>
      </c>
      <c r="AP301" s="101">
        <f>+'Ark1'!T2348</f>
        <v>0.56548354333086281</v>
      </c>
      <c r="AQ301" s="49">
        <f>+'Ark1'!W2348</f>
        <v>60.479591836734677</v>
      </c>
      <c r="AR301" s="49">
        <f>+'Ark1'!AB2348</f>
        <v>2.9631395093330188</v>
      </c>
      <c r="AS301" s="65">
        <f>+'Ark1'!Y2348</f>
        <v>81.559708737864113</v>
      </c>
      <c r="AT301" s="101">
        <f t="shared" si="4"/>
        <v>1.7913043478260871</v>
      </c>
      <c r="AU301" s="39"/>
      <c r="AV301"/>
      <c r="AW301"/>
      <c r="AX301"/>
      <c r="AY301"/>
      <c r="AZ301"/>
      <c r="BA301"/>
      <c r="BB301"/>
      <c r="BC301"/>
      <c r="BD301"/>
    </row>
    <row r="302" spans="35:56">
      <c r="AI302" s="39"/>
      <c r="AJ302" s="47">
        <f>+'Ark1'!C2349</f>
        <v>2008</v>
      </c>
      <c r="AK302" s="47">
        <f>+'Ark1'!N2349</f>
        <v>90</v>
      </c>
      <c r="AL302" s="48" t="s">
        <v>511</v>
      </c>
      <c r="AM302" s="47">
        <f>+'Ark1'!Q2349</f>
        <v>234</v>
      </c>
      <c r="AN302" s="65">
        <f>+'Ark1'!R2349</f>
        <v>653</v>
      </c>
      <c r="AO302" s="65">
        <f>+'Ark1'!S2349</f>
        <v>638</v>
      </c>
      <c r="AP302" s="101">
        <f>+'Ark1'!T2349</f>
        <v>1.7925279310439488</v>
      </c>
      <c r="AQ302" s="49">
        <f>+'Ark1'!W2349</f>
        <v>60.247648902821311</v>
      </c>
      <c r="AR302" s="49">
        <f>+'Ark1'!AB2349</f>
        <v>3.0877631557808876</v>
      </c>
      <c r="AS302" s="65">
        <f>+'Ark1'!Y2349</f>
        <v>93.407350689127057</v>
      </c>
      <c r="AT302" s="101">
        <f t="shared" si="4"/>
        <v>2.7905982905982905</v>
      </c>
      <c r="AU302" s="39"/>
      <c r="AV302"/>
      <c r="AW302"/>
      <c r="AX302"/>
      <c r="AY302"/>
      <c r="AZ302"/>
      <c r="BA302"/>
      <c r="BB302"/>
      <c r="BC302"/>
      <c r="BD302"/>
    </row>
    <row r="303" spans="35:56">
      <c r="AI303" s="39"/>
      <c r="AJ303" s="47">
        <f>+'Ark1'!C2350</f>
        <v>2008</v>
      </c>
      <c r="AK303" s="47">
        <f>+'Ark1'!N2350</f>
        <v>100</v>
      </c>
      <c r="AL303" s="48" t="s">
        <v>486</v>
      </c>
      <c r="AM303" s="47">
        <f>+'Ark1'!Q2350</f>
        <v>874</v>
      </c>
      <c r="AN303" s="65">
        <f>+'Ark1'!R2350</f>
        <v>3343</v>
      </c>
      <c r="AO303" s="65">
        <f>+'Ark1'!S2350</f>
        <v>3327</v>
      </c>
      <c r="AP303" s="101">
        <f>+'Ark1'!T2350</f>
        <v>9.1767547832770617</v>
      </c>
      <c r="AQ303" s="49">
        <f>+'Ark1'!W2350</f>
        <v>58.500751427712679</v>
      </c>
      <c r="AR303" s="49">
        <f>+'Ark1'!AB2350</f>
        <v>3.3455328959837152</v>
      </c>
      <c r="AS303" s="65">
        <f>+'Ark1'!Y2350</f>
        <v>106.43317379599161</v>
      </c>
      <c r="AT303" s="101">
        <f t="shared" si="4"/>
        <v>3.8249427917620138</v>
      </c>
      <c r="AU303" s="39"/>
      <c r="AV303"/>
      <c r="AW303"/>
      <c r="AX303"/>
      <c r="AY303"/>
      <c r="AZ303"/>
      <c r="BA303"/>
      <c r="BB303"/>
      <c r="BC303"/>
      <c r="BD303"/>
    </row>
    <row r="304" spans="35:56">
      <c r="AI304" s="39"/>
      <c r="AJ304" s="47">
        <f>+'Ark1'!C2351</f>
        <v>2008</v>
      </c>
      <c r="AK304" s="47">
        <f>+'Ark1'!N2351</f>
        <v>110</v>
      </c>
      <c r="AL304" s="48" t="s">
        <v>512</v>
      </c>
      <c r="AM304" s="47">
        <f>+'Ark1'!Q2351</f>
        <v>1020</v>
      </c>
      <c r="AN304" s="65">
        <f>+'Ark1'!R2351</f>
        <v>5412</v>
      </c>
      <c r="AO304" s="65">
        <f>+'Ark1'!S2351</f>
        <v>5391</v>
      </c>
      <c r="AP304" s="101">
        <f>+'Ark1'!T2351</f>
        <v>14.856295808284605</v>
      </c>
      <c r="AQ304" s="49">
        <f>+'Ark1'!W2351</f>
        <v>58.176405119643853</v>
      </c>
      <c r="AR304" s="49">
        <f>+'Ark1'!AB2351</f>
        <v>3.5342676479976087</v>
      </c>
      <c r="AS304" s="65">
        <f>+'Ark1'!Y2351</f>
        <v>114.21217664449344</v>
      </c>
      <c r="AT304" s="101">
        <f t="shared" si="4"/>
        <v>5.3058823529411763</v>
      </c>
      <c r="AU304" s="39"/>
      <c r="AV304"/>
      <c r="AW304"/>
      <c r="AX304"/>
      <c r="AY304"/>
      <c r="AZ304"/>
      <c r="BA304"/>
      <c r="BB304"/>
      <c r="BC304"/>
      <c r="BD304"/>
    </row>
    <row r="305" spans="35:56">
      <c r="AI305" s="39"/>
      <c r="AJ305" s="47">
        <f>+'Ark1'!C2352</f>
        <v>2008</v>
      </c>
      <c r="AK305" s="47">
        <f>+'Ark1'!N2352</f>
        <v>120</v>
      </c>
      <c r="AL305" s="48" t="s">
        <v>513</v>
      </c>
      <c r="AM305" s="47">
        <f>+'Ark1'!Q2352</f>
        <v>782</v>
      </c>
      <c r="AN305" s="65">
        <f>+'Ark1'!R2352</f>
        <v>4281</v>
      </c>
      <c r="AO305" s="65">
        <f>+'Ark1'!S2352</f>
        <v>4270</v>
      </c>
      <c r="AP305" s="101">
        <f>+'Ark1'!T2352</f>
        <v>11.751626451453516</v>
      </c>
      <c r="AQ305" s="49">
        <f>+'Ark1'!W2352</f>
        <v>58.061124121779855</v>
      </c>
      <c r="AR305" s="49">
        <f>+'Ark1'!AB2352</f>
        <v>3.7204116579981048</v>
      </c>
      <c r="AS305" s="65">
        <f>+'Ark1'!Y2352</f>
        <v>124.6178696566222</v>
      </c>
      <c r="AT305" s="101">
        <f t="shared" si="4"/>
        <v>5.4744245524296673</v>
      </c>
      <c r="AU305" s="39"/>
      <c r="AV305"/>
      <c r="AW305"/>
      <c r="AX305"/>
      <c r="AY305"/>
      <c r="AZ305"/>
      <c r="BA305"/>
      <c r="BB305"/>
      <c r="BC305"/>
      <c r="BD305"/>
    </row>
    <row r="306" spans="35:56">
      <c r="AI306" s="39"/>
      <c r="AJ306" s="47">
        <f>+'Ark1'!C2353</f>
        <v>2008</v>
      </c>
      <c r="AK306" s="47">
        <f>+'Ark1'!N2353</f>
        <v>130</v>
      </c>
      <c r="AL306" s="48" t="s">
        <v>514</v>
      </c>
      <c r="AM306" s="47">
        <f>+'Ark1'!Q2353</f>
        <v>727</v>
      </c>
      <c r="AN306" s="65">
        <f>+'Ark1'!R2353</f>
        <v>3791</v>
      </c>
      <c r="AO306" s="65">
        <f>+'Ark1'!S2353</f>
        <v>3778</v>
      </c>
      <c r="AP306" s="101">
        <f>+'Ark1'!T2353</f>
        <v>10.406544236734472</v>
      </c>
      <c r="AQ306" s="49">
        <f>+'Ark1'!W2353</f>
        <v>57.719692959237683</v>
      </c>
      <c r="AR306" s="49">
        <f>+'Ark1'!AB2353</f>
        <v>4.0616658395573246</v>
      </c>
      <c r="AS306" s="65">
        <f>+'Ark1'!Y2353</f>
        <v>134.55280928514938</v>
      </c>
      <c r="AT306" s="101">
        <f t="shared" si="4"/>
        <v>5.2145804676753782</v>
      </c>
      <c r="AU306" s="39"/>
      <c r="AV306"/>
      <c r="AW306"/>
      <c r="AX306"/>
      <c r="AY306"/>
      <c r="AZ306"/>
      <c r="BA306"/>
      <c r="BB306"/>
      <c r="BC306"/>
      <c r="BD306"/>
    </row>
    <row r="307" spans="35:56">
      <c r="AI307" s="39"/>
      <c r="AJ307" s="47">
        <f>+'Ark1'!C2354</f>
        <v>2008</v>
      </c>
      <c r="AK307" s="47">
        <f>+'Ark1'!N2354</f>
        <v>140</v>
      </c>
      <c r="AL307" s="48" t="s">
        <v>515</v>
      </c>
      <c r="AM307" s="47">
        <f>+'Ark1'!Q2354</f>
        <v>704</v>
      </c>
      <c r="AN307" s="65">
        <f>+'Ark1'!R2354</f>
        <v>3395</v>
      </c>
      <c r="AO307" s="65">
        <f>+'Ark1'!S2354</f>
        <v>3390</v>
      </c>
      <c r="AP307" s="101">
        <f>+'Ark1'!T2354</f>
        <v>9.3194982019819363</v>
      </c>
      <c r="AQ307" s="49">
        <f>+'Ark1'!W2354</f>
        <v>57.58230088495575</v>
      </c>
      <c r="AR307" s="49">
        <f>+'Ark1'!AB2354</f>
        <v>4.0467962510693312</v>
      </c>
      <c r="AS307" s="65">
        <f>+'Ark1'!Y2354</f>
        <v>144.80094256259181</v>
      </c>
      <c r="AT307" s="101">
        <f t="shared" si="4"/>
        <v>4.8224431818181817</v>
      </c>
      <c r="AU307" s="39"/>
      <c r="AV307"/>
      <c r="AW307"/>
      <c r="AX307"/>
      <c r="AY307"/>
      <c r="AZ307"/>
      <c r="BA307"/>
      <c r="BB307"/>
      <c r="BC307"/>
      <c r="BD307"/>
    </row>
    <row r="308" spans="35:56">
      <c r="AI308" s="39"/>
      <c r="AJ308" s="47">
        <f>+'Ark1'!C2355</f>
        <v>2008</v>
      </c>
      <c r="AK308" s="47">
        <f>+'Ark1'!N2355</f>
        <v>150</v>
      </c>
      <c r="AL308" s="48" t="s">
        <v>516</v>
      </c>
      <c r="AM308" s="47">
        <f>+'Ark1'!Q2355</f>
        <v>692</v>
      </c>
      <c r="AN308" s="65">
        <f>+'Ark1'!R2355</f>
        <v>3160</v>
      </c>
      <c r="AO308" s="65">
        <f>+'Ark1'!S2355</f>
        <v>3155</v>
      </c>
      <c r="AP308" s="101">
        <f>+'Ark1'!T2355</f>
        <v>8.6744077520656599</v>
      </c>
      <c r="AQ308" s="49">
        <f>+'Ark1'!W2355</f>
        <v>57.285578446909682</v>
      </c>
      <c r="AR308" s="49">
        <f>+'Ark1'!AB2355</f>
        <v>4.1455948712526371</v>
      </c>
      <c r="AS308" s="65">
        <f>+'Ark1'!Y2355</f>
        <v>154.75303797468339</v>
      </c>
      <c r="AT308" s="101">
        <f t="shared" si="4"/>
        <v>4.5664739884393066</v>
      </c>
      <c r="AU308" s="39"/>
      <c r="AV308"/>
      <c r="AW308"/>
      <c r="AX308"/>
      <c r="AY308"/>
      <c r="AZ308"/>
      <c r="BA308"/>
      <c r="BB308"/>
      <c r="BC308"/>
      <c r="BD308"/>
    </row>
    <row r="309" spans="35:56">
      <c r="AI309" s="39"/>
      <c r="AJ309" s="47">
        <f>+'Ark1'!C2356</f>
        <v>2008</v>
      </c>
      <c r="AK309" s="47">
        <f>+'Ark1'!N2356</f>
        <v>160</v>
      </c>
      <c r="AL309" s="48" t="s">
        <v>517</v>
      </c>
      <c r="AM309" s="47">
        <f>+'Ark1'!Q2356</f>
        <v>665</v>
      </c>
      <c r="AN309" s="65">
        <f>+'Ark1'!R2356</f>
        <v>2882</v>
      </c>
      <c r="AO309" s="65">
        <f>+'Ark1'!S2356</f>
        <v>2879</v>
      </c>
      <c r="AP309" s="101">
        <f>+'Ark1'!T2356</f>
        <v>7.9112794751434308</v>
      </c>
      <c r="AQ309" s="49">
        <f>+'Ark1'!W2356</f>
        <v>56.497742271622094</v>
      </c>
      <c r="AR309" s="49">
        <f>+'Ark1'!AB2356</f>
        <v>4.2636999150829844</v>
      </c>
      <c r="AS309" s="65">
        <f>+'Ark1'!Y2356</f>
        <v>164.78445523941679</v>
      </c>
      <c r="AT309" s="101">
        <f t="shared" si="4"/>
        <v>4.3338345864661658</v>
      </c>
      <c r="AU309" s="39"/>
      <c r="AV309"/>
      <c r="AW309"/>
      <c r="AX309"/>
      <c r="AY309"/>
      <c r="AZ309"/>
      <c r="BA309"/>
      <c r="BB309"/>
      <c r="BC309"/>
      <c r="BD309"/>
    </row>
    <row r="310" spans="35:56">
      <c r="AI310" s="39"/>
      <c r="AJ310" s="47">
        <f>+'Ark1'!C2357</f>
        <v>2008</v>
      </c>
      <c r="AK310" s="47">
        <f>+'Ark1'!N2357</f>
        <v>170</v>
      </c>
      <c r="AL310" s="48" t="s">
        <v>518</v>
      </c>
      <c r="AM310" s="47">
        <f>+'Ark1'!Q2357</f>
        <v>676</v>
      </c>
      <c r="AN310" s="65">
        <f>+'Ark1'!R2357</f>
        <v>2667</v>
      </c>
      <c r="AO310" s="65">
        <f>+'Ark1'!S2357</f>
        <v>2664</v>
      </c>
      <c r="AP310" s="101">
        <f>+'Ark1'!T2357</f>
        <v>7.3210903401136447</v>
      </c>
      <c r="AQ310" s="49">
        <f>+'Ark1'!W2357</f>
        <v>55.986861861861883</v>
      </c>
      <c r="AR310" s="49">
        <f>+'Ark1'!AB2357</f>
        <v>4.2586486883268471</v>
      </c>
      <c r="AS310" s="65">
        <f>+'Ark1'!Y2357</f>
        <v>174.59328833895765</v>
      </c>
      <c r="AT310" s="101">
        <f t="shared" si="4"/>
        <v>3.945266272189349</v>
      </c>
      <c r="AU310" s="39"/>
      <c r="AV310"/>
      <c r="AW310"/>
      <c r="AX310"/>
      <c r="AY310"/>
      <c r="AZ310"/>
      <c r="BA310"/>
      <c r="BB310"/>
      <c r="BC310"/>
      <c r="BD310"/>
    </row>
    <row r="311" spans="35:56">
      <c r="AI311" s="39"/>
      <c r="AJ311" s="47">
        <f>+'Ark1'!C2358</f>
        <v>2008</v>
      </c>
      <c r="AK311" s="47">
        <f>+'Ark1'!N2358</f>
        <v>180</v>
      </c>
      <c r="AL311" s="48" t="s">
        <v>519</v>
      </c>
      <c r="AM311" s="47">
        <f>+'Ark1'!Q2358</f>
        <v>617</v>
      </c>
      <c r="AN311" s="65">
        <f>+'Ark1'!R2358</f>
        <v>2169</v>
      </c>
      <c r="AO311" s="65">
        <f>+'Ark1'!S2358</f>
        <v>2168</v>
      </c>
      <c r="AP311" s="101">
        <f>+'Ark1'!T2358</f>
        <v>5.9540475994400044</v>
      </c>
      <c r="AQ311" s="49">
        <f>+'Ark1'!W2358</f>
        <v>54.701107011070114</v>
      </c>
      <c r="AR311" s="49">
        <f>+'Ark1'!AB2358</f>
        <v>4.4491964811673199</v>
      </c>
      <c r="AS311" s="65">
        <f>+'Ark1'!Y2358</f>
        <v>184.80382664822503</v>
      </c>
      <c r="AT311" s="101">
        <f t="shared" si="4"/>
        <v>3.5153970826580228</v>
      </c>
      <c r="AU311" s="39"/>
      <c r="AV311"/>
      <c r="AW311"/>
      <c r="AX311"/>
      <c r="AY311"/>
      <c r="AZ311"/>
      <c r="BA311"/>
      <c r="BB311"/>
      <c r="BC311"/>
      <c r="BD311"/>
    </row>
    <row r="312" spans="35:56">
      <c r="AI312" s="39"/>
      <c r="AJ312" s="47">
        <f>+'Ark1'!C2359</f>
        <v>2008</v>
      </c>
      <c r="AK312" s="47">
        <f>+'Ark1'!N2359</f>
        <v>190</v>
      </c>
      <c r="AL312" s="48" t="s">
        <v>520</v>
      </c>
      <c r="AM312" s="47">
        <f>+'Ark1'!Q2359</f>
        <v>564</v>
      </c>
      <c r="AN312" s="65">
        <f>+'Ark1'!R2359</f>
        <v>1709</v>
      </c>
      <c r="AO312" s="65">
        <f>+'Ark1'!S2359</f>
        <v>1708</v>
      </c>
      <c r="AP312" s="101">
        <f>+'Ark1'!T2359</f>
        <v>4.6913173570507025</v>
      </c>
      <c r="AQ312" s="49">
        <f>+'Ark1'!W2359</f>
        <v>53.507025761124119</v>
      </c>
      <c r="AR312" s="49">
        <f>+'Ark1'!AB2359</f>
        <v>4.7571538444295083</v>
      </c>
      <c r="AS312" s="65">
        <f>+'Ark1'!Y2359</f>
        <v>194.57296664716199</v>
      </c>
      <c r="AT312" s="101">
        <f t="shared" si="4"/>
        <v>3.0301418439716312</v>
      </c>
      <c r="AU312" s="39"/>
      <c r="AV312"/>
      <c r="AW312"/>
      <c r="AX312"/>
      <c r="AY312"/>
      <c r="AZ312"/>
      <c r="BA312"/>
      <c r="BB312"/>
      <c r="BC312"/>
      <c r="BD312"/>
    </row>
    <row r="313" spans="35:56">
      <c r="AI313" s="39"/>
      <c r="AJ313" s="47">
        <f>+'Ark1'!C2360</f>
        <v>2008</v>
      </c>
      <c r="AK313" s="47">
        <f>+'Ark1'!N2360</f>
        <v>200</v>
      </c>
      <c r="AL313" s="48" t="s">
        <v>521</v>
      </c>
      <c r="AM313" s="47">
        <f>+'Ark1'!Q2360</f>
        <v>472</v>
      </c>
      <c r="AN313" s="65">
        <f>+'Ark1'!R2360</f>
        <v>1172</v>
      </c>
      <c r="AO313" s="65">
        <f>+'Ark1'!S2360</f>
        <v>1172</v>
      </c>
      <c r="AP313" s="101">
        <f>+'Ark1'!T2360</f>
        <v>3.2172170523484032</v>
      </c>
      <c r="AQ313" s="49">
        <f>+'Ark1'!W2360</f>
        <v>51.891638225255981</v>
      </c>
      <c r="AR313" s="49">
        <f>+'Ark1'!AB2360</f>
        <v>5.0446164707236019</v>
      </c>
      <c r="AS313" s="65">
        <f>+'Ark1'!Y2360</f>
        <v>204.66783276450465</v>
      </c>
      <c r="AT313" s="101">
        <f t="shared" si="4"/>
        <v>2.4830508474576272</v>
      </c>
      <c r="AU313" s="39"/>
      <c r="AV313"/>
      <c r="AW313"/>
      <c r="AX313"/>
      <c r="AY313"/>
      <c r="AZ313"/>
      <c r="BA313"/>
      <c r="BB313"/>
      <c r="BC313"/>
      <c r="BD313"/>
    </row>
    <row r="314" spans="35:56">
      <c r="AI314" s="39"/>
      <c r="AJ314" s="47">
        <f>+'Ark1'!C2361</f>
        <v>2008</v>
      </c>
      <c r="AK314" s="47">
        <f>+'Ark1'!N2361</f>
        <v>210</v>
      </c>
      <c r="AL314" s="48" t="s">
        <v>522</v>
      </c>
      <c r="AM314" s="47">
        <f>+'Ark1'!Q2361</f>
        <v>348</v>
      </c>
      <c r="AN314" s="65">
        <f>+'Ark1'!R2361</f>
        <v>693</v>
      </c>
      <c r="AO314" s="65">
        <f>+'Ark1'!S2361</f>
        <v>693</v>
      </c>
      <c r="AP314" s="101">
        <f>+'Ark1'!T2361</f>
        <v>1.9023305608169316</v>
      </c>
      <c r="AQ314" s="49">
        <f>+'Ark1'!W2361</f>
        <v>50.119769119769103</v>
      </c>
      <c r="AR314" s="49">
        <f>+'Ark1'!AB2361</f>
        <v>5.1459309024606492</v>
      </c>
      <c r="AS314" s="65">
        <f>+'Ark1'!Y2361</f>
        <v>214.62626262626256</v>
      </c>
      <c r="AT314" s="101">
        <f t="shared" si="4"/>
        <v>1.9913793103448276</v>
      </c>
      <c r="AU314" s="39"/>
      <c r="AV314"/>
      <c r="AW314"/>
      <c r="AX314"/>
      <c r="AY314"/>
      <c r="AZ314"/>
      <c r="BA314"/>
      <c r="BB314"/>
      <c r="BC314"/>
      <c r="BD314"/>
    </row>
    <row r="315" spans="35:56">
      <c r="AI315" s="39"/>
      <c r="AJ315" s="47">
        <f>+'Ark1'!C2362</f>
        <v>2008</v>
      </c>
      <c r="AK315" s="47">
        <f>+'Ark1'!N2362</f>
        <v>220</v>
      </c>
      <c r="AL315" s="48" t="s">
        <v>523</v>
      </c>
      <c r="AM315" s="47">
        <f>+'Ark1'!Q2362</f>
        <v>242</v>
      </c>
      <c r="AN315" s="65">
        <f>+'Ark1'!R2362</f>
        <v>418</v>
      </c>
      <c r="AO315" s="65">
        <f>+'Ark1'!S2362</f>
        <v>418</v>
      </c>
      <c r="AP315" s="101">
        <f>+'Ark1'!T2362</f>
        <v>1.1474374811276729</v>
      </c>
      <c r="AQ315" s="49">
        <f>+'Ark1'!W2362</f>
        <v>49.088516746411479</v>
      </c>
      <c r="AR315" s="49">
        <f>+'Ark1'!AB2362</f>
        <v>5.537113769865754</v>
      </c>
      <c r="AS315" s="65">
        <f>+'Ark1'!Y2362</f>
        <v>224.50263157894727</v>
      </c>
      <c r="AT315" s="101">
        <f t="shared" si="4"/>
        <v>1.7272727272727273</v>
      </c>
      <c r="AU315" s="39"/>
      <c r="AV315"/>
      <c r="AW315"/>
      <c r="AX315"/>
      <c r="AY315"/>
      <c r="AZ315"/>
      <c r="BA315"/>
      <c r="BB315"/>
      <c r="BC315"/>
      <c r="BD315"/>
    </row>
    <row r="316" spans="35:56">
      <c r="AI316" s="39"/>
      <c r="AJ316" s="47">
        <f>+'Ark1'!C2363</f>
        <v>2008</v>
      </c>
      <c r="AK316" s="47">
        <f>+'Ark1'!N2363</f>
        <v>230</v>
      </c>
      <c r="AL316" s="48" t="s">
        <v>524</v>
      </c>
      <c r="AM316" s="47">
        <f>+'Ark1'!Q2363</f>
        <v>213</v>
      </c>
      <c r="AN316" s="65">
        <f>+'Ark1'!R2363</f>
        <v>379</v>
      </c>
      <c r="AO316" s="65">
        <f>+'Ark1'!S2363</f>
        <v>379</v>
      </c>
      <c r="AP316" s="101">
        <f>+'Ark1'!T2363</f>
        <v>1.0403799170990142</v>
      </c>
      <c r="AQ316" s="49">
        <f>+'Ark1'!W2363</f>
        <v>47.065963060686009</v>
      </c>
      <c r="AR316" s="49">
        <f>+'Ark1'!AB2363</f>
        <v>6.4315660623573221</v>
      </c>
      <c r="AS316" s="65">
        <f>+'Ark1'!Y2363</f>
        <v>241.32005277044843</v>
      </c>
      <c r="AT316" s="101">
        <f t="shared" si="4"/>
        <v>1.7793427230046948</v>
      </c>
      <c r="AU316" s="39"/>
      <c r="AV316"/>
      <c r="AW316"/>
      <c r="AX316"/>
      <c r="AY316"/>
      <c r="AZ316"/>
      <c r="BA316"/>
      <c r="BB316"/>
      <c r="BC316"/>
      <c r="BD316"/>
    </row>
    <row r="317" spans="35:56">
      <c r="AI317" s="39"/>
      <c r="AJ317" s="47">
        <f>+'Ark1'!C2364</f>
        <v>2007</v>
      </c>
      <c r="AK317" s="47">
        <f>+'Ark1'!N2364</f>
        <v>60</v>
      </c>
      <c r="AL317" s="48" t="s">
        <v>525</v>
      </c>
      <c r="AM317" s="47">
        <f>+'Ark1'!Q2364</f>
        <v>24</v>
      </c>
      <c r="AN317" s="65">
        <f>+'Ark1'!R2364</f>
        <v>24</v>
      </c>
      <c r="AO317" s="65">
        <f>+'Ark1'!S2364</f>
        <v>19</v>
      </c>
      <c r="AP317" s="101">
        <f>+'Ark1'!T2364</f>
        <v>6.251628028132325E-2</v>
      </c>
      <c r="AQ317" s="49">
        <f>+'Ark1'!W2364</f>
        <v>63.684210526315802</v>
      </c>
      <c r="AR317" s="49">
        <f>+'Ark1'!AB2364</f>
        <v>0</v>
      </c>
      <c r="AS317" s="65">
        <f>+'Ark1'!Y2364</f>
        <v>49.566666666666677</v>
      </c>
      <c r="AT317" s="101">
        <f t="shared" si="4"/>
        <v>1</v>
      </c>
      <c r="AU317" s="39"/>
      <c r="AV317"/>
      <c r="AW317"/>
      <c r="AX317"/>
      <c r="AY317"/>
      <c r="AZ317"/>
      <c r="BA317"/>
      <c r="BB317"/>
      <c r="BC317"/>
      <c r="BD317"/>
    </row>
    <row r="318" spans="35:56">
      <c r="AI318" s="39"/>
      <c r="AJ318">
        <f>+'Ark1'!C2365</f>
        <v>2007</v>
      </c>
      <c r="AK318">
        <f>+'Ark1'!N2365</f>
        <v>70</v>
      </c>
      <c r="AL318" s="3" t="s">
        <v>509</v>
      </c>
      <c r="AM318">
        <f>+'Ark1'!Q2365</f>
        <v>49</v>
      </c>
      <c r="AN318" s="9">
        <f>+'Ark1'!R2365</f>
        <v>69</v>
      </c>
      <c r="AO318" s="9">
        <f>+'Ark1'!S2365</f>
        <v>64</v>
      </c>
      <c r="AP318" s="96">
        <f>+'Ark1'!T2365</f>
        <v>0.17973430580880437</v>
      </c>
      <c r="AQ318" s="1">
        <f>+'Ark1'!W2365</f>
        <v>60.75</v>
      </c>
      <c r="AR318" s="1">
        <f>+'Ark1'!AB2365</f>
        <v>2.4494897427831779</v>
      </c>
      <c r="AS318" s="9">
        <f>+'Ark1'!Y2365</f>
        <v>70.807246376811605</v>
      </c>
      <c r="AT318" s="96">
        <f t="shared" si="4"/>
        <v>1.4081632653061225</v>
      </c>
      <c r="AU318" s="39"/>
      <c r="AV318"/>
      <c r="AW318"/>
      <c r="AX318"/>
      <c r="AY318"/>
      <c r="AZ318"/>
      <c r="BA318"/>
      <c r="BB318"/>
      <c r="BC318"/>
      <c r="BD318"/>
    </row>
    <row r="319" spans="35:56">
      <c r="AI319" s="39"/>
      <c r="AJ319">
        <f>+'Ark1'!C2366</f>
        <v>2007</v>
      </c>
      <c r="AK319">
        <f>+'Ark1'!N2366</f>
        <v>80</v>
      </c>
      <c r="AL319" s="3" t="s">
        <v>510</v>
      </c>
      <c r="AM319">
        <f>+'Ark1'!Q2366</f>
        <v>150</v>
      </c>
      <c r="AN319" s="9">
        <f>+'Ark1'!R2366</f>
        <v>267</v>
      </c>
      <c r="AO319" s="9">
        <f>+'Ark1'!S2366</f>
        <v>257</v>
      </c>
      <c r="AP319" s="96">
        <f>+'Ark1'!T2366</f>
        <v>0.69549361812972144</v>
      </c>
      <c r="AQ319" s="1">
        <f>+'Ark1'!W2366</f>
        <v>60.918287937743195</v>
      </c>
      <c r="AR319" s="1">
        <f>+'Ark1'!AB2366</f>
        <v>2.93196793627579</v>
      </c>
      <c r="AS319" s="9">
        <f>+'Ark1'!Y2366</f>
        <v>82.776029962546758</v>
      </c>
      <c r="AT319" s="96">
        <f t="shared" si="4"/>
        <v>1.78</v>
      </c>
      <c r="AU319" s="39"/>
      <c r="AV319"/>
      <c r="AW319"/>
      <c r="AX319"/>
      <c r="AY319"/>
      <c r="AZ319"/>
      <c r="BA319"/>
      <c r="BB319"/>
      <c r="BC319"/>
      <c r="BD319"/>
    </row>
    <row r="320" spans="35:56">
      <c r="AI320" s="39"/>
      <c r="AJ320">
        <f>+'Ark1'!C2367</f>
        <v>2007</v>
      </c>
      <c r="AK320">
        <f>+'Ark1'!N2367</f>
        <v>90</v>
      </c>
      <c r="AL320" s="3" t="s">
        <v>511</v>
      </c>
      <c r="AM320">
        <f>+'Ark1'!Q2367</f>
        <v>252</v>
      </c>
      <c r="AN320" s="9">
        <f>+'Ark1'!R2367</f>
        <v>631</v>
      </c>
      <c r="AO320" s="9">
        <f>+'Ark1'!S2367</f>
        <v>623</v>
      </c>
      <c r="AP320" s="96">
        <f>+'Ark1'!T2367</f>
        <v>1.6436572023964575</v>
      </c>
      <c r="AQ320" s="1">
        <f>+'Ark1'!W2367</f>
        <v>60.345104333868399</v>
      </c>
      <c r="AR320" s="1">
        <f>+'Ark1'!AB2367</f>
        <v>3.246136750248414</v>
      </c>
      <c r="AS320" s="9">
        <f>+'Ark1'!Y2367</f>
        <v>94.531854199683011</v>
      </c>
      <c r="AT320" s="96">
        <f t="shared" si="4"/>
        <v>2.503968253968254</v>
      </c>
      <c r="AU320" s="39"/>
      <c r="AV320"/>
      <c r="AW320"/>
      <c r="AX320"/>
      <c r="AY320"/>
      <c r="AZ320"/>
      <c r="BA320"/>
      <c r="BB320"/>
      <c r="BC320"/>
      <c r="BD320"/>
    </row>
    <row r="321" spans="35:56">
      <c r="AI321" s="39"/>
      <c r="AJ321">
        <f>+'Ark1'!C2368</f>
        <v>2007</v>
      </c>
      <c r="AK321">
        <f>+'Ark1'!N2368</f>
        <v>100</v>
      </c>
      <c r="AL321" s="3" t="s">
        <v>486</v>
      </c>
      <c r="AM321">
        <f>+'Ark1'!Q2368</f>
        <v>814</v>
      </c>
      <c r="AN321" s="9">
        <f>+'Ark1'!R2368</f>
        <v>3164</v>
      </c>
      <c r="AO321" s="9">
        <f>+'Ark1'!S2368</f>
        <v>3150</v>
      </c>
      <c r="AP321" s="96">
        <f>+'Ark1'!T2368</f>
        <v>8.241729617087783</v>
      </c>
      <c r="AQ321" s="1">
        <f>+'Ark1'!W2368</f>
        <v>58.599682539682547</v>
      </c>
      <c r="AR321" s="1">
        <f>+'Ark1'!AB2368</f>
        <v>3.450244973246003</v>
      </c>
      <c r="AS321" s="9">
        <f>+'Ark1'!Y2368</f>
        <v>106.30154867256664</v>
      </c>
      <c r="AT321" s="96">
        <f t="shared" si="4"/>
        <v>3.886977886977887</v>
      </c>
      <c r="AU321" s="39"/>
      <c r="AV321"/>
      <c r="AW321"/>
      <c r="AX321"/>
      <c r="AY321"/>
      <c r="AZ321"/>
      <c r="BA321"/>
      <c r="BB321"/>
      <c r="BC321"/>
      <c r="BD321"/>
    </row>
    <row r="322" spans="35:56">
      <c r="AI322" s="39"/>
      <c r="AJ322">
        <f>+'Ark1'!C2369</f>
        <v>2007</v>
      </c>
      <c r="AK322">
        <f>+'Ark1'!N2369</f>
        <v>110</v>
      </c>
      <c r="AL322" s="3" t="s">
        <v>512</v>
      </c>
      <c r="AM322">
        <f>+'Ark1'!Q2369</f>
        <v>967</v>
      </c>
      <c r="AN322" s="9">
        <f>+'Ark1'!R2369</f>
        <v>4845</v>
      </c>
      <c r="AO322" s="9">
        <f>+'Ark1'!S2369</f>
        <v>4817</v>
      </c>
      <c r="AP322" s="96">
        <f>+'Ark1'!T2369</f>
        <v>12.620474081792132</v>
      </c>
      <c r="AQ322" s="1">
        <f>+'Ark1'!W2369</f>
        <v>58.159227735104849</v>
      </c>
      <c r="AR322" s="1">
        <f>+'Ark1'!AB2369</f>
        <v>3.4766898468653258</v>
      </c>
      <c r="AS322" s="9">
        <f>+'Ark1'!Y2369</f>
        <v>114.11095975232185</v>
      </c>
      <c r="AT322" s="96">
        <f t="shared" si="4"/>
        <v>5.0103412616339194</v>
      </c>
      <c r="AU322" s="39"/>
      <c r="AV322"/>
      <c r="AW322"/>
      <c r="AX322"/>
      <c r="AY322"/>
      <c r="AZ322"/>
      <c r="BA322"/>
      <c r="BB322"/>
      <c r="BC322"/>
      <c r="BD322"/>
    </row>
    <row r="323" spans="35:56">
      <c r="AI323" s="39"/>
      <c r="AJ323">
        <f>+'Ark1'!C2370</f>
        <v>2007</v>
      </c>
      <c r="AK323">
        <f>+'Ark1'!N2370</f>
        <v>120</v>
      </c>
      <c r="AL323" s="3" t="s">
        <v>513</v>
      </c>
      <c r="AM323">
        <f>+'Ark1'!Q2370</f>
        <v>824</v>
      </c>
      <c r="AN323" s="9">
        <f>+'Ark1'!R2370</f>
        <v>4534</v>
      </c>
      <c r="AO323" s="9">
        <f>+'Ark1'!S2370</f>
        <v>4519</v>
      </c>
      <c r="AP323" s="96">
        <f>+'Ark1'!T2370</f>
        <v>11.81036728314665</v>
      </c>
      <c r="AQ323" s="1">
        <f>+'Ark1'!W2370</f>
        <v>58.081433945563184</v>
      </c>
      <c r="AR323" s="1">
        <f>+'Ark1'!AB2370</f>
        <v>3.7080927479504462</v>
      </c>
      <c r="AS323" s="9">
        <f>+'Ark1'!Y2370</f>
        <v>124.6099470666077</v>
      </c>
      <c r="AT323" s="96">
        <f t="shared" si="4"/>
        <v>5.5024271844660193</v>
      </c>
      <c r="AU323" s="39"/>
      <c r="AV323"/>
      <c r="AW323"/>
      <c r="AX323"/>
      <c r="AY323"/>
      <c r="AZ323"/>
      <c r="BA323"/>
      <c r="BB323"/>
      <c r="BC323"/>
      <c r="BD323"/>
    </row>
    <row r="324" spans="35:56">
      <c r="AI324" s="39"/>
      <c r="AJ324">
        <f>+'Ark1'!C2371</f>
        <v>2007</v>
      </c>
      <c r="AK324">
        <f>+'Ark1'!N2371</f>
        <v>130</v>
      </c>
      <c r="AL324" s="3" t="s">
        <v>514</v>
      </c>
      <c r="AM324">
        <f>+'Ark1'!Q2371</f>
        <v>800</v>
      </c>
      <c r="AN324" s="9">
        <f>+'Ark1'!R2371</f>
        <v>4172</v>
      </c>
      <c r="AO324" s="9">
        <f>+'Ark1'!S2371</f>
        <v>4157</v>
      </c>
      <c r="AP324" s="96">
        <f>+'Ark1'!T2371</f>
        <v>10.86741338890336</v>
      </c>
      <c r="AQ324" s="1">
        <f>+'Ark1'!W2371</f>
        <v>57.962472937214351</v>
      </c>
      <c r="AR324" s="1">
        <f>+'Ark1'!AB2371</f>
        <v>3.9201847399128735</v>
      </c>
      <c r="AS324" s="9">
        <f>+'Ark1'!Y2371</f>
        <v>134.52195589645302</v>
      </c>
      <c r="AT324" s="96">
        <f t="shared" si="4"/>
        <v>5.2149999999999999</v>
      </c>
      <c r="AU324" s="39"/>
      <c r="AV324"/>
      <c r="AW324"/>
      <c r="AX324"/>
      <c r="AY324"/>
      <c r="AZ324"/>
      <c r="BA324"/>
      <c r="BB324"/>
      <c r="BC324"/>
      <c r="BD324"/>
    </row>
    <row r="325" spans="35:56">
      <c r="AI325" s="39"/>
      <c r="AJ325">
        <f>+'Ark1'!C2372</f>
        <v>2007</v>
      </c>
      <c r="AK325">
        <f>+'Ark1'!N2372</f>
        <v>140</v>
      </c>
      <c r="AL325" s="3" t="s">
        <v>515</v>
      </c>
      <c r="AM325">
        <f>+'Ark1'!Q2372</f>
        <v>789</v>
      </c>
      <c r="AN325" s="9">
        <f>+'Ark1'!R2372</f>
        <v>3814</v>
      </c>
      <c r="AO325" s="9">
        <f>+'Ark1'!S2372</f>
        <v>3799</v>
      </c>
      <c r="AP325" s="96">
        <f>+'Ark1'!T2372</f>
        <v>9.9348788747069516</v>
      </c>
      <c r="AQ325" s="1">
        <f>+'Ark1'!W2372</f>
        <v>57.585680442221637</v>
      </c>
      <c r="AR325" s="1">
        <f>+'Ark1'!AB2372</f>
        <v>4.0463184601996316</v>
      </c>
      <c r="AS325" s="9">
        <f>+'Ark1'!Y2372</f>
        <v>144.40393287886715</v>
      </c>
      <c r="AT325" s="96">
        <f t="shared" si="4"/>
        <v>4.8339670468948039</v>
      </c>
      <c r="AU325" s="39"/>
      <c r="AV325"/>
      <c r="AW325"/>
      <c r="AX325"/>
      <c r="AY325"/>
      <c r="AZ325"/>
      <c r="BA325"/>
      <c r="BB325"/>
      <c r="BC325"/>
      <c r="BD325"/>
    </row>
    <row r="326" spans="35:56">
      <c r="AI326" s="39"/>
      <c r="AJ326">
        <f>+'Ark1'!C2373</f>
        <v>2007</v>
      </c>
      <c r="AK326">
        <f>+'Ark1'!N2373</f>
        <v>150</v>
      </c>
      <c r="AL326" s="3" t="s">
        <v>516</v>
      </c>
      <c r="AM326">
        <f>+'Ark1'!Q2373</f>
        <v>773</v>
      </c>
      <c r="AN326" s="9">
        <f>+'Ark1'!R2373</f>
        <v>3659</v>
      </c>
      <c r="AO326" s="9">
        <f>+'Ark1'!S2373</f>
        <v>3644</v>
      </c>
      <c r="AP326" s="96">
        <f>+'Ark1'!T2373</f>
        <v>9.5311278978900766</v>
      </c>
      <c r="AQ326" s="1">
        <f>+'Ark1'!W2373</f>
        <v>57.316410537870482</v>
      </c>
      <c r="AR326" s="1">
        <f>+'Ark1'!AB2373</f>
        <v>3.8860758868719727</v>
      </c>
      <c r="AS326" s="9">
        <f>+'Ark1'!Y2373</f>
        <v>154.43421699917988</v>
      </c>
      <c r="AT326" s="96">
        <f t="shared" si="4"/>
        <v>4.7335058214747736</v>
      </c>
      <c r="AU326" s="39"/>
      <c r="AV326"/>
      <c r="AW326"/>
      <c r="AX326"/>
      <c r="AY326"/>
      <c r="AZ326"/>
      <c r="BA326"/>
      <c r="BB326"/>
      <c r="BC326"/>
      <c r="BD326"/>
    </row>
    <row r="327" spans="35:56">
      <c r="AI327" s="39"/>
      <c r="AJ327">
        <f>+'Ark1'!C2374</f>
        <v>2007</v>
      </c>
      <c r="AK327">
        <f>+'Ark1'!N2374</f>
        <v>160</v>
      </c>
      <c r="AL327" s="3" t="s">
        <v>517</v>
      </c>
      <c r="AM327">
        <f>+'Ark1'!Q2374</f>
        <v>754</v>
      </c>
      <c r="AN327" s="9">
        <f>+'Ark1'!R2374</f>
        <v>3355</v>
      </c>
      <c r="AO327" s="9">
        <f>+'Ark1'!S2374</f>
        <v>3353</v>
      </c>
      <c r="AP327" s="96">
        <f>+'Ark1'!T2374</f>
        <v>8.7392550143266483</v>
      </c>
      <c r="AQ327" s="1">
        <f>+'Ark1'!W2374</f>
        <v>56.53862212943632</v>
      </c>
      <c r="AR327" s="1">
        <f>+'Ark1'!AB2374</f>
        <v>4.0895598761220224</v>
      </c>
      <c r="AS327" s="9">
        <f>+'Ark1'!Y2374</f>
        <v>164.87284649776461</v>
      </c>
      <c r="AT327" s="96">
        <f t="shared" si="4"/>
        <v>4.4496021220159152</v>
      </c>
      <c r="AU327" s="39"/>
      <c r="AV327"/>
      <c r="AW327"/>
      <c r="AX327"/>
      <c r="AY327"/>
      <c r="AZ327"/>
      <c r="BA327"/>
      <c r="BB327"/>
      <c r="BC327"/>
      <c r="BD327"/>
    </row>
    <row r="328" spans="35:56">
      <c r="AI328" s="39"/>
      <c r="AJ328">
        <f>+'Ark1'!C2375</f>
        <v>2007</v>
      </c>
      <c r="AK328">
        <f>+'Ark1'!N2375</f>
        <v>170</v>
      </c>
      <c r="AL328" s="3" t="s">
        <v>518</v>
      </c>
      <c r="AM328">
        <f>+'Ark1'!Q2375</f>
        <v>732</v>
      </c>
      <c r="AN328" s="9">
        <f>+'Ark1'!R2375</f>
        <v>2865</v>
      </c>
      <c r="AO328" s="9">
        <f>+'Ark1'!S2375</f>
        <v>2865</v>
      </c>
      <c r="AP328" s="96">
        <f>+'Ark1'!T2375</f>
        <v>7.4628809585829634</v>
      </c>
      <c r="AQ328" s="1">
        <f>+'Ark1'!W2375</f>
        <v>55.569982547993035</v>
      </c>
      <c r="AR328" s="1">
        <f>+'Ark1'!AB2375</f>
        <v>4.2755940566448452</v>
      </c>
      <c r="AS328" s="9">
        <f>+'Ark1'!Y2375</f>
        <v>174.91605584642247</v>
      </c>
      <c r="AT328" s="96">
        <f t="shared" si="4"/>
        <v>3.9139344262295084</v>
      </c>
      <c r="AU328" s="39"/>
      <c r="AV328"/>
      <c r="AW328"/>
      <c r="AX328"/>
      <c r="AY328"/>
      <c r="AZ328"/>
      <c r="BA328"/>
      <c r="BB328"/>
      <c r="BC328"/>
      <c r="BD328"/>
    </row>
    <row r="329" spans="35:56">
      <c r="AI329" s="39"/>
      <c r="AJ329">
        <f>+'Ark1'!C2376</f>
        <v>2007</v>
      </c>
      <c r="AK329">
        <f>+'Ark1'!N2376</f>
        <v>180</v>
      </c>
      <c r="AL329" s="3" t="s">
        <v>519</v>
      </c>
      <c r="AM329">
        <f>+'Ark1'!Q2376</f>
        <v>698</v>
      </c>
      <c r="AN329" s="9">
        <f>+'Ark1'!R2376</f>
        <v>2476</v>
      </c>
      <c r="AO329" s="9">
        <f>+'Ark1'!S2376</f>
        <v>2473</v>
      </c>
      <c r="AP329" s="96">
        <f>+'Ark1'!T2376</f>
        <v>6.4495962490231831</v>
      </c>
      <c r="AQ329" s="1">
        <f>+'Ark1'!W2376</f>
        <v>54.575818843509914</v>
      </c>
      <c r="AR329" s="1">
        <f>+'Ark1'!AB2376</f>
        <v>4.438191872301875</v>
      </c>
      <c r="AS329" s="9">
        <f>+'Ark1'!Y2376</f>
        <v>184.46090468497576</v>
      </c>
      <c r="AT329" s="96">
        <f t="shared" si="4"/>
        <v>3.5472779369627507</v>
      </c>
      <c r="AU329" s="39"/>
      <c r="AV329"/>
      <c r="AW329"/>
      <c r="AX329"/>
      <c r="AY329"/>
      <c r="AZ329"/>
      <c r="BA329"/>
      <c r="BB329"/>
      <c r="BC329"/>
      <c r="BD329"/>
    </row>
    <row r="330" spans="35:56">
      <c r="AI330" s="39"/>
      <c r="AJ330">
        <f>+'Ark1'!C2377</f>
        <v>2007</v>
      </c>
      <c r="AK330">
        <f>+'Ark1'!N2377</f>
        <v>190</v>
      </c>
      <c r="AL330" s="3" t="s">
        <v>520</v>
      </c>
      <c r="AM330">
        <f>+'Ark1'!Q2377</f>
        <v>614</v>
      </c>
      <c r="AN330" s="9">
        <f>+'Ark1'!R2377</f>
        <v>1802</v>
      </c>
      <c r="AO330" s="9">
        <f>+'Ark1'!S2377</f>
        <v>1800</v>
      </c>
      <c r="AP330" s="96">
        <f>+'Ark1'!T2377</f>
        <v>4.6939307111226878</v>
      </c>
      <c r="AQ330" s="1">
        <f>+'Ark1'!W2377</f>
        <v>53.466111111111111</v>
      </c>
      <c r="AR330" s="1">
        <f>+'Ark1'!AB2377</f>
        <v>4.5199516207942683</v>
      </c>
      <c r="AS330" s="9">
        <f>+'Ark1'!Y2377</f>
        <v>194.52136514983363</v>
      </c>
      <c r="AT330" s="96">
        <f t="shared" si="4"/>
        <v>2.9348534201954397</v>
      </c>
      <c r="AU330" s="39"/>
      <c r="AV330"/>
      <c r="AW330"/>
      <c r="AX330"/>
      <c r="AY330"/>
      <c r="AZ330"/>
      <c r="BA330"/>
      <c r="BB330"/>
      <c r="BC330"/>
      <c r="BD330"/>
    </row>
    <row r="331" spans="35:56">
      <c r="AI331" s="39"/>
      <c r="AJ331">
        <f>+'Ark1'!C2378</f>
        <v>2007</v>
      </c>
      <c r="AK331">
        <f>+'Ark1'!N2378</f>
        <v>200</v>
      </c>
      <c r="AL331" s="3" t="s">
        <v>521</v>
      </c>
      <c r="AM331">
        <f>+'Ark1'!Q2378</f>
        <v>505</v>
      </c>
      <c r="AN331" s="9">
        <f>+'Ark1'!R2378</f>
        <v>1167</v>
      </c>
      <c r="AO331" s="9">
        <f>+'Ark1'!S2378</f>
        <v>1167</v>
      </c>
      <c r="AP331" s="96">
        <f>+'Ark1'!T2378</f>
        <v>3.039854128679345</v>
      </c>
      <c r="AQ331" s="1">
        <f>+'Ark1'!W2378</f>
        <v>51.68723221936591</v>
      </c>
      <c r="AR331" s="1">
        <f>+'Ark1'!AB2378</f>
        <v>4.9116303713678278</v>
      </c>
      <c r="AS331" s="9">
        <f>+'Ark1'!Y2378</f>
        <v>204.72330762639237</v>
      </c>
      <c r="AT331" s="96">
        <f t="shared" si="4"/>
        <v>2.3108910891089107</v>
      </c>
      <c r="AU331" s="39"/>
      <c r="AV331"/>
      <c r="AW331"/>
      <c r="AX331"/>
      <c r="AY331"/>
      <c r="AZ331"/>
      <c r="BA331"/>
      <c r="BB331"/>
      <c r="BC331"/>
      <c r="BD331"/>
    </row>
    <row r="332" spans="35:56">
      <c r="AI332" s="39"/>
      <c r="AJ332">
        <f>+'Ark1'!C2379</f>
        <v>2007</v>
      </c>
      <c r="AK332">
        <f>+'Ark1'!N2379</f>
        <v>210</v>
      </c>
      <c r="AL332" s="3" t="s">
        <v>522</v>
      </c>
      <c r="AM332">
        <f>+'Ark1'!Q2379</f>
        <v>376</v>
      </c>
      <c r="AN332" s="9">
        <f>+'Ark1'!R2379</f>
        <v>749</v>
      </c>
      <c r="AO332" s="9">
        <f>+'Ark1'!S2379</f>
        <v>749</v>
      </c>
      <c r="AP332" s="96">
        <f>+'Ark1'!T2379</f>
        <v>1.9510289137796299</v>
      </c>
      <c r="AQ332" s="1">
        <f>+'Ark1'!W2379</f>
        <v>50.813084112149525</v>
      </c>
      <c r="AR332" s="1">
        <f>+'Ark1'!AB2379</f>
        <v>5.1526538945619444</v>
      </c>
      <c r="AS332" s="9">
        <f>+'Ark1'!Y2379</f>
        <v>214.47116154873171</v>
      </c>
      <c r="AT332" s="96">
        <f t="shared" ref="AT332:AT389" si="5">+AN332/AM332</f>
        <v>1.9920212765957446</v>
      </c>
      <c r="AU332" s="39"/>
      <c r="AV332"/>
      <c r="AW332"/>
      <c r="AX332"/>
      <c r="AY332"/>
      <c r="AZ332"/>
      <c r="BA332"/>
      <c r="BB332"/>
      <c r="BC332"/>
      <c r="BD332"/>
    </row>
    <row r="333" spans="35:56">
      <c r="AI333" s="39"/>
      <c r="AJ333">
        <f>+'Ark1'!C2380</f>
        <v>2007</v>
      </c>
      <c r="AK333">
        <f>+'Ark1'!N2380</f>
        <v>220</v>
      </c>
      <c r="AL333" s="3" t="s">
        <v>523</v>
      </c>
      <c r="AM333">
        <f>+'Ark1'!Q2380</f>
        <v>242</v>
      </c>
      <c r="AN333" s="9">
        <f>+'Ark1'!R2380</f>
        <v>390</v>
      </c>
      <c r="AO333" s="9">
        <f>+'Ark1'!S2380</f>
        <v>390</v>
      </c>
      <c r="AP333" s="96">
        <f>+'Ark1'!T2380</f>
        <v>1.015889554571503</v>
      </c>
      <c r="AQ333" s="1">
        <f>+'Ark1'!W2380</f>
        <v>48.65384615384616</v>
      </c>
      <c r="AR333" s="1">
        <f>+'Ark1'!AB2380</f>
        <v>5.4838385467754813</v>
      </c>
      <c r="AS333" s="9">
        <f>+'Ark1'!Y2380</f>
        <v>224.44000000000017</v>
      </c>
      <c r="AT333" s="96">
        <f t="shared" si="5"/>
        <v>1.6115702479338843</v>
      </c>
      <c r="AU333" s="39"/>
      <c r="AV333"/>
      <c r="AW333"/>
      <c r="AX333"/>
      <c r="AY333"/>
      <c r="AZ333"/>
      <c r="BA333"/>
      <c r="BB333"/>
      <c r="BC333"/>
      <c r="BD333"/>
    </row>
    <row r="334" spans="35:56">
      <c r="AI334" s="39"/>
      <c r="AJ334">
        <f>+'Ark1'!C2381</f>
        <v>2007</v>
      </c>
      <c r="AK334">
        <f>+'Ark1'!N2381</f>
        <v>230</v>
      </c>
      <c r="AL334" s="3" t="s">
        <v>524</v>
      </c>
      <c r="AM334">
        <f>+'Ark1'!Q2381</f>
        <v>225</v>
      </c>
      <c r="AN334" s="9">
        <f>+'Ark1'!R2381</f>
        <v>407</v>
      </c>
      <c r="AO334" s="9">
        <f>+'Ark1'!S2381</f>
        <v>407</v>
      </c>
      <c r="AP334" s="96">
        <f>+'Ark1'!T2381</f>
        <v>1.0601719197707735</v>
      </c>
      <c r="AQ334" s="1">
        <f>+'Ark1'!W2381</f>
        <v>47.144963144963135</v>
      </c>
      <c r="AR334" s="1">
        <f>+'Ark1'!AB2381</f>
        <v>6.0364265212178321</v>
      </c>
      <c r="AS334" s="9">
        <f>+'Ark1'!Y2381</f>
        <v>241.79975429975437</v>
      </c>
      <c r="AT334" s="96">
        <f t="shared" si="5"/>
        <v>1.808888888888889</v>
      </c>
      <c r="AU334" s="39"/>
      <c r="AV334"/>
      <c r="AW334"/>
      <c r="AX334"/>
      <c r="AY334"/>
      <c r="AZ334"/>
      <c r="BA334"/>
      <c r="BB334"/>
      <c r="BC334"/>
      <c r="BD334"/>
    </row>
    <row r="335" spans="35:56">
      <c r="AI335" s="39"/>
      <c r="AJ335">
        <f>+'Ark1'!C2382</f>
        <v>2006</v>
      </c>
      <c r="AK335">
        <f>+'Ark1'!N2382</f>
        <v>60</v>
      </c>
      <c r="AL335" s="3" t="s">
        <v>525</v>
      </c>
      <c r="AM335">
        <f>+'Ark1'!Q2382</f>
        <v>18</v>
      </c>
      <c r="AN335" s="9">
        <f>+'Ark1'!R2382</f>
        <v>19</v>
      </c>
      <c r="AO335" s="9">
        <f>+'Ark1'!S2382</f>
        <v>16</v>
      </c>
      <c r="AP335" s="96">
        <f>+'Ark1'!T2382</f>
        <v>4.9583757404942717E-2</v>
      </c>
      <c r="AQ335" s="1">
        <f>+'Ark1'!W2382</f>
        <v>60.9375</v>
      </c>
      <c r="AR335" s="1">
        <f>+'Ark1'!AB2382</f>
        <v>2.5116914121762655</v>
      </c>
      <c r="AS335" s="9">
        <f>+'Ark1'!Y2382</f>
        <v>56.010526315789491</v>
      </c>
      <c r="AT335" s="96">
        <f t="shared" si="5"/>
        <v>1.0555555555555556</v>
      </c>
      <c r="AU335" s="39"/>
      <c r="AV335"/>
      <c r="AW335"/>
      <c r="AX335"/>
      <c r="AY335"/>
      <c r="AZ335"/>
      <c r="BA335"/>
      <c r="BB335"/>
      <c r="BC335"/>
      <c r="BD335"/>
    </row>
    <row r="336" spans="35:56">
      <c r="AI336" s="39"/>
      <c r="AJ336" s="47">
        <f>+'Ark1'!C2383</f>
        <v>2006</v>
      </c>
      <c r="AK336" s="47">
        <f>+'Ark1'!N2383</f>
        <v>70</v>
      </c>
      <c r="AL336" s="48" t="s">
        <v>509</v>
      </c>
      <c r="AM336" s="47">
        <f>+'Ark1'!Q2383</f>
        <v>51</v>
      </c>
      <c r="AN336" s="65">
        <f>+'Ark1'!R2383</f>
        <v>73</v>
      </c>
      <c r="AO336" s="65">
        <f>+'Ark1'!S2383</f>
        <v>69</v>
      </c>
      <c r="AP336" s="101">
        <f>+'Ark1'!T2383</f>
        <v>0.19050601529267472</v>
      </c>
      <c r="AQ336" s="49">
        <f>+'Ark1'!W2383</f>
        <v>59.681159420289838</v>
      </c>
      <c r="AR336" s="49">
        <f>+'Ark1'!AB2383</f>
        <v>4.4117522682076302</v>
      </c>
      <c r="AS336" s="65">
        <f>+'Ark1'!Y2383</f>
        <v>72.073972602739715</v>
      </c>
      <c r="AT336" s="101">
        <f t="shared" si="5"/>
        <v>1.4313725490196079</v>
      </c>
      <c r="AU336" s="39"/>
      <c r="AV336"/>
      <c r="AW336"/>
      <c r="AX336"/>
      <c r="AY336"/>
      <c r="AZ336"/>
      <c r="BA336"/>
      <c r="BB336"/>
      <c r="BC336"/>
      <c r="BD336"/>
    </row>
    <row r="337" spans="35:56">
      <c r="AI337" s="39"/>
      <c r="AJ337" s="47">
        <f>+'Ark1'!C2384</f>
        <v>2006</v>
      </c>
      <c r="AK337" s="47">
        <f>+'Ark1'!N2384</f>
        <v>80</v>
      </c>
      <c r="AL337" s="48" t="s">
        <v>510</v>
      </c>
      <c r="AM337" s="47">
        <f>+'Ark1'!Q2384</f>
        <v>144</v>
      </c>
      <c r="AN337" s="65">
        <f>+'Ark1'!R2384</f>
        <v>254</v>
      </c>
      <c r="AO337" s="65">
        <f>+'Ark1'!S2384</f>
        <v>242</v>
      </c>
      <c r="AP337" s="101">
        <f>+'Ark1'!T2384</f>
        <v>0.66285654636081304</v>
      </c>
      <c r="AQ337" s="49">
        <f>+'Ark1'!W2384</f>
        <v>60.632231404958681</v>
      </c>
      <c r="AR337" s="49">
        <f>+'Ark1'!AB2384</f>
        <v>3.4319046316873196</v>
      </c>
      <c r="AS337" s="65">
        <f>+'Ark1'!Y2384</f>
        <v>81.801574803149606</v>
      </c>
      <c r="AT337" s="101">
        <f t="shared" si="5"/>
        <v>1.7638888888888888</v>
      </c>
      <c r="AU337" s="39"/>
      <c r="AV337"/>
      <c r="AW337"/>
      <c r="AX337"/>
      <c r="AY337"/>
      <c r="AZ337"/>
      <c r="BA337"/>
      <c r="BB337"/>
      <c r="BC337"/>
      <c r="BD337"/>
    </row>
    <row r="338" spans="35:56">
      <c r="AI338" s="39"/>
      <c r="AJ338" s="47">
        <f>+'Ark1'!C2385</f>
        <v>2006</v>
      </c>
      <c r="AK338" s="47">
        <f>+'Ark1'!N2385</f>
        <v>90</v>
      </c>
      <c r="AL338" s="48" t="s">
        <v>511</v>
      </c>
      <c r="AM338" s="47">
        <f>+'Ark1'!Q2385</f>
        <v>331</v>
      </c>
      <c r="AN338" s="65">
        <f>+'Ark1'!R2385</f>
        <v>826</v>
      </c>
      <c r="AO338" s="65">
        <f>+'Ark1'!S2385</f>
        <v>805</v>
      </c>
      <c r="AP338" s="101">
        <f>+'Ark1'!T2385</f>
        <v>2.1555886113938256</v>
      </c>
      <c r="AQ338" s="49">
        <f>+'Ark1'!W2385</f>
        <v>60.739130434782609</v>
      </c>
      <c r="AR338" s="49">
        <f>+'Ark1'!AB2385</f>
        <v>2.5835642459207886</v>
      </c>
      <c r="AS338" s="65">
        <f>+'Ark1'!Y2385</f>
        <v>93.362106537530309</v>
      </c>
      <c r="AT338" s="101">
        <f t="shared" si="5"/>
        <v>2.4954682779456192</v>
      </c>
      <c r="AU338" s="39"/>
      <c r="AV338"/>
      <c r="AW338"/>
      <c r="AX338"/>
      <c r="AY338"/>
      <c r="AZ338"/>
      <c r="BA338"/>
      <c r="BB338"/>
      <c r="BC338"/>
      <c r="BD338"/>
    </row>
    <row r="339" spans="35:56">
      <c r="AI339" s="39"/>
      <c r="AJ339" s="47">
        <f>+'Ark1'!C2386</f>
        <v>2006</v>
      </c>
      <c r="AK339" s="47">
        <f>+'Ark1'!N2386</f>
        <v>100</v>
      </c>
      <c r="AL339" s="48" t="s">
        <v>486</v>
      </c>
      <c r="AM339" s="47">
        <f>+'Ark1'!Q2386</f>
        <v>812</v>
      </c>
      <c r="AN339" s="65">
        <f>+'Ark1'!R2386</f>
        <v>3197</v>
      </c>
      <c r="AO339" s="65">
        <f>+'Ark1'!S2386</f>
        <v>3172</v>
      </c>
      <c r="AP339" s="101">
        <f>+'Ark1'!T2386</f>
        <v>8.3431196012422024</v>
      </c>
      <c r="AQ339" s="49">
        <f>+'Ark1'!W2386</f>
        <v>58.896595208070607</v>
      </c>
      <c r="AR339" s="49">
        <f>+'Ark1'!AB2386</f>
        <v>3.2398879075199756</v>
      </c>
      <c r="AS339" s="65">
        <f>+'Ark1'!Y2386</f>
        <v>105.88389114795122</v>
      </c>
      <c r="AT339" s="101">
        <f t="shared" si="5"/>
        <v>3.937192118226601</v>
      </c>
      <c r="AU339" s="39"/>
      <c r="AV339"/>
      <c r="AW339"/>
      <c r="AX339"/>
      <c r="AY339"/>
      <c r="AZ339"/>
      <c r="BA339"/>
      <c r="BB339"/>
      <c r="BC339"/>
      <c r="BD339"/>
    </row>
    <row r="340" spans="35:56">
      <c r="AI340" s="39"/>
      <c r="AJ340" s="47">
        <f>+'Ark1'!C2387</f>
        <v>2006</v>
      </c>
      <c r="AK340" s="47">
        <f>+'Ark1'!N2387</f>
        <v>110</v>
      </c>
      <c r="AL340" s="48" t="s">
        <v>512</v>
      </c>
      <c r="AM340" s="47">
        <f>+'Ark1'!Q2387</f>
        <v>994</v>
      </c>
      <c r="AN340" s="65">
        <f>+'Ark1'!R2387</f>
        <v>5372</v>
      </c>
      <c r="AO340" s="65">
        <f>+'Ark1'!S2387</f>
        <v>5327</v>
      </c>
      <c r="AP340" s="101">
        <f>+'Ark1'!T2387</f>
        <v>14.019154988386962</v>
      </c>
      <c r="AQ340" s="49">
        <f>+'Ark1'!W2387</f>
        <v>58.232213253238193</v>
      </c>
      <c r="AR340" s="49">
        <f>+'Ark1'!AB2387</f>
        <v>3.4636071472903942</v>
      </c>
      <c r="AS340" s="65">
        <f>+'Ark1'!Y2387</f>
        <v>113.88138495904684</v>
      </c>
      <c r="AT340" s="101">
        <f t="shared" si="5"/>
        <v>5.4044265593561365</v>
      </c>
      <c r="AU340" s="39"/>
      <c r="AV340"/>
      <c r="AW340"/>
      <c r="AX340"/>
      <c r="AY340"/>
      <c r="AZ340"/>
      <c r="BA340"/>
      <c r="BB340"/>
      <c r="BC340"/>
      <c r="BD340"/>
    </row>
    <row r="341" spans="35:56">
      <c r="AI341" s="39"/>
      <c r="AJ341" s="47">
        <f>+'Ark1'!C2388</f>
        <v>2006</v>
      </c>
      <c r="AK341" s="47">
        <f>+'Ark1'!N2388</f>
        <v>120</v>
      </c>
      <c r="AL341" s="48" t="s">
        <v>513</v>
      </c>
      <c r="AM341" s="47">
        <f>+'Ark1'!Q2388</f>
        <v>892</v>
      </c>
      <c r="AN341" s="65">
        <f>+'Ark1'!R2388</f>
        <v>4823</v>
      </c>
      <c r="AO341" s="65">
        <f>+'Ark1'!S2388</f>
        <v>4792</v>
      </c>
      <c r="AP341" s="101">
        <f>+'Ark1'!T2388</f>
        <v>12.586445366528356</v>
      </c>
      <c r="AQ341" s="49">
        <f>+'Ark1'!W2388</f>
        <v>58.007721202003353</v>
      </c>
      <c r="AR341" s="49">
        <f>+'Ark1'!AB2388</f>
        <v>3.8174297765948952</v>
      </c>
      <c r="AS341" s="65">
        <f>+'Ark1'!Y2388</f>
        <v>124.1686087497409</v>
      </c>
      <c r="AT341" s="101">
        <f t="shared" si="5"/>
        <v>5.4069506726457401</v>
      </c>
      <c r="AU341" s="39"/>
      <c r="AV341"/>
      <c r="AW341"/>
      <c r="AX341"/>
      <c r="AY341"/>
      <c r="AZ341"/>
      <c r="BA341"/>
      <c r="BB341"/>
      <c r="BC341"/>
      <c r="BD341"/>
    </row>
    <row r="342" spans="35:56">
      <c r="AI342" s="39"/>
      <c r="AJ342" s="47">
        <f>+'Ark1'!C2389</f>
        <v>2006</v>
      </c>
      <c r="AK342" s="47">
        <f>+'Ark1'!N2389</f>
        <v>130</v>
      </c>
      <c r="AL342" s="48" t="s">
        <v>514</v>
      </c>
      <c r="AM342" s="47">
        <f>+'Ark1'!Q2389</f>
        <v>878</v>
      </c>
      <c r="AN342" s="65">
        <f>+'Ark1'!R2389</f>
        <v>4162</v>
      </c>
      <c r="AO342" s="65">
        <f>+'Ark1'!S2389</f>
        <v>4130</v>
      </c>
      <c r="AP342" s="101">
        <f>+'Ark1'!T2389</f>
        <v>10.86145254312482</v>
      </c>
      <c r="AQ342" s="49">
        <f>+'Ark1'!W2389</f>
        <v>57.842615012106521</v>
      </c>
      <c r="AR342" s="49">
        <f>+'Ark1'!AB2389</f>
        <v>3.8632088356648433</v>
      </c>
      <c r="AS342" s="65">
        <f>+'Ark1'!Y2389</f>
        <v>133.94718885151391</v>
      </c>
      <c r="AT342" s="101">
        <f t="shared" si="5"/>
        <v>4.7403189066059221</v>
      </c>
      <c r="AU342" s="39"/>
      <c r="AV342"/>
      <c r="AW342"/>
      <c r="AX342"/>
      <c r="AY342"/>
      <c r="AZ342"/>
      <c r="BA342"/>
      <c r="BB342"/>
      <c r="BC342"/>
      <c r="BD342"/>
    </row>
    <row r="343" spans="35:56">
      <c r="AI343" s="39"/>
      <c r="AJ343" s="47">
        <f>+'Ark1'!C2390</f>
        <v>2006</v>
      </c>
      <c r="AK343" s="47">
        <f>+'Ark1'!N2390</f>
        <v>140</v>
      </c>
      <c r="AL343" s="48" t="s">
        <v>515</v>
      </c>
      <c r="AM343" s="47">
        <f>+'Ark1'!Q2390</f>
        <v>856</v>
      </c>
      <c r="AN343" s="65">
        <f>+'Ark1'!R2390</f>
        <v>3929</v>
      </c>
      <c r="AO343" s="65">
        <f>+'Ark1'!S2390</f>
        <v>3904</v>
      </c>
      <c r="AP343" s="101">
        <f>+'Ark1'!T2390</f>
        <v>10.253399097053681</v>
      </c>
      <c r="AQ343" s="49">
        <f>+'Ark1'!W2390</f>
        <v>57.535348360655746</v>
      </c>
      <c r="AR343" s="49">
        <f>+'Ark1'!AB2390</f>
        <v>3.9426317042926473</v>
      </c>
      <c r="AS343" s="65">
        <f>+'Ark1'!Y2390</f>
        <v>144.03334181725623</v>
      </c>
      <c r="AT343" s="101">
        <f t="shared" si="5"/>
        <v>4.5899532710280377</v>
      </c>
      <c r="AU343" s="39"/>
      <c r="AV343"/>
      <c r="AW343"/>
      <c r="AX343"/>
      <c r="AY343"/>
      <c r="AZ343"/>
      <c r="BA343"/>
      <c r="BB343"/>
      <c r="BC343"/>
      <c r="BD343"/>
    </row>
    <row r="344" spans="35:56">
      <c r="AI344" s="39"/>
      <c r="AJ344" s="47">
        <f>+'Ark1'!C2391</f>
        <v>2006</v>
      </c>
      <c r="AK344" s="47">
        <f>+'Ark1'!N2391</f>
        <v>150</v>
      </c>
      <c r="AL344" s="48" t="s">
        <v>516</v>
      </c>
      <c r="AM344" s="47">
        <f>+'Ark1'!Q2391</f>
        <v>846</v>
      </c>
      <c r="AN344" s="65">
        <f>+'Ark1'!R2391</f>
        <v>3569</v>
      </c>
      <c r="AO344" s="65">
        <f>+'Ark1'!S2391</f>
        <v>3554</v>
      </c>
      <c r="AP344" s="101">
        <f>+'Ark1'!T2391</f>
        <v>9.313917377802138</v>
      </c>
      <c r="AQ344" s="49">
        <f>+'Ark1'!W2391</f>
        <v>57.139842431063599</v>
      </c>
      <c r="AR344" s="49">
        <f>+'Ark1'!AB2391</f>
        <v>4.0649447169655906</v>
      </c>
      <c r="AS344" s="65">
        <f>+'Ark1'!Y2391</f>
        <v>154.33188568226387</v>
      </c>
      <c r="AT344" s="101">
        <f t="shared" si="5"/>
        <v>4.2186761229314422</v>
      </c>
      <c r="AU344" s="39"/>
      <c r="AV344"/>
      <c r="AW344"/>
      <c r="AX344"/>
      <c r="AY344"/>
      <c r="AZ344"/>
      <c r="BA344"/>
      <c r="BB344"/>
      <c r="BC344"/>
      <c r="BD344"/>
    </row>
    <row r="345" spans="35:56">
      <c r="AI345" s="39"/>
      <c r="AJ345" s="47">
        <f>+'Ark1'!C2392</f>
        <v>2006</v>
      </c>
      <c r="AK345" s="47">
        <f>+'Ark1'!N2392</f>
        <v>160</v>
      </c>
      <c r="AL345" s="48" t="s">
        <v>517</v>
      </c>
      <c r="AM345" s="47">
        <f>+'Ark1'!Q2392</f>
        <v>841</v>
      </c>
      <c r="AN345" s="65">
        <f>+'Ark1'!R2392</f>
        <v>3228</v>
      </c>
      <c r="AO345" s="65">
        <f>+'Ark1'!S2392</f>
        <v>3220</v>
      </c>
      <c r="AP345" s="101">
        <f>+'Ark1'!T2392</f>
        <v>8.4240194159555291</v>
      </c>
      <c r="AQ345" s="49">
        <f>+'Ark1'!W2392</f>
        <v>56.580745341614922</v>
      </c>
      <c r="AR345" s="49">
        <f>+'Ark1'!AB2392</f>
        <v>4.0608724627537409</v>
      </c>
      <c r="AS345" s="65">
        <f>+'Ark1'!Y2392</f>
        <v>164.59055142503067</v>
      </c>
      <c r="AT345" s="101">
        <f t="shared" si="5"/>
        <v>3.8382877526753862</v>
      </c>
      <c r="AU345" s="39"/>
      <c r="AV345"/>
      <c r="AW345"/>
      <c r="AX345"/>
      <c r="AY345"/>
      <c r="AZ345"/>
      <c r="BA345"/>
      <c r="BB345"/>
      <c r="BC345"/>
      <c r="BD345"/>
    </row>
    <row r="346" spans="35:56">
      <c r="AI346" s="39"/>
      <c r="AJ346" s="47">
        <f>+'Ark1'!C2393</f>
        <v>2006</v>
      </c>
      <c r="AK346" s="47">
        <f>+'Ark1'!N2393</f>
        <v>170</v>
      </c>
      <c r="AL346" s="48" t="s">
        <v>518</v>
      </c>
      <c r="AM346" s="47">
        <f>+'Ark1'!Q2393</f>
        <v>807</v>
      </c>
      <c r="AN346" s="65">
        <f>+'Ark1'!R2393</f>
        <v>2716</v>
      </c>
      <c r="AO346" s="65">
        <f>+'Ark1'!S2393</f>
        <v>2710</v>
      </c>
      <c r="AP346" s="101">
        <f>+'Ark1'!T2393</f>
        <v>7.0878676374644414</v>
      </c>
      <c r="AQ346" s="49">
        <f>+'Ark1'!W2393</f>
        <v>55.64391143911439</v>
      </c>
      <c r="AR346" s="49">
        <f>+'Ark1'!AB2393</f>
        <v>4.3326348706123836</v>
      </c>
      <c r="AS346" s="65">
        <f>+'Ark1'!Y2393</f>
        <v>174.40445508100154</v>
      </c>
      <c r="AT346" s="101">
        <f t="shared" si="5"/>
        <v>3.3655514250309788</v>
      </c>
      <c r="AU346" s="39"/>
      <c r="AV346"/>
      <c r="AW346"/>
      <c r="AX346"/>
      <c r="AY346"/>
      <c r="AZ346"/>
      <c r="BA346"/>
      <c r="BB346"/>
      <c r="BC346"/>
      <c r="BD346"/>
    </row>
    <row r="347" spans="35:56">
      <c r="AI347" s="39"/>
      <c r="AJ347" s="47">
        <f>+'Ark1'!C2394</f>
        <v>2006</v>
      </c>
      <c r="AK347" s="47">
        <f>+'Ark1'!N2394</f>
        <v>180</v>
      </c>
      <c r="AL347" s="48" t="s">
        <v>519</v>
      </c>
      <c r="AM347" s="47">
        <f>+'Ark1'!Q2394</f>
        <v>737</v>
      </c>
      <c r="AN347" s="65">
        <f>+'Ark1'!R2394</f>
        <v>2133</v>
      </c>
      <c r="AO347" s="65">
        <f>+'Ark1'!S2394</f>
        <v>2131</v>
      </c>
      <c r="AP347" s="101">
        <f>+'Ark1'!T2394</f>
        <v>5.5664291865654096</v>
      </c>
      <c r="AQ347" s="49">
        <f>+'Ark1'!W2394</f>
        <v>54.576255279211615</v>
      </c>
      <c r="AR347" s="49">
        <f>+'Ark1'!AB2394</f>
        <v>4.4208646612869495</v>
      </c>
      <c r="AS347" s="65">
        <f>+'Ark1'!Y2394</f>
        <v>184.57008907641796</v>
      </c>
      <c r="AT347" s="101">
        <f t="shared" si="5"/>
        <v>2.8941655359565805</v>
      </c>
      <c r="AU347" s="39"/>
      <c r="AV347"/>
      <c r="AW347"/>
      <c r="AX347"/>
      <c r="AY347"/>
      <c r="AZ347"/>
      <c r="BA347"/>
      <c r="BB347"/>
      <c r="BC347"/>
      <c r="BD347"/>
    </row>
    <row r="348" spans="35:56">
      <c r="AI348" s="39"/>
      <c r="AJ348" s="47">
        <f>+'Ark1'!C2395</f>
        <v>2006</v>
      </c>
      <c r="AK348" s="47">
        <f>+'Ark1'!N2395</f>
        <v>190</v>
      </c>
      <c r="AL348" s="48" t="s">
        <v>520</v>
      </c>
      <c r="AM348" s="47">
        <f>+'Ark1'!Q2395</f>
        <v>630</v>
      </c>
      <c r="AN348" s="65">
        <f>+'Ark1'!R2395</f>
        <v>1622</v>
      </c>
      <c r="AO348" s="65">
        <f>+'Ark1'!S2395</f>
        <v>1621</v>
      </c>
      <c r="AP348" s="101">
        <f>+'Ark1'!T2395</f>
        <v>4.2328870795166873</v>
      </c>
      <c r="AQ348" s="49">
        <f>+'Ark1'!W2395</f>
        <v>53.56940160394818</v>
      </c>
      <c r="AR348" s="49">
        <f>+'Ark1'!AB2395</f>
        <v>4.5913473270198812</v>
      </c>
      <c r="AS348" s="65">
        <f>+'Ark1'!Y2395</f>
        <v>194.74161528976575</v>
      </c>
      <c r="AT348" s="101">
        <f t="shared" si="5"/>
        <v>2.5746031746031748</v>
      </c>
      <c r="AU348" s="39"/>
      <c r="AV348"/>
      <c r="AW348"/>
      <c r="AX348"/>
      <c r="AY348"/>
      <c r="AZ348"/>
      <c r="BA348"/>
      <c r="BB348"/>
      <c r="BC348"/>
      <c r="BD348"/>
    </row>
    <row r="349" spans="35:56">
      <c r="AI349" s="39"/>
      <c r="AJ349" s="47">
        <f>+'Ark1'!C2396</f>
        <v>2006</v>
      </c>
      <c r="AK349" s="47">
        <f>+'Ark1'!N2396</f>
        <v>200</v>
      </c>
      <c r="AL349" s="48" t="s">
        <v>521</v>
      </c>
      <c r="AM349" s="47">
        <f>+'Ark1'!Q2396</f>
        <v>489</v>
      </c>
      <c r="AN349" s="65">
        <f>+'Ark1'!R2396</f>
        <v>1019</v>
      </c>
      <c r="AO349" s="65">
        <f>+'Ark1'!S2396</f>
        <v>1018</v>
      </c>
      <c r="AP349" s="101">
        <f>+'Ark1'!T2396</f>
        <v>2.6592551997703495</v>
      </c>
      <c r="AQ349" s="49">
        <f>+'Ark1'!W2396</f>
        <v>51.937131630648317</v>
      </c>
      <c r="AR349" s="49">
        <f>+'Ark1'!AB2396</f>
        <v>4.6807695478710123</v>
      </c>
      <c r="AS349" s="65">
        <f>+'Ark1'!Y2396</f>
        <v>204.48577036310104</v>
      </c>
      <c r="AT349" s="101">
        <f t="shared" si="5"/>
        <v>2.0838445807770962</v>
      </c>
      <c r="AU349" s="39"/>
      <c r="AV349"/>
      <c r="AW349"/>
      <c r="AX349"/>
      <c r="AY349"/>
      <c r="AZ349"/>
      <c r="BA349"/>
      <c r="BB349"/>
      <c r="BC349"/>
      <c r="BD349"/>
    </row>
    <row r="350" spans="35:56">
      <c r="AI350" s="39"/>
      <c r="AJ350" s="47">
        <f>+'Ark1'!C2397</f>
        <v>2006</v>
      </c>
      <c r="AK350" s="47">
        <f>+'Ark1'!N2397</f>
        <v>210</v>
      </c>
      <c r="AL350" s="48" t="s">
        <v>522</v>
      </c>
      <c r="AM350" s="47">
        <f>+'Ark1'!Q2397</f>
        <v>374</v>
      </c>
      <c r="AN350" s="65">
        <f>+'Ark1'!R2397</f>
        <v>663</v>
      </c>
      <c r="AO350" s="65">
        <f>+'Ark1'!S2397</f>
        <v>663</v>
      </c>
      <c r="AP350" s="101">
        <f>+'Ark1'!T2397</f>
        <v>1.7302121662882644</v>
      </c>
      <c r="AQ350" s="49">
        <f>+'Ark1'!W2397</f>
        <v>50.384615384615394</v>
      </c>
      <c r="AR350" s="49">
        <f>+'Ark1'!AB2397</f>
        <v>5.1168728485275201</v>
      </c>
      <c r="AS350" s="65">
        <f>+'Ark1'!Y2397</f>
        <v>214.63303167420787</v>
      </c>
      <c r="AT350" s="101">
        <f t="shared" si="5"/>
        <v>1.7727272727272727</v>
      </c>
      <c r="AU350" s="39"/>
      <c r="AV350"/>
      <c r="AW350"/>
      <c r="AX350"/>
      <c r="AY350"/>
      <c r="AZ350"/>
      <c r="BA350"/>
      <c r="BB350"/>
      <c r="BC350"/>
      <c r="BD350"/>
    </row>
    <row r="351" spans="35:56">
      <c r="AI351" s="39"/>
      <c r="AJ351" s="47">
        <f>+'Ark1'!C2398</f>
        <v>2006</v>
      </c>
      <c r="AK351" s="47">
        <f>+'Ark1'!N2398</f>
        <v>220</v>
      </c>
      <c r="AL351" s="48" t="s">
        <v>523</v>
      </c>
      <c r="AM351" s="47">
        <f>+'Ark1'!Q2398</f>
        <v>233</v>
      </c>
      <c r="AN351" s="65">
        <f>+'Ark1'!R2398</f>
        <v>366</v>
      </c>
      <c r="AO351" s="65">
        <f>+'Ark1'!S2398</f>
        <v>366</v>
      </c>
      <c r="AP351" s="101">
        <f>+'Ark1'!T2398</f>
        <v>0.95513974790573841</v>
      </c>
      <c r="AQ351" s="49">
        <f>+'Ark1'!W2398</f>
        <v>48.822404371584703</v>
      </c>
      <c r="AR351" s="49">
        <f>+'Ark1'!AB2398</f>
        <v>5.2996175457825245</v>
      </c>
      <c r="AS351" s="65">
        <f>+'Ark1'!Y2398</f>
        <v>224.35355191256832</v>
      </c>
      <c r="AT351" s="101">
        <f t="shared" si="5"/>
        <v>1.5708154506437768</v>
      </c>
      <c r="AU351" s="39"/>
      <c r="AV351"/>
      <c r="AW351"/>
      <c r="AX351"/>
      <c r="AY351"/>
      <c r="AZ351"/>
      <c r="BA351"/>
      <c r="BB351"/>
      <c r="BC351"/>
      <c r="BD351"/>
    </row>
    <row r="352" spans="35:56">
      <c r="AI352" s="39"/>
      <c r="AJ352" s="47">
        <f>+'Ark1'!C2399</f>
        <v>2006</v>
      </c>
      <c r="AK352" s="47">
        <f>+'Ark1'!N2399</f>
        <v>230</v>
      </c>
      <c r="AL352" s="48" t="s">
        <v>524</v>
      </c>
      <c r="AM352" s="47">
        <f>+'Ark1'!Q2399</f>
        <v>189</v>
      </c>
      <c r="AN352" s="65">
        <f>+'Ark1'!R2399</f>
        <v>348</v>
      </c>
      <c r="AO352" s="65">
        <f>+'Ark1'!S2399</f>
        <v>348</v>
      </c>
      <c r="AP352" s="101">
        <f>+'Ark1'!T2399</f>
        <v>0.90816566194316128</v>
      </c>
      <c r="AQ352" s="49">
        <f>+'Ark1'!W2399</f>
        <v>47.327586206896562</v>
      </c>
      <c r="AR352" s="49">
        <f>+'Ark1'!AB2399</f>
        <v>5.7387208646272647</v>
      </c>
      <c r="AS352" s="65">
        <f>+'Ark1'!Y2399</f>
        <v>241.25344827586216</v>
      </c>
      <c r="AT352" s="101">
        <f t="shared" si="5"/>
        <v>1.8412698412698412</v>
      </c>
      <c r="AU352" s="39"/>
      <c r="AV352"/>
      <c r="AW352"/>
      <c r="AX352"/>
      <c r="AY352"/>
      <c r="AZ352"/>
      <c r="BA352"/>
      <c r="BB352"/>
      <c r="BC352"/>
      <c r="BD352"/>
    </row>
    <row r="353" spans="35:56">
      <c r="AI353" s="39"/>
      <c r="AJ353" s="47">
        <f>+'Ark1'!C2400</f>
        <v>2005</v>
      </c>
      <c r="AK353" s="47">
        <f>+'Ark1'!N2400</f>
        <v>60</v>
      </c>
      <c r="AL353" s="48" t="s">
        <v>525</v>
      </c>
      <c r="AM353" s="47">
        <f>+'Ark1'!Q2400</f>
        <v>33</v>
      </c>
      <c r="AN353" s="65">
        <f>+'Ark1'!R2400</f>
        <v>22.25</v>
      </c>
      <c r="AO353" s="65">
        <f>+'Ark1'!S2400</f>
        <v>16</v>
      </c>
      <c r="AP353" s="101">
        <f>+'Ark1'!T2400</f>
        <v>6.5388769295197213E-2</v>
      </c>
      <c r="AQ353" s="49">
        <f>+'Ark1'!W2400</f>
        <v>58.4375</v>
      </c>
      <c r="AR353" s="49">
        <f>+'Ark1'!AB2400</f>
        <v>3.7909225460301879</v>
      </c>
      <c r="AS353" s="65">
        <f>+'Ark1'!Y2400</f>
        <v>44.462921348314623</v>
      </c>
      <c r="AT353" s="101">
        <f t="shared" si="5"/>
        <v>0.6742424242424242</v>
      </c>
      <c r="AU353" s="39"/>
      <c r="AV353"/>
      <c r="AW353"/>
      <c r="AX353"/>
      <c r="AY353"/>
      <c r="AZ353"/>
      <c r="BA353"/>
      <c r="BB353"/>
      <c r="BC353"/>
      <c r="BD353"/>
    </row>
    <row r="354" spans="35:56">
      <c r="AI354" s="39"/>
      <c r="AJ354">
        <f>+'Ark1'!C2401</f>
        <v>2005</v>
      </c>
      <c r="AK354">
        <f>+'Ark1'!N2401</f>
        <v>70</v>
      </c>
      <c r="AL354" s="3" t="s">
        <v>509</v>
      </c>
      <c r="AM354">
        <f>+'Ark1'!Q2401</f>
        <v>49</v>
      </c>
      <c r="AN354" s="9">
        <f>+'Ark1'!R2401</f>
        <v>75</v>
      </c>
      <c r="AO354" s="9">
        <f>+'Ark1'!S2401</f>
        <v>65</v>
      </c>
      <c r="AP354" s="96">
        <f>+'Ark1'!T2401</f>
        <v>0.22041158189392329</v>
      </c>
      <c r="AQ354" s="1">
        <f>+'Ark1'!W2401</f>
        <v>61.123076923076944</v>
      </c>
      <c r="AR354" s="1">
        <f>+'Ark1'!AB2401</f>
        <v>2.2566666520995078</v>
      </c>
      <c r="AS354" s="9">
        <f>+'Ark1'!Y2401</f>
        <v>65.574666666666644</v>
      </c>
      <c r="AT354" s="96">
        <f t="shared" si="5"/>
        <v>1.5306122448979591</v>
      </c>
      <c r="AU354" s="39"/>
      <c r="AV354"/>
      <c r="AW354"/>
      <c r="AX354"/>
      <c r="AY354"/>
      <c r="AZ354"/>
      <c r="BA354"/>
      <c r="BB354"/>
      <c r="BC354"/>
      <c r="BD354"/>
    </row>
    <row r="355" spans="35:56">
      <c r="AI355" s="39"/>
      <c r="AJ355">
        <f>+'Ark1'!C2402</f>
        <v>2005</v>
      </c>
      <c r="AK355">
        <f>+'Ark1'!N2402</f>
        <v>80</v>
      </c>
      <c r="AL355" s="3" t="s">
        <v>510</v>
      </c>
      <c r="AM355">
        <f>+'Ark1'!Q2402</f>
        <v>151</v>
      </c>
      <c r="AN355" s="9">
        <f>+'Ark1'!R2402</f>
        <v>262</v>
      </c>
      <c r="AO355" s="9">
        <f>+'Ark1'!S2402</f>
        <v>235</v>
      </c>
      <c r="AP355" s="96">
        <f>+'Ark1'!T2402</f>
        <v>0.76997112608277196</v>
      </c>
      <c r="AQ355" s="1">
        <f>+'Ark1'!W2402</f>
        <v>60.323404255319147</v>
      </c>
      <c r="AR355" s="1">
        <f>+'Ark1'!AB2402</f>
        <v>3.7230857006588209</v>
      </c>
      <c r="AS355" s="9">
        <f>+'Ark1'!Y2402</f>
        <v>77.136259541984757</v>
      </c>
      <c r="AT355" s="96">
        <f t="shared" si="5"/>
        <v>1.7350993377483444</v>
      </c>
      <c r="AU355" s="39"/>
      <c r="AV355"/>
      <c r="AW355"/>
      <c r="AX355"/>
      <c r="AY355"/>
      <c r="AZ355"/>
      <c r="BA355"/>
      <c r="BB355"/>
      <c r="BC355"/>
      <c r="BD355"/>
    </row>
    <row r="356" spans="35:56">
      <c r="AI356" s="39"/>
      <c r="AJ356">
        <f>+'Ark1'!C2403</f>
        <v>2005</v>
      </c>
      <c r="AK356">
        <f>+'Ark1'!N2403</f>
        <v>90</v>
      </c>
      <c r="AL356" s="3" t="s">
        <v>511</v>
      </c>
      <c r="AM356">
        <f>+'Ark1'!Q2403</f>
        <v>298</v>
      </c>
      <c r="AN356" s="9">
        <f>+'Ark1'!R2403</f>
        <v>681</v>
      </c>
      <c r="AO356" s="9">
        <f>+'Ark1'!S2403</f>
        <v>638</v>
      </c>
      <c r="AP356" s="96">
        <f>+'Ark1'!T2403</f>
        <v>2.0013371635968236</v>
      </c>
      <c r="AQ356" s="1">
        <f>+'Ark1'!W2403</f>
        <v>60.283699059561116</v>
      </c>
      <c r="AR356" s="1">
        <f>+'Ark1'!AB2403</f>
        <v>2.8071925282435233</v>
      </c>
      <c r="AS356" s="9">
        <f>+'Ark1'!Y2403</f>
        <v>89.672834067547683</v>
      </c>
      <c r="AT356" s="96">
        <f t="shared" si="5"/>
        <v>2.2852348993288589</v>
      </c>
      <c r="AU356" s="39"/>
      <c r="AV356"/>
      <c r="AW356"/>
      <c r="AX356"/>
      <c r="AY356"/>
      <c r="AZ356"/>
      <c r="BA356"/>
      <c r="BB356"/>
      <c r="BC356"/>
      <c r="BD356"/>
    </row>
    <row r="357" spans="35:56">
      <c r="AI357" s="39"/>
      <c r="AJ357">
        <f>+'Ark1'!C2404</f>
        <v>2005</v>
      </c>
      <c r="AK357">
        <f>+'Ark1'!N2404</f>
        <v>100</v>
      </c>
      <c r="AL357" s="3" t="s">
        <v>486</v>
      </c>
      <c r="AM357">
        <f>+'Ark1'!Q2404</f>
        <v>828</v>
      </c>
      <c r="AN357" s="9">
        <f>+'Ark1'!R2404</f>
        <v>2800</v>
      </c>
      <c r="AO357" s="9">
        <f>+'Ark1'!S2404</f>
        <v>2727</v>
      </c>
      <c r="AP357" s="96">
        <f>+'Ark1'!T2404</f>
        <v>8.2286990573731345</v>
      </c>
      <c r="AQ357" s="1">
        <f>+'Ark1'!W2404</f>
        <v>58.802713604693785</v>
      </c>
      <c r="AR357" s="1">
        <f>+'Ark1'!AB2404</f>
        <v>3.2918129108912577</v>
      </c>
      <c r="AS357" s="9">
        <f>+'Ark1'!Y2404</f>
        <v>103.8817857142857</v>
      </c>
      <c r="AT357" s="96">
        <f t="shared" si="5"/>
        <v>3.3816425120772946</v>
      </c>
      <c r="AU357" s="39"/>
      <c r="AV357"/>
      <c r="AW357"/>
      <c r="AX357"/>
      <c r="AY357"/>
      <c r="AZ357"/>
      <c r="BA357"/>
      <c r="BB357"/>
      <c r="BC357"/>
      <c r="BD357"/>
    </row>
    <row r="358" spans="35:56">
      <c r="AI358" s="39"/>
      <c r="AJ358">
        <f>+'Ark1'!C2405</f>
        <v>2005</v>
      </c>
      <c r="AK358">
        <f>+'Ark1'!N2405</f>
        <v>110</v>
      </c>
      <c r="AL358" s="3" t="s">
        <v>512</v>
      </c>
      <c r="AM358">
        <f>+'Ark1'!Q2405</f>
        <v>1053</v>
      </c>
      <c r="AN358" s="9">
        <f>+'Ark1'!R2405</f>
        <v>5189</v>
      </c>
      <c r="AO358" s="9">
        <f>+'Ark1'!S2405</f>
        <v>5089</v>
      </c>
      <c r="AP358" s="96">
        <f>+'Ark1'!T2405</f>
        <v>15.249542645967573</v>
      </c>
      <c r="AQ358" s="1">
        <f>+'Ark1'!W2405</f>
        <v>58.190410689722917</v>
      </c>
      <c r="AR358" s="1">
        <f>+'Ark1'!AB2405</f>
        <v>3.4036290793991322</v>
      </c>
      <c r="AS358" s="9">
        <f>+'Ark1'!Y2405</f>
        <v>112.62079398728105</v>
      </c>
      <c r="AT358" s="96">
        <f t="shared" si="5"/>
        <v>4.9278252611585946</v>
      </c>
      <c r="AU358" s="39"/>
      <c r="AV358"/>
      <c r="AW358"/>
      <c r="AX358"/>
      <c r="AY358"/>
      <c r="AZ358"/>
      <c r="BA358"/>
      <c r="BB358"/>
      <c r="BC358"/>
      <c r="BD358"/>
    </row>
    <row r="359" spans="35:56">
      <c r="AI359" s="39"/>
      <c r="AJ359">
        <f>+'Ark1'!C2406</f>
        <v>2005</v>
      </c>
      <c r="AK359">
        <f>+'Ark1'!N2406</f>
        <v>120</v>
      </c>
      <c r="AL359" s="3" t="s">
        <v>513</v>
      </c>
      <c r="AM359">
        <f>+'Ark1'!Q2406</f>
        <v>969</v>
      </c>
      <c r="AN359" s="9">
        <f>+'Ark1'!R2406</f>
        <v>4342</v>
      </c>
      <c r="AO359" s="9">
        <f>+'Ark1'!S2406</f>
        <v>4270</v>
      </c>
      <c r="AP359" s="96">
        <f>+'Ark1'!T2406</f>
        <v>12.760361181112197</v>
      </c>
      <c r="AQ359" s="1">
        <f>+'Ark1'!W2406</f>
        <v>58.005386416861803</v>
      </c>
      <c r="AR359" s="1">
        <f>+'Ark1'!AB2406</f>
        <v>3.6003797650464118</v>
      </c>
      <c r="AS359" s="9">
        <f>+'Ark1'!Y2406</f>
        <v>122.76506218332588</v>
      </c>
      <c r="AT359" s="96">
        <f t="shared" si="5"/>
        <v>4.480908152734778</v>
      </c>
      <c r="AU359" s="39"/>
      <c r="AV359"/>
      <c r="AW359"/>
      <c r="AX359"/>
      <c r="AY359"/>
      <c r="AZ359"/>
      <c r="BA359"/>
      <c r="BB359"/>
      <c r="BC359"/>
      <c r="BD359"/>
    </row>
    <row r="360" spans="35:56">
      <c r="AI360" s="39"/>
      <c r="AJ360">
        <f>+'Ark1'!C2407</f>
        <v>2005</v>
      </c>
      <c r="AK360">
        <f>+'Ark1'!N2407</f>
        <v>130</v>
      </c>
      <c r="AL360" s="3" t="s">
        <v>514</v>
      </c>
      <c r="AM360">
        <f>+'Ark1'!Q2407</f>
        <v>952</v>
      </c>
      <c r="AN360" s="9">
        <f>+'Ark1'!R2407</f>
        <v>3661</v>
      </c>
      <c r="AO360" s="9">
        <f>+'Ark1'!S2407</f>
        <v>3613</v>
      </c>
      <c r="AP360" s="96">
        <f>+'Ark1'!T2407</f>
        <v>10.759024017515374</v>
      </c>
      <c r="AQ360" s="1">
        <f>+'Ark1'!W2407</f>
        <v>57.935233877663983</v>
      </c>
      <c r="AR360" s="1">
        <f>+'Ark1'!AB2407</f>
        <v>3.832821269490243</v>
      </c>
      <c r="AS360" s="9">
        <f>+'Ark1'!Y2407</f>
        <v>133.20816716744079</v>
      </c>
      <c r="AT360" s="96">
        <f t="shared" si="5"/>
        <v>3.8455882352941178</v>
      </c>
      <c r="AU360" s="39"/>
      <c r="AV360"/>
      <c r="AW360"/>
      <c r="AX360"/>
      <c r="AY360"/>
      <c r="AZ360"/>
      <c r="BA360"/>
      <c r="BB360"/>
      <c r="BC360"/>
      <c r="BD360"/>
    </row>
    <row r="361" spans="35:56">
      <c r="AI361" s="39"/>
      <c r="AJ361">
        <f>+'Ark1'!C2408</f>
        <v>2005</v>
      </c>
      <c r="AK361">
        <f>+'Ark1'!N2408</f>
        <v>140</v>
      </c>
      <c r="AL361" s="3" t="s">
        <v>515</v>
      </c>
      <c r="AM361">
        <f>+'Ark1'!Q2408</f>
        <v>895</v>
      </c>
      <c r="AN361" s="9">
        <f>+'Ark1'!R2408</f>
        <v>3336</v>
      </c>
      <c r="AO361" s="9">
        <f>+'Ark1'!S2408</f>
        <v>3297</v>
      </c>
      <c r="AP361" s="96">
        <f>+'Ark1'!T2408</f>
        <v>9.8039071626417034</v>
      </c>
      <c r="AQ361" s="1">
        <f>+'Ark1'!W2408</f>
        <v>57.530178950561115</v>
      </c>
      <c r="AR361" s="1">
        <f>+'Ark1'!AB2408</f>
        <v>3.9182287566127778</v>
      </c>
      <c r="AS361" s="9">
        <f>+'Ark1'!Y2408</f>
        <v>143.34100719424461</v>
      </c>
      <c r="AT361" s="96">
        <f t="shared" si="5"/>
        <v>3.7273743016759777</v>
      </c>
      <c r="AU361" s="39"/>
      <c r="AV361"/>
      <c r="AW361"/>
      <c r="AX361"/>
      <c r="AY361"/>
      <c r="AZ361"/>
      <c r="BA361"/>
      <c r="BB361"/>
      <c r="BC361"/>
      <c r="BD361"/>
    </row>
    <row r="362" spans="35:56">
      <c r="AI362" s="39"/>
      <c r="AJ362">
        <f>+'Ark1'!C2409</f>
        <v>2005</v>
      </c>
      <c r="AK362">
        <f>+'Ark1'!N2409</f>
        <v>150</v>
      </c>
      <c r="AL362" s="3" t="s">
        <v>516</v>
      </c>
      <c r="AM362">
        <f>+'Ark1'!Q2409</f>
        <v>886</v>
      </c>
      <c r="AN362" s="9">
        <f>+'Ark1'!R2409</f>
        <v>3172</v>
      </c>
      <c r="AO362" s="9">
        <f>+'Ark1'!S2409</f>
        <v>3140</v>
      </c>
      <c r="AP362" s="96">
        <f>+'Ark1'!T2409</f>
        <v>9.321940503566994</v>
      </c>
      <c r="AQ362" s="1">
        <f>+'Ark1'!W2409</f>
        <v>56.854777070063712</v>
      </c>
      <c r="AR362" s="1">
        <f>+'Ark1'!AB2409</f>
        <v>4.2275174666928956</v>
      </c>
      <c r="AS362" s="9">
        <f>+'Ark1'!Y2409</f>
        <v>153.37354981084474</v>
      </c>
      <c r="AT362" s="96">
        <f t="shared" si="5"/>
        <v>3.5801354401805869</v>
      </c>
      <c r="AU362" s="39"/>
      <c r="AV362"/>
      <c r="AW362"/>
      <c r="AX362"/>
      <c r="AY362"/>
      <c r="AZ362"/>
      <c r="BA362"/>
      <c r="BB362"/>
      <c r="BC362"/>
      <c r="BD362"/>
    </row>
    <row r="363" spans="35:56">
      <c r="AI363" s="39"/>
      <c r="AJ363">
        <f>+'Ark1'!C2410</f>
        <v>2005</v>
      </c>
      <c r="AK363">
        <f>+'Ark1'!N2410</f>
        <v>160</v>
      </c>
      <c r="AL363" s="3" t="s">
        <v>517</v>
      </c>
      <c r="AM363">
        <f>+'Ark1'!Q2410</f>
        <v>822</v>
      </c>
      <c r="AN363" s="9">
        <f>+'Ark1'!R2410</f>
        <v>2794</v>
      </c>
      <c r="AO363" s="9">
        <f>+'Ark1'!S2410</f>
        <v>2769</v>
      </c>
      <c r="AP363" s="96">
        <f>+'Ark1'!T2410</f>
        <v>8.2110661308216226</v>
      </c>
      <c r="AQ363" s="1">
        <f>+'Ark1'!W2410</f>
        <v>56.334777898158194</v>
      </c>
      <c r="AR363" s="1">
        <f>+'Ark1'!AB2410</f>
        <v>4.2916710254666164</v>
      </c>
      <c r="AS363" s="9">
        <f>+'Ark1'!Y2410</f>
        <v>163.47304939155339</v>
      </c>
      <c r="AT363" s="96">
        <f t="shared" si="5"/>
        <v>3.3990267639902676</v>
      </c>
      <c r="AU363" s="39"/>
      <c r="AV363"/>
      <c r="AW363"/>
      <c r="AX363"/>
      <c r="AY363"/>
      <c r="AZ363"/>
      <c r="BA363"/>
      <c r="BB363"/>
      <c r="BC363"/>
      <c r="BD363"/>
    </row>
    <row r="364" spans="35:56">
      <c r="AI364" s="39"/>
      <c r="AJ364">
        <f>+'Ark1'!C2411</f>
        <v>2005</v>
      </c>
      <c r="AK364">
        <f>+'Ark1'!N2411</f>
        <v>170</v>
      </c>
      <c r="AL364" s="3" t="s">
        <v>518</v>
      </c>
      <c r="AM364">
        <f>+'Ark1'!Q2411</f>
        <v>779</v>
      </c>
      <c r="AN364" s="9">
        <f>+'Ark1'!R2411</f>
        <v>2437</v>
      </c>
      <c r="AO364" s="9">
        <f>+'Ark1'!S2411</f>
        <v>2425</v>
      </c>
      <c r="AP364" s="96">
        <f>+'Ark1'!T2411</f>
        <v>7.1619070010065444</v>
      </c>
      <c r="AQ364" s="1">
        <f>+'Ark1'!W2411</f>
        <v>55.480412371134015</v>
      </c>
      <c r="AR364" s="1">
        <f>+'Ark1'!AB2411</f>
        <v>4.3615621710824977</v>
      </c>
      <c r="AS364" s="9">
        <f>+'Ark1'!Y2411</f>
        <v>173.99893311448517</v>
      </c>
      <c r="AT364" s="96">
        <f t="shared" si="5"/>
        <v>3.1283697047496792</v>
      </c>
      <c r="AU364" s="39"/>
      <c r="AV364"/>
      <c r="AW364"/>
      <c r="AX364"/>
      <c r="AY364"/>
      <c r="AZ364"/>
      <c r="BA364"/>
      <c r="BB364"/>
      <c r="BC364"/>
      <c r="BD364"/>
    </row>
    <row r="365" spans="35:56">
      <c r="AI365" s="39"/>
      <c r="AJ365">
        <f>+'Ark1'!C2412</f>
        <v>2005</v>
      </c>
      <c r="AK365">
        <f>+'Ark1'!N2412</f>
        <v>180</v>
      </c>
      <c r="AL365" s="3" t="s">
        <v>519</v>
      </c>
      <c r="AM365">
        <f>+'Ark1'!Q2412</f>
        <v>680</v>
      </c>
      <c r="AN365" s="9">
        <f>+'Ark1'!R2412</f>
        <v>1842</v>
      </c>
      <c r="AO365" s="9">
        <f>+'Ark1'!S2412</f>
        <v>1831</v>
      </c>
      <c r="AP365" s="96">
        <f>+'Ark1'!T2412</f>
        <v>5.4133084513147551</v>
      </c>
      <c r="AQ365" s="1">
        <f>+'Ark1'!W2412</f>
        <v>54.383397050791913</v>
      </c>
      <c r="AR365" s="1">
        <f>+'Ark1'!AB2412</f>
        <v>4.4785339865490545</v>
      </c>
      <c r="AS365" s="9">
        <f>+'Ark1'!Y2412</f>
        <v>183.84929424538521</v>
      </c>
      <c r="AT365" s="96">
        <f t="shared" si="5"/>
        <v>2.7088235294117649</v>
      </c>
      <c r="AU365" s="39"/>
      <c r="AV365"/>
      <c r="AW365"/>
      <c r="AX365"/>
      <c r="AY365"/>
      <c r="AZ365"/>
      <c r="BA365"/>
      <c r="BB365"/>
      <c r="BC365"/>
      <c r="BD365"/>
    </row>
    <row r="366" spans="35:56">
      <c r="AI366" s="39"/>
      <c r="AJ366">
        <f>+'Ark1'!C2413</f>
        <v>2005</v>
      </c>
      <c r="AK366">
        <f>+'Ark1'!N2413</f>
        <v>190</v>
      </c>
      <c r="AL366" s="3" t="s">
        <v>520</v>
      </c>
      <c r="AM366">
        <f>+'Ark1'!Q2413</f>
        <v>618</v>
      </c>
      <c r="AN366" s="9">
        <f>+'Ark1'!R2413</f>
        <v>1404</v>
      </c>
      <c r="AO366" s="9">
        <f>+'Ark1'!S2413</f>
        <v>1397</v>
      </c>
      <c r="AP366" s="96">
        <f>+'Ark1'!T2413</f>
        <v>4.1261048130542433</v>
      </c>
      <c r="AQ366" s="1">
        <f>+'Ark1'!W2413</f>
        <v>52.951324266284914</v>
      </c>
      <c r="AR366" s="1">
        <f>+'Ark1'!AB2413</f>
        <v>4.8239359392175052</v>
      </c>
      <c r="AS366" s="9">
        <f>+'Ark1'!Y2413</f>
        <v>193.70149572649564</v>
      </c>
      <c r="AT366" s="96">
        <f t="shared" si="5"/>
        <v>2.2718446601941746</v>
      </c>
      <c r="AU366" s="39"/>
      <c r="AV366"/>
      <c r="AW366"/>
      <c r="AX366"/>
      <c r="AY366"/>
      <c r="AZ366"/>
      <c r="BA366"/>
      <c r="BB366"/>
      <c r="BC366"/>
      <c r="BD366"/>
    </row>
    <row r="367" spans="35:56">
      <c r="AI367" s="39"/>
      <c r="AJ367">
        <f>+'Ark1'!C2414</f>
        <v>2005</v>
      </c>
      <c r="AK367">
        <f>+'Ark1'!N2414</f>
        <v>200</v>
      </c>
      <c r="AL367" s="3" t="s">
        <v>521</v>
      </c>
      <c r="AM367">
        <f>+'Ark1'!Q2414</f>
        <v>453</v>
      </c>
      <c r="AN367" s="9">
        <f>+'Ark1'!R2414</f>
        <v>881</v>
      </c>
      <c r="AO367" s="9">
        <f>+'Ark1'!S2414</f>
        <v>877</v>
      </c>
      <c r="AP367" s="96">
        <f>+'Ark1'!T2414</f>
        <v>2.5891013819806181</v>
      </c>
      <c r="AQ367" s="1">
        <f>+'Ark1'!W2414</f>
        <v>51.36830102622578</v>
      </c>
      <c r="AR367" s="1">
        <f>+'Ark1'!AB2414</f>
        <v>5.0853646478413745</v>
      </c>
      <c r="AS367" s="9">
        <f>+'Ark1'!Y2414</f>
        <v>203.67253121452924</v>
      </c>
      <c r="AT367" s="96">
        <f t="shared" si="5"/>
        <v>1.944812362030905</v>
      </c>
      <c r="AU367" s="39"/>
      <c r="AV367"/>
      <c r="AW367"/>
      <c r="AX367"/>
      <c r="AY367"/>
      <c r="AZ367"/>
      <c r="BA367"/>
      <c r="BB367"/>
      <c r="BC367"/>
      <c r="BD367"/>
    </row>
    <row r="368" spans="35:56">
      <c r="AI368" s="39"/>
      <c r="AJ368">
        <f>+'Ark1'!C2415</f>
        <v>2005</v>
      </c>
      <c r="AK368">
        <f>+'Ark1'!N2415</f>
        <v>210</v>
      </c>
      <c r="AL368" s="3" t="s">
        <v>522</v>
      </c>
      <c r="AM368">
        <f>+'Ark1'!Q2415</f>
        <v>316</v>
      </c>
      <c r="AN368" s="9">
        <f>+'Ark1'!R2415</f>
        <v>546</v>
      </c>
      <c r="AO368" s="9">
        <f>+'Ark1'!S2415</f>
        <v>545</v>
      </c>
      <c r="AP368" s="96">
        <f>+'Ark1'!T2415</f>
        <v>1.6045963161877612</v>
      </c>
      <c r="AQ368" s="1">
        <f>+'Ark1'!W2415</f>
        <v>49.856880733944941</v>
      </c>
      <c r="AR368" s="1">
        <f>+'Ark1'!AB2415</f>
        <v>5.3224186916189371</v>
      </c>
      <c r="AS368" s="9">
        <f>+'Ark1'!Y2415</f>
        <v>214.14084249084257</v>
      </c>
      <c r="AT368" s="96">
        <f t="shared" si="5"/>
        <v>1.7278481012658229</v>
      </c>
      <c r="AU368" s="39"/>
      <c r="AV368"/>
      <c r="AW368"/>
      <c r="AX368"/>
      <c r="AY368"/>
      <c r="AZ368"/>
      <c r="BA368"/>
      <c r="BB368"/>
      <c r="BC368"/>
      <c r="BD368"/>
    </row>
    <row r="369" spans="35:56">
      <c r="AI369" s="39"/>
      <c r="AJ369">
        <f>+'Ark1'!C2416</f>
        <v>2005</v>
      </c>
      <c r="AK369">
        <f>+'Ark1'!N2416</f>
        <v>220</v>
      </c>
      <c r="AL369" s="3" t="s">
        <v>523</v>
      </c>
      <c r="AM369">
        <f>+'Ark1'!Q2416</f>
        <v>210</v>
      </c>
      <c r="AN369" s="9">
        <f>+'Ark1'!R2416</f>
        <v>298</v>
      </c>
      <c r="AO369" s="9">
        <f>+'Ark1'!S2416</f>
        <v>297</v>
      </c>
      <c r="AP369" s="96">
        <f>+'Ark1'!T2416</f>
        <v>0.87576868539185504</v>
      </c>
      <c r="AQ369" s="1">
        <f>+'Ark1'!W2416</f>
        <v>48.663299663299647</v>
      </c>
      <c r="AR369" s="1">
        <f>+'Ark1'!AB2416</f>
        <v>5.5493894972651914</v>
      </c>
      <c r="AS369" s="9">
        <f>+'Ark1'!Y2416</f>
        <v>223.74798657718111</v>
      </c>
      <c r="AT369" s="96">
        <f t="shared" si="5"/>
        <v>1.4190476190476191</v>
      </c>
      <c r="AU369" s="39"/>
      <c r="AV369"/>
      <c r="AW369"/>
      <c r="AX369"/>
      <c r="AY369"/>
      <c r="AZ369"/>
      <c r="BA369"/>
      <c r="BB369"/>
      <c r="BC369"/>
      <c r="BD369"/>
    </row>
    <row r="370" spans="35:56">
      <c r="AI370" s="39"/>
      <c r="AJ370">
        <f>+'Ark1'!C2417</f>
        <v>2005</v>
      </c>
      <c r="AK370">
        <f>+'Ark1'!N2417</f>
        <v>230</v>
      </c>
      <c r="AL370" s="3" t="s">
        <v>524</v>
      </c>
      <c r="AM370">
        <f>+'Ark1'!Q2417</f>
        <v>180</v>
      </c>
      <c r="AN370" s="9">
        <f>+'Ark1'!R2417</f>
        <v>285</v>
      </c>
      <c r="AO370" s="9">
        <f>+'Ark1'!S2417</f>
        <v>285</v>
      </c>
      <c r="AP370" s="96">
        <f>+'Ark1'!T2417</f>
        <v>0.83756401119690849</v>
      </c>
      <c r="AQ370" s="1">
        <f>+'Ark1'!W2417</f>
        <v>46.656140350877195</v>
      </c>
      <c r="AR370" s="1">
        <f>+'Ark1'!AB2417</f>
        <v>6.5706155428453181</v>
      </c>
      <c r="AS370" s="9">
        <f>+'Ark1'!Y2417</f>
        <v>241.94736842105263</v>
      </c>
      <c r="AT370" s="96">
        <f t="shared" si="5"/>
        <v>1.5833333333333333</v>
      </c>
      <c r="AU370" s="39"/>
      <c r="AV370"/>
      <c r="AW370"/>
      <c r="AX370"/>
      <c r="AY370"/>
      <c r="AZ370"/>
      <c r="BA370"/>
      <c r="BB370"/>
      <c r="BC370"/>
      <c r="BD370"/>
    </row>
    <row r="371" spans="35:56">
      <c r="AI371" s="39"/>
      <c r="AJ371">
        <f>+'Ark1'!C2418</f>
        <v>2004</v>
      </c>
      <c r="AK371">
        <f>+'Ark1'!N2418</f>
        <v>60</v>
      </c>
      <c r="AL371" s="3" t="s">
        <v>525</v>
      </c>
      <c r="AM371">
        <f>+'Ark1'!Q2418</f>
        <v>33</v>
      </c>
      <c r="AN371" s="9">
        <f>+'Ark1'!R2418</f>
        <v>27</v>
      </c>
      <c r="AO371" s="9">
        <f>+'Ark1'!S2418</f>
        <v>17</v>
      </c>
      <c r="AP371" s="96">
        <f>+'Ark1'!T2418</f>
        <v>8.2680058794708494E-2</v>
      </c>
      <c r="AQ371" s="1">
        <f>+'Ark1'!W2418</f>
        <v>58.352941176470594</v>
      </c>
      <c r="AR371" s="1">
        <f>+'Ark1'!AB2418</f>
        <v>3.3244402708105887</v>
      </c>
      <c r="AS371" s="9">
        <f>+'Ark1'!Y2418</f>
        <v>38.892592592592592</v>
      </c>
      <c r="AT371" s="96">
        <f t="shared" si="5"/>
        <v>0.81818181818181823</v>
      </c>
      <c r="AU371" s="39"/>
      <c r="AV371"/>
      <c r="AW371"/>
      <c r="AX371"/>
      <c r="AY371"/>
      <c r="AZ371"/>
      <c r="BA371"/>
      <c r="BB371"/>
      <c r="BC371"/>
      <c r="BD371"/>
    </row>
    <row r="372" spans="35:56">
      <c r="AI372" s="39"/>
      <c r="AJ372" s="47">
        <f>+'Ark1'!C2419</f>
        <v>2004</v>
      </c>
      <c r="AK372" s="47">
        <f>+'Ark1'!N2419</f>
        <v>70</v>
      </c>
      <c r="AL372" s="47" t="s">
        <v>509</v>
      </c>
      <c r="AM372" s="47">
        <f>+'Ark1'!Q2419</f>
        <v>47</v>
      </c>
      <c r="AN372" s="47">
        <f>+'Ark1'!R2419</f>
        <v>60</v>
      </c>
      <c r="AO372" s="47">
        <f>+'Ark1'!S2419</f>
        <v>51</v>
      </c>
      <c r="AP372" s="101">
        <f>+'Ark1'!T2419</f>
        <v>0.18373346398824111</v>
      </c>
      <c r="AQ372" s="47">
        <f>+'Ark1'!W2419</f>
        <v>59.705882352941181</v>
      </c>
      <c r="AR372" s="47">
        <f>+'Ark1'!AB2419</f>
        <v>4.4338011738128751</v>
      </c>
      <c r="AS372" s="65">
        <f>+'Ark1'!Y2419</f>
        <v>65.398333333333355</v>
      </c>
      <c r="AT372" s="101">
        <f t="shared" si="5"/>
        <v>1.2765957446808511</v>
      </c>
      <c r="AU372" s="39"/>
      <c r="AV372"/>
      <c r="AW372"/>
      <c r="AX372"/>
      <c r="AY372"/>
      <c r="AZ372"/>
      <c r="BA372"/>
      <c r="BB372"/>
      <c r="BC372"/>
      <c r="BD372"/>
    </row>
    <row r="373" spans="35:56">
      <c r="AI373" s="39"/>
      <c r="AJ373" s="47">
        <f>+'Ark1'!C2420</f>
        <v>2004</v>
      </c>
      <c r="AK373" s="47">
        <f>+'Ark1'!N2420</f>
        <v>80</v>
      </c>
      <c r="AL373" s="47" t="s">
        <v>510</v>
      </c>
      <c r="AM373" s="47">
        <f>+'Ark1'!Q2420</f>
        <v>110</v>
      </c>
      <c r="AN373" s="47">
        <f>+'Ark1'!R2420</f>
        <v>193</v>
      </c>
      <c r="AO373" s="47">
        <f>+'Ark1'!S2420</f>
        <v>178</v>
      </c>
      <c r="AP373" s="101">
        <f>+'Ark1'!T2420</f>
        <v>0.59100930916217564</v>
      </c>
      <c r="AQ373" s="47">
        <f>+'Ark1'!W2420</f>
        <v>60.443820224719104</v>
      </c>
      <c r="AR373" s="47">
        <f>+'Ark1'!AB2420</f>
        <v>3.4850710519792116</v>
      </c>
      <c r="AS373" s="65">
        <f>+'Ark1'!Y2420</f>
        <v>79.259585492227984</v>
      </c>
      <c r="AT373" s="101">
        <f t="shared" si="5"/>
        <v>1.7545454545454546</v>
      </c>
      <c r="AU373" s="39"/>
      <c r="AV373"/>
      <c r="AW373"/>
      <c r="AX373"/>
      <c r="AY373"/>
      <c r="AZ373"/>
      <c r="BA373"/>
      <c r="BB373"/>
      <c r="BC373"/>
      <c r="BD373"/>
    </row>
    <row r="374" spans="35:56">
      <c r="AI374" s="39"/>
      <c r="AJ374" s="47">
        <f>+'Ark1'!C2421</f>
        <v>2004</v>
      </c>
      <c r="AK374" s="47">
        <f>+'Ark1'!N2421</f>
        <v>90</v>
      </c>
      <c r="AL374" s="47" t="s">
        <v>511</v>
      </c>
      <c r="AM374" s="47">
        <f>+'Ark1'!Q2421</f>
        <v>297</v>
      </c>
      <c r="AN374" s="47">
        <f>+'Ark1'!R2421</f>
        <v>627</v>
      </c>
      <c r="AO374" s="47">
        <f>+'Ark1'!S2421</f>
        <v>582</v>
      </c>
      <c r="AP374" s="101">
        <f>+'Ark1'!T2421</f>
        <v>1.9200146986771192</v>
      </c>
      <c r="AQ374" s="47">
        <f>+'Ark1'!W2421</f>
        <v>60.097938144329881</v>
      </c>
      <c r="AR374" s="47">
        <f>+'Ark1'!AB2421</f>
        <v>2.7223832057956661</v>
      </c>
      <c r="AS374" s="202">
        <f>+'Ark1'!Y2421</f>
        <v>88.893620414672995</v>
      </c>
      <c r="AT374" s="88">
        <f t="shared" si="5"/>
        <v>2.1111111111111112</v>
      </c>
      <c r="AU374" s="39"/>
    </row>
    <row r="375" spans="35:56">
      <c r="AI375" s="39"/>
      <c r="AJ375" s="47">
        <f>+'Ark1'!C2422</f>
        <v>2004</v>
      </c>
      <c r="AK375" s="47">
        <f>+'Ark1'!N2422</f>
        <v>100</v>
      </c>
      <c r="AL375" s="47" t="s">
        <v>486</v>
      </c>
      <c r="AM375" s="47">
        <f>+'Ark1'!Q2422</f>
        <v>856</v>
      </c>
      <c r="AN375" s="47">
        <f>+'Ark1'!R2422</f>
        <v>2802</v>
      </c>
      <c r="AO375" s="47">
        <f>+'Ark1'!S2422</f>
        <v>2752</v>
      </c>
      <c r="AP375" s="101">
        <f>+'Ark1'!T2422</f>
        <v>8.580352768250858</v>
      </c>
      <c r="AQ375" s="47">
        <f>+'Ark1'!W2422</f>
        <v>58.458212209302339</v>
      </c>
      <c r="AR375" s="47">
        <f>+'Ark1'!AB2422</f>
        <v>3.4205684709225408</v>
      </c>
      <c r="AS375" s="202">
        <f>+'Ark1'!Y2422</f>
        <v>104.87198429693106</v>
      </c>
      <c r="AT375" s="88">
        <f t="shared" si="5"/>
        <v>3.2733644859813085</v>
      </c>
      <c r="AU375" s="39"/>
    </row>
    <row r="376" spans="35:56">
      <c r="AI376" s="39"/>
      <c r="AJ376" s="47">
        <f>+'Ark1'!C2423</f>
        <v>2004</v>
      </c>
      <c r="AK376" s="47">
        <f>+'Ark1'!N2423</f>
        <v>110</v>
      </c>
      <c r="AL376" s="47" t="s">
        <v>512</v>
      </c>
      <c r="AM376" s="47">
        <f>+'Ark1'!Q2423</f>
        <v>1099</v>
      </c>
      <c r="AN376" s="47">
        <f>+'Ark1'!R2423</f>
        <v>5428</v>
      </c>
      <c r="AO376" s="47">
        <f>+'Ark1'!S2423</f>
        <v>5353</v>
      </c>
      <c r="AP376" s="101">
        <f>+'Ark1'!T2423</f>
        <v>16.621754042136203</v>
      </c>
      <c r="AQ376" s="47">
        <f>+'Ark1'!W2423</f>
        <v>57.634036988604514</v>
      </c>
      <c r="AR376" s="47">
        <f>+'Ark1'!AB2423</f>
        <v>3.4680920842952339</v>
      </c>
      <c r="AS376" s="202">
        <f>+'Ark1'!Y2423</f>
        <v>113.26586219602022</v>
      </c>
      <c r="AT376" s="88">
        <f t="shared" si="5"/>
        <v>4.9390354868061879</v>
      </c>
      <c r="AU376" s="39"/>
    </row>
    <row r="377" spans="35:56">
      <c r="AI377" s="39"/>
      <c r="AJ377" s="47">
        <f>+'Ark1'!C2424</f>
        <v>2004</v>
      </c>
      <c r="AK377" s="47">
        <f>+'Ark1'!N2424</f>
        <v>120</v>
      </c>
      <c r="AL377" s="47" t="s">
        <v>513</v>
      </c>
      <c r="AM377" s="47">
        <f>+'Ark1'!Q2424</f>
        <v>1009</v>
      </c>
      <c r="AN377" s="47">
        <f>+'Ark1'!R2424</f>
        <v>4192</v>
      </c>
      <c r="AO377" s="47">
        <f>+'Ark1'!S2424</f>
        <v>4150</v>
      </c>
      <c r="AP377" s="101">
        <f>+'Ark1'!T2424</f>
        <v>12.836844683978439</v>
      </c>
      <c r="AQ377" s="47">
        <f>+'Ark1'!W2424</f>
        <v>57.517831325301195</v>
      </c>
      <c r="AR377" s="47">
        <f>+'Ark1'!AB2424</f>
        <v>3.5938428096153472</v>
      </c>
      <c r="AS377" s="202">
        <f>+'Ark1'!Y2424</f>
        <v>123.59885496183212</v>
      </c>
      <c r="AT377" s="88">
        <f t="shared" si="5"/>
        <v>4.1546085232903867</v>
      </c>
      <c r="AU377" s="39"/>
    </row>
    <row r="378" spans="35:56">
      <c r="AI378" s="39"/>
      <c r="AJ378" s="47">
        <f>+'Ark1'!C2425</f>
        <v>2004</v>
      </c>
      <c r="AK378" s="47">
        <f>+'Ark1'!N2425</f>
        <v>130</v>
      </c>
      <c r="AL378" s="47" t="s">
        <v>514</v>
      </c>
      <c r="AM378" s="47">
        <f>+'Ark1'!Q2425</f>
        <v>1043</v>
      </c>
      <c r="AN378" s="47">
        <f>+'Ark1'!R2425</f>
        <v>3751</v>
      </c>
      <c r="AO378" s="47">
        <f>+'Ark1'!S2425</f>
        <v>3695</v>
      </c>
      <c r="AP378" s="101">
        <f>+'Ark1'!T2425</f>
        <v>11.486403723664871</v>
      </c>
      <c r="AQ378" s="47">
        <f>+'Ark1'!W2425</f>
        <v>57.356156968876867</v>
      </c>
      <c r="AR378" s="47">
        <f>+'Ark1'!AB2425</f>
        <v>3.6938781022238407</v>
      </c>
      <c r="AS378" s="202">
        <f>+'Ark1'!Y2425</f>
        <v>132.93852306051727</v>
      </c>
      <c r="AT378" s="88">
        <f t="shared" si="5"/>
        <v>3.5963566634707576</v>
      </c>
      <c r="AU378" s="39"/>
    </row>
    <row r="379" spans="35:56">
      <c r="AI379" s="39"/>
      <c r="AJ379" s="47">
        <f>+'Ark1'!C2426</f>
        <v>2004</v>
      </c>
      <c r="AK379" s="47">
        <f>+'Ark1'!N2426</f>
        <v>140</v>
      </c>
      <c r="AL379" s="47" t="s">
        <v>515</v>
      </c>
      <c r="AM379" s="47">
        <f>+'Ark1'!Q2426</f>
        <v>992</v>
      </c>
      <c r="AN379" s="47">
        <f>+'Ark1'!R2426</f>
        <v>3297</v>
      </c>
      <c r="AO379" s="47">
        <f>+'Ark1'!S2426</f>
        <v>3263</v>
      </c>
      <c r="AP379" s="101">
        <f>+'Ark1'!T2426</f>
        <v>10.096153846153843</v>
      </c>
      <c r="AQ379" s="47">
        <f>+'Ark1'!W2426</f>
        <v>57.029420778424758</v>
      </c>
      <c r="AR379" s="47">
        <f>+'Ark1'!AB2426</f>
        <v>3.7813021123834094</v>
      </c>
      <c r="AS379" s="202">
        <f>+'Ark1'!Y2426</f>
        <v>143.39748255990273</v>
      </c>
      <c r="AT379" s="88">
        <f t="shared" si="5"/>
        <v>3.3235887096774195</v>
      </c>
      <c r="AU379" s="39"/>
    </row>
    <row r="380" spans="35:56">
      <c r="AI380" s="39"/>
      <c r="AJ380" s="47">
        <f>+'Ark1'!C2427</f>
        <v>2004</v>
      </c>
      <c r="AK380" s="47">
        <f>+'Ark1'!N2427</f>
        <v>150</v>
      </c>
      <c r="AL380" s="47" t="s">
        <v>516</v>
      </c>
      <c r="AM380" s="47">
        <f>+'Ark1'!Q2427</f>
        <v>927</v>
      </c>
      <c r="AN380" s="47">
        <f>+'Ark1'!R2427</f>
        <v>2912</v>
      </c>
      <c r="AO380" s="47">
        <f>+'Ark1'!S2427</f>
        <v>2886</v>
      </c>
      <c r="AP380" s="101">
        <f>+'Ark1'!T2427</f>
        <v>8.9171974522292992</v>
      </c>
      <c r="AQ380" s="47">
        <f>+'Ark1'!W2427</f>
        <v>56.413374913374895</v>
      </c>
      <c r="AR380" s="47">
        <f>+'Ark1'!AB2427</f>
        <v>3.9790617844918601</v>
      </c>
      <c r="AS380" s="202">
        <f>+'Ark1'!Y2427</f>
        <v>153.58423763736235</v>
      </c>
      <c r="AT380" s="88">
        <f t="shared" si="5"/>
        <v>3.1413160733549081</v>
      </c>
      <c r="AU380" s="39"/>
    </row>
    <row r="381" spans="35:56">
      <c r="AI381" s="39"/>
      <c r="AJ381" s="47">
        <f>+'Ark1'!C2428</f>
        <v>2004</v>
      </c>
      <c r="AK381" s="47">
        <f>+'Ark1'!N2428</f>
        <v>160</v>
      </c>
      <c r="AL381" s="47" t="s">
        <v>517</v>
      </c>
      <c r="AM381" s="47">
        <f>+'Ark1'!Q2428</f>
        <v>844</v>
      </c>
      <c r="AN381" s="47">
        <f>+'Ark1'!R2428</f>
        <v>2508</v>
      </c>
      <c r="AO381" s="47">
        <f>+'Ark1'!S2428</f>
        <v>2483</v>
      </c>
      <c r="AP381" s="101">
        <f>+'Ark1'!T2428</f>
        <v>7.6800587947084766</v>
      </c>
      <c r="AQ381" s="47">
        <f>+'Ark1'!W2428</f>
        <v>55.918646798227925</v>
      </c>
      <c r="AR381" s="47">
        <f>+'Ark1'!AB2428</f>
        <v>4.0302704130858205</v>
      </c>
      <c r="AS381" s="202">
        <f>+'Ark1'!Y2428</f>
        <v>163.20055821371619</v>
      </c>
      <c r="AT381" s="88">
        <f t="shared" si="5"/>
        <v>2.971563981042654</v>
      </c>
      <c r="AU381" s="39"/>
    </row>
    <row r="382" spans="35:56">
      <c r="AI382" s="39"/>
      <c r="AJ382" s="47">
        <f>+'Ark1'!C2429</f>
        <v>2004</v>
      </c>
      <c r="AK382" s="47">
        <f>+'Ark1'!N2429</f>
        <v>170</v>
      </c>
      <c r="AL382" s="47" t="s">
        <v>518</v>
      </c>
      <c r="AM382" s="47">
        <f>+'Ark1'!Q2429</f>
        <v>772</v>
      </c>
      <c r="AN382" s="47">
        <f>+'Ark1'!R2429</f>
        <v>2078</v>
      </c>
      <c r="AO382" s="47">
        <f>+'Ark1'!S2429</f>
        <v>2063</v>
      </c>
      <c r="AP382" s="101">
        <f>+'Ark1'!T2429</f>
        <v>6.3633023027927491</v>
      </c>
      <c r="AQ382" s="47">
        <f>+'Ark1'!W2429</f>
        <v>54.785264178381006</v>
      </c>
      <c r="AR382" s="47">
        <f>+'Ark1'!AB2429</f>
        <v>4.2541572169212865</v>
      </c>
      <c r="AS382" s="65">
        <f>+'Ark1'!Y2429</f>
        <v>173.63445620789216</v>
      </c>
      <c r="AT382" s="88">
        <f t="shared" si="5"/>
        <v>2.6917098445595853</v>
      </c>
      <c r="AU382" s="39"/>
    </row>
    <row r="383" spans="35:56">
      <c r="AI383" s="39"/>
      <c r="AJ383" s="47">
        <f>+'Ark1'!C2430</f>
        <v>2004</v>
      </c>
      <c r="AK383" s="47">
        <f>+'Ark1'!N2430</f>
        <v>180</v>
      </c>
      <c r="AL383" s="47" t="s">
        <v>519</v>
      </c>
      <c r="AM383" s="47">
        <f>+'Ark1'!Q2430</f>
        <v>666</v>
      </c>
      <c r="AN383" s="47">
        <f>+'Ark1'!R2430</f>
        <v>1679</v>
      </c>
      <c r="AO383" s="47">
        <f>+'Ark1'!S2430</f>
        <v>1670</v>
      </c>
      <c r="AP383" s="101">
        <f>+'Ark1'!T2430</f>
        <v>5.141474767270946</v>
      </c>
      <c r="AQ383" s="47">
        <f>+'Ark1'!W2430</f>
        <v>53.777844311377265</v>
      </c>
      <c r="AR383" s="47">
        <f>+'Ark1'!AB2430</f>
        <v>4.3760767872167827</v>
      </c>
      <c r="AS383" s="65">
        <f>+'Ark1'!Y2430</f>
        <v>183.948302561048</v>
      </c>
      <c r="AT383" s="88">
        <f t="shared" si="5"/>
        <v>2.5210210210210211</v>
      </c>
      <c r="AU383" s="39"/>
    </row>
    <row r="384" spans="35:56">
      <c r="AI384" s="39"/>
      <c r="AJ384" s="47">
        <f>+'Ark1'!C2431</f>
        <v>2004</v>
      </c>
      <c r="AK384" s="47">
        <f>+'Ark1'!N2431</f>
        <v>190</v>
      </c>
      <c r="AL384" s="47" t="s">
        <v>520</v>
      </c>
      <c r="AM384" s="47">
        <f>+'Ark1'!Q2431</f>
        <v>578</v>
      </c>
      <c r="AN384" s="47">
        <f>+'Ark1'!R2431</f>
        <v>1208</v>
      </c>
      <c r="AO384" s="47">
        <f>+'Ark1'!S2431</f>
        <v>1203</v>
      </c>
      <c r="AP384" s="101">
        <f>+'Ark1'!T2431</f>
        <v>3.6991670749632526</v>
      </c>
      <c r="AQ384" s="47">
        <f>+'Ark1'!W2431</f>
        <v>52.585203657522861</v>
      </c>
      <c r="AR384" s="47">
        <f>+'Ark1'!AB2431</f>
        <v>4.6999775936488195</v>
      </c>
      <c r="AS384" s="65">
        <f>+'Ark1'!Y2431</f>
        <v>194.08551324503327</v>
      </c>
      <c r="AT384" s="88">
        <f t="shared" si="5"/>
        <v>2.0899653979238755</v>
      </c>
      <c r="AU384" s="39"/>
    </row>
    <row r="385" spans="35:47">
      <c r="AI385" s="39"/>
      <c r="AJ385" s="47">
        <f>+'Ark1'!C2432</f>
        <v>2004</v>
      </c>
      <c r="AK385" s="47">
        <f>+'Ark1'!N2432</f>
        <v>200</v>
      </c>
      <c r="AL385" s="47" t="s">
        <v>521</v>
      </c>
      <c r="AM385" s="47">
        <f>+'Ark1'!Q2432</f>
        <v>420</v>
      </c>
      <c r="AN385" s="47">
        <f>+'Ark1'!R2432</f>
        <v>818</v>
      </c>
      <c r="AO385" s="47">
        <f>+'Ark1'!S2432</f>
        <v>814</v>
      </c>
      <c r="AP385" s="101">
        <f>+'Ark1'!T2432</f>
        <v>2.5048995590396874</v>
      </c>
      <c r="AQ385" s="47">
        <f>+'Ark1'!W2432</f>
        <v>51.304668304668304</v>
      </c>
      <c r="AR385" s="47">
        <f>+'Ark1'!AB2432</f>
        <v>4.7399761375271883</v>
      </c>
      <c r="AS385" s="65">
        <f>+'Ark1'!Y2432</f>
        <v>203.86894865525664</v>
      </c>
      <c r="AT385" s="88">
        <f t="shared" si="5"/>
        <v>1.9476190476190476</v>
      </c>
      <c r="AU385" s="39"/>
    </row>
    <row r="386" spans="35:47">
      <c r="AI386" s="39"/>
      <c r="AJ386" s="47">
        <f>+'Ark1'!C2433</f>
        <v>2004</v>
      </c>
      <c r="AK386" s="47">
        <f>+'Ark1'!N2433</f>
        <v>210</v>
      </c>
      <c r="AL386" s="47" t="s">
        <v>522</v>
      </c>
      <c r="AM386" s="47">
        <f>+'Ark1'!Q2433</f>
        <v>312</v>
      </c>
      <c r="AN386" s="47">
        <f>+'Ark1'!R2433</f>
        <v>511</v>
      </c>
      <c r="AO386" s="47">
        <f>+'Ark1'!S2433</f>
        <v>509</v>
      </c>
      <c r="AP386" s="101">
        <f>+'Ark1'!T2433</f>
        <v>1.5647966682998533</v>
      </c>
      <c r="AQ386" s="47">
        <f>+'Ark1'!W2433</f>
        <v>49.679764243614947</v>
      </c>
      <c r="AR386" s="47">
        <f>+'Ark1'!AB2433</f>
        <v>5.1722399360631472</v>
      </c>
      <c r="AS386" s="65">
        <f>+'Ark1'!Y2433</f>
        <v>213.76908023483364</v>
      </c>
      <c r="AT386" s="88">
        <f t="shared" si="5"/>
        <v>1.6378205128205128</v>
      </c>
      <c r="AU386" s="39"/>
    </row>
    <row r="387" spans="35:47">
      <c r="AI387" s="39"/>
      <c r="AJ387" s="47">
        <f>+'Ark1'!C2434</f>
        <v>2004</v>
      </c>
      <c r="AK387" s="47">
        <f>+'Ark1'!N2434</f>
        <v>220</v>
      </c>
      <c r="AL387" s="47" t="s">
        <v>523</v>
      </c>
      <c r="AM387" s="47">
        <f>+'Ark1'!Q2434</f>
        <v>197</v>
      </c>
      <c r="AN387" s="47">
        <f>+'Ark1'!R2434</f>
        <v>291</v>
      </c>
      <c r="AO387" s="47">
        <f>+'Ark1'!S2434</f>
        <v>289</v>
      </c>
      <c r="AP387" s="101">
        <f>+'Ark1'!T2434</f>
        <v>0.89110730034296948</v>
      </c>
      <c r="AQ387" s="47">
        <f>+'Ark1'!W2434</f>
        <v>47.449826989619375</v>
      </c>
      <c r="AR387" s="47">
        <f>+'Ark1'!AB2434</f>
        <v>5.3122312645563277</v>
      </c>
      <c r="AS387" s="65">
        <f>+'Ark1'!Y2434</f>
        <v>223.01202749140887</v>
      </c>
      <c r="AT387" s="88">
        <f t="shared" si="5"/>
        <v>1.4771573604060915</v>
      </c>
      <c r="AU387" s="39"/>
    </row>
    <row r="388" spans="35:47">
      <c r="AI388" s="39"/>
      <c r="AJ388" s="47">
        <f>+'Ark1'!C2435</f>
        <v>2004</v>
      </c>
      <c r="AK388" s="47">
        <f>+'Ark1'!N2435</f>
        <v>230</v>
      </c>
      <c r="AL388" s="47" t="s">
        <v>524</v>
      </c>
      <c r="AM388" s="47">
        <f>+'Ark1'!Q2435</f>
        <v>159</v>
      </c>
      <c r="AN388" s="47">
        <f>+'Ark1'!R2435</f>
        <v>274</v>
      </c>
      <c r="AO388" s="47">
        <f>+'Ark1'!S2435</f>
        <v>273</v>
      </c>
      <c r="AP388" s="101">
        <f>+'Ark1'!T2435</f>
        <v>0.83904948554630099</v>
      </c>
      <c r="AQ388" s="47">
        <f>+'Ark1'!W2435</f>
        <v>46.062271062271058</v>
      </c>
      <c r="AR388" s="47">
        <f>+'Ark1'!AB2435</f>
        <v>5.6139352360843757</v>
      </c>
      <c r="AS388" s="65">
        <f>+'Ark1'!Y2435</f>
        <v>240.58284671532843</v>
      </c>
      <c r="AT388" s="88">
        <f t="shared" si="5"/>
        <v>1.7232704402515724</v>
      </c>
      <c r="AU388" s="39"/>
    </row>
    <row r="389" spans="35:47">
      <c r="AI389" s="39"/>
      <c r="AJ389" s="47">
        <f>+'Ark1'!C2436</f>
        <v>2003</v>
      </c>
      <c r="AK389" s="47">
        <f>+'Ark1'!N2436</f>
        <v>60</v>
      </c>
      <c r="AL389" s="47" t="s">
        <v>525</v>
      </c>
      <c r="AM389" s="47">
        <f>+'Ark1'!Q2436</f>
        <v>25</v>
      </c>
      <c r="AN389" s="47">
        <f>+'Ark1'!R2436</f>
        <v>38</v>
      </c>
      <c r="AO389" s="47">
        <f>+'Ark1'!S2436</f>
        <v>24</v>
      </c>
      <c r="AP389" s="101">
        <f>+'Ark1'!T2436</f>
        <v>0.13384523264414783</v>
      </c>
      <c r="AQ389" s="47">
        <f>+'Ark1'!W2436</f>
        <v>58.79166666666665</v>
      </c>
      <c r="AR389" s="47">
        <f>+'Ark1'!AB2436</f>
        <v>5.4922609693600641</v>
      </c>
      <c r="AS389" s="65">
        <f>+'Ark1'!Y2436</f>
        <v>40.039473684210527</v>
      </c>
      <c r="AT389" s="88">
        <f t="shared" si="5"/>
        <v>1.52</v>
      </c>
      <c r="AU389" s="39"/>
    </row>
    <row r="390" spans="35:47"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64"/>
      <c r="AT390" s="39"/>
      <c r="AU390" s="39"/>
    </row>
    <row r="391" spans="35:47"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64"/>
      <c r="AT391" s="39"/>
      <c r="AU391" s="39"/>
    </row>
    <row r="392" spans="35:47">
      <c r="AT392" s="52"/>
    </row>
    <row r="393" spans="35:47">
      <c r="AT393" s="52"/>
    </row>
    <row r="394" spans="35:47">
      <c r="AT394" s="52"/>
    </row>
    <row r="395" spans="35:47">
      <c r="AT395" s="52"/>
    </row>
    <row r="396" spans="35:47">
      <c r="AT396" s="52"/>
    </row>
    <row r="397" spans="35:47">
      <c r="AT397" s="52"/>
    </row>
    <row r="398" spans="35:47">
      <c r="AT398" s="52"/>
    </row>
    <row r="399" spans="35:47">
      <c r="AT399" s="52"/>
    </row>
    <row r="400" spans="35:47">
      <c r="AT400" s="52"/>
    </row>
    <row r="401" spans="46:46">
      <c r="AT401" s="52"/>
    </row>
    <row r="402" spans="46:46">
      <c r="AT402" s="52"/>
    </row>
    <row r="403" spans="46:46">
      <c r="AT403" s="52"/>
    </row>
    <row r="404" spans="46:46">
      <c r="AT404" s="52"/>
    </row>
    <row r="405" spans="46:46">
      <c r="AT405" s="52"/>
    </row>
    <row r="406" spans="46:46">
      <c r="AT406" s="52"/>
    </row>
    <row r="407" spans="46:46">
      <c r="AT407" s="52"/>
    </row>
    <row r="408" spans="46:46">
      <c r="AT408" s="52"/>
    </row>
    <row r="409" spans="46:46">
      <c r="AT409" s="52"/>
    </row>
    <row r="410" spans="46:46">
      <c r="AT410" s="52"/>
    </row>
    <row r="411" spans="46:46">
      <c r="AT411" s="52"/>
    </row>
    <row r="412" spans="46:46">
      <c r="AT412" s="52"/>
    </row>
    <row r="413" spans="46:46">
      <c r="AT413" s="52"/>
    </row>
    <row r="414" spans="46:46">
      <c r="AT414" s="52"/>
    </row>
    <row r="415" spans="46:46">
      <c r="AT415" s="52"/>
    </row>
    <row r="416" spans="46:46">
      <c r="AT416" s="52"/>
    </row>
    <row r="417" spans="46:46">
      <c r="AT417" s="52"/>
    </row>
    <row r="418" spans="46:46">
      <c r="AT418" s="52"/>
    </row>
    <row r="419" spans="46:46">
      <c r="AT419" s="52"/>
    </row>
    <row r="420" spans="46:46">
      <c r="AT420" s="52"/>
    </row>
    <row r="421" spans="46:46">
      <c r="AT421" s="52"/>
    </row>
    <row r="422" spans="46:46">
      <c r="AT422" s="52"/>
    </row>
    <row r="423" spans="46:46">
      <c r="AT423" s="52"/>
    </row>
    <row r="424" spans="46:46">
      <c r="AT424" s="52"/>
    </row>
    <row r="425" spans="46:46">
      <c r="AT425" s="52"/>
    </row>
    <row r="426" spans="46:46">
      <c r="AT426" s="52"/>
    </row>
    <row r="427" spans="46:46">
      <c r="AT427" s="52"/>
    </row>
    <row r="428" spans="46:46">
      <c r="AT428" s="52"/>
    </row>
    <row r="429" spans="46:46">
      <c r="AT429" s="52"/>
    </row>
    <row r="430" spans="46:46">
      <c r="AT430" s="52"/>
    </row>
    <row r="431" spans="46:46">
      <c r="AT431" s="52"/>
    </row>
    <row r="432" spans="46:46">
      <c r="AT432" s="52"/>
    </row>
    <row r="433" spans="46:46">
      <c r="AT433" s="52"/>
    </row>
    <row r="434" spans="46:46">
      <c r="AT434" s="52"/>
    </row>
    <row r="435" spans="46:46">
      <c r="AT435" s="52"/>
    </row>
    <row r="436" spans="46:46">
      <c r="AT436" s="52"/>
    </row>
    <row r="437" spans="46:46">
      <c r="AT437" s="52"/>
    </row>
    <row r="438" spans="46:46">
      <c r="AT438" s="52"/>
    </row>
    <row r="439" spans="46:46">
      <c r="AT439" s="52"/>
    </row>
    <row r="440" spans="46:46">
      <c r="AT440" s="52"/>
    </row>
    <row r="441" spans="46:46">
      <c r="AT441" s="52"/>
    </row>
    <row r="442" spans="46:46">
      <c r="AT442" s="52"/>
    </row>
    <row r="443" spans="46:46">
      <c r="AT443" s="52"/>
    </row>
  </sheetData>
  <conditionalFormatting sqref="AW39:AW40 AW112:AW113">
    <cfRule type="cellIs" dxfId="39" priority="12" stopIfTrue="1" operator="lessThan">
      <formula>0</formula>
    </cfRule>
  </conditionalFormatting>
  <conditionalFormatting sqref="AW88">
    <cfRule type="cellIs" dxfId="38" priority="13" stopIfTrue="1" operator="greaterThan">
      <formula>0</formula>
    </cfRule>
  </conditionalFormatting>
  <conditionalFormatting sqref="AW63">
    <cfRule type="cellIs" dxfId="37" priority="14" stopIfTrue="1" operator="greaterThan">
      <formula>0</formula>
    </cfRule>
    <cfRule type="cellIs" dxfId="36" priority="15" stopIfTrue="1" operator="lessThan">
      <formula>0</formula>
    </cfRule>
  </conditionalFormatting>
  <conditionalFormatting sqref="AW88">
    <cfRule type="cellIs" dxfId="35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22"/>
  <sheetViews>
    <sheetView zoomScale="82" zoomScaleNormal="82" workbookViewId="0">
      <selection activeCell="D18" sqref="D18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8" width="7" style="222" customWidth="1"/>
    <col min="9" max="9" width="6.81640625" style="222" customWidth="1"/>
    <col min="10" max="10" width="6.453125" style="96" customWidth="1"/>
    <col min="11" max="11" width="5.6328125" style="96" customWidth="1"/>
    <col min="12" max="12" width="6.81640625" customWidth="1"/>
    <col min="13" max="13" width="6.36328125" customWidth="1"/>
    <col min="14" max="14" width="5.453125" customWidth="1"/>
    <col min="15" max="15" width="7.1796875" style="96" customWidth="1"/>
    <col min="16" max="16" width="8.1796875" style="96" customWidth="1"/>
    <col min="17" max="17" width="7.1796875" style="96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7"/>
      <c r="H1" s="257"/>
      <c r="I1" s="257"/>
      <c r="J1" s="100"/>
      <c r="K1" s="100"/>
      <c r="L1" s="39"/>
      <c r="M1" s="39"/>
      <c r="N1" s="39"/>
      <c r="O1" s="100"/>
      <c r="P1" s="100"/>
      <c r="Q1" s="100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6" customFormat="1" ht="31.8">
      <c r="A2" s="144"/>
      <c r="B2" s="144"/>
      <c r="C2" s="145" t="s">
        <v>468</v>
      </c>
      <c r="D2" s="145"/>
      <c r="E2" s="145"/>
      <c r="F2" s="145"/>
      <c r="G2" s="258"/>
      <c r="H2" s="258"/>
      <c r="I2" s="258"/>
      <c r="J2" s="145" t="s">
        <v>502</v>
      </c>
      <c r="K2" s="145"/>
      <c r="L2" s="145"/>
      <c r="M2" s="145"/>
      <c r="N2" s="145"/>
      <c r="O2" s="147" t="str">
        <f>+År!B2</f>
        <v>Skålda purke</v>
      </c>
      <c r="P2" s="150"/>
      <c r="Q2" s="150"/>
      <c r="R2" s="144"/>
      <c r="S2" s="151"/>
      <c r="T2" s="151"/>
      <c r="U2" s="144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7"/>
      <c r="H3" s="257"/>
      <c r="I3" s="257"/>
      <c r="J3" s="100"/>
      <c r="K3" s="100"/>
      <c r="L3" s="39"/>
      <c r="M3" s="39"/>
      <c r="N3" s="39"/>
      <c r="O3" s="100"/>
      <c r="P3" s="100"/>
      <c r="Q3" s="100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7"/>
      <c r="H4" s="257"/>
      <c r="I4" s="257"/>
      <c r="J4" s="100"/>
      <c r="K4" s="100"/>
      <c r="L4" s="39"/>
      <c r="M4" s="39"/>
      <c r="N4" s="39"/>
      <c r="O4" s="100"/>
      <c r="P4" s="100"/>
      <c r="Q4" s="100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7" customFormat="1" ht="19.8">
      <c r="A5" s="157"/>
      <c r="B5" s="157"/>
      <c r="C5" s="142" t="s">
        <v>8</v>
      </c>
      <c r="D5" s="142"/>
      <c r="E5" s="136">
        <f>+År!R2</f>
        <v>45</v>
      </c>
      <c r="F5" s="157"/>
      <c r="G5" s="259"/>
      <c r="H5" s="259"/>
      <c r="I5" s="259"/>
      <c r="J5" s="166"/>
      <c r="K5" s="166" t="s">
        <v>453</v>
      </c>
      <c r="L5" s="166"/>
      <c r="M5" s="166"/>
      <c r="N5" s="157"/>
      <c r="O5" s="166"/>
      <c r="P5" s="326">
        <f>SUM(G11:G13)</f>
        <v>25666</v>
      </c>
      <c r="Q5" s="327"/>
      <c r="R5" s="159"/>
      <c r="S5" s="157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60"/>
      <c r="H6" s="260"/>
      <c r="I6" s="260"/>
      <c r="J6" s="148"/>
      <c r="K6" s="148"/>
      <c r="L6" s="45"/>
      <c r="M6" s="45"/>
      <c r="N6" s="45"/>
      <c r="O6" s="148"/>
      <c r="P6" s="148"/>
      <c r="Q6" s="148"/>
      <c r="R6" s="45"/>
      <c r="S6" s="82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60"/>
      <c r="H7" s="260"/>
      <c r="I7" s="260"/>
      <c r="J7" s="148"/>
      <c r="K7" s="148"/>
      <c r="L7" s="45"/>
      <c r="M7" s="45"/>
      <c r="N7" s="45"/>
      <c r="O7" s="148"/>
      <c r="P7" s="148"/>
      <c r="Q7" s="148"/>
      <c r="R7" s="45"/>
      <c r="S7" s="82"/>
      <c r="T7" s="82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60"/>
      <c r="H8" s="260"/>
      <c r="I8" s="218" t="s">
        <v>3</v>
      </c>
      <c r="J8" s="148"/>
      <c r="K8" s="148"/>
      <c r="L8" s="45"/>
      <c r="M8" s="45"/>
      <c r="N8" s="45"/>
      <c r="O8" s="95" t="s">
        <v>18</v>
      </c>
      <c r="P8" s="95" t="s">
        <v>18</v>
      </c>
      <c r="Q8" s="95" t="s">
        <v>476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526</v>
      </c>
      <c r="F9" s="45"/>
      <c r="G9" s="218" t="s">
        <v>3</v>
      </c>
      <c r="H9" s="260"/>
      <c r="I9" s="218" t="s">
        <v>482</v>
      </c>
      <c r="J9" s="95" t="s">
        <v>3</v>
      </c>
      <c r="K9" s="95" t="s">
        <v>1</v>
      </c>
      <c r="L9" s="78" t="s">
        <v>18</v>
      </c>
      <c r="M9" s="78" t="s">
        <v>18</v>
      </c>
      <c r="N9" s="45"/>
      <c r="O9" s="95" t="s">
        <v>480</v>
      </c>
      <c r="P9" s="95" t="s">
        <v>480</v>
      </c>
      <c r="Q9" s="95" t="s">
        <v>480</v>
      </c>
      <c r="R9" s="78" t="s">
        <v>476</v>
      </c>
      <c r="S9" s="72" t="s">
        <v>85</v>
      </c>
      <c r="T9" s="72" t="s">
        <v>533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460</v>
      </c>
      <c r="D10" s="42"/>
      <c r="E10" s="72" t="s">
        <v>505</v>
      </c>
      <c r="F10" s="115" t="s">
        <v>532</v>
      </c>
      <c r="G10" s="218" t="s">
        <v>11</v>
      </c>
      <c r="H10" s="282" t="s">
        <v>532</v>
      </c>
      <c r="I10" s="218" t="s">
        <v>475</v>
      </c>
      <c r="J10" s="95" t="s">
        <v>444</v>
      </c>
      <c r="K10" s="95" t="s">
        <v>444</v>
      </c>
      <c r="L10" s="78" t="s">
        <v>30</v>
      </c>
      <c r="M10" s="78" t="s">
        <v>475</v>
      </c>
      <c r="N10" s="115" t="s">
        <v>532</v>
      </c>
      <c r="O10" s="95" t="s">
        <v>528</v>
      </c>
      <c r="P10" s="95" t="s">
        <v>477</v>
      </c>
      <c r="Q10" s="95" t="s">
        <v>477</v>
      </c>
      <c r="R10" s="78" t="s">
        <v>478</v>
      </c>
      <c r="S10" s="72" t="s">
        <v>484</v>
      </c>
      <c r="T10" s="72" t="s">
        <v>540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+'Ark1'!C2580</f>
        <v>2024</v>
      </c>
      <c r="C11" s="47">
        <f>+'Ark1'!K2580</f>
        <v>0</v>
      </c>
      <c r="D11" s="48" t="str">
        <f>VLOOKUP(C11,RNR!$G$16:$H$18,2)</f>
        <v>Ordinær</v>
      </c>
      <c r="E11" s="65">
        <f>+'Ark1'!Q2580</f>
        <v>522</v>
      </c>
      <c r="F11" s="76">
        <f>+E11-E15</f>
        <v>-75</v>
      </c>
      <c r="G11" s="261">
        <f>+'Ark1'!R2580</f>
        <v>16319</v>
      </c>
      <c r="H11" s="224">
        <f>+G11-G15</f>
        <v>-736</v>
      </c>
      <c r="I11" s="261">
        <f>+'Ark1'!S2580</f>
        <v>16287</v>
      </c>
      <c r="J11" s="101">
        <f>+'Ark1'!T2580</f>
        <v>63.582170965479598</v>
      </c>
      <c r="K11" s="101">
        <f>+'Ark1'!U2580</f>
        <v>62.578544114247912</v>
      </c>
      <c r="L11" s="49">
        <f>+'Ark1'!V2580</f>
        <v>5.7809914823212196</v>
      </c>
      <c r="M11" s="49">
        <f>+'Ark1'!W2580</f>
        <v>59.186406336341875</v>
      </c>
      <c r="N11" s="61">
        <f>+IF(E11=0,"",M11-M15)</f>
        <v>-0.10421958196551628</v>
      </c>
      <c r="O11" s="101">
        <f>+'Ark1'!Y2580</f>
        <v>150.40564985599596</v>
      </c>
      <c r="P11" s="101">
        <f>+'Ark1'!Z2580</f>
        <v>150.70116043470236</v>
      </c>
      <c r="Q11" s="101">
        <f>+'Ark1'!AA2580</f>
        <v>29.957813677906273</v>
      </c>
      <c r="R11" s="49">
        <f>+'Ark1'!AB2580</f>
        <v>4.2892162987512306</v>
      </c>
      <c r="S11" s="65">
        <f>+'Ark1'!AC2580</f>
        <v>-35.93482617271075</v>
      </c>
      <c r="T11" s="65">
        <f t="shared" ref="T11:T12" si="0">+G11/E11</f>
        <v>31.262452107279692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s="308" customFormat="1" ht="15.6">
      <c r="A12" s="39"/>
      <c r="B12" s="47">
        <f>+'Ark1'!C2581</f>
        <v>2024</v>
      </c>
      <c r="C12" s="47">
        <f>+'Ark1'!K2581</f>
        <v>2</v>
      </c>
      <c r="D12" s="48" t="str">
        <f>VLOOKUP(C12,RNR!$G$16:$H$18,2)</f>
        <v>Med baklabb</v>
      </c>
      <c r="E12" s="65">
        <f>+'Ark1'!Q2581</f>
        <v>213</v>
      </c>
      <c r="F12" s="76">
        <f t="shared" ref="F12:F13" si="1">+E12-E16</f>
        <v>-11</v>
      </c>
      <c r="G12" s="261">
        <f>+'Ark1'!R2581</f>
        <v>9187</v>
      </c>
      <c r="H12" s="224">
        <f t="shared" ref="H12:H13" si="2">+G12-G16</f>
        <v>-38</v>
      </c>
      <c r="I12" s="261">
        <f>+'Ark1'!S2581</f>
        <v>9187</v>
      </c>
      <c r="J12" s="101">
        <f>+'Ark1'!T2581</f>
        <v>35.794436219122566</v>
      </c>
      <c r="K12" s="101">
        <f>+'Ark1'!U2581</f>
        <v>36.846784269714782</v>
      </c>
      <c r="L12" s="49">
        <f>+'Ark1'!V2581</f>
        <v>6.5240013061935311</v>
      </c>
      <c r="M12" s="49">
        <f>+'Ark1'!W2581</f>
        <v>58.406661587025155</v>
      </c>
      <c r="N12" s="61">
        <f t="shared" ref="N12:N13" si="3">+IF(E12=0,"",M12-M16)</f>
        <v>-8.211890077973294E-2</v>
      </c>
      <c r="O12" s="101">
        <f>+'Ark1'!Y2581</f>
        <v>157.31064547730443</v>
      </c>
      <c r="P12" s="101">
        <f>+'Ark1'!Z2581</f>
        <v>157.31064547730443</v>
      </c>
      <c r="Q12" s="101">
        <f>+'Ark1'!AA2581</f>
        <v>31.455490675562189</v>
      </c>
      <c r="R12" s="49">
        <f>+'Ark1'!AB2581</f>
        <v>5.2169511319325901</v>
      </c>
      <c r="S12" s="65">
        <f>+'Ark1'!AC2581</f>
        <v>-39.315710523237115</v>
      </c>
      <c r="T12" s="65">
        <f t="shared" si="0"/>
        <v>43.131455399061032</v>
      </c>
      <c r="U12" s="39"/>
      <c r="V12" s="4"/>
      <c r="W12" s="52"/>
      <c r="X12" s="3"/>
      <c r="Y12" s="1"/>
      <c r="Z12" s="5"/>
    </row>
    <row r="13" spans="1:39" ht="15.6">
      <c r="A13" s="39"/>
      <c r="B13" s="47">
        <f>+'Ark1'!C2582</f>
        <v>2024</v>
      </c>
      <c r="C13" s="47">
        <f>+'Ark1'!K2582</f>
        <v>4</v>
      </c>
      <c r="D13" s="48" t="str">
        <f>VLOOKUP(C13,RNR!$G$16:$H$18,2)</f>
        <v>Økologisk</v>
      </c>
      <c r="E13" s="65">
        <f>+'Ark1'!Q2582</f>
        <v>72</v>
      </c>
      <c r="F13" s="76">
        <f t="shared" si="1"/>
        <v>12</v>
      </c>
      <c r="G13" s="261">
        <f>+'Ark1'!R2582</f>
        <v>160</v>
      </c>
      <c r="H13" s="224">
        <f t="shared" si="2"/>
        <v>38</v>
      </c>
      <c r="I13" s="261">
        <f>+'Ark1'!S2582</f>
        <v>150</v>
      </c>
      <c r="J13" s="101">
        <f>+'Ark1'!T2582</f>
        <v>0.62339281539780267</v>
      </c>
      <c r="K13" s="101">
        <f>+'Ark1'!U2582</f>
        <v>0.57467161603729611</v>
      </c>
      <c r="L13" s="49">
        <f>+'Ark1'!V2582</f>
        <v>3.5</v>
      </c>
      <c r="M13" s="49">
        <f>+'Ark1'!W2582</f>
        <v>58.873333333333349</v>
      </c>
      <c r="N13" s="61">
        <f t="shared" si="3"/>
        <v>3.3382456140351096</v>
      </c>
      <c r="O13" s="101">
        <f>+'Ark1'!Y2582</f>
        <v>140.87437500000001</v>
      </c>
      <c r="P13" s="101">
        <f>+'Ark1'!Z2582</f>
        <v>150.26600000000005</v>
      </c>
      <c r="Q13" s="101">
        <f>+'Ark1'!AA2582</f>
        <v>39.546492183251686</v>
      </c>
      <c r="R13" s="49">
        <f>+'Ark1'!AB2582</f>
        <v>0</v>
      </c>
      <c r="S13" s="65">
        <f>+'Ark1'!AC2582</f>
        <v>0</v>
      </c>
      <c r="T13" s="65">
        <f t="shared" ref="T13:T51" si="4">+G13/E13</f>
        <v>2.2222222222222223</v>
      </c>
      <c r="U13" s="39"/>
      <c r="V13" s="4"/>
      <c r="W13" s="52"/>
      <c r="X13" s="3"/>
      <c r="Z13" s="5"/>
      <c r="AA13"/>
      <c r="AB13" s="2"/>
      <c r="AC13" s="2"/>
      <c r="AD13" s="2"/>
      <c r="AE13"/>
    </row>
    <row r="14" spans="1:39" ht="15.6">
      <c r="A14" s="39"/>
      <c r="B14" s="39"/>
      <c r="C14" s="39"/>
      <c r="D14" s="39"/>
      <c r="E14" s="39"/>
      <c r="F14" s="39"/>
      <c r="G14" s="257"/>
      <c r="H14" s="257"/>
      <c r="I14" s="257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 s="308">
        <f>+'Ark1'!C2583</f>
        <v>2023</v>
      </c>
      <c r="C15" s="308">
        <f>+'Ark1'!K2583</f>
        <v>0</v>
      </c>
      <c r="D15" s="48" t="str">
        <f>VLOOKUP(C15,RNR!$G$16:$H$18,2)</f>
        <v>Ordinær</v>
      </c>
      <c r="E15" s="9">
        <f>+'Ark1'!Q2583</f>
        <v>597</v>
      </c>
      <c r="F15" s="9"/>
      <c r="G15" s="309">
        <f>+'Ark1'!R2583</f>
        <v>17055</v>
      </c>
      <c r="H15" s="309"/>
      <c r="I15" s="309">
        <f>+'Ark1'!S2583</f>
        <v>17015</v>
      </c>
      <c r="J15" s="96">
        <f>+'Ark1'!T2583</f>
        <v>64.597378986440418</v>
      </c>
      <c r="K15" s="96">
        <f>+'Ark1'!U2583</f>
        <v>63.733616898921639</v>
      </c>
      <c r="L15" s="1">
        <f>+'Ark1'!V2583</f>
        <v>5.7493990032248607</v>
      </c>
      <c r="M15" s="1">
        <f>+'Ark1'!W2583</f>
        <v>59.290625918307391</v>
      </c>
      <c r="N15" s="9"/>
      <c r="O15" s="96">
        <f>+'Ark1'!Y2583</f>
        <v>152.68340662562235</v>
      </c>
      <c r="P15" s="96">
        <f>+'Ark1'!Z2583</f>
        <v>153.04234498971437</v>
      </c>
      <c r="Q15" s="96">
        <f>+'Ark1'!AA2583</f>
        <v>30.032892791947994</v>
      </c>
      <c r="R15" s="1">
        <f>+'Ark1'!AB2583</f>
        <v>4.3693147340306391</v>
      </c>
      <c r="S15" s="9">
        <f>+'Ark1'!AC2583</f>
        <v>-37.685846690351873</v>
      </c>
      <c r="T15" s="9">
        <f t="shared" ref="T15:T16" si="5">+G15/E15</f>
        <v>28.5678391959799</v>
      </c>
      <c r="U15" s="39"/>
      <c r="V15" s="4"/>
      <c r="W15" s="52"/>
      <c r="X15" s="3"/>
      <c r="Y15" s="11"/>
      <c r="Z15" s="5"/>
      <c r="AA15"/>
      <c r="AB15" s="2"/>
      <c r="AC15" s="2"/>
      <c r="AD15" s="4"/>
      <c r="AE15" s="4"/>
      <c r="AF15" s="4"/>
    </row>
    <row r="16" spans="1:39" ht="15.6">
      <c r="A16" s="39"/>
      <c r="B16" s="308">
        <f>+'Ark1'!C2584</f>
        <v>2023</v>
      </c>
      <c r="C16" s="308">
        <f>+'Ark1'!K2584</f>
        <v>2</v>
      </c>
      <c r="D16" s="48" t="str">
        <f>VLOOKUP(C16,RNR!$G$16:$H$18,2)</f>
        <v>Med baklabb</v>
      </c>
      <c r="E16" s="9">
        <f>+'Ark1'!Q2584</f>
        <v>224</v>
      </c>
      <c r="F16" s="9"/>
      <c r="G16" s="309">
        <f>+'Ark1'!R2584</f>
        <v>9225</v>
      </c>
      <c r="H16" s="309"/>
      <c r="I16" s="309">
        <f>+'Ark1'!S2584</f>
        <v>9225</v>
      </c>
      <c r="J16" s="96">
        <f>+'Ark1'!T2584</f>
        <v>34.940534807969094</v>
      </c>
      <c r="K16" s="96">
        <f>+'Ark1'!U2584</f>
        <v>35.78474436779554</v>
      </c>
      <c r="L16" s="1">
        <f>+'Ark1'!V2584</f>
        <v>6.3399457994579924</v>
      </c>
      <c r="M16" s="1">
        <f>+'Ark1'!W2584</f>
        <v>58.488780487804888</v>
      </c>
      <c r="N16" s="9"/>
      <c r="O16" s="96">
        <f>+'Ark1'!Y2584</f>
        <v>158.49170731707349</v>
      </c>
      <c r="P16" s="96">
        <f>+'Ark1'!Z2584</f>
        <v>158.49170731707349</v>
      </c>
      <c r="Q16" s="96">
        <f>+'Ark1'!AA2584</f>
        <v>32.357862584984396</v>
      </c>
      <c r="R16" s="1">
        <f>+'Ark1'!AB2584</f>
        <v>5.2991494821014928</v>
      </c>
      <c r="S16" s="9">
        <f>+'Ark1'!AC2584</f>
        <v>-40.322337374712838</v>
      </c>
      <c r="T16" s="9">
        <f t="shared" si="5"/>
        <v>41.183035714285715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2" ht="15.6">
      <c r="A17" s="39"/>
      <c r="B17">
        <f>+'Ark1'!C2585</f>
        <v>2023</v>
      </c>
      <c r="C17">
        <f>+'Ark1'!K2585</f>
        <v>4</v>
      </c>
      <c r="D17" s="48" t="str">
        <f>VLOOKUP(C17,RNR!$G$16:$H$18,2)</f>
        <v>Økologisk</v>
      </c>
      <c r="E17" s="9">
        <f>+'Ark1'!Q2585</f>
        <v>60</v>
      </c>
      <c r="F17" s="9"/>
      <c r="G17" s="222">
        <f>+'Ark1'!R2585</f>
        <v>122</v>
      </c>
      <c r="I17" s="222">
        <f>+'Ark1'!S2585</f>
        <v>114</v>
      </c>
      <c r="J17" s="96">
        <f>+'Ark1'!T2585</f>
        <v>0.46208620559048552</v>
      </c>
      <c r="K17" s="96">
        <f>+'Ark1'!U2585</f>
        <v>0.48163873328281398</v>
      </c>
      <c r="L17" s="1">
        <f>+'Ark1'!V2585</f>
        <v>4.5737704918032804</v>
      </c>
      <c r="M17" s="1">
        <f>+'Ark1'!W2585</f>
        <v>55.53508771929824</v>
      </c>
      <c r="N17" s="9"/>
      <c r="O17" s="96">
        <f>+'Ark1'!Y2585</f>
        <v>161.30081967213101</v>
      </c>
      <c r="P17" s="96">
        <f>+'Ark1'!Z2585</f>
        <v>172.62017543859628</v>
      </c>
      <c r="Q17" s="96">
        <f>+'Ark1'!AA2585</f>
        <v>47.082211003220152</v>
      </c>
      <c r="R17" s="1">
        <f>+'Ark1'!AB2585</f>
        <v>6.4293458570993138</v>
      </c>
      <c r="S17" s="9">
        <f>+'Ark1'!AC2585</f>
        <v>-27.092973841149327</v>
      </c>
      <c r="T17" s="9">
        <f t="shared" si="4"/>
        <v>2.0333333333333332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2" s="308" customFormat="1" ht="15.6">
      <c r="A18" s="39"/>
      <c r="B18" s="39"/>
      <c r="C18" s="39"/>
      <c r="D18" s="39"/>
      <c r="E18" s="39"/>
      <c r="F18" s="39"/>
      <c r="G18" s="257"/>
      <c r="H18" s="257"/>
      <c r="I18" s="257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B18" s="2"/>
      <c r="AC18" s="2"/>
      <c r="AD18" s="4"/>
      <c r="AE18" s="4"/>
      <c r="AF18" s="4"/>
    </row>
    <row r="19" spans="1:32" ht="15.6">
      <c r="A19" s="39"/>
      <c r="B19" s="47">
        <f>+'Ark1'!C2586</f>
        <v>2022</v>
      </c>
      <c r="C19" s="47">
        <f>+'Ark1'!K2586</f>
        <v>0</v>
      </c>
      <c r="D19" s="48" t="str">
        <f>VLOOKUP(C19,RNR!$G$16:$H$18,2)</f>
        <v>Ordinær</v>
      </c>
      <c r="E19" s="65">
        <f>+'Ark1'!Q2586</f>
        <v>860</v>
      </c>
      <c r="F19" s="65"/>
      <c r="G19" s="261">
        <f>+'Ark1'!R2586</f>
        <v>27190</v>
      </c>
      <c r="H19" s="261"/>
      <c r="I19" s="261">
        <f>+'Ark1'!S2586</f>
        <v>27133</v>
      </c>
      <c r="J19" s="101">
        <f>+'Ark1'!T2586</f>
        <v>99.18289924855911</v>
      </c>
      <c r="K19" s="101">
        <f>+'Ark1'!U2586</f>
        <v>99.163848154923031</v>
      </c>
      <c r="L19" s="49">
        <f>+'Ark1'!V2586</f>
        <v>5.904229496138286</v>
      </c>
      <c r="M19" s="49">
        <f>+'Ark1'!W2586</f>
        <v>59.034017616924046</v>
      </c>
      <c r="N19" s="65"/>
      <c r="O19" s="101">
        <f>+'Ark1'!Y2586</f>
        <v>154.12329532916527</v>
      </c>
      <c r="P19" s="101">
        <f>+'Ark1'!Z2586</f>
        <v>154.4470718313494</v>
      </c>
      <c r="Q19" s="101">
        <f>+'Ark1'!AA2586</f>
        <v>30.705792266216204</v>
      </c>
      <c r="R19" s="49">
        <f>+'Ark1'!AB2586</f>
        <v>4.6530200171792417</v>
      </c>
      <c r="S19" s="65">
        <f>+'Ark1'!AC2586</f>
        <v>-41.694925481819773</v>
      </c>
      <c r="T19" s="65">
        <f t="shared" ref="T19:T20" si="6">+G19/E19</f>
        <v>31.61627906976744</v>
      </c>
      <c r="U19" s="39"/>
      <c r="V19" s="4"/>
      <c r="W19" s="52"/>
      <c r="X19" s="3"/>
      <c r="Y19" s="11"/>
      <c r="Z19" s="5"/>
      <c r="AA19"/>
      <c r="AD19" s="9"/>
      <c r="AE19" s="9"/>
      <c r="AF19" s="9"/>
    </row>
    <row r="20" spans="1:32" ht="15.6">
      <c r="A20" s="39"/>
      <c r="B20" s="47">
        <f>+'Ark1'!C2587</f>
        <v>2022</v>
      </c>
      <c r="C20" s="47">
        <f>+'Ark1'!K2587</f>
        <v>2</v>
      </c>
      <c r="D20" s="48" t="str">
        <f>VLOOKUP(C20,RNR!$G$16:$H$18,2)</f>
        <v>Med baklabb</v>
      </c>
      <c r="E20" s="65">
        <f>+'Ark1'!Q2587</f>
        <v>0</v>
      </c>
      <c r="F20" s="65"/>
      <c r="G20" s="261">
        <f>+'Ark1'!R2587</f>
        <v>0</v>
      </c>
      <c r="H20" s="261"/>
      <c r="I20" s="261">
        <f>+'Ark1'!S2587</f>
        <v>0</v>
      </c>
      <c r="J20" s="101">
        <f>+'Ark1'!T2587</f>
        <v>0</v>
      </c>
      <c r="K20" s="101">
        <f>+'Ark1'!U2587</f>
        <v>0</v>
      </c>
      <c r="L20" s="49">
        <f>+'Ark1'!V2587</f>
        <v>0</v>
      </c>
      <c r="M20" s="49">
        <f>+'Ark1'!W2587</f>
        <v>0</v>
      </c>
      <c r="N20" s="65"/>
      <c r="O20" s="101">
        <f>+'Ark1'!Y2587</f>
        <v>0</v>
      </c>
      <c r="P20" s="101">
        <f>+'Ark1'!Z2587</f>
        <v>0</v>
      </c>
      <c r="Q20" s="101">
        <f>+'Ark1'!AA2587</f>
        <v>0</v>
      </c>
      <c r="R20" s="49">
        <f>+'Ark1'!AB2587</f>
        <v>0</v>
      </c>
      <c r="S20" s="65">
        <f>+'Ark1'!AC2587</f>
        <v>0</v>
      </c>
      <c r="T20" s="65" t="e">
        <f t="shared" si="6"/>
        <v>#DIV/0!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2" ht="15.6">
      <c r="A21" s="39"/>
      <c r="B21" s="47">
        <f>+'Ark1'!C2588</f>
        <v>2022</v>
      </c>
      <c r="C21" s="47">
        <f>+'Ark1'!K2588</f>
        <v>4</v>
      </c>
      <c r="D21" s="48" t="str">
        <f>VLOOKUP(C21,RNR!$G$16:$H$18,2)</f>
        <v>Økologisk</v>
      </c>
      <c r="E21" s="65">
        <f>+'Ark1'!Q2588</f>
        <v>62</v>
      </c>
      <c r="F21" s="65"/>
      <c r="G21" s="261">
        <f>+'Ark1'!R2588</f>
        <v>224</v>
      </c>
      <c r="H21" s="261"/>
      <c r="I21" s="261">
        <f>+'Ark1'!S2588</f>
        <v>219</v>
      </c>
      <c r="J21" s="101">
        <f>+'Ark1'!T2588</f>
        <v>0.8171007514408698</v>
      </c>
      <c r="K21" s="101">
        <f>+'Ark1'!U2588</f>
        <v>0.83615184507700446</v>
      </c>
      <c r="L21" s="49">
        <f>+'Ark1'!V2588</f>
        <v>5.75</v>
      </c>
      <c r="M21" s="49">
        <f>+'Ark1'!W2588</f>
        <v>54.534246575342472</v>
      </c>
      <c r="N21" s="65"/>
      <c r="O21" s="101">
        <f>+'Ark1'!Y2588</f>
        <v>157.74705357142852</v>
      </c>
      <c r="P21" s="101">
        <f>+'Ark1'!Z2588</f>
        <v>161.34858447488583</v>
      </c>
      <c r="Q21" s="101">
        <f>+'Ark1'!AA2588</f>
        <v>43.822296250666895</v>
      </c>
      <c r="R21" s="49">
        <f>+'Ark1'!AB2588</f>
        <v>7.2912323499673217</v>
      </c>
      <c r="S21" s="65">
        <f>+'Ark1'!AC2588</f>
        <v>-57.617959612531294</v>
      </c>
      <c r="T21" s="65">
        <f t="shared" si="4"/>
        <v>3.6129032258064515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2" ht="15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11"/>
      <c r="Z22" s="5"/>
      <c r="AA22"/>
      <c r="AD22" s="9"/>
      <c r="AE22" s="9"/>
      <c r="AF22" s="9"/>
    </row>
    <row r="23" spans="1:32" ht="15.6">
      <c r="A23" s="39"/>
      <c r="B23" s="308">
        <f>+'Ark1'!C2589</f>
        <v>2021</v>
      </c>
      <c r="C23" s="308">
        <f>+'Ark1'!K2589</f>
        <v>0</v>
      </c>
      <c r="D23" s="48" t="str">
        <f>VLOOKUP(C23,RNR!$G$16:$H$18,2)</f>
        <v>Ordinær</v>
      </c>
      <c r="E23" s="9">
        <f>+'Ark1'!Q2589</f>
        <v>823</v>
      </c>
      <c r="F23" s="9"/>
      <c r="G23" s="309">
        <f>+'Ark1'!R2589</f>
        <v>27757</v>
      </c>
      <c r="H23" s="309"/>
      <c r="I23" s="309">
        <f>+'Ark1'!S2589</f>
        <v>27759</v>
      </c>
      <c r="J23" s="96">
        <f>+'Ark1'!T2589</f>
        <v>99.565965994691126</v>
      </c>
      <c r="K23" s="96">
        <f>+'Ark1'!U2589</f>
        <v>99.513073220777031</v>
      </c>
      <c r="L23" s="1">
        <f>+'Ark1'!V2589</f>
        <v>15.082213495694781</v>
      </c>
      <c r="M23" s="1">
        <f>+'Ark1'!W2589</f>
        <v>59.165423826506725</v>
      </c>
      <c r="N23" s="9"/>
      <c r="O23" s="96">
        <f>+'Ark1'!Y2589</f>
        <v>153.59769463558737</v>
      </c>
      <c r="P23" s="96">
        <f>+'Ark1'!Z2589</f>
        <v>153.5866281206095</v>
      </c>
      <c r="Q23" s="96">
        <f>+'Ark1'!AA2589</f>
        <v>30.168939671890552</v>
      </c>
      <c r="R23" s="1">
        <f>+'Ark1'!AB2589</f>
        <v>4.512888762635499</v>
      </c>
      <c r="S23" s="9">
        <f>+'Ark1'!AC2589</f>
        <v>-40.858018250196878</v>
      </c>
      <c r="T23" s="9">
        <f t="shared" ref="T23:T24" si="7">+G23/E23</f>
        <v>33.726609963547993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2" ht="15.6">
      <c r="A24" s="39"/>
      <c r="B24" s="308">
        <f>+'Ark1'!C2590</f>
        <v>2021</v>
      </c>
      <c r="C24" s="308">
        <f>+'Ark1'!K2590</f>
        <v>2</v>
      </c>
      <c r="D24" s="48" t="str">
        <f>VLOOKUP(C24,RNR!$G$16:$H$18,2)</f>
        <v>Med baklabb</v>
      </c>
      <c r="E24" s="9">
        <f>+'Ark1'!Q2590</f>
        <v>0</v>
      </c>
      <c r="F24" s="9"/>
      <c r="G24" s="309">
        <f>+'Ark1'!R2590</f>
        <v>0</v>
      </c>
      <c r="H24" s="309"/>
      <c r="I24" s="309">
        <f>+'Ark1'!S2590</f>
        <v>0</v>
      </c>
      <c r="J24" s="96">
        <f>+'Ark1'!T2590</f>
        <v>0</v>
      </c>
      <c r="K24" s="96">
        <f>+'Ark1'!U2590</f>
        <v>0</v>
      </c>
      <c r="L24" s="1">
        <f>+'Ark1'!V2590</f>
        <v>0</v>
      </c>
      <c r="M24" s="1">
        <f>+'Ark1'!W2590</f>
        <v>0</v>
      </c>
      <c r="N24" s="9"/>
      <c r="O24" s="96">
        <f>+'Ark1'!Y2590</f>
        <v>0</v>
      </c>
      <c r="P24" s="96">
        <f>+'Ark1'!Z2590</f>
        <v>0</v>
      </c>
      <c r="Q24" s="96">
        <f>+'Ark1'!AA2590</f>
        <v>0</v>
      </c>
      <c r="R24" s="1">
        <f>+'Ark1'!AB2590</f>
        <v>0</v>
      </c>
      <c r="S24" s="9">
        <f>+'Ark1'!AC2590</f>
        <v>0</v>
      </c>
      <c r="T24" s="9" t="e">
        <f t="shared" si="7"/>
        <v>#DIV/0!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2" ht="15.6">
      <c r="A25" s="39"/>
      <c r="B25">
        <f>+'Ark1'!C2591</f>
        <v>2021</v>
      </c>
      <c r="C25">
        <f>+'Ark1'!K2591</f>
        <v>4</v>
      </c>
      <c r="D25" s="48" t="str">
        <f>VLOOKUP(C25,RNR!$G$16:$H$18,2)</f>
        <v>Økologisk</v>
      </c>
      <c r="E25" s="9">
        <f>+'Ark1'!Q2591</f>
        <v>16</v>
      </c>
      <c r="F25" s="9"/>
      <c r="G25" s="222">
        <f>+'Ark1'!R2591</f>
        <v>121</v>
      </c>
      <c r="I25" s="222">
        <f>+'Ark1'!S2591</f>
        <v>121</v>
      </c>
      <c r="J25" s="96">
        <f>+'Ark1'!T2591</f>
        <v>0.43403400530884562</v>
      </c>
      <c r="K25" s="96">
        <f>+'Ark1'!U2591</f>
        <v>0.48692677922296873</v>
      </c>
      <c r="L25" s="1">
        <f>+'Ark1'!V2591</f>
        <v>11.471074380165289</v>
      </c>
      <c r="M25" s="1">
        <f>+'Ark1'!W2591</f>
        <v>53.049586776859485</v>
      </c>
      <c r="N25" s="9"/>
      <c r="O25" s="96">
        <f>+'Ark1'!Y2591</f>
        <v>172.40719008264455</v>
      </c>
      <c r="P25" s="96">
        <f>+'Ark1'!Z2591</f>
        <v>172.40719008264455</v>
      </c>
      <c r="Q25" s="96">
        <f>+'Ark1'!AA2591</f>
        <v>39.57915473611132</v>
      </c>
      <c r="R25" s="1">
        <f>+'Ark1'!AB2591</f>
        <v>6.379009016108486</v>
      </c>
      <c r="S25" s="9">
        <f>+'Ark1'!AC2591</f>
        <v>-51.748889276650544</v>
      </c>
      <c r="T25" s="9">
        <f t="shared" si="4"/>
        <v>7.5625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2" s="308" customFormat="1" ht="15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11"/>
      <c r="Z26" s="5"/>
      <c r="AB26" s="1"/>
      <c r="AC26" s="1"/>
      <c r="AD26" s="9"/>
      <c r="AE26" s="9"/>
      <c r="AF26" s="9"/>
    </row>
    <row r="27" spans="1:32" ht="15.6">
      <c r="A27" s="39"/>
      <c r="B27" s="47">
        <f>+'Ark1'!C2592</f>
        <v>2020</v>
      </c>
      <c r="C27" s="47">
        <f>+'Ark1'!K2592</f>
        <v>0</v>
      </c>
      <c r="D27" s="48" t="str">
        <f>VLOOKUP(C27,RNR!$G$16:$H$18,2)</f>
        <v>Ordinær</v>
      </c>
      <c r="E27" s="65">
        <f>+'Ark1'!Q2592</f>
        <v>775</v>
      </c>
      <c r="F27" s="65"/>
      <c r="G27" s="261">
        <f>+'Ark1'!R2592</f>
        <v>27113</v>
      </c>
      <c r="H27" s="261"/>
      <c r="I27" s="261">
        <f>+'Ark1'!S2592</f>
        <v>27113</v>
      </c>
      <c r="J27" s="101">
        <f>+'Ark1'!T2592</f>
        <v>99.36961700568078</v>
      </c>
      <c r="K27" s="101">
        <f>+'Ark1'!U2592</f>
        <v>99.264427696703123</v>
      </c>
      <c r="L27" s="49">
        <f>+'Ark1'!V2592</f>
        <v>15.125954339246855</v>
      </c>
      <c r="M27" s="49">
        <f>+'Ark1'!W2592</f>
        <v>59.256150186257514</v>
      </c>
      <c r="N27" s="65"/>
      <c r="O27" s="101">
        <f>+'Ark1'!Y2592</f>
        <v>152.09593847969691</v>
      </c>
      <c r="P27" s="101">
        <f>+'Ark1'!Z2592</f>
        <v>152.09593847969691</v>
      </c>
      <c r="Q27" s="101">
        <f>+'Ark1'!AA2592</f>
        <v>30.387667239475711</v>
      </c>
      <c r="R27" s="49">
        <f>+'Ark1'!AB2592</f>
        <v>4.5177905865460284</v>
      </c>
      <c r="S27" s="65">
        <f>+'Ark1'!AC2592</f>
        <v>-43.09394551152355</v>
      </c>
      <c r="T27" s="65">
        <f t="shared" ref="T27:T28" si="8">+G27/E27</f>
        <v>34.984516129032258</v>
      </c>
      <c r="U27" s="39"/>
      <c r="V27" s="4"/>
      <c r="W27" s="52"/>
      <c r="X27" s="3"/>
      <c r="Y27" s="5"/>
      <c r="Z27" s="5"/>
      <c r="AA27"/>
      <c r="AD27" s="9"/>
      <c r="AE27" s="9"/>
      <c r="AF27" s="9"/>
    </row>
    <row r="28" spans="1:32" ht="15.6">
      <c r="A28" s="39"/>
      <c r="B28" s="47">
        <f>+'Ark1'!C2593</f>
        <v>2020</v>
      </c>
      <c r="C28" s="47">
        <f>+'Ark1'!K2593</f>
        <v>2</v>
      </c>
      <c r="D28" s="48" t="str">
        <f>VLOOKUP(C28,RNR!$G$16:$H$18,2)</f>
        <v>Med baklabb</v>
      </c>
      <c r="E28" s="65">
        <f>+'Ark1'!Q2593</f>
        <v>0</v>
      </c>
      <c r="F28" s="65"/>
      <c r="G28" s="261">
        <f>+'Ark1'!R2593</f>
        <v>0</v>
      </c>
      <c r="H28" s="261"/>
      <c r="I28" s="261">
        <f>+'Ark1'!S2593</f>
        <v>0</v>
      </c>
      <c r="J28" s="101">
        <f>+'Ark1'!T2593</f>
        <v>0</v>
      </c>
      <c r="K28" s="101">
        <f>+'Ark1'!U2593</f>
        <v>0</v>
      </c>
      <c r="L28" s="49">
        <f>+'Ark1'!V2593</f>
        <v>0</v>
      </c>
      <c r="M28" s="49">
        <f>+'Ark1'!W2593</f>
        <v>0</v>
      </c>
      <c r="N28" s="65"/>
      <c r="O28" s="101">
        <f>+'Ark1'!Y2593</f>
        <v>0</v>
      </c>
      <c r="P28" s="101">
        <f>+'Ark1'!Z2593</f>
        <v>0</v>
      </c>
      <c r="Q28" s="101">
        <f>+'Ark1'!AA2593</f>
        <v>0</v>
      </c>
      <c r="R28" s="49">
        <f>+'Ark1'!AB2593</f>
        <v>0</v>
      </c>
      <c r="S28" s="65">
        <f>+'Ark1'!AC2593</f>
        <v>0</v>
      </c>
      <c r="T28" s="65" t="e">
        <f t="shared" si="8"/>
        <v>#DIV/0!</v>
      </c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2" ht="16.5" customHeight="1">
      <c r="A29" s="39"/>
      <c r="B29" s="47">
        <f>+'Ark1'!C2594</f>
        <v>2020</v>
      </c>
      <c r="C29" s="47">
        <f>+'Ark1'!K2594</f>
        <v>4</v>
      </c>
      <c r="D29" s="48" t="str">
        <f>VLOOKUP(C29,RNR!$G$16:$H$18,2)</f>
        <v>Økologisk</v>
      </c>
      <c r="E29" s="65">
        <f>+'Ark1'!Q2594</f>
        <v>13</v>
      </c>
      <c r="F29" s="65"/>
      <c r="G29" s="261">
        <f>+'Ark1'!R2594</f>
        <v>172</v>
      </c>
      <c r="H29" s="261"/>
      <c r="I29" s="261">
        <f>+'Ark1'!S2594</f>
        <v>172</v>
      </c>
      <c r="J29" s="101">
        <f>+'Ark1'!T2594</f>
        <v>0.63038299431922307</v>
      </c>
      <c r="K29" s="101">
        <f>+'Ark1'!U2594</f>
        <v>0.73557230329688095</v>
      </c>
      <c r="L29" s="49">
        <f>+'Ark1'!V2594</f>
        <v>11.209302325581397</v>
      </c>
      <c r="M29" s="49">
        <f>+'Ark1'!W2594</f>
        <v>52.017441860465119</v>
      </c>
      <c r="N29" s="65"/>
      <c r="O29" s="101">
        <f>+'Ark1'!Y2594</f>
        <v>177.66360465116281</v>
      </c>
      <c r="P29" s="101">
        <f>+'Ark1'!Z2594</f>
        <v>177.66360465116281</v>
      </c>
      <c r="Q29" s="101">
        <f>+'Ark1'!AA2594</f>
        <v>42.654969854467851</v>
      </c>
      <c r="R29" s="49">
        <f>+'Ark1'!AB2594</f>
        <v>6.2649577637445653</v>
      </c>
      <c r="S29" s="65">
        <f>+'Ark1'!AC2594</f>
        <v>-12.812292814029238</v>
      </c>
      <c r="T29" s="65">
        <f t="shared" si="4"/>
        <v>13.23076923076923</v>
      </c>
      <c r="U29" s="39"/>
      <c r="V29" s="4"/>
      <c r="W29" s="52"/>
      <c r="X29" s="3"/>
      <c r="Y29" s="5"/>
      <c r="Z29" s="5"/>
      <c r="AA29"/>
      <c r="AB29" s="11"/>
      <c r="AC29" s="1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257"/>
      <c r="H30" s="257"/>
      <c r="I30" s="257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3"/>
      <c r="Y30" s="5"/>
      <c r="Z30" s="5"/>
      <c r="AA30"/>
      <c r="AD30" s="9"/>
      <c r="AE30" s="9"/>
      <c r="AF30" s="9"/>
    </row>
    <row r="31" spans="1:32" ht="16.5" customHeight="1">
      <c r="A31" s="39"/>
      <c r="B31" s="308">
        <f>+'Ark1'!C2595</f>
        <v>2019</v>
      </c>
      <c r="C31" s="308">
        <f>+'Ark1'!K2595</f>
        <v>0</v>
      </c>
      <c r="D31" s="48" t="str">
        <f>VLOOKUP(C31,RNR!$G$16:$H$18,2)</f>
        <v>Ordinær</v>
      </c>
      <c r="E31" s="9">
        <f>+'Ark1'!Q2595</f>
        <v>798</v>
      </c>
      <c r="F31" s="9"/>
      <c r="G31" s="309">
        <f>+'Ark1'!R2595</f>
        <v>27866</v>
      </c>
      <c r="H31" s="309"/>
      <c r="I31" s="309">
        <f>+'Ark1'!S2595</f>
        <v>27831</v>
      </c>
      <c r="J31" s="96">
        <f>+'Ark1'!T2595</f>
        <v>99.468142066749991</v>
      </c>
      <c r="K31" s="96">
        <f>+'Ark1'!U2595</f>
        <v>99.338824336981602</v>
      </c>
      <c r="L31" s="1">
        <f>+'Ark1'!V2595</f>
        <v>15.104464221632099</v>
      </c>
      <c r="M31" s="1">
        <f>+'Ark1'!W2595</f>
        <v>59.232690165642637</v>
      </c>
      <c r="N31" s="9"/>
      <c r="O31" s="96">
        <f>+'Ark1'!Y2595</f>
        <v>151.81850175841578</v>
      </c>
      <c r="P31" s="96">
        <f>+'Ark1'!Z2595</f>
        <v>152.00942725737539</v>
      </c>
      <c r="Q31" s="96">
        <f>+'Ark1'!AA2595</f>
        <v>30.953398973710541</v>
      </c>
      <c r="R31" s="1">
        <f>+'Ark1'!AB2595</f>
        <v>4.625289825654316</v>
      </c>
      <c r="S31" s="9">
        <f>+'Ark1'!AC2595</f>
        <v>-44.569511855940092</v>
      </c>
      <c r="T31" s="9">
        <f t="shared" ref="T31:T32" si="9">+G31/E31</f>
        <v>34.919799498746869</v>
      </c>
      <c r="U31" s="39"/>
      <c r="V31" s="4"/>
      <c r="W31" s="52"/>
      <c r="X31" s="3"/>
      <c r="Y31" s="5"/>
      <c r="Z31" s="5"/>
      <c r="AA31"/>
      <c r="AB31" s="11"/>
      <c r="AC31" s="11"/>
      <c r="AD31" s="9"/>
      <c r="AE31" s="9"/>
      <c r="AF31" s="9"/>
    </row>
    <row r="32" spans="1:32" ht="15.6">
      <c r="A32" s="39"/>
      <c r="B32" s="308">
        <f>+'Ark1'!C2596</f>
        <v>2019</v>
      </c>
      <c r="C32" s="308">
        <f>+'Ark1'!K2596</f>
        <v>2</v>
      </c>
      <c r="D32" s="48" t="str">
        <f>VLOOKUP(C32,RNR!$G$16:$H$18,2)</f>
        <v>Med baklabb</v>
      </c>
      <c r="E32" s="9">
        <f>+'Ark1'!Q2596</f>
        <v>0</v>
      </c>
      <c r="F32" s="9"/>
      <c r="G32" s="309">
        <f>+'Ark1'!R2596</f>
        <v>0</v>
      </c>
      <c r="H32" s="309"/>
      <c r="I32" s="309">
        <f>+'Ark1'!S2596</f>
        <v>0</v>
      </c>
      <c r="J32" s="96">
        <f>+'Ark1'!T2596</f>
        <v>0</v>
      </c>
      <c r="K32" s="96">
        <f>+'Ark1'!U2596</f>
        <v>0</v>
      </c>
      <c r="L32" s="1">
        <f>+'Ark1'!V2596</f>
        <v>0</v>
      </c>
      <c r="M32" s="1">
        <f>+'Ark1'!W2596</f>
        <v>0</v>
      </c>
      <c r="N32" s="9"/>
      <c r="O32" s="96">
        <f>+'Ark1'!Y2596</f>
        <v>0</v>
      </c>
      <c r="P32" s="96">
        <f>+'Ark1'!Z2596</f>
        <v>0</v>
      </c>
      <c r="Q32" s="96">
        <f>+'Ark1'!AA2596</f>
        <v>0</v>
      </c>
      <c r="R32" s="1">
        <f>+'Ark1'!AB2596</f>
        <v>0</v>
      </c>
      <c r="S32" s="9">
        <f>+'Ark1'!AC2596</f>
        <v>0</v>
      </c>
      <c r="T32" s="9" t="e">
        <f t="shared" si="9"/>
        <v>#DIV/0!</v>
      </c>
      <c r="U32" s="39"/>
      <c r="V32" s="4"/>
      <c r="W32" s="51"/>
      <c r="X32" s="3"/>
      <c r="Y32"/>
      <c r="Z32"/>
      <c r="AA32"/>
      <c r="AB32" s="11"/>
      <c r="AC32" s="11"/>
      <c r="AD32" s="9"/>
      <c r="AE32" s="9"/>
      <c r="AF32" s="9"/>
    </row>
    <row r="33" spans="1:32" ht="17.25" customHeight="1">
      <c r="A33" s="39"/>
      <c r="B33">
        <f>+'Ark1'!C2597</f>
        <v>2019</v>
      </c>
      <c r="C33">
        <f>+'Ark1'!K2597</f>
        <v>4</v>
      </c>
      <c r="D33" s="48" t="str">
        <f>VLOOKUP(C33,RNR!$G$16:$H$18,2)</f>
        <v>Økologisk</v>
      </c>
      <c r="E33" s="9">
        <f>+'Ark1'!Q2597</f>
        <v>12</v>
      </c>
      <c r="F33" s="9"/>
      <c r="G33" s="222">
        <f>+'Ark1'!R2597</f>
        <v>149</v>
      </c>
      <c r="I33" s="222">
        <f>+'Ark1'!S2597</f>
        <v>149</v>
      </c>
      <c r="J33" s="96">
        <f>+'Ark1'!T2597</f>
        <v>0.5318579332500446</v>
      </c>
      <c r="K33" s="96">
        <f>+'Ark1'!U2597</f>
        <v>0.66117566301840403</v>
      </c>
      <c r="L33" s="1">
        <f>+'Ark1'!V2597</f>
        <v>10.919463087248323</v>
      </c>
      <c r="M33" s="1">
        <f>+'Ark1'!W2597</f>
        <v>51.805369127516791</v>
      </c>
      <c r="N33" s="9"/>
      <c r="O33" s="96">
        <f>+'Ark1'!Y2597</f>
        <v>188.97785234899328</v>
      </c>
      <c r="P33" s="96">
        <f>+'Ark1'!Z2597</f>
        <v>188.97785234899328</v>
      </c>
      <c r="Q33" s="96">
        <f>+'Ark1'!AA2597</f>
        <v>35.476953187501024</v>
      </c>
      <c r="R33" s="1">
        <f>+'Ark1'!AB2597</f>
        <v>7.6190135283791331</v>
      </c>
      <c r="S33" s="9">
        <f>+'Ark1'!AC2597</f>
        <v>-51.539029244854603</v>
      </c>
      <c r="T33" s="9">
        <f t="shared" si="4"/>
        <v>12.416666666666666</v>
      </c>
      <c r="U33" s="39"/>
      <c r="V33"/>
      <c r="W33"/>
      <c r="X33" s="3"/>
      <c r="Y33"/>
      <c r="Z33" s="5"/>
      <c r="AA33"/>
      <c r="AB33" s="11"/>
      <c r="AC33" s="11"/>
      <c r="AD33" s="9"/>
      <c r="AE33" s="9"/>
      <c r="AF33" s="9"/>
    </row>
    <row r="34" spans="1:32" ht="15.6">
      <c r="A34" s="39"/>
      <c r="B34" s="39"/>
      <c r="C34" s="39"/>
      <c r="D34" s="39"/>
      <c r="E34" s="39"/>
      <c r="F34" s="39"/>
      <c r="G34" s="257"/>
      <c r="H34" s="257"/>
      <c r="I34" s="257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4"/>
      <c r="W34" s="52"/>
      <c r="X34" s="3"/>
      <c r="Y34" s="5"/>
      <c r="Z34" s="5"/>
      <c r="AA34"/>
      <c r="AD34" s="9"/>
      <c r="AE34" s="9"/>
      <c r="AF34" s="9"/>
    </row>
    <row r="35" spans="1:32" ht="15.6">
      <c r="A35" s="39"/>
      <c r="B35">
        <f>+'Ark1'!C2598</f>
        <v>2018</v>
      </c>
      <c r="C35">
        <f>+'Ark1'!K2598</f>
        <v>0</v>
      </c>
      <c r="D35" s="48" t="str">
        <f>VLOOKUP(C35,RNR!$G$16:$H$18,2)</f>
        <v>Ordinær</v>
      </c>
      <c r="E35" s="9">
        <f>+'Ark1'!Q2598</f>
        <v>789</v>
      </c>
      <c r="F35" s="9"/>
      <c r="G35" s="222">
        <f>+'Ark1'!R2598</f>
        <v>28724</v>
      </c>
      <c r="I35" s="222">
        <f>+'Ark1'!S2598</f>
        <v>28722</v>
      </c>
      <c r="J35" s="96">
        <f>+'Ark1'!T2598</f>
        <v>99.281072860500501</v>
      </c>
      <c r="K35" s="96">
        <f>+'Ark1'!U2598</f>
        <v>99.173444739232636</v>
      </c>
      <c r="L35" s="1">
        <f>+'Ark1'!V2598</f>
        <v>14.837313744603811</v>
      </c>
      <c r="M35" s="1">
        <f>+'Ark1'!W2598</f>
        <v>58.716349836362355</v>
      </c>
      <c r="N35" s="9"/>
      <c r="O35" s="96">
        <f>+'Ark1'!Y2598</f>
        <v>152.90864782063721</v>
      </c>
      <c r="P35" s="96">
        <f>+'Ark1'!Z2598</f>
        <v>152.91929531369627</v>
      </c>
      <c r="Q35" s="96">
        <f>+'Ark1'!AA2598</f>
        <v>30.693491426308871</v>
      </c>
      <c r="R35" s="1">
        <f>+'Ark1'!AB2598</f>
        <v>4.8121892432541484</v>
      </c>
      <c r="S35" s="9">
        <f>+'Ark1'!AC2598</f>
        <v>-45.350025907410625</v>
      </c>
      <c r="T35" s="9">
        <f t="shared" si="4"/>
        <v>36.405576679340939</v>
      </c>
      <c r="U35" s="39"/>
      <c r="V35" s="2"/>
      <c r="W35" s="51"/>
      <c r="X35" s="3"/>
      <c r="Y35"/>
      <c r="Z35"/>
      <c r="AA35"/>
      <c r="AB35" s="11"/>
      <c r="AC35" s="11"/>
      <c r="AD35" s="9"/>
      <c r="AE35" s="9"/>
      <c r="AF35" s="9"/>
    </row>
    <row r="36" spans="1:32" ht="15.6">
      <c r="A36" s="39"/>
      <c r="B36" s="107">
        <f>+'Ark1'!C2599</f>
        <v>2018</v>
      </c>
      <c r="C36" s="107">
        <f>+'Ark1'!K2599</f>
        <v>2</v>
      </c>
      <c r="D36" s="48" t="str">
        <f>VLOOKUP(C36,RNR!$G$16:$H$18,2)</f>
        <v>Med baklabb</v>
      </c>
      <c r="E36" s="108">
        <f>+'Ark1'!Q2599</f>
        <v>0</v>
      </c>
      <c r="F36" s="108"/>
      <c r="G36" s="262">
        <f>+'Ark1'!R2599</f>
        <v>0</v>
      </c>
      <c r="H36" s="262"/>
      <c r="I36" s="262">
        <f>+'Ark1'!S2599</f>
        <v>0</v>
      </c>
      <c r="J36" s="167">
        <f>+'Ark1'!T2599</f>
        <v>0</v>
      </c>
      <c r="K36" s="167">
        <f>+'Ark1'!U2599</f>
        <v>0</v>
      </c>
      <c r="L36" s="109">
        <f>+'Ark1'!V2599</f>
        <v>0</v>
      </c>
      <c r="M36" s="109">
        <f>+'Ark1'!W2599</f>
        <v>0</v>
      </c>
      <c r="N36" s="108"/>
      <c r="O36" s="167">
        <f>+'Ark1'!Y2599</f>
        <v>0</v>
      </c>
      <c r="P36" s="167">
        <f>+'Ark1'!Z2599</f>
        <v>0</v>
      </c>
      <c r="Q36" s="167">
        <f>+'Ark1'!AA2599</f>
        <v>0</v>
      </c>
      <c r="R36" s="109">
        <f>+'Ark1'!AB2599</f>
        <v>0</v>
      </c>
      <c r="S36" s="108">
        <f>+'Ark1'!AC2599</f>
        <v>0</v>
      </c>
      <c r="T36" s="108" t="e">
        <f t="shared" si="4"/>
        <v>#DIV/0!</v>
      </c>
      <c r="U36" s="39"/>
      <c r="V36" s="2"/>
      <c r="W36" s="51"/>
      <c r="X36" s="3"/>
      <c r="Y36"/>
      <c r="Z36"/>
      <c r="AA36"/>
      <c r="AB36" s="11"/>
      <c r="AC36" s="11"/>
      <c r="AD36" s="9"/>
      <c r="AE36" s="9"/>
      <c r="AF36" s="9"/>
    </row>
    <row r="37" spans="1:32" ht="21">
      <c r="A37" s="39"/>
      <c r="B37" s="107">
        <f>+'Ark1'!C2600</f>
        <v>2018</v>
      </c>
      <c r="C37" s="107">
        <f>+'Ark1'!K2600</f>
        <v>4</v>
      </c>
      <c r="D37" s="48" t="str">
        <f>VLOOKUP(C37,RNR!$G$16:$H$18,2)</f>
        <v>Økologisk</v>
      </c>
      <c r="E37" s="108">
        <f>+'Ark1'!Q2600</f>
        <v>15</v>
      </c>
      <c r="F37" s="108"/>
      <c r="G37" s="262">
        <f>+'Ark1'!R2600</f>
        <v>208</v>
      </c>
      <c r="H37" s="262"/>
      <c r="I37" s="262">
        <f>+'Ark1'!S2600</f>
        <v>208</v>
      </c>
      <c r="J37" s="167">
        <f>+'Ark1'!T2600</f>
        <v>0.71892713949951603</v>
      </c>
      <c r="K37" s="167">
        <f>+'Ark1'!U2600</f>
        <v>0.82655526076735952</v>
      </c>
      <c r="L37" s="109">
        <f>+'Ark1'!V2600</f>
        <v>10.293269230769228</v>
      </c>
      <c r="M37" s="109">
        <f>+'Ark1'!W2600</f>
        <v>50.610576923076913</v>
      </c>
      <c r="N37" s="108"/>
      <c r="O37" s="167">
        <f>+'Ark1'!Y2600</f>
        <v>175.99086538461529</v>
      </c>
      <c r="P37" s="167">
        <f>+'Ark1'!Z2600</f>
        <v>175.99086538461529</v>
      </c>
      <c r="Q37" s="167">
        <f>+'Ark1'!AA2600</f>
        <v>46.907785593130811</v>
      </c>
      <c r="R37" s="109">
        <f>+'Ark1'!AB2600</f>
        <v>7.3594055240324847</v>
      </c>
      <c r="S37" s="108">
        <f>+'Ark1'!AC2600</f>
        <v>-45.437945541748952</v>
      </c>
      <c r="T37" s="108">
        <f t="shared" si="4"/>
        <v>13.866666666666667</v>
      </c>
      <c r="U37" s="39"/>
      <c r="V37" s="12"/>
      <c r="W37" s="11"/>
      <c r="X37" s="3"/>
      <c r="Y37"/>
      <c r="Z37"/>
      <c r="AA37"/>
      <c r="AB37" s="50"/>
      <c r="AC37" s="50"/>
      <c r="AD37" s="9"/>
      <c r="AE37" s="9"/>
      <c r="AF37" s="9"/>
    </row>
    <row r="38" spans="1:32" ht="15.6">
      <c r="A38" s="39"/>
      <c r="B38" s="39"/>
      <c r="C38" s="39"/>
      <c r="D38" s="39"/>
      <c r="E38" s="39"/>
      <c r="F38" s="39"/>
      <c r="G38" s="257"/>
      <c r="H38" s="257"/>
      <c r="I38" s="257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4"/>
      <c r="W38" s="52"/>
      <c r="X38" s="3"/>
      <c r="Y38" s="5"/>
      <c r="Z38" s="5"/>
      <c r="AA38"/>
      <c r="AD38" s="9"/>
      <c r="AE38" s="9"/>
      <c r="AF38" s="9"/>
    </row>
    <row r="39" spans="1:32" ht="15.6">
      <c r="A39" s="39"/>
      <c r="B39" s="107">
        <f>+'Ark1'!C2601</f>
        <v>2017</v>
      </c>
      <c r="C39" s="107">
        <f>+'Ark1'!K2601</f>
        <v>0</v>
      </c>
      <c r="D39" s="48" t="str">
        <f>VLOOKUP(C39,RNR!$G$16:$H$18,2)</f>
        <v>Ordinær</v>
      </c>
      <c r="E39" s="108">
        <f>+'Ark1'!Q2601</f>
        <v>824</v>
      </c>
      <c r="F39" s="108"/>
      <c r="G39" s="262">
        <f>+'Ark1'!R2601</f>
        <v>27322</v>
      </c>
      <c r="H39" s="262"/>
      <c r="I39" s="262">
        <f>+'Ark1'!S2601</f>
        <v>27322</v>
      </c>
      <c r="J39" s="167">
        <f>+'Ark1'!T2601</f>
        <v>97.498483388645028</v>
      </c>
      <c r="K39" s="167">
        <f>+'Ark1'!U2601</f>
        <v>97.652978360606753</v>
      </c>
      <c r="L39" s="109">
        <f>+'Ark1'!V2601</f>
        <v>14.866664226630556</v>
      </c>
      <c r="M39" s="109">
        <f>+'Ark1'!W2601</f>
        <v>58.812751628724115</v>
      </c>
      <c r="N39" s="108"/>
      <c r="O39" s="167">
        <f>+'Ark1'!Y2601</f>
        <v>151.98152770660951</v>
      </c>
      <c r="P39" s="167">
        <f>+'Ark1'!Z2601</f>
        <v>151.98152770660951</v>
      </c>
      <c r="Q39" s="167">
        <f>+'Ark1'!AA2601</f>
        <v>30.012671180889036</v>
      </c>
      <c r="R39" s="109">
        <f>+'Ark1'!AB2601</f>
        <v>4.801452963930724</v>
      </c>
      <c r="S39" s="108">
        <f>+'Ark1'!AC2601</f>
        <v>-46.972440867643762</v>
      </c>
      <c r="T39" s="108">
        <f t="shared" si="4"/>
        <v>33.157766990291265</v>
      </c>
      <c r="U39" s="39"/>
      <c r="V39" s="2"/>
      <c r="W39" s="5"/>
      <c r="X39" s="3"/>
      <c r="Y39" s="4"/>
      <c r="Z39" s="4"/>
      <c r="AA39"/>
      <c r="AB39"/>
      <c r="AC39"/>
      <c r="AD39"/>
      <c r="AE39"/>
    </row>
    <row r="40" spans="1:32" ht="15.6">
      <c r="A40" s="39"/>
      <c r="B40">
        <f>+'Ark1'!C2602</f>
        <v>2017</v>
      </c>
      <c r="C40">
        <f>+'Ark1'!K2602</f>
        <v>2</v>
      </c>
      <c r="D40" s="48" t="str">
        <f>VLOOKUP(C40,RNR!$G$16:$H$18,2)</f>
        <v>Med baklabb</v>
      </c>
      <c r="E40" s="9">
        <f>+'Ark1'!Q2602</f>
        <v>39</v>
      </c>
      <c r="F40" s="9"/>
      <c r="G40" s="222">
        <f>+'Ark1'!R2602</f>
        <v>188</v>
      </c>
      <c r="I40" s="222">
        <f>+'Ark1'!S2602</f>
        <v>188</v>
      </c>
      <c r="J40" s="96">
        <f>+'Ark1'!T2602</f>
        <v>0.67087749348749237</v>
      </c>
      <c r="K40" s="96">
        <f>+'Ark1'!U2602</f>
        <v>0.62333730292712064</v>
      </c>
      <c r="L40" s="1">
        <f>+'Ark1'!V2602</f>
        <v>14.494680851063828</v>
      </c>
      <c r="M40" s="1">
        <f>+'Ark1'!W2602</f>
        <v>57.882978723404271</v>
      </c>
      <c r="N40" s="9"/>
      <c r="O40" s="96">
        <f>+'Ark1'!Y2602</f>
        <v>140.98829787234044</v>
      </c>
      <c r="P40" s="96">
        <f>+'Ark1'!Z2602</f>
        <v>140.98829787234044</v>
      </c>
      <c r="Q40" s="96">
        <f>+'Ark1'!AA2602</f>
        <v>10.635302078185155</v>
      </c>
      <c r="R40" s="1">
        <f>+'Ark1'!AB2602</f>
        <v>3.7170005723522039</v>
      </c>
      <c r="S40" s="9">
        <f>+'Ark1'!AC2602</f>
        <v>-26.167674929675123</v>
      </c>
      <c r="T40" s="9">
        <f t="shared" si="4"/>
        <v>4.8205128205128203</v>
      </c>
      <c r="U40" s="39"/>
      <c r="V40" s="4"/>
      <c r="W40" s="4"/>
      <c r="X40" s="3"/>
      <c r="Z40" s="18"/>
      <c r="AA40"/>
      <c r="AC40" s="5"/>
      <c r="AD40"/>
      <c r="AE40"/>
    </row>
    <row r="41" spans="1:32" ht="15.6">
      <c r="A41" s="39"/>
      <c r="B41">
        <f>+'Ark1'!C2603</f>
        <v>2017</v>
      </c>
      <c r="C41">
        <f>+'Ark1'!K2603</f>
        <v>4</v>
      </c>
      <c r="D41" s="48" t="str">
        <f>VLOOKUP(C41,RNR!$G$16:$H$18,2)</f>
        <v>Økologisk</v>
      </c>
      <c r="E41" s="9">
        <f>+'Ark1'!Q2603</f>
        <v>12</v>
      </c>
      <c r="F41" s="9"/>
      <c r="G41" s="222">
        <f>+'Ark1'!R2603</f>
        <v>513</v>
      </c>
      <c r="I41" s="222">
        <f>+'Ark1'!S2603</f>
        <v>513</v>
      </c>
      <c r="J41" s="96">
        <f>+'Ark1'!T2603</f>
        <v>1.8306391178674657</v>
      </c>
      <c r="K41" s="96">
        <f>+'Ark1'!U2603</f>
        <v>1.7236843364661261</v>
      </c>
      <c r="L41" s="1">
        <f>+'Ark1'!V2603</f>
        <v>9.6725146198830387</v>
      </c>
      <c r="M41" s="1">
        <f>+'Ark1'!W2603</f>
        <v>49.927875243664701</v>
      </c>
      <c r="N41" s="9"/>
      <c r="O41" s="96">
        <f>+'Ark1'!Y2603</f>
        <v>142.87563352826501</v>
      </c>
      <c r="P41" s="96">
        <f>+'Ark1'!Z2603</f>
        <v>142.87563352826501</v>
      </c>
      <c r="Q41" s="96">
        <f>+'Ark1'!AA2603</f>
        <v>32.086950746750503</v>
      </c>
      <c r="R41" s="1">
        <f>+'Ark1'!AB2603</f>
        <v>5.5427333993340353</v>
      </c>
      <c r="S41" s="9">
        <f>+'Ark1'!AC2603</f>
        <v>-12.826631446107372</v>
      </c>
      <c r="T41" s="9">
        <f t="shared" si="4"/>
        <v>42.75</v>
      </c>
      <c r="U41" s="39"/>
      <c r="V41" s="4"/>
      <c r="W41" s="14"/>
      <c r="X41" s="3"/>
      <c r="Z41" s="18"/>
      <c r="AA41"/>
      <c r="AB41"/>
      <c r="AC41"/>
      <c r="AD41"/>
      <c r="AE41"/>
    </row>
    <row r="42" spans="1:32" ht="15.6">
      <c r="A42" s="39"/>
      <c r="B42" s="39"/>
      <c r="C42" s="39"/>
      <c r="D42" s="39"/>
      <c r="E42" s="39"/>
      <c r="F42" s="39"/>
      <c r="G42" s="257"/>
      <c r="H42" s="257"/>
      <c r="I42" s="257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4"/>
      <c r="W42" s="52"/>
      <c r="X42" s="3"/>
      <c r="Y42" s="5"/>
      <c r="Z42" s="5"/>
      <c r="AA42"/>
      <c r="AD42" s="9"/>
      <c r="AE42" s="9"/>
      <c r="AF42" s="9"/>
    </row>
    <row r="43" spans="1:32" ht="15.6">
      <c r="A43" s="39"/>
      <c r="B43">
        <f>+'Ark1'!C2604</f>
        <v>2016</v>
      </c>
      <c r="C43">
        <f>+'Ark1'!K2604</f>
        <v>0</v>
      </c>
      <c r="D43" s="48" t="str">
        <f>VLOOKUP(C43,RNR!$G$16:$H$18,2)</f>
        <v>Ordinær</v>
      </c>
      <c r="E43" s="9">
        <f>+'Ark1'!Q2604</f>
        <v>823</v>
      </c>
      <c r="F43" s="9"/>
      <c r="G43" s="222">
        <f>+'Ark1'!R2604</f>
        <v>28489</v>
      </c>
      <c r="I43" s="222">
        <f>+'Ark1'!S2604</f>
        <v>28481</v>
      </c>
      <c r="J43" s="96">
        <f>+'Ark1'!T2604</f>
        <v>98.923573735199142</v>
      </c>
      <c r="K43" s="96">
        <f>+'Ark1'!U2604</f>
        <v>98.961635506515648</v>
      </c>
      <c r="L43" s="1">
        <f>+'Ark1'!V2604</f>
        <v>14.9407490610411</v>
      </c>
      <c r="M43" s="1">
        <f>+'Ark1'!W2604</f>
        <v>58.976545767353663</v>
      </c>
      <c r="N43" s="9"/>
      <c r="O43" s="96">
        <f>+'Ark1'!Y2604</f>
        <v>150.63850257994403</v>
      </c>
      <c r="P43" s="96">
        <f>+'Ark1'!Z2604</f>
        <v>150.68081528036325</v>
      </c>
      <c r="Q43" s="96">
        <f>+'Ark1'!AA2604</f>
        <v>29.896571317830741</v>
      </c>
      <c r="R43" s="1">
        <f>+'Ark1'!AB2604</f>
        <v>4.7691055307445618</v>
      </c>
      <c r="S43" s="9">
        <f>+'Ark1'!AC2604</f>
        <v>-43.29575503317681</v>
      </c>
      <c r="T43" s="9">
        <f t="shared" si="4"/>
        <v>34.616038882138518</v>
      </c>
      <c r="U43" s="39"/>
      <c r="V43" s="4"/>
      <c r="W43" s="14"/>
      <c r="X43" s="3"/>
      <c r="Z43" s="18"/>
      <c r="AA43"/>
      <c r="AB43"/>
      <c r="AC43"/>
      <c r="AD43"/>
      <c r="AE43"/>
    </row>
    <row r="44" spans="1:32" ht="15.6">
      <c r="A44" s="39"/>
      <c r="B44" s="47">
        <f>+'Ark1'!C2605</f>
        <v>2016</v>
      </c>
      <c r="C44" s="47">
        <f>+'Ark1'!K2605</f>
        <v>2</v>
      </c>
      <c r="D44" s="48" t="str">
        <f>VLOOKUP(C44,RNR!$G$16:$H$18,2)</f>
        <v>Med baklabb</v>
      </c>
      <c r="E44" s="65">
        <f>+'Ark1'!Q2605</f>
        <v>33</v>
      </c>
      <c r="F44" s="65"/>
      <c r="G44" s="261">
        <f>+'Ark1'!R2605</f>
        <v>131</v>
      </c>
      <c r="H44" s="261"/>
      <c r="I44" s="261">
        <f>+'Ark1'!S2605</f>
        <v>131</v>
      </c>
      <c r="J44" s="101">
        <f>+'Ark1'!T2605</f>
        <v>0.45487690544810577</v>
      </c>
      <c r="K44" s="101">
        <f>+'Ark1'!U2605</f>
        <v>0.41769650329844576</v>
      </c>
      <c r="L44" s="49">
        <f>+'Ark1'!V2605</f>
        <v>14.984732824427484</v>
      </c>
      <c r="M44" s="49">
        <f>+'Ark1'!W2605</f>
        <v>58.908396946564885</v>
      </c>
      <c r="N44" s="65"/>
      <c r="O44" s="101">
        <f>+'Ark1'!Y2605</f>
        <v>138.27251908396951</v>
      </c>
      <c r="P44" s="101">
        <f>+'Ark1'!Z2605</f>
        <v>138.27251908396951</v>
      </c>
      <c r="Q44" s="101">
        <f>+'Ark1'!AA2605</f>
        <v>9.4342647657075762</v>
      </c>
      <c r="R44" s="49">
        <f>+'Ark1'!AB2605</f>
        <v>3.5948444459426572</v>
      </c>
      <c r="S44" s="65">
        <f>+'Ark1'!AC2605</f>
        <v>-39.083888416167966</v>
      </c>
      <c r="T44" s="65">
        <f t="shared" si="4"/>
        <v>3.9696969696969697</v>
      </c>
      <c r="U44" s="39"/>
      <c r="V44" s="4"/>
      <c r="W44" s="14"/>
      <c r="X44" s="3"/>
      <c r="Z44" s="18"/>
      <c r="AA44"/>
      <c r="AB44"/>
      <c r="AC44"/>
      <c r="AD44"/>
      <c r="AE44"/>
    </row>
    <row r="45" spans="1:32" ht="15.6">
      <c r="A45" s="39"/>
      <c r="B45" s="47">
        <f>+'Ark1'!C2606</f>
        <v>2016</v>
      </c>
      <c r="C45" s="47">
        <f>+'Ark1'!K2606</f>
        <v>4</v>
      </c>
      <c r="D45" s="48" t="str">
        <f>VLOOKUP(C45,RNR!$G$16:$H$18,2)</f>
        <v>Økologisk</v>
      </c>
      <c r="E45" s="65">
        <f>+'Ark1'!Q2606</f>
        <v>9</v>
      </c>
      <c r="F45" s="65"/>
      <c r="G45" s="261">
        <f>+'Ark1'!R2606</f>
        <v>179</v>
      </c>
      <c r="H45" s="261"/>
      <c r="I45" s="261">
        <f>+'Ark1'!S2606</f>
        <v>154</v>
      </c>
      <c r="J45" s="101">
        <f>+'Ark1'!T2606</f>
        <v>0.62154935935275535</v>
      </c>
      <c r="K45" s="101">
        <f>+'Ark1'!U2606</f>
        <v>0.62066799018587981</v>
      </c>
      <c r="L45" s="49">
        <f>+'Ark1'!V2606</f>
        <v>10.765363128491618</v>
      </c>
      <c r="M45" s="49">
        <f>+'Ark1'!W2606</f>
        <v>51.402597402597408</v>
      </c>
      <c r="N45" s="65"/>
      <c r="O45" s="101">
        <f>+'Ark1'!Y2606</f>
        <v>150.36703910614528</v>
      </c>
      <c r="P45" s="101">
        <f>+'Ark1'!Z2606</f>
        <v>174.7772727272727</v>
      </c>
      <c r="Q45" s="101">
        <f>+'Ark1'!AA2606</f>
        <v>42.155162557204491</v>
      </c>
      <c r="R45" s="49">
        <f>+'Ark1'!AB2606</f>
        <v>7.1300712010065022</v>
      </c>
      <c r="S45" s="65">
        <f>+'Ark1'!AC2606</f>
        <v>-36.226255339831155</v>
      </c>
      <c r="T45" s="65">
        <f t="shared" si="4"/>
        <v>19.888888888888889</v>
      </c>
      <c r="U45" s="39"/>
      <c r="V45" s="4"/>
      <c r="W45" s="14"/>
      <c r="X45" s="3"/>
      <c r="Y45" s="11"/>
      <c r="Z45" s="18"/>
      <c r="AA45"/>
      <c r="AB45"/>
      <c r="AC45"/>
      <c r="AD45"/>
      <c r="AE45"/>
    </row>
    <row r="46" spans="1:32" ht="15.6">
      <c r="A46" s="39"/>
      <c r="B46" s="47">
        <f>+'Ark1'!C2607</f>
        <v>2015</v>
      </c>
      <c r="C46" s="47">
        <f>+'Ark1'!K2607</f>
        <v>0</v>
      </c>
      <c r="D46" s="48" t="str">
        <f>VLOOKUP(C46,RNR!$G$16:$H$18,2)</f>
        <v>Ordinær</v>
      </c>
      <c r="E46" s="65">
        <f>+'Ark1'!Q2607</f>
        <v>773</v>
      </c>
      <c r="F46" s="65"/>
      <c r="G46" s="261">
        <f>+'Ark1'!R2607</f>
        <v>30335</v>
      </c>
      <c r="H46" s="261"/>
      <c r="I46" s="261">
        <f>+'Ark1'!S2607</f>
        <v>30333</v>
      </c>
      <c r="J46" s="101">
        <f>+'Ark1'!T2607</f>
        <v>73.41658801035841</v>
      </c>
      <c r="K46" s="101">
        <f>+'Ark1'!U2607</f>
        <v>77.996080382376945</v>
      </c>
      <c r="L46" s="49">
        <f>+'Ark1'!V2607</f>
        <v>15.201516400197798</v>
      </c>
      <c r="M46" s="49">
        <f>+'Ark1'!W2607</f>
        <v>59.476378861306159</v>
      </c>
      <c r="N46" s="65"/>
      <c r="O46" s="101">
        <f>+'Ark1'!Y2607</f>
        <v>147.63691775177151</v>
      </c>
      <c r="P46" s="101">
        <f>+'Ark1'!Z2607</f>
        <v>147.64665216101244</v>
      </c>
      <c r="Q46" s="101">
        <f>+'Ark1'!AA2607</f>
        <v>31.318835563703431</v>
      </c>
      <c r="R46" s="49">
        <f>+'Ark1'!AB2607</f>
        <v>4.6827775461685581</v>
      </c>
      <c r="S46" s="65">
        <f>+'Ark1'!AC2607</f>
        <v>-43.82919343553781</v>
      </c>
      <c r="T46" s="65">
        <f t="shared" si="4"/>
        <v>39.243208279430789</v>
      </c>
      <c r="U46" s="39"/>
      <c r="V46" s="4"/>
      <c r="W46" s="14"/>
      <c r="X46" s="3"/>
      <c r="Y46" s="11"/>
      <c r="Z46" s="18"/>
      <c r="AA46"/>
      <c r="AB46"/>
      <c r="AC46"/>
      <c r="AD46"/>
      <c r="AE46"/>
    </row>
    <row r="47" spans="1:32" ht="15.6">
      <c r="A47" s="39"/>
      <c r="B47">
        <f>+'Ark1'!C2608</f>
        <v>2015</v>
      </c>
      <c r="C47">
        <f>+'Ark1'!K2608</f>
        <v>2</v>
      </c>
      <c r="D47" s="48" t="str">
        <f>VLOOKUP(C47,RNR!$G$16:$H$18,2)</f>
        <v>Med baklabb</v>
      </c>
      <c r="E47" s="9">
        <f>+'Ark1'!Q2608</f>
        <v>1138</v>
      </c>
      <c r="F47" s="9"/>
      <c r="G47" s="222">
        <f>+'Ark1'!R2608</f>
        <v>10546</v>
      </c>
      <c r="I47" s="222">
        <f>+'Ark1'!S2608</f>
        <v>10545</v>
      </c>
      <c r="J47" s="96">
        <f>+'Ark1'!T2608</f>
        <v>25.52336697403133</v>
      </c>
      <c r="K47" s="96">
        <f>+'Ark1'!U2608</f>
        <v>21.066325960790657</v>
      </c>
      <c r="L47" s="1">
        <f>+'Ark1'!V2608</f>
        <v>15.014602692964161</v>
      </c>
      <c r="M47" s="1">
        <f>+'Ark1'!W2608</f>
        <v>58.842200094831682</v>
      </c>
      <c r="N47" s="9"/>
      <c r="O47" s="96">
        <f>+'Ark1'!Y2608</f>
        <v>114.70100512042522</v>
      </c>
      <c r="P47" s="96">
        <f>+'Ark1'!Z2608</f>
        <v>114.7118824087249</v>
      </c>
      <c r="Q47" s="96">
        <f>+'Ark1'!AA2608</f>
        <v>10.786107712951267</v>
      </c>
      <c r="R47" s="1">
        <f>+'Ark1'!AB2608</f>
        <v>3.295289120782757</v>
      </c>
      <c r="S47" s="9">
        <f>+'Ark1'!AC2608</f>
        <v>-7.0605138694261846</v>
      </c>
      <c r="T47" s="9">
        <f t="shared" si="4"/>
        <v>9.2671353251318109</v>
      </c>
      <c r="U47" s="39"/>
      <c r="V47" s="4"/>
      <c r="W47" s="14"/>
      <c r="X47" s="3"/>
      <c r="Y47" s="11"/>
      <c r="Z47" s="18"/>
      <c r="AA47"/>
      <c r="AB47"/>
      <c r="AC47"/>
      <c r="AD47"/>
      <c r="AE47"/>
    </row>
    <row r="48" spans="1:32" ht="15.6">
      <c r="A48" s="39"/>
      <c r="B48">
        <f>+'Ark1'!C2609</f>
        <v>2015</v>
      </c>
      <c r="C48">
        <f>+'Ark1'!K2609</f>
        <v>4</v>
      </c>
      <c r="D48" s="48" t="str">
        <f>VLOOKUP(C48,RNR!$G$16:$H$18,2)</f>
        <v>Økologisk</v>
      </c>
      <c r="E48" s="9">
        <f>+'Ark1'!Q2609</f>
        <v>9</v>
      </c>
      <c r="F48" s="9"/>
      <c r="G48" s="222">
        <f>+'Ark1'!R2609</f>
        <v>437</v>
      </c>
      <c r="I48" s="222">
        <f>+'Ark1'!S2609</f>
        <v>429</v>
      </c>
      <c r="J48" s="96">
        <f>+'Ark1'!T2609</f>
        <v>1.0576248215106852</v>
      </c>
      <c r="K48" s="96">
        <f>+'Ark1'!U2609</f>
        <v>0.93554212103409995</v>
      </c>
      <c r="L48" s="1">
        <f>+'Ark1'!V2609</f>
        <v>13.450800915331811</v>
      </c>
      <c r="M48" s="1">
        <f>+'Ark1'!W2609</f>
        <v>56.144522144522149</v>
      </c>
      <c r="N48" s="9"/>
      <c r="O48" s="96">
        <f>+'Ark1'!Y2609</f>
        <v>122.92723112128152</v>
      </c>
      <c r="P48" s="96">
        <f>+'Ark1'!Z2609</f>
        <v>125.21958041958048</v>
      </c>
      <c r="Q48" s="96">
        <f>+'Ark1'!AA2609</f>
        <v>34.3866502368179</v>
      </c>
      <c r="R48" s="1">
        <f>+'Ark1'!AB2609</f>
        <v>4.3056421018454012</v>
      </c>
      <c r="S48" s="9">
        <f>+'Ark1'!AC2609</f>
        <v>-43.457380847118152</v>
      </c>
      <c r="T48" s="9">
        <f t="shared" si="4"/>
        <v>48.555555555555557</v>
      </c>
      <c r="U48" s="39"/>
      <c r="V48" s="4"/>
      <c r="W48" s="14"/>
      <c r="X48" s="3"/>
      <c r="Y48" s="11"/>
      <c r="Z48" s="18"/>
      <c r="AA48"/>
      <c r="AB48"/>
      <c r="AC48"/>
      <c r="AD48"/>
      <c r="AE48"/>
    </row>
    <row r="49" spans="1:31" ht="15.6">
      <c r="A49" s="39"/>
      <c r="B49">
        <f>+'Ark1'!C2610</f>
        <v>2014</v>
      </c>
      <c r="C49">
        <f>+'Ark1'!K2610</f>
        <v>0</v>
      </c>
      <c r="D49" s="48" t="str">
        <f>VLOOKUP(C49,RNR!$G$16:$H$18,2)</f>
        <v>Ordinær</v>
      </c>
      <c r="E49" s="9">
        <f>+'Ark1'!Q2610</f>
        <v>815</v>
      </c>
      <c r="F49" s="9"/>
      <c r="G49" s="222">
        <f>+'Ark1'!R2610</f>
        <v>30162</v>
      </c>
      <c r="I49" s="222">
        <f>+'Ark1'!S2610</f>
        <v>30118</v>
      </c>
      <c r="J49" s="96">
        <f>+'Ark1'!T2610</f>
        <v>80.906652360515011</v>
      </c>
      <c r="K49" s="96">
        <f>+'Ark1'!U2610</f>
        <v>84.374789017132144</v>
      </c>
      <c r="L49" s="1">
        <f>+'Ark1'!V2610</f>
        <v>16.175684636297319</v>
      </c>
      <c r="M49" s="1">
        <f>+'Ark1'!W2610</f>
        <v>59.368019124775891</v>
      </c>
      <c r="N49" s="9"/>
      <c r="O49" s="96">
        <f>+'Ark1'!Y2610</f>
        <v>148.9340100125967</v>
      </c>
      <c r="P49" s="96">
        <f>+'Ark1'!Z2610</f>
        <v>149.1515907430753</v>
      </c>
      <c r="Q49" s="96">
        <f>+'Ark1'!AA2610</f>
        <v>31.879344689522824</v>
      </c>
      <c r="R49" s="1">
        <f>+'Ark1'!AB2610</f>
        <v>4.7120303299145512</v>
      </c>
      <c r="S49" s="9">
        <f>+'Ark1'!AC2610</f>
        <v>-45.986178480935457</v>
      </c>
      <c r="T49" s="9">
        <f t="shared" si="4"/>
        <v>37.008588957055217</v>
      </c>
      <c r="U49" s="39"/>
      <c r="V49" s="4"/>
      <c r="W49" s="14"/>
      <c r="X49" s="3"/>
      <c r="Y49" s="5"/>
      <c r="Z49" s="18"/>
      <c r="AA49"/>
      <c r="AB49"/>
      <c r="AC49"/>
      <c r="AD49"/>
      <c r="AE49"/>
    </row>
    <row r="50" spans="1:31" ht="15.6">
      <c r="A50" s="39"/>
      <c r="B50" s="47">
        <f>+'Ark1'!C2611</f>
        <v>2014</v>
      </c>
      <c r="C50" s="47">
        <f>+'Ark1'!K2611</f>
        <v>2</v>
      </c>
      <c r="D50" s="48" t="str">
        <f>VLOOKUP(C50,RNR!$G$16:$H$18,2)</f>
        <v>Med baklabb</v>
      </c>
      <c r="E50" s="65">
        <f>+'Ark1'!Q2611</f>
        <v>815</v>
      </c>
      <c r="F50" s="65"/>
      <c r="G50" s="261">
        <f>+'Ark1'!R2611</f>
        <v>6771</v>
      </c>
      <c r="H50" s="261"/>
      <c r="I50" s="261">
        <f>+'Ark1'!S2611</f>
        <v>6771</v>
      </c>
      <c r="J50" s="101">
        <f>+'Ark1'!T2611</f>
        <v>18.162553648068673</v>
      </c>
      <c r="K50" s="101">
        <f>+'Ark1'!U2611</f>
        <v>14.84126309484186</v>
      </c>
      <c r="L50" s="49">
        <f>+'Ark1'!V2611</f>
        <v>15.192290651307045</v>
      </c>
      <c r="M50" s="49">
        <f>+'Ark1'!W2611</f>
        <v>59.120070890562701</v>
      </c>
      <c r="N50" s="65"/>
      <c r="O50" s="101">
        <f>+'Ark1'!Y2611</f>
        <v>116.69691330674922</v>
      </c>
      <c r="P50" s="101">
        <f>+'Ark1'!Z2611</f>
        <v>116.69691330674922</v>
      </c>
      <c r="Q50" s="101">
        <f>+'Ark1'!AA2611</f>
        <v>13.132453087715797</v>
      </c>
      <c r="R50" s="49">
        <f>+'Ark1'!AB2611</f>
        <v>3.2883251986410476</v>
      </c>
      <c r="S50" s="65">
        <f>+'Ark1'!AC2611</f>
        <v>-14.710184791125275</v>
      </c>
      <c r="T50" s="65">
        <f t="shared" si="4"/>
        <v>8.3079754601226998</v>
      </c>
      <c r="U50" s="39"/>
      <c r="V50" s="4"/>
      <c r="W50" s="14"/>
      <c r="X50" s="3"/>
      <c r="Y50" s="5"/>
      <c r="Z50" s="18"/>
      <c r="AA50"/>
      <c r="AB50"/>
      <c r="AC50"/>
      <c r="AD50"/>
      <c r="AE50"/>
    </row>
    <row r="51" spans="1:31" ht="15.6">
      <c r="A51" s="39"/>
      <c r="B51" s="47">
        <f>+'Ark1'!C2612</f>
        <v>2014</v>
      </c>
      <c r="C51" s="47">
        <f>+'Ark1'!K2612</f>
        <v>4</v>
      </c>
      <c r="D51" s="48" t="str">
        <f>VLOOKUP(C51,RNR!$G$16:$H$18,2)</f>
        <v>Økologisk</v>
      </c>
      <c r="E51" s="65">
        <f>+'Ark1'!Q2612</f>
        <v>33</v>
      </c>
      <c r="F51" s="65"/>
      <c r="G51" s="261">
        <f>+'Ark1'!R2612</f>
        <v>347</v>
      </c>
      <c r="H51" s="261"/>
      <c r="I51" s="261">
        <f>+'Ark1'!S2612</f>
        <v>319</v>
      </c>
      <c r="J51" s="101">
        <f>+'Ark1'!T2612</f>
        <v>0.93079399141630881</v>
      </c>
      <c r="K51" s="101">
        <f>+'Ark1'!U2612</f>
        <v>0.78394788802596949</v>
      </c>
      <c r="L51" s="49">
        <f>+'Ark1'!V2612</f>
        <v>25.259365994236319</v>
      </c>
      <c r="M51" s="49">
        <f>+'Ark1'!W2612</f>
        <v>57.391849529780558</v>
      </c>
      <c r="N51" s="65"/>
      <c r="O51" s="101">
        <f>+'Ark1'!Y2612</f>
        <v>120.28155619596551</v>
      </c>
      <c r="P51" s="101">
        <f>+'Ark1'!Z2612</f>
        <v>130.83918495297812</v>
      </c>
      <c r="Q51" s="101">
        <f>+'Ark1'!AA2612</f>
        <v>35.667570871519473</v>
      </c>
      <c r="R51" s="49">
        <f>+'Ark1'!AB2612</f>
        <v>4.7017700958027593</v>
      </c>
      <c r="S51" s="65">
        <f>+'Ark1'!AC2612</f>
        <v>-54.351933891996758</v>
      </c>
      <c r="T51" s="65">
        <f t="shared" si="4"/>
        <v>10.515151515151516</v>
      </c>
      <c r="U51" s="39"/>
      <c r="V51" s="4"/>
      <c r="W51" s="14"/>
      <c r="X51" s="3"/>
      <c r="Y51" s="5"/>
      <c r="Z51" s="18"/>
      <c r="AA51"/>
      <c r="AB51"/>
      <c r="AC51"/>
      <c r="AD51"/>
      <c r="AE51"/>
    </row>
    <row r="52" spans="1:31" ht="15.6">
      <c r="A52" s="39"/>
      <c r="B52" s="47">
        <f>+'Ark1'!C2613</f>
        <v>2013</v>
      </c>
      <c r="C52" s="47">
        <f>+'Ark1'!K2613</f>
        <v>0</v>
      </c>
      <c r="D52" s="48" t="str">
        <f>VLOOKUP(C52,RNR!$G$16:$H$18,2)</f>
        <v>Ordinær</v>
      </c>
      <c r="E52" s="65">
        <f>+'Ark1'!Q2613</f>
        <v>807</v>
      </c>
      <c r="F52" s="65"/>
      <c r="G52" s="261">
        <f>+'Ark1'!R2613</f>
        <v>30311</v>
      </c>
      <c r="H52" s="261"/>
      <c r="I52" s="261">
        <f>+'Ark1'!S2613</f>
        <v>30247</v>
      </c>
      <c r="J52" s="101">
        <f>+'Ark1'!T2613</f>
        <v>82.474423160644349</v>
      </c>
      <c r="K52" s="101">
        <f>+'Ark1'!U2613</f>
        <v>85.613337950372994</v>
      </c>
      <c r="L52" s="49">
        <f>+'Ark1'!V2613</f>
        <v>16.354821681897661</v>
      </c>
      <c r="M52" s="49">
        <f>+'Ark1'!W2613</f>
        <v>59.237213607961138</v>
      </c>
      <c r="N52" s="65"/>
      <c r="O52" s="101">
        <f>+'Ark1'!Y2613</f>
        <v>148.98926792253542</v>
      </c>
      <c r="P52" s="101">
        <f>+'Ark1'!Z2613</f>
        <v>149.30451615036108</v>
      </c>
      <c r="Q52" s="101">
        <f>+'Ark1'!AA2613</f>
        <v>32.497580777792287</v>
      </c>
      <c r="R52" s="49">
        <f>+'Ark1'!AB2613</f>
        <v>4.590022226759876</v>
      </c>
      <c r="S52" s="65">
        <f>+'Ark1'!AC2613</f>
        <v>-45.333489322811594</v>
      </c>
      <c r="T52" s="65">
        <f t="shared" ref="T52:T79" si="10">+G52/E52</f>
        <v>37.560099132589841</v>
      </c>
      <c r="U52" s="39"/>
      <c r="V52" s="4"/>
      <c r="W52" s="14"/>
      <c r="X52" s="3"/>
      <c r="Y52" s="5"/>
      <c r="Z52" s="18"/>
      <c r="AA52"/>
      <c r="AB52"/>
      <c r="AC52"/>
      <c r="AD52"/>
      <c r="AE52"/>
    </row>
    <row r="53" spans="1:31" ht="15.6">
      <c r="A53" s="39"/>
      <c r="B53">
        <f>+'Ark1'!C2614</f>
        <v>2013</v>
      </c>
      <c r="C53">
        <f>+'Ark1'!K2614</f>
        <v>2</v>
      </c>
      <c r="D53" s="48" t="str">
        <f>VLOOKUP(C53,RNR!$G$16:$H$18,2)</f>
        <v>Med baklabb</v>
      </c>
      <c r="E53" s="9">
        <f>+'Ark1'!Q2614</f>
        <v>693</v>
      </c>
      <c r="F53" s="9"/>
      <c r="G53" s="222">
        <f>+'Ark1'!R2614</f>
        <v>6174</v>
      </c>
      <c r="I53" s="222">
        <f>+'Ark1'!S2614</f>
        <v>6173</v>
      </c>
      <c r="J53" s="96">
        <f>+'Ark1'!T2614</f>
        <v>16.799085764040051</v>
      </c>
      <c r="K53" s="96">
        <f>+'Ark1'!U2614</f>
        <v>13.775256137704227</v>
      </c>
      <c r="L53" s="1">
        <f>+'Ark1'!V2614</f>
        <v>15.37949465500486</v>
      </c>
      <c r="M53" s="1">
        <f>+'Ark1'!W2614</f>
        <v>59.483881419083112</v>
      </c>
      <c r="N53" s="9"/>
      <c r="O53" s="96">
        <f>+'Ark1'!Y2614</f>
        <v>117.69198250728878</v>
      </c>
      <c r="P53" s="96">
        <f>+'Ark1'!Z2614</f>
        <v>117.71104811274922</v>
      </c>
      <c r="Q53" s="96">
        <f>+'Ark1'!AA2614</f>
        <v>15.047849737209589</v>
      </c>
      <c r="R53" s="1">
        <f>+'Ark1'!AB2614</f>
        <v>3.3670544874028954</v>
      </c>
      <c r="S53" s="9">
        <f>+'Ark1'!AC2614</f>
        <v>-20.237815707281158</v>
      </c>
      <c r="T53" s="9">
        <f t="shared" si="10"/>
        <v>8.9090909090909083</v>
      </c>
      <c r="U53" s="39"/>
      <c r="V53" s="4"/>
      <c r="W53" s="14"/>
      <c r="X53" s="3"/>
      <c r="Y53" s="5"/>
      <c r="Z53" s="18"/>
      <c r="AA53"/>
      <c r="AB53"/>
      <c r="AC53"/>
      <c r="AD53"/>
      <c r="AE53"/>
    </row>
    <row r="54" spans="1:31" ht="15.6">
      <c r="A54" s="39"/>
      <c r="B54">
        <f>+'Ark1'!C2615</f>
        <v>2013</v>
      </c>
      <c r="C54">
        <f>+'Ark1'!K2615</f>
        <v>4</v>
      </c>
      <c r="D54" s="48" t="str">
        <f>VLOOKUP(C54,RNR!$G$16:$H$18,2)</f>
        <v>Økologisk</v>
      </c>
      <c r="E54" s="9">
        <f>+'Ark1'!Q2615</f>
        <v>32</v>
      </c>
      <c r="F54" s="9"/>
      <c r="G54" s="222">
        <f>+'Ark1'!R2615</f>
        <v>265</v>
      </c>
      <c r="I54" s="222">
        <f>+'Ark1'!S2615</f>
        <v>219</v>
      </c>
      <c r="J54" s="96">
        <f>+'Ark1'!T2615</f>
        <v>0.72104919460165429</v>
      </c>
      <c r="K54" s="96">
        <f>+'Ark1'!U2615</f>
        <v>0.6064219264784565</v>
      </c>
      <c r="L54" s="1">
        <f>+'Ark1'!V2615</f>
        <v>26.188679245283009</v>
      </c>
      <c r="M54" s="1">
        <f>+'Ark1'!W2615</f>
        <v>55.287671232876704</v>
      </c>
      <c r="N54" s="9"/>
      <c r="O54" s="96">
        <f>+'Ark1'!Y2615</f>
        <v>120.70988679245282</v>
      </c>
      <c r="P54" s="96">
        <f>+'Ark1'!Z2615</f>
        <v>146.06447488584473</v>
      </c>
      <c r="Q54" s="96">
        <f>+'Ark1'!AA2615</f>
        <v>45.907422426625843</v>
      </c>
      <c r="R54" s="1">
        <f>+'Ark1'!AB2615</f>
        <v>6.3723420324610736</v>
      </c>
      <c r="S54" s="9">
        <f>+'Ark1'!AC2615</f>
        <v>-54.520717915185742</v>
      </c>
      <c r="T54" s="9">
        <f t="shared" si="10"/>
        <v>8.28125</v>
      </c>
      <c r="U54" s="39"/>
      <c r="V54" s="4"/>
      <c r="W54" s="14"/>
      <c r="X54" s="3"/>
      <c r="Y54" s="5"/>
      <c r="Z54" s="18"/>
      <c r="AA54"/>
      <c r="AB54"/>
      <c r="AC54"/>
      <c r="AD54"/>
      <c r="AE54"/>
    </row>
    <row r="55" spans="1:31" ht="15.6">
      <c r="A55" s="39"/>
      <c r="B55">
        <f>+'Ark1'!C2616</f>
        <v>2012</v>
      </c>
      <c r="C55">
        <f>+'Ark1'!K2616</f>
        <v>0</v>
      </c>
      <c r="D55" s="48" t="str">
        <f>VLOOKUP(C55,RNR!$G$16:$H$18,2)</f>
        <v>Ordinær</v>
      </c>
      <c r="E55" s="9">
        <f>+'Ark1'!Q2616</f>
        <v>865</v>
      </c>
      <c r="F55" s="9"/>
      <c r="G55" s="222">
        <f>+'Ark1'!R2616</f>
        <v>31081.5</v>
      </c>
      <c r="I55" s="222">
        <f>+'Ark1'!S2616</f>
        <v>31015.5</v>
      </c>
      <c r="J55" s="96">
        <f>+'Ark1'!T2616</f>
        <v>82.606442353691605</v>
      </c>
      <c r="K55" s="96">
        <f>+'Ark1'!U2616</f>
        <v>85.823999475600573</v>
      </c>
      <c r="L55" s="1">
        <f>+'Ark1'!V2616</f>
        <v>16.460338143268505</v>
      </c>
      <c r="M55" s="1">
        <f>+'Ark1'!W2616</f>
        <v>59.127436281859055</v>
      </c>
      <c r="N55" s="9"/>
      <c r="O55" s="96">
        <f>+'Ark1'!Y2616</f>
        <v>149.45768704856485</v>
      </c>
      <c r="P55" s="96">
        <f>+'Ark1'!Z2616</f>
        <v>149.77572826489879</v>
      </c>
      <c r="Q55" s="96">
        <f>+'Ark1'!AA2616</f>
        <v>32.643653462374324</v>
      </c>
      <c r="R55" s="1">
        <f>+'Ark1'!AB2616</f>
        <v>4.6113646622412929</v>
      </c>
      <c r="S55" s="9">
        <f>+'Ark1'!AC2616</f>
        <v>-45.608602251087959</v>
      </c>
      <c r="T55" s="9">
        <f t="shared" si="10"/>
        <v>35.93236994219653</v>
      </c>
      <c r="U55" s="39"/>
      <c r="V55" s="4"/>
      <c r="W55" s="14"/>
      <c r="X55" s="3"/>
      <c r="Y55" s="5"/>
      <c r="Z55" s="18"/>
      <c r="AA55"/>
      <c r="AB55"/>
      <c r="AC55"/>
      <c r="AD55"/>
      <c r="AE55"/>
    </row>
    <row r="56" spans="1:31" ht="15.6">
      <c r="A56" s="39"/>
      <c r="B56" s="47">
        <f>+'Ark1'!C2617</f>
        <v>2012</v>
      </c>
      <c r="C56" s="47">
        <f>+'Ark1'!K2617</f>
        <v>2</v>
      </c>
      <c r="D56" s="48" t="str">
        <f>VLOOKUP(C56,RNR!$G$16:$H$18,2)</f>
        <v>Med baklabb</v>
      </c>
      <c r="E56" s="65">
        <f>+'Ark1'!Q2617</f>
        <v>804</v>
      </c>
      <c r="F56" s="65"/>
      <c r="G56" s="261">
        <f>+'Ark1'!R2617</f>
        <v>6390</v>
      </c>
      <c r="H56" s="261"/>
      <c r="I56" s="261">
        <f>+'Ark1'!S2617</f>
        <v>6389</v>
      </c>
      <c r="J56" s="101">
        <f>+'Ark1'!T2617</f>
        <v>16.982937330569285</v>
      </c>
      <c r="K56" s="101">
        <f>+'Ark1'!U2617</f>
        <v>13.806291982637648</v>
      </c>
      <c r="L56" s="49">
        <f>+'Ark1'!V2617</f>
        <v>15.186384976525824</v>
      </c>
      <c r="M56" s="49">
        <f>+'Ark1'!W2617</f>
        <v>59.092972296133993</v>
      </c>
      <c r="N56" s="65"/>
      <c r="O56" s="101">
        <f>+'Ark1'!Y2617</f>
        <v>116.94661971831007</v>
      </c>
      <c r="P56" s="101">
        <f>+'Ark1'!Z2617</f>
        <v>116.9649240882769</v>
      </c>
      <c r="Q56" s="101">
        <f>+'Ark1'!AA2617</f>
        <v>13.770499393385229</v>
      </c>
      <c r="R56" s="49">
        <f>+'Ark1'!AB2617</f>
        <v>3.2866585859388713</v>
      </c>
      <c r="S56" s="65">
        <f>+'Ark1'!AC2617</f>
        <v>-17.576700515628811</v>
      </c>
      <c r="T56" s="65">
        <f t="shared" si="10"/>
        <v>7.9477611940298507</v>
      </c>
      <c r="U56" s="39"/>
      <c r="V56" s="4"/>
      <c r="W56" s="14"/>
      <c r="X56" s="3"/>
      <c r="Y56" s="5"/>
      <c r="Z56" s="18"/>
      <c r="AA56"/>
      <c r="AB56"/>
      <c r="AC56"/>
      <c r="AD56"/>
      <c r="AE56"/>
    </row>
    <row r="57" spans="1:31" ht="15.6">
      <c r="A57" s="39"/>
      <c r="B57" s="47">
        <f>+'Ark1'!C2618</f>
        <v>2012</v>
      </c>
      <c r="C57" s="47">
        <f>+'Ark1'!K2618</f>
        <v>4</v>
      </c>
      <c r="D57" s="48" t="str">
        <f>VLOOKUP(C57,RNR!$G$16:$H$18,2)</f>
        <v>Økologisk</v>
      </c>
      <c r="E57" s="65">
        <f>+'Ark1'!Q2618</f>
        <v>31</v>
      </c>
      <c r="F57" s="65"/>
      <c r="G57" s="261">
        <f>+'Ark1'!R2618</f>
        <v>154.5</v>
      </c>
      <c r="H57" s="261"/>
      <c r="I57" s="261">
        <f>+'Ark1'!S2618</f>
        <v>126.5</v>
      </c>
      <c r="J57" s="101">
        <f>+'Ark1'!T2618</f>
        <v>0.41062031573911656</v>
      </c>
      <c r="K57" s="101">
        <f>+'Ark1'!U2618</f>
        <v>0.3697085417617737</v>
      </c>
      <c r="L57" s="49">
        <f>+'Ark1'!V2618</f>
        <v>27.456310679611661</v>
      </c>
      <c r="M57" s="49">
        <f>+'Ark1'!W2618</f>
        <v>55.810276679841913</v>
      </c>
      <c r="N57" s="65"/>
      <c r="O57" s="101">
        <f>+'Ark1'!Y2618</f>
        <v>129.52168284789647</v>
      </c>
      <c r="P57" s="101">
        <f>+'Ark1'!Z2618</f>
        <v>158.19051383399216</v>
      </c>
      <c r="Q57" s="101">
        <f>+'Ark1'!AA2618</f>
        <v>51.052800584904787</v>
      </c>
      <c r="R57" s="49">
        <f>+'Ark1'!AB2618</f>
        <v>7.9202779926439852</v>
      </c>
      <c r="S57" s="65">
        <f>+'Ark1'!AC2618</f>
        <v>-50.96741840753549</v>
      </c>
      <c r="T57" s="65">
        <f t="shared" si="10"/>
        <v>4.9838709677419351</v>
      </c>
      <c r="U57" s="39"/>
      <c r="V57" s="4"/>
      <c r="W57" s="14"/>
      <c r="X57" s="3"/>
      <c r="Y57" s="5"/>
      <c r="Z57" s="18"/>
      <c r="AA57"/>
      <c r="AB57"/>
      <c r="AC57"/>
      <c r="AD57"/>
      <c r="AE57"/>
    </row>
    <row r="58" spans="1:31" ht="15.6">
      <c r="A58" s="39"/>
      <c r="B58" s="47">
        <f>+'Ark1'!C2619</f>
        <v>2011</v>
      </c>
      <c r="C58" s="47">
        <f>+'Ark1'!K2619</f>
        <v>0</v>
      </c>
      <c r="D58" s="48" t="str">
        <f>VLOOKUP(C58,RNR!$G$16:$H$18,2)</f>
        <v>Ordinær</v>
      </c>
      <c r="E58" s="65">
        <f>+'Ark1'!Q2619</f>
        <v>976</v>
      </c>
      <c r="F58" s="65"/>
      <c r="G58" s="261">
        <f>+'Ark1'!R2619</f>
        <v>30574</v>
      </c>
      <c r="H58" s="261"/>
      <c r="I58" s="261">
        <f>+'Ark1'!S2619</f>
        <v>30508</v>
      </c>
      <c r="J58" s="101">
        <f>+'Ark1'!T2619</f>
        <v>81.948055428984944</v>
      </c>
      <c r="K58" s="101">
        <f>+'Ark1'!U2619</f>
        <v>85.186929607214495</v>
      </c>
      <c r="L58" s="49">
        <f>+'Ark1'!V2619</f>
        <v>16.399129979721327</v>
      </c>
      <c r="M58" s="49">
        <f>+'Ark1'!W2619</f>
        <v>58.847974301822482</v>
      </c>
      <c r="N58" s="65"/>
      <c r="O58" s="101">
        <f>+'Ark1'!Y2619</f>
        <v>148.89376594491929</v>
      </c>
      <c r="P58" s="101">
        <f>+'Ark1'!Z2619</f>
        <v>149.21587780254245</v>
      </c>
      <c r="Q58" s="101">
        <f>+'Ark1'!AA2619</f>
        <v>32.470704640542223</v>
      </c>
      <c r="R58" s="49">
        <f>+'Ark1'!AB2619</f>
        <v>4.6225816317054509</v>
      </c>
      <c r="S58" s="65">
        <f>+'Ark1'!AC2619</f>
        <v>-43.523506155872525</v>
      </c>
      <c r="T58" s="65">
        <f t="shared" si="10"/>
        <v>31.325819672131146</v>
      </c>
      <c r="U58" s="39"/>
      <c r="V58" s="4"/>
      <c r="W58" s="18"/>
      <c r="X58" s="3"/>
      <c r="Y58"/>
      <c r="Z58"/>
      <c r="AA58"/>
      <c r="AB58"/>
      <c r="AC58"/>
      <c r="AD58"/>
      <c r="AE58"/>
    </row>
    <row r="59" spans="1:31" ht="15.6">
      <c r="A59" s="39"/>
      <c r="B59">
        <f>+'Ark1'!C2620</f>
        <v>2011</v>
      </c>
      <c r="C59">
        <f>+'Ark1'!K2620</f>
        <v>2</v>
      </c>
      <c r="D59" s="48" t="str">
        <f>VLOOKUP(C59,RNR!$G$16:$H$18,2)</f>
        <v>Med baklabb</v>
      </c>
      <c r="E59" s="9">
        <f>+'Ark1'!Q2620</f>
        <v>963</v>
      </c>
      <c r="F59" s="9"/>
      <c r="G59" s="222">
        <f>+'Ark1'!R2620</f>
        <v>6601</v>
      </c>
      <c r="I59" s="222">
        <f>+'Ark1'!S2620</f>
        <v>6600</v>
      </c>
      <c r="J59" s="96">
        <f>+'Ark1'!T2620</f>
        <v>17.692781902490015</v>
      </c>
      <c r="K59" s="96">
        <f>+'Ark1'!U2620</f>
        <v>14.471127323218276</v>
      </c>
      <c r="L59" s="1">
        <f>+'Ark1'!V2620</f>
        <v>14.928495682472349</v>
      </c>
      <c r="M59" s="1">
        <f>+'Ark1'!W2620</f>
        <v>58.652727272727269</v>
      </c>
      <c r="N59" s="9"/>
      <c r="O59" s="96">
        <f>+'Ark1'!Y2620</f>
        <v>117.15165883956983</v>
      </c>
      <c r="P59" s="96">
        <f>+'Ark1'!Z2620</f>
        <v>117.1694090909092</v>
      </c>
      <c r="Q59" s="96">
        <f>+'Ark1'!AA2620</f>
        <v>14.485024626787402</v>
      </c>
      <c r="R59" s="1">
        <f>+'Ark1'!AB2620</f>
        <v>3.4949758508961248</v>
      </c>
      <c r="S59" s="9">
        <f>+'Ark1'!AC2620</f>
        <v>-17.227124264126541</v>
      </c>
      <c r="T59" s="9">
        <f t="shared" si="10"/>
        <v>6.8546209761163031</v>
      </c>
      <c r="U59" s="39"/>
      <c r="V59" s="11"/>
      <c r="W59" s="11"/>
      <c r="X59" s="3"/>
      <c r="Y59"/>
      <c r="Z59" s="18"/>
      <c r="AA59"/>
      <c r="AB59"/>
      <c r="AC59"/>
      <c r="AD59"/>
      <c r="AE59"/>
    </row>
    <row r="60" spans="1:31" ht="15.6">
      <c r="A60" s="39"/>
      <c r="B60">
        <f>+'Ark1'!C2621</f>
        <v>2011</v>
      </c>
      <c r="C60">
        <f>+'Ark1'!K2621</f>
        <v>4</v>
      </c>
      <c r="D60" s="48" t="str">
        <f>VLOOKUP(C60,RNR!$G$16:$H$18,2)</f>
        <v>Økologisk</v>
      </c>
      <c r="E60" s="9">
        <f>+'Ark1'!Q2621</f>
        <v>22</v>
      </c>
      <c r="F60" s="9"/>
      <c r="G60" s="222">
        <f>+'Ark1'!R2621</f>
        <v>134</v>
      </c>
      <c r="I60" s="222">
        <f>+'Ark1'!S2621</f>
        <v>131</v>
      </c>
      <c r="J60" s="96">
        <f>+'Ark1'!T2621</f>
        <v>0.35916266852502071</v>
      </c>
      <c r="K60" s="96">
        <f>+'Ark1'!U2621</f>
        <v>0.34194306956722453</v>
      </c>
      <c r="L60" s="1">
        <f>+'Ark1'!V2621</f>
        <v>21.604477611940304</v>
      </c>
      <c r="M60" s="1">
        <f>+'Ark1'!W2621</f>
        <v>55.145038167938914</v>
      </c>
      <c r="N60" s="9"/>
      <c r="O60" s="96">
        <f>+'Ark1'!Y2621</f>
        <v>136.36559701492536</v>
      </c>
      <c r="P60" s="96">
        <f>+'Ark1'!Z2621</f>
        <v>139.48847328244267</v>
      </c>
      <c r="Q60" s="96">
        <f>+'Ark1'!AA2621</f>
        <v>46.451134029547539</v>
      </c>
      <c r="R60" s="1">
        <f>+'Ark1'!AB2621</f>
        <v>6.7531413526087638</v>
      </c>
      <c r="S60" s="9">
        <f>+'Ark1'!AC2621</f>
        <v>-67.868860410164402</v>
      </c>
      <c r="T60" s="9">
        <f t="shared" si="10"/>
        <v>6.0909090909090908</v>
      </c>
      <c r="U60" s="39"/>
      <c r="V60" s="5"/>
      <c r="W60" s="18"/>
      <c r="X60" s="3"/>
      <c r="Y60"/>
      <c r="Z60"/>
      <c r="AA60"/>
      <c r="AB60"/>
      <c r="AC60"/>
      <c r="AD60"/>
      <c r="AE60"/>
    </row>
    <row r="61" spans="1:31">
      <c r="A61" s="39"/>
      <c r="B61">
        <f>+'Ark1'!C2622</f>
        <v>2010</v>
      </c>
      <c r="C61">
        <f>+'Ark1'!K2622</f>
        <v>0</v>
      </c>
      <c r="D61" s="48" t="str">
        <f>VLOOKUP(C61,RNR!$G$16:$H$18,2)</f>
        <v>Ordinær</v>
      </c>
      <c r="E61" s="9">
        <f>+'Ark1'!Q2622</f>
        <v>1133</v>
      </c>
      <c r="F61" s="9"/>
      <c r="G61" s="222">
        <f>+'Ark1'!R2622</f>
        <v>31258</v>
      </c>
      <c r="I61" s="222">
        <f>+'Ark1'!S2622</f>
        <v>31141</v>
      </c>
      <c r="J61" s="96">
        <f>+'Ark1'!T2622</f>
        <v>84.269269134338003</v>
      </c>
      <c r="K61" s="96">
        <f>+'Ark1'!U2622</f>
        <v>87.031034969871058</v>
      </c>
      <c r="L61" s="1">
        <f>+'Ark1'!V2622</f>
        <v>14.653176786742597</v>
      </c>
      <c r="M61" s="1">
        <f>+'Ark1'!W2622</f>
        <v>58.28448026717188</v>
      </c>
      <c r="N61" s="9"/>
      <c r="O61" s="96">
        <f>+'Ark1'!Y2622</f>
        <v>148.72549107428588</v>
      </c>
      <c r="P61" s="96">
        <f>+'Ark1'!Z2622</f>
        <v>149.28426832792869</v>
      </c>
      <c r="Q61" s="96">
        <f>+'Ark1'!AA2622</f>
        <v>32.470296145198219</v>
      </c>
      <c r="R61" s="1">
        <f>+'Ark1'!AB2622</f>
        <v>4.7669518538558897</v>
      </c>
      <c r="S61" s="9">
        <f>+'Ark1'!AC2622</f>
        <v>-43.684238093277216</v>
      </c>
      <c r="T61" s="9">
        <f t="shared" si="10"/>
        <v>27.588702559576348</v>
      </c>
      <c r="U61" s="39"/>
      <c r="V61" s="11"/>
      <c r="W61" s="11"/>
      <c r="X61" s="3"/>
      <c r="Y61"/>
      <c r="Z61"/>
      <c r="AA61"/>
      <c r="AB61"/>
      <c r="AC61"/>
      <c r="AD61"/>
      <c r="AE61"/>
    </row>
    <row r="62" spans="1:31">
      <c r="A62" s="39"/>
      <c r="B62" s="47">
        <f>+'Ark1'!C2623</f>
        <v>2010</v>
      </c>
      <c r="C62" s="47">
        <f>+'Ark1'!K2623</f>
        <v>2</v>
      </c>
      <c r="D62" s="48" t="str">
        <f>VLOOKUP(C62,RNR!$G$16:$H$18,2)</f>
        <v>Med baklabb</v>
      </c>
      <c r="E62" s="65">
        <f>+'Ark1'!Q2623</f>
        <v>972</v>
      </c>
      <c r="F62" s="65"/>
      <c r="G62" s="261">
        <f>+'Ark1'!R2623</f>
        <v>5681</v>
      </c>
      <c r="H62" s="261"/>
      <c r="I62" s="261">
        <f>+'Ark1'!S2623</f>
        <v>5676</v>
      </c>
      <c r="J62" s="101">
        <f>+'Ark1'!T2623</f>
        <v>15.315558191572528</v>
      </c>
      <c r="K62" s="101">
        <f>+'Ark1'!U2623</f>
        <v>12.575741699553109</v>
      </c>
      <c r="L62" s="49">
        <f>+'Ark1'!V2623</f>
        <v>14.797922900897731</v>
      </c>
      <c r="M62" s="49">
        <f>+'Ark1'!W2623</f>
        <v>58.437808315715309</v>
      </c>
      <c r="N62" s="65"/>
      <c r="O62" s="101">
        <f>+'Ark1'!Y2623</f>
        <v>118.2445872205593</v>
      </c>
      <c r="P62" s="101">
        <f>+'Ark1'!Z2623</f>
        <v>118.3487491190975</v>
      </c>
      <c r="Q62" s="101">
        <f>+'Ark1'!AA2623</f>
        <v>16.416144258148218</v>
      </c>
      <c r="R62" s="49">
        <f>+'Ark1'!AB2623</f>
        <v>3.7153626160136008</v>
      </c>
      <c r="S62" s="65">
        <f>+'Ark1'!AC2623</f>
        <v>-31.209995420698434</v>
      </c>
      <c r="T62" s="65">
        <f t="shared" si="10"/>
        <v>5.844650205761317</v>
      </c>
      <c r="U62" s="39"/>
      <c r="V62" s="11"/>
      <c r="W62" s="11"/>
      <c r="X62" s="3"/>
      <c r="Y62"/>
      <c r="Z62"/>
      <c r="AA62"/>
      <c r="AB62"/>
      <c r="AC62"/>
      <c r="AD62"/>
      <c r="AE62"/>
    </row>
    <row r="63" spans="1:31" ht="15.6">
      <c r="A63" s="39"/>
      <c r="B63" s="47">
        <f>+'Ark1'!C2624</f>
        <v>2010</v>
      </c>
      <c r="C63" s="47">
        <f>+'Ark1'!K2624</f>
        <v>4</v>
      </c>
      <c r="D63" s="48" t="str">
        <f>VLOOKUP(C63,RNR!$G$16:$H$18,2)</f>
        <v>Økologisk</v>
      </c>
      <c r="E63" s="65">
        <f>+'Ark1'!Q2624</f>
        <v>32</v>
      </c>
      <c r="F63" s="65"/>
      <c r="G63" s="261">
        <f>+'Ark1'!R2624</f>
        <v>147</v>
      </c>
      <c r="H63" s="261"/>
      <c r="I63" s="261">
        <f>+'Ark1'!S2624</f>
        <v>147</v>
      </c>
      <c r="J63" s="101">
        <f>+'Ark1'!T2624</f>
        <v>0.3963011889035668</v>
      </c>
      <c r="K63" s="101">
        <f>+'Ark1'!U2624</f>
        <v>0.37717761665704191</v>
      </c>
      <c r="L63" s="49">
        <f>+'Ark1'!V2624</f>
        <v>10.646258503401363</v>
      </c>
      <c r="M63" s="49">
        <f>+'Ark1'!W2624</f>
        <v>56.469387755102019</v>
      </c>
      <c r="N63" s="65"/>
      <c r="O63" s="101">
        <f>+'Ark1'!Y2624</f>
        <v>137.05693877551019</v>
      </c>
      <c r="P63" s="101">
        <f>+'Ark1'!Z2624</f>
        <v>137.05693877551019</v>
      </c>
      <c r="Q63" s="101">
        <f>+'Ark1'!AA2624</f>
        <v>35.904333803414247</v>
      </c>
      <c r="R63" s="49">
        <f>+'Ark1'!AB2624</f>
        <v>4.9063420327330594</v>
      </c>
      <c r="S63" s="65">
        <f>+'Ark1'!AC2624</f>
        <v>-37.707323177238763</v>
      </c>
      <c r="T63" s="65">
        <f t="shared" si="10"/>
        <v>4.59375</v>
      </c>
      <c r="U63" s="39"/>
      <c r="V63" s="2"/>
      <c r="W63" s="5"/>
      <c r="X63" s="3"/>
      <c r="Y63" s="4"/>
      <c r="Z63" s="4"/>
      <c r="AA63"/>
      <c r="AB63"/>
      <c r="AC63"/>
      <c r="AD63"/>
      <c r="AE63"/>
    </row>
    <row r="64" spans="1:31" ht="15.6">
      <c r="A64" s="39"/>
      <c r="B64" s="47">
        <f>+'Ark1'!C2625</f>
        <v>2009</v>
      </c>
      <c r="C64" s="47">
        <f>+'Ark1'!K2625</f>
        <v>0</v>
      </c>
      <c r="D64" s="48" t="str">
        <f>VLOOKUP(C64,RNR!$G$16:$H$18,2)</f>
        <v>Ordinær</v>
      </c>
      <c r="E64" s="65">
        <f>+'Ark1'!Q2625</f>
        <v>1128</v>
      </c>
      <c r="F64" s="65"/>
      <c r="G64" s="261">
        <f>+'Ark1'!R2625</f>
        <v>30810</v>
      </c>
      <c r="H64" s="261"/>
      <c r="I64" s="261">
        <f>+'Ark1'!S2625</f>
        <v>30691</v>
      </c>
      <c r="J64" s="101">
        <f>+'Ark1'!T2625</f>
        <v>80.532176276857115</v>
      </c>
      <c r="K64" s="101">
        <f>+'Ark1'!U2625</f>
        <v>83.931284555529118</v>
      </c>
      <c r="L64" s="49">
        <f>+'Ark1'!V2625</f>
        <v>15.787439143135348</v>
      </c>
      <c r="M64" s="49">
        <f>+'Ark1'!W2625</f>
        <v>57.178260727900685</v>
      </c>
      <c r="N64" s="65"/>
      <c r="O64" s="101">
        <f>+'Ark1'!Y2625</f>
        <v>150.96304446608204</v>
      </c>
      <c r="P64" s="101">
        <f>+'Ark1'!Z2625</f>
        <v>151.5483822619006</v>
      </c>
      <c r="Q64" s="101">
        <f>+'Ark1'!AA2625</f>
        <v>32.831358257230761</v>
      </c>
      <c r="R64" s="49">
        <f>+'Ark1'!AB2625</f>
        <v>5.0841593863732655</v>
      </c>
      <c r="S64" s="65">
        <f>+'Ark1'!AC2625</f>
        <v>-50.712345514548801</v>
      </c>
      <c r="T64" s="65">
        <f t="shared" si="10"/>
        <v>27.313829787234042</v>
      </c>
      <c r="U64" s="39"/>
      <c r="V64" s="4"/>
      <c r="W64" s="4"/>
      <c r="X64" s="3"/>
      <c r="Z64" s="5"/>
      <c r="AA64"/>
      <c r="AB64"/>
      <c r="AC64"/>
      <c r="AD64"/>
      <c r="AE64"/>
    </row>
    <row r="65" spans="1:31" ht="15.6">
      <c r="A65" s="39"/>
      <c r="B65">
        <f>+'Ark1'!C2626</f>
        <v>2009</v>
      </c>
      <c r="C65">
        <f>+'Ark1'!K2626</f>
        <v>2</v>
      </c>
      <c r="D65" s="48" t="str">
        <f>VLOOKUP(C65,RNR!$G$16:$H$18,2)</f>
        <v>Med baklabb</v>
      </c>
      <c r="E65" s="9">
        <f>+'Ark1'!Q2626</f>
        <v>947</v>
      </c>
      <c r="F65" s="9"/>
      <c r="G65" s="222">
        <f>+'Ark1'!R2626</f>
        <v>7082</v>
      </c>
      <c r="I65" s="222">
        <f>+'Ark1'!S2626</f>
        <v>7082</v>
      </c>
      <c r="J65" s="96">
        <f>+'Ark1'!T2626</f>
        <v>18.511161064352542</v>
      </c>
      <c r="K65" s="96">
        <f>+'Ark1'!U2626</f>
        <v>15.257542525165965</v>
      </c>
      <c r="L65" s="1">
        <f>+'Ark1'!V2626</f>
        <v>14.067353854843264</v>
      </c>
      <c r="M65" s="1">
        <f>+'Ark1'!W2626</f>
        <v>57.143038689635695</v>
      </c>
      <c r="N65" s="9"/>
      <c r="O65" s="96">
        <f>+'Ark1'!Y2626</f>
        <v>119.38977689918077</v>
      </c>
      <c r="P65" s="96">
        <f>+'Ark1'!Z2626</f>
        <v>119.38977689918077</v>
      </c>
      <c r="Q65" s="96">
        <f>+'Ark1'!AA2626</f>
        <v>13.972188759067944</v>
      </c>
      <c r="R65" s="1">
        <f>+'Ark1'!AB2626</f>
        <v>3.6656757928479928</v>
      </c>
      <c r="S65" s="9">
        <f>+'Ark1'!AC2626</f>
        <v>-25.828218765299638</v>
      </c>
      <c r="T65" s="9">
        <f t="shared" si="10"/>
        <v>7.4783526927138331</v>
      </c>
      <c r="U65" s="39"/>
      <c r="V65" s="4"/>
      <c r="W65" s="11"/>
      <c r="X65" s="3"/>
      <c r="Z65" s="5"/>
      <c r="AA65"/>
      <c r="AB65"/>
      <c r="AC65"/>
      <c r="AD65"/>
      <c r="AE65"/>
    </row>
    <row r="66" spans="1:31" ht="15.6">
      <c r="A66" s="39"/>
      <c r="B66">
        <f>+'Ark1'!C2627</f>
        <v>2009</v>
      </c>
      <c r="C66">
        <f>+'Ark1'!K2627</f>
        <v>4</v>
      </c>
      <c r="D66" s="48" t="str">
        <f>VLOOKUP(C66,RNR!$G$16:$H$18,2)</f>
        <v>Økologisk</v>
      </c>
      <c r="E66" s="9">
        <f>+'Ark1'!Q2627</f>
        <v>22</v>
      </c>
      <c r="F66" s="9"/>
      <c r="G66" s="222">
        <f>+'Ark1'!R2627</f>
        <v>365</v>
      </c>
      <c r="I66" s="222">
        <f>+'Ark1'!S2627</f>
        <v>365</v>
      </c>
      <c r="J66" s="96">
        <f>+'Ark1'!T2627</f>
        <v>0.95404882638925181</v>
      </c>
      <c r="K66" s="96">
        <f>+'Ark1'!U2627</f>
        <v>0.80898403742096736</v>
      </c>
      <c r="L66" s="1">
        <f>+'Ark1'!V2627</f>
        <v>16.424657534246581</v>
      </c>
      <c r="M66" s="1">
        <f>+'Ark1'!W2627</f>
        <v>55.263013698630147</v>
      </c>
      <c r="N66" s="9"/>
      <c r="O66" s="96">
        <f>+'Ark1'!Y2627</f>
        <v>122.82465753424653</v>
      </c>
      <c r="P66" s="96">
        <f>+'Ark1'!Z2627</f>
        <v>122.82465753424653</v>
      </c>
      <c r="Q66" s="96">
        <f>+'Ark1'!AA2627</f>
        <v>26.283703898730622</v>
      </c>
      <c r="R66" s="1">
        <f>+'Ark1'!AB2627</f>
        <v>4.2878454163927806</v>
      </c>
      <c r="S66" s="9">
        <f>+'Ark1'!AC2627</f>
        <v>-36.601975820618513</v>
      </c>
      <c r="T66" s="9">
        <f t="shared" si="10"/>
        <v>16.59090909090909</v>
      </c>
      <c r="U66" s="39"/>
      <c r="V66" s="4"/>
      <c r="W66" s="11"/>
      <c r="X66" s="3"/>
      <c r="Z66" s="5"/>
      <c r="AA66"/>
      <c r="AB66"/>
      <c r="AC66"/>
      <c r="AD66"/>
      <c r="AE66"/>
    </row>
    <row r="67" spans="1:31" ht="15.6">
      <c r="A67" s="39"/>
      <c r="B67">
        <f>+'Ark1'!C2628</f>
        <v>2008</v>
      </c>
      <c r="C67">
        <f>+'Ark1'!K2628</f>
        <v>0</v>
      </c>
      <c r="D67" s="48" t="str">
        <f>VLOOKUP(C67,RNR!$G$16:$H$18,2)</f>
        <v>Ordinær</v>
      </c>
      <c r="E67" s="9">
        <f>+'Ark1'!Q2628</f>
        <v>1210</v>
      </c>
      <c r="F67" s="9"/>
      <c r="G67" s="222">
        <f>+'Ark1'!R2628</f>
        <v>29567</v>
      </c>
      <c r="I67" s="222">
        <f>+'Ark1'!S2628</f>
        <v>29453</v>
      </c>
      <c r="J67" s="96">
        <f>+'Ark1'!T2628</f>
        <v>81.163358862444753</v>
      </c>
      <c r="K67" s="96">
        <f>+'Ark1'!U2628</f>
        <v>84.494609564423826</v>
      </c>
      <c r="L67" s="1">
        <f>+'Ark1'!V2628</f>
        <v>15.474075827780972</v>
      </c>
      <c r="M67" s="1">
        <f>+'Ark1'!W2628</f>
        <v>56.801310562591247</v>
      </c>
      <c r="N67" s="9"/>
      <c r="O67" s="96">
        <f>+'Ark1'!Y2628</f>
        <v>152.32132783170491</v>
      </c>
      <c r="P67" s="96">
        <f>+'Ark1'!Z2628</f>
        <v>152.91089871999515</v>
      </c>
      <c r="Q67" s="96">
        <f>+'Ark1'!AA2628</f>
        <v>33.081976601929178</v>
      </c>
      <c r="R67" s="1">
        <f>+'Ark1'!AB2628</f>
        <v>4.8252850555228228</v>
      </c>
      <c r="S67" s="9">
        <f>+'Ark1'!AC2628</f>
        <v>-52.432945360162734</v>
      </c>
      <c r="T67" s="9">
        <f t="shared" si="10"/>
        <v>24.435537190082645</v>
      </c>
      <c r="U67" s="39"/>
      <c r="V67" s="4"/>
      <c r="W67" s="11"/>
      <c r="X67" s="3"/>
      <c r="Z67" s="5"/>
      <c r="AA67"/>
      <c r="AB67"/>
      <c r="AC67"/>
      <c r="AD67"/>
      <c r="AE67"/>
    </row>
    <row r="68" spans="1:31" ht="15.6">
      <c r="A68" s="39"/>
      <c r="B68" s="47">
        <f>+'Ark1'!C2629</f>
        <v>2008</v>
      </c>
      <c r="C68" s="47">
        <f>+'Ark1'!K2629</f>
        <v>2</v>
      </c>
      <c r="D68" s="48" t="str">
        <f>VLOOKUP(C68,RNR!$G$16:$H$18,2)</f>
        <v>Med baklabb</v>
      </c>
      <c r="E68" s="65">
        <f>+'Ark1'!Q2629</f>
        <v>1044</v>
      </c>
      <c r="F68" s="65"/>
      <c r="G68" s="261">
        <f>+'Ark1'!R2629</f>
        <v>6734</v>
      </c>
      <c r="H68" s="261"/>
      <c r="I68" s="261">
        <f>+'Ark1'!S2629</f>
        <v>6733</v>
      </c>
      <c r="J68" s="101">
        <f>+'Ark1'!T2629</f>
        <v>18.485272722281703</v>
      </c>
      <c r="K68" s="101">
        <f>+'Ark1'!U2629</f>
        <v>15.180134707044692</v>
      </c>
      <c r="L68" s="49">
        <f>+'Ark1'!V2629</f>
        <v>13.799970299970301</v>
      </c>
      <c r="M68" s="49">
        <f>+'Ark1'!W2629</f>
        <v>56.667755829496485</v>
      </c>
      <c r="N68" s="65"/>
      <c r="O68" s="101">
        <f>+'Ark1'!Y2629</f>
        <v>120.15490050490078</v>
      </c>
      <c r="P68" s="101">
        <f>+'Ark1'!Z2629</f>
        <v>120.17274617555356</v>
      </c>
      <c r="Q68" s="101">
        <f>+'Ark1'!AA2629</f>
        <v>15.522679033366964</v>
      </c>
      <c r="R68" s="49">
        <f>+'Ark1'!AB2629</f>
        <v>3.8368202501227473</v>
      </c>
      <c r="S68" s="65">
        <f>+'Ark1'!AC2629</f>
        <v>-31.502213610013843</v>
      </c>
      <c r="T68" s="65">
        <f t="shared" si="10"/>
        <v>6.4501915708812261</v>
      </c>
      <c r="U68" s="39"/>
      <c r="V68" s="4"/>
      <c r="W68" s="11"/>
      <c r="X68" s="3"/>
      <c r="Y68" s="11"/>
      <c r="Z68" s="5"/>
      <c r="AA68"/>
      <c r="AB68"/>
      <c r="AC68"/>
      <c r="AD68"/>
      <c r="AE68"/>
    </row>
    <row r="69" spans="1:31" ht="15.6">
      <c r="A69" s="39"/>
      <c r="B69" s="47">
        <f>+'Ark1'!C2630</f>
        <v>2008</v>
      </c>
      <c r="C69" s="47">
        <f>+'Ark1'!K2630</f>
        <v>4</v>
      </c>
      <c r="D69" s="48" t="str">
        <f>VLOOKUP(C69,RNR!$G$16:$H$18,2)</f>
        <v>Økologisk</v>
      </c>
      <c r="E69" s="65">
        <f>+'Ark1'!Q2630</f>
        <v>11</v>
      </c>
      <c r="F69" s="65"/>
      <c r="G69" s="261">
        <f>+'Ark1'!R2630</f>
        <v>127</v>
      </c>
      <c r="H69" s="261"/>
      <c r="I69" s="261">
        <f>+'Ark1'!S2630</f>
        <v>127</v>
      </c>
      <c r="J69" s="101">
        <f>+'Ark1'!T2630</f>
        <v>0.34862334952922125</v>
      </c>
      <c r="K69" s="101">
        <f>+'Ark1'!U2630</f>
        <v>0.32314884377241138</v>
      </c>
      <c r="L69" s="49">
        <f>+'Ark1'!V2630</f>
        <v>18.417322834645677</v>
      </c>
      <c r="M69" s="49">
        <f>+'Ark1'!W2630</f>
        <v>54.464566929133838</v>
      </c>
      <c r="N69" s="65"/>
      <c r="O69" s="101">
        <f>+'Ark1'!Y2630</f>
        <v>135.62440944881882</v>
      </c>
      <c r="P69" s="101">
        <f>+'Ark1'!Z2630</f>
        <v>135.62440944881882</v>
      </c>
      <c r="Q69" s="101">
        <f>+'Ark1'!AA2630</f>
        <v>43.48810990824299</v>
      </c>
      <c r="R69" s="49">
        <f>+'Ark1'!AB2630</f>
        <v>6.8249141502956956</v>
      </c>
      <c r="S69" s="65">
        <f>+'Ark1'!AC2630</f>
        <v>-64.505979243352726</v>
      </c>
      <c r="T69" s="65">
        <f t="shared" si="10"/>
        <v>11.545454545454545</v>
      </c>
      <c r="U69" s="39"/>
      <c r="V69" s="4"/>
      <c r="W69" s="11"/>
      <c r="X69" s="3"/>
      <c r="Y69" s="11"/>
      <c r="Z69" s="5"/>
      <c r="AA69"/>
      <c r="AB69"/>
      <c r="AC69"/>
      <c r="AD69"/>
      <c r="AE69"/>
    </row>
    <row r="70" spans="1:31" ht="15.6">
      <c r="A70" s="39"/>
      <c r="B70" s="47">
        <f>+'Ark1'!C2631</f>
        <v>2007</v>
      </c>
      <c r="C70" s="47">
        <f>+'Ark1'!K2631</f>
        <v>0</v>
      </c>
      <c r="D70" s="48" t="str">
        <f>VLOOKUP(C70,RNR!$G$16:$H$18,2)</f>
        <v>Ordinær</v>
      </c>
      <c r="E70" s="65">
        <f>+'Ark1'!Q2631</f>
        <v>1282</v>
      </c>
      <c r="F70" s="65"/>
      <c r="G70" s="261">
        <f>+'Ark1'!R2631</f>
        <v>32581</v>
      </c>
      <c r="H70" s="261"/>
      <c r="I70" s="261">
        <f>+'Ark1'!S2631</f>
        <v>32445</v>
      </c>
      <c r="J70" s="101">
        <f>+'Ark1'!T2631</f>
        <v>84.868455326908062</v>
      </c>
      <c r="K70" s="101">
        <f>+'Ark1'!U2631</f>
        <v>87.630749963687549</v>
      </c>
      <c r="L70" s="49">
        <f>+'Ark1'!V2631</f>
        <v>15.428593351953589</v>
      </c>
      <c r="M70" s="49">
        <f>+'Ark1'!W2631</f>
        <v>56.800893820311288</v>
      </c>
      <c r="N70" s="65"/>
      <c r="O70" s="101">
        <f>+'Ark1'!Y2631</f>
        <v>152.39700438906132</v>
      </c>
      <c r="P70" s="101">
        <f>+'Ark1'!Z2631</f>
        <v>153.03580829095412</v>
      </c>
      <c r="Q70" s="101">
        <f>+'Ark1'!AA2631</f>
        <v>32.427051171016267</v>
      </c>
      <c r="R70" s="49">
        <f>+'Ark1'!AB2631</f>
        <v>4.7349107373999759</v>
      </c>
      <c r="S70" s="65">
        <f>+'Ark1'!AC2631</f>
        <v>-53.548313091379811</v>
      </c>
      <c r="T70" s="65">
        <f t="shared" si="10"/>
        <v>25.414196567862714</v>
      </c>
      <c r="U70" s="39"/>
      <c r="V70" s="4"/>
      <c r="W70" s="11"/>
      <c r="X70" s="3"/>
      <c r="Y70" s="11"/>
      <c r="Z70" s="5"/>
      <c r="AA70"/>
      <c r="AB70"/>
      <c r="AC70"/>
      <c r="AD70"/>
      <c r="AE70"/>
    </row>
    <row r="71" spans="1:31" ht="15.6">
      <c r="A71" s="39"/>
      <c r="B71">
        <f>+'Ark1'!C2632</f>
        <v>2007</v>
      </c>
      <c r="C71">
        <f>+'Ark1'!K2632</f>
        <v>2</v>
      </c>
      <c r="D71" s="48" t="str">
        <f>VLOOKUP(C71,RNR!$G$16:$H$18,2)</f>
        <v>Med baklabb</v>
      </c>
      <c r="E71" s="9">
        <f>+'Ark1'!Q2632</f>
        <v>966</v>
      </c>
      <c r="F71" s="9"/>
      <c r="G71" s="222">
        <f>+'Ark1'!R2632</f>
        <v>5337</v>
      </c>
      <c r="I71" s="222">
        <f>+'Ark1'!S2632</f>
        <v>5337</v>
      </c>
      <c r="J71" s="96">
        <f>+'Ark1'!T2632</f>
        <v>13.902057827559258</v>
      </c>
      <c r="K71" s="96">
        <f>+'Ark1'!U2632</f>
        <v>11.360796427737521</v>
      </c>
      <c r="L71" s="1">
        <f>+'Ark1'!V2632</f>
        <v>13.748173130972461</v>
      </c>
      <c r="M71" s="1">
        <f>+'Ark1'!W2632</f>
        <v>56.533820498407351</v>
      </c>
      <c r="N71" s="9"/>
      <c r="O71" s="96">
        <f>+'Ark1'!Y2632</f>
        <v>120.6134907251266</v>
      </c>
      <c r="P71" s="96">
        <f>+'Ark1'!Z2632</f>
        <v>120.6134907251266</v>
      </c>
      <c r="Q71" s="96">
        <f>+'Ark1'!AA2632</f>
        <v>15.675254536111488</v>
      </c>
      <c r="R71" s="1">
        <f>+'Ark1'!AB2632</f>
        <v>3.8671043490544097</v>
      </c>
      <c r="S71" s="9">
        <f>+'Ark1'!AC2632</f>
        <v>-29.984051389515304</v>
      </c>
      <c r="T71" s="9">
        <f t="shared" si="10"/>
        <v>5.524844720496894</v>
      </c>
      <c r="U71" s="39"/>
      <c r="V71" s="4"/>
      <c r="W71" s="11"/>
      <c r="X71" s="3"/>
      <c r="Y71" s="11"/>
      <c r="Z71" s="5"/>
      <c r="AA71"/>
      <c r="AB71"/>
      <c r="AC71"/>
      <c r="AD71"/>
      <c r="AE71"/>
    </row>
    <row r="72" spans="1:31" ht="15.6">
      <c r="A72" s="39"/>
      <c r="B72">
        <f>+'Ark1'!C2633</f>
        <v>2007</v>
      </c>
      <c r="C72">
        <f>+'Ark1'!K2633</f>
        <v>4</v>
      </c>
      <c r="D72" s="48" t="str">
        <f>VLOOKUP(C72,RNR!$G$16:$H$18,2)</f>
        <v>Økologisk</v>
      </c>
      <c r="E72" s="9">
        <f>+'Ark1'!Q2633</f>
        <v>9</v>
      </c>
      <c r="F72" s="9"/>
      <c r="G72" s="222">
        <f>+'Ark1'!R2633</f>
        <v>472</v>
      </c>
      <c r="I72" s="222">
        <f>+'Ark1'!S2633</f>
        <v>471</v>
      </c>
      <c r="J72" s="96">
        <f>+'Ark1'!T2633</f>
        <v>1.2294868455326904</v>
      </c>
      <c r="K72" s="96">
        <f>+'Ark1'!U2633</f>
        <v>1.0084536085749247</v>
      </c>
      <c r="L72" s="1">
        <f>+'Ark1'!V2633</f>
        <v>13.542372881355936</v>
      </c>
      <c r="M72" s="1">
        <f>+'Ark1'!W2633</f>
        <v>55.290870488322717</v>
      </c>
      <c r="N72" s="9"/>
      <c r="O72" s="96">
        <f>+'Ark1'!Y2633</f>
        <v>121.05932203389824</v>
      </c>
      <c r="P72" s="96">
        <f>+'Ark1'!Z2633</f>
        <v>121.3163481953291</v>
      </c>
      <c r="Q72" s="96">
        <f>+'Ark1'!AA2633</f>
        <v>16.140933453072581</v>
      </c>
      <c r="R72" s="1">
        <f>+'Ark1'!AB2633</f>
        <v>4.020951166930061</v>
      </c>
      <c r="S72" s="9">
        <f>+'Ark1'!AC2633</f>
        <v>-46.808644574859557</v>
      </c>
      <c r="T72" s="9">
        <f t="shared" si="10"/>
        <v>52.444444444444443</v>
      </c>
      <c r="U72" s="39"/>
      <c r="V72" s="4"/>
      <c r="W72" s="11"/>
      <c r="X72" s="3"/>
      <c r="Y72" s="5"/>
      <c r="Z72" s="5"/>
      <c r="AA72"/>
      <c r="AB72"/>
      <c r="AC72"/>
      <c r="AD72"/>
      <c r="AE72"/>
    </row>
    <row r="73" spans="1:31" ht="15.6">
      <c r="A73" s="39"/>
      <c r="B73">
        <f>+'Ark1'!C2634</f>
        <v>2006</v>
      </c>
      <c r="C73">
        <f>+'Ark1'!K2634</f>
        <v>0</v>
      </c>
      <c r="D73" s="48" t="str">
        <f>VLOOKUP(C73,RNR!$G$16:$H$18,2)</f>
        <v>Ordinær</v>
      </c>
      <c r="E73" s="9">
        <f>+'Ark1'!Q2634</f>
        <v>1415</v>
      </c>
      <c r="F73" s="9"/>
      <c r="G73" s="222">
        <f>+'Ark1'!R2634</f>
        <v>32478</v>
      </c>
      <c r="I73" s="222">
        <f>+'Ark1'!S2634</f>
        <v>32269</v>
      </c>
      <c r="J73" s="96">
        <f>+'Ark1'!T2634</f>
        <v>84.756909105143649</v>
      </c>
      <c r="K73" s="96">
        <f>+'Ark1'!U2634</f>
        <v>87.38505636088928</v>
      </c>
      <c r="L73" s="1">
        <f>+'Ark1'!V2634</f>
        <v>15.790227230740809</v>
      </c>
      <c r="M73" s="1">
        <f>+'Ark1'!W2634</f>
        <v>56.976169078682318</v>
      </c>
      <c r="N73" s="9"/>
      <c r="O73" s="96">
        <f>+'Ark1'!Y2634</f>
        <v>149.56611860336196</v>
      </c>
      <c r="P73" s="96">
        <f>+'Ark1'!Z2634</f>
        <v>150.53482909293723</v>
      </c>
      <c r="Q73" s="96">
        <f>+'Ark1'!AA2634</f>
        <v>32.207532109678283</v>
      </c>
      <c r="R73" s="1">
        <f>+'Ark1'!AB2634</f>
        <v>4.6681192820246036</v>
      </c>
      <c r="S73" s="9">
        <f>+'Ark1'!AC2634</f>
        <v>-52.762505764975351</v>
      </c>
      <c r="T73" s="9">
        <f t="shared" si="10"/>
        <v>22.952650176678446</v>
      </c>
      <c r="U73" s="39"/>
      <c r="V73" s="4"/>
      <c r="W73" s="11"/>
      <c r="X73" s="3"/>
      <c r="Y73" s="5"/>
      <c r="Z73" s="5"/>
      <c r="AA73"/>
      <c r="AB73"/>
      <c r="AC73"/>
      <c r="AD73"/>
      <c r="AE73"/>
    </row>
    <row r="74" spans="1:31" ht="15.6">
      <c r="A74" s="39"/>
      <c r="B74" s="47">
        <f>+'Ark1'!C2635</f>
        <v>2006</v>
      </c>
      <c r="C74" s="47">
        <f>+'Ark1'!K2635</f>
        <v>2</v>
      </c>
      <c r="D74" s="48" t="str">
        <f>VLOOKUP(C74,RNR!$G$16:$H$18,2)</f>
        <v>Med baklabb</v>
      </c>
      <c r="E74" s="65">
        <f>+'Ark1'!Q2635</f>
        <v>891</v>
      </c>
      <c r="F74" s="65"/>
      <c r="G74" s="261">
        <f>+'Ark1'!R2635</f>
        <v>5827</v>
      </c>
      <c r="H74" s="261"/>
      <c r="I74" s="261">
        <f>+'Ark1'!S2635</f>
        <v>5805</v>
      </c>
      <c r="J74" s="101">
        <f>+'Ark1'!T2635</f>
        <v>15.206555494663222</v>
      </c>
      <c r="K74" s="101">
        <f>+'Ark1'!U2635</f>
        <v>12.580326796807141</v>
      </c>
      <c r="L74" s="49">
        <f>+'Ark1'!V2635</f>
        <v>13.674618156856019</v>
      </c>
      <c r="M74" s="49">
        <f>+'Ark1'!W2635</f>
        <v>56.44444444444445</v>
      </c>
      <c r="N74" s="65"/>
      <c r="O74" s="101">
        <f>+'Ark1'!Y2635</f>
        <v>120.0140895829756</v>
      </c>
      <c r="P74" s="101">
        <f>+'Ark1'!Z2635</f>
        <v>120.46892334194639</v>
      </c>
      <c r="Q74" s="101">
        <f>+'Ark1'!AA2635</f>
        <v>14.534112617914724</v>
      </c>
      <c r="R74" s="49">
        <f>+'Ark1'!AB2635</f>
        <v>3.8570345442017393</v>
      </c>
      <c r="S74" s="65">
        <f>+'Ark1'!AC2635</f>
        <v>-32.737973746855161</v>
      </c>
      <c r="T74" s="65">
        <f t="shared" si="10"/>
        <v>6.5398428731762062</v>
      </c>
      <c r="U74" s="39"/>
      <c r="V74" s="4"/>
      <c r="W74" s="11"/>
      <c r="X74" s="3"/>
      <c r="Y74" s="5"/>
      <c r="Z74" s="5"/>
      <c r="AA74"/>
      <c r="AB74"/>
      <c r="AC74"/>
      <c r="AD74"/>
      <c r="AE74"/>
    </row>
    <row r="75" spans="1:31" ht="15.6">
      <c r="A75" s="39"/>
      <c r="B75" s="47">
        <f>+'Ark1'!C2636</f>
        <v>2006</v>
      </c>
      <c r="C75" s="47">
        <f>+'Ark1'!K2636</f>
        <v>4</v>
      </c>
      <c r="D75" s="48" t="str">
        <f>VLOOKUP(C75,RNR!$G$16:$H$18,2)</f>
        <v>Økologisk</v>
      </c>
      <c r="E75" s="65">
        <f>+'Ark1'!Q2636</f>
        <v>6</v>
      </c>
      <c r="F75" s="65"/>
      <c r="G75" s="261">
        <f>+'Ark1'!R2636</f>
        <v>10</v>
      </c>
      <c r="H75" s="261"/>
      <c r="I75" s="261">
        <f>+'Ark1'!S2636</f>
        <v>10</v>
      </c>
      <c r="J75" s="101">
        <f>+'Ark1'!T2636</f>
        <v>2.609671442365406E-2</v>
      </c>
      <c r="K75" s="101">
        <f>+'Ark1'!U2636</f>
        <v>2.6016149945129033E-2</v>
      </c>
      <c r="L75" s="49">
        <f>+'Ark1'!V2636</f>
        <v>45</v>
      </c>
      <c r="M75" s="49">
        <f>+'Ark1'!W2636</f>
        <v>53.1</v>
      </c>
      <c r="N75" s="65"/>
      <c r="O75" s="101">
        <f>+'Ark1'!Y2636</f>
        <v>144.61999999999995</v>
      </c>
      <c r="P75" s="101">
        <f>+'Ark1'!Z2636</f>
        <v>144.61999999999995</v>
      </c>
      <c r="Q75" s="101">
        <f>+'Ark1'!AA2636</f>
        <v>51.850839916051569</v>
      </c>
      <c r="R75" s="49">
        <f>+'Ark1'!AB2636</f>
        <v>6.2040309476984214</v>
      </c>
      <c r="S75" s="65">
        <f>+'Ark1'!AC2636</f>
        <v>-81.011746128803338</v>
      </c>
      <c r="T75" s="65">
        <f t="shared" si="10"/>
        <v>1.6666666666666667</v>
      </c>
      <c r="U75" s="39"/>
      <c r="V75" s="4"/>
      <c r="W75" s="11"/>
      <c r="X75" s="3"/>
      <c r="Y75" s="5"/>
      <c r="Z75" s="5"/>
      <c r="AA75"/>
      <c r="AB75"/>
      <c r="AC75"/>
      <c r="AD75"/>
      <c r="AE75"/>
    </row>
    <row r="76" spans="1:31" ht="15.6">
      <c r="A76" s="39"/>
      <c r="B76" s="47">
        <f>+'Ark1'!C2637</f>
        <v>2005</v>
      </c>
      <c r="C76" s="47">
        <f>+'Ark1'!K2637</f>
        <v>0</v>
      </c>
      <c r="D76" s="48" t="str">
        <f>VLOOKUP(C76,RNR!$G$16:$H$18,2)</f>
        <v>Ordinær</v>
      </c>
      <c r="E76" s="65">
        <f>+'Ark1'!Q2637</f>
        <v>1522</v>
      </c>
      <c r="F76" s="65"/>
      <c r="G76" s="261">
        <f>+'Ark1'!R2637</f>
        <v>28123.25</v>
      </c>
      <c r="H76" s="261"/>
      <c r="I76" s="261">
        <f>+'Ark1'!S2637</f>
        <v>27623</v>
      </c>
      <c r="J76" s="101">
        <f>+'Ark1'!T2637</f>
        <v>82.64920027331037</v>
      </c>
      <c r="K76" s="101">
        <f>+'Ark1'!U2637</f>
        <v>85.481495331523178</v>
      </c>
      <c r="L76" s="49">
        <f>+'Ark1'!V2637</f>
        <v>15.799880881477062</v>
      </c>
      <c r="M76" s="49">
        <f>+'Ark1'!W2637</f>
        <v>56.793541613872513</v>
      </c>
      <c r="N76" s="65"/>
      <c r="O76" s="101">
        <f>+'Ark1'!Y2637</f>
        <v>148.0623967713546</v>
      </c>
      <c r="P76" s="101">
        <f>+'Ark1'!Z2637</f>
        <v>150.74379321579835</v>
      </c>
      <c r="Q76" s="101">
        <f>+'Ark1'!AA2637</f>
        <v>31.9882159667224</v>
      </c>
      <c r="R76" s="49">
        <f>+'Ark1'!AB2637</f>
        <v>4.7993349277386628</v>
      </c>
      <c r="S76" s="65">
        <f>+'Ark1'!AC2637</f>
        <v>-53.004122484983633</v>
      </c>
      <c r="T76" s="65">
        <f t="shared" si="10"/>
        <v>18.47782522996058</v>
      </c>
      <c r="U76" s="39"/>
      <c r="V76" s="4"/>
      <c r="W76" s="11"/>
      <c r="X76" s="3"/>
      <c r="Y76" s="5"/>
      <c r="Z76" s="5"/>
      <c r="AA76"/>
      <c r="AB76"/>
      <c r="AC76"/>
      <c r="AD76"/>
      <c r="AE76"/>
    </row>
    <row r="77" spans="1:31" ht="15.6">
      <c r="A77" s="39"/>
      <c r="B77">
        <f>+'Ark1'!C2638</f>
        <v>2005</v>
      </c>
      <c r="C77">
        <f>+'Ark1'!K2638</f>
        <v>2</v>
      </c>
      <c r="D77" s="48" t="str">
        <f>VLOOKUP(C77,RNR!$G$16:$H$18,2)</f>
        <v>Med baklabb</v>
      </c>
      <c r="E77" s="9">
        <f>+'Ark1'!Q2638</f>
        <v>1000</v>
      </c>
      <c r="F77" s="9"/>
      <c r="G77" s="222">
        <f>+'Ark1'!R2638</f>
        <v>5890</v>
      </c>
      <c r="I77" s="222">
        <f>+'Ark1'!S2638</f>
        <v>5882</v>
      </c>
      <c r="J77" s="96">
        <f>+'Ark1'!T2638</f>
        <v>17.309656231402773</v>
      </c>
      <c r="K77" s="96">
        <f>+'Ark1'!U2638</f>
        <v>14.47989220288089</v>
      </c>
      <c r="L77" s="1">
        <f>+'Ark1'!V2638</f>
        <v>13.855857385398981</v>
      </c>
      <c r="M77" s="1">
        <f>+'Ark1'!W2638</f>
        <v>56.765045902754174</v>
      </c>
      <c r="N77" s="9"/>
      <c r="O77" s="96">
        <f>+'Ark1'!Y2638</f>
        <v>119.7534974533107</v>
      </c>
      <c r="P77" s="96">
        <f>+'Ark1'!Z2638</f>
        <v>119.91637198231891</v>
      </c>
      <c r="Q77" s="96">
        <f>+'Ark1'!AA2638</f>
        <v>14.23029494957542</v>
      </c>
      <c r="R77" s="1">
        <f>+'Ark1'!AB2638</f>
        <v>3.7906202675174474</v>
      </c>
      <c r="S77" s="9">
        <f>+'Ark1'!AC2638</f>
        <v>-33.828216775342554</v>
      </c>
      <c r="T77" s="9">
        <f t="shared" si="10"/>
        <v>5.89</v>
      </c>
      <c r="U77" s="39"/>
      <c r="V77" s="4"/>
      <c r="W77" s="11"/>
      <c r="X77" s="3"/>
      <c r="Y77" s="5"/>
      <c r="Z77" s="5"/>
      <c r="AA77"/>
      <c r="AB77"/>
      <c r="AC77"/>
      <c r="AD77"/>
      <c r="AE77"/>
    </row>
    <row r="78" spans="1:31" ht="15.6">
      <c r="A78" s="39"/>
      <c r="B78">
        <f>+'Ark1'!C2639</f>
        <v>2005</v>
      </c>
      <c r="C78">
        <f>+'Ark1'!K2639</f>
        <v>4</v>
      </c>
      <c r="D78" s="48" t="str">
        <f>VLOOKUP(C78,RNR!$G$16:$H$18,2)</f>
        <v>Økologisk</v>
      </c>
      <c r="E78" s="9">
        <f>+'Ark1'!Q2639</f>
        <v>7</v>
      </c>
      <c r="F78" s="9"/>
      <c r="G78" s="222">
        <f>+'Ark1'!R2639</f>
        <v>12</v>
      </c>
      <c r="I78" s="222">
        <f>+'Ark1'!S2639</f>
        <v>10</v>
      </c>
      <c r="J78" s="96">
        <f>+'Ark1'!T2639</f>
        <v>3.5265853103027718E-2</v>
      </c>
      <c r="K78" s="96">
        <f>+'Ark1'!U2639</f>
        <v>3.6128490723729277E-2</v>
      </c>
      <c r="L78" s="1">
        <f>+'Ark1'!V2639</f>
        <v>61.83333333333335</v>
      </c>
      <c r="M78" s="1">
        <f>+'Ark1'!W2639</f>
        <v>52.9</v>
      </c>
      <c r="N78" s="9"/>
      <c r="O78" s="96">
        <f>+'Ark1'!Y2639</f>
        <v>146.65833333333333</v>
      </c>
      <c r="P78" s="96">
        <f>+'Ark1'!Z2639</f>
        <v>175.99</v>
      </c>
      <c r="Q78" s="96">
        <f>+'Ark1'!AA2639</f>
        <v>30.660869198377409</v>
      </c>
      <c r="R78" s="1">
        <f>+'Ark1'!AB2639</f>
        <v>4.2059481689626343</v>
      </c>
      <c r="S78" s="9">
        <f>+'Ark1'!AC2639</f>
        <v>-78.390622604370492</v>
      </c>
      <c r="T78" s="9">
        <f t="shared" si="10"/>
        <v>1.7142857142857142</v>
      </c>
      <c r="U78" s="39"/>
      <c r="V78" s="4"/>
      <c r="W78" s="11"/>
      <c r="X78" s="3"/>
      <c r="Y78" s="5"/>
      <c r="Z78" s="5"/>
      <c r="AA78"/>
      <c r="AB78"/>
      <c r="AC78"/>
      <c r="AD78"/>
      <c r="AE78"/>
    </row>
    <row r="79" spans="1:31" ht="15.6">
      <c r="A79" s="39"/>
      <c r="B79">
        <f>+'Ark1'!C2640</f>
        <v>2004</v>
      </c>
      <c r="C79">
        <f>+'Ark1'!K2640</f>
        <v>0</v>
      </c>
      <c r="D79" s="48" t="str">
        <f>VLOOKUP(C79,RNR!$G$16:$H$18,2)</f>
        <v>Ordinær</v>
      </c>
      <c r="E79" s="9">
        <f>+'Ark1'!Q2640</f>
        <v>1537</v>
      </c>
      <c r="F79" s="9"/>
      <c r="G79" s="222">
        <f>+'Ark1'!R2640</f>
        <v>25024</v>
      </c>
      <c r="I79" s="222">
        <f>+'Ark1'!S2640</f>
        <v>24600</v>
      </c>
      <c r="J79" s="96">
        <f>+'Ark1'!T2640</f>
        <v>76.62910338069571</v>
      </c>
      <c r="K79" s="96">
        <f>+'Ark1'!U2640</f>
        <v>80.108588563041508</v>
      </c>
      <c r="L79" s="1">
        <f>+'Ark1'!V2640</f>
        <v>15.106417838874682</v>
      </c>
      <c r="M79" s="1">
        <f>+'Ark1'!W2640</f>
        <v>56.347886178861799</v>
      </c>
      <c r="N79" s="9"/>
      <c r="O79" s="96">
        <f>+'Ark1'!Y2640</f>
        <v>148.59350223785259</v>
      </c>
      <c r="P79" s="96">
        <f>+'Ark1'!Z2640</f>
        <v>151.15462601626112</v>
      </c>
      <c r="Q79" s="96">
        <f>+'Ark1'!AA2640</f>
        <v>31.898302331125119</v>
      </c>
      <c r="R79" s="1">
        <f>+'Ark1'!AB2640</f>
        <v>4.7108022812877488</v>
      </c>
      <c r="S79" s="9">
        <f>+'Ark1'!AC2640</f>
        <v>-55.224702365287584</v>
      </c>
      <c r="T79" s="9">
        <f t="shared" si="10"/>
        <v>16.28106701366298</v>
      </c>
      <c r="U79" s="39"/>
      <c r="V79" s="4"/>
      <c r="W79" s="11"/>
      <c r="X79" s="3"/>
      <c r="Y79" s="5"/>
      <c r="Z79" s="5"/>
      <c r="AA79"/>
      <c r="AB79"/>
      <c r="AC79"/>
      <c r="AD79"/>
      <c r="AE79"/>
    </row>
    <row r="80" spans="1:31" ht="15.6">
      <c r="A80" s="39"/>
      <c r="B80" s="39"/>
      <c r="C80" s="39"/>
      <c r="D80" s="39"/>
      <c r="E80" s="39"/>
      <c r="F80" s="39"/>
      <c r="G80" s="257"/>
      <c r="H80" s="257"/>
      <c r="I80" s="257"/>
      <c r="J80" s="100"/>
      <c r="K80" s="100"/>
      <c r="L80" s="39"/>
      <c r="M80" s="39"/>
      <c r="N80" s="39"/>
      <c r="O80" s="100"/>
      <c r="P80" s="100"/>
      <c r="Q80" s="100"/>
      <c r="R80" s="39"/>
      <c r="S80" s="64"/>
      <c r="T80" s="64"/>
      <c r="U80" s="39"/>
      <c r="V80" s="11"/>
      <c r="W80" s="11"/>
      <c r="X80" s="3"/>
      <c r="Y80"/>
      <c r="Z80" s="5"/>
      <c r="AA80"/>
      <c r="AB80"/>
      <c r="AC80"/>
      <c r="AD80"/>
      <c r="AE80"/>
    </row>
    <row r="81" spans="1:37">
      <c r="A81" s="39"/>
      <c r="B81" s="39"/>
      <c r="C81" s="39"/>
      <c r="D81" s="39"/>
      <c r="E81" s="39"/>
      <c r="F81" s="39"/>
      <c r="G81" s="257"/>
      <c r="H81" s="257"/>
      <c r="I81" s="257"/>
      <c r="J81" s="100"/>
      <c r="K81" s="100"/>
      <c r="L81" s="39"/>
      <c r="M81" s="39"/>
      <c r="N81" s="39"/>
      <c r="O81" s="100"/>
      <c r="P81" s="100"/>
      <c r="Q81" s="100"/>
      <c r="R81" s="39"/>
      <c r="S81" s="64"/>
      <c r="T81" s="64"/>
      <c r="U81" s="39"/>
      <c r="V81" s="11"/>
      <c r="W81" s="11"/>
      <c r="X81" s="3"/>
      <c r="Y81"/>
      <c r="Z81"/>
      <c r="AA81"/>
      <c r="AB81"/>
      <c r="AC81"/>
      <c r="AD81"/>
      <c r="AE81"/>
    </row>
    <row r="82" spans="1:37" ht="15.6">
      <c r="J82" s="52"/>
      <c r="X82" s="3"/>
      <c r="AG82" s="11"/>
      <c r="AH82" s="11"/>
      <c r="AK82" s="5"/>
    </row>
    <row r="83" spans="1:37">
      <c r="J83" s="52"/>
      <c r="X83" s="3"/>
      <c r="AG83" s="11"/>
      <c r="AH83" s="11"/>
    </row>
    <row r="84" spans="1:37">
      <c r="J84" s="52"/>
      <c r="X84" s="3"/>
      <c r="AG84" s="11"/>
      <c r="AH84" s="11"/>
    </row>
    <row r="85" spans="1:37" ht="15.6">
      <c r="J85" s="52"/>
      <c r="U85" s="77"/>
      <c r="V85" s="53"/>
      <c r="X85" s="3"/>
      <c r="AG85" s="11"/>
      <c r="AH85" s="11"/>
      <c r="AK85" s="2"/>
    </row>
    <row r="86" spans="1:37">
      <c r="J86" s="52"/>
      <c r="U86" s="77"/>
      <c r="V86" s="53"/>
      <c r="X86" s="3"/>
      <c r="AG86" s="11"/>
      <c r="AH86" s="11"/>
      <c r="AK86" s="4"/>
    </row>
    <row r="87" spans="1:37" ht="15.6">
      <c r="J87" s="52"/>
      <c r="U87" s="77"/>
      <c r="V87" s="53"/>
      <c r="X87" s="3"/>
      <c r="AG87" s="11"/>
      <c r="AH87" s="11"/>
      <c r="AK87" s="5"/>
    </row>
    <row r="88" spans="1:37" ht="15.6">
      <c r="J88" s="52"/>
      <c r="U88" s="77"/>
      <c r="V88" s="53"/>
      <c r="X88" s="3"/>
      <c r="AG88" s="11"/>
      <c r="AH88" s="11"/>
      <c r="AK88" s="5"/>
    </row>
    <row r="89" spans="1:37" ht="15.6">
      <c r="J89" s="52"/>
      <c r="U89" s="77"/>
      <c r="V89" s="53"/>
      <c r="X89" s="3"/>
      <c r="AG89" s="11"/>
      <c r="AH89" s="11"/>
      <c r="AK89" s="5"/>
    </row>
    <row r="90" spans="1:37" ht="15.6">
      <c r="J90" s="52"/>
      <c r="U90" s="77"/>
      <c r="V90" s="53"/>
      <c r="X90" s="3"/>
      <c r="AG90" s="11"/>
      <c r="AH90" s="11"/>
      <c r="AK90" s="5"/>
    </row>
    <row r="91" spans="1:37" ht="15.6">
      <c r="J91" s="52"/>
      <c r="U91" s="77"/>
      <c r="V91" s="53"/>
      <c r="X91" s="3"/>
      <c r="AG91" s="11"/>
      <c r="AH91" s="11"/>
      <c r="AK91" s="5"/>
    </row>
    <row r="92" spans="1:37" ht="15.6">
      <c r="J92" s="52"/>
      <c r="U92" s="77"/>
      <c r="V92" s="53"/>
      <c r="X92" s="3"/>
      <c r="AG92" s="11"/>
      <c r="AH92" s="11"/>
      <c r="AK92" s="5"/>
    </row>
    <row r="93" spans="1:37" ht="15.6">
      <c r="J93" s="52"/>
      <c r="U93" s="77"/>
      <c r="V93" s="53"/>
      <c r="X93" s="3"/>
      <c r="AG93" s="11"/>
      <c r="AH93" s="11"/>
      <c r="AK93" s="5"/>
    </row>
    <row r="94" spans="1:37" ht="15.6">
      <c r="J94" s="52"/>
      <c r="U94" s="77"/>
      <c r="V94" s="53"/>
      <c r="X94" s="3"/>
      <c r="AG94" s="11"/>
      <c r="AH94" s="11"/>
      <c r="AK94" s="5"/>
    </row>
    <row r="95" spans="1:37" ht="15.6">
      <c r="J95" s="52"/>
      <c r="U95" s="77"/>
      <c r="V95" s="53"/>
      <c r="X95" s="3"/>
      <c r="AG95" s="11"/>
      <c r="AH95" s="11"/>
      <c r="AK95" s="5"/>
    </row>
    <row r="96" spans="1:37" ht="15.6">
      <c r="J96" s="52"/>
      <c r="U96" s="77"/>
      <c r="V96" s="53"/>
      <c r="X96" s="3"/>
      <c r="AG96" s="11"/>
      <c r="AH96" s="11"/>
      <c r="AK96" s="5"/>
    </row>
    <row r="97" spans="10:37" ht="15.6">
      <c r="J97" s="52"/>
      <c r="U97" s="77"/>
      <c r="V97" s="53"/>
      <c r="X97" s="3"/>
      <c r="AG97" s="11"/>
      <c r="AH97" s="11"/>
      <c r="AK97" s="5"/>
    </row>
    <row r="98" spans="10:37" ht="15.6">
      <c r="J98" s="52"/>
      <c r="U98" s="77"/>
      <c r="V98" s="53"/>
      <c r="X98" s="3"/>
      <c r="AG98" s="11"/>
      <c r="AH98" s="11"/>
      <c r="AK98" s="5"/>
    </row>
    <row r="99" spans="10:37" ht="15.6">
      <c r="J99" s="52"/>
      <c r="U99" s="77"/>
      <c r="V99" s="53"/>
      <c r="X99" s="3"/>
      <c r="AG99" s="11"/>
      <c r="AH99" s="11"/>
      <c r="AK99" s="5"/>
    </row>
    <row r="100" spans="10:37" ht="15.6">
      <c r="J100" s="52"/>
      <c r="U100" s="77"/>
      <c r="V100" s="53"/>
      <c r="X100" s="3"/>
      <c r="AG100" s="11"/>
      <c r="AH100" s="11"/>
      <c r="AK100" s="5"/>
    </row>
    <row r="101" spans="10:37" ht="15.6">
      <c r="J101" s="52"/>
      <c r="U101" s="77"/>
      <c r="V101" s="53"/>
      <c r="X101" s="3"/>
      <c r="AG101" s="11"/>
      <c r="AH101" s="11"/>
      <c r="AK101" s="5"/>
    </row>
    <row r="102" spans="10:37" ht="15.6">
      <c r="J102" s="52"/>
      <c r="U102" s="77"/>
      <c r="V102" s="53"/>
      <c r="X102" s="3"/>
      <c r="AG102" s="11"/>
      <c r="AH102" s="11"/>
      <c r="AK102" s="5"/>
    </row>
    <row r="103" spans="10:37" ht="15.6">
      <c r="J103" s="52"/>
      <c r="U103" s="77"/>
      <c r="V103" s="53"/>
      <c r="X103" s="3"/>
      <c r="AG103" s="11"/>
      <c r="AH103" s="11"/>
      <c r="AK103" s="5"/>
    </row>
    <row r="104" spans="10:37">
      <c r="J104" s="52"/>
      <c r="U104" s="77"/>
      <c r="V104" s="53"/>
      <c r="X104" s="3"/>
      <c r="AG104" s="11"/>
      <c r="AH104" s="11"/>
    </row>
    <row r="105" spans="10:37" ht="15.6">
      <c r="J105" s="52"/>
      <c r="U105" s="77"/>
      <c r="V105" s="53"/>
      <c r="X105" s="3"/>
      <c r="AG105" s="11"/>
      <c r="AH105" s="11"/>
      <c r="AK105" s="5"/>
    </row>
    <row r="106" spans="10:37">
      <c r="J106" s="52"/>
      <c r="U106" s="77"/>
      <c r="V106" s="53"/>
      <c r="X106" s="3"/>
      <c r="AG106" s="11"/>
      <c r="AH106" s="11"/>
    </row>
    <row r="107" spans="10:37">
      <c r="J107" s="52"/>
      <c r="U107" s="77"/>
      <c r="V107" s="53"/>
      <c r="X107" s="3"/>
      <c r="AG107" s="11"/>
      <c r="AH107" s="11"/>
    </row>
    <row r="108" spans="10:37">
      <c r="J108" s="52"/>
      <c r="U108" s="77"/>
      <c r="V108" s="53"/>
      <c r="X108" s="3"/>
      <c r="AG108" s="11"/>
      <c r="AH108" s="11"/>
    </row>
    <row r="109" spans="10:37">
      <c r="X109" s="3"/>
      <c r="AG109" s="11"/>
      <c r="AH109" s="11"/>
    </row>
    <row r="110" spans="10:37">
      <c r="X110" s="3"/>
      <c r="AG110" s="11"/>
      <c r="AH110" s="11"/>
    </row>
    <row r="111" spans="10:37">
      <c r="J111" s="52"/>
      <c r="U111" s="77"/>
      <c r="V111" s="53"/>
      <c r="X111" s="3"/>
      <c r="AG111" s="11"/>
      <c r="AH111" s="11"/>
    </row>
    <row r="112" spans="10:37">
      <c r="J112" s="52"/>
      <c r="U112" s="77"/>
      <c r="V112" s="53"/>
      <c r="X112" s="3"/>
      <c r="AG112" s="11"/>
      <c r="AH112" s="11"/>
    </row>
    <row r="113" spans="10:34">
      <c r="J113" s="52"/>
      <c r="U113" s="77"/>
      <c r="V113" s="53"/>
      <c r="X113" s="3"/>
      <c r="AG113" s="11"/>
      <c r="AH113" s="11"/>
    </row>
    <row r="114" spans="10:34">
      <c r="J114" s="52"/>
      <c r="U114" s="77"/>
      <c r="V114" s="53"/>
      <c r="X114" s="3"/>
      <c r="AG114" s="11"/>
      <c r="AH114" s="11"/>
    </row>
    <row r="115" spans="10:34">
      <c r="J115" s="52"/>
      <c r="U115" s="77"/>
      <c r="V115" s="53"/>
      <c r="X115" s="3"/>
      <c r="AG115" s="11"/>
      <c r="AH115" s="11"/>
    </row>
    <row r="116" spans="10:34">
      <c r="J116" s="52"/>
      <c r="U116" s="77"/>
      <c r="V116" s="53"/>
      <c r="X116" s="3"/>
      <c r="AG116" s="11"/>
      <c r="AH116" s="11"/>
    </row>
    <row r="117" spans="10:34">
      <c r="J117" s="52"/>
      <c r="U117" s="77"/>
      <c r="V117" s="53"/>
      <c r="X117" s="3"/>
      <c r="AG117" s="11"/>
      <c r="AH117" s="11"/>
    </row>
    <row r="118" spans="10:34">
      <c r="J118" s="52"/>
      <c r="U118" s="77"/>
      <c r="V118" s="53"/>
      <c r="X118" s="3"/>
      <c r="AG118" s="11"/>
      <c r="AH118" s="11"/>
    </row>
    <row r="119" spans="10:34">
      <c r="J119" s="52"/>
      <c r="U119" s="77"/>
      <c r="V119" s="53"/>
      <c r="X119" s="3"/>
      <c r="AG119" s="11"/>
      <c r="AH119" s="11"/>
    </row>
    <row r="120" spans="10:34">
      <c r="J120" s="52"/>
      <c r="U120" s="77"/>
      <c r="V120" s="53"/>
      <c r="X120" s="3"/>
      <c r="AG120" s="11"/>
      <c r="AH120" s="11"/>
    </row>
    <row r="121" spans="10:34">
      <c r="J121" s="52"/>
      <c r="U121" s="77"/>
      <c r="V121" s="53"/>
      <c r="X121" s="3"/>
      <c r="AG121" s="11"/>
      <c r="AH121" s="11"/>
    </row>
    <row r="122" spans="10:34">
      <c r="J122" s="52"/>
      <c r="U122" s="77"/>
      <c r="V122" s="53"/>
      <c r="X122" s="3"/>
      <c r="AG122" s="11"/>
      <c r="AH122" s="11"/>
    </row>
    <row r="123" spans="10:34">
      <c r="J123" s="52"/>
      <c r="U123" s="77"/>
      <c r="V123" s="53"/>
      <c r="X123" s="3"/>
      <c r="AG123" s="11"/>
      <c r="AH123" s="11"/>
    </row>
    <row r="124" spans="10:34">
      <c r="J124" s="52"/>
      <c r="U124" s="77"/>
      <c r="V124" s="53"/>
      <c r="X124" s="3"/>
      <c r="AG124" s="11"/>
      <c r="AH124" s="11"/>
    </row>
    <row r="125" spans="10:34">
      <c r="J125" s="52"/>
      <c r="U125" s="77"/>
      <c r="V125" s="53"/>
      <c r="X125" s="3"/>
      <c r="AG125" s="11"/>
      <c r="AH125" s="11"/>
    </row>
    <row r="126" spans="10:34">
      <c r="J126" s="52"/>
      <c r="U126" s="77"/>
      <c r="V126" s="53"/>
      <c r="X126" s="3"/>
      <c r="AG126" s="11"/>
      <c r="AH126" s="11"/>
    </row>
    <row r="127" spans="10:34">
      <c r="J127" s="52"/>
      <c r="U127" s="77"/>
      <c r="V127" s="53"/>
      <c r="X127" s="3"/>
    </row>
    <row r="128" spans="10:34">
      <c r="J128" s="52"/>
      <c r="U128" s="77"/>
      <c r="V128" s="53"/>
      <c r="X128" s="3"/>
    </row>
    <row r="129" spans="10:32">
      <c r="J129" s="52"/>
      <c r="U129" s="77"/>
      <c r="V129" s="53"/>
      <c r="X129" s="3"/>
    </row>
    <row r="130" spans="10:32">
      <c r="J130" s="52"/>
      <c r="U130" s="77"/>
      <c r="V130" s="53"/>
      <c r="X130" s="3"/>
    </row>
    <row r="131" spans="10:32">
      <c r="J131" s="52"/>
      <c r="U131" s="77"/>
      <c r="V131" s="53"/>
      <c r="X131" s="3"/>
    </row>
    <row r="132" spans="10:32">
      <c r="J132" s="52"/>
      <c r="U132" s="77"/>
      <c r="V132" s="53"/>
      <c r="X132" s="3"/>
    </row>
    <row r="133" spans="10:32">
      <c r="J133" s="52"/>
      <c r="U133" s="77"/>
      <c r="V133" s="53"/>
      <c r="X133" s="3"/>
    </row>
    <row r="134" spans="10:32">
      <c r="J134" s="52"/>
      <c r="U134" s="77"/>
      <c r="V134" s="53"/>
      <c r="X134" s="3"/>
    </row>
    <row r="135" spans="10:32">
      <c r="J135" s="52"/>
      <c r="Q135" s="152"/>
      <c r="U135" s="77"/>
      <c r="V135" s="53"/>
      <c r="X135" s="3"/>
    </row>
    <row r="136" spans="10:32">
      <c r="J136" s="52"/>
      <c r="Q136" s="152"/>
      <c r="U136" s="77"/>
      <c r="V136" s="53"/>
      <c r="X136" s="3"/>
      <c r="AF136" s="12"/>
    </row>
    <row r="137" spans="10:32">
      <c r="J137" s="52"/>
      <c r="Q137" s="152"/>
      <c r="U137" s="77"/>
      <c r="V137" s="53"/>
      <c r="X137" s="3"/>
      <c r="AF137" s="12"/>
    </row>
    <row r="138" spans="10:32">
      <c r="J138" s="52"/>
      <c r="Q138" s="152"/>
      <c r="U138" s="77"/>
      <c r="V138" s="53"/>
      <c r="X138" s="3"/>
      <c r="AF138" s="12"/>
    </row>
    <row r="139" spans="10:32">
      <c r="J139" s="52"/>
      <c r="Q139" s="152"/>
      <c r="U139" s="77"/>
      <c r="V139" s="53"/>
      <c r="X139" s="3"/>
      <c r="AF139" s="12"/>
    </row>
    <row r="140" spans="10:32">
      <c r="J140" s="52"/>
      <c r="Q140" s="152"/>
      <c r="U140" s="77"/>
      <c r="V140" s="53"/>
      <c r="X140" s="3"/>
      <c r="AF140" s="12"/>
    </row>
    <row r="141" spans="10:32">
      <c r="J141" s="52"/>
      <c r="Q141" s="152"/>
      <c r="U141" s="77"/>
      <c r="V141" s="53"/>
      <c r="X141" s="3"/>
      <c r="AF141" s="12"/>
    </row>
    <row r="142" spans="10:32">
      <c r="J142" s="52"/>
      <c r="Q142" s="152"/>
      <c r="U142" s="77"/>
      <c r="V142" s="53"/>
      <c r="X142" s="3"/>
      <c r="AF142" s="12"/>
    </row>
    <row r="143" spans="10:32">
      <c r="J143" s="52"/>
      <c r="Q143" s="152"/>
      <c r="U143" s="77"/>
      <c r="V143" s="53"/>
      <c r="X143" s="3"/>
      <c r="AF143" s="12"/>
    </row>
    <row r="144" spans="10:32">
      <c r="J144" s="52"/>
      <c r="Q144" s="152"/>
      <c r="U144" s="77"/>
      <c r="V144" s="53"/>
      <c r="X144" s="3"/>
      <c r="AF144" s="12"/>
    </row>
    <row r="145" spans="10:32">
      <c r="J145" s="52"/>
      <c r="Q145" s="152"/>
      <c r="U145" s="77"/>
      <c r="V145" s="53"/>
      <c r="X145" s="3"/>
      <c r="AF145" s="12"/>
    </row>
    <row r="146" spans="10:32">
      <c r="J146" s="52"/>
      <c r="Q146" s="152"/>
      <c r="U146" s="77"/>
      <c r="V146" s="53"/>
      <c r="X146" s="3"/>
      <c r="AF146" s="12"/>
    </row>
    <row r="147" spans="10:32">
      <c r="J147" s="52"/>
      <c r="Q147" s="152"/>
      <c r="U147" s="77"/>
      <c r="V147" s="53"/>
      <c r="X147" s="3"/>
      <c r="AF147" s="12"/>
    </row>
    <row r="148" spans="10:32">
      <c r="J148" s="52"/>
      <c r="Q148" s="152"/>
      <c r="U148" s="77"/>
      <c r="V148" s="53"/>
      <c r="X148" s="3"/>
      <c r="AF148" s="12"/>
    </row>
    <row r="149" spans="10:32">
      <c r="J149" s="52"/>
      <c r="Q149" s="152"/>
      <c r="U149" s="77"/>
      <c r="V149" s="53"/>
      <c r="X149" s="3"/>
      <c r="AF149" s="12"/>
    </row>
    <row r="150" spans="10:32">
      <c r="J150" s="52"/>
      <c r="Q150" s="152"/>
      <c r="U150" s="77"/>
      <c r="V150" s="53"/>
      <c r="X150" s="3"/>
      <c r="AF150" s="12"/>
    </row>
    <row r="151" spans="10:32">
      <c r="J151" s="52"/>
      <c r="Q151" s="152"/>
      <c r="U151" s="77"/>
      <c r="V151" s="53"/>
      <c r="X151" s="3"/>
      <c r="AF151" s="12"/>
    </row>
    <row r="152" spans="10:32">
      <c r="J152" s="52"/>
      <c r="Q152" s="152"/>
      <c r="U152" s="77"/>
      <c r="V152" s="53"/>
      <c r="X152" s="3"/>
      <c r="AF152" s="12"/>
    </row>
    <row r="153" spans="10:32">
      <c r="J153" s="52"/>
      <c r="Q153" s="152"/>
      <c r="U153" s="77"/>
      <c r="V153" s="53"/>
      <c r="X153" s="3"/>
      <c r="AF153" s="12"/>
    </row>
    <row r="154" spans="10:32">
      <c r="J154" s="52"/>
      <c r="Q154" s="152"/>
      <c r="U154" s="77"/>
      <c r="V154" s="53"/>
      <c r="X154" s="3"/>
      <c r="AF154" s="12"/>
    </row>
    <row r="155" spans="10:32">
      <c r="J155" s="52"/>
      <c r="Q155" s="152"/>
      <c r="U155" s="77"/>
      <c r="V155" s="53"/>
      <c r="X155" s="3"/>
      <c r="AF155" s="12"/>
    </row>
    <row r="156" spans="10:32">
      <c r="J156" s="52"/>
      <c r="Q156" s="152"/>
      <c r="U156" s="77"/>
      <c r="V156" s="53"/>
      <c r="X156" s="3"/>
      <c r="AF156" s="12"/>
    </row>
    <row r="157" spans="10:32">
      <c r="J157" s="52"/>
      <c r="Q157" s="152"/>
      <c r="U157" s="77"/>
      <c r="V157" s="53"/>
      <c r="X157" s="3"/>
      <c r="AF157" s="12"/>
    </row>
    <row r="158" spans="10:32">
      <c r="J158" s="52"/>
      <c r="Q158" s="152"/>
      <c r="U158" s="77"/>
      <c r="V158" s="53"/>
      <c r="X158" s="3"/>
      <c r="AF158" s="12"/>
    </row>
    <row r="159" spans="10:32">
      <c r="J159" s="52"/>
      <c r="Q159" s="152"/>
      <c r="U159" s="77"/>
      <c r="V159" s="53"/>
      <c r="X159" s="3"/>
      <c r="AF159" s="12"/>
    </row>
    <row r="160" spans="10:32">
      <c r="J160" s="52"/>
      <c r="Q160" s="152"/>
      <c r="U160" s="77"/>
      <c r="V160" s="53"/>
      <c r="X160" s="3"/>
      <c r="AF160" s="12"/>
    </row>
    <row r="161" spans="10:32">
      <c r="J161" s="52"/>
      <c r="Q161" s="152"/>
      <c r="U161" s="77"/>
      <c r="V161" s="53"/>
      <c r="X161" s="3"/>
      <c r="AF161" s="12"/>
    </row>
    <row r="162" spans="10:32">
      <c r="J162" s="52"/>
      <c r="Q162" s="152"/>
      <c r="U162" s="77"/>
      <c r="V162" s="53"/>
      <c r="X162" s="3"/>
      <c r="AF162" s="12"/>
    </row>
    <row r="163" spans="10:32">
      <c r="J163" s="52"/>
      <c r="Q163" s="152"/>
      <c r="U163" s="77"/>
      <c r="V163" s="53"/>
      <c r="X163" s="3"/>
      <c r="AF163" s="12"/>
    </row>
    <row r="164" spans="10:32">
      <c r="J164" s="52"/>
      <c r="Q164" s="152"/>
      <c r="U164" s="77"/>
      <c r="V164" s="53"/>
      <c r="X164" s="3"/>
      <c r="AF164" s="12"/>
    </row>
    <row r="165" spans="10:32">
      <c r="J165" s="52"/>
      <c r="Q165" s="152"/>
      <c r="U165" s="77"/>
      <c r="V165" s="53"/>
      <c r="X165" s="3"/>
      <c r="AF165" s="12"/>
    </row>
    <row r="166" spans="10:32">
      <c r="J166" s="52"/>
      <c r="Q166" s="152"/>
      <c r="U166" s="77"/>
      <c r="V166" s="53"/>
      <c r="X166" s="3"/>
      <c r="AF166" s="12"/>
    </row>
    <row r="167" spans="10:32">
      <c r="J167" s="52"/>
      <c r="Q167" s="152"/>
      <c r="U167" s="77"/>
      <c r="V167" s="53"/>
      <c r="X167" s="3"/>
      <c r="AF167" s="12"/>
    </row>
    <row r="168" spans="10:32">
      <c r="J168" s="52"/>
      <c r="Q168" s="152"/>
      <c r="U168" s="77"/>
      <c r="V168" s="53"/>
      <c r="X168" s="3"/>
      <c r="AF168" s="12"/>
    </row>
    <row r="169" spans="10:32">
      <c r="J169" s="52"/>
      <c r="Q169" s="152"/>
      <c r="U169" s="77"/>
      <c r="V169" s="53"/>
      <c r="X169" s="3"/>
      <c r="AF169" s="12"/>
    </row>
    <row r="170" spans="10:32">
      <c r="J170" s="52"/>
      <c r="Q170" s="152"/>
      <c r="U170" s="77"/>
      <c r="V170" s="53"/>
      <c r="X170" s="3"/>
      <c r="AF170" s="12"/>
    </row>
    <row r="171" spans="10:32">
      <c r="J171" s="52"/>
      <c r="Q171" s="152"/>
      <c r="U171" s="77"/>
      <c r="V171" s="53"/>
      <c r="X171" s="3"/>
      <c r="AF171" s="12"/>
    </row>
    <row r="172" spans="10:32">
      <c r="J172" s="152"/>
      <c r="K172" s="152"/>
      <c r="Q172" s="152"/>
      <c r="R172" s="12"/>
      <c r="S172" s="66"/>
      <c r="T172" s="66"/>
      <c r="U172" s="66"/>
      <c r="V172" s="79"/>
      <c r="W172" s="79"/>
      <c r="X172" s="3"/>
      <c r="Y172" s="79"/>
      <c r="Z172" s="79"/>
      <c r="AA172" s="79"/>
      <c r="AB172" s="79"/>
      <c r="AC172" s="79"/>
      <c r="AD172" s="79"/>
      <c r="AE172" s="79"/>
      <c r="AF172" s="12"/>
    </row>
    <row r="173" spans="10:32">
      <c r="J173" s="152"/>
      <c r="K173" s="152"/>
      <c r="Q173" s="152"/>
      <c r="R173" s="12"/>
      <c r="S173" s="66"/>
      <c r="T173" s="66"/>
      <c r="U173" s="66"/>
      <c r="V173" s="79"/>
      <c r="W173" s="79"/>
      <c r="X173" s="3"/>
      <c r="Y173" s="79"/>
      <c r="Z173" s="79"/>
      <c r="AA173" s="79"/>
      <c r="AB173" s="79"/>
      <c r="AC173" s="79"/>
      <c r="AD173" s="79"/>
      <c r="AE173" s="79"/>
      <c r="AF173" s="12"/>
    </row>
    <row r="174" spans="10:32">
      <c r="J174" s="152"/>
      <c r="K174" s="152"/>
      <c r="Q174" s="152"/>
      <c r="R174" s="12"/>
      <c r="S174" s="66"/>
      <c r="T174" s="66"/>
      <c r="U174" s="66"/>
      <c r="V174" s="79"/>
      <c r="W174" s="79"/>
      <c r="X174" s="3"/>
      <c r="Y174" s="79"/>
      <c r="Z174" s="79"/>
      <c r="AA174" s="79"/>
      <c r="AB174" s="79"/>
      <c r="AC174" s="79"/>
      <c r="AD174" s="79"/>
      <c r="AE174" s="79"/>
      <c r="AF174" s="12"/>
    </row>
    <row r="175" spans="10:32">
      <c r="J175" s="152"/>
      <c r="K175" s="152"/>
      <c r="Q175" s="152"/>
      <c r="R175" s="12"/>
      <c r="S175" s="66"/>
      <c r="T175" s="66"/>
      <c r="U175" s="66"/>
      <c r="V175" s="79"/>
      <c r="W175" s="79"/>
      <c r="X175" s="3"/>
      <c r="Y175" s="79"/>
      <c r="Z175" s="79"/>
      <c r="AA175" s="79"/>
      <c r="AB175" s="79"/>
      <c r="AC175" s="79"/>
      <c r="AD175" s="79"/>
      <c r="AE175" s="79"/>
      <c r="AF175" s="12"/>
    </row>
    <row r="176" spans="10:32">
      <c r="J176" s="152"/>
      <c r="K176" s="152"/>
      <c r="Q176" s="152"/>
      <c r="R176" s="12"/>
      <c r="S176" s="66"/>
      <c r="T176" s="66"/>
      <c r="U176" s="66"/>
      <c r="V176" s="79"/>
      <c r="W176" s="79"/>
      <c r="X176" s="3"/>
      <c r="Y176" s="79"/>
      <c r="Z176" s="79"/>
      <c r="AA176" s="79"/>
      <c r="AB176" s="79"/>
      <c r="AC176" s="79"/>
      <c r="AD176" s="79"/>
      <c r="AE176" s="79"/>
      <c r="AF176" s="12"/>
    </row>
    <row r="177" spans="9:32">
      <c r="J177" s="152"/>
      <c r="K177" s="152"/>
      <c r="Q177" s="152"/>
      <c r="R177" s="12"/>
      <c r="S177" s="66"/>
      <c r="T177" s="66"/>
      <c r="U177" s="66"/>
      <c r="V177" s="79"/>
      <c r="W177" s="79"/>
      <c r="X177" s="3"/>
      <c r="Y177" s="79"/>
      <c r="Z177" s="79"/>
      <c r="AA177" s="79"/>
      <c r="AB177" s="79"/>
      <c r="AC177" s="79"/>
      <c r="AD177" s="79"/>
      <c r="AE177" s="79"/>
      <c r="AF177" s="12"/>
    </row>
    <row r="178" spans="9:32">
      <c r="J178" s="152"/>
      <c r="K178" s="152"/>
      <c r="Q178" s="152"/>
      <c r="R178" s="12"/>
      <c r="S178" s="66"/>
      <c r="T178" s="66"/>
      <c r="U178" s="66"/>
      <c r="V178" s="79"/>
      <c r="W178" s="79"/>
      <c r="X178" s="3"/>
      <c r="Y178" s="79"/>
      <c r="Z178" s="79"/>
      <c r="AA178" s="79"/>
      <c r="AB178" s="79"/>
      <c r="AC178" s="79"/>
      <c r="AD178" s="79"/>
      <c r="AE178" s="79"/>
      <c r="AF178" s="12"/>
    </row>
    <row r="179" spans="9:32">
      <c r="J179" s="152"/>
      <c r="K179" s="152"/>
      <c r="Q179" s="152"/>
      <c r="R179" s="12"/>
      <c r="S179" s="66"/>
      <c r="T179" s="66"/>
      <c r="U179" s="66"/>
      <c r="V179" s="79"/>
      <c r="W179" s="79"/>
      <c r="X179" s="3"/>
      <c r="Y179" s="79"/>
      <c r="Z179" s="79"/>
      <c r="AA179" s="79"/>
      <c r="AB179" s="79"/>
      <c r="AC179" s="79"/>
      <c r="AD179" s="79"/>
      <c r="AE179" s="79"/>
      <c r="AF179" s="12"/>
    </row>
    <row r="180" spans="9:32">
      <c r="J180" s="152"/>
      <c r="K180" s="152"/>
      <c r="Q180" s="152"/>
      <c r="R180" s="12"/>
      <c r="S180" s="66"/>
      <c r="T180" s="66"/>
      <c r="U180" s="66"/>
      <c r="V180" s="79"/>
      <c r="W180" s="79"/>
      <c r="X180" s="3"/>
      <c r="Y180" s="79"/>
      <c r="Z180" s="79"/>
      <c r="AA180" s="79"/>
      <c r="AB180" s="79"/>
      <c r="AC180" s="79"/>
      <c r="AD180" s="79"/>
      <c r="AE180" s="79"/>
      <c r="AF180" s="12"/>
    </row>
    <row r="181" spans="9:32">
      <c r="J181" s="152"/>
      <c r="K181" s="152"/>
      <c r="Q181" s="152"/>
      <c r="R181" s="12"/>
      <c r="S181" s="66"/>
      <c r="T181" s="66"/>
      <c r="U181" s="66"/>
      <c r="V181" s="79"/>
      <c r="W181" s="79"/>
      <c r="X181" s="3"/>
      <c r="Y181" s="79"/>
      <c r="Z181" s="79"/>
      <c r="AA181" s="79"/>
      <c r="AB181" s="79"/>
      <c r="AC181" s="79"/>
      <c r="AD181" s="79"/>
      <c r="AE181" s="79"/>
      <c r="AF181" s="12"/>
    </row>
    <row r="182" spans="9:32">
      <c r="I182" s="283"/>
      <c r="J182" s="152"/>
      <c r="K182" s="152"/>
      <c r="L182" s="12"/>
      <c r="M182" s="12"/>
      <c r="O182" s="152"/>
      <c r="P182" s="152"/>
      <c r="Q182" s="152"/>
      <c r="R182" s="12"/>
      <c r="S182" s="66"/>
      <c r="T182" s="66"/>
      <c r="U182" s="66"/>
      <c r="V182" s="79"/>
      <c r="W182" s="79"/>
      <c r="X182" s="3"/>
      <c r="Y182" s="79"/>
      <c r="Z182" s="79"/>
      <c r="AA182" s="79"/>
      <c r="AB182" s="79"/>
      <c r="AC182" s="79"/>
      <c r="AD182" s="79"/>
      <c r="AE182" s="79"/>
      <c r="AF182" s="12"/>
    </row>
    <row r="183" spans="9:32">
      <c r="I183" s="283"/>
      <c r="J183" s="152"/>
      <c r="K183" s="152"/>
      <c r="L183" s="12"/>
      <c r="M183" s="12"/>
      <c r="O183" s="152"/>
      <c r="P183" s="152"/>
      <c r="Q183" s="152"/>
      <c r="R183" s="12"/>
      <c r="S183" s="66"/>
      <c r="T183" s="66"/>
      <c r="U183" s="66"/>
      <c r="V183" s="79"/>
      <c r="W183" s="79"/>
      <c r="X183" s="3"/>
      <c r="Y183" s="79"/>
      <c r="Z183" s="79"/>
      <c r="AA183" s="79"/>
      <c r="AB183" s="79"/>
      <c r="AC183" s="79"/>
      <c r="AD183" s="79"/>
      <c r="AE183" s="79"/>
      <c r="AF183" s="12"/>
    </row>
    <row r="184" spans="9:32">
      <c r="I184" s="283"/>
      <c r="J184" s="152"/>
      <c r="K184" s="152"/>
      <c r="L184" s="12"/>
      <c r="M184" s="12"/>
      <c r="O184" s="152"/>
      <c r="P184" s="152"/>
      <c r="Q184" s="152"/>
      <c r="R184" s="12"/>
      <c r="S184" s="66"/>
      <c r="T184" s="66"/>
      <c r="U184" s="66"/>
      <c r="V184" s="79"/>
      <c r="W184" s="79"/>
      <c r="X184" s="3"/>
      <c r="Y184" s="79"/>
      <c r="Z184" s="79"/>
      <c r="AA184" s="79"/>
      <c r="AB184" s="79"/>
      <c r="AC184" s="79"/>
      <c r="AD184" s="79"/>
      <c r="AE184" s="79"/>
      <c r="AF184" s="12"/>
    </row>
    <row r="185" spans="9:32">
      <c r="I185" s="283"/>
      <c r="J185" s="152"/>
      <c r="K185" s="152"/>
      <c r="L185" s="12"/>
      <c r="M185" s="12"/>
      <c r="O185" s="152"/>
      <c r="P185" s="152"/>
      <c r="Q185" s="152"/>
      <c r="R185" s="12"/>
      <c r="S185" s="66"/>
      <c r="T185" s="66"/>
      <c r="U185" s="66"/>
      <c r="V185" s="79"/>
      <c r="W185" s="79"/>
      <c r="X185" s="3"/>
      <c r="Y185" s="79"/>
      <c r="Z185" s="79"/>
      <c r="AA185" s="79"/>
      <c r="AB185" s="79"/>
      <c r="AC185" s="79"/>
      <c r="AD185" s="79"/>
      <c r="AE185" s="79"/>
      <c r="AF185" s="12"/>
    </row>
    <row r="186" spans="9:32">
      <c r="I186" s="283"/>
      <c r="J186" s="152"/>
      <c r="K186" s="152"/>
      <c r="L186" s="12"/>
      <c r="M186" s="12"/>
      <c r="O186" s="152"/>
      <c r="P186" s="152"/>
      <c r="Q186" s="152"/>
      <c r="R186" s="12"/>
      <c r="S186" s="66"/>
      <c r="T186" s="66"/>
      <c r="U186" s="66"/>
      <c r="V186" s="79"/>
      <c r="W186" s="79"/>
      <c r="X186" s="3"/>
      <c r="Y186" s="79"/>
      <c r="Z186" s="79"/>
      <c r="AA186" s="79"/>
      <c r="AB186" s="79"/>
      <c r="AC186" s="79"/>
      <c r="AD186" s="79"/>
      <c r="AE186" s="79"/>
      <c r="AF186" s="12"/>
    </row>
    <row r="187" spans="9:32">
      <c r="I187" s="283"/>
      <c r="J187" s="152"/>
      <c r="K187" s="152"/>
      <c r="L187" s="12"/>
      <c r="M187" s="12"/>
      <c r="O187" s="152"/>
      <c r="P187" s="152"/>
      <c r="Q187" s="152"/>
      <c r="R187" s="12"/>
      <c r="S187" s="66"/>
      <c r="T187" s="66"/>
      <c r="U187" s="66"/>
      <c r="V187" s="79"/>
      <c r="W187" s="79"/>
      <c r="X187" s="3"/>
      <c r="Y187" s="79"/>
      <c r="Z187" s="79"/>
      <c r="AA187" s="79"/>
      <c r="AB187" s="79"/>
      <c r="AC187" s="79"/>
      <c r="AD187" s="79"/>
      <c r="AE187" s="79"/>
      <c r="AF187" s="12"/>
    </row>
    <row r="188" spans="9:32">
      <c r="I188" s="283"/>
      <c r="J188" s="152"/>
      <c r="K188" s="152"/>
      <c r="L188" s="12"/>
      <c r="M188" s="12"/>
      <c r="O188" s="152"/>
      <c r="P188" s="152"/>
      <c r="Q188" s="152"/>
      <c r="R188" s="12"/>
      <c r="S188" s="66"/>
      <c r="T188" s="66"/>
      <c r="U188" s="66"/>
      <c r="V188" s="79"/>
      <c r="W188" s="79"/>
      <c r="X188" s="3"/>
      <c r="Y188" s="79"/>
      <c r="Z188" s="79"/>
      <c r="AA188" s="79"/>
      <c r="AB188" s="79"/>
      <c r="AC188" s="79"/>
      <c r="AD188" s="79"/>
      <c r="AE188" s="79"/>
      <c r="AF188" s="12"/>
    </row>
    <row r="189" spans="9:32">
      <c r="I189" s="283"/>
      <c r="J189" s="152"/>
      <c r="K189" s="152"/>
      <c r="L189" s="12"/>
      <c r="M189" s="12"/>
      <c r="O189" s="152"/>
      <c r="P189" s="152"/>
      <c r="Q189" s="152"/>
      <c r="R189" s="12"/>
      <c r="S189" s="66"/>
      <c r="T189" s="66"/>
      <c r="U189" s="66"/>
      <c r="V189" s="79"/>
      <c r="W189" s="79"/>
      <c r="X189" s="3"/>
      <c r="Y189" s="79"/>
      <c r="Z189" s="79"/>
      <c r="AA189" s="79"/>
      <c r="AB189" s="79"/>
      <c r="AC189" s="79"/>
      <c r="AD189" s="79"/>
      <c r="AE189" s="79"/>
      <c r="AF189" s="12"/>
    </row>
    <row r="190" spans="9:32">
      <c r="I190" s="283"/>
      <c r="J190" s="152"/>
      <c r="K190" s="152"/>
      <c r="L190" s="12"/>
      <c r="M190" s="12"/>
      <c r="O190" s="152"/>
      <c r="P190" s="152"/>
      <c r="Q190" s="152"/>
      <c r="R190" s="12"/>
      <c r="S190" s="66"/>
      <c r="T190" s="66"/>
      <c r="U190" s="66"/>
      <c r="V190" s="79"/>
      <c r="W190" s="79"/>
      <c r="X190" s="3"/>
      <c r="Y190" s="79"/>
      <c r="Z190" s="79"/>
      <c r="AA190" s="79"/>
      <c r="AB190" s="79"/>
      <c r="AC190" s="79"/>
      <c r="AD190" s="79"/>
      <c r="AE190" s="79"/>
      <c r="AF190" s="12"/>
    </row>
    <row r="191" spans="9:32">
      <c r="I191" s="283"/>
      <c r="J191" s="152"/>
      <c r="K191" s="152"/>
      <c r="L191" s="12"/>
      <c r="M191" s="12"/>
      <c r="O191" s="152"/>
      <c r="P191" s="152"/>
      <c r="Q191" s="152"/>
      <c r="R191" s="12"/>
      <c r="S191" s="66"/>
      <c r="T191" s="66"/>
      <c r="U191" s="66"/>
      <c r="V191" s="79"/>
      <c r="W191" s="79"/>
      <c r="X191" s="3"/>
      <c r="Y191" s="79"/>
      <c r="Z191" s="79"/>
      <c r="AA191" s="79"/>
      <c r="AB191" s="79"/>
      <c r="AC191" s="79"/>
      <c r="AD191" s="79"/>
      <c r="AE191" s="79"/>
      <c r="AF191" s="12"/>
    </row>
    <row r="192" spans="9:32">
      <c r="I192" s="283"/>
      <c r="J192" s="152"/>
      <c r="K192" s="152"/>
      <c r="L192" s="12"/>
      <c r="M192" s="12"/>
      <c r="O192" s="152"/>
      <c r="P192" s="152"/>
      <c r="Q192" s="152"/>
      <c r="R192" s="12"/>
      <c r="S192" s="66"/>
      <c r="T192" s="66"/>
      <c r="U192" s="66"/>
      <c r="V192" s="79"/>
      <c r="W192" s="79"/>
      <c r="X192" s="3"/>
      <c r="Y192" s="79"/>
      <c r="Z192" s="79"/>
      <c r="AA192" s="79"/>
      <c r="AB192" s="79"/>
      <c r="AC192" s="79"/>
      <c r="AD192" s="79"/>
      <c r="AE192" s="79"/>
      <c r="AF192" s="12"/>
    </row>
    <row r="193" spans="9:32">
      <c r="I193" s="283"/>
      <c r="J193" s="152"/>
      <c r="K193" s="152"/>
      <c r="L193" s="12"/>
      <c r="M193" s="12"/>
      <c r="O193" s="152"/>
      <c r="P193" s="152"/>
      <c r="Q193" s="152"/>
      <c r="R193" s="12"/>
      <c r="S193" s="66"/>
      <c r="T193" s="66"/>
      <c r="U193" s="66"/>
      <c r="V193" s="79"/>
      <c r="W193" s="79"/>
      <c r="X193" s="3"/>
      <c r="Y193" s="79"/>
      <c r="Z193" s="79"/>
      <c r="AA193" s="79"/>
      <c r="AB193" s="79"/>
      <c r="AC193" s="79"/>
      <c r="AD193" s="79"/>
      <c r="AE193" s="79"/>
      <c r="AF193" s="12"/>
    </row>
    <row r="194" spans="9:32">
      <c r="I194" s="283"/>
      <c r="J194" s="152"/>
      <c r="K194" s="152"/>
      <c r="L194" s="12"/>
      <c r="M194" s="12"/>
      <c r="O194" s="152"/>
      <c r="P194" s="152"/>
      <c r="Q194" s="152"/>
      <c r="R194" s="12"/>
      <c r="S194" s="66"/>
      <c r="T194" s="66"/>
      <c r="U194" s="66"/>
      <c r="V194" s="79"/>
      <c r="W194" s="79"/>
      <c r="X194" s="3"/>
      <c r="Y194" s="79"/>
      <c r="Z194" s="79"/>
      <c r="AA194" s="79"/>
      <c r="AB194" s="79"/>
      <c r="AC194" s="79"/>
      <c r="AD194" s="79"/>
      <c r="AE194" s="79"/>
      <c r="AF194" s="12"/>
    </row>
    <row r="195" spans="9:32">
      <c r="I195" s="283"/>
      <c r="J195" s="152"/>
      <c r="K195" s="152"/>
      <c r="L195" s="12"/>
      <c r="M195" s="12"/>
      <c r="O195" s="152"/>
      <c r="P195" s="152"/>
      <c r="Q195" s="152"/>
      <c r="R195" s="12"/>
      <c r="S195" s="66"/>
      <c r="T195" s="66"/>
      <c r="U195" s="66"/>
      <c r="V195" s="79"/>
      <c r="W195" s="79"/>
      <c r="X195" s="3"/>
      <c r="Y195" s="79"/>
      <c r="Z195" s="79"/>
      <c r="AA195" s="79"/>
      <c r="AB195" s="79"/>
      <c r="AC195" s="79"/>
      <c r="AD195" s="79"/>
      <c r="AE195" s="79"/>
      <c r="AF195" s="12"/>
    </row>
    <row r="196" spans="9:32">
      <c r="I196" s="283"/>
      <c r="J196" s="152"/>
      <c r="K196" s="152"/>
      <c r="L196" s="12"/>
      <c r="M196" s="12"/>
      <c r="O196" s="152"/>
      <c r="P196" s="152"/>
      <c r="Q196" s="152"/>
      <c r="R196" s="12"/>
      <c r="S196" s="66"/>
      <c r="T196" s="66"/>
      <c r="U196" s="66"/>
      <c r="V196" s="79"/>
      <c r="W196" s="79"/>
      <c r="X196" s="3"/>
      <c r="Y196" s="79"/>
      <c r="Z196" s="79"/>
      <c r="AA196" s="79"/>
      <c r="AB196" s="79"/>
      <c r="AC196" s="79"/>
      <c r="AD196" s="79"/>
      <c r="AE196" s="79"/>
      <c r="AF196" s="12"/>
    </row>
    <row r="197" spans="9:32">
      <c r="I197" s="283"/>
      <c r="J197" s="152"/>
      <c r="K197" s="152"/>
      <c r="L197" s="12"/>
      <c r="M197" s="12"/>
      <c r="O197" s="152"/>
      <c r="P197" s="152"/>
      <c r="Q197" s="152"/>
      <c r="R197" s="12"/>
      <c r="S197" s="66"/>
      <c r="T197" s="66"/>
      <c r="U197" s="66"/>
      <c r="V197" s="79"/>
      <c r="W197" s="79"/>
      <c r="X197" s="3"/>
      <c r="Y197" s="79"/>
      <c r="Z197" s="79"/>
      <c r="AA197" s="79"/>
      <c r="AB197" s="79"/>
      <c r="AC197" s="79"/>
      <c r="AD197" s="79"/>
      <c r="AE197" s="79"/>
      <c r="AF197" s="12"/>
    </row>
    <row r="198" spans="9:32">
      <c r="I198" s="283"/>
      <c r="J198" s="152"/>
      <c r="K198" s="152"/>
      <c r="L198" s="12"/>
      <c r="M198" s="12"/>
      <c r="O198" s="152"/>
      <c r="P198" s="152"/>
      <c r="Q198" s="152"/>
      <c r="R198" s="12"/>
      <c r="S198" s="66"/>
      <c r="T198" s="66"/>
      <c r="U198" s="66"/>
      <c r="V198" s="79"/>
      <c r="W198" s="79"/>
      <c r="X198" s="3"/>
      <c r="Y198" s="79"/>
      <c r="Z198" s="79"/>
      <c r="AA198" s="79"/>
      <c r="AB198" s="79"/>
      <c r="AC198" s="79"/>
      <c r="AD198" s="79"/>
      <c r="AE198" s="79"/>
      <c r="AF198" s="12"/>
    </row>
    <row r="199" spans="9:32">
      <c r="I199" s="283"/>
      <c r="J199" s="152"/>
      <c r="K199" s="152"/>
      <c r="L199" s="12"/>
      <c r="M199" s="12"/>
      <c r="O199" s="152"/>
      <c r="P199" s="152"/>
      <c r="Q199" s="152"/>
      <c r="R199" s="12"/>
      <c r="S199" s="66"/>
      <c r="T199" s="66"/>
      <c r="U199" s="66"/>
      <c r="V199" s="79"/>
      <c r="W199" s="79"/>
      <c r="X199" s="3"/>
      <c r="Y199" s="79"/>
      <c r="Z199" s="79"/>
      <c r="AA199" s="79"/>
      <c r="AB199" s="79"/>
      <c r="AC199" s="79"/>
      <c r="AD199" s="79"/>
      <c r="AE199" s="79"/>
      <c r="AF199" s="12"/>
    </row>
    <row r="200" spans="9:32">
      <c r="I200" s="283"/>
      <c r="J200" s="152"/>
      <c r="K200" s="152"/>
      <c r="L200" s="12"/>
      <c r="M200" s="12"/>
      <c r="O200" s="152"/>
      <c r="P200" s="152"/>
      <c r="Q200" s="152"/>
      <c r="R200" s="12"/>
      <c r="S200" s="66"/>
      <c r="T200" s="66"/>
      <c r="U200" s="66"/>
      <c r="V200" s="79"/>
      <c r="W200" s="79"/>
      <c r="X200" s="3"/>
      <c r="Y200" s="79"/>
      <c r="Z200" s="79"/>
      <c r="AA200" s="79"/>
      <c r="AB200" s="79"/>
      <c r="AC200" s="79"/>
      <c r="AD200" s="79"/>
      <c r="AE200" s="79"/>
      <c r="AF200" s="12"/>
    </row>
    <row r="201" spans="9:32">
      <c r="I201" s="283"/>
      <c r="J201" s="152"/>
      <c r="K201" s="152"/>
      <c r="L201" s="12"/>
      <c r="M201" s="12"/>
      <c r="O201" s="152"/>
      <c r="P201" s="152"/>
      <c r="Q201" s="152"/>
      <c r="R201" s="12"/>
      <c r="S201" s="66"/>
      <c r="T201" s="66"/>
      <c r="U201" s="66"/>
      <c r="V201" s="79"/>
      <c r="W201" s="79"/>
      <c r="X201" s="3"/>
      <c r="Y201" s="79"/>
      <c r="Z201" s="79"/>
      <c r="AA201" s="79"/>
      <c r="AB201" s="79"/>
      <c r="AC201" s="79"/>
      <c r="AD201" s="79"/>
      <c r="AE201" s="79"/>
      <c r="AF201" s="12"/>
    </row>
    <row r="202" spans="9:32">
      <c r="I202" s="283"/>
      <c r="J202" s="152"/>
      <c r="K202" s="152"/>
      <c r="L202" s="12"/>
      <c r="M202" s="12"/>
      <c r="O202" s="152"/>
      <c r="P202" s="152"/>
      <c r="Q202" s="152"/>
      <c r="R202" s="12"/>
      <c r="S202" s="66"/>
      <c r="T202" s="66"/>
      <c r="U202" s="66"/>
      <c r="V202" s="79"/>
      <c r="W202" s="79"/>
      <c r="X202" s="3"/>
      <c r="Y202" s="79"/>
      <c r="Z202" s="79"/>
      <c r="AA202" s="79"/>
      <c r="AB202" s="79"/>
      <c r="AC202" s="79"/>
      <c r="AD202" s="79"/>
      <c r="AE202" s="79"/>
      <c r="AF202" s="12"/>
    </row>
    <row r="203" spans="9:32">
      <c r="I203" s="283"/>
      <c r="J203" s="152"/>
      <c r="K203" s="152"/>
      <c r="L203" s="12"/>
      <c r="M203" s="12"/>
      <c r="O203" s="152"/>
      <c r="P203" s="152"/>
      <c r="Q203" s="152"/>
      <c r="R203" s="12"/>
      <c r="S203" s="66"/>
      <c r="T203" s="66"/>
      <c r="U203" s="66"/>
      <c r="V203" s="79"/>
      <c r="W203" s="79"/>
      <c r="X203" s="3"/>
      <c r="Y203" s="79"/>
      <c r="Z203" s="79"/>
      <c r="AA203" s="79"/>
      <c r="AB203" s="79"/>
      <c r="AC203" s="79"/>
      <c r="AD203" s="79"/>
      <c r="AE203" s="79"/>
      <c r="AF203" s="12"/>
    </row>
    <row r="204" spans="9:32">
      <c r="I204" s="283"/>
      <c r="J204" s="152"/>
      <c r="K204" s="152"/>
      <c r="L204" s="12"/>
      <c r="M204" s="12"/>
      <c r="O204" s="152"/>
      <c r="P204" s="152"/>
      <c r="Q204" s="152"/>
      <c r="R204" s="12"/>
      <c r="S204" s="66"/>
      <c r="T204" s="66"/>
      <c r="U204" s="66"/>
      <c r="V204" s="79"/>
      <c r="W204" s="79"/>
      <c r="X204" s="3"/>
      <c r="Y204" s="79"/>
      <c r="Z204" s="79"/>
      <c r="AA204" s="79"/>
      <c r="AB204" s="79"/>
      <c r="AC204" s="79"/>
      <c r="AD204" s="79"/>
      <c r="AE204" s="79"/>
      <c r="AF204" s="12"/>
    </row>
    <row r="205" spans="9:32">
      <c r="I205" s="283"/>
      <c r="J205" s="152"/>
      <c r="K205" s="152"/>
      <c r="L205" s="12"/>
      <c r="M205" s="12"/>
      <c r="O205" s="152"/>
      <c r="P205" s="152"/>
      <c r="Q205" s="152"/>
      <c r="R205" s="12"/>
      <c r="S205" s="66"/>
      <c r="T205" s="66"/>
      <c r="U205" s="66"/>
      <c r="V205" s="79"/>
      <c r="W205" s="79"/>
      <c r="X205" s="3"/>
      <c r="Y205" s="79"/>
      <c r="Z205" s="79"/>
      <c r="AA205" s="79"/>
      <c r="AB205" s="79"/>
      <c r="AC205" s="79"/>
      <c r="AD205" s="79"/>
      <c r="AE205" s="79"/>
      <c r="AF205" s="12"/>
    </row>
    <row r="206" spans="9:32">
      <c r="I206" s="283"/>
      <c r="J206" s="152"/>
      <c r="K206" s="152"/>
      <c r="L206" s="12"/>
      <c r="M206" s="12"/>
      <c r="O206" s="152"/>
      <c r="P206" s="152"/>
      <c r="Q206" s="152"/>
      <c r="R206" s="12"/>
      <c r="S206" s="66"/>
      <c r="T206" s="66"/>
      <c r="U206" s="66"/>
      <c r="V206" s="79"/>
      <c r="W206" s="79"/>
      <c r="X206" s="3"/>
      <c r="Y206" s="79"/>
      <c r="Z206" s="79"/>
      <c r="AA206" s="79"/>
      <c r="AB206" s="79"/>
      <c r="AC206" s="79"/>
      <c r="AD206" s="79"/>
      <c r="AE206" s="79"/>
      <c r="AF206" s="12"/>
    </row>
    <row r="207" spans="9:32">
      <c r="I207" s="283"/>
      <c r="J207" s="152"/>
      <c r="K207" s="152"/>
      <c r="L207" s="12"/>
      <c r="M207" s="12"/>
      <c r="O207" s="152"/>
      <c r="P207" s="152"/>
      <c r="Q207" s="152"/>
      <c r="R207" s="12"/>
      <c r="S207" s="66"/>
      <c r="T207" s="66"/>
      <c r="U207" s="66"/>
      <c r="V207" s="79"/>
      <c r="W207" s="79"/>
      <c r="X207" s="3"/>
      <c r="Y207" s="79"/>
      <c r="Z207" s="79"/>
      <c r="AA207" s="79"/>
      <c r="AB207" s="79"/>
      <c r="AC207" s="79"/>
      <c r="AD207" s="79"/>
      <c r="AE207" s="79"/>
      <c r="AF207" s="12"/>
    </row>
    <row r="208" spans="9:32">
      <c r="I208" s="283"/>
      <c r="J208" s="152"/>
      <c r="K208" s="152"/>
      <c r="L208" s="12"/>
      <c r="M208" s="12"/>
      <c r="O208" s="152"/>
      <c r="P208" s="152"/>
      <c r="Q208" s="152"/>
      <c r="R208" s="12"/>
      <c r="S208" s="66"/>
      <c r="T208" s="66"/>
      <c r="U208" s="66"/>
      <c r="V208" s="79"/>
      <c r="W208" s="79"/>
      <c r="X208" s="3"/>
      <c r="Y208" s="79"/>
      <c r="Z208" s="79"/>
      <c r="AA208" s="79"/>
      <c r="AB208" s="79"/>
      <c r="AC208" s="79"/>
      <c r="AD208" s="79"/>
      <c r="AE208" s="79"/>
      <c r="AF208" s="12"/>
    </row>
    <row r="209" spans="9:32">
      <c r="I209" s="283"/>
      <c r="J209" s="152"/>
      <c r="K209" s="152"/>
      <c r="L209" s="12"/>
      <c r="M209" s="12"/>
      <c r="O209" s="152"/>
      <c r="P209" s="152"/>
      <c r="Q209" s="152"/>
      <c r="R209" s="12"/>
      <c r="S209" s="66"/>
      <c r="T209" s="66"/>
      <c r="U209" s="66"/>
      <c r="V209" s="79"/>
      <c r="W209" s="79"/>
      <c r="X209" s="3"/>
      <c r="Y209" s="79"/>
      <c r="Z209" s="79"/>
      <c r="AA209" s="79"/>
      <c r="AB209" s="79"/>
      <c r="AC209" s="79"/>
      <c r="AD209" s="79"/>
      <c r="AE209" s="79"/>
      <c r="AF209" s="12"/>
    </row>
    <row r="210" spans="9:32">
      <c r="I210" s="283"/>
      <c r="J210" s="152"/>
      <c r="K210" s="152"/>
      <c r="L210" s="12"/>
      <c r="M210" s="12"/>
      <c r="O210" s="152"/>
      <c r="P210" s="152"/>
      <c r="Q210" s="152"/>
      <c r="R210" s="12"/>
      <c r="S210" s="66"/>
      <c r="T210" s="66"/>
      <c r="U210" s="66"/>
      <c r="V210" s="79"/>
      <c r="W210" s="79"/>
      <c r="X210" s="3"/>
      <c r="Y210" s="79"/>
      <c r="Z210" s="79"/>
      <c r="AA210" s="79"/>
      <c r="AB210" s="79"/>
      <c r="AC210" s="79"/>
      <c r="AD210" s="79"/>
      <c r="AE210" s="79"/>
      <c r="AF210" s="12"/>
    </row>
    <row r="211" spans="9:32">
      <c r="I211" s="283"/>
      <c r="J211" s="152"/>
      <c r="K211" s="152"/>
      <c r="L211" s="12"/>
      <c r="M211" s="12"/>
      <c r="O211" s="152"/>
      <c r="P211" s="152"/>
      <c r="Q211" s="152"/>
      <c r="R211" s="12"/>
      <c r="S211" s="66"/>
      <c r="T211" s="66"/>
      <c r="U211" s="66"/>
      <c r="V211" s="79"/>
      <c r="W211" s="79"/>
      <c r="X211" s="3"/>
      <c r="Y211" s="79"/>
      <c r="Z211" s="79"/>
      <c r="AA211" s="79"/>
      <c r="AB211" s="79"/>
      <c r="AC211" s="79"/>
      <c r="AD211" s="79"/>
      <c r="AE211" s="79"/>
      <c r="AF211" s="12"/>
    </row>
    <row r="212" spans="9:32">
      <c r="I212" s="283"/>
      <c r="J212" s="152"/>
      <c r="K212" s="152"/>
      <c r="L212" s="12"/>
      <c r="M212" s="12"/>
      <c r="O212" s="152"/>
      <c r="P212" s="152"/>
      <c r="Q212" s="152"/>
      <c r="R212" s="12"/>
      <c r="S212" s="66"/>
      <c r="T212" s="66"/>
      <c r="U212" s="66"/>
      <c r="V212" s="79"/>
      <c r="W212" s="79"/>
      <c r="X212" s="3"/>
      <c r="Y212" s="79"/>
      <c r="Z212" s="79"/>
      <c r="AA212" s="79"/>
      <c r="AB212" s="79"/>
      <c r="AC212" s="79"/>
      <c r="AD212" s="79"/>
      <c r="AE212" s="79"/>
      <c r="AF212" s="12"/>
    </row>
    <row r="213" spans="9:32">
      <c r="I213" s="283"/>
      <c r="J213" s="152"/>
      <c r="K213" s="152"/>
      <c r="L213" s="12"/>
      <c r="M213" s="12"/>
      <c r="O213" s="152"/>
      <c r="P213" s="152"/>
      <c r="Q213" s="152"/>
      <c r="R213" s="12"/>
      <c r="S213" s="66"/>
      <c r="T213" s="66"/>
      <c r="U213" s="66"/>
      <c r="V213" s="79"/>
      <c r="W213" s="79"/>
      <c r="X213" s="3"/>
      <c r="Y213" s="79"/>
      <c r="Z213" s="79"/>
      <c r="AA213" s="79"/>
      <c r="AB213" s="79"/>
      <c r="AC213" s="79"/>
      <c r="AD213" s="79"/>
      <c r="AE213" s="79"/>
      <c r="AF213" s="12"/>
    </row>
    <row r="214" spans="9:32">
      <c r="I214" s="283"/>
      <c r="J214" s="152"/>
      <c r="K214" s="152"/>
      <c r="L214" s="12"/>
      <c r="M214" s="12"/>
      <c r="O214" s="152"/>
      <c r="P214" s="152"/>
      <c r="Q214" s="152"/>
      <c r="R214" s="12"/>
      <c r="S214" s="66"/>
      <c r="T214" s="66"/>
      <c r="U214" s="66"/>
      <c r="V214" s="79"/>
      <c r="W214" s="79"/>
      <c r="X214" s="3"/>
      <c r="Y214" s="79"/>
      <c r="Z214" s="79"/>
      <c r="AA214" s="79"/>
      <c r="AB214" s="79"/>
      <c r="AC214" s="79"/>
      <c r="AD214" s="79"/>
      <c r="AE214" s="79"/>
      <c r="AF214" s="12"/>
    </row>
    <row r="215" spans="9:32">
      <c r="I215" s="283"/>
      <c r="J215" s="152"/>
      <c r="K215" s="152"/>
      <c r="L215" s="12"/>
      <c r="M215" s="12"/>
      <c r="O215" s="152"/>
      <c r="P215" s="152"/>
      <c r="Q215" s="152"/>
      <c r="R215" s="12"/>
      <c r="S215" s="66"/>
      <c r="T215" s="66"/>
      <c r="U215" s="66"/>
      <c r="V215" s="79"/>
      <c r="W215" s="79"/>
      <c r="X215" s="3"/>
      <c r="Y215" s="79"/>
      <c r="Z215" s="79"/>
      <c r="AA215" s="79"/>
      <c r="AB215" s="79"/>
      <c r="AC215" s="79"/>
      <c r="AD215" s="79"/>
      <c r="AE215" s="79"/>
      <c r="AF215" s="12"/>
    </row>
    <row r="216" spans="9:32">
      <c r="I216" s="283"/>
      <c r="J216" s="152"/>
      <c r="K216" s="152"/>
      <c r="L216" s="12"/>
      <c r="M216" s="12"/>
      <c r="O216" s="152"/>
      <c r="P216" s="152"/>
      <c r="Q216" s="152"/>
      <c r="R216" s="12"/>
      <c r="S216" s="66"/>
      <c r="T216" s="66"/>
      <c r="U216" s="66"/>
      <c r="V216" s="79"/>
      <c r="W216" s="79"/>
      <c r="X216" s="3"/>
      <c r="Y216" s="79"/>
      <c r="Z216" s="79"/>
      <c r="AA216" s="79"/>
      <c r="AB216" s="79"/>
      <c r="AC216" s="79"/>
      <c r="AD216" s="79"/>
      <c r="AE216" s="79"/>
      <c r="AF216" s="12"/>
    </row>
    <row r="217" spans="9:32">
      <c r="I217" s="283"/>
      <c r="J217" s="152"/>
      <c r="K217" s="152"/>
      <c r="L217" s="12"/>
      <c r="M217" s="12"/>
      <c r="O217" s="152"/>
      <c r="P217" s="152"/>
      <c r="Q217" s="152"/>
      <c r="R217" s="12"/>
      <c r="S217" s="66"/>
      <c r="T217" s="66"/>
      <c r="U217" s="66"/>
      <c r="V217" s="79"/>
      <c r="W217" s="79"/>
      <c r="X217" s="3"/>
      <c r="Y217" s="79"/>
      <c r="Z217" s="79"/>
      <c r="AA217" s="79"/>
      <c r="AB217" s="79"/>
      <c r="AC217" s="79"/>
      <c r="AD217" s="79"/>
      <c r="AE217" s="79"/>
      <c r="AF217" s="12"/>
    </row>
    <row r="218" spans="9:32">
      <c r="I218" s="283"/>
      <c r="J218" s="152"/>
      <c r="K218" s="152"/>
      <c r="L218" s="12"/>
      <c r="M218" s="12"/>
      <c r="O218" s="152"/>
      <c r="P218" s="152"/>
      <c r="Q218" s="152"/>
      <c r="R218" s="12"/>
      <c r="S218" s="66"/>
      <c r="T218" s="66"/>
      <c r="U218" s="66"/>
      <c r="V218" s="79"/>
      <c r="W218" s="79"/>
      <c r="X218" s="3"/>
      <c r="Y218" s="79"/>
      <c r="Z218" s="79"/>
      <c r="AA218" s="79"/>
      <c r="AB218" s="79"/>
      <c r="AC218" s="79"/>
      <c r="AD218" s="79"/>
      <c r="AE218" s="79"/>
      <c r="AF218" s="12"/>
    </row>
    <row r="219" spans="9:32">
      <c r="I219" s="283"/>
      <c r="J219" s="152"/>
      <c r="K219" s="152"/>
      <c r="L219" s="12"/>
      <c r="M219" s="12"/>
      <c r="O219" s="152"/>
      <c r="P219" s="152"/>
      <c r="Q219" s="152"/>
      <c r="R219" s="12"/>
      <c r="S219" s="66"/>
      <c r="T219" s="66"/>
      <c r="U219" s="66"/>
      <c r="V219" s="79"/>
      <c r="W219" s="79"/>
      <c r="X219" s="3"/>
      <c r="Y219" s="79"/>
      <c r="Z219" s="79"/>
      <c r="AA219" s="79"/>
      <c r="AB219" s="79"/>
      <c r="AC219" s="79"/>
      <c r="AD219" s="79"/>
      <c r="AE219" s="79"/>
      <c r="AF219" s="12"/>
    </row>
    <row r="220" spans="9:32">
      <c r="I220" s="283"/>
      <c r="J220" s="152"/>
      <c r="K220" s="152"/>
      <c r="L220" s="12"/>
      <c r="M220" s="12"/>
      <c r="O220" s="152"/>
      <c r="P220" s="152"/>
      <c r="Q220" s="152"/>
      <c r="R220" s="12"/>
      <c r="S220" s="66"/>
      <c r="T220" s="66"/>
      <c r="U220" s="66"/>
      <c r="V220" s="79"/>
      <c r="W220" s="79"/>
      <c r="X220" s="3"/>
      <c r="Y220" s="79"/>
      <c r="Z220" s="79"/>
      <c r="AA220" s="79"/>
      <c r="AB220" s="79"/>
      <c r="AC220" s="79"/>
      <c r="AD220" s="79"/>
      <c r="AE220" s="79"/>
      <c r="AF220" s="12"/>
    </row>
    <row r="221" spans="9:32">
      <c r="I221" s="283"/>
      <c r="J221" s="152"/>
      <c r="K221" s="152"/>
      <c r="L221" s="12"/>
      <c r="M221" s="12"/>
      <c r="O221" s="152"/>
      <c r="P221" s="152"/>
      <c r="Q221" s="152"/>
      <c r="R221" s="12"/>
      <c r="S221" s="66"/>
      <c r="T221" s="66"/>
      <c r="U221" s="66"/>
      <c r="V221" s="79"/>
      <c r="W221" s="79"/>
      <c r="X221" s="3"/>
      <c r="Y221" s="79"/>
      <c r="Z221" s="79"/>
      <c r="AA221" s="79"/>
      <c r="AB221" s="79"/>
      <c r="AC221" s="79"/>
      <c r="AD221" s="79"/>
      <c r="AE221" s="79"/>
      <c r="AF221" s="12"/>
    </row>
    <row r="222" spans="9:32">
      <c r="I222" s="283"/>
      <c r="J222" s="152"/>
      <c r="K222" s="152"/>
      <c r="L222" s="12"/>
      <c r="M222" s="12"/>
      <c r="O222" s="152"/>
      <c r="P222" s="152"/>
      <c r="Q222" s="152"/>
      <c r="R222" s="12"/>
      <c r="S222" s="66"/>
      <c r="T222" s="66"/>
      <c r="U222" s="66"/>
      <c r="V222" s="79"/>
      <c r="W222" s="79"/>
      <c r="X222" s="3"/>
      <c r="Y222" s="79"/>
      <c r="Z222" s="79"/>
      <c r="AA222" s="79"/>
      <c r="AB222" s="79"/>
      <c r="AC222" s="79"/>
      <c r="AD222" s="79"/>
      <c r="AE222" s="79"/>
      <c r="AF222" s="12"/>
    </row>
    <row r="223" spans="9:32">
      <c r="I223" s="283"/>
      <c r="J223" s="152"/>
      <c r="K223" s="152"/>
      <c r="L223" s="12"/>
      <c r="M223" s="12"/>
      <c r="O223" s="152"/>
      <c r="P223" s="152"/>
      <c r="Q223" s="152"/>
      <c r="R223" s="12"/>
      <c r="S223" s="66"/>
      <c r="T223" s="66"/>
      <c r="U223" s="66"/>
      <c r="V223" s="79"/>
      <c r="W223" s="79"/>
      <c r="X223" s="3"/>
      <c r="Y223" s="79"/>
      <c r="Z223" s="79"/>
      <c r="AA223" s="79"/>
      <c r="AB223" s="79"/>
      <c r="AC223" s="79"/>
      <c r="AD223" s="79"/>
      <c r="AE223" s="79"/>
      <c r="AF223" s="12"/>
    </row>
    <row r="224" spans="9:32">
      <c r="I224" s="283"/>
      <c r="J224" s="152"/>
      <c r="K224" s="152"/>
      <c r="L224" s="12"/>
      <c r="M224" s="12"/>
      <c r="O224" s="152"/>
      <c r="P224" s="152"/>
      <c r="Q224" s="152"/>
      <c r="R224" s="12"/>
      <c r="S224" s="66"/>
      <c r="T224" s="66"/>
      <c r="U224" s="66"/>
      <c r="V224" s="79"/>
      <c r="W224" s="79"/>
      <c r="X224" s="3"/>
      <c r="Y224" s="79"/>
      <c r="Z224" s="79"/>
      <c r="AA224" s="79"/>
      <c r="AB224" s="79"/>
      <c r="AC224" s="79"/>
      <c r="AD224" s="79"/>
      <c r="AE224" s="79"/>
      <c r="AF224" s="12"/>
    </row>
    <row r="225" spans="9:32">
      <c r="I225" s="283"/>
      <c r="J225" s="152"/>
      <c r="K225" s="152"/>
      <c r="L225" s="12"/>
      <c r="M225" s="12"/>
      <c r="O225" s="152"/>
      <c r="P225" s="152"/>
      <c r="Q225" s="152"/>
      <c r="R225" s="12"/>
      <c r="S225" s="66"/>
      <c r="T225" s="66"/>
      <c r="U225" s="66"/>
      <c r="V225" s="79"/>
      <c r="W225" s="79"/>
      <c r="X225" s="3"/>
      <c r="Y225" s="79"/>
      <c r="Z225" s="79"/>
      <c r="AA225" s="79"/>
      <c r="AB225" s="79"/>
      <c r="AC225" s="79"/>
      <c r="AD225" s="79"/>
      <c r="AE225" s="79"/>
      <c r="AF225" s="12"/>
    </row>
    <row r="226" spans="9:32">
      <c r="I226" s="283"/>
      <c r="J226" s="152"/>
      <c r="K226" s="152"/>
      <c r="L226" s="12"/>
      <c r="M226" s="12"/>
      <c r="O226" s="152"/>
      <c r="P226" s="152"/>
      <c r="Q226" s="152"/>
      <c r="R226" s="12"/>
      <c r="S226" s="66"/>
      <c r="T226" s="66"/>
      <c r="U226" s="66"/>
      <c r="V226" s="79"/>
      <c r="W226" s="79"/>
      <c r="X226" s="3"/>
      <c r="Y226" s="79"/>
      <c r="Z226" s="79"/>
      <c r="AA226" s="79"/>
      <c r="AB226" s="79"/>
      <c r="AC226" s="79"/>
      <c r="AD226" s="79"/>
      <c r="AE226" s="79"/>
      <c r="AF226" s="12"/>
    </row>
    <row r="227" spans="9:32">
      <c r="I227" s="283"/>
      <c r="J227" s="152"/>
      <c r="K227" s="152"/>
      <c r="L227" s="12"/>
      <c r="M227" s="12"/>
      <c r="O227" s="152"/>
      <c r="P227" s="152"/>
      <c r="Q227" s="152"/>
      <c r="R227" s="12"/>
      <c r="S227" s="66"/>
      <c r="T227" s="66"/>
      <c r="U227" s="66"/>
      <c r="V227" s="79"/>
      <c r="W227" s="79"/>
      <c r="X227" s="3"/>
      <c r="Y227" s="79"/>
      <c r="Z227" s="79"/>
      <c r="AA227" s="79"/>
      <c r="AB227" s="79"/>
      <c r="AC227" s="79"/>
      <c r="AD227" s="79"/>
      <c r="AE227" s="79"/>
      <c r="AF227" s="12"/>
    </row>
    <row r="228" spans="9:32">
      <c r="I228" s="283"/>
      <c r="J228" s="152"/>
      <c r="K228" s="152"/>
      <c r="L228" s="12"/>
      <c r="M228" s="12"/>
      <c r="O228" s="152"/>
      <c r="P228" s="152"/>
      <c r="Q228" s="152"/>
      <c r="R228" s="12"/>
      <c r="S228" s="66"/>
      <c r="T228" s="66"/>
      <c r="U228" s="66"/>
      <c r="V228" s="79"/>
      <c r="W228" s="79"/>
      <c r="X228" s="3"/>
      <c r="Y228" s="79"/>
      <c r="Z228" s="79"/>
      <c r="AA228" s="79"/>
      <c r="AB228" s="79"/>
      <c r="AC228" s="79"/>
      <c r="AD228" s="79"/>
      <c r="AE228" s="79"/>
      <c r="AF228" s="12"/>
    </row>
    <row r="229" spans="9:32">
      <c r="I229" s="283"/>
      <c r="J229" s="152"/>
      <c r="K229" s="152"/>
      <c r="L229" s="12"/>
      <c r="M229" s="12"/>
      <c r="O229" s="152"/>
      <c r="P229" s="152"/>
      <c r="Q229" s="152"/>
      <c r="R229" s="12"/>
      <c r="S229" s="66"/>
      <c r="T229" s="66"/>
      <c r="U229" s="66"/>
      <c r="V229" s="79"/>
      <c r="W229" s="79"/>
      <c r="X229" s="3"/>
      <c r="Y229" s="79"/>
      <c r="Z229" s="79"/>
      <c r="AA229" s="79"/>
      <c r="AB229" s="79"/>
      <c r="AC229" s="79"/>
      <c r="AD229" s="79"/>
      <c r="AE229" s="79"/>
      <c r="AF229" s="12"/>
    </row>
    <row r="230" spans="9:32">
      <c r="I230" s="283"/>
      <c r="J230" s="152"/>
      <c r="K230" s="152"/>
      <c r="L230" s="12"/>
      <c r="M230" s="12"/>
      <c r="O230" s="152"/>
      <c r="P230" s="152"/>
      <c r="Q230" s="152"/>
      <c r="R230" s="12"/>
      <c r="S230" s="66"/>
      <c r="T230" s="66"/>
      <c r="U230" s="66"/>
      <c r="V230" s="79"/>
      <c r="W230" s="79"/>
      <c r="X230" s="3"/>
      <c r="Y230" s="79"/>
      <c r="Z230" s="79"/>
      <c r="AA230" s="79"/>
      <c r="AB230" s="79"/>
      <c r="AC230" s="79"/>
      <c r="AD230" s="79"/>
      <c r="AE230" s="79"/>
      <c r="AF230" s="12"/>
    </row>
    <row r="231" spans="9:32">
      <c r="I231" s="283"/>
      <c r="J231" s="152"/>
      <c r="K231" s="152"/>
      <c r="L231" s="12"/>
      <c r="M231" s="12"/>
      <c r="O231" s="152"/>
      <c r="P231" s="152"/>
      <c r="Q231" s="152"/>
      <c r="R231" s="12"/>
      <c r="S231" s="66"/>
      <c r="T231" s="66"/>
      <c r="U231" s="66"/>
      <c r="V231" s="79"/>
      <c r="W231" s="79"/>
      <c r="X231" s="3"/>
      <c r="Y231" s="79"/>
      <c r="Z231" s="79"/>
      <c r="AA231" s="79"/>
      <c r="AB231" s="79"/>
      <c r="AC231" s="79"/>
      <c r="AD231" s="79"/>
      <c r="AE231" s="79"/>
      <c r="AF231" s="12"/>
    </row>
    <row r="232" spans="9:32">
      <c r="I232" s="283"/>
      <c r="J232" s="152"/>
      <c r="K232" s="152"/>
      <c r="L232" s="12"/>
      <c r="M232" s="12"/>
      <c r="O232" s="152"/>
      <c r="P232" s="152"/>
      <c r="Q232" s="152"/>
      <c r="R232" s="12"/>
      <c r="S232" s="66"/>
      <c r="T232" s="66"/>
      <c r="U232" s="66"/>
      <c r="V232" s="79"/>
      <c r="W232" s="79"/>
      <c r="X232" s="3"/>
      <c r="Y232" s="79"/>
      <c r="Z232" s="79"/>
      <c r="AA232" s="79"/>
      <c r="AB232" s="79"/>
      <c r="AC232" s="79"/>
      <c r="AD232" s="79"/>
      <c r="AE232" s="79"/>
      <c r="AF232" s="12"/>
    </row>
    <row r="233" spans="9:32">
      <c r="I233" s="283"/>
      <c r="J233" s="152"/>
      <c r="K233" s="152"/>
      <c r="L233" s="12"/>
      <c r="M233" s="12"/>
      <c r="O233" s="152"/>
      <c r="P233" s="152"/>
      <c r="Q233" s="152"/>
      <c r="R233" s="12"/>
      <c r="S233" s="66"/>
      <c r="T233" s="66"/>
      <c r="U233" s="66"/>
      <c r="V233" s="79"/>
      <c r="W233" s="79"/>
      <c r="X233" s="3"/>
      <c r="Y233" s="79"/>
      <c r="Z233" s="79"/>
      <c r="AA233" s="79"/>
      <c r="AB233" s="79"/>
      <c r="AC233" s="79"/>
      <c r="AD233" s="79"/>
      <c r="AE233" s="79"/>
      <c r="AF233" s="12"/>
    </row>
    <row r="234" spans="9:32">
      <c r="I234" s="283"/>
      <c r="J234" s="152"/>
      <c r="K234" s="152"/>
      <c r="L234" s="12"/>
      <c r="M234" s="12"/>
      <c r="O234" s="152"/>
      <c r="P234" s="152"/>
      <c r="Q234" s="152"/>
      <c r="R234" s="12"/>
      <c r="S234" s="66"/>
      <c r="T234" s="66"/>
      <c r="U234" s="66"/>
      <c r="V234" s="79"/>
      <c r="W234" s="79"/>
      <c r="X234" s="3"/>
      <c r="Y234" s="79"/>
      <c r="Z234" s="79"/>
      <c r="AA234" s="79"/>
      <c r="AB234" s="79"/>
      <c r="AC234" s="79"/>
      <c r="AD234" s="79"/>
      <c r="AE234" s="79"/>
      <c r="AF234" s="12"/>
    </row>
    <row r="235" spans="9:32">
      <c r="I235" s="283"/>
      <c r="J235" s="152"/>
      <c r="K235" s="152"/>
      <c r="L235" s="12"/>
      <c r="M235" s="12"/>
      <c r="O235" s="152"/>
      <c r="P235" s="152"/>
      <c r="Q235" s="152"/>
      <c r="R235" s="12"/>
      <c r="S235" s="66"/>
      <c r="T235" s="66"/>
      <c r="U235" s="66"/>
      <c r="V235" s="79"/>
      <c r="W235" s="79"/>
      <c r="X235" s="3"/>
      <c r="Y235" s="79"/>
      <c r="Z235" s="79"/>
      <c r="AA235" s="79"/>
      <c r="AB235" s="79"/>
      <c r="AC235" s="79"/>
      <c r="AD235" s="79"/>
      <c r="AE235" s="79"/>
      <c r="AF235" s="12"/>
    </row>
    <row r="236" spans="9:32">
      <c r="I236" s="283"/>
      <c r="J236" s="152"/>
      <c r="K236" s="152"/>
      <c r="L236" s="12"/>
      <c r="M236" s="12"/>
      <c r="O236" s="152"/>
      <c r="P236" s="152"/>
      <c r="Q236" s="152"/>
      <c r="R236" s="12"/>
      <c r="S236" s="66"/>
      <c r="T236" s="66"/>
      <c r="U236" s="66"/>
      <c r="V236" s="79"/>
      <c r="W236" s="79"/>
      <c r="X236" s="3"/>
      <c r="Y236" s="79"/>
      <c r="Z236" s="79"/>
      <c r="AA236" s="79"/>
      <c r="AB236" s="79"/>
      <c r="AC236" s="79"/>
      <c r="AD236" s="79"/>
      <c r="AE236" s="79"/>
      <c r="AF236" s="12"/>
    </row>
    <row r="237" spans="9:32">
      <c r="I237" s="283"/>
      <c r="J237" s="152"/>
      <c r="K237" s="152"/>
      <c r="L237" s="12"/>
      <c r="M237" s="12"/>
      <c r="O237" s="152"/>
      <c r="P237" s="152"/>
      <c r="Q237" s="152"/>
      <c r="R237" s="12"/>
      <c r="S237" s="66"/>
      <c r="T237" s="66"/>
      <c r="U237" s="66"/>
      <c r="V237" s="79"/>
      <c r="W237" s="79"/>
      <c r="X237" s="3"/>
      <c r="Y237" s="79"/>
      <c r="Z237" s="79"/>
      <c r="AA237" s="79"/>
      <c r="AB237" s="79"/>
      <c r="AC237" s="79"/>
      <c r="AD237" s="79"/>
      <c r="AE237" s="79"/>
      <c r="AF237" s="12"/>
    </row>
    <row r="238" spans="9:32">
      <c r="I238" s="283"/>
      <c r="J238" s="152"/>
      <c r="K238" s="152"/>
      <c r="L238" s="12"/>
      <c r="M238" s="12"/>
      <c r="O238" s="152"/>
      <c r="P238" s="152"/>
      <c r="Q238" s="152"/>
      <c r="R238" s="12"/>
      <c r="S238" s="66"/>
      <c r="T238" s="66"/>
      <c r="U238" s="66"/>
      <c r="V238" s="79"/>
      <c r="W238" s="79"/>
      <c r="X238" s="3"/>
      <c r="Y238" s="79"/>
      <c r="Z238" s="79"/>
      <c r="AA238" s="79"/>
      <c r="AB238" s="79"/>
      <c r="AC238" s="79"/>
      <c r="AD238" s="79"/>
      <c r="AE238" s="79"/>
      <c r="AF238" s="12"/>
    </row>
    <row r="239" spans="9:32">
      <c r="I239" s="283"/>
      <c r="J239" s="152"/>
      <c r="K239" s="152"/>
      <c r="L239" s="12"/>
      <c r="M239" s="12"/>
      <c r="O239" s="152"/>
      <c r="P239" s="152"/>
      <c r="Q239" s="152"/>
      <c r="R239" s="12"/>
      <c r="S239" s="66"/>
      <c r="T239" s="66"/>
      <c r="U239" s="66"/>
      <c r="V239" s="79"/>
      <c r="W239" s="79"/>
      <c r="X239" s="3"/>
      <c r="Y239" s="79"/>
      <c r="Z239" s="79"/>
      <c r="AA239" s="79"/>
      <c r="AB239" s="79"/>
      <c r="AC239" s="79"/>
      <c r="AD239" s="79"/>
      <c r="AE239" s="79"/>
      <c r="AF239" s="12"/>
    </row>
    <row r="240" spans="9:32">
      <c r="I240" s="283"/>
      <c r="J240" s="152"/>
      <c r="K240" s="152"/>
      <c r="L240" s="12"/>
      <c r="M240" s="12"/>
      <c r="O240" s="152"/>
      <c r="P240" s="152"/>
      <c r="Q240" s="152"/>
      <c r="R240" s="12"/>
      <c r="S240" s="66"/>
      <c r="T240" s="66"/>
      <c r="U240" s="66"/>
      <c r="V240" s="79"/>
      <c r="W240" s="79"/>
      <c r="X240" s="3"/>
      <c r="Y240" s="79"/>
      <c r="Z240" s="79"/>
      <c r="AA240" s="79"/>
      <c r="AB240" s="79"/>
      <c r="AC240" s="79"/>
      <c r="AD240" s="79"/>
      <c r="AE240" s="79"/>
      <c r="AF240" s="12"/>
    </row>
    <row r="241" spans="9:32">
      <c r="I241" s="283"/>
      <c r="J241" s="152"/>
      <c r="K241" s="152"/>
      <c r="L241" s="12"/>
      <c r="M241" s="12"/>
      <c r="O241" s="152"/>
      <c r="P241" s="152"/>
      <c r="Q241" s="153"/>
      <c r="R241" s="12"/>
      <c r="S241" s="66"/>
      <c r="T241" s="66"/>
      <c r="U241" s="66"/>
      <c r="V241" s="79"/>
      <c r="W241" s="79"/>
      <c r="X241" s="3"/>
      <c r="Y241" s="79"/>
      <c r="Z241" s="79"/>
      <c r="AA241" s="79"/>
      <c r="AB241" s="79"/>
      <c r="AC241" s="79"/>
      <c r="AD241" s="79"/>
      <c r="AE241" s="79"/>
      <c r="AF241" s="12"/>
    </row>
    <row r="242" spans="9:32">
      <c r="I242" s="283"/>
      <c r="J242" s="153"/>
      <c r="K242" s="153"/>
      <c r="L242" s="12"/>
      <c r="M242" s="12"/>
      <c r="O242" s="152"/>
      <c r="P242" s="152"/>
      <c r="Q242" s="154"/>
      <c r="R242" s="30"/>
      <c r="S242" s="67"/>
      <c r="T242" s="67"/>
      <c r="U242" s="67"/>
      <c r="V242" s="80"/>
      <c r="W242" s="80"/>
      <c r="X242" s="3"/>
    </row>
    <row r="243" spans="9:32">
      <c r="I243" s="283"/>
      <c r="J243" s="154"/>
      <c r="K243" s="154"/>
      <c r="L243" s="12"/>
      <c r="M243" s="12"/>
      <c r="O243" s="152"/>
      <c r="P243" s="152"/>
      <c r="Q243" s="154"/>
      <c r="R243" s="32"/>
      <c r="S243" s="68"/>
      <c r="T243" s="68"/>
      <c r="U243" s="68"/>
      <c r="V243" s="81"/>
      <c r="W243" s="81"/>
      <c r="X243" s="3"/>
    </row>
    <row r="244" spans="9:32">
      <c r="I244" s="283"/>
      <c r="J244" s="154"/>
      <c r="K244" s="154"/>
      <c r="L244" s="12"/>
      <c r="M244" s="12"/>
      <c r="O244" s="152"/>
      <c r="P244" s="152"/>
      <c r="Q244" s="154"/>
      <c r="R244" s="32"/>
      <c r="S244" s="68"/>
      <c r="T244" s="68"/>
      <c r="U244" s="68"/>
      <c r="V244" s="81"/>
      <c r="W244" s="81"/>
      <c r="X244" s="3"/>
    </row>
    <row r="245" spans="9:32">
      <c r="I245" s="283"/>
      <c r="J245" s="154"/>
      <c r="K245" s="154"/>
      <c r="L245" s="12"/>
      <c r="M245" s="12"/>
      <c r="O245" s="152"/>
      <c r="P245" s="152"/>
      <c r="Q245" s="154"/>
      <c r="R245" s="32"/>
      <c r="S245" s="68"/>
      <c r="T245" s="68"/>
      <c r="U245" s="68"/>
      <c r="V245" s="81"/>
      <c r="W245" s="81"/>
      <c r="X245" s="3"/>
    </row>
    <row r="246" spans="9:32">
      <c r="I246" s="283"/>
      <c r="J246" s="154"/>
      <c r="K246" s="154"/>
      <c r="L246" s="12"/>
      <c r="M246" s="12"/>
      <c r="O246" s="152"/>
      <c r="P246" s="152"/>
      <c r="Q246" s="154"/>
      <c r="R246" s="32"/>
      <c r="S246" s="68"/>
      <c r="T246" s="68"/>
      <c r="U246" s="68"/>
      <c r="V246" s="81"/>
      <c r="W246" s="81"/>
      <c r="X246" s="3"/>
    </row>
    <row r="247" spans="9:32">
      <c r="I247" s="283"/>
      <c r="J247" s="154"/>
      <c r="K247" s="154"/>
      <c r="L247" s="12"/>
      <c r="M247" s="12"/>
      <c r="O247" s="152"/>
      <c r="P247" s="152"/>
      <c r="Q247" s="154"/>
      <c r="R247" s="32"/>
      <c r="S247" s="68"/>
      <c r="T247" s="68"/>
      <c r="U247" s="68"/>
      <c r="V247" s="81"/>
      <c r="W247" s="81"/>
      <c r="X247" s="3"/>
    </row>
    <row r="248" spans="9:32">
      <c r="I248" s="283"/>
      <c r="J248" s="154"/>
      <c r="K248" s="154"/>
      <c r="L248" s="12"/>
      <c r="M248" s="12"/>
      <c r="O248" s="152"/>
      <c r="P248" s="152"/>
      <c r="Q248" s="154"/>
      <c r="R248" s="32"/>
      <c r="S248" s="68"/>
      <c r="T248" s="68"/>
      <c r="U248" s="68"/>
      <c r="V248" s="81"/>
      <c r="W248" s="81"/>
      <c r="X248" s="3"/>
    </row>
    <row r="249" spans="9:32">
      <c r="I249" s="283"/>
      <c r="J249" s="154"/>
      <c r="K249" s="154"/>
      <c r="L249" s="12"/>
      <c r="M249" s="12"/>
      <c r="O249" s="152"/>
      <c r="P249" s="152"/>
      <c r="Q249" s="154"/>
      <c r="R249" s="32"/>
      <c r="S249" s="68"/>
      <c r="T249" s="68"/>
      <c r="U249" s="68"/>
      <c r="V249" s="81"/>
      <c r="W249" s="81"/>
      <c r="X249" s="3"/>
    </row>
    <row r="250" spans="9:32">
      <c r="I250" s="283"/>
      <c r="J250" s="154"/>
      <c r="K250" s="154"/>
      <c r="L250" s="12"/>
      <c r="M250" s="12"/>
      <c r="O250" s="152"/>
      <c r="P250" s="152"/>
      <c r="Q250" s="154"/>
      <c r="R250" s="32"/>
      <c r="S250" s="68"/>
      <c r="T250" s="68"/>
      <c r="U250" s="68"/>
      <c r="V250" s="81"/>
      <c r="W250" s="81"/>
      <c r="X250" s="3"/>
    </row>
    <row r="251" spans="9:32">
      <c r="I251" s="283"/>
      <c r="J251" s="154"/>
      <c r="K251" s="154"/>
      <c r="L251" s="12"/>
      <c r="M251" s="12"/>
      <c r="O251" s="152"/>
      <c r="P251" s="152"/>
      <c r="Q251" s="154"/>
      <c r="R251" s="32"/>
      <c r="S251" s="68"/>
      <c r="T251" s="68"/>
      <c r="U251" s="68"/>
      <c r="V251" s="81"/>
      <c r="W251" s="81"/>
      <c r="X251" s="3"/>
    </row>
    <row r="252" spans="9:32">
      <c r="I252" s="283"/>
      <c r="J252" s="154"/>
      <c r="K252" s="154"/>
      <c r="L252" s="12"/>
      <c r="M252" s="12"/>
      <c r="O252" s="152"/>
      <c r="P252" s="152"/>
      <c r="Q252" s="154"/>
      <c r="R252" s="32"/>
      <c r="S252" s="68"/>
      <c r="T252" s="68"/>
      <c r="U252" s="68"/>
      <c r="V252" s="81"/>
      <c r="W252" s="81"/>
      <c r="X252" s="3"/>
    </row>
    <row r="253" spans="9:32">
      <c r="I253" s="283"/>
      <c r="J253" s="154"/>
      <c r="K253" s="154"/>
      <c r="L253" s="12"/>
      <c r="M253" s="12"/>
      <c r="O253" s="152"/>
      <c r="P253" s="152"/>
      <c r="Q253" s="154"/>
      <c r="R253" s="32"/>
      <c r="S253" s="68"/>
      <c r="T253" s="68"/>
      <c r="U253" s="68"/>
      <c r="V253" s="81"/>
      <c r="W253" s="81"/>
      <c r="X253" s="3"/>
    </row>
    <row r="254" spans="9:32">
      <c r="I254" s="283"/>
      <c r="J254" s="154"/>
      <c r="K254" s="154"/>
      <c r="L254" s="12"/>
      <c r="M254" s="12"/>
      <c r="O254" s="152"/>
      <c r="P254" s="152"/>
      <c r="Q254" s="154"/>
      <c r="R254" s="32"/>
      <c r="S254" s="68"/>
      <c r="T254" s="68"/>
      <c r="U254" s="68"/>
      <c r="V254" s="81"/>
      <c r="W254" s="81"/>
      <c r="X254" s="3"/>
    </row>
    <row r="255" spans="9:32">
      <c r="I255" s="283"/>
      <c r="J255" s="154"/>
      <c r="K255" s="154"/>
      <c r="L255" s="12"/>
      <c r="M255" s="12"/>
      <c r="O255" s="152"/>
      <c r="P255" s="152"/>
      <c r="Q255" s="154"/>
      <c r="R255" s="32"/>
      <c r="S255" s="68"/>
      <c r="T255" s="68"/>
      <c r="U255" s="68"/>
      <c r="V255" s="81"/>
      <c r="W255" s="81"/>
      <c r="X255" s="3"/>
    </row>
    <row r="256" spans="9:32">
      <c r="I256" s="283"/>
      <c r="J256" s="154"/>
      <c r="K256" s="154"/>
      <c r="L256" s="12"/>
      <c r="M256" s="12"/>
      <c r="O256" s="152"/>
      <c r="P256" s="152"/>
      <c r="Q256" s="154"/>
      <c r="R256" s="32"/>
      <c r="S256" s="68"/>
      <c r="T256" s="68"/>
      <c r="U256" s="68"/>
      <c r="V256" s="81"/>
      <c r="W256" s="81"/>
      <c r="X256" s="3"/>
    </row>
    <row r="257" spans="9:24">
      <c r="I257" s="283"/>
      <c r="J257" s="154"/>
      <c r="K257" s="154"/>
      <c r="L257" s="12"/>
      <c r="M257" s="12"/>
      <c r="O257" s="152"/>
      <c r="P257" s="152"/>
      <c r="Q257" s="154"/>
      <c r="R257" s="32"/>
      <c r="S257" s="68"/>
      <c r="T257" s="68"/>
      <c r="U257" s="68"/>
      <c r="V257" s="81"/>
      <c r="W257" s="81"/>
      <c r="X257" s="3"/>
    </row>
    <row r="258" spans="9:24">
      <c r="I258" s="283"/>
      <c r="J258" s="154"/>
      <c r="K258" s="154"/>
      <c r="L258" s="12"/>
      <c r="M258" s="12"/>
      <c r="O258" s="152"/>
      <c r="P258" s="152"/>
      <c r="Q258" s="154"/>
      <c r="R258" s="32"/>
      <c r="S258" s="68"/>
      <c r="T258" s="68"/>
      <c r="U258" s="68"/>
      <c r="V258" s="81"/>
      <c r="W258" s="81"/>
      <c r="X258" s="3"/>
    </row>
    <row r="259" spans="9:24">
      <c r="I259" s="283"/>
      <c r="J259" s="154"/>
      <c r="K259" s="154"/>
      <c r="L259" s="12"/>
      <c r="M259" s="12"/>
      <c r="O259" s="152"/>
      <c r="P259" s="152"/>
      <c r="Q259" s="154"/>
      <c r="R259" s="32"/>
      <c r="S259" s="68"/>
      <c r="T259" s="68"/>
      <c r="U259" s="68"/>
      <c r="V259" s="81"/>
      <c r="W259" s="81"/>
      <c r="X259" s="3"/>
    </row>
    <row r="260" spans="9:24">
      <c r="I260" s="283"/>
      <c r="J260" s="154"/>
      <c r="K260" s="154"/>
      <c r="L260" s="12"/>
      <c r="M260" s="12"/>
      <c r="O260" s="152"/>
      <c r="P260" s="152"/>
      <c r="Q260" s="154"/>
      <c r="R260" s="32"/>
      <c r="S260" s="68"/>
      <c r="T260" s="68"/>
      <c r="U260" s="68"/>
      <c r="V260" s="81"/>
      <c r="W260" s="81"/>
      <c r="X260" s="3"/>
    </row>
    <row r="261" spans="9:24">
      <c r="I261" s="283"/>
      <c r="J261" s="154"/>
      <c r="K261" s="154"/>
      <c r="L261" s="12"/>
      <c r="M261" s="12"/>
      <c r="O261" s="152"/>
      <c r="P261" s="152"/>
      <c r="Q261" s="154"/>
      <c r="R261" s="32"/>
      <c r="S261" s="68"/>
      <c r="T261" s="68"/>
      <c r="U261" s="68"/>
      <c r="V261" s="81"/>
      <c r="W261" s="81"/>
      <c r="X261" s="3"/>
    </row>
    <row r="262" spans="9:24">
      <c r="I262" s="283"/>
      <c r="J262" s="154"/>
      <c r="K262" s="154"/>
      <c r="L262" s="12"/>
      <c r="M262" s="12"/>
      <c r="O262" s="152"/>
      <c r="P262" s="152"/>
      <c r="Q262" s="154"/>
      <c r="R262" s="32"/>
      <c r="S262" s="68"/>
      <c r="T262" s="68"/>
      <c r="U262" s="68"/>
      <c r="V262" s="81"/>
      <c r="W262" s="81"/>
      <c r="X262" s="3"/>
    </row>
    <row r="263" spans="9:24">
      <c r="I263" s="283"/>
      <c r="J263" s="154"/>
      <c r="K263" s="154"/>
      <c r="L263" s="12"/>
      <c r="M263" s="12"/>
      <c r="O263" s="152"/>
      <c r="P263" s="152"/>
      <c r="Q263" s="154"/>
      <c r="R263" s="32"/>
      <c r="S263" s="68"/>
      <c r="T263" s="68"/>
      <c r="U263" s="68"/>
      <c r="V263" s="81"/>
      <c r="W263" s="81"/>
      <c r="X263" s="3"/>
    </row>
    <row r="264" spans="9:24">
      <c r="I264" s="283"/>
      <c r="J264" s="154"/>
      <c r="K264" s="154"/>
      <c r="L264" s="12"/>
      <c r="M264" s="12"/>
      <c r="O264" s="152"/>
      <c r="P264" s="152"/>
      <c r="Q264" s="154"/>
      <c r="R264" s="32"/>
      <c r="S264" s="68"/>
      <c r="T264" s="68"/>
      <c r="U264" s="68"/>
      <c r="V264" s="81"/>
      <c r="W264" s="81"/>
      <c r="X264" s="3"/>
    </row>
    <row r="265" spans="9:24">
      <c r="I265" s="283"/>
      <c r="J265" s="154"/>
      <c r="K265" s="154"/>
      <c r="L265" s="12"/>
      <c r="M265" s="12"/>
      <c r="O265" s="152"/>
      <c r="P265" s="152"/>
      <c r="Q265" s="154"/>
      <c r="R265" s="32"/>
      <c r="S265" s="68"/>
      <c r="T265" s="68"/>
      <c r="U265" s="68"/>
      <c r="V265" s="81"/>
      <c r="W265" s="81"/>
      <c r="X265" s="3"/>
    </row>
    <row r="266" spans="9:24">
      <c r="I266" s="283"/>
      <c r="J266" s="154"/>
      <c r="K266" s="154"/>
      <c r="L266" s="12"/>
      <c r="M266" s="12"/>
      <c r="O266" s="152"/>
      <c r="P266" s="152"/>
      <c r="Q266" s="154"/>
      <c r="R266" s="32"/>
      <c r="S266" s="68"/>
      <c r="T266" s="68"/>
      <c r="U266" s="68"/>
      <c r="V266" s="81"/>
      <c r="W266" s="81"/>
      <c r="X266" s="3"/>
    </row>
    <row r="267" spans="9:24">
      <c r="I267" s="283"/>
      <c r="J267" s="154"/>
      <c r="K267" s="154"/>
      <c r="L267" s="12"/>
      <c r="M267" s="12"/>
      <c r="O267" s="152"/>
      <c r="P267" s="152"/>
      <c r="Q267" s="154"/>
      <c r="R267" s="32"/>
      <c r="S267" s="68"/>
      <c r="T267" s="68"/>
      <c r="U267" s="68"/>
      <c r="V267" s="81"/>
      <c r="W267" s="81"/>
      <c r="X267" s="3"/>
    </row>
    <row r="268" spans="9:24">
      <c r="I268" s="283"/>
      <c r="J268" s="154"/>
      <c r="K268" s="154"/>
      <c r="L268" s="12"/>
      <c r="M268" s="12"/>
      <c r="O268" s="152"/>
      <c r="P268" s="152"/>
      <c r="Q268" s="154"/>
      <c r="R268" s="32"/>
      <c r="S268" s="68"/>
      <c r="T268" s="68"/>
      <c r="U268" s="68"/>
      <c r="V268" s="81"/>
      <c r="W268" s="81"/>
      <c r="X268" s="3"/>
    </row>
    <row r="269" spans="9:24">
      <c r="I269" s="283"/>
      <c r="J269" s="154"/>
      <c r="K269" s="154"/>
      <c r="L269" s="12"/>
      <c r="M269" s="12"/>
      <c r="O269" s="152"/>
      <c r="P269" s="152"/>
      <c r="Q269" s="154"/>
      <c r="R269" s="32"/>
      <c r="S269" s="68"/>
      <c r="T269" s="68"/>
      <c r="U269" s="68"/>
      <c r="V269" s="81"/>
      <c r="W269" s="81"/>
      <c r="X269" s="3"/>
    </row>
    <row r="270" spans="9:24">
      <c r="I270" s="283"/>
      <c r="J270" s="154"/>
      <c r="K270" s="154"/>
      <c r="L270" s="12"/>
      <c r="M270" s="12"/>
      <c r="O270" s="152"/>
      <c r="P270" s="152"/>
      <c r="Q270" s="154"/>
      <c r="R270" s="32"/>
      <c r="S270" s="68"/>
      <c r="T270" s="68"/>
      <c r="U270" s="68"/>
      <c r="V270" s="81"/>
      <c r="W270" s="81"/>
      <c r="X270" s="3"/>
    </row>
    <row r="271" spans="9:24">
      <c r="I271" s="283"/>
      <c r="J271" s="154"/>
      <c r="K271" s="154"/>
      <c r="L271" s="12"/>
      <c r="M271" s="12"/>
      <c r="O271" s="152"/>
      <c r="P271" s="152"/>
      <c r="Q271" s="154"/>
      <c r="R271" s="32"/>
      <c r="S271" s="68"/>
      <c r="T271" s="68"/>
      <c r="U271" s="68"/>
      <c r="V271" s="81"/>
      <c r="W271" s="81"/>
      <c r="X271" s="3"/>
    </row>
    <row r="272" spans="9:24">
      <c r="I272" s="283"/>
      <c r="J272" s="154"/>
      <c r="K272" s="154"/>
      <c r="L272" s="12"/>
      <c r="M272" s="12"/>
      <c r="O272" s="152"/>
      <c r="P272" s="152"/>
      <c r="Q272" s="154"/>
      <c r="R272" s="32"/>
      <c r="S272" s="68"/>
      <c r="T272" s="68"/>
      <c r="U272" s="68"/>
      <c r="V272" s="81"/>
      <c r="W272" s="81"/>
      <c r="X272" s="3"/>
    </row>
    <row r="273" spans="1:24">
      <c r="I273" s="283"/>
      <c r="J273" s="154"/>
      <c r="K273" s="154"/>
      <c r="L273" s="12"/>
      <c r="M273" s="12"/>
      <c r="O273" s="152"/>
      <c r="P273" s="152"/>
      <c r="Q273" s="154"/>
      <c r="R273" s="32"/>
      <c r="S273" s="68"/>
      <c r="T273" s="68"/>
      <c r="U273" s="68"/>
      <c r="V273" s="81"/>
      <c r="W273" s="81"/>
      <c r="X273" s="3"/>
    </row>
    <row r="274" spans="1:24">
      <c r="I274" s="283"/>
      <c r="J274" s="154"/>
      <c r="K274" s="154"/>
      <c r="L274" s="12"/>
      <c r="M274" s="12"/>
      <c r="O274" s="152"/>
      <c r="P274" s="152"/>
      <c r="Q274" s="154"/>
      <c r="R274" s="32"/>
      <c r="S274" s="68"/>
      <c r="T274" s="68"/>
      <c r="U274" s="68"/>
      <c r="V274" s="81"/>
      <c r="W274" s="81"/>
      <c r="X274" s="3"/>
    </row>
    <row r="275" spans="1:24">
      <c r="I275" s="283"/>
      <c r="J275" s="154"/>
      <c r="K275" s="154"/>
      <c r="L275" s="12"/>
      <c r="M275" s="12"/>
      <c r="O275" s="152"/>
      <c r="P275" s="152"/>
      <c r="Q275" s="154"/>
      <c r="R275" s="32"/>
      <c r="S275" s="68"/>
      <c r="T275" s="68"/>
      <c r="U275" s="68"/>
      <c r="V275" s="81"/>
      <c r="W275" s="81"/>
      <c r="X275" s="3"/>
    </row>
    <row r="276" spans="1:24">
      <c r="I276" s="283"/>
      <c r="J276" s="154"/>
      <c r="K276" s="154"/>
      <c r="L276" s="12"/>
      <c r="M276" s="12"/>
      <c r="O276" s="152"/>
      <c r="P276" s="152"/>
      <c r="Q276" s="154"/>
      <c r="R276" s="32"/>
      <c r="S276" s="68"/>
      <c r="T276" s="68"/>
      <c r="U276" s="68"/>
      <c r="V276" s="81"/>
      <c r="W276" s="81"/>
      <c r="X276" s="3"/>
    </row>
    <row r="277" spans="1:24">
      <c r="I277" s="283"/>
      <c r="J277" s="154"/>
      <c r="K277" s="154"/>
      <c r="L277" s="12"/>
      <c r="M277" s="12"/>
      <c r="O277" s="152"/>
      <c r="P277" s="152"/>
      <c r="Q277" s="154"/>
      <c r="R277" s="32"/>
      <c r="S277" s="68"/>
      <c r="T277" s="68"/>
      <c r="X277" s="3"/>
    </row>
    <row r="278" spans="1:24">
      <c r="I278" s="283"/>
      <c r="J278" s="154"/>
      <c r="K278" s="154"/>
      <c r="L278" s="12"/>
      <c r="M278" s="12"/>
      <c r="O278" s="152"/>
      <c r="P278" s="152"/>
      <c r="Q278" s="154"/>
      <c r="R278" s="32"/>
      <c r="S278" s="68"/>
      <c r="T278" s="68"/>
      <c r="X278" s="3"/>
    </row>
    <row r="279" spans="1:24">
      <c r="I279" s="283"/>
      <c r="J279" s="154"/>
      <c r="K279" s="154"/>
      <c r="L279" s="12"/>
      <c r="M279" s="12"/>
      <c r="O279" s="152"/>
      <c r="P279" s="152"/>
      <c r="Q279" s="154"/>
      <c r="R279" s="32"/>
      <c r="S279" s="68"/>
      <c r="T279" s="68"/>
      <c r="X279" s="3"/>
    </row>
    <row r="280" spans="1:24">
      <c r="I280" s="283"/>
      <c r="J280" s="154"/>
      <c r="K280" s="154"/>
      <c r="L280" s="12"/>
      <c r="M280" s="12"/>
      <c r="O280" s="152"/>
      <c r="P280" s="152"/>
      <c r="Q280" s="154"/>
      <c r="R280" s="32"/>
      <c r="S280" s="68"/>
      <c r="T280" s="68"/>
      <c r="X280" s="3"/>
    </row>
    <row r="281" spans="1:24">
      <c r="I281" s="283"/>
      <c r="J281" s="154"/>
      <c r="K281" s="154"/>
      <c r="L281" s="12"/>
      <c r="M281" s="12"/>
      <c r="O281" s="152"/>
      <c r="P281" s="152"/>
      <c r="Q281" s="154"/>
      <c r="R281" s="32"/>
      <c r="S281" s="68"/>
      <c r="T281" s="68"/>
      <c r="X281" s="3"/>
    </row>
    <row r="282" spans="1:24">
      <c r="I282" s="283"/>
      <c r="J282" s="154"/>
      <c r="K282" s="154"/>
      <c r="L282" s="12"/>
      <c r="M282" s="12"/>
      <c r="O282" s="152"/>
      <c r="P282" s="152"/>
      <c r="Q282" s="154"/>
      <c r="R282" s="32"/>
      <c r="S282" s="68"/>
      <c r="T282" s="68"/>
      <c r="X282" s="3"/>
    </row>
    <row r="283" spans="1:24">
      <c r="I283" s="283"/>
      <c r="J283" s="154"/>
      <c r="K283" s="154"/>
      <c r="L283" s="12"/>
      <c r="M283" s="12"/>
      <c r="O283" s="152"/>
      <c r="P283" s="152"/>
      <c r="Q283" s="154"/>
      <c r="R283" s="32"/>
      <c r="S283" s="68"/>
      <c r="T283" s="68"/>
      <c r="X283" s="3"/>
    </row>
    <row r="284" spans="1:24">
      <c r="I284" s="283"/>
      <c r="J284" s="154"/>
      <c r="K284" s="154"/>
      <c r="L284" s="12"/>
      <c r="M284" s="12"/>
      <c r="O284" s="152"/>
      <c r="P284" s="152"/>
      <c r="Q284" s="154"/>
      <c r="R284" s="32"/>
      <c r="S284" s="68"/>
      <c r="T284" s="68"/>
      <c r="X284" s="3"/>
    </row>
    <row r="285" spans="1:24">
      <c r="I285" s="283"/>
      <c r="J285" s="154"/>
      <c r="K285" s="154"/>
      <c r="L285" s="12"/>
      <c r="M285" s="12"/>
      <c r="O285" s="152"/>
      <c r="P285" s="152"/>
      <c r="Q285" s="154"/>
      <c r="R285" s="32"/>
      <c r="S285" s="68"/>
      <c r="T285" s="68"/>
      <c r="X285" s="3"/>
    </row>
    <row r="286" spans="1:24">
      <c r="I286" s="283"/>
      <c r="J286" s="154"/>
      <c r="K286" s="154"/>
      <c r="L286" s="12"/>
      <c r="M286" s="12"/>
      <c r="O286" s="152"/>
      <c r="P286" s="152"/>
      <c r="Q286" s="154"/>
      <c r="R286" s="32"/>
      <c r="S286" s="68"/>
      <c r="T286" s="68"/>
      <c r="X286" s="3"/>
    </row>
    <row r="287" spans="1:24">
      <c r="I287" s="283"/>
      <c r="J287" s="154"/>
      <c r="K287" s="154"/>
      <c r="L287" s="12"/>
      <c r="M287" s="12"/>
      <c r="O287" s="152"/>
      <c r="P287" s="152"/>
      <c r="Q287" s="154"/>
      <c r="R287" s="32"/>
      <c r="S287" s="68"/>
      <c r="T287" s="68"/>
      <c r="X287" s="3"/>
    </row>
    <row r="288" spans="1:24">
      <c r="A288" s="30"/>
      <c r="B288" s="30"/>
      <c r="C288" s="30"/>
      <c r="D288" s="30"/>
      <c r="E288" s="30"/>
      <c r="F288" s="30"/>
      <c r="G288" s="263"/>
      <c r="H288" s="263"/>
      <c r="I288" s="263"/>
      <c r="J288" s="154"/>
      <c r="K288" s="154"/>
      <c r="L288" s="30"/>
      <c r="M288" s="30"/>
      <c r="N288" s="30"/>
      <c r="O288" s="153"/>
      <c r="P288" s="153"/>
      <c r="Q288" s="154"/>
      <c r="R288" s="32"/>
      <c r="S288" s="68"/>
      <c r="T288" s="68"/>
      <c r="X288" s="3"/>
    </row>
    <row r="289" spans="1:24">
      <c r="A289" s="32"/>
      <c r="B289" s="32"/>
      <c r="C289" s="32"/>
      <c r="D289" s="32"/>
      <c r="E289" s="32"/>
      <c r="F289" s="32"/>
      <c r="G289" s="264"/>
      <c r="H289" s="264"/>
      <c r="I289" s="264"/>
      <c r="J289" s="154"/>
      <c r="K289" s="154"/>
      <c r="L289" s="32"/>
      <c r="M289" s="32"/>
      <c r="N289" s="32"/>
      <c r="O289" s="154"/>
      <c r="P289" s="154"/>
      <c r="Q289" s="154"/>
      <c r="R289" s="32"/>
      <c r="S289" s="68"/>
      <c r="T289" s="68"/>
      <c r="X289" s="3"/>
    </row>
    <row r="290" spans="1:24">
      <c r="A290" s="32"/>
      <c r="B290" s="32"/>
      <c r="C290" s="32"/>
      <c r="D290" s="32"/>
      <c r="E290" s="32"/>
      <c r="F290" s="32"/>
      <c r="G290" s="264"/>
      <c r="H290" s="264"/>
      <c r="I290" s="264"/>
      <c r="J290" s="154"/>
      <c r="K290" s="154"/>
      <c r="L290" s="32"/>
      <c r="M290" s="32"/>
      <c r="N290" s="32"/>
      <c r="O290" s="154"/>
      <c r="P290" s="154"/>
      <c r="Q290" s="154"/>
      <c r="R290" s="32"/>
      <c r="S290" s="68"/>
      <c r="T290" s="68"/>
      <c r="X290" s="3"/>
    </row>
    <row r="291" spans="1:24">
      <c r="A291" s="32"/>
      <c r="B291" s="32"/>
      <c r="C291" s="32"/>
      <c r="D291" s="32"/>
      <c r="E291" s="32"/>
      <c r="F291" s="32"/>
      <c r="G291" s="264"/>
      <c r="H291" s="264"/>
      <c r="I291" s="264"/>
      <c r="J291" s="154"/>
      <c r="K291" s="154"/>
      <c r="L291" s="32"/>
      <c r="M291" s="32"/>
      <c r="N291" s="32"/>
      <c r="O291" s="154"/>
      <c r="P291" s="154"/>
      <c r="Q291" s="154"/>
      <c r="R291" s="32"/>
      <c r="S291" s="68"/>
      <c r="T291" s="68"/>
      <c r="X291" s="3"/>
    </row>
    <row r="292" spans="1:24">
      <c r="A292" s="32"/>
      <c r="B292" s="32"/>
      <c r="C292" s="32"/>
      <c r="D292" s="32"/>
      <c r="E292" s="32"/>
      <c r="F292" s="32"/>
      <c r="G292" s="264"/>
      <c r="H292" s="264"/>
      <c r="I292" s="264"/>
      <c r="J292" s="154"/>
      <c r="K292" s="154"/>
      <c r="L292" s="32"/>
      <c r="M292" s="32"/>
      <c r="N292" s="32"/>
      <c r="O292" s="154"/>
      <c r="P292" s="154"/>
      <c r="Q292" s="154"/>
      <c r="R292" s="32"/>
      <c r="S292" s="68"/>
      <c r="T292" s="68"/>
      <c r="X292" s="3"/>
    </row>
    <row r="293" spans="1:24">
      <c r="A293" s="32"/>
      <c r="B293" s="32"/>
      <c r="C293" s="32"/>
      <c r="D293" s="32"/>
      <c r="E293" s="32"/>
      <c r="F293" s="32"/>
      <c r="G293" s="264"/>
      <c r="H293" s="264"/>
      <c r="I293" s="264"/>
      <c r="J293" s="154"/>
      <c r="K293" s="154"/>
      <c r="L293" s="32"/>
      <c r="M293" s="32"/>
      <c r="N293" s="32"/>
      <c r="O293" s="154"/>
      <c r="P293" s="154"/>
      <c r="Q293" s="154"/>
      <c r="R293" s="32"/>
      <c r="S293" s="68"/>
      <c r="T293" s="68"/>
    </row>
    <row r="294" spans="1:24">
      <c r="A294" s="32"/>
      <c r="B294" s="32"/>
      <c r="C294" s="32"/>
      <c r="D294" s="32"/>
      <c r="E294" s="32"/>
      <c r="F294" s="32"/>
      <c r="G294" s="264"/>
      <c r="H294" s="264"/>
      <c r="I294" s="264"/>
      <c r="J294" s="154"/>
      <c r="K294" s="154"/>
      <c r="L294" s="32"/>
      <c r="M294" s="32"/>
      <c r="N294" s="32"/>
      <c r="O294" s="154"/>
      <c r="P294" s="154"/>
      <c r="Q294" s="154"/>
      <c r="R294" s="32"/>
      <c r="S294" s="68"/>
      <c r="T294" s="68"/>
    </row>
    <row r="295" spans="1:24">
      <c r="A295" s="32"/>
      <c r="B295" s="32"/>
      <c r="C295" s="32"/>
      <c r="D295" s="32"/>
      <c r="E295" s="32"/>
      <c r="F295" s="32"/>
      <c r="G295" s="264"/>
      <c r="H295" s="264"/>
      <c r="I295" s="264"/>
      <c r="J295" s="154"/>
      <c r="K295" s="154"/>
      <c r="L295" s="32"/>
      <c r="M295" s="32"/>
      <c r="N295" s="32"/>
      <c r="O295" s="154"/>
      <c r="P295" s="154"/>
      <c r="Q295" s="154"/>
      <c r="R295" s="32"/>
      <c r="S295" s="68"/>
      <c r="T295" s="68"/>
    </row>
    <row r="296" spans="1:24">
      <c r="A296" s="32"/>
      <c r="B296" s="32"/>
      <c r="C296" s="32"/>
      <c r="D296" s="32"/>
      <c r="E296" s="32"/>
      <c r="F296" s="32"/>
      <c r="G296" s="264"/>
      <c r="H296" s="264"/>
      <c r="I296" s="264"/>
      <c r="J296" s="154"/>
      <c r="K296" s="154"/>
      <c r="L296" s="32"/>
      <c r="M296" s="32"/>
      <c r="N296" s="32"/>
      <c r="O296" s="154"/>
      <c r="P296" s="154"/>
      <c r="Q296" s="154"/>
      <c r="R296" s="32"/>
      <c r="S296" s="68"/>
      <c r="T296" s="68"/>
    </row>
    <row r="297" spans="1:24">
      <c r="A297" s="32"/>
      <c r="B297" s="32"/>
      <c r="C297" s="32"/>
      <c r="D297" s="32"/>
      <c r="E297" s="32"/>
      <c r="F297" s="32"/>
      <c r="G297" s="264"/>
      <c r="H297" s="264"/>
      <c r="I297" s="264"/>
      <c r="J297" s="154"/>
      <c r="K297" s="154"/>
      <c r="L297" s="32"/>
      <c r="M297" s="32"/>
      <c r="N297" s="32"/>
      <c r="O297" s="154"/>
      <c r="P297" s="154"/>
      <c r="Q297" s="154"/>
      <c r="R297" s="32"/>
      <c r="S297" s="68"/>
      <c r="T297" s="68"/>
    </row>
    <row r="298" spans="1:24">
      <c r="A298" s="32"/>
      <c r="B298" s="32"/>
      <c r="C298" s="32"/>
      <c r="D298" s="32"/>
      <c r="E298" s="32"/>
      <c r="F298" s="32"/>
      <c r="G298" s="264"/>
      <c r="H298" s="264"/>
      <c r="I298" s="264"/>
      <c r="J298" s="154"/>
      <c r="K298" s="154"/>
      <c r="L298" s="32"/>
      <c r="M298" s="32"/>
      <c r="N298" s="32"/>
      <c r="O298" s="154"/>
      <c r="P298" s="154"/>
      <c r="Q298" s="154"/>
      <c r="R298" s="32"/>
      <c r="S298" s="68"/>
      <c r="T298" s="68"/>
    </row>
    <row r="299" spans="1:24">
      <c r="A299" s="32"/>
      <c r="B299" s="32"/>
      <c r="C299" s="32"/>
      <c r="D299" s="32"/>
      <c r="E299" s="32"/>
      <c r="F299" s="32"/>
      <c r="G299" s="264"/>
      <c r="H299" s="264"/>
      <c r="I299" s="264"/>
      <c r="J299" s="154"/>
      <c r="K299" s="154"/>
      <c r="L299" s="32"/>
      <c r="M299" s="32"/>
      <c r="N299" s="32"/>
      <c r="O299" s="154"/>
      <c r="P299" s="154"/>
      <c r="R299" s="32"/>
      <c r="S299" s="68"/>
      <c r="T299" s="68"/>
    </row>
    <row r="300" spans="1:24">
      <c r="A300" s="32"/>
      <c r="B300" s="32"/>
      <c r="C300" s="32"/>
      <c r="D300" s="32"/>
      <c r="E300" s="32"/>
      <c r="F300" s="32"/>
      <c r="G300" s="264"/>
      <c r="H300" s="264"/>
      <c r="I300" s="264"/>
      <c r="L300" s="32"/>
      <c r="M300" s="32"/>
      <c r="N300" s="32"/>
      <c r="O300" s="154"/>
      <c r="P300" s="154"/>
    </row>
    <row r="301" spans="1:24">
      <c r="A301" s="32"/>
      <c r="B301" s="32"/>
      <c r="C301" s="32"/>
      <c r="D301" s="32"/>
      <c r="E301" s="32"/>
      <c r="F301" s="32"/>
      <c r="G301" s="264"/>
      <c r="H301" s="264"/>
      <c r="I301" s="264"/>
      <c r="L301" s="32"/>
      <c r="M301" s="32"/>
      <c r="N301" s="32"/>
      <c r="O301" s="154"/>
      <c r="P301" s="154"/>
    </row>
    <row r="302" spans="1:24">
      <c r="A302" s="32"/>
      <c r="B302" s="32"/>
      <c r="C302" s="32"/>
      <c r="D302" s="32"/>
      <c r="E302" s="32"/>
      <c r="F302" s="32"/>
      <c r="G302" s="264"/>
      <c r="H302" s="264"/>
      <c r="I302" s="264"/>
      <c r="L302" s="32"/>
      <c r="M302" s="32"/>
      <c r="N302" s="32"/>
      <c r="O302" s="154"/>
      <c r="P302" s="154"/>
    </row>
    <row r="303" spans="1:24">
      <c r="A303" s="32"/>
      <c r="B303" s="32"/>
      <c r="C303" s="32"/>
      <c r="D303" s="32"/>
      <c r="E303" s="32"/>
      <c r="F303" s="32"/>
      <c r="G303" s="264"/>
      <c r="H303" s="264"/>
      <c r="I303" s="264"/>
      <c r="L303" s="32"/>
      <c r="M303" s="32"/>
      <c r="N303" s="32"/>
      <c r="O303" s="154"/>
      <c r="P303" s="154"/>
    </row>
    <row r="304" spans="1:24">
      <c r="A304" s="32"/>
      <c r="B304" s="32"/>
      <c r="C304" s="32"/>
      <c r="D304" s="32"/>
      <c r="E304" s="32"/>
      <c r="F304" s="32"/>
      <c r="G304" s="264"/>
      <c r="H304" s="264"/>
      <c r="I304" s="264"/>
      <c r="L304" s="32"/>
      <c r="M304" s="32"/>
      <c r="N304" s="32"/>
      <c r="O304" s="154"/>
      <c r="P304" s="154"/>
    </row>
    <row r="305" spans="1:16">
      <c r="A305" s="32"/>
      <c r="B305" s="32"/>
      <c r="C305" s="32"/>
      <c r="D305" s="32"/>
      <c r="E305" s="32"/>
      <c r="F305" s="32"/>
      <c r="G305" s="264"/>
      <c r="H305" s="264"/>
      <c r="I305" s="264"/>
      <c r="L305" s="32"/>
      <c r="M305" s="32"/>
      <c r="N305" s="32"/>
      <c r="O305" s="154"/>
      <c r="P305" s="154"/>
    </row>
    <row r="306" spans="1:16">
      <c r="A306" s="32"/>
      <c r="B306" s="32"/>
      <c r="C306" s="32"/>
      <c r="D306" s="32"/>
      <c r="E306" s="32"/>
      <c r="F306" s="32"/>
      <c r="G306" s="264"/>
      <c r="H306" s="264"/>
      <c r="I306" s="264"/>
      <c r="L306" s="32"/>
      <c r="M306" s="32"/>
      <c r="N306" s="32"/>
      <c r="O306" s="154"/>
      <c r="P306" s="154"/>
    </row>
    <row r="307" spans="1:16">
      <c r="A307" s="32"/>
      <c r="B307" s="32"/>
      <c r="C307" s="32"/>
      <c r="D307" s="32"/>
      <c r="E307" s="32"/>
      <c r="F307" s="32"/>
      <c r="G307" s="264"/>
      <c r="H307" s="264"/>
      <c r="I307" s="264"/>
      <c r="L307" s="32"/>
      <c r="M307" s="32"/>
      <c r="N307" s="32"/>
      <c r="O307" s="154"/>
      <c r="P307" s="154"/>
    </row>
    <row r="308" spans="1:16">
      <c r="A308" s="32"/>
      <c r="B308" s="32"/>
      <c r="C308" s="32"/>
      <c r="D308" s="32"/>
      <c r="E308" s="32"/>
      <c r="F308" s="32"/>
      <c r="G308" s="264"/>
      <c r="H308" s="264"/>
      <c r="I308" s="264"/>
      <c r="L308" s="32"/>
      <c r="M308" s="32"/>
      <c r="N308" s="32"/>
      <c r="O308" s="154"/>
      <c r="P308" s="154"/>
    </row>
    <row r="309" spans="1:16">
      <c r="A309" s="32"/>
      <c r="B309" s="32"/>
      <c r="C309" s="32"/>
      <c r="D309" s="32"/>
      <c r="E309" s="32"/>
      <c r="F309" s="32"/>
      <c r="G309" s="264"/>
      <c r="H309" s="264"/>
      <c r="I309" s="264"/>
      <c r="L309" s="32"/>
      <c r="M309" s="32"/>
      <c r="N309" s="32"/>
      <c r="O309" s="154"/>
      <c r="P309" s="154"/>
    </row>
    <row r="310" spans="1:16">
      <c r="A310" s="32"/>
      <c r="B310" s="32"/>
      <c r="C310" s="32"/>
      <c r="D310" s="32"/>
      <c r="E310" s="32"/>
      <c r="F310" s="32"/>
      <c r="G310" s="264"/>
      <c r="H310" s="264"/>
      <c r="I310" s="264"/>
      <c r="L310" s="32"/>
      <c r="M310" s="32"/>
      <c r="N310" s="32"/>
      <c r="O310" s="154"/>
      <c r="P310" s="154"/>
    </row>
    <row r="311" spans="1:16">
      <c r="A311" s="32"/>
      <c r="B311" s="32"/>
      <c r="C311" s="32"/>
      <c r="D311" s="32"/>
      <c r="E311" s="32"/>
      <c r="F311" s="32"/>
      <c r="G311" s="264"/>
      <c r="H311" s="264"/>
      <c r="I311" s="264"/>
      <c r="L311" s="32"/>
      <c r="M311" s="32"/>
      <c r="N311" s="32"/>
      <c r="O311" s="154"/>
      <c r="P311" s="154"/>
    </row>
    <row r="312" spans="1:16">
      <c r="A312" s="32"/>
      <c r="B312" s="32"/>
      <c r="C312" s="32"/>
      <c r="D312" s="32"/>
      <c r="E312" s="32"/>
      <c r="F312" s="32"/>
      <c r="G312" s="264"/>
      <c r="H312" s="264"/>
      <c r="I312" s="264"/>
      <c r="L312" s="32"/>
      <c r="M312" s="32"/>
      <c r="N312" s="32"/>
      <c r="O312" s="154"/>
      <c r="P312" s="154"/>
    </row>
    <row r="313" spans="1:16">
      <c r="A313" s="32"/>
      <c r="B313" s="32"/>
      <c r="C313" s="32"/>
      <c r="D313" s="32"/>
      <c r="E313" s="32"/>
      <c r="F313" s="32"/>
      <c r="G313" s="264"/>
      <c r="H313" s="264"/>
      <c r="I313" s="264"/>
      <c r="L313" s="32"/>
      <c r="M313" s="32"/>
      <c r="N313" s="32"/>
      <c r="O313" s="154"/>
      <c r="P313" s="154"/>
    </row>
    <row r="314" spans="1:16">
      <c r="A314" s="32"/>
      <c r="B314" s="32"/>
      <c r="C314" s="32"/>
      <c r="D314" s="32"/>
      <c r="E314" s="32"/>
      <c r="F314" s="32"/>
      <c r="G314" s="264"/>
      <c r="H314" s="264"/>
      <c r="I314" s="264"/>
      <c r="L314" s="32"/>
      <c r="M314" s="32"/>
      <c r="N314" s="32"/>
      <c r="O314" s="154"/>
      <c r="P314" s="154"/>
    </row>
    <row r="315" spans="1:16">
      <c r="A315" s="32"/>
      <c r="B315" s="32"/>
      <c r="C315" s="32"/>
      <c r="D315" s="32"/>
      <c r="E315" s="32"/>
      <c r="F315" s="32"/>
      <c r="G315" s="264"/>
      <c r="H315" s="264"/>
      <c r="I315" s="264"/>
      <c r="L315" s="32"/>
      <c r="M315" s="32"/>
      <c r="N315" s="32"/>
      <c r="O315" s="154"/>
      <c r="P315" s="154"/>
    </row>
    <row r="316" spans="1:16">
      <c r="A316" s="32"/>
      <c r="B316" s="32"/>
      <c r="C316" s="32"/>
      <c r="D316" s="32"/>
      <c r="E316" s="32"/>
      <c r="F316" s="32"/>
      <c r="G316" s="264"/>
      <c r="H316" s="264"/>
      <c r="I316" s="264"/>
      <c r="L316" s="32"/>
      <c r="M316" s="32"/>
      <c r="N316" s="32"/>
      <c r="O316" s="154"/>
      <c r="P316" s="154"/>
    </row>
    <row r="317" spans="1:16">
      <c r="A317" s="32"/>
      <c r="B317" s="32"/>
      <c r="C317" s="32"/>
      <c r="D317" s="32"/>
      <c r="E317" s="32"/>
      <c r="F317" s="32"/>
      <c r="G317" s="264"/>
      <c r="H317" s="264"/>
      <c r="I317" s="264"/>
      <c r="L317" s="32"/>
      <c r="M317" s="32"/>
      <c r="N317" s="32"/>
      <c r="O317" s="154"/>
      <c r="P317" s="154"/>
    </row>
    <row r="318" spans="1:16">
      <c r="A318" s="32"/>
      <c r="B318" s="32"/>
      <c r="C318" s="32"/>
      <c r="D318" s="32"/>
      <c r="E318" s="32"/>
      <c r="F318" s="32"/>
      <c r="G318" s="264"/>
      <c r="H318" s="264"/>
      <c r="I318" s="264"/>
      <c r="L318" s="32"/>
      <c r="M318" s="32"/>
      <c r="N318" s="32"/>
      <c r="O318" s="154"/>
      <c r="P318" s="154"/>
    </row>
    <row r="319" spans="1:16">
      <c r="A319" s="32"/>
      <c r="B319" s="32"/>
      <c r="C319" s="32"/>
      <c r="D319" s="32"/>
      <c r="E319" s="32"/>
      <c r="F319" s="32"/>
      <c r="G319" s="264"/>
      <c r="H319" s="264"/>
      <c r="I319" s="264"/>
      <c r="L319" s="32"/>
      <c r="M319" s="32"/>
      <c r="N319" s="32"/>
      <c r="O319" s="154"/>
      <c r="P319" s="154"/>
    </row>
    <row r="320" spans="1:16">
      <c r="A320" s="32"/>
      <c r="B320" s="32"/>
      <c r="C320" s="32"/>
      <c r="D320" s="32"/>
      <c r="E320" s="32"/>
      <c r="F320" s="32"/>
      <c r="G320" s="264"/>
      <c r="H320" s="264"/>
      <c r="I320" s="264"/>
      <c r="L320" s="32"/>
      <c r="M320" s="32"/>
      <c r="N320" s="32"/>
      <c r="O320" s="154"/>
      <c r="P320" s="154"/>
    </row>
    <row r="321" spans="1:16">
      <c r="A321" s="32"/>
      <c r="B321" s="32"/>
      <c r="C321" s="32"/>
      <c r="D321" s="32"/>
      <c r="E321" s="32"/>
      <c r="F321" s="32"/>
      <c r="G321" s="264"/>
      <c r="H321" s="264"/>
      <c r="I321" s="264"/>
      <c r="L321" s="32"/>
      <c r="M321" s="32"/>
      <c r="N321" s="32"/>
      <c r="O321" s="154"/>
      <c r="P321" s="154"/>
    </row>
    <row r="322" spans="1:16">
      <c r="A322" s="32"/>
      <c r="B322" s="32"/>
      <c r="C322" s="32"/>
      <c r="D322" s="32"/>
      <c r="E322" s="32"/>
      <c r="F322" s="32"/>
      <c r="G322" s="264"/>
      <c r="H322" s="264"/>
      <c r="I322" s="264"/>
      <c r="L322" s="32"/>
      <c r="M322" s="32"/>
      <c r="N322" s="32"/>
      <c r="O322" s="154"/>
      <c r="P322" s="154"/>
    </row>
  </sheetData>
  <mergeCells count="1">
    <mergeCell ref="P5:Q5"/>
  </mergeCells>
  <conditionalFormatting sqref="W35:W36">
    <cfRule type="cellIs" dxfId="34" priority="16" stopIfTrue="1" operator="lessThan">
      <formula>0</formula>
    </cfRule>
  </conditionalFormatting>
  <conditionalFormatting sqref="W60">
    <cfRule type="cellIs" dxfId="33" priority="18" stopIfTrue="1" operator="greaterThan">
      <formula>0</formula>
    </cfRule>
    <cfRule type="cellIs" dxfId="32" priority="19" stopIfTrue="1" operator="lessThan">
      <formula>0</formula>
    </cfRule>
  </conditionalFormatting>
  <conditionalFormatting sqref="F11:F14">
    <cfRule type="cellIs" dxfId="31" priority="13" operator="lessThan">
      <formula>0</formula>
    </cfRule>
    <cfRule type="cellIs" dxfId="30" priority="14" operator="greaterThan">
      <formula>0</formula>
    </cfRule>
  </conditionalFormatting>
  <conditionalFormatting sqref="H11:H14">
    <cfRule type="cellIs" dxfId="29" priority="9" operator="lessThan">
      <formula>0</formula>
    </cfRule>
    <cfRule type="cellIs" dxfId="28" priority="10" operator="greaterThan">
      <formula>0</formula>
    </cfRule>
  </conditionalFormatting>
  <conditionalFormatting sqref="N11:N14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F18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H18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N18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BDDE-1AA6-4F4B-8E81-5ECAFFB40DD9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193"/>
  <sheetViews>
    <sheetView zoomScale="90" zoomScaleNormal="90" workbookViewId="0">
      <pane ySplit="8" topLeftCell="A9" activePane="bottomLeft" state="frozen"/>
      <selection pane="bottomLeft" activeCell="Y9" sqref="Y9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8.54296875" style="222" customWidth="1"/>
    <col min="7" max="7" width="7.26953125" style="222" customWidth="1"/>
    <col min="8" max="8" width="7.453125" customWidth="1"/>
    <col min="9" max="9" width="7.1796875" style="222" customWidth="1"/>
    <col min="10" max="10" width="7.08984375" style="96" customWidth="1"/>
    <col min="11" max="11" width="5.6328125" customWidth="1"/>
    <col min="12" max="12" width="6" style="96" customWidth="1"/>
    <col min="13" max="13" width="2" style="96" customWidth="1"/>
    <col min="14" max="14" width="7.08984375" style="9" customWidth="1"/>
    <col min="15" max="15" width="6.1796875" customWidth="1"/>
    <col min="16" max="16" width="7.90625" customWidth="1"/>
    <col min="17" max="17" width="4.6328125" customWidth="1"/>
    <col min="18" max="18" width="7" style="96" customWidth="1"/>
    <col min="19" max="19" width="6.36328125" customWidth="1"/>
    <col min="20" max="20" width="10.90625" style="9" customWidth="1"/>
    <col min="21" max="21" width="10.08984375" customWidth="1"/>
    <col min="22" max="22" width="8" customWidth="1"/>
    <col min="23" max="23" width="7.90625" style="9" customWidth="1"/>
    <col min="24" max="24" width="9.453125" customWidth="1"/>
    <col min="25" max="25" width="8" style="9" customWidth="1"/>
    <col min="26" max="26" width="8" customWidth="1"/>
    <col min="27" max="27" width="9.81640625" customWidth="1"/>
    <col min="28" max="28" width="9.6328125" customWidth="1"/>
    <col min="29" max="29" width="9.08984375" customWidth="1"/>
    <col min="30" max="30" width="7.453125" customWidth="1"/>
    <col min="31" max="31" width="7.6328125" customWidth="1"/>
    <col min="33" max="33" width="8.1796875" customWidth="1"/>
    <col min="34" max="34" width="6.453125" customWidth="1"/>
    <col min="35" max="35" width="10.08984375" style="9" customWidth="1"/>
    <col min="37" max="37" width="14" customWidth="1"/>
    <col min="38" max="38" width="12.54296875" customWidth="1"/>
    <col min="39" max="39" width="10.90625" customWidth="1"/>
  </cols>
  <sheetData>
    <row r="1" spans="1:43" ht="21">
      <c r="A1" s="57"/>
      <c r="B1" s="57"/>
      <c r="C1" s="57"/>
      <c r="D1" s="57"/>
      <c r="E1" s="57"/>
      <c r="F1" s="265"/>
      <c r="G1" s="265"/>
      <c r="H1" s="57"/>
      <c r="I1" s="265"/>
      <c r="J1" s="168"/>
      <c r="K1" s="57"/>
      <c r="L1" s="168"/>
      <c r="M1" s="168"/>
      <c r="N1" s="172"/>
      <c r="O1" s="57"/>
      <c r="P1" s="57"/>
      <c r="Q1" s="57"/>
      <c r="R1" s="168"/>
      <c r="S1" s="57"/>
      <c r="T1" s="172"/>
      <c r="U1" s="57"/>
      <c r="V1" s="57"/>
      <c r="W1" s="172"/>
      <c r="X1" s="57"/>
      <c r="Y1" s="2"/>
      <c r="Z1" s="5"/>
      <c r="AA1" s="5"/>
      <c r="AB1" s="4"/>
      <c r="AC1" s="4"/>
      <c r="AI1"/>
    </row>
    <row r="2" spans="1:43" s="126" customFormat="1" ht="31.8">
      <c r="A2" s="145"/>
      <c r="B2" s="145" t="s">
        <v>463</v>
      </c>
      <c r="C2" s="145"/>
      <c r="D2" s="145"/>
      <c r="E2" s="145"/>
      <c r="F2" s="258" t="s">
        <v>502</v>
      </c>
      <c r="G2" s="258"/>
      <c r="H2" s="145"/>
      <c r="I2" s="258"/>
      <c r="J2" s="147" t="str">
        <f>+År!B2</f>
        <v>Skålda purke</v>
      </c>
      <c r="K2" s="145"/>
      <c r="L2" s="147"/>
      <c r="M2" s="147"/>
      <c r="N2" s="165"/>
      <c r="O2" s="145"/>
      <c r="P2" s="147"/>
      <c r="Q2" s="145"/>
      <c r="R2" s="165"/>
      <c r="S2" s="145"/>
      <c r="T2" s="145"/>
      <c r="U2" s="57"/>
      <c r="V2" s="147"/>
      <c r="W2" s="165"/>
      <c r="X2" s="57"/>
      <c r="Y2" s="5"/>
      <c r="Z2" s="4"/>
      <c r="AA2" s="4"/>
      <c r="AB2"/>
      <c r="AC2"/>
      <c r="AD2"/>
      <c r="AE2"/>
      <c r="AF2"/>
      <c r="AG2"/>
      <c r="AH2"/>
      <c r="AI2"/>
      <c r="AJ2"/>
      <c r="AK2"/>
    </row>
    <row r="3" spans="1:43" ht="21">
      <c r="A3" s="57"/>
      <c r="B3" s="57"/>
      <c r="C3" s="57"/>
      <c r="D3" s="57"/>
      <c r="E3" s="57"/>
      <c r="F3" s="265"/>
      <c r="G3" s="265"/>
      <c r="H3" s="57"/>
      <c r="I3" s="265"/>
      <c r="J3" s="168"/>
      <c r="K3" s="57"/>
      <c r="L3" s="168"/>
      <c r="M3" s="168"/>
      <c r="N3" s="172"/>
      <c r="O3" s="57"/>
      <c r="P3" s="57"/>
      <c r="Q3" s="57"/>
      <c r="R3" s="168"/>
      <c r="S3" s="57"/>
      <c r="T3" s="172"/>
      <c r="U3" s="57"/>
      <c r="V3" s="57"/>
      <c r="W3" s="172"/>
      <c r="X3" s="57"/>
      <c r="Y3" s="2"/>
      <c r="Z3" s="5"/>
      <c r="AA3" s="5"/>
      <c r="AB3" s="4"/>
      <c r="AC3" s="4"/>
      <c r="AI3"/>
    </row>
    <row r="4" spans="1:43" s="124" customFormat="1" ht="19.8">
      <c r="A4" s="142"/>
      <c r="B4" s="142"/>
      <c r="C4" s="141"/>
      <c r="D4" s="141"/>
      <c r="E4" s="156" t="s">
        <v>8</v>
      </c>
      <c r="F4" s="270">
        <f>+År!R2</f>
        <v>45</v>
      </c>
      <c r="G4" s="266"/>
      <c r="H4" s="141"/>
      <c r="I4" s="266"/>
      <c r="J4" s="175"/>
      <c r="K4" s="141"/>
      <c r="L4" s="155"/>
      <c r="M4" s="155"/>
      <c r="N4" s="179"/>
      <c r="O4" s="155"/>
      <c r="P4" s="169" t="s">
        <v>453</v>
      </c>
      <c r="Q4" s="155"/>
      <c r="R4" s="155"/>
      <c r="S4" s="155"/>
      <c r="T4" s="326">
        <f>SUM(F9:F22)</f>
        <v>25666</v>
      </c>
      <c r="U4" s="325"/>
      <c r="V4" s="142"/>
      <c r="W4" s="141"/>
      <c r="X4" s="179"/>
      <c r="Y4" s="2"/>
      <c r="Z4" s="2"/>
      <c r="AA4" s="2"/>
      <c r="AB4" s="5"/>
      <c r="AC4" s="5"/>
      <c r="AD4" s="4"/>
      <c r="AE4" s="4"/>
      <c r="AF4"/>
      <c r="AG4"/>
      <c r="AH4"/>
      <c r="AI4"/>
      <c r="AJ4"/>
      <c r="AK4"/>
      <c r="AL4"/>
      <c r="AM4"/>
      <c r="AN4"/>
      <c r="AO4"/>
      <c r="AP4" s="143"/>
      <c r="AQ4" s="143"/>
    </row>
    <row r="5" spans="1:43" ht="15" customHeight="1">
      <c r="A5" s="54"/>
      <c r="B5" s="54"/>
      <c r="C5" s="39"/>
      <c r="D5" s="39"/>
      <c r="E5" s="54"/>
      <c r="F5" s="267"/>
      <c r="G5" s="267"/>
      <c r="H5" s="54"/>
      <c r="I5" s="267"/>
      <c r="J5" s="170"/>
      <c r="K5" s="54"/>
      <c r="L5" s="170"/>
      <c r="M5" s="170"/>
      <c r="N5" s="173"/>
      <c r="O5" s="54"/>
      <c r="P5" s="54"/>
      <c r="Q5" s="54"/>
      <c r="R5" s="170"/>
      <c r="S5" s="54"/>
      <c r="T5" s="173"/>
      <c r="U5" s="39"/>
      <c r="V5" s="54"/>
      <c r="W5" s="173"/>
      <c r="X5" s="39"/>
      <c r="Y5" s="2"/>
      <c r="Z5" s="5"/>
      <c r="AA5" s="5"/>
      <c r="AB5" s="4"/>
      <c r="AC5" s="4"/>
      <c r="AI5"/>
      <c r="AN5" s="4"/>
      <c r="AO5" s="4"/>
    </row>
    <row r="6" spans="1:43" ht="15.6">
      <c r="A6" s="39"/>
      <c r="B6" s="39"/>
      <c r="C6" s="39"/>
      <c r="D6" s="39"/>
      <c r="E6" s="45" t="s">
        <v>3</v>
      </c>
      <c r="F6" s="257"/>
      <c r="G6" s="257"/>
      <c r="H6" s="82" t="s">
        <v>3</v>
      </c>
      <c r="I6" s="257"/>
      <c r="J6" s="148"/>
      <c r="K6" s="39"/>
      <c r="L6" s="148"/>
      <c r="M6" s="148"/>
      <c r="N6" s="82" t="s">
        <v>18</v>
      </c>
      <c r="O6" s="39"/>
      <c r="P6" s="39"/>
      <c r="Q6" s="39"/>
      <c r="R6" s="148" t="s">
        <v>476</v>
      </c>
      <c r="S6" s="45" t="s">
        <v>2</v>
      </c>
      <c r="T6" s="82" t="s">
        <v>52</v>
      </c>
      <c r="U6" s="82" t="s">
        <v>3</v>
      </c>
      <c r="V6" s="39"/>
      <c r="W6" s="82" t="s">
        <v>18</v>
      </c>
      <c r="X6" s="39"/>
      <c r="Y6" s="2"/>
      <c r="Z6" s="5"/>
      <c r="AA6" s="5"/>
      <c r="AB6" s="4"/>
      <c r="AC6" s="4"/>
      <c r="AH6">
        <v>1</v>
      </c>
      <c r="AI6" t="s">
        <v>626</v>
      </c>
    </row>
    <row r="7" spans="1:43" ht="15.6">
      <c r="A7" s="39"/>
      <c r="B7" s="39"/>
      <c r="C7" s="39"/>
      <c r="D7" s="39"/>
      <c r="E7" s="45" t="s">
        <v>526</v>
      </c>
      <c r="F7" s="260" t="s">
        <v>3</v>
      </c>
      <c r="G7" s="260"/>
      <c r="H7" s="82" t="s">
        <v>482</v>
      </c>
      <c r="I7" s="260"/>
      <c r="J7" s="148" t="s">
        <v>3</v>
      </c>
      <c r="K7" s="45"/>
      <c r="L7" s="148" t="s">
        <v>1</v>
      </c>
      <c r="M7" s="148"/>
      <c r="N7" s="82" t="s">
        <v>480</v>
      </c>
      <c r="O7" s="45"/>
      <c r="P7" s="45" t="s">
        <v>18</v>
      </c>
      <c r="Q7" s="45"/>
      <c r="R7" s="148" t="s">
        <v>480</v>
      </c>
      <c r="S7" s="45" t="s">
        <v>476</v>
      </c>
      <c r="T7" s="82" t="s">
        <v>85</v>
      </c>
      <c r="U7" s="82" t="s">
        <v>454</v>
      </c>
      <c r="V7" s="45" t="s">
        <v>18</v>
      </c>
      <c r="W7" s="82" t="s">
        <v>480</v>
      </c>
      <c r="X7" s="39"/>
      <c r="Y7" s="4"/>
      <c r="Z7" s="4"/>
      <c r="AA7" s="4"/>
      <c r="AB7" s="1"/>
      <c r="AC7" s="5"/>
      <c r="AH7">
        <v>4</v>
      </c>
      <c r="AI7" t="s">
        <v>627</v>
      </c>
    </row>
    <row r="8" spans="1:43" ht="15.6">
      <c r="A8" s="39"/>
      <c r="B8" s="45" t="s">
        <v>63</v>
      </c>
      <c r="C8" s="45" t="s">
        <v>82</v>
      </c>
      <c r="D8" s="42"/>
      <c r="E8" s="46" t="s">
        <v>505</v>
      </c>
      <c r="F8" s="271" t="s">
        <v>11</v>
      </c>
      <c r="G8" s="268" t="s">
        <v>532</v>
      </c>
      <c r="H8" s="83" t="s">
        <v>475</v>
      </c>
      <c r="I8" s="268" t="s">
        <v>532</v>
      </c>
      <c r="J8" s="171" t="s">
        <v>444</v>
      </c>
      <c r="K8" s="174" t="s">
        <v>532</v>
      </c>
      <c r="L8" s="171" t="s">
        <v>444</v>
      </c>
      <c r="M8" s="171"/>
      <c r="N8" s="83" t="s">
        <v>477</v>
      </c>
      <c r="O8" s="174" t="s">
        <v>532</v>
      </c>
      <c r="P8" s="46" t="s">
        <v>475</v>
      </c>
      <c r="Q8" s="174" t="s">
        <v>532</v>
      </c>
      <c r="R8" s="171" t="s">
        <v>477</v>
      </c>
      <c r="S8" s="46" t="s">
        <v>478</v>
      </c>
      <c r="T8" s="83" t="s">
        <v>484</v>
      </c>
      <c r="U8" s="83" t="s">
        <v>49</v>
      </c>
      <c r="V8" s="46" t="s">
        <v>30</v>
      </c>
      <c r="W8" s="83" t="s">
        <v>483</v>
      </c>
      <c r="X8" s="39"/>
      <c r="Y8" s="4"/>
      <c r="Z8" s="52"/>
      <c r="AA8" s="52"/>
      <c r="AB8" s="1"/>
      <c r="AC8" s="5"/>
      <c r="AH8">
        <v>8</v>
      </c>
      <c r="AI8" t="s">
        <v>628</v>
      </c>
    </row>
    <row r="9" spans="1:43" ht="15.6">
      <c r="A9" s="39"/>
      <c r="B9" s="47">
        <f>+'Ark1'!C2667</f>
        <v>2024</v>
      </c>
      <c r="C9" s="47">
        <f>+'Ark1'!O2667</f>
        <v>1</v>
      </c>
      <c r="D9" s="48" t="str">
        <f>VLOOKUP(C9,RNR!$D$15:$E$28,2)</f>
        <v>Østfold</v>
      </c>
      <c r="E9" s="47">
        <f>+'Ark1'!Q2667</f>
        <v>42</v>
      </c>
      <c r="F9" s="261">
        <f>+'Ark1'!R2667</f>
        <v>1264</v>
      </c>
      <c r="G9" s="224">
        <f>+F9-F24</f>
        <v>-195</v>
      </c>
      <c r="H9" s="273">
        <f>+'Ark1'!S2667</f>
        <v>1264</v>
      </c>
      <c r="I9" s="224">
        <f>+H9-H24</f>
        <v>-195</v>
      </c>
      <c r="J9" s="101">
        <f>+'Ark1'!T2667</f>
        <v>4.9248032416426391</v>
      </c>
      <c r="K9" s="98">
        <f>+J9-J24</f>
        <v>-0.60129326619767376</v>
      </c>
      <c r="L9" s="101">
        <f>+'Ark1'!U2667</f>
        <v>4.7820641286397159</v>
      </c>
      <c r="M9" s="171"/>
      <c r="N9" s="199">
        <f>+'Ark1'!Y2667</f>
        <v>148.38860759493676</v>
      </c>
      <c r="O9" s="98">
        <f>+N9-N24</f>
        <v>-4.1014540911499182</v>
      </c>
      <c r="P9" s="49">
        <f>+'Ark1'!W2667</f>
        <v>59.529272151898738</v>
      </c>
      <c r="Q9" s="98">
        <f t="shared" ref="Q9:Q22" si="0">+P9-P24</f>
        <v>-0.36243449649057169</v>
      </c>
      <c r="R9" s="101">
        <f>+'Ark1'!AA2667</f>
        <v>30.897211120475554</v>
      </c>
      <c r="S9" s="49">
        <f>+'Ark1'!AB2667</f>
        <v>5.144964735395706</v>
      </c>
      <c r="T9" s="65">
        <f>+'Ark1'!AC2667</f>
        <v>-36.902105337121085</v>
      </c>
      <c r="U9" s="65">
        <f t="shared" ref="U9:U22" si="1">+F9/E9</f>
        <v>30.095238095238095</v>
      </c>
      <c r="V9" s="49">
        <f>+'Ark1'!V2667</f>
        <v>5.2824367088607591</v>
      </c>
      <c r="W9" s="65">
        <f>+'Ark1'!X2667</f>
        <v>160.76772220469869</v>
      </c>
      <c r="X9" s="39"/>
      <c r="Y9" s="4"/>
      <c r="Z9" s="52"/>
      <c r="AA9" s="52"/>
      <c r="AB9" s="1"/>
      <c r="AC9" s="5"/>
      <c r="AH9">
        <v>9</v>
      </c>
      <c r="AI9" t="s">
        <v>629</v>
      </c>
    </row>
    <row r="10" spans="1:43" s="302" customFormat="1" ht="15.6">
      <c r="A10" s="39"/>
      <c r="B10" s="47">
        <f>+'Ark1'!C2668</f>
        <v>2024</v>
      </c>
      <c r="C10" s="47">
        <f>+'Ark1'!O2668</f>
        <v>2</v>
      </c>
      <c r="D10" s="48" t="str">
        <f>VLOOKUP(C10,RNR!$D$15:$E$28,2)</f>
        <v>Akershus</v>
      </c>
      <c r="E10" s="47">
        <f>+'Ark1'!Q2668</f>
        <v>21</v>
      </c>
      <c r="F10" s="261">
        <f>+'Ark1'!R2668</f>
        <v>1598</v>
      </c>
      <c r="G10" s="224">
        <f t="shared" ref="G10:G22" si="2">+F10-F25</f>
        <v>487</v>
      </c>
      <c r="H10" s="273">
        <f>+'Ark1'!S2668</f>
        <v>1597</v>
      </c>
      <c r="I10" s="224">
        <f t="shared" ref="I10:I22" si="3">+H10-H25</f>
        <v>486</v>
      </c>
      <c r="J10" s="101">
        <f>+'Ark1'!T2668</f>
        <v>6.2261357437855516</v>
      </c>
      <c r="K10" s="98">
        <f t="shared" ref="K10:K22" si="4">+J10-J25</f>
        <v>2.0181211994328523</v>
      </c>
      <c r="L10" s="101">
        <f>+'Ark1'!U2668</f>
        <v>6.5068234526005746</v>
      </c>
      <c r="M10" s="171"/>
      <c r="N10" s="199">
        <f>+'Ark1'!Y2668</f>
        <v>159.70719649561957</v>
      </c>
      <c r="O10" s="98">
        <f t="shared" ref="O10:O22" si="5">+N10-N25</f>
        <v>-6.1584200660365411</v>
      </c>
      <c r="P10" s="49">
        <f>+'Ark1'!W2668</f>
        <v>58.996869129618048</v>
      </c>
      <c r="Q10" s="98">
        <f t="shared" si="0"/>
        <v>1.3452039631013974</v>
      </c>
      <c r="R10" s="101">
        <f>+'Ark1'!AA2668</f>
        <v>28.816313814986351</v>
      </c>
      <c r="S10" s="49">
        <f>+'Ark1'!AB2668</f>
        <v>4.7894284771947202</v>
      </c>
      <c r="T10" s="65">
        <f>+'Ark1'!AC2668</f>
        <v>-31.94925590493694</v>
      </c>
      <c r="U10" s="65">
        <f t="shared" si="1"/>
        <v>76.095238095238102</v>
      </c>
      <c r="V10" s="49">
        <f>+'Ark1'!V2668</f>
        <v>6.2058823529411757</v>
      </c>
      <c r="W10" s="65">
        <f>+'Ark1'!X2668</f>
        <v>173.149196517315</v>
      </c>
      <c r="X10" s="39"/>
      <c r="Y10" s="4"/>
      <c r="Z10" s="52"/>
      <c r="AA10" s="52"/>
      <c r="AB10" s="1"/>
      <c r="AC10" s="5"/>
    </row>
    <row r="11" spans="1:43" ht="15.6">
      <c r="A11" s="39"/>
      <c r="B11" s="47">
        <f>+'Ark1'!C2669</f>
        <v>2024</v>
      </c>
      <c r="C11" s="47">
        <f>+'Ark1'!O2669</f>
        <v>3</v>
      </c>
      <c r="D11" s="48" t="str">
        <f>VLOOKUP(C11,RNR!$D$15:$E$28,2)</f>
        <v>Buskerud</v>
      </c>
      <c r="E11" s="47">
        <f>+'Ark1'!Q2669</f>
        <v>16</v>
      </c>
      <c r="F11" s="261">
        <f>+'Ark1'!R2669</f>
        <v>256</v>
      </c>
      <c r="G11" s="224">
        <f t="shared" si="2"/>
        <v>-37</v>
      </c>
      <c r="H11" s="273">
        <f>+'Ark1'!S2669</f>
        <v>256</v>
      </c>
      <c r="I11" s="224">
        <f t="shared" si="3"/>
        <v>-37</v>
      </c>
      <c r="J11" s="101">
        <f>+'Ark1'!T2669</f>
        <v>0.99742850463648447</v>
      </c>
      <c r="K11" s="98">
        <f t="shared" si="4"/>
        <v>-0.11233590715050112</v>
      </c>
      <c r="L11" s="101">
        <f>+'Ark1'!U2669</f>
        <v>0.99998403966159444</v>
      </c>
      <c r="M11" s="171"/>
      <c r="N11" s="199">
        <f>+'Ark1'!Y2669</f>
        <v>153.20937500000016</v>
      </c>
      <c r="O11" s="98">
        <f t="shared" si="5"/>
        <v>-16.515539675767826</v>
      </c>
      <c r="P11" s="49">
        <f>+'Ark1'!W2669</f>
        <v>57.00390625</v>
      </c>
      <c r="Q11" s="98">
        <f t="shared" si="0"/>
        <v>1.5943499360068145</v>
      </c>
      <c r="R11" s="101">
        <f>+'Ark1'!AA2669</f>
        <v>29.381141479005429</v>
      </c>
      <c r="S11" s="49">
        <f>+'Ark1'!AB2669</f>
        <v>5.8972305780943399</v>
      </c>
      <c r="T11" s="65">
        <f>+'Ark1'!AC2669</f>
        <v>-33.871761237066551</v>
      </c>
      <c r="U11" s="65">
        <f t="shared" si="1"/>
        <v>16</v>
      </c>
      <c r="V11" s="49">
        <f>+'Ark1'!V2669</f>
        <v>7.17578125</v>
      </c>
      <c r="W11" s="65">
        <f>+'Ark1'!X2669</f>
        <v>165.99065547128922</v>
      </c>
      <c r="X11" s="39"/>
      <c r="Y11" s="4"/>
      <c r="Z11" s="52"/>
      <c r="AA11" s="52"/>
      <c r="AB11" s="1"/>
      <c r="AC11" s="5"/>
      <c r="AH11">
        <v>11</v>
      </c>
      <c r="AI11" t="s">
        <v>77</v>
      </c>
    </row>
    <row r="12" spans="1:43" ht="15.6">
      <c r="A12" s="39"/>
      <c r="B12" s="47">
        <f>+'Ark1'!C2670</f>
        <v>2024</v>
      </c>
      <c r="C12" s="47">
        <f>+'Ark1'!O2670</f>
        <v>4</v>
      </c>
      <c r="D12" s="48" t="str">
        <f>VLOOKUP(C12,RNR!$D$15:$E$28,2)</f>
        <v>Innlandet</v>
      </c>
      <c r="E12" s="47">
        <f>+'Ark1'!Q2670</f>
        <v>134</v>
      </c>
      <c r="F12" s="261">
        <f>+'Ark1'!R2670</f>
        <v>4335</v>
      </c>
      <c r="G12" s="224">
        <f t="shared" si="2"/>
        <v>-333</v>
      </c>
      <c r="H12" s="273">
        <f>+'Ark1'!S2670</f>
        <v>4328</v>
      </c>
      <c r="I12" s="224">
        <f t="shared" si="3"/>
        <v>-334</v>
      </c>
      <c r="J12" s="101">
        <f>+'Ark1'!T2670</f>
        <v>16.890049092184217</v>
      </c>
      <c r="K12" s="98">
        <f t="shared" si="4"/>
        <v>-0.79042965942551646</v>
      </c>
      <c r="L12" s="101">
        <f>+'Ark1'!U2670</f>
        <v>17.315090683532325</v>
      </c>
      <c r="M12" s="171"/>
      <c r="N12" s="199">
        <f>+'Ark1'!Y2670</f>
        <v>156.66352941176464</v>
      </c>
      <c r="O12" s="98">
        <f t="shared" si="5"/>
        <v>0.4361300972823301</v>
      </c>
      <c r="P12" s="49">
        <f>+'Ark1'!W2670</f>
        <v>58.925369685767102</v>
      </c>
      <c r="Q12" s="98">
        <f t="shared" si="0"/>
        <v>-0.11817385777644773</v>
      </c>
      <c r="R12" s="101">
        <f>+'Ark1'!AA2670</f>
        <v>31.111116973577271</v>
      </c>
      <c r="S12" s="49">
        <f>+'Ark1'!AB2670</f>
        <v>4.9278738298130449</v>
      </c>
      <c r="T12" s="65">
        <f>+'Ark1'!AC2670</f>
        <v>-32.18932319383039</v>
      </c>
      <c r="U12" s="65">
        <f t="shared" si="1"/>
        <v>32.350746268656714</v>
      </c>
      <c r="V12" s="49">
        <f>+'Ark1'!V2670</f>
        <v>6.0419838523644751</v>
      </c>
      <c r="W12" s="65">
        <f>+'Ark1'!X2670</f>
        <v>169.9661476980057</v>
      </c>
      <c r="X12" s="39"/>
      <c r="Y12" s="4"/>
      <c r="Z12" s="52"/>
      <c r="AA12" s="52"/>
      <c r="AB12" s="1"/>
      <c r="AC12" s="5"/>
      <c r="AH12">
        <v>14</v>
      </c>
      <c r="AI12" t="s">
        <v>630</v>
      </c>
    </row>
    <row r="13" spans="1:43" ht="15.6">
      <c r="A13" s="39"/>
      <c r="B13" s="47">
        <f>+'Ark1'!C2671</f>
        <v>2024</v>
      </c>
      <c r="C13" s="47">
        <f>+'Ark1'!O2671</f>
        <v>7</v>
      </c>
      <c r="D13" s="48" t="str">
        <f>VLOOKUP(C13,RNR!$D$15:$E$28,2)</f>
        <v>Vestfold</v>
      </c>
      <c r="E13" s="47">
        <f>+'Ark1'!Q2671</f>
        <v>58</v>
      </c>
      <c r="F13" s="261">
        <f>+'Ark1'!R2671</f>
        <v>2011</v>
      </c>
      <c r="G13" s="224">
        <f t="shared" si="2"/>
        <v>131</v>
      </c>
      <c r="H13" s="273">
        <f>+'Ark1'!S2671</f>
        <v>2011</v>
      </c>
      <c r="I13" s="224">
        <f t="shared" si="3"/>
        <v>132</v>
      </c>
      <c r="J13" s="101">
        <f>+'Ark1'!T2671</f>
        <v>7.8352684485311324</v>
      </c>
      <c r="K13" s="98">
        <f t="shared" si="4"/>
        <v>0.71459577221873349</v>
      </c>
      <c r="L13" s="101">
        <f>+'Ark1'!U2671</f>
        <v>8.3299351750204149</v>
      </c>
      <c r="M13" s="171"/>
      <c r="N13" s="199">
        <f>+'Ark1'!Y2671</f>
        <v>162.46573843858801</v>
      </c>
      <c r="O13" s="98">
        <f t="shared" si="5"/>
        <v>0.19791928965148031</v>
      </c>
      <c r="P13" s="49">
        <f>+'Ark1'!W2671</f>
        <v>56.560417702635512</v>
      </c>
      <c r="Q13" s="98">
        <f t="shared" si="0"/>
        <v>-0.16124275505473662</v>
      </c>
      <c r="R13" s="101">
        <f>+'Ark1'!AA2671</f>
        <v>33.586161411777397</v>
      </c>
      <c r="S13" s="49">
        <f>+'Ark1'!AB2671</f>
        <v>5.2230892189512392</v>
      </c>
      <c r="T13" s="65">
        <f>+'Ark1'!AC2671</f>
        <v>-44.277722974793875</v>
      </c>
      <c r="U13" s="65">
        <f t="shared" si="1"/>
        <v>34.672413793103445</v>
      </c>
      <c r="V13" s="49">
        <f>+'Ark1'!V2671</f>
        <v>7.9910492292391853</v>
      </c>
      <c r="W13" s="65">
        <f>+'Ark1'!X2671</f>
        <v>176.01921824332359</v>
      </c>
      <c r="X13" s="39"/>
      <c r="Y13" s="4"/>
      <c r="Z13" s="52"/>
      <c r="AA13" s="52"/>
      <c r="AB13" s="1"/>
      <c r="AC13" s="5"/>
      <c r="AH13">
        <v>15</v>
      </c>
      <c r="AI13" t="s">
        <v>620</v>
      </c>
    </row>
    <row r="14" spans="1:43" ht="15.6">
      <c r="A14" s="39"/>
      <c r="B14" s="47">
        <f>+'Ark1'!C2672</f>
        <v>2024</v>
      </c>
      <c r="C14" s="47">
        <f>+'Ark1'!O2672</f>
        <v>8</v>
      </c>
      <c r="D14" s="48" t="str">
        <f>VLOOKUP(C14,RNR!$D$15:$E$28,2)</f>
        <v>Telemark</v>
      </c>
      <c r="E14" s="47">
        <f>+'Ark1'!Q2672</f>
        <v>14</v>
      </c>
      <c r="F14" s="261">
        <f>+'Ark1'!R2672</f>
        <v>724</v>
      </c>
      <c r="G14" s="224">
        <f t="shared" si="2"/>
        <v>-36</v>
      </c>
      <c r="H14" s="273">
        <f>+'Ark1'!S2672</f>
        <v>723</v>
      </c>
      <c r="I14" s="224">
        <f t="shared" si="3"/>
        <v>-37</v>
      </c>
      <c r="J14" s="101">
        <f>+'Ark1'!T2672</f>
        <v>2.8208524896750569</v>
      </c>
      <c r="K14" s="98">
        <f t="shared" si="4"/>
        <v>-5.7717315642722422E-2</v>
      </c>
      <c r="L14" s="101">
        <f>+'Ark1'!U2672</f>
        <v>2.8453662981800156</v>
      </c>
      <c r="M14" s="171"/>
      <c r="N14" s="199">
        <f>+'Ark1'!Y2672</f>
        <v>154.1458563535912</v>
      </c>
      <c r="O14" s="98">
        <f t="shared" si="5"/>
        <v>-2.7346699621982395</v>
      </c>
      <c r="P14" s="49">
        <f>+'Ark1'!W2672</f>
        <v>57.110650069156257</v>
      </c>
      <c r="Q14" s="98">
        <f t="shared" si="0"/>
        <v>-0.5788236150542545</v>
      </c>
      <c r="R14" s="101">
        <f>+'Ark1'!AA2672</f>
        <v>28.455517885766739</v>
      </c>
      <c r="S14" s="49">
        <f>+'Ark1'!AB2672</f>
        <v>4.7395729617306017</v>
      </c>
      <c r="T14" s="65">
        <f>+'Ark1'!AC2672</f>
        <v>-37.005079268905845</v>
      </c>
      <c r="U14" s="65">
        <f t="shared" si="1"/>
        <v>51.714285714285715</v>
      </c>
      <c r="V14" s="49">
        <f>+'Ark1'!V2672</f>
        <v>8.251381215469614</v>
      </c>
      <c r="W14" s="65">
        <f>+'Ark1'!X2672</f>
        <v>167.16687716609889</v>
      </c>
      <c r="X14" s="39"/>
      <c r="Y14" s="4"/>
      <c r="Z14" s="52"/>
      <c r="AA14" s="52"/>
      <c r="AB14" s="1"/>
      <c r="AC14" s="5"/>
      <c r="AH14">
        <v>16</v>
      </c>
      <c r="AI14" t="s">
        <v>582</v>
      </c>
    </row>
    <row r="15" spans="1:43" ht="15.6">
      <c r="A15" s="39"/>
      <c r="B15" s="47">
        <f>+'Ark1'!C2673</f>
        <v>2024</v>
      </c>
      <c r="C15" s="47">
        <f>+'Ark1'!O2673</f>
        <v>9</v>
      </c>
      <c r="D15" s="48" t="str">
        <f>VLOOKUP(C15,RNR!$D$15:$E$28,2)</f>
        <v>Agder</v>
      </c>
      <c r="E15" s="47">
        <f>+'Ark1'!Q2673</f>
        <v>26</v>
      </c>
      <c r="F15" s="261">
        <f>+'Ark1'!R2673</f>
        <v>492</v>
      </c>
      <c r="G15" s="224">
        <f t="shared" si="2"/>
        <v>-141</v>
      </c>
      <c r="H15" s="273">
        <f>+'Ark1'!S2673</f>
        <v>491</v>
      </c>
      <c r="I15" s="224">
        <f t="shared" si="3"/>
        <v>-142</v>
      </c>
      <c r="J15" s="101">
        <f>+'Ark1'!T2673</f>
        <v>1.9169329073482424</v>
      </c>
      <c r="K15" s="98">
        <f t="shared" si="4"/>
        <v>-0.48061273313353858</v>
      </c>
      <c r="L15" s="101">
        <f>+'Ark1'!U2673</f>
        <v>2.0972420076310816</v>
      </c>
      <c r="M15" s="171"/>
      <c r="N15" s="199">
        <f>+'Ark1'!Y2673</f>
        <v>167.19207317073179</v>
      </c>
      <c r="O15" s="98">
        <f t="shared" si="5"/>
        <v>-1.3910231957769099</v>
      </c>
      <c r="P15" s="49">
        <f>+'Ark1'!W2673</f>
        <v>58.39918533604888</v>
      </c>
      <c r="Q15" s="98">
        <f t="shared" si="0"/>
        <v>-0.61661245226076744</v>
      </c>
      <c r="R15" s="101">
        <f>+'Ark1'!AA2673</f>
        <v>32.724831239657377</v>
      </c>
      <c r="S15" s="49">
        <f>+'Ark1'!AB2673</f>
        <v>4.6907977847811342</v>
      </c>
      <c r="T15" s="65">
        <f>+'Ark1'!AC2673</f>
        <v>-29.580631923184921</v>
      </c>
      <c r="U15" s="65">
        <f t="shared" si="1"/>
        <v>18.923076923076923</v>
      </c>
      <c r="V15" s="49">
        <f>+'Ark1'!V2673</f>
        <v>6.3048780487804885</v>
      </c>
      <c r="W15" s="65">
        <f>+'Ark1'!X2673</f>
        <v>181.39616309489196</v>
      </c>
      <c r="X15" s="39"/>
      <c r="Y15" s="4"/>
      <c r="Z15" s="52"/>
      <c r="AA15" s="52"/>
      <c r="AB15" s="1"/>
      <c r="AC15" s="5"/>
      <c r="AH15">
        <v>18</v>
      </c>
      <c r="AI15" t="s">
        <v>79</v>
      </c>
    </row>
    <row r="16" spans="1:43" s="302" customFormat="1" ht="15.6">
      <c r="A16" s="39"/>
      <c r="B16" s="47">
        <f>+'Ark1'!C2674</f>
        <v>2024</v>
      </c>
      <c r="C16" s="47">
        <f>+'Ark1'!O2674</f>
        <v>11</v>
      </c>
      <c r="D16" s="48" t="str">
        <f>VLOOKUP(C16,RNR!$D$15:$E$28,2)</f>
        <v>Rogaland</v>
      </c>
      <c r="E16" s="47">
        <f>+'Ark1'!Q2674</f>
        <v>209</v>
      </c>
      <c r="F16" s="261">
        <f>+'Ark1'!R2674</f>
        <v>11121</v>
      </c>
      <c r="G16" s="224">
        <f t="shared" si="2"/>
        <v>-508</v>
      </c>
      <c r="H16" s="273">
        <f>+'Ark1'!S2674</f>
        <v>11101</v>
      </c>
      <c r="I16" s="224">
        <f t="shared" si="3"/>
        <v>-498</v>
      </c>
      <c r="J16" s="101">
        <f>+'Ark1'!T2674</f>
        <v>43.329696875243528</v>
      </c>
      <c r="K16" s="98">
        <f t="shared" si="4"/>
        <v>-0.71620873796758389</v>
      </c>
      <c r="L16" s="101">
        <f>+'Ark1'!U2674</f>
        <v>42.624913741509729</v>
      </c>
      <c r="M16" s="171"/>
      <c r="N16" s="199">
        <f>+'Ark1'!Y2674</f>
        <v>150.33216437370751</v>
      </c>
      <c r="O16" s="98">
        <f t="shared" si="5"/>
        <v>-3.1092407342126194</v>
      </c>
      <c r="P16" s="49">
        <f>+'Ark1'!W2674</f>
        <v>59.515719304567149</v>
      </c>
      <c r="Q16" s="98">
        <f t="shared" si="0"/>
        <v>-2.6051537746852205E-2</v>
      </c>
      <c r="R16" s="101">
        <f>+'Ark1'!AA2674</f>
        <v>29.542161686888139</v>
      </c>
      <c r="S16" s="49">
        <f>+'Ark1'!AB2674</f>
        <v>4.1408246616587219</v>
      </c>
      <c r="T16" s="65">
        <f>+'Ark1'!AC2674</f>
        <v>-40.17041025219487</v>
      </c>
      <c r="U16" s="65">
        <f t="shared" si="1"/>
        <v>53.210526315789473</v>
      </c>
      <c r="V16" s="49">
        <f>+'Ark1'!V2674</f>
        <v>5.3722686808740221</v>
      </c>
      <c r="W16" s="65">
        <f>+'Ark1'!X2674</f>
        <v>163.17605716610956</v>
      </c>
      <c r="X16" s="39"/>
      <c r="Y16" s="4"/>
      <c r="Z16" s="52"/>
      <c r="AA16" s="52"/>
      <c r="AB16" s="1"/>
      <c r="AC16" s="5"/>
    </row>
    <row r="17" spans="1:35" s="302" customFormat="1" ht="15.6">
      <c r="A17" s="39"/>
      <c r="B17" s="47">
        <f>+'Ark1'!C2675</f>
        <v>2024</v>
      </c>
      <c r="C17" s="47">
        <f>+'Ark1'!O2675</f>
        <v>14</v>
      </c>
      <c r="D17" s="48" t="str">
        <f>VLOOKUP(C17,RNR!$D$15:$E$28,2)</f>
        <v>Vestland</v>
      </c>
      <c r="E17" s="47">
        <f>+'Ark1'!Q2675</f>
        <v>45</v>
      </c>
      <c r="F17" s="261">
        <f>+'Ark1'!R2675</f>
        <v>991</v>
      </c>
      <c r="G17" s="224">
        <f t="shared" si="2"/>
        <v>208</v>
      </c>
      <c r="H17" s="273">
        <f>+'Ark1'!S2675</f>
        <v>986</v>
      </c>
      <c r="I17" s="224">
        <f t="shared" si="3"/>
        <v>205</v>
      </c>
      <c r="J17" s="101">
        <f>+'Ark1'!T2675</f>
        <v>3.8611392503701394</v>
      </c>
      <c r="K17" s="98">
        <f t="shared" si="4"/>
        <v>0.89545483252300651</v>
      </c>
      <c r="L17" s="101">
        <f>+'Ark1'!U2675</f>
        <v>3.6848138093947025</v>
      </c>
      <c r="M17" s="171"/>
      <c r="N17" s="199">
        <f>+'Ark1'!Y2675</f>
        <v>145.83915237134204</v>
      </c>
      <c r="O17" s="98">
        <f t="shared" si="5"/>
        <v>-2.3291745762952871</v>
      </c>
      <c r="P17" s="49">
        <f>+'Ark1'!W2675</f>
        <v>59.489858012170394</v>
      </c>
      <c r="Q17" s="98">
        <f t="shared" si="0"/>
        <v>-0.35009077144037093</v>
      </c>
      <c r="R17" s="101">
        <f>+'Ark1'!AA2675</f>
        <v>33.329653979905608</v>
      </c>
      <c r="S17" s="49">
        <f>+'Ark1'!AB2675</f>
        <v>4.1459673434682625</v>
      </c>
      <c r="T17" s="65">
        <f>+'Ark1'!AC2675</f>
        <v>-45.089192807095934</v>
      </c>
      <c r="U17" s="65">
        <f t="shared" si="1"/>
        <v>22.022222222222222</v>
      </c>
      <c r="V17" s="49">
        <f>+'Ark1'!V2675</f>
        <v>5.4419778002018164</v>
      </c>
      <c r="W17" s="65">
        <f>+'Ark1'!X2675</f>
        <v>158.66418568853146</v>
      </c>
      <c r="X17" s="39"/>
      <c r="Y17" s="4"/>
      <c r="Z17" s="52"/>
      <c r="AA17" s="52"/>
      <c r="AB17" s="1"/>
      <c r="AC17" s="5"/>
    </row>
    <row r="18" spans="1:35" s="302" customFormat="1" ht="15.6">
      <c r="A18" s="39"/>
      <c r="B18" s="47">
        <f>+'Ark1'!C2676</f>
        <v>2024</v>
      </c>
      <c r="C18" s="47">
        <f>+'Ark1'!O2676</f>
        <v>15</v>
      </c>
      <c r="D18" s="48" t="str">
        <f>VLOOKUP(C18,RNR!$D$15:$E$28,2)</f>
        <v>Møre og Romsdal</v>
      </c>
      <c r="E18" s="47">
        <f>+'Ark1'!Q2676</f>
        <v>10</v>
      </c>
      <c r="F18" s="261">
        <f>+'Ark1'!R2676</f>
        <v>156</v>
      </c>
      <c r="G18" s="224">
        <f t="shared" si="2"/>
        <v>-1</v>
      </c>
      <c r="H18" s="273">
        <f>+'Ark1'!S2676</f>
        <v>155</v>
      </c>
      <c r="I18" s="224">
        <f t="shared" si="3"/>
        <v>-1</v>
      </c>
      <c r="J18" s="101">
        <f>+'Ark1'!T2676</f>
        <v>0.60780799501285743</v>
      </c>
      <c r="K18" s="98">
        <f t="shared" si="4"/>
        <v>1.3156074703789877E-2</v>
      </c>
      <c r="L18" s="101">
        <f>+'Ark1'!U2676</f>
        <v>0.55154952194707108</v>
      </c>
      <c r="M18" s="171"/>
      <c r="N18" s="199">
        <f>+'Ark1'!Y2676</f>
        <v>138.67307692307679</v>
      </c>
      <c r="O18" s="98">
        <f t="shared" si="5"/>
        <v>-9.1371141597256553</v>
      </c>
      <c r="P18" s="49">
        <f>+'Ark1'!W2676</f>
        <v>57.72258064516128</v>
      </c>
      <c r="Q18" s="98">
        <f t="shared" si="0"/>
        <v>1.1841191066997609</v>
      </c>
      <c r="R18" s="101">
        <f>+'Ark1'!AA2676</f>
        <v>28.337650631064449</v>
      </c>
      <c r="S18" s="49">
        <f>+'Ark1'!AB2676</f>
        <v>4.004087401757837</v>
      </c>
      <c r="T18" s="65">
        <f>+'Ark1'!AC2676</f>
        <v>-40.679288274142898</v>
      </c>
      <c r="U18" s="65">
        <f t="shared" si="1"/>
        <v>15.6</v>
      </c>
      <c r="V18" s="49">
        <f>+'Ark1'!V2676</f>
        <v>7.9935897435897454</v>
      </c>
      <c r="W18" s="65">
        <f>+'Ark1'!X2676</f>
        <v>151.119537739256</v>
      </c>
      <c r="X18" s="39"/>
      <c r="Y18" s="4"/>
      <c r="Z18" s="52"/>
      <c r="AA18" s="52"/>
      <c r="AB18" s="1"/>
      <c r="AC18" s="5"/>
    </row>
    <row r="19" spans="1:35" s="302" customFormat="1" ht="15.6">
      <c r="A19" s="39"/>
      <c r="B19" s="47">
        <f>+'Ark1'!C2677</f>
        <v>2024</v>
      </c>
      <c r="C19" s="47">
        <f>+'Ark1'!O2677</f>
        <v>16</v>
      </c>
      <c r="D19" s="48" t="str">
        <f>VLOOKUP(C19,RNR!$D$15:$E$28,2)</f>
        <v>Trøndelag</v>
      </c>
      <c r="E19" s="47">
        <f>+'Ark1'!Q2677</f>
        <v>82</v>
      </c>
      <c r="F19" s="261">
        <f>+'Ark1'!R2677</f>
        <v>419</v>
      </c>
      <c r="G19" s="224">
        <f t="shared" si="2"/>
        <v>-286</v>
      </c>
      <c r="H19" s="273">
        <f>+'Ark1'!S2677</f>
        <v>417</v>
      </c>
      <c r="I19" s="224">
        <f t="shared" si="3"/>
        <v>-283</v>
      </c>
      <c r="J19" s="101">
        <f>+'Ark1'!T2677</f>
        <v>1.6325099353229957</v>
      </c>
      <c r="K19" s="98">
        <f t="shared" si="4"/>
        <v>-1.0377423182941539</v>
      </c>
      <c r="L19" s="101">
        <f>+'Ark1'!U2677</f>
        <v>1.4463304555942329</v>
      </c>
      <c r="M19" s="171"/>
      <c r="N19" s="199">
        <f>+'Ark1'!Y2677</f>
        <v>135.38973747016709</v>
      </c>
      <c r="O19" s="98">
        <f t="shared" si="5"/>
        <v>-1.7017518915348546</v>
      </c>
      <c r="P19" s="49">
        <f>+'Ark1'!W2677</f>
        <v>57.496402877697847</v>
      </c>
      <c r="Q19" s="98">
        <f t="shared" si="0"/>
        <v>-0.35788283658789766</v>
      </c>
      <c r="R19" s="101">
        <f>+'Ark1'!AA2677</f>
        <v>19.793951359962865</v>
      </c>
      <c r="S19" s="49">
        <f>+'Ark1'!AB2677</f>
        <v>4.2052395673141989</v>
      </c>
      <c r="T19" s="65">
        <f>+'Ark1'!AC2677</f>
        <v>-40.410083979486174</v>
      </c>
      <c r="U19" s="65">
        <f t="shared" si="1"/>
        <v>5.1097560975609753</v>
      </c>
      <c r="V19" s="49">
        <f>+'Ark1'!V2677</f>
        <v>8.2267303102625302</v>
      </c>
      <c r="W19" s="65">
        <f>+'Ark1'!X2677</f>
        <v>147.33320059885651</v>
      </c>
      <c r="X19" s="39"/>
      <c r="Y19" s="4"/>
      <c r="Z19" s="52"/>
      <c r="AA19" s="52"/>
      <c r="AB19" s="1"/>
      <c r="AC19" s="5"/>
    </row>
    <row r="20" spans="1:35" ht="15.6">
      <c r="A20" s="39"/>
      <c r="B20" s="47">
        <f>+'Ark1'!C2678</f>
        <v>2024</v>
      </c>
      <c r="C20" s="47">
        <f>+'Ark1'!O2678</f>
        <v>18</v>
      </c>
      <c r="D20" s="48" t="str">
        <f>VLOOKUP(C20,RNR!$D$15:$E$28,2)</f>
        <v>Nordland</v>
      </c>
      <c r="E20" s="47">
        <f>+'Ark1'!Q2678</f>
        <v>48</v>
      </c>
      <c r="F20" s="261">
        <f>+'Ark1'!R2678</f>
        <v>2209</v>
      </c>
      <c r="G20" s="224">
        <f t="shared" si="2"/>
        <v>-1</v>
      </c>
      <c r="H20" s="273">
        <f>+'Ark1'!S2678</f>
        <v>2205</v>
      </c>
      <c r="I20" s="224">
        <f t="shared" si="3"/>
        <v>-3</v>
      </c>
      <c r="J20" s="101">
        <f>+'Ark1'!T2678</f>
        <v>8.6067170575859109</v>
      </c>
      <c r="K20" s="98">
        <f t="shared" si="4"/>
        <v>0.23613907106973642</v>
      </c>
      <c r="L20" s="101">
        <f>+'Ark1'!U2678</f>
        <v>8.4266354489926201</v>
      </c>
      <c r="M20" s="171"/>
      <c r="N20" s="199">
        <f>+'Ark1'!Y2678</f>
        <v>149.62037120869178</v>
      </c>
      <c r="O20" s="98">
        <f t="shared" si="5"/>
        <v>0.98675129918959215</v>
      </c>
      <c r="P20" s="49">
        <f>+'Ark1'!W2678</f>
        <v>58.57913832199548</v>
      </c>
      <c r="Q20" s="98">
        <f t="shared" si="0"/>
        <v>-0.74740153307698165</v>
      </c>
      <c r="R20" s="101">
        <f>+'Ark1'!AA2678</f>
        <v>29.825779087082999</v>
      </c>
      <c r="S20" s="49">
        <f>+'Ark1'!AB2678</f>
        <v>4.4462749250083808</v>
      </c>
      <c r="T20" s="65">
        <f>+'Ark1'!AC2678</f>
        <v>-37.188637593537528</v>
      </c>
      <c r="U20" s="65">
        <f t="shared" si="1"/>
        <v>46.020833333333336</v>
      </c>
      <c r="V20" s="49">
        <f>+'Ark1'!V2678</f>
        <v>6.6120416478044364</v>
      </c>
      <c r="W20" s="65">
        <f>+'Ark1'!X2678</f>
        <v>162.46518355177531</v>
      </c>
      <c r="X20" s="39"/>
      <c r="Y20" s="4"/>
      <c r="Z20" s="52"/>
      <c r="AA20" s="52"/>
      <c r="AB20" s="1"/>
      <c r="AC20" s="5"/>
      <c r="AE20" s="2"/>
      <c r="AF20" s="2"/>
      <c r="AG20" s="2"/>
      <c r="AH20">
        <v>54</v>
      </c>
      <c r="AI20" t="s">
        <v>631</v>
      </c>
    </row>
    <row r="21" spans="1:35" ht="15.6">
      <c r="A21" s="39"/>
      <c r="B21" s="47">
        <f>+'Ark1'!C2679</f>
        <v>2024</v>
      </c>
      <c r="C21" s="47">
        <f>+'Ark1'!O2679</f>
        <v>55</v>
      </c>
      <c r="D21" s="48" t="str">
        <f>VLOOKUP(C21,RNR!$D$15:$E$28,2)</f>
        <v>Troms</v>
      </c>
      <c r="E21" s="47">
        <f>+'Ark1'!Q2679</f>
        <v>7</v>
      </c>
      <c r="F21" s="261">
        <f>+'Ark1'!R2679</f>
        <v>90</v>
      </c>
      <c r="G21" s="224">
        <f t="shared" si="2"/>
        <v>-22</v>
      </c>
      <c r="H21" s="273">
        <f>+'Ark1'!S2679</f>
        <v>90</v>
      </c>
      <c r="I21" s="224">
        <f t="shared" si="3"/>
        <v>-21</v>
      </c>
      <c r="J21" s="101">
        <f>+'Ark1'!T2679</f>
        <v>0.35065845866126394</v>
      </c>
      <c r="K21" s="98">
        <f t="shared" si="4"/>
        <v>-7.3551828438198075E-2</v>
      </c>
      <c r="L21" s="101">
        <f>+'Ark1'!U2679</f>
        <v>0.38925123729591438</v>
      </c>
      <c r="M21" s="171"/>
      <c r="N21" s="199">
        <f>+'Ark1'!Y2679</f>
        <v>169.63666666666657</v>
      </c>
      <c r="O21" s="98">
        <f t="shared" si="5"/>
        <v>-9.1802976190476784</v>
      </c>
      <c r="P21" s="49">
        <f>+'Ark1'!W2679</f>
        <v>57.31111111111111</v>
      </c>
      <c r="Q21" s="98">
        <f t="shared" si="0"/>
        <v>1.1759759759759731</v>
      </c>
      <c r="R21" s="101">
        <f>+'Ark1'!AA2679</f>
        <v>32.153069492317719</v>
      </c>
      <c r="S21" s="49">
        <f>+'Ark1'!AB2679</f>
        <v>5.1481268318237188</v>
      </c>
      <c r="T21" s="65">
        <f>+'Ark1'!AC2679</f>
        <v>-48.369280213777458</v>
      </c>
      <c r="U21" s="65">
        <f t="shared" si="1"/>
        <v>12.857142857142858</v>
      </c>
      <c r="V21" s="49">
        <f>+'Ark1'!V2679</f>
        <v>6.988888888888888</v>
      </c>
      <c r="W21" s="65">
        <f>+'Ark1'!X2679</f>
        <v>183.78837125316005</v>
      </c>
      <c r="X21" s="39"/>
      <c r="Y21" s="4"/>
      <c r="Z21" s="52"/>
      <c r="AA21" s="52"/>
      <c r="AB21" s="1"/>
      <c r="AC21" s="5"/>
      <c r="AE21" s="2"/>
      <c r="AF21" s="2"/>
      <c r="AG21" s="4"/>
      <c r="AH21" s="4"/>
      <c r="AI21" s="4"/>
    </row>
    <row r="22" spans="1:35" ht="15.6">
      <c r="A22" s="39"/>
      <c r="B22" s="47">
        <f>+'Ark1'!C2680</f>
        <v>2024</v>
      </c>
      <c r="C22" s="47">
        <f>+'Ark1'!O2680</f>
        <v>56</v>
      </c>
      <c r="D22" s="48" t="str">
        <f>VLOOKUP(C22,RNR!$D$15:$E$28,2)</f>
        <v>Finnmark</v>
      </c>
      <c r="E22" s="47">
        <f>+'Ark1'!Q2680</f>
        <v>0</v>
      </c>
      <c r="F22" s="261">
        <f>+'Ark1'!R2680</f>
        <v>0</v>
      </c>
      <c r="G22" s="224">
        <f t="shared" si="2"/>
        <v>0</v>
      </c>
      <c r="H22" s="273">
        <f>+'Ark1'!S2680</f>
        <v>0</v>
      </c>
      <c r="I22" s="224">
        <f t="shared" si="3"/>
        <v>0</v>
      </c>
      <c r="J22" s="101">
        <f>+'Ark1'!T2680</f>
        <v>0</v>
      </c>
      <c r="K22" s="98">
        <f t="shared" si="4"/>
        <v>0</v>
      </c>
      <c r="L22" s="101">
        <f>+'Ark1'!U2680</f>
        <v>0</v>
      </c>
      <c r="M22" s="171"/>
      <c r="N22" s="199">
        <f>+'Ark1'!Y2680</f>
        <v>0</v>
      </c>
      <c r="O22" s="98">
        <f t="shared" si="5"/>
        <v>0</v>
      </c>
      <c r="P22" s="49">
        <f>+'Ark1'!W2680</f>
        <v>0</v>
      </c>
      <c r="Q22" s="98">
        <f t="shared" si="0"/>
        <v>0</v>
      </c>
      <c r="R22" s="101">
        <f>+'Ark1'!AA2680</f>
        <v>0</v>
      </c>
      <c r="S22" s="49">
        <f>+'Ark1'!AB2680</f>
        <v>0</v>
      </c>
      <c r="T22" s="65">
        <f>+'Ark1'!AC2680</f>
        <v>0</v>
      </c>
      <c r="U22" s="65" t="e">
        <f t="shared" si="1"/>
        <v>#DIV/0!</v>
      </c>
      <c r="V22" s="49">
        <f>+'Ark1'!V2680</f>
        <v>0</v>
      </c>
      <c r="W22" s="65">
        <f>+'Ark1'!X2680</f>
        <v>0</v>
      </c>
      <c r="X22" s="39"/>
      <c r="Y22" s="4"/>
      <c r="Z22" s="52"/>
      <c r="AA22" s="52"/>
      <c r="AB22" s="1"/>
      <c r="AC22" s="5"/>
      <c r="AI22"/>
    </row>
    <row r="23" spans="1:35" ht="15.6">
      <c r="A23" s="39"/>
      <c r="B23" s="39"/>
      <c r="C23" s="39"/>
      <c r="D23" s="39"/>
      <c r="E23" s="39"/>
      <c r="F23" s="39"/>
      <c r="G23" s="257"/>
      <c r="H23" s="39"/>
      <c r="I23" s="257"/>
      <c r="J23" s="39"/>
      <c r="K23" s="39"/>
      <c r="L23" s="39"/>
      <c r="M23" s="171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4"/>
      <c r="Z23" s="52"/>
      <c r="AA23" s="52"/>
      <c r="AB23" s="1"/>
      <c r="AC23" s="5"/>
      <c r="AI23"/>
    </row>
    <row r="24" spans="1:35" ht="15.6">
      <c r="A24" s="39"/>
      <c r="B24">
        <f>+'Ark1'!C2681</f>
        <v>2023</v>
      </c>
      <c r="C24">
        <f>+'Ark1'!O2681</f>
        <v>1</v>
      </c>
      <c r="D24" s="48" t="str">
        <f>VLOOKUP(C24,RNR!$D$15:$E$28,2)</f>
        <v>Østfold</v>
      </c>
      <c r="E24">
        <f>+'Ark1'!Q2681</f>
        <v>45</v>
      </c>
      <c r="F24" s="272">
        <f>+'Ark1'!R2681</f>
        <v>1459</v>
      </c>
      <c r="G24" s="269">
        <f>+F24-F39</f>
        <v>200</v>
      </c>
      <c r="H24" s="73">
        <f>+'Ark1'!S2681</f>
        <v>1459</v>
      </c>
      <c r="I24" s="269">
        <f>+H24-H39</f>
        <v>203</v>
      </c>
      <c r="J24" s="210">
        <f>+'Ark1'!T2681</f>
        <v>5.5260965078403128</v>
      </c>
      <c r="K24" s="212">
        <f>+J24-J39</f>
        <v>0.93355255219720945</v>
      </c>
      <c r="L24" s="210">
        <f>+'Ark1'!U2681</f>
        <v>5.4453002635824594</v>
      </c>
      <c r="M24" s="171"/>
      <c r="N24" s="211">
        <f>+'Ark1'!Y2681</f>
        <v>152.49006168608668</v>
      </c>
      <c r="O24" s="212">
        <f>+N24-N39</f>
        <v>1.9999822579692932</v>
      </c>
      <c r="P24" s="63">
        <f>+'Ark1'!W2681</f>
        <v>59.891706648389309</v>
      </c>
      <c r="Q24" s="212">
        <f t="shared" ref="Q24:Q37" si="6">+P24-P39</f>
        <v>-0.63456723696100426</v>
      </c>
      <c r="R24" s="210">
        <f>+'Ark1'!AA2681</f>
        <v>30.214207220339254</v>
      </c>
      <c r="S24" s="63">
        <f>+'Ark1'!AB2681</f>
        <v>5.1829377937996837</v>
      </c>
      <c r="T24" s="73">
        <f>+'Ark1'!AC2681</f>
        <v>-27.908441398176297</v>
      </c>
      <c r="U24" s="73">
        <f t="shared" ref="U24:U37" si="7">+F24/E24</f>
        <v>32.422222222222224</v>
      </c>
      <c r="V24" s="63">
        <f>+'Ark1'!V2681</f>
        <v>4.9348869088416736</v>
      </c>
      <c r="W24" s="73">
        <f>+'Ark1'!X2681</f>
        <v>165.21133443779661</v>
      </c>
      <c r="X24" s="39"/>
      <c r="Y24" s="4"/>
      <c r="Z24" s="52"/>
      <c r="AA24" s="52"/>
      <c r="AB24" s="1"/>
      <c r="AC24" s="5"/>
      <c r="AE24" s="2"/>
      <c r="AF24" s="2"/>
      <c r="AG24" s="2"/>
      <c r="AI24"/>
    </row>
    <row r="25" spans="1:35" ht="15.6">
      <c r="A25" s="39"/>
      <c r="B25">
        <f>+'Ark1'!C2682</f>
        <v>2023</v>
      </c>
      <c r="C25">
        <f>+'Ark1'!O2682</f>
        <v>2</v>
      </c>
      <c r="D25" s="48" t="str">
        <f>VLOOKUP(C25,RNR!$D$15:$E$28,2)</f>
        <v>Akershus</v>
      </c>
      <c r="E25">
        <f>+'Ark1'!Q2682</f>
        <v>24</v>
      </c>
      <c r="F25" s="272">
        <f>+'Ark1'!R2682</f>
        <v>1111</v>
      </c>
      <c r="G25" s="269">
        <f t="shared" ref="G25:G37" si="8">+F25-F40</f>
        <v>9</v>
      </c>
      <c r="H25" s="73">
        <f>+'Ark1'!S2682</f>
        <v>1111</v>
      </c>
      <c r="I25" s="269">
        <f t="shared" ref="I25:I37" si="9">+H25-H40</f>
        <v>12</v>
      </c>
      <c r="J25" s="210">
        <f>+'Ark1'!T2682</f>
        <v>4.2080145443526993</v>
      </c>
      <c r="K25" s="212">
        <f t="shared" ref="K25:K37" si="10">+J25-J40</f>
        <v>0.18817066896056289</v>
      </c>
      <c r="L25" s="210">
        <f>+'Ark1'!U2682</f>
        <v>4.5101961187241439</v>
      </c>
      <c r="M25" s="171"/>
      <c r="N25" s="211">
        <f>+'Ark1'!Y2682</f>
        <v>165.86561656165611</v>
      </c>
      <c r="O25" s="212">
        <f t="shared" ref="O25:O37" si="11">+N25-N40</f>
        <v>1.5759976868829426</v>
      </c>
      <c r="P25" s="63">
        <f>+'Ark1'!W2682</f>
        <v>57.651665166516651</v>
      </c>
      <c r="Q25" s="212">
        <f t="shared" si="6"/>
        <v>-1.1035668626007435</v>
      </c>
      <c r="R25" s="210">
        <f>+'Ark1'!AA2682</f>
        <v>32.295213236286237</v>
      </c>
      <c r="S25" s="63">
        <f>+'Ark1'!AB2682</f>
        <v>5.3122308832724601</v>
      </c>
      <c r="T25" s="73">
        <f>+'Ark1'!AC2682</f>
        <v>-34.797507956788451</v>
      </c>
      <c r="U25" s="73">
        <f t="shared" si="7"/>
        <v>46.291666666666664</v>
      </c>
      <c r="V25" s="63">
        <f>+'Ark1'!V2682</f>
        <v>6.9000900090008983</v>
      </c>
      <c r="W25" s="73">
        <f>+'Ark1'!X2682</f>
        <v>179.70272650233591</v>
      </c>
      <c r="X25" s="39"/>
      <c r="Y25" s="4"/>
      <c r="Z25" s="52"/>
      <c r="AA25" s="52"/>
      <c r="AB25" s="1"/>
      <c r="AC25" s="5"/>
      <c r="AE25" s="2"/>
      <c r="AF25" s="2"/>
      <c r="AG25" s="2"/>
      <c r="AI25"/>
    </row>
    <row r="26" spans="1:35" ht="15.6">
      <c r="A26" s="39"/>
      <c r="B26">
        <f>+'Ark1'!C2683</f>
        <v>2023</v>
      </c>
      <c r="C26">
        <f>+'Ark1'!O2683</f>
        <v>3</v>
      </c>
      <c r="D26" s="48" t="str">
        <f>VLOOKUP(C26,RNR!$D$15:$E$28,2)</f>
        <v>Buskerud</v>
      </c>
      <c r="E26">
        <f>+'Ark1'!Q2683</f>
        <v>19</v>
      </c>
      <c r="F26" s="272">
        <f>+'Ark1'!R2683</f>
        <v>293</v>
      </c>
      <c r="G26" s="269">
        <f t="shared" si="8"/>
        <v>-73</v>
      </c>
      <c r="H26" s="73">
        <f>+'Ark1'!S2683</f>
        <v>293</v>
      </c>
      <c r="I26" s="269">
        <f t="shared" si="9"/>
        <v>-70</v>
      </c>
      <c r="J26" s="210">
        <f>+'Ark1'!T2683</f>
        <v>1.1097644117869856</v>
      </c>
      <c r="K26" s="212">
        <f t="shared" si="10"/>
        <v>-0.22531985172800661</v>
      </c>
      <c r="L26" s="210">
        <f>+'Ark1'!U2683</f>
        <v>1.2171335109999295</v>
      </c>
      <c r="M26" s="171"/>
      <c r="N26" s="211">
        <f>+'Ark1'!Y2683</f>
        <v>169.72491467576799</v>
      </c>
      <c r="O26" s="212">
        <f t="shared" si="11"/>
        <v>4.3443135828719051</v>
      </c>
      <c r="P26" s="63">
        <f>+'Ark1'!W2683</f>
        <v>55.409556313993185</v>
      </c>
      <c r="Q26" s="212">
        <f t="shared" si="6"/>
        <v>-1.221297680497166</v>
      </c>
      <c r="R26" s="210">
        <f>+'Ark1'!AA2683</f>
        <v>32.3103607746582</v>
      </c>
      <c r="S26" s="63">
        <f>+'Ark1'!AB2683</f>
        <v>5.6389834130662226</v>
      </c>
      <c r="T26" s="73">
        <f>+'Ark1'!AC2683</f>
        <v>-18.534597472073752</v>
      </c>
      <c r="U26" s="73">
        <f t="shared" si="7"/>
        <v>15.421052631578947</v>
      </c>
      <c r="V26" s="63">
        <f>+'Ark1'!V2683</f>
        <v>8.3686006825938559</v>
      </c>
      <c r="W26" s="73">
        <f>+'Ark1'!X2683</f>
        <v>183.8839812305178</v>
      </c>
      <c r="X26" s="39"/>
      <c r="Y26" s="4"/>
      <c r="Z26" s="52"/>
      <c r="AA26" s="52"/>
      <c r="AB26" s="1"/>
      <c r="AC26" s="5"/>
      <c r="AE26" s="2"/>
      <c r="AF26" s="2"/>
      <c r="AG26" s="2"/>
      <c r="AI26"/>
    </row>
    <row r="27" spans="1:35" ht="15.6">
      <c r="A27" s="39"/>
      <c r="B27">
        <f>+'Ark1'!C2684</f>
        <v>2023</v>
      </c>
      <c r="C27">
        <f>+'Ark1'!O2684</f>
        <v>4</v>
      </c>
      <c r="D27" s="48" t="str">
        <f>VLOOKUP(C27,RNR!$D$15:$E$28,2)</f>
        <v>Innlandet</v>
      </c>
      <c r="E27">
        <f>+'Ark1'!Q2684</f>
        <v>138</v>
      </c>
      <c r="F27" s="272">
        <f>+'Ark1'!R2684</f>
        <v>4668</v>
      </c>
      <c r="G27" s="269">
        <f t="shared" si="8"/>
        <v>-360</v>
      </c>
      <c r="H27" s="73">
        <f>+'Ark1'!S2684</f>
        <v>4662</v>
      </c>
      <c r="I27" s="269">
        <f t="shared" si="9"/>
        <v>-358</v>
      </c>
      <c r="J27" s="210">
        <f>+'Ark1'!T2684</f>
        <v>17.680478751609733</v>
      </c>
      <c r="K27" s="212">
        <f t="shared" si="10"/>
        <v>-0.66051490126836399</v>
      </c>
      <c r="L27" s="210">
        <f>+'Ark1'!U2684</f>
        <v>17.848965541514012</v>
      </c>
      <c r="M27" s="171"/>
      <c r="N27" s="211">
        <f>+'Ark1'!Y2684</f>
        <v>156.22739931448231</v>
      </c>
      <c r="O27" s="212">
        <f t="shared" si="11"/>
        <v>-0.40805016841315478</v>
      </c>
      <c r="P27" s="63">
        <f>+'Ark1'!W2684</f>
        <v>59.043543543543549</v>
      </c>
      <c r="Q27" s="212">
        <f t="shared" si="6"/>
        <v>-0.10964370745245589</v>
      </c>
      <c r="R27" s="210">
        <f>+'Ark1'!AA2684</f>
        <v>31.699185811697355</v>
      </c>
      <c r="S27" s="63">
        <f>+'Ark1'!AB2684</f>
        <v>5.0932143487727215</v>
      </c>
      <c r="T27" s="73">
        <f>+'Ark1'!AC2684</f>
        <v>-33.22047257278907</v>
      </c>
      <c r="U27" s="73">
        <f t="shared" si="7"/>
        <v>33.826086956521742</v>
      </c>
      <c r="V27" s="63">
        <f>+'Ark1'!V2684</f>
        <v>5.953727506426735</v>
      </c>
      <c r="W27" s="73">
        <f>+'Ark1'!X2684</f>
        <v>169.5119301929833</v>
      </c>
      <c r="X27" s="39"/>
      <c r="Y27" s="4"/>
      <c r="Z27" s="52"/>
      <c r="AA27" s="52"/>
      <c r="AB27" s="1"/>
      <c r="AC27" s="5"/>
      <c r="AE27" s="2"/>
      <c r="AF27" s="2"/>
      <c r="AG27" s="2"/>
      <c r="AI27"/>
    </row>
    <row r="28" spans="1:35" ht="15.6">
      <c r="A28" s="39"/>
      <c r="B28">
        <f>+'Ark1'!C2685</f>
        <v>2023</v>
      </c>
      <c r="C28">
        <f>+'Ark1'!O2685</f>
        <v>7</v>
      </c>
      <c r="D28" s="48" t="str">
        <f>VLOOKUP(C28,RNR!$D$15:$E$28,2)</f>
        <v>Vestfold</v>
      </c>
      <c r="E28">
        <f>+'Ark1'!Q2685</f>
        <v>51</v>
      </c>
      <c r="F28" s="272">
        <f>+'Ark1'!R2685</f>
        <v>1880</v>
      </c>
      <c r="G28" s="269">
        <f t="shared" si="8"/>
        <v>-227</v>
      </c>
      <c r="H28" s="73">
        <f>+'Ark1'!S2685</f>
        <v>1879</v>
      </c>
      <c r="I28" s="269">
        <f t="shared" si="9"/>
        <v>-219</v>
      </c>
      <c r="J28" s="210">
        <f>+'Ark1'!T2685</f>
        <v>7.1206726763123989</v>
      </c>
      <c r="K28" s="212">
        <f t="shared" si="10"/>
        <v>-0.56518126692828119</v>
      </c>
      <c r="L28" s="210">
        <f>+'Ark1'!U2685</f>
        <v>7.4664687052915903</v>
      </c>
      <c r="M28" s="171"/>
      <c r="N28" s="211">
        <f>+'Ark1'!Y2685</f>
        <v>162.26781914893652</v>
      </c>
      <c r="O28" s="212">
        <f t="shared" si="11"/>
        <v>1.7314214270569153</v>
      </c>
      <c r="P28" s="63">
        <f>+'Ark1'!W2685</f>
        <v>56.721660457690248</v>
      </c>
      <c r="Q28" s="212">
        <f t="shared" si="6"/>
        <v>6.2937864744583294E-2</v>
      </c>
      <c r="R28" s="210">
        <f>+'Ark1'!AA2685</f>
        <v>35.484440778497451</v>
      </c>
      <c r="S28" s="63">
        <f>+'Ark1'!AB2685</f>
        <v>5.3212612607038947</v>
      </c>
      <c r="T28" s="73">
        <f>+'Ark1'!AC2685</f>
        <v>-46.937347119727278</v>
      </c>
      <c r="U28" s="73">
        <f t="shared" si="7"/>
        <v>36.862745098039213</v>
      </c>
      <c r="V28" s="63">
        <f>+'Ark1'!V2685</f>
        <v>7.6292553191489363</v>
      </c>
      <c r="W28" s="73">
        <f>+'Ark1'!X2685</f>
        <v>175.91831677462523</v>
      </c>
      <c r="X28" s="39"/>
      <c r="Y28" s="4"/>
      <c r="Z28" s="52"/>
      <c r="AA28" s="52"/>
      <c r="AB28" s="1"/>
      <c r="AC28" s="5"/>
      <c r="AE28" s="2"/>
      <c r="AF28" s="2"/>
      <c r="AG28" s="2"/>
      <c r="AI28"/>
    </row>
    <row r="29" spans="1:35" ht="15.6">
      <c r="A29" s="39"/>
      <c r="B29">
        <f>+'Ark1'!C2686</f>
        <v>2023</v>
      </c>
      <c r="C29">
        <f>+'Ark1'!O2686</f>
        <v>8</v>
      </c>
      <c r="D29" s="48" t="str">
        <f>VLOOKUP(C29,RNR!$D$15:$E$28,2)</f>
        <v>Telemark</v>
      </c>
      <c r="E29">
        <f>+'Ark1'!Q2686</f>
        <v>23</v>
      </c>
      <c r="F29" s="272">
        <f>+'Ark1'!R2686</f>
        <v>760</v>
      </c>
      <c r="G29" s="269">
        <f t="shared" si="8"/>
        <v>-82</v>
      </c>
      <c r="H29" s="73">
        <f>+'Ark1'!S2686</f>
        <v>760</v>
      </c>
      <c r="I29" s="269">
        <f t="shared" si="9"/>
        <v>-82</v>
      </c>
      <c r="J29" s="210">
        <f>+'Ark1'!T2686</f>
        <v>2.8785698053177793</v>
      </c>
      <c r="K29" s="212">
        <f t="shared" si="10"/>
        <v>-0.19285355500906132</v>
      </c>
      <c r="L29" s="210">
        <f>+'Ark1'!U2686</f>
        <v>2.9181501246689625</v>
      </c>
      <c r="M29" s="171"/>
      <c r="N29" s="211">
        <f>+'Ark1'!Y2686</f>
        <v>156.88052631578944</v>
      </c>
      <c r="O29" s="212">
        <f t="shared" si="11"/>
        <v>5.2269752469058801</v>
      </c>
      <c r="P29" s="63">
        <f>+'Ark1'!W2686</f>
        <v>57.689473684210512</v>
      </c>
      <c r="Q29" s="212">
        <f t="shared" si="6"/>
        <v>-0.89484935616954431</v>
      </c>
      <c r="R29" s="210">
        <f>+'Ark1'!AA2686</f>
        <v>26.798457138166544</v>
      </c>
      <c r="S29" s="63">
        <f>+'Ark1'!AB2686</f>
        <v>4.9210498170551933</v>
      </c>
      <c r="T29" s="73">
        <f>+'Ark1'!AC2686</f>
        <v>-36.81313464895527</v>
      </c>
      <c r="U29" s="73">
        <f t="shared" si="7"/>
        <v>33.043478260869563</v>
      </c>
      <c r="V29" s="63">
        <f>+'Ark1'!V2686</f>
        <v>7.5039473684210547</v>
      </c>
      <c r="W29" s="73">
        <f>+'Ark1'!X2686</f>
        <v>169.96806751439811</v>
      </c>
      <c r="X29" s="39"/>
      <c r="Y29" s="4"/>
      <c r="Z29" s="52"/>
      <c r="AA29" s="52"/>
      <c r="AB29" s="11"/>
      <c r="AC29" s="5"/>
      <c r="AE29" s="2"/>
      <c r="AF29" s="2"/>
      <c r="AG29" s="4"/>
      <c r="AH29" s="4"/>
      <c r="AI29" s="4"/>
    </row>
    <row r="30" spans="1:35" s="303" customFormat="1" ht="15.6">
      <c r="A30" s="39"/>
      <c r="B30" s="303">
        <f>+'Ark1'!C2687</f>
        <v>2023</v>
      </c>
      <c r="C30" s="303">
        <f>+'Ark1'!O2687</f>
        <v>9</v>
      </c>
      <c r="D30" s="48" t="str">
        <f>VLOOKUP(C30,RNR!$D$15:$E$28,2)</f>
        <v>Agder</v>
      </c>
      <c r="E30" s="303">
        <f>+'Ark1'!Q2687</f>
        <v>25</v>
      </c>
      <c r="F30" s="272">
        <f>+'Ark1'!R2687</f>
        <v>633</v>
      </c>
      <c r="G30" s="269">
        <f t="shared" si="8"/>
        <v>75</v>
      </c>
      <c r="H30" s="73">
        <f>+'Ark1'!S2687</f>
        <v>633</v>
      </c>
      <c r="I30" s="269">
        <f t="shared" si="9"/>
        <v>75</v>
      </c>
      <c r="J30" s="210">
        <f>+'Ark1'!T2687</f>
        <v>2.397545640481781</v>
      </c>
      <c r="K30" s="212">
        <f t="shared" si="10"/>
        <v>0.36208930430318675</v>
      </c>
      <c r="L30" s="210">
        <f>+'Ark1'!U2687</f>
        <v>2.611816954813178</v>
      </c>
      <c r="M30" s="171"/>
      <c r="N30" s="211">
        <f>+'Ark1'!Y2687</f>
        <v>168.5830963665087</v>
      </c>
      <c r="O30" s="212">
        <f t="shared" si="11"/>
        <v>7.7905515636414009</v>
      </c>
      <c r="P30" s="63">
        <f>+'Ark1'!W2687</f>
        <v>59.015797788309648</v>
      </c>
      <c r="Q30" s="212">
        <f t="shared" si="6"/>
        <v>0.77923864852470359</v>
      </c>
      <c r="R30" s="210">
        <f>+'Ark1'!AA2687</f>
        <v>32.895630568142778</v>
      </c>
      <c r="S30" s="63">
        <f>+'Ark1'!AB2687</f>
        <v>4.5397736792308283</v>
      </c>
      <c r="T30" s="73">
        <f>+'Ark1'!AC2687</f>
        <v>-38.65332336739197</v>
      </c>
      <c r="U30" s="73">
        <f t="shared" si="7"/>
        <v>25.32</v>
      </c>
      <c r="V30" s="63">
        <f>+'Ark1'!V2687</f>
        <v>6.0521327014218009</v>
      </c>
      <c r="W30" s="73">
        <f>+'Ark1'!X2687</f>
        <v>182.6469083060768</v>
      </c>
      <c r="X30" s="39"/>
      <c r="Y30" s="4"/>
      <c r="Z30" s="52"/>
      <c r="AA30" s="52"/>
      <c r="AB30" s="11"/>
      <c r="AC30" s="5"/>
      <c r="AE30" s="2"/>
      <c r="AF30" s="2"/>
      <c r="AG30" s="4"/>
      <c r="AH30" s="4"/>
      <c r="AI30" s="4"/>
    </row>
    <row r="31" spans="1:35" s="303" customFormat="1" ht="15.6">
      <c r="A31" s="39"/>
      <c r="B31" s="303">
        <f>+'Ark1'!C2688</f>
        <v>2023</v>
      </c>
      <c r="C31" s="303">
        <f>+'Ark1'!O2688</f>
        <v>11</v>
      </c>
      <c r="D31" s="48" t="str">
        <f>VLOOKUP(C31,RNR!$D$15:$E$28,2)</f>
        <v>Rogaland</v>
      </c>
      <c r="E31" s="303">
        <f>+'Ark1'!Q2688</f>
        <v>238</v>
      </c>
      <c r="F31" s="272">
        <f>+'Ark1'!R2688</f>
        <v>11629</v>
      </c>
      <c r="G31" s="269">
        <f t="shared" si="8"/>
        <v>169</v>
      </c>
      <c r="H31" s="73">
        <f>+'Ark1'!S2688</f>
        <v>11599</v>
      </c>
      <c r="I31" s="269">
        <f t="shared" si="9"/>
        <v>160</v>
      </c>
      <c r="J31" s="210">
        <f>+'Ark1'!T2688</f>
        <v>44.045905613211112</v>
      </c>
      <c r="K31" s="212">
        <f t="shared" si="10"/>
        <v>2.2424475261023247</v>
      </c>
      <c r="L31" s="210">
        <f>+'Ark1'!U2688</f>
        <v>43.672689490247159</v>
      </c>
      <c r="M31" s="171"/>
      <c r="N31" s="211">
        <f>+'Ark1'!Y2688</f>
        <v>153.44140510792013</v>
      </c>
      <c r="O31" s="212">
        <f t="shared" si="11"/>
        <v>-1.1693941940000627</v>
      </c>
      <c r="P31" s="63">
        <f>+'Ark1'!W2688</f>
        <v>59.541770842314001</v>
      </c>
      <c r="Q31" s="212">
        <f t="shared" si="6"/>
        <v>0.23370195517350822</v>
      </c>
      <c r="R31" s="210">
        <f>+'Ark1'!AA2688</f>
        <v>29.599783271684725</v>
      </c>
      <c r="S31" s="63">
        <f>+'Ark1'!AB2688</f>
        <v>4.2615934490073126</v>
      </c>
      <c r="T31" s="73">
        <f>+'Ark1'!AC2688</f>
        <v>-43.100574378410151</v>
      </c>
      <c r="U31" s="73">
        <f t="shared" si="7"/>
        <v>48.861344537815128</v>
      </c>
      <c r="V31" s="63">
        <f>+'Ark1'!V2688</f>
        <v>5.3928970676756398</v>
      </c>
      <c r="W31" s="73">
        <f>+'Ark1'!X2688</f>
        <v>166.66204254373244</v>
      </c>
      <c r="X31" s="39"/>
      <c r="Y31" s="4"/>
      <c r="Z31" s="52"/>
      <c r="AA31" s="52"/>
      <c r="AB31" s="11"/>
      <c r="AC31" s="5"/>
      <c r="AE31" s="2"/>
      <c r="AF31" s="2"/>
      <c r="AG31" s="4"/>
      <c r="AH31" s="4"/>
      <c r="AI31" s="4"/>
    </row>
    <row r="32" spans="1:35" s="303" customFormat="1" ht="15.6">
      <c r="A32" s="39"/>
      <c r="B32" s="303">
        <f>+'Ark1'!C2689</f>
        <v>2023</v>
      </c>
      <c r="C32" s="303">
        <f>+'Ark1'!O2689</f>
        <v>14</v>
      </c>
      <c r="D32" s="48" t="str">
        <f>VLOOKUP(C32,RNR!$D$15:$E$28,2)</f>
        <v>Vestland</v>
      </c>
      <c r="E32" s="303">
        <f>+'Ark1'!Q2689</f>
        <v>41</v>
      </c>
      <c r="F32" s="272">
        <f>+'Ark1'!R2689</f>
        <v>783</v>
      </c>
      <c r="G32" s="269">
        <f t="shared" si="8"/>
        <v>-112</v>
      </c>
      <c r="H32" s="73">
        <f>+'Ark1'!S2689</f>
        <v>781</v>
      </c>
      <c r="I32" s="269">
        <f t="shared" si="9"/>
        <v>-110</v>
      </c>
      <c r="J32" s="210">
        <f>+'Ark1'!T2689</f>
        <v>2.9656844178471329</v>
      </c>
      <c r="K32" s="212">
        <f t="shared" si="10"/>
        <v>-0.2990708167045546</v>
      </c>
      <c r="L32" s="210">
        <f>+'Ark1'!U2689</f>
        <v>2.8395017431432032</v>
      </c>
      <c r="M32" s="171"/>
      <c r="N32" s="211">
        <f>+'Ark1'!Y2689</f>
        <v>148.16832694763733</v>
      </c>
      <c r="O32" s="212">
        <f t="shared" si="11"/>
        <v>-2.8362093652120279</v>
      </c>
      <c r="P32" s="63">
        <f>+'Ark1'!W2689</f>
        <v>59.839948783610765</v>
      </c>
      <c r="Q32" s="212">
        <f t="shared" si="6"/>
        <v>0.52232813265676725</v>
      </c>
      <c r="R32" s="210">
        <f>+'Ark1'!AA2689</f>
        <v>30.928778384655423</v>
      </c>
      <c r="S32" s="63">
        <f>+'Ark1'!AB2689</f>
        <v>4.5082075667305199</v>
      </c>
      <c r="T32" s="73">
        <f>+'Ark1'!AC2689</f>
        <v>-42.71122118419963</v>
      </c>
      <c r="U32" s="73">
        <f t="shared" si="7"/>
        <v>19.097560975609756</v>
      </c>
      <c r="V32" s="63">
        <f>+'Ark1'!V2689</f>
        <v>4.9297573435504463</v>
      </c>
      <c r="W32" s="73">
        <f>+'Ark1'!X2689</f>
        <v>160.90390461444363</v>
      </c>
      <c r="X32" s="39"/>
      <c r="Y32" s="4"/>
      <c r="Z32" s="52"/>
      <c r="AA32" s="52"/>
      <c r="AB32" s="11"/>
      <c r="AC32" s="5"/>
      <c r="AE32" s="2"/>
      <c r="AF32" s="2"/>
      <c r="AG32" s="4"/>
      <c r="AH32" s="4"/>
      <c r="AI32" s="4"/>
    </row>
    <row r="33" spans="1:35" s="303" customFormat="1" ht="15.6">
      <c r="A33" s="39"/>
      <c r="B33" s="303">
        <f>+'Ark1'!C2690</f>
        <v>2023</v>
      </c>
      <c r="C33" s="303">
        <f>+'Ark1'!O2690</f>
        <v>15</v>
      </c>
      <c r="D33" s="48" t="str">
        <f>VLOOKUP(C33,RNR!$D$15:$E$28,2)</f>
        <v>Møre og Romsdal</v>
      </c>
      <c r="E33" s="303">
        <f>+'Ark1'!Q2690</f>
        <v>6</v>
      </c>
      <c r="F33" s="272">
        <f>+'Ark1'!R2690</f>
        <v>157</v>
      </c>
      <c r="G33" s="269">
        <f t="shared" si="8"/>
        <v>-20</v>
      </c>
      <c r="H33" s="73">
        <f>+'Ark1'!S2690</f>
        <v>156</v>
      </c>
      <c r="I33" s="269">
        <f t="shared" si="9"/>
        <v>-21</v>
      </c>
      <c r="J33" s="210">
        <f>+'Ark1'!T2690</f>
        <v>0.59465192030906755</v>
      </c>
      <c r="K33" s="212">
        <f t="shared" si="10"/>
        <v>-5.1003584177691019E-2</v>
      </c>
      <c r="L33" s="210">
        <f>+'Ark1'!U2690</f>
        <v>0.56797475302268918</v>
      </c>
      <c r="M33" s="171"/>
      <c r="N33" s="211">
        <f>+'Ark1'!Y2690</f>
        <v>147.81019108280245</v>
      </c>
      <c r="O33" s="212">
        <f t="shared" si="11"/>
        <v>1.3208125517290057</v>
      </c>
      <c r="P33" s="63">
        <f>+'Ark1'!W2690</f>
        <v>56.538461538461519</v>
      </c>
      <c r="Q33" s="212">
        <f t="shared" si="6"/>
        <v>-1.7835723598435536</v>
      </c>
      <c r="R33" s="210">
        <f>+'Ark1'!AA2690</f>
        <v>29.751227163791206</v>
      </c>
      <c r="S33" s="63">
        <f>+'Ark1'!AB2690</f>
        <v>4.430929484281406</v>
      </c>
      <c r="T33" s="73">
        <f>+'Ark1'!AC2690</f>
        <v>-56.810427081360608</v>
      </c>
      <c r="U33" s="73">
        <f t="shared" si="7"/>
        <v>26.166666666666668</v>
      </c>
      <c r="V33" s="63">
        <f>+'Ark1'!V2690</f>
        <v>9.7579617834394892</v>
      </c>
      <c r="W33" s="73">
        <f>+'Ark1'!X2690</f>
        <v>161.2451780748184</v>
      </c>
      <c r="X33" s="39"/>
      <c r="Y33" s="4"/>
      <c r="Z33" s="52"/>
      <c r="AA33" s="52"/>
      <c r="AB33" s="11"/>
      <c r="AC33" s="5"/>
      <c r="AE33" s="2"/>
      <c r="AF33" s="2"/>
      <c r="AG33" s="4"/>
      <c r="AH33" s="4"/>
      <c r="AI33" s="4"/>
    </row>
    <row r="34" spans="1:35" ht="15.6">
      <c r="A34" s="39"/>
      <c r="B34" s="303">
        <f>+'Ark1'!C2691</f>
        <v>2023</v>
      </c>
      <c r="C34" s="303">
        <f>+'Ark1'!O2691</f>
        <v>16</v>
      </c>
      <c r="D34" s="48" t="str">
        <f>VLOOKUP(C34,RNR!$D$15:$E$28,2)</f>
        <v>Trøndelag</v>
      </c>
      <c r="E34" s="303">
        <f>+'Ark1'!Q2691</f>
        <v>121</v>
      </c>
      <c r="F34" s="272">
        <f>+'Ark1'!R2691</f>
        <v>705</v>
      </c>
      <c r="G34" s="269">
        <f t="shared" si="8"/>
        <v>-591</v>
      </c>
      <c r="H34" s="73">
        <f>+'Ark1'!S2691</f>
        <v>700</v>
      </c>
      <c r="I34" s="269">
        <f t="shared" si="9"/>
        <v>-588</v>
      </c>
      <c r="J34" s="210">
        <f>+'Ark1'!T2691</f>
        <v>2.6702522536171496</v>
      </c>
      <c r="K34" s="212">
        <f t="shared" si="10"/>
        <v>-2.0572592368621661</v>
      </c>
      <c r="L34" s="210">
        <f>+'Ark1'!U2691</f>
        <v>2.3655090403541461</v>
      </c>
      <c r="M34" s="171"/>
      <c r="N34" s="211">
        <f>+'Ark1'!Y2691</f>
        <v>137.09148936170195</v>
      </c>
      <c r="O34" s="212">
        <f t="shared" si="11"/>
        <v>2.7229322629364674</v>
      </c>
      <c r="P34" s="63">
        <f>+'Ark1'!W2691</f>
        <v>57.854285714285744</v>
      </c>
      <c r="Q34" s="212">
        <f t="shared" si="6"/>
        <v>-0.67909937888197902</v>
      </c>
      <c r="R34" s="210">
        <f>+'Ark1'!AA2691</f>
        <v>21.222748901082522</v>
      </c>
      <c r="S34" s="63">
        <f>+'Ark1'!AB2691</f>
        <v>4.3113036051187699</v>
      </c>
      <c r="T34" s="73">
        <f>+'Ark1'!AC2691</f>
        <v>-28.072968612668515</v>
      </c>
      <c r="U34" s="73">
        <f t="shared" si="7"/>
        <v>5.8264462809917354</v>
      </c>
      <c r="V34" s="63">
        <f>+'Ark1'!V2691</f>
        <v>7.9134751773049619</v>
      </c>
      <c r="W34" s="73">
        <f>+'Ark1'!X2691</f>
        <v>149.63785989257971</v>
      </c>
      <c r="X34" s="39"/>
      <c r="Y34" s="4"/>
      <c r="Z34" s="52"/>
      <c r="AA34" s="52"/>
      <c r="AB34" s="11"/>
      <c r="AC34" s="5"/>
      <c r="AE34" s="1"/>
      <c r="AF34" s="1"/>
      <c r="AG34" s="9"/>
      <c r="AH34" s="9"/>
    </row>
    <row r="35" spans="1:35" ht="15.6">
      <c r="A35" s="39"/>
      <c r="B35" s="303">
        <f>+'Ark1'!C2692</f>
        <v>2023</v>
      </c>
      <c r="C35" s="303">
        <f>+'Ark1'!O2692</f>
        <v>18</v>
      </c>
      <c r="D35" s="48" t="str">
        <f>VLOOKUP(C35,RNR!$D$15:$E$28,2)</f>
        <v>Nordland</v>
      </c>
      <c r="E35" s="303">
        <f>+'Ark1'!Q2692</f>
        <v>46</v>
      </c>
      <c r="F35" s="272">
        <f>+'Ark1'!R2692</f>
        <v>2210</v>
      </c>
      <c r="G35" s="269">
        <f t="shared" si="8"/>
        <v>3</v>
      </c>
      <c r="H35" s="73">
        <f>+'Ark1'!S2692</f>
        <v>2208</v>
      </c>
      <c r="I35" s="269">
        <f t="shared" si="9"/>
        <v>2</v>
      </c>
      <c r="J35" s="210">
        <f>+'Ark1'!T2692</f>
        <v>8.3705779865161745</v>
      </c>
      <c r="K35" s="212">
        <f t="shared" si="10"/>
        <v>0.31994692209653408</v>
      </c>
      <c r="L35" s="210">
        <f>+'Ark1'!U2692</f>
        <v>8.0395979206125503</v>
      </c>
      <c r="M35" s="171"/>
      <c r="N35" s="211">
        <f>+'Ark1'!Y2692</f>
        <v>148.63361990950219</v>
      </c>
      <c r="O35" s="212">
        <f t="shared" si="11"/>
        <v>1.4274486362803884</v>
      </c>
      <c r="P35" s="63">
        <f>+'Ark1'!W2692</f>
        <v>59.326539855072461</v>
      </c>
      <c r="Q35" s="212">
        <f t="shared" si="6"/>
        <v>-0.26820175870813046</v>
      </c>
      <c r="R35" s="210">
        <f>+'Ark1'!AA2692</f>
        <v>30.165255024813177</v>
      </c>
      <c r="S35" s="63">
        <f>+'Ark1'!AB2692</f>
        <v>4.1327367478944588</v>
      </c>
      <c r="T35" s="73">
        <f>+'Ark1'!AC2692</f>
        <v>-35.211382629139443</v>
      </c>
      <c r="U35" s="73">
        <f t="shared" si="7"/>
        <v>48.043478260869563</v>
      </c>
      <c r="V35" s="63">
        <f>+'Ark1'!V2692</f>
        <v>6.099095022624434</v>
      </c>
      <c r="W35" s="73">
        <f>+'Ark1'!X2692</f>
        <v>161.12171112298586</v>
      </c>
      <c r="X35" s="39"/>
      <c r="Y35" s="4"/>
      <c r="Z35" s="52"/>
      <c r="AA35" s="52"/>
      <c r="AB35" s="5"/>
      <c r="AC35" s="5"/>
      <c r="AE35" s="1"/>
      <c r="AF35" s="1"/>
      <c r="AG35" s="9"/>
      <c r="AH35" s="9"/>
    </row>
    <row r="36" spans="1:35" ht="15.6">
      <c r="A36" s="39"/>
      <c r="B36" s="303">
        <f>+'Ark1'!C2693</f>
        <v>2023</v>
      </c>
      <c r="C36" s="303">
        <f>+'Ark1'!O2693</f>
        <v>55</v>
      </c>
      <c r="D36" s="48" t="str">
        <f>VLOOKUP(C36,RNR!$D$15:$E$28,2)</f>
        <v>Troms</v>
      </c>
      <c r="E36" s="303">
        <f>+'Ark1'!Q2693</f>
        <v>7</v>
      </c>
      <c r="F36" s="272">
        <f>+'Ark1'!R2693</f>
        <v>112</v>
      </c>
      <c r="G36" s="269">
        <f t="shared" si="8"/>
        <v>28</v>
      </c>
      <c r="H36" s="73">
        <f>+'Ark1'!S2693</f>
        <v>111</v>
      </c>
      <c r="I36" s="269">
        <f t="shared" si="9"/>
        <v>27</v>
      </c>
      <c r="J36" s="210">
        <f>+'Ark1'!T2693</f>
        <v>0.42421028709946201</v>
      </c>
      <c r="K36" s="212">
        <f t="shared" si="10"/>
        <v>0.11779750530913591</v>
      </c>
      <c r="L36" s="210">
        <f>+'Ark1'!U2693</f>
        <v>0.49017565849479522</v>
      </c>
      <c r="M36" s="171"/>
      <c r="N36" s="211">
        <f>+'Ark1'!Y2693</f>
        <v>178.81696428571425</v>
      </c>
      <c r="O36" s="212">
        <f t="shared" si="11"/>
        <v>1.9633928571427646</v>
      </c>
      <c r="P36" s="63">
        <f>+'Ark1'!W2693</f>
        <v>56.135135135135137</v>
      </c>
      <c r="Q36" s="212">
        <f t="shared" si="6"/>
        <v>0.42084942084944288</v>
      </c>
      <c r="R36" s="210">
        <f>+'Ark1'!AA2693</f>
        <v>39.588944610157903</v>
      </c>
      <c r="S36" s="63">
        <f>+'Ark1'!AB2693</f>
        <v>5.1995954216944567</v>
      </c>
      <c r="T36" s="73">
        <f>+'Ark1'!AC2693</f>
        <v>-53.094838490004626</v>
      </c>
      <c r="U36" s="73">
        <f t="shared" si="7"/>
        <v>16</v>
      </c>
      <c r="V36" s="63">
        <f>+'Ark1'!V2693</f>
        <v>8.25</v>
      </c>
      <c r="W36" s="73">
        <f>+'Ark1'!X2693</f>
        <v>194.99110044884705</v>
      </c>
      <c r="X36" s="39"/>
      <c r="Y36" s="4"/>
      <c r="Z36" s="52"/>
      <c r="AA36" s="52"/>
      <c r="AB36" s="5"/>
      <c r="AC36" s="5"/>
      <c r="AE36" s="1"/>
      <c r="AF36" s="1"/>
      <c r="AG36" s="9"/>
      <c r="AH36" s="9"/>
    </row>
    <row r="37" spans="1:35" ht="15.6">
      <c r="A37" s="39"/>
      <c r="B37" s="303">
        <f>+'Ark1'!C2694</f>
        <v>2023</v>
      </c>
      <c r="C37" s="303">
        <f>+'Ark1'!O2694</f>
        <v>56</v>
      </c>
      <c r="D37" s="48" t="str">
        <f>VLOOKUP(C37,RNR!$D$15:$E$28,2)</f>
        <v>Finnmark</v>
      </c>
      <c r="E37" s="303">
        <f>+'Ark1'!Q2694</f>
        <v>0</v>
      </c>
      <c r="F37" s="272">
        <f>+'Ark1'!R2694</f>
        <v>0</v>
      </c>
      <c r="G37" s="269">
        <f t="shared" si="8"/>
        <v>0</v>
      </c>
      <c r="H37" s="73">
        <f>+'Ark1'!S2694</f>
        <v>0</v>
      </c>
      <c r="I37" s="269">
        <f t="shared" si="9"/>
        <v>0</v>
      </c>
      <c r="J37" s="210">
        <f>+'Ark1'!T2694</f>
        <v>0</v>
      </c>
      <c r="K37" s="212">
        <f t="shared" si="10"/>
        <v>0</v>
      </c>
      <c r="L37" s="210">
        <f>+'Ark1'!U2694</f>
        <v>0</v>
      </c>
      <c r="M37" s="171"/>
      <c r="N37" s="211">
        <f>+'Ark1'!Y2694</f>
        <v>0</v>
      </c>
      <c r="O37" s="212">
        <f t="shared" si="11"/>
        <v>0</v>
      </c>
      <c r="P37" s="63">
        <f>+'Ark1'!W2694</f>
        <v>0</v>
      </c>
      <c r="Q37" s="212">
        <f t="shared" si="6"/>
        <v>0</v>
      </c>
      <c r="R37" s="210">
        <f>+'Ark1'!AA2694</f>
        <v>0</v>
      </c>
      <c r="S37" s="63">
        <f>+'Ark1'!AB2694</f>
        <v>0</v>
      </c>
      <c r="T37" s="73">
        <f>+'Ark1'!AC2694</f>
        <v>0</v>
      </c>
      <c r="U37" s="73" t="e">
        <f t="shared" si="7"/>
        <v>#DIV/0!</v>
      </c>
      <c r="V37" s="63">
        <f>+'Ark1'!V2694</f>
        <v>0</v>
      </c>
      <c r="W37" s="73">
        <f>+'Ark1'!X2694</f>
        <v>0</v>
      </c>
      <c r="X37" s="39"/>
      <c r="Y37" s="4"/>
      <c r="Z37" s="52"/>
      <c r="AA37" s="52"/>
      <c r="AB37" s="5"/>
      <c r="AC37" s="5"/>
      <c r="AE37" s="1"/>
      <c r="AF37" s="1"/>
      <c r="AG37" s="9"/>
      <c r="AH37" s="9"/>
    </row>
    <row r="38" spans="1:35" ht="15.6">
      <c r="A38" s="39"/>
      <c r="B38" s="39"/>
      <c r="C38" s="39"/>
      <c r="D38" s="39"/>
      <c r="E38" s="39"/>
      <c r="F38" s="257"/>
      <c r="G38" s="257"/>
      <c r="H38" s="39"/>
      <c r="I38" s="257"/>
      <c r="J38" s="39"/>
      <c r="K38" s="39"/>
      <c r="L38" s="39"/>
      <c r="M38" s="171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4"/>
      <c r="Z38" s="52"/>
      <c r="AA38" s="52"/>
      <c r="AB38" s="5"/>
      <c r="AC38" s="5"/>
      <c r="AE38" s="1"/>
      <c r="AF38" s="1"/>
      <c r="AG38" s="9"/>
      <c r="AH38" s="9"/>
    </row>
    <row r="39" spans="1:35" ht="15.6">
      <c r="A39" s="39"/>
      <c r="B39" s="47">
        <f>+'Ark1'!C2695</f>
        <v>2022</v>
      </c>
      <c r="C39" s="47">
        <f>+'Ark1'!O2695</f>
        <v>1</v>
      </c>
      <c r="D39" s="48" t="str">
        <f>VLOOKUP(C39,RNR!$D$15:$E$28,2)</f>
        <v>Østfold</v>
      </c>
      <c r="E39" s="47">
        <f>+'Ark1'!Q2695</f>
        <v>48</v>
      </c>
      <c r="F39" s="261">
        <f>+'Ark1'!R2695</f>
        <v>1259</v>
      </c>
      <c r="G39" s="261"/>
      <c r="H39" s="65">
        <f>+'Ark1'!S2695</f>
        <v>1256</v>
      </c>
      <c r="I39" s="261"/>
      <c r="J39" s="101">
        <f>+'Ark1'!T2695</f>
        <v>4.5925439556431034</v>
      </c>
      <c r="K39" s="47"/>
      <c r="L39" s="101">
        <f>+'Ark1'!U2695</f>
        <v>4.483420564022393</v>
      </c>
      <c r="M39" s="171"/>
      <c r="N39" s="65">
        <f>+'Ark1'!Y2695</f>
        <v>150.49007942811738</v>
      </c>
      <c r="O39" s="47"/>
      <c r="P39" s="49">
        <f>+'Ark1'!W2695</f>
        <v>60.526273885350314</v>
      </c>
      <c r="Q39" s="47"/>
      <c r="R39" s="101">
        <f>+'Ark1'!AA2695</f>
        <v>30.26796019472544</v>
      </c>
      <c r="S39" s="49">
        <f>+'Ark1'!AB2695</f>
        <v>4.2971932924297036</v>
      </c>
      <c r="T39" s="65">
        <f>+'Ark1'!AC2695</f>
        <v>-35.120469979863991</v>
      </c>
      <c r="U39" s="65">
        <f t="shared" ref="U39:U52" si="12">+F39/E39</f>
        <v>26.229166666666668</v>
      </c>
      <c r="V39" s="49">
        <f>+'Ark1'!V2695</f>
        <v>4.2851469420174739</v>
      </c>
      <c r="W39" s="65">
        <f>+'Ark1'!X2695</f>
        <v>163.47090547193483</v>
      </c>
      <c r="X39" s="39"/>
      <c r="Y39" s="4"/>
      <c r="Z39" s="52"/>
      <c r="AA39" s="52"/>
      <c r="AB39" s="5"/>
      <c r="AC39" s="5"/>
      <c r="AE39" s="1"/>
      <c r="AF39" s="1"/>
      <c r="AG39" s="9"/>
      <c r="AH39" s="9"/>
    </row>
    <row r="40" spans="1:35" ht="15.6">
      <c r="A40" s="39"/>
      <c r="B40" s="47">
        <f>+'Ark1'!C2696</f>
        <v>2022</v>
      </c>
      <c r="C40" s="47">
        <f>+'Ark1'!O2696</f>
        <v>2</v>
      </c>
      <c r="D40" s="48" t="str">
        <f>VLOOKUP(C40,RNR!$D$15:$E$28,2)</f>
        <v>Akershus</v>
      </c>
      <c r="E40" s="47">
        <f>+'Ark1'!Q2696</f>
        <v>28</v>
      </c>
      <c r="F40" s="261">
        <f>+'Ark1'!R2696</f>
        <v>1102</v>
      </c>
      <c r="G40" s="261"/>
      <c r="H40" s="65">
        <f>+'Ark1'!S2696</f>
        <v>1099</v>
      </c>
      <c r="I40" s="261"/>
      <c r="J40" s="101">
        <f>+'Ark1'!T2696</f>
        <v>4.0198438753921364</v>
      </c>
      <c r="K40" s="47"/>
      <c r="L40" s="101">
        <f>+'Ark1'!U2696</f>
        <v>4.2841788668214749</v>
      </c>
      <c r="M40" s="171"/>
      <c r="N40" s="65">
        <f>+'Ark1'!Y2696</f>
        <v>164.28961887477317</v>
      </c>
      <c r="O40" s="47"/>
      <c r="P40" s="49">
        <f>+'Ark1'!W2696</f>
        <v>58.755232029117394</v>
      </c>
      <c r="Q40" s="47"/>
      <c r="R40" s="101">
        <f>+'Ark1'!AA2696</f>
        <v>30.434421896975714</v>
      </c>
      <c r="S40" s="49">
        <f>+'Ark1'!AB2696</f>
        <v>4.6771235235779844</v>
      </c>
      <c r="T40" s="65">
        <f>+'Ark1'!AC2696</f>
        <v>-35.422332805997428</v>
      </c>
      <c r="U40" s="65">
        <f t="shared" si="12"/>
        <v>39.357142857142854</v>
      </c>
      <c r="V40" s="49">
        <f>+'Ark1'!V2696</f>
        <v>6.2477313974591642</v>
      </c>
      <c r="W40" s="65">
        <f>+'Ark1'!X2696</f>
        <v>178.47787829869077</v>
      </c>
      <c r="X40" s="39"/>
      <c r="Y40" s="4"/>
      <c r="Z40" s="52"/>
      <c r="AA40" s="52"/>
      <c r="AB40" s="5"/>
      <c r="AC40" s="5"/>
      <c r="AE40" s="1"/>
      <c r="AF40" s="1"/>
      <c r="AG40" s="9"/>
      <c r="AH40" s="9"/>
    </row>
    <row r="41" spans="1:35" ht="15.6">
      <c r="A41" s="39"/>
      <c r="B41" s="47">
        <f>+'Ark1'!C2697</f>
        <v>2022</v>
      </c>
      <c r="C41" s="47">
        <f>+'Ark1'!O2697</f>
        <v>3</v>
      </c>
      <c r="D41" s="48" t="str">
        <f>VLOOKUP(C41,RNR!$D$15:$E$28,2)</f>
        <v>Buskerud</v>
      </c>
      <c r="E41" s="47">
        <f>+'Ark1'!Q2697</f>
        <v>20</v>
      </c>
      <c r="F41" s="261">
        <f>+'Ark1'!R2697</f>
        <v>366</v>
      </c>
      <c r="G41" s="261"/>
      <c r="H41" s="65">
        <f>+'Ark1'!S2697</f>
        <v>363</v>
      </c>
      <c r="I41" s="261"/>
      <c r="J41" s="101">
        <f>+'Ark1'!T2697</f>
        <v>1.3350842635149922</v>
      </c>
      <c r="K41" s="47"/>
      <c r="L41" s="101">
        <f>+'Ark1'!U2697</f>
        <v>1.4323248588019664</v>
      </c>
      <c r="M41" s="171"/>
      <c r="N41" s="65">
        <f>+'Ark1'!Y2697</f>
        <v>165.38060109289609</v>
      </c>
      <c r="O41" s="47"/>
      <c r="P41" s="49">
        <f>+'Ark1'!W2697</f>
        <v>56.630853994490352</v>
      </c>
      <c r="Q41" s="47"/>
      <c r="R41" s="101">
        <f>+'Ark1'!AA2697</f>
        <v>31.284242885684954</v>
      </c>
      <c r="S41" s="49">
        <f>+'Ark1'!AB2697</f>
        <v>5.3103502126400608</v>
      </c>
      <c r="T41" s="65">
        <f>+'Ark1'!AC2697</f>
        <v>-28.218104291762575</v>
      </c>
      <c r="U41" s="65">
        <f t="shared" si="12"/>
        <v>18.3</v>
      </c>
      <c r="V41" s="49">
        <f>+'Ark1'!V2697</f>
        <v>7.7295081967213104</v>
      </c>
      <c r="W41" s="65">
        <f>+'Ark1'!X2697</f>
        <v>180.25445654168797</v>
      </c>
      <c r="X41" s="39"/>
      <c r="Y41" s="4"/>
      <c r="Z41" s="52"/>
      <c r="AA41" s="52"/>
      <c r="AB41" s="5"/>
      <c r="AC41" s="5"/>
      <c r="AE41" s="1"/>
      <c r="AF41" s="1"/>
      <c r="AG41" s="9"/>
      <c r="AH41" s="9"/>
    </row>
    <row r="42" spans="1:35" ht="15.6">
      <c r="A42" s="39"/>
      <c r="B42" s="47">
        <f>+'Ark1'!C2698</f>
        <v>2022</v>
      </c>
      <c r="C42" s="47">
        <f>+'Ark1'!O2698</f>
        <v>4</v>
      </c>
      <c r="D42" s="48" t="str">
        <f>VLOOKUP(C42,RNR!$D$15:$E$28,2)</f>
        <v>Innlandet</v>
      </c>
      <c r="E42" s="47">
        <f>+'Ark1'!Q2698</f>
        <v>162</v>
      </c>
      <c r="F42" s="261">
        <f>+'Ark1'!R2698</f>
        <v>5028</v>
      </c>
      <c r="G42" s="261"/>
      <c r="H42" s="65">
        <f>+'Ark1'!S2698</f>
        <v>5020</v>
      </c>
      <c r="I42" s="261"/>
      <c r="J42" s="101">
        <f>+'Ark1'!T2698</f>
        <v>18.340993652878097</v>
      </c>
      <c r="K42" s="47"/>
      <c r="L42" s="101">
        <f>+'Ark1'!U2698</f>
        <v>18.636364869008005</v>
      </c>
      <c r="M42" s="171"/>
      <c r="N42" s="65">
        <f>+'Ark1'!Y2698</f>
        <v>156.63544948289547</v>
      </c>
      <c r="O42" s="47"/>
      <c r="P42" s="49">
        <f>+'Ark1'!W2698</f>
        <v>59.153187250996005</v>
      </c>
      <c r="Q42" s="47"/>
      <c r="R42" s="101">
        <f>+'Ark1'!AA2698</f>
        <v>31.812742628094924</v>
      </c>
      <c r="S42" s="49">
        <f>+'Ark1'!AB2698</f>
        <v>4.8775279277573036</v>
      </c>
      <c r="T42" s="65">
        <f>+'Ark1'!AC2698</f>
        <v>-37.748228263649608</v>
      </c>
      <c r="U42" s="65">
        <f t="shared" si="12"/>
        <v>31.037037037037038</v>
      </c>
      <c r="V42" s="49">
        <f>+'Ark1'!V2698</f>
        <v>5.7468178202068412</v>
      </c>
      <c r="W42" s="65">
        <f>+'Ark1'!X2698</f>
        <v>169.99130761559681</v>
      </c>
      <c r="X42" s="39"/>
      <c r="Y42" s="4"/>
      <c r="Z42" s="52"/>
      <c r="AA42" s="52"/>
      <c r="AB42" s="5"/>
      <c r="AC42" s="5"/>
      <c r="AE42" s="1"/>
      <c r="AF42" s="1"/>
      <c r="AG42" s="9"/>
      <c r="AH42" s="9"/>
    </row>
    <row r="43" spans="1:35" ht="15.6">
      <c r="A43" s="39"/>
      <c r="B43" s="47">
        <f>+'Ark1'!C2699</f>
        <v>2022</v>
      </c>
      <c r="C43" s="47">
        <f>+'Ark1'!O2699</f>
        <v>7</v>
      </c>
      <c r="D43" s="48" t="str">
        <f>VLOOKUP(C43,RNR!$D$15:$E$28,2)</f>
        <v>Vestfold</v>
      </c>
      <c r="E43" s="47">
        <f>+'Ark1'!Q2699</f>
        <v>63</v>
      </c>
      <c r="F43" s="261">
        <f>+'Ark1'!R2699</f>
        <v>2107</v>
      </c>
      <c r="G43" s="261"/>
      <c r="H43" s="65">
        <f>+'Ark1'!S2699</f>
        <v>2098</v>
      </c>
      <c r="I43" s="261"/>
      <c r="J43" s="101">
        <f>+'Ark1'!T2699</f>
        <v>7.6858539432406801</v>
      </c>
      <c r="K43" s="47"/>
      <c r="L43" s="101">
        <f>+'Ark1'!U2699</f>
        <v>8.0041261939505191</v>
      </c>
      <c r="M43" s="171"/>
      <c r="N43" s="65">
        <f>+'Ark1'!Y2699</f>
        <v>160.53639772187961</v>
      </c>
      <c r="O43" s="47"/>
      <c r="P43" s="49">
        <f>+'Ark1'!W2699</f>
        <v>56.658722592945665</v>
      </c>
      <c r="Q43" s="47"/>
      <c r="R43" s="101">
        <f>+'Ark1'!AA2699</f>
        <v>35.676963861194821</v>
      </c>
      <c r="S43" s="49">
        <f>+'Ark1'!AB2699</f>
        <v>5.6752622166819133</v>
      </c>
      <c r="T43" s="65">
        <f>+'Ark1'!AC2699</f>
        <v>-49.38126544173636</v>
      </c>
      <c r="U43" s="65">
        <f t="shared" si="12"/>
        <v>33.444444444444443</v>
      </c>
      <c r="V43" s="49">
        <f>+'Ark1'!V2699</f>
        <v>7.5605125771238724</v>
      </c>
      <c r="W43" s="65">
        <f>+'Ark1'!X2699</f>
        <v>174.64783076172358</v>
      </c>
      <c r="X43" s="39"/>
      <c r="Y43" s="4"/>
      <c r="Z43" s="52"/>
      <c r="AA43" s="52"/>
      <c r="AB43" s="5"/>
      <c r="AC43" s="5"/>
      <c r="AE43" s="11"/>
      <c r="AF43" s="11"/>
      <c r="AG43" s="9"/>
      <c r="AH43" s="9"/>
    </row>
    <row r="44" spans="1:35" ht="16.5" customHeight="1">
      <c r="A44" s="39"/>
      <c r="B44" s="47">
        <f>+'Ark1'!C2700</f>
        <v>2022</v>
      </c>
      <c r="C44" s="47">
        <f>+'Ark1'!O2700</f>
        <v>8</v>
      </c>
      <c r="D44" s="48" t="str">
        <f>VLOOKUP(C44,RNR!$D$15:$E$28,2)</f>
        <v>Telemark</v>
      </c>
      <c r="E44" s="47">
        <f>+'Ark1'!Q2700</f>
        <v>18</v>
      </c>
      <c r="F44" s="261">
        <f>+'Ark1'!R2700</f>
        <v>842</v>
      </c>
      <c r="G44" s="261"/>
      <c r="H44" s="65">
        <f>+'Ark1'!S2700</f>
        <v>842</v>
      </c>
      <c r="I44" s="261"/>
      <c r="J44" s="101">
        <f>+'Ark1'!T2700</f>
        <v>3.0714233603268406</v>
      </c>
      <c r="K44" s="47"/>
      <c r="L44" s="101">
        <f>+'Ark1'!U2700</f>
        <v>3.0216249195736578</v>
      </c>
      <c r="M44" s="171"/>
      <c r="N44" s="65">
        <f>+'Ark1'!Y2700</f>
        <v>151.65355106888356</v>
      </c>
      <c r="O44" s="47"/>
      <c r="P44" s="49">
        <f>+'Ark1'!W2700</f>
        <v>58.584323040380056</v>
      </c>
      <c r="Q44" s="47"/>
      <c r="R44" s="101">
        <f>+'Ark1'!AA2700</f>
        <v>24.94909041802574</v>
      </c>
      <c r="S44" s="49">
        <f>+'Ark1'!AB2700</f>
        <v>4.092823373180603</v>
      </c>
      <c r="T44" s="65">
        <f>+'Ark1'!AC2700</f>
        <v>-24.338258590469241</v>
      </c>
      <c r="U44" s="65">
        <f t="shared" si="12"/>
        <v>46.777777777777779</v>
      </c>
      <c r="V44" s="49">
        <f>+'Ark1'!V2700</f>
        <v>7.0047505938242303</v>
      </c>
      <c r="W44" s="65">
        <f>+'Ark1'!X2700</f>
        <v>164.30503907788025</v>
      </c>
      <c r="X44" s="39"/>
      <c r="Y44" s="4"/>
      <c r="Z44" s="52"/>
      <c r="AA44" s="52"/>
      <c r="AB44" s="5"/>
      <c r="AC44" s="5"/>
      <c r="AE44" s="11"/>
      <c r="AF44" s="11"/>
      <c r="AG44" s="9"/>
      <c r="AH44" s="9"/>
    </row>
    <row r="45" spans="1:35" s="304" customFormat="1" ht="16.5" customHeight="1">
      <c r="A45" s="39"/>
      <c r="B45" s="47">
        <f>+'Ark1'!C2701</f>
        <v>2022</v>
      </c>
      <c r="C45" s="47">
        <f>+'Ark1'!O2701</f>
        <v>9</v>
      </c>
      <c r="D45" s="48" t="str">
        <f>VLOOKUP(C45,RNR!$D$15:$E$28,2)</f>
        <v>Agder</v>
      </c>
      <c r="E45" s="47">
        <f>+'Ark1'!Q2701</f>
        <v>28</v>
      </c>
      <c r="F45" s="261">
        <f>+'Ark1'!R2701</f>
        <v>558</v>
      </c>
      <c r="G45" s="261"/>
      <c r="H45" s="65">
        <f>+'Ark1'!S2701</f>
        <v>558</v>
      </c>
      <c r="I45" s="261"/>
      <c r="J45" s="101">
        <f>+'Ark1'!T2701</f>
        <v>2.0354563361785942</v>
      </c>
      <c r="K45" s="47"/>
      <c r="L45" s="101">
        <f>+'Ark1'!U2701</f>
        <v>2.1231270597775982</v>
      </c>
      <c r="M45" s="171"/>
      <c r="N45" s="65">
        <f>+'Ark1'!Y2701</f>
        <v>160.7925448028673</v>
      </c>
      <c r="O45" s="47"/>
      <c r="P45" s="49">
        <f>+'Ark1'!W2701</f>
        <v>58.236559139784944</v>
      </c>
      <c r="Q45" s="47"/>
      <c r="R45" s="101">
        <f>+'Ark1'!AA2701</f>
        <v>29.550862809860138</v>
      </c>
      <c r="S45" s="49">
        <f>+'Ark1'!AB2701</f>
        <v>4.634832702696694</v>
      </c>
      <c r="T45" s="65">
        <f>+'Ark1'!AC2701</f>
        <v>-37.12997214405555</v>
      </c>
      <c r="U45" s="65">
        <f t="shared" si="12"/>
        <v>19.928571428571427</v>
      </c>
      <c r="V45" s="49">
        <f>+'Ark1'!V2701</f>
        <v>6.4910394265233</v>
      </c>
      <c r="W45" s="65">
        <f>+'Ark1'!X2701</f>
        <v>174.20644073983456</v>
      </c>
      <c r="X45" s="39"/>
      <c r="Y45" s="4"/>
      <c r="Z45" s="52"/>
      <c r="AA45" s="52"/>
      <c r="AB45" s="5"/>
      <c r="AC45" s="5"/>
      <c r="AE45" s="11"/>
      <c r="AF45" s="11"/>
      <c r="AG45" s="9"/>
      <c r="AH45" s="9"/>
      <c r="AI45" s="9"/>
    </row>
    <row r="46" spans="1:35" s="304" customFormat="1" ht="16.5" customHeight="1">
      <c r="A46" s="39"/>
      <c r="B46" s="47">
        <f>+'Ark1'!C2702</f>
        <v>2022</v>
      </c>
      <c r="C46" s="47">
        <f>+'Ark1'!O2702</f>
        <v>11</v>
      </c>
      <c r="D46" s="48" t="str">
        <f>VLOOKUP(C46,RNR!$D$15:$E$28,2)</f>
        <v>Rogaland</v>
      </c>
      <c r="E46" s="47">
        <f>+'Ark1'!Q2702</f>
        <v>236</v>
      </c>
      <c r="F46" s="261">
        <f>+'Ark1'!R2702</f>
        <v>11460</v>
      </c>
      <c r="G46" s="261"/>
      <c r="H46" s="65">
        <f>+'Ark1'!S2702</f>
        <v>11439</v>
      </c>
      <c r="I46" s="261"/>
      <c r="J46" s="101">
        <f>+'Ark1'!T2702</f>
        <v>41.803458087108787</v>
      </c>
      <c r="K46" s="47"/>
      <c r="L46" s="101">
        <f>+'Ark1'!U2702</f>
        <v>41.927630652621446</v>
      </c>
      <c r="M46" s="171"/>
      <c r="N46" s="65">
        <f>+'Ark1'!Y2702</f>
        <v>154.6107993019202</v>
      </c>
      <c r="O46" s="47"/>
      <c r="P46" s="49">
        <f>+'Ark1'!W2702</f>
        <v>59.308068887140493</v>
      </c>
      <c r="Q46" s="47"/>
      <c r="R46" s="101">
        <f>+'Ark1'!AA2702</f>
        <v>29.712461104375819</v>
      </c>
      <c r="S46" s="49">
        <f>+'Ark1'!AB2702</f>
        <v>4.4153643527448132</v>
      </c>
      <c r="T46" s="65">
        <f>+'Ark1'!AC2702</f>
        <v>-45.388169610719643</v>
      </c>
      <c r="U46" s="65">
        <f t="shared" si="12"/>
        <v>48.559322033898304</v>
      </c>
      <c r="V46" s="49">
        <f>+'Ark1'!V2702</f>
        <v>5.5709424083769612</v>
      </c>
      <c r="W46" s="65">
        <f>+'Ark1'!X2702</f>
        <v>167.79310485006982</v>
      </c>
      <c r="X46" s="39"/>
      <c r="Y46" s="4"/>
      <c r="Z46" s="52"/>
      <c r="AA46" s="52"/>
      <c r="AB46" s="5"/>
      <c r="AC46" s="5"/>
      <c r="AE46" s="11"/>
      <c r="AF46" s="11"/>
      <c r="AG46" s="9"/>
      <c r="AH46" s="9"/>
      <c r="AI46" s="9"/>
    </row>
    <row r="47" spans="1:35" s="304" customFormat="1" ht="16.5" customHeight="1">
      <c r="A47" s="39"/>
      <c r="B47" s="47">
        <f>+'Ark1'!C2703</f>
        <v>2022</v>
      </c>
      <c r="C47" s="47">
        <f>+'Ark1'!O2703</f>
        <v>14</v>
      </c>
      <c r="D47" s="48" t="str">
        <f>VLOOKUP(C47,RNR!$D$15:$E$28,2)</f>
        <v>Vestland</v>
      </c>
      <c r="E47" s="47">
        <f>+'Ark1'!Q2703</f>
        <v>47</v>
      </c>
      <c r="F47" s="261">
        <f>+'Ark1'!R2703</f>
        <v>895</v>
      </c>
      <c r="G47" s="261"/>
      <c r="H47" s="65">
        <f>+'Ark1'!S2703</f>
        <v>891</v>
      </c>
      <c r="I47" s="261"/>
      <c r="J47" s="101">
        <f>+'Ark1'!T2703</f>
        <v>3.2647552345516875</v>
      </c>
      <c r="K47" s="47"/>
      <c r="L47" s="101">
        <f>+'Ark1'!U2703</f>
        <v>3.198076935991641</v>
      </c>
      <c r="M47" s="171"/>
      <c r="N47" s="65">
        <f>+'Ark1'!Y2703</f>
        <v>151.00453631284935</v>
      </c>
      <c r="O47" s="47"/>
      <c r="P47" s="49">
        <f>+'Ark1'!W2703</f>
        <v>59.317620650953998</v>
      </c>
      <c r="Q47" s="47"/>
      <c r="R47" s="101">
        <f>+'Ark1'!AA2703</f>
        <v>29.540922956852839</v>
      </c>
      <c r="S47" s="49">
        <f>+'Ark1'!AB2703</f>
        <v>4.5580325066813749</v>
      </c>
      <c r="T47" s="65">
        <f>+'Ark1'!AC2703</f>
        <v>-41.958169808078395</v>
      </c>
      <c r="U47" s="65">
        <f t="shared" si="12"/>
        <v>19.042553191489361</v>
      </c>
      <c r="V47" s="49">
        <f>+'Ark1'!V2703</f>
        <v>5.7139664804469286</v>
      </c>
      <c r="W47" s="65">
        <f>+'Ark1'!X2703</f>
        <v>164.31573022146628</v>
      </c>
      <c r="X47" s="39"/>
      <c r="Y47" s="4"/>
      <c r="Z47" s="52"/>
      <c r="AA47" s="52"/>
      <c r="AB47" s="5"/>
      <c r="AC47" s="5"/>
      <c r="AE47" s="11"/>
      <c r="AF47" s="11"/>
      <c r="AG47" s="9"/>
      <c r="AH47" s="9"/>
      <c r="AI47" s="9"/>
    </row>
    <row r="48" spans="1:35" s="304" customFormat="1" ht="16.5" customHeight="1">
      <c r="A48" s="39"/>
      <c r="B48" s="47">
        <f>+'Ark1'!C2704</f>
        <v>2022</v>
      </c>
      <c r="C48" s="47">
        <f>+'Ark1'!O2704</f>
        <v>15</v>
      </c>
      <c r="D48" s="48" t="str">
        <f>VLOOKUP(C48,RNR!$D$15:$E$28,2)</f>
        <v>Møre og Romsdal</v>
      </c>
      <c r="E48" s="47">
        <f>+'Ark1'!Q2704</f>
        <v>12</v>
      </c>
      <c r="F48" s="261">
        <f>+'Ark1'!R2704</f>
        <v>177</v>
      </c>
      <c r="G48" s="261"/>
      <c r="H48" s="65">
        <f>+'Ark1'!S2704</f>
        <v>177</v>
      </c>
      <c r="I48" s="261"/>
      <c r="J48" s="101">
        <f>+'Ark1'!T2704</f>
        <v>0.64565550448675857</v>
      </c>
      <c r="K48" s="47"/>
      <c r="L48" s="101">
        <f>+'Ark1'!U2704</f>
        <v>0.61355751644955181</v>
      </c>
      <c r="M48" s="171"/>
      <c r="N48" s="65">
        <f>+'Ark1'!Y2704</f>
        <v>146.48937853107344</v>
      </c>
      <c r="O48" s="47"/>
      <c r="P48" s="49">
        <f>+'Ark1'!W2704</f>
        <v>58.322033898305072</v>
      </c>
      <c r="Q48" s="47"/>
      <c r="R48" s="101">
        <f>+'Ark1'!AA2704</f>
        <v>31.922402953854323</v>
      </c>
      <c r="S48" s="49">
        <f>+'Ark1'!AB2704</f>
        <v>4.5601095659082276</v>
      </c>
      <c r="T48" s="65">
        <f>+'Ark1'!AC2704</f>
        <v>-48.469135618340509</v>
      </c>
      <c r="U48" s="65">
        <f t="shared" si="12"/>
        <v>14.75</v>
      </c>
      <c r="V48" s="49">
        <f>+'Ark1'!V2704</f>
        <v>6.3615819209039532</v>
      </c>
      <c r="W48" s="65">
        <f>+'Ark1'!X2704</f>
        <v>158.7100525797112</v>
      </c>
      <c r="X48" s="39"/>
      <c r="Y48" s="4"/>
      <c r="Z48" s="52"/>
      <c r="AA48" s="52"/>
      <c r="AB48" s="5"/>
      <c r="AC48" s="5"/>
      <c r="AE48" s="11"/>
      <c r="AF48" s="11"/>
      <c r="AG48" s="9"/>
      <c r="AH48" s="9"/>
      <c r="AI48" s="9"/>
    </row>
    <row r="49" spans="1:35" ht="16.5" customHeight="1">
      <c r="A49" s="39"/>
      <c r="B49" s="47">
        <f>+'Ark1'!C2705</f>
        <v>2022</v>
      </c>
      <c r="C49" s="47">
        <f>+'Ark1'!O2705</f>
        <v>16</v>
      </c>
      <c r="D49" s="48" t="str">
        <f>VLOOKUP(C49,RNR!$D$15:$E$28,2)</f>
        <v>Trøndelag</v>
      </c>
      <c r="E49" s="47">
        <f>+'Ark1'!Q2705</f>
        <v>145</v>
      </c>
      <c r="F49" s="261">
        <f>+'Ark1'!R2705</f>
        <v>1296</v>
      </c>
      <c r="G49" s="261"/>
      <c r="H49" s="65">
        <f>+'Ark1'!S2705</f>
        <v>1288</v>
      </c>
      <c r="I49" s="261"/>
      <c r="J49" s="101">
        <f>+'Ark1'!T2705</f>
        <v>4.7275114904793156</v>
      </c>
      <c r="K49" s="47"/>
      <c r="L49" s="101">
        <f>+'Ark1'!U2705</f>
        <v>4.1207714982296464</v>
      </c>
      <c r="M49" s="171"/>
      <c r="N49" s="65">
        <f>+'Ark1'!Y2705</f>
        <v>134.36855709876548</v>
      </c>
      <c r="O49" s="47"/>
      <c r="P49" s="49">
        <f>+'Ark1'!W2705</f>
        <v>58.533385093167723</v>
      </c>
      <c r="Q49" s="47"/>
      <c r="R49" s="101">
        <f>+'Ark1'!AA2705</f>
        <v>21.000699074528367</v>
      </c>
      <c r="S49" s="49">
        <f>+'Ark1'!AB2705</f>
        <v>4.2195717859365827</v>
      </c>
      <c r="T49" s="65">
        <f>+'Ark1'!AC2705</f>
        <v>-34.99814102135047</v>
      </c>
      <c r="U49" s="65">
        <f t="shared" si="12"/>
        <v>8.9379310344827587</v>
      </c>
      <c r="V49" s="49">
        <f>+'Ark1'!V2705</f>
        <v>7.0023148148148158</v>
      </c>
      <c r="W49" s="65">
        <f>+'Ark1'!X2705</f>
        <v>146.48326210826229</v>
      </c>
      <c r="X49" s="39"/>
      <c r="Y49" s="4"/>
      <c r="Z49" s="52"/>
      <c r="AA49" s="52"/>
      <c r="AB49" s="5"/>
      <c r="AC49" s="5"/>
      <c r="AE49" s="11"/>
      <c r="AF49" s="11"/>
      <c r="AG49" s="9"/>
      <c r="AH49" s="9"/>
    </row>
    <row r="50" spans="1:35" ht="15.6">
      <c r="A50" s="39"/>
      <c r="B50" s="47">
        <f>+'Ark1'!C2706</f>
        <v>2022</v>
      </c>
      <c r="C50" s="47">
        <f>+'Ark1'!O2706</f>
        <v>18</v>
      </c>
      <c r="D50" s="48" t="str">
        <f>VLOOKUP(C50,RNR!$D$15:$E$28,2)</f>
        <v>Nordland</v>
      </c>
      <c r="E50" s="47">
        <f>+'Ark1'!Q2706</f>
        <v>53</v>
      </c>
      <c r="F50" s="261">
        <f>+'Ark1'!R2706</f>
        <v>2207</v>
      </c>
      <c r="G50" s="261"/>
      <c r="H50" s="65">
        <f>+'Ark1'!S2706</f>
        <v>2206</v>
      </c>
      <c r="I50" s="261"/>
      <c r="J50" s="101">
        <f>+'Ark1'!T2706</f>
        <v>8.0506310644196404</v>
      </c>
      <c r="K50" s="47"/>
      <c r="L50" s="101">
        <f>+'Ark1'!U2706</f>
        <v>7.687838089545334</v>
      </c>
      <c r="M50" s="171"/>
      <c r="N50" s="65">
        <f>+'Ark1'!Y2706</f>
        <v>147.2061712732218</v>
      </c>
      <c r="O50" s="47"/>
      <c r="P50" s="49">
        <f>+'Ark1'!W2706</f>
        <v>59.594741613780592</v>
      </c>
      <c r="Q50" s="47"/>
      <c r="R50" s="101">
        <f>+'Ark1'!AA2706</f>
        <v>30.049937927749568</v>
      </c>
      <c r="S50" s="49">
        <f>+'Ark1'!AB2706</f>
        <v>4.2539352482645629</v>
      </c>
      <c r="T50" s="65">
        <f>+'Ark1'!AC2706</f>
        <v>-46.530170084358971</v>
      </c>
      <c r="U50" s="65">
        <f t="shared" si="12"/>
        <v>41.641509433962263</v>
      </c>
      <c r="V50" s="49">
        <f>+'Ark1'!V2706</f>
        <v>5.5360217489805157</v>
      </c>
      <c r="W50" s="65">
        <f>+'Ark1'!X2706</f>
        <v>159.54653297078465</v>
      </c>
      <c r="X50" s="39"/>
      <c r="Y50" s="4"/>
      <c r="Z50" s="51"/>
      <c r="AA50" s="52"/>
      <c r="AE50" s="11"/>
      <c r="AF50" s="11"/>
      <c r="AG50" s="9"/>
      <c r="AH50" s="9"/>
    </row>
    <row r="51" spans="1:35" ht="17.25" customHeight="1">
      <c r="A51" s="39"/>
      <c r="B51" s="47">
        <f>+'Ark1'!C2707</f>
        <v>2022</v>
      </c>
      <c r="C51" s="47">
        <f>+'Ark1'!O2707</f>
        <v>55</v>
      </c>
      <c r="D51" s="48" t="str">
        <f>VLOOKUP(C51,RNR!$D$15:$E$28,2)</f>
        <v>Troms</v>
      </c>
      <c r="E51" s="47">
        <f>+'Ark1'!Q2707</f>
        <v>7</v>
      </c>
      <c r="F51" s="261">
        <f>+'Ark1'!R2707</f>
        <v>84</v>
      </c>
      <c r="G51" s="261"/>
      <c r="H51" s="65">
        <f>+'Ark1'!S2707</f>
        <v>84</v>
      </c>
      <c r="I51" s="261"/>
      <c r="J51" s="101">
        <f>+'Ark1'!T2707</f>
        <v>0.30641278179032611</v>
      </c>
      <c r="K51" s="47"/>
      <c r="L51" s="101">
        <f>+'Ark1'!U2707</f>
        <v>0.3515353457731113</v>
      </c>
      <c r="M51" s="171"/>
      <c r="N51" s="65">
        <f>+'Ark1'!Y2707</f>
        <v>176.85357142857148</v>
      </c>
      <c r="O51" s="47"/>
      <c r="P51" s="49">
        <f>+'Ark1'!W2707</f>
        <v>55.714285714285694</v>
      </c>
      <c r="Q51" s="47"/>
      <c r="R51" s="101">
        <f>+'Ark1'!AA2707</f>
        <v>31.923090040299705</v>
      </c>
      <c r="S51" s="49">
        <f>+'Ark1'!AB2707</f>
        <v>6.2136014948993212</v>
      </c>
      <c r="T51" s="65">
        <f>+'Ark1'!AC2707</f>
        <v>-28.6148665613593</v>
      </c>
      <c r="U51" s="65">
        <f t="shared" si="12"/>
        <v>12</v>
      </c>
      <c r="V51" s="49">
        <f>+'Ark1'!V2707</f>
        <v>9.059523809523812</v>
      </c>
      <c r="W51" s="65">
        <f>+'Ark1'!X2707</f>
        <v>191.6073363256462</v>
      </c>
      <c r="X51" s="39"/>
      <c r="Y51"/>
      <c r="AA51" s="52"/>
      <c r="AC51" s="5"/>
      <c r="AE51" s="11"/>
      <c r="AF51" s="11"/>
      <c r="AG51" s="9"/>
      <c r="AH51" s="9"/>
    </row>
    <row r="52" spans="1:35" ht="15.6">
      <c r="A52" s="39"/>
      <c r="B52" s="47">
        <f>+'Ark1'!C2708</f>
        <v>2022</v>
      </c>
      <c r="C52" s="47">
        <f>+'Ark1'!O2708</f>
        <v>56</v>
      </c>
      <c r="D52" s="48" t="str">
        <f>VLOOKUP(C52,RNR!$D$15:$E$28,2)</f>
        <v>Finnmark</v>
      </c>
      <c r="E52" s="47">
        <f>+'Ark1'!Q2708</f>
        <v>0</v>
      </c>
      <c r="F52" s="261">
        <f>+'Ark1'!R2708</f>
        <v>0</v>
      </c>
      <c r="G52" s="261"/>
      <c r="H52" s="65">
        <f>+'Ark1'!S2708</f>
        <v>0</v>
      </c>
      <c r="I52" s="261"/>
      <c r="J52" s="101">
        <f>+'Ark1'!T2708</f>
        <v>0</v>
      </c>
      <c r="K52" s="47"/>
      <c r="L52" s="101">
        <f>+'Ark1'!U2708</f>
        <v>0</v>
      </c>
      <c r="M52" s="171"/>
      <c r="N52" s="65">
        <f>+'Ark1'!Y2708</f>
        <v>0</v>
      </c>
      <c r="O52" s="47"/>
      <c r="P52" s="49">
        <f>+'Ark1'!W2708</f>
        <v>0</v>
      </c>
      <c r="Q52" s="47"/>
      <c r="R52" s="101">
        <f>+'Ark1'!AA2708</f>
        <v>0</v>
      </c>
      <c r="S52" s="49">
        <f>+'Ark1'!AB2708</f>
        <v>0</v>
      </c>
      <c r="T52" s="65">
        <f>+'Ark1'!AC2708</f>
        <v>0</v>
      </c>
      <c r="U52" s="65" t="e">
        <f t="shared" si="12"/>
        <v>#DIV/0!</v>
      </c>
      <c r="V52" s="49">
        <f>+'Ark1'!V2708</f>
        <v>0</v>
      </c>
      <c r="W52" s="65">
        <f>+'Ark1'!X2708</f>
        <v>0</v>
      </c>
      <c r="X52" s="39"/>
      <c r="Y52" s="2"/>
      <c r="Z52" s="51"/>
      <c r="AA52" s="52"/>
      <c r="AE52" s="11"/>
      <c r="AF52" s="11"/>
      <c r="AG52" s="9"/>
      <c r="AH52" s="9"/>
    </row>
    <row r="53" spans="1:35" ht="15.6">
      <c r="A53" s="39"/>
      <c r="B53" s="39"/>
      <c r="C53" s="39"/>
      <c r="D53" s="39"/>
      <c r="E53" s="39"/>
      <c r="F53" s="257"/>
      <c r="G53" s="257"/>
      <c r="H53" s="39"/>
      <c r="I53" s="257"/>
      <c r="J53" s="39"/>
      <c r="K53" s="39"/>
      <c r="L53" s="39"/>
      <c r="M53" s="171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2"/>
      <c r="Z53" s="51"/>
      <c r="AA53" s="52"/>
      <c r="AE53" s="11"/>
      <c r="AF53" s="11"/>
      <c r="AG53" s="9"/>
      <c r="AH53" s="9"/>
    </row>
    <row r="54" spans="1:35" ht="15.6">
      <c r="A54" s="39"/>
      <c r="B54">
        <f>+'Ark1'!C2709</f>
        <v>2021</v>
      </c>
      <c r="C54">
        <f>+'Ark1'!O2709</f>
        <v>1</v>
      </c>
      <c r="D54" s="3" t="str">
        <f t="shared" ref="D54:D63" si="13">VLOOKUP(C54,$AH$6:$AI$20,2)</f>
        <v>Viken</v>
      </c>
      <c r="E54">
        <f>+'Ark1'!Q2709</f>
        <v>103</v>
      </c>
      <c r="F54" s="222">
        <f>+'Ark1'!R2709</f>
        <v>3121</v>
      </c>
      <c r="H54" s="9">
        <f>+'Ark1'!S2709</f>
        <v>3121</v>
      </c>
      <c r="J54" s="96">
        <f>+'Ark1'!T2709</f>
        <v>11.195207690652127</v>
      </c>
      <c r="L54" s="96">
        <f>+'Ark1'!U2709</f>
        <v>11.506055282459556</v>
      </c>
      <c r="N54" s="9">
        <f>+'Ark1'!Y2709</f>
        <v>157.94641461070179</v>
      </c>
      <c r="P54" s="1">
        <f>+'Ark1'!W2709</f>
        <v>59.602371034924694</v>
      </c>
      <c r="R54" s="96">
        <f>+'Ark1'!AA2709</f>
        <v>30.260125016760075</v>
      </c>
      <c r="S54" s="1">
        <f>+'Ark1'!AB2709</f>
        <v>4.3835475829328461</v>
      </c>
      <c r="T54" s="9">
        <f>+'Ark1'!AC2709</f>
        <v>-31.645358724905645</v>
      </c>
      <c r="U54" s="9">
        <f t="shared" ref="U54:U63" si="14">+F54/E54</f>
        <v>30.300970873786408</v>
      </c>
      <c r="V54" s="1">
        <f>+'Ark1'!V2709</f>
        <v>15.270746555591153</v>
      </c>
      <c r="W54" s="9">
        <f>+'Ark1'!X2709</f>
        <v>171.12287606793279</v>
      </c>
      <c r="X54" s="39"/>
      <c r="Y54" s="2"/>
      <c r="Z54" s="51"/>
      <c r="AA54" s="52"/>
      <c r="AE54" s="11"/>
      <c r="AF54" s="11"/>
      <c r="AG54" s="9"/>
      <c r="AH54" s="9"/>
    </row>
    <row r="55" spans="1:35" ht="16.5" customHeight="1">
      <c r="A55" s="39"/>
      <c r="B55">
        <f>+'Ark1'!C2710</f>
        <v>2021</v>
      </c>
      <c r="C55">
        <f>+'Ark1'!O2710</f>
        <v>4</v>
      </c>
      <c r="D55" s="3" t="str">
        <f t="shared" si="13"/>
        <v>Innlandet</v>
      </c>
      <c r="E55">
        <f>+'Ark1'!Q2710</f>
        <v>156</v>
      </c>
      <c r="F55" s="222">
        <f>+'Ark1'!R2710</f>
        <v>4921</v>
      </c>
      <c r="H55" s="9">
        <f>+'Ark1'!S2710</f>
        <v>4921</v>
      </c>
      <c r="J55" s="96">
        <f>+'Ark1'!T2710</f>
        <v>17.651911901858096</v>
      </c>
      <c r="L55" s="96">
        <f>+'Ark1'!U2710</f>
        <v>17.954001609160059</v>
      </c>
      <c r="N55" s="9">
        <f>+'Ark1'!Y2710</f>
        <v>156.30935785409471</v>
      </c>
      <c r="P55" s="1">
        <f>+'Ark1'!W2710</f>
        <v>59.631985368827493</v>
      </c>
      <c r="R55" s="96">
        <f>+'Ark1'!AA2710</f>
        <v>29.932180817309749</v>
      </c>
      <c r="S55" s="1">
        <f>+'Ark1'!AB2710</f>
        <v>4.5271545285051209</v>
      </c>
      <c r="T55" s="9">
        <f>+'Ark1'!AC2710</f>
        <v>-30.175143017668265</v>
      </c>
      <c r="U55" s="9">
        <f t="shared" si="14"/>
        <v>31.544871794871796</v>
      </c>
      <c r="V55" s="1">
        <f>+'Ark1'!V2710</f>
        <v>15.275960170697012</v>
      </c>
      <c r="W55" s="9">
        <f>+'Ark1'!X2710</f>
        <v>169.34925011277878</v>
      </c>
      <c r="X55" s="39"/>
      <c r="Y55" s="12"/>
      <c r="Z55" s="11"/>
      <c r="AA55" s="52"/>
      <c r="AE55" s="50"/>
      <c r="AF55" s="50"/>
      <c r="AG55" s="9"/>
      <c r="AH55" s="9"/>
    </row>
    <row r="56" spans="1:35" ht="15.6">
      <c r="A56" s="39"/>
      <c r="B56">
        <f>+'Ark1'!C2711</f>
        <v>2021</v>
      </c>
      <c r="C56">
        <f>+'Ark1'!O2711</f>
        <v>8</v>
      </c>
      <c r="D56" s="3" t="str">
        <f t="shared" si="13"/>
        <v>Telemark/ Vestfold</v>
      </c>
      <c r="E56">
        <f>+'Ark1'!Q2711</f>
        <v>66</v>
      </c>
      <c r="F56" s="222">
        <f>+'Ark1'!R2711</f>
        <v>2743</v>
      </c>
      <c r="H56" s="9">
        <f>+'Ark1'!S2711</f>
        <v>2744</v>
      </c>
      <c r="J56" s="96">
        <f>+'Ark1'!T2711</f>
        <v>9.839299806298877</v>
      </c>
      <c r="L56" s="96">
        <f>+'Ark1'!U2711</f>
        <v>10.13783838510666</v>
      </c>
      <c r="N56" s="9">
        <f>+'Ark1'!Y2711</f>
        <v>158.34218738607379</v>
      </c>
      <c r="P56" s="1">
        <f>+'Ark1'!W2711</f>
        <v>57.565962099125393</v>
      </c>
      <c r="R56" s="96">
        <f>+'Ark1'!AA2711</f>
        <v>33.010914924888283</v>
      </c>
      <c r="S56" s="1">
        <f>+'Ark1'!AB2711</f>
        <v>5.2482143589746011</v>
      </c>
      <c r="T56" s="9">
        <f>+'Ark1'!AC2711</f>
        <v>-49.141327026582282</v>
      </c>
      <c r="U56" s="9">
        <f t="shared" si="14"/>
        <v>41.560606060606062</v>
      </c>
      <c r="V56" s="1">
        <f>+'Ark1'!V2711</f>
        <v>14.21108275610645</v>
      </c>
      <c r="W56" s="9">
        <f>+'Ark1'!X2711</f>
        <v>171.49294431723973</v>
      </c>
      <c r="X56" s="39"/>
      <c r="Y56" s="2"/>
      <c r="Z56" s="5"/>
      <c r="AA56" s="52"/>
      <c r="AB56" s="4"/>
      <c r="AC56" s="4"/>
      <c r="AI56"/>
    </row>
    <row r="57" spans="1:35" ht="15.6">
      <c r="A57" s="39"/>
      <c r="B57">
        <f>+'Ark1'!C2712</f>
        <v>2021</v>
      </c>
      <c r="C57">
        <f>+'Ark1'!O2712</f>
        <v>9</v>
      </c>
      <c r="D57" s="3" t="str">
        <f t="shared" si="13"/>
        <v>Agder</v>
      </c>
      <c r="E57">
        <f>+'Ark1'!Q2712</f>
        <v>24</v>
      </c>
      <c r="F57" s="222">
        <f>+'Ark1'!R2712</f>
        <v>994</v>
      </c>
      <c r="H57" s="9">
        <f>+'Ark1'!S2712</f>
        <v>994</v>
      </c>
      <c r="J57" s="96">
        <f>+'Ark1'!T2712</f>
        <v>3.5655355477437398</v>
      </c>
      <c r="L57" s="96">
        <f>+'Ark1'!U2712</f>
        <v>3.6141888902453849</v>
      </c>
      <c r="N57" s="9">
        <f>+'Ark1'!Y2712</f>
        <v>155.77635814889348</v>
      </c>
      <c r="P57" s="1">
        <f>+'Ark1'!W2712</f>
        <v>58.334004024144875</v>
      </c>
      <c r="R57" s="96">
        <f>+'Ark1'!AA2712</f>
        <v>31.818056763948405</v>
      </c>
      <c r="S57" s="1">
        <f>+'Ark1'!AB2712</f>
        <v>4.0573244824291237</v>
      </c>
      <c r="T57" s="9">
        <f>+'Ark1'!AC2712</f>
        <v>-35.132728736249909</v>
      </c>
      <c r="U57" s="9">
        <f t="shared" si="14"/>
        <v>41.416666666666664</v>
      </c>
      <c r="V57" s="1">
        <f>+'Ark1'!V2712</f>
        <v>14.718309859154939</v>
      </c>
      <c r="W57" s="9">
        <f>+'Ark1'!X2712</f>
        <v>168.77178564343811</v>
      </c>
      <c r="X57" s="39"/>
      <c r="Y57" s="4"/>
      <c r="Z57" s="4"/>
      <c r="AA57" s="52"/>
      <c r="AB57" s="1"/>
      <c r="AC57" s="18"/>
      <c r="AE57" s="1"/>
      <c r="AF57" s="5"/>
      <c r="AI57"/>
    </row>
    <row r="58" spans="1:35" ht="15.6">
      <c r="A58" s="39"/>
      <c r="B58">
        <f>+'Ark1'!C2713</f>
        <v>2021</v>
      </c>
      <c r="C58">
        <f>+'Ark1'!O2713</f>
        <v>11</v>
      </c>
      <c r="D58" s="3" t="str">
        <f t="shared" si="13"/>
        <v>Rogaland</v>
      </c>
      <c r="E58">
        <f>+'Ark1'!Q2713</f>
        <v>240</v>
      </c>
      <c r="F58" s="222">
        <f>+'Ark1'!R2713</f>
        <v>11879</v>
      </c>
      <c r="H58" s="9">
        <f>+'Ark1'!S2713</f>
        <v>11880</v>
      </c>
      <c r="J58" s="96">
        <f>+'Ark1'!T2713</f>
        <v>42.610660736064283</v>
      </c>
      <c r="L58" s="96">
        <f>+'Ark1'!U2713</f>
        <v>42.361632890352368</v>
      </c>
      <c r="N58" s="9">
        <f>+'Ark1'!Y2713</f>
        <v>152.78119201952961</v>
      </c>
      <c r="P58" s="1">
        <f>+'Ark1'!W2713</f>
        <v>59.306818181818173</v>
      </c>
      <c r="R58" s="96">
        <f>+'Ark1'!AA2713</f>
        <v>29.394740693115917</v>
      </c>
      <c r="S58" s="1">
        <f>+'Ark1'!AB2713</f>
        <v>4.3394347849849613</v>
      </c>
      <c r="T58" s="9">
        <f>+'Ark1'!AC2713</f>
        <v>-46.775088153599661</v>
      </c>
      <c r="U58" s="9">
        <f t="shared" si="14"/>
        <v>49.49583333333333</v>
      </c>
      <c r="V58" s="1">
        <f>+'Ark1'!V2713</f>
        <v>15.193029716306089</v>
      </c>
      <c r="W58" s="9">
        <f>+'Ark1'!X2713</f>
        <v>165.51531025598828</v>
      </c>
      <c r="X58" s="39"/>
      <c r="Y58" s="4"/>
      <c r="Z58" s="14"/>
      <c r="AA58" s="52"/>
      <c r="AB58" s="1"/>
      <c r="AC58" s="18"/>
      <c r="AI58"/>
    </row>
    <row r="59" spans="1:35" ht="15.6">
      <c r="A59" s="39"/>
      <c r="B59">
        <f>+'Ark1'!C2714</f>
        <v>2021</v>
      </c>
      <c r="C59">
        <f>+'Ark1'!O2714</f>
        <v>14</v>
      </c>
      <c r="D59" s="3" t="str">
        <f t="shared" si="13"/>
        <v>Vestland</v>
      </c>
      <c r="E59">
        <f>+'Ark1'!Q2714</f>
        <v>60</v>
      </c>
      <c r="F59" s="222">
        <f>+'Ark1'!R2714</f>
        <v>1008</v>
      </c>
      <c r="H59" s="9">
        <f>+'Ark1'!S2714</f>
        <v>1008</v>
      </c>
      <c r="J59" s="96">
        <f>+'Ark1'!T2714</f>
        <v>3.6157543582753422</v>
      </c>
      <c r="L59" s="96">
        <f>+'Ark1'!U2714</f>
        <v>3.4884205124133545</v>
      </c>
      <c r="N59" s="9">
        <f>+'Ark1'!Y2714</f>
        <v>148.26730158730163</v>
      </c>
      <c r="P59" s="1">
        <f>+'Ark1'!W2714</f>
        <v>59.499007936507951</v>
      </c>
      <c r="R59" s="96">
        <f>+'Ark1'!AA2714</f>
        <v>30.522479369887883</v>
      </c>
      <c r="S59" s="1">
        <f>+'Ark1'!AB2714</f>
        <v>4.874007734581725</v>
      </c>
      <c r="T59" s="9">
        <f>+'Ark1'!AC2714</f>
        <v>-45.165375465481183</v>
      </c>
      <c r="U59" s="9">
        <f t="shared" si="14"/>
        <v>16.8</v>
      </c>
      <c r="V59" s="1">
        <f>+'Ark1'!V2714</f>
        <v>15.2172619047619</v>
      </c>
      <c r="W59" s="9">
        <f>+'Ark1'!X2714</f>
        <v>160.63629641094428</v>
      </c>
      <c r="X59" s="39"/>
      <c r="Y59" s="4"/>
      <c r="Z59" s="14"/>
      <c r="AA59" s="52"/>
      <c r="AB59" s="1"/>
      <c r="AC59" s="18"/>
      <c r="AI59"/>
    </row>
    <row r="60" spans="1:35" ht="15.6">
      <c r="A60" s="39"/>
      <c r="B60">
        <f>+'Ark1'!C2715</f>
        <v>2021</v>
      </c>
      <c r="C60">
        <f>+'Ark1'!O2715</f>
        <v>15</v>
      </c>
      <c r="D60" s="3" t="str">
        <f t="shared" si="13"/>
        <v>Møre og Romsdal</v>
      </c>
      <c r="E60">
        <f>+'Ark1'!Q2715</f>
        <v>13</v>
      </c>
      <c r="F60" s="222">
        <f>+'Ark1'!R2715</f>
        <v>139</v>
      </c>
      <c r="H60" s="9">
        <f>+'Ark1'!S2715</f>
        <v>139</v>
      </c>
      <c r="J60" s="96">
        <f>+'Ark1'!T2715</f>
        <v>0.49860104742090527</v>
      </c>
      <c r="L60" s="96">
        <f>+'Ark1'!U2715</f>
        <v>0.46989168158604222</v>
      </c>
      <c r="N60" s="9">
        <f>+'Ark1'!Y2715</f>
        <v>144.83050359712229</v>
      </c>
      <c r="P60" s="1">
        <f>+'Ark1'!W2715</f>
        <v>59.748201438848909</v>
      </c>
      <c r="R60" s="96">
        <f>+'Ark1'!AA2715</f>
        <v>25.824930967160832</v>
      </c>
      <c r="S60" s="1">
        <f>+'Ark1'!AB2715</f>
        <v>4.1640695458221746</v>
      </c>
      <c r="T60" s="9">
        <f>+'Ark1'!AC2715</f>
        <v>-56.563816954700116</v>
      </c>
      <c r="U60" s="9">
        <f t="shared" si="14"/>
        <v>10.692307692307692</v>
      </c>
      <c r="V60" s="1">
        <f>+'Ark1'!V2715</f>
        <v>15.31654676258993</v>
      </c>
      <c r="W60" s="9">
        <f>+'Ark1'!X2715</f>
        <v>156.91278829590721</v>
      </c>
      <c r="X60" s="39"/>
      <c r="Y60" s="4"/>
      <c r="Z60" s="14"/>
      <c r="AA60" s="52"/>
      <c r="AB60" s="1"/>
      <c r="AC60" s="18"/>
      <c r="AI60"/>
    </row>
    <row r="61" spans="1:35" ht="15.6">
      <c r="A61" s="39"/>
      <c r="B61">
        <f>+'Ark1'!C2716</f>
        <v>2021</v>
      </c>
      <c r="C61">
        <f>+'Ark1'!O2716</f>
        <v>16</v>
      </c>
      <c r="D61" s="3" t="str">
        <f t="shared" si="13"/>
        <v>Trøndelag</v>
      </c>
      <c r="E61">
        <f>+'Ark1'!Q2716</f>
        <v>110</v>
      </c>
      <c r="F61" s="222">
        <f>+'Ark1'!R2716</f>
        <v>589</v>
      </c>
      <c r="H61" s="9">
        <f>+'Ark1'!S2716</f>
        <v>589</v>
      </c>
      <c r="J61" s="96">
        <f>+'Ark1'!T2716</f>
        <v>2.1127771002223974</v>
      </c>
      <c r="L61" s="96">
        <f>+'Ark1'!U2716</f>
        <v>1.8731455661288865</v>
      </c>
      <c r="N61" s="9">
        <f>+'Ark1'!Y2716</f>
        <v>136.24899830220701</v>
      </c>
      <c r="P61" s="1">
        <f>+'Ark1'!W2716</f>
        <v>58.186757215619693</v>
      </c>
      <c r="R61" s="96">
        <f>+'Ark1'!AA2716</f>
        <v>19.4711245049943</v>
      </c>
      <c r="S61" s="1">
        <f>+'Ark1'!AB2716</f>
        <v>4.4369678511178732</v>
      </c>
      <c r="T61" s="9">
        <f>+'Ark1'!AC2716</f>
        <v>-28.368567732708676</v>
      </c>
      <c r="U61" s="9">
        <f t="shared" si="14"/>
        <v>5.3545454545454545</v>
      </c>
      <c r="V61" s="1">
        <f>+'Ark1'!V2716</f>
        <v>14.585738539898133</v>
      </c>
      <c r="W61" s="9">
        <f>+'Ark1'!X2716</f>
        <v>147.61538277595571</v>
      </c>
      <c r="X61" s="39"/>
      <c r="Y61" s="4"/>
      <c r="Z61" s="14"/>
      <c r="AA61" s="52"/>
      <c r="AB61" s="1"/>
      <c r="AC61" s="18"/>
      <c r="AI61"/>
    </row>
    <row r="62" spans="1:35" ht="15.6">
      <c r="A62" s="39"/>
      <c r="B62">
        <f>+'Ark1'!C2717</f>
        <v>2021</v>
      </c>
      <c r="C62">
        <f>+'Ark1'!O2717</f>
        <v>18</v>
      </c>
      <c r="D62" s="3" t="str">
        <f t="shared" si="13"/>
        <v>Nordland</v>
      </c>
      <c r="E62">
        <f>+'Ark1'!Q2717</f>
        <v>48</v>
      </c>
      <c r="F62" s="222">
        <f>+'Ark1'!R2717</f>
        <v>2370</v>
      </c>
      <c r="H62" s="9">
        <f>+'Ark1'!S2717</f>
        <v>2370</v>
      </c>
      <c r="J62" s="96">
        <f>+'Ark1'!T2717</f>
        <v>8.5013272114211897</v>
      </c>
      <c r="L62" s="96">
        <f>+'Ark1'!U2717</f>
        <v>8.1454093227982511</v>
      </c>
      <c r="N62" s="9">
        <f>+'Ark1'!Y2717</f>
        <v>147.24537130801659</v>
      </c>
      <c r="P62" s="1">
        <f>+'Ark1'!W2717</f>
        <v>59.001265822784795</v>
      </c>
      <c r="R62" s="96">
        <f>+'Ark1'!AA2717</f>
        <v>29.84267788633603</v>
      </c>
      <c r="S62" s="1">
        <f>+'Ark1'!AB2717</f>
        <v>4.4083252750932811</v>
      </c>
      <c r="T62" s="9">
        <f>+'Ark1'!AC2717</f>
        <v>-48.613797148341582</v>
      </c>
      <c r="U62" s="9">
        <f t="shared" si="14"/>
        <v>49.375</v>
      </c>
      <c r="V62" s="1">
        <f>+'Ark1'!V2717</f>
        <v>14.973417721518988</v>
      </c>
      <c r="W62" s="9">
        <f>+'Ark1'!X2717</f>
        <v>159.52911300976908</v>
      </c>
      <c r="X62" s="39"/>
      <c r="Y62" s="4"/>
      <c r="Z62" s="14"/>
      <c r="AA62" s="52"/>
      <c r="AB62" s="1"/>
      <c r="AC62" s="18"/>
      <c r="AI62"/>
    </row>
    <row r="63" spans="1:35" ht="15.6">
      <c r="A63" s="39"/>
      <c r="B63">
        <f>+'Ark1'!C2718</f>
        <v>2021</v>
      </c>
      <c r="C63">
        <f>+'Ark1'!O2718</f>
        <v>54</v>
      </c>
      <c r="D63" s="3" t="str">
        <f t="shared" si="13"/>
        <v>Troms og Finnmark</v>
      </c>
      <c r="E63">
        <f>+'Ark1'!Q2718</f>
        <v>11</v>
      </c>
      <c r="F63" s="222">
        <f>+'Ark1'!R2718</f>
        <v>114</v>
      </c>
      <c r="H63" s="9">
        <f>+'Ark1'!S2718</f>
        <v>114</v>
      </c>
      <c r="J63" s="96">
        <f>+'Ark1'!T2718</f>
        <v>0.40892460004304471</v>
      </c>
      <c r="L63" s="96">
        <f>+'Ark1'!U2718</f>
        <v>0.44941585974942566</v>
      </c>
      <c r="N63" s="9">
        <f>+'Ark1'!Y2718</f>
        <v>168.8964912280702</v>
      </c>
      <c r="P63" s="1">
        <f>+'Ark1'!W2718</f>
        <v>56.394736842105246</v>
      </c>
      <c r="R63" s="96">
        <f>+'Ark1'!AA2718</f>
        <v>29.08246381797106</v>
      </c>
      <c r="S63" s="1">
        <f>+'Ark1'!AB2718</f>
        <v>5.1565295364783035</v>
      </c>
      <c r="T63" s="9">
        <f>+'Ark1'!AC2718</f>
        <v>-32.163688314621098</v>
      </c>
      <c r="U63" s="9">
        <f t="shared" si="14"/>
        <v>10.363636363636363</v>
      </c>
      <c r="V63" s="1">
        <f>+'Ark1'!V2718</f>
        <v>13.657894736842103</v>
      </c>
      <c r="W63" s="9">
        <f>+'Ark1'!X2718</f>
        <v>182.98644770105113</v>
      </c>
      <c r="X63" s="39"/>
      <c r="Y63" s="4"/>
      <c r="Z63" s="14"/>
      <c r="AA63" s="52"/>
      <c r="AB63" s="1"/>
      <c r="AC63" s="18"/>
      <c r="AI63"/>
    </row>
    <row r="64" spans="1:35" ht="15.6">
      <c r="A64" s="39"/>
      <c r="B64" s="39"/>
      <c r="C64" s="39"/>
      <c r="D64" s="39"/>
      <c r="E64" s="39"/>
      <c r="F64" s="257"/>
      <c r="G64" s="257"/>
      <c r="H64" s="39"/>
      <c r="I64" s="257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4"/>
      <c r="Z64" s="14"/>
      <c r="AA64" s="52"/>
      <c r="AB64" s="1"/>
      <c r="AC64" s="18"/>
      <c r="AI64"/>
    </row>
    <row r="65" spans="1:35" ht="15.6">
      <c r="A65" s="39"/>
      <c r="B65" s="47">
        <f>+'Ark1'!C2719</f>
        <v>2020</v>
      </c>
      <c r="C65" s="47">
        <f>+'Ark1'!O2719</f>
        <v>1</v>
      </c>
      <c r="D65" s="48" t="str">
        <f t="shared" ref="D65:D74" si="15">VLOOKUP(C65,$AH$6:$AI$20,2)</f>
        <v>Viken</v>
      </c>
      <c r="E65" s="47">
        <f>+'Ark1'!Q2719</f>
        <v>99</v>
      </c>
      <c r="F65" s="261">
        <f>+'Ark1'!R2719</f>
        <v>2665</v>
      </c>
      <c r="G65" s="261"/>
      <c r="H65" s="65">
        <f>+'Ark1'!S2719</f>
        <v>2665</v>
      </c>
      <c r="I65" s="261"/>
      <c r="J65" s="101">
        <f>+'Ark1'!T2719</f>
        <v>9.7672713945391241</v>
      </c>
      <c r="K65" s="47"/>
      <c r="L65" s="101">
        <f>+'Ark1'!U2719</f>
        <v>10.100674540638648</v>
      </c>
      <c r="M65" s="101"/>
      <c r="N65" s="65">
        <f>+'Ark1'!Y2719</f>
        <v>157.45436772983078</v>
      </c>
      <c r="O65" s="47"/>
      <c r="P65" s="49">
        <f>+'Ark1'!W2719</f>
        <v>59.338086303939953</v>
      </c>
      <c r="Q65" s="47"/>
      <c r="R65" s="101">
        <f>+'Ark1'!AA2719</f>
        <v>31.443545219486328</v>
      </c>
      <c r="S65" s="49">
        <f>+'Ark1'!AB2719</f>
        <v>4.8298005599053182</v>
      </c>
      <c r="T65" s="65">
        <f>+'Ark1'!AC2719</f>
        <v>-34.517676331077929</v>
      </c>
      <c r="U65" s="65">
        <f t="shared" ref="U65:U74" si="16">+F65/E65</f>
        <v>26.91919191919192</v>
      </c>
      <c r="V65" s="49">
        <f>+'Ark1'!V2719</f>
        <v>15.115572232645402</v>
      </c>
      <c r="W65" s="65">
        <f>+'Ark1'!X2719</f>
        <v>170.58978085572147</v>
      </c>
      <c r="X65" s="39"/>
      <c r="Y65" s="4"/>
      <c r="Z65" s="14"/>
      <c r="AA65" s="52"/>
      <c r="AB65" s="11"/>
      <c r="AC65" s="18"/>
      <c r="AI65"/>
    </row>
    <row r="66" spans="1:35" ht="15.6">
      <c r="A66" s="39"/>
      <c r="B66" s="47">
        <f>+'Ark1'!C2720</f>
        <v>2020</v>
      </c>
      <c r="C66" s="47">
        <f>+'Ark1'!O2720</f>
        <v>4</v>
      </c>
      <c r="D66" s="48" t="str">
        <f t="shared" si="15"/>
        <v>Innlandet</v>
      </c>
      <c r="E66" s="47">
        <f>+'Ark1'!Q2720</f>
        <v>143</v>
      </c>
      <c r="F66" s="261">
        <f>+'Ark1'!R2720</f>
        <v>4356</v>
      </c>
      <c r="G66" s="261"/>
      <c r="H66" s="65">
        <f>+'Ark1'!S2720</f>
        <v>4356</v>
      </c>
      <c r="I66" s="261"/>
      <c r="J66" s="101">
        <f>+'Ark1'!T2720</f>
        <v>15.964815832875203</v>
      </c>
      <c r="K66" s="47"/>
      <c r="L66" s="101">
        <f>+'Ark1'!U2720</f>
        <v>15.986423792097744</v>
      </c>
      <c r="M66" s="101"/>
      <c r="N66" s="65">
        <f>+'Ark1'!Y2720</f>
        <v>152.46318870523413</v>
      </c>
      <c r="O66" s="47"/>
      <c r="P66" s="49">
        <f>+'Ark1'!W2720</f>
        <v>60.289026629935741</v>
      </c>
      <c r="Q66" s="47"/>
      <c r="R66" s="101">
        <f>+'Ark1'!AA2720</f>
        <v>29.349115527278041</v>
      </c>
      <c r="S66" s="49">
        <f>+'Ark1'!AB2720</f>
        <v>4.2222767119151952</v>
      </c>
      <c r="T66" s="65">
        <f>+'Ark1'!AC2720</f>
        <v>-33.957515223786743</v>
      </c>
      <c r="U66" s="65">
        <f t="shared" si="16"/>
        <v>30.46153846153846</v>
      </c>
      <c r="V66" s="49">
        <f>+'Ark1'!V2720</f>
        <v>15.618457300275479</v>
      </c>
      <c r="W66" s="65">
        <f>+'Ark1'!X2720</f>
        <v>165.18221961563825</v>
      </c>
      <c r="X66" s="39"/>
      <c r="Y66" s="4"/>
      <c r="Z66" s="14"/>
      <c r="AA66" s="52"/>
      <c r="AB66" s="11"/>
      <c r="AC66" s="18"/>
      <c r="AI66"/>
    </row>
    <row r="67" spans="1:35" ht="15.6">
      <c r="A67" s="39"/>
      <c r="B67" s="47">
        <f>+'Ark1'!C2721</f>
        <v>2020</v>
      </c>
      <c r="C67" s="47">
        <f>+'Ark1'!O2721</f>
        <v>8</v>
      </c>
      <c r="D67" s="48" t="str">
        <f t="shared" si="15"/>
        <v>Telemark/ Vestfold</v>
      </c>
      <c r="E67" s="47">
        <f>+'Ark1'!Q2721</f>
        <v>67</v>
      </c>
      <c r="F67" s="261">
        <f>+'Ark1'!R2721</f>
        <v>2397</v>
      </c>
      <c r="G67" s="261"/>
      <c r="H67" s="65">
        <f>+'Ark1'!S2721</f>
        <v>2397</v>
      </c>
      <c r="I67" s="261"/>
      <c r="J67" s="101">
        <f>+'Ark1'!T2721</f>
        <v>8.7850467289719614</v>
      </c>
      <c r="K67" s="47"/>
      <c r="L67" s="101">
        <f>+'Ark1'!U2721</f>
        <v>9.0103932679175305</v>
      </c>
      <c r="M67" s="101"/>
      <c r="N67" s="65">
        <f>+'Ark1'!Y2721</f>
        <v>156.1626825198166</v>
      </c>
      <c r="O67" s="47"/>
      <c r="P67" s="49">
        <f>+'Ark1'!W2721</f>
        <v>57.919482686691687</v>
      </c>
      <c r="Q67" s="47"/>
      <c r="R67" s="101">
        <f>+'Ark1'!AA2721</f>
        <v>33.182854534612346</v>
      </c>
      <c r="S67" s="49">
        <f>+'Ark1'!AB2721</f>
        <v>5.3215135565507508</v>
      </c>
      <c r="T67" s="65">
        <f>+'Ark1'!AC2721</f>
        <v>-51.952466446275402</v>
      </c>
      <c r="U67" s="65">
        <f t="shared" si="16"/>
        <v>35.776119402985074</v>
      </c>
      <c r="V67" s="49">
        <f>+'Ark1'!V2721</f>
        <v>14.370463078848562</v>
      </c>
      <c r="W67" s="65">
        <f>+'Ark1'!X2721</f>
        <v>169.19033859135047</v>
      </c>
      <c r="X67" s="39"/>
      <c r="Y67" s="4"/>
      <c r="Z67" s="14"/>
      <c r="AA67" s="52"/>
      <c r="AB67" s="11"/>
      <c r="AC67" s="18"/>
      <c r="AI67"/>
    </row>
    <row r="68" spans="1:35" ht="15.6">
      <c r="A68" s="39"/>
      <c r="B68" s="47">
        <f>+'Ark1'!C2722</f>
        <v>2020</v>
      </c>
      <c r="C68" s="47">
        <f>+'Ark1'!O2722</f>
        <v>9</v>
      </c>
      <c r="D68" s="48" t="str">
        <f t="shared" si="15"/>
        <v>Agder</v>
      </c>
      <c r="E68" s="47">
        <f>+'Ark1'!Q2722</f>
        <v>19</v>
      </c>
      <c r="F68" s="261">
        <f>+'Ark1'!R2722</f>
        <v>694</v>
      </c>
      <c r="G68" s="261"/>
      <c r="H68" s="65">
        <f>+'Ark1'!S2722</f>
        <v>694</v>
      </c>
      <c r="I68" s="261"/>
      <c r="J68" s="101">
        <f>+'Ark1'!T2722</f>
        <v>2.5435220817298889</v>
      </c>
      <c r="K68" s="47"/>
      <c r="L68" s="101">
        <f>+'Ark1'!U2722</f>
        <v>2.7000420370496232</v>
      </c>
      <c r="M68" s="101"/>
      <c r="N68" s="65">
        <f>+'Ark1'!Y2722</f>
        <v>161.62651296829972</v>
      </c>
      <c r="O68" s="47"/>
      <c r="P68" s="49">
        <f>+'Ark1'!W2722</f>
        <v>58.31556195965419</v>
      </c>
      <c r="Q68" s="47"/>
      <c r="R68" s="101">
        <f>+'Ark1'!AA2722</f>
        <v>32.203475946809959</v>
      </c>
      <c r="S68" s="49">
        <f>+'Ark1'!AB2722</f>
        <v>4.1290235692243362</v>
      </c>
      <c r="T68" s="65">
        <f>+'Ark1'!AC2722</f>
        <v>-43.62000566756975</v>
      </c>
      <c r="U68" s="65">
        <f t="shared" si="16"/>
        <v>36.526315789473685</v>
      </c>
      <c r="V68" s="49">
        <f>+'Ark1'!V2722</f>
        <v>14.73487031700288</v>
      </c>
      <c r="W68" s="65">
        <f>+'Ark1'!X2722</f>
        <v>175.10998154745363</v>
      </c>
      <c r="X68" s="39"/>
      <c r="Y68" s="4"/>
      <c r="Z68" s="14"/>
      <c r="AA68" s="52"/>
      <c r="AB68" s="11"/>
      <c r="AC68" s="18"/>
      <c r="AI68"/>
    </row>
    <row r="69" spans="1:35" ht="15.6">
      <c r="A69" s="39"/>
      <c r="B69" s="47">
        <f>+'Ark1'!C2723</f>
        <v>2020</v>
      </c>
      <c r="C69" s="47">
        <f>+'Ark1'!O2723</f>
        <v>11</v>
      </c>
      <c r="D69" s="48" t="str">
        <f t="shared" si="15"/>
        <v>Rogaland</v>
      </c>
      <c r="E69" s="47">
        <f>+'Ark1'!Q2723</f>
        <v>231</v>
      </c>
      <c r="F69" s="261">
        <f>+'Ark1'!R2723</f>
        <v>11948</v>
      </c>
      <c r="G69" s="261"/>
      <c r="H69" s="65">
        <f>+'Ark1'!S2723</f>
        <v>11948</v>
      </c>
      <c r="I69" s="261"/>
      <c r="J69" s="101">
        <f>+'Ark1'!T2723</f>
        <v>43.789628000733003</v>
      </c>
      <c r="K69" s="47"/>
      <c r="L69" s="101">
        <f>+'Ark1'!U2723</f>
        <v>43.708514603005149</v>
      </c>
      <c r="M69" s="101"/>
      <c r="N69" s="65">
        <f>+'Ark1'!Y2723</f>
        <v>151.97508034817557</v>
      </c>
      <c r="O69" s="47"/>
      <c r="P69" s="49">
        <f>+'Ark1'!W2723</f>
        <v>59.137177770338155</v>
      </c>
      <c r="Q69" s="47"/>
      <c r="R69" s="101">
        <f>+'Ark1'!AA2723</f>
        <v>29.831164518843789</v>
      </c>
      <c r="S69" s="49">
        <f>+'Ark1'!AB2723</f>
        <v>4.3905062919934643</v>
      </c>
      <c r="T69" s="65">
        <f>+'Ark1'!AC2723</f>
        <v>-46.295225825058061</v>
      </c>
      <c r="U69" s="65">
        <f t="shared" si="16"/>
        <v>51.722943722943725</v>
      </c>
      <c r="V69" s="49">
        <f>+'Ark1'!V2723</f>
        <v>15.095497154335449</v>
      </c>
      <c r="W69" s="65">
        <f>+'Ark1'!X2723</f>
        <v>164.65339149314789</v>
      </c>
      <c r="X69" s="39"/>
      <c r="Y69" s="4"/>
      <c r="Z69" s="14"/>
      <c r="AA69" s="52"/>
      <c r="AB69" s="11"/>
      <c r="AC69" s="18"/>
      <c r="AI69"/>
    </row>
    <row r="70" spans="1:35" ht="15.6">
      <c r="A70" s="39"/>
      <c r="B70" s="47">
        <f>+'Ark1'!C2724</f>
        <v>2020</v>
      </c>
      <c r="C70" s="47">
        <f>+'Ark1'!O2724</f>
        <v>14</v>
      </c>
      <c r="D70" s="48" t="str">
        <f t="shared" si="15"/>
        <v>Vestland</v>
      </c>
      <c r="E70" s="47">
        <f>+'Ark1'!Q2724</f>
        <v>59</v>
      </c>
      <c r="F70" s="261">
        <f>+'Ark1'!R2724</f>
        <v>1045</v>
      </c>
      <c r="G70" s="261"/>
      <c r="H70" s="65">
        <f>+'Ark1'!S2724</f>
        <v>1045</v>
      </c>
      <c r="I70" s="261"/>
      <c r="J70" s="101">
        <f>+'Ark1'!T2724</f>
        <v>3.829943192230163</v>
      </c>
      <c r="K70" s="47"/>
      <c r="L70" s="101">
        <f>+'Ark1'!U2724</f>
        <v>3.8009750739138641</v>
      </c>
      <c r="M70" s="101"/>
      <c r="N70" s="65">
        <f>+'Ark1'!Y2724</f>
        <v>151.10550239234428</v>
      </c>
      <c r="O70" s="47"/>
      <c r="P70" s="49">
        <f>+'Ark1'!W2724</f>
        <v>58.836363636363629</v>
      </c>
      <c r="Q70" s="47"/>
      <c r="R70" s="101">
        <f>+'Ark1'!AA2724</f>
        <v>31.490212682602305</v>
      </c>
      <c r="S70" s="49">
        <f>+'Ark1'!AB2724</f>
        <v>5.0398429934739992</v>
      </c>
      <c r="T70" s="65">
        <f>+'Ark1'!AC2724</f>
        <v>-50.943014804273822</v>
      </c>
      <c r="U70" s="65">
        <f t="shared" si="16"/>
        <v>17.711864406779661</v>
      </c>
      <c r="V70" s="49">
        <f>+'Ark1'!V2724</f>
        <v>14.884210526315789</v>
      </c>
      <c r="W70" s="65">
        <f>+'Ark1'!X2724</f>
        <v>163.71127019755653</v>
      </c>
      <c r="X70" s="39"/>
      <c r="Y70" s="4"/>
      <c r="Z70" s="14"/>
      <c r="AA70" s="52"/>
      <c r="AB70" s="5"/>
      <c r="AC70" s="18"/>
      <c r="AI70"/>
    </row>
    <row r="71" spans="1:35" ht="15.6">
      <c r="A71" s="39"/>
      <c r="B71" s="47">
        <f>+'Ark1'!C2725</f>
        <v>2020</v>
      </c>
      <c r="C71" s="47">
        <f>+'Ark1'!O2725</f>
        <v>15</v>
      </c>
      <c r="D71" s="48" t="str">
        <f t="shared" si="15"/>
        <v>Møre og Romsdal</v>
      </c>
      <c r="E71" s="47">
        <f>+'Ark1'!Q2725</f>
        <v>11</v>
      </c>
      <c r="F71" s="261">
        <f>+'Ark1'!R2725</f>
        <v>652</v>
      </c>
      <c r="G71" s="261"/>
      <c r="H71" s="65">
        <f>+'Ark1'!S2725</f>
        <v>652</v>
      </c>
      <c r="I71" s="261"/>
      <c r="J71" s="101">
        <f>+'Ark1'!T2725</f>
        <v>2.389591350558915</v>
      </c>
      <c r="K71" s="47"/>
      <c r="L71" s="101">
        <f>+'Ark1'!U2725</f>
        <v>2.2522040902562495</v>
      </c>
      <c r="M71" s="101"/>
      <c r="N71" s="65">
        <f>+'Ark1'!Y2725</f>
        <v>143.50323619631911</v>
      </c>
      <c r="O71" s="47"/>
      <c r="P71" s="49">
        <f>+'Ark1'!W2725</f>
        <v>60.774539877300633</v>
      </c>
      <c r="Q71" s="47"/>
      <c r="R71" s="101">
        <f>+'Ark1'!AA2725</f>
        <v>26.027217339568143</v>
      </c>
      <c r="S71" s="49">
        <f>+'Ark1'!AB2725</f>
        <v>3.4839371463648088</v>
      </c>
      <c r="T71" s="65">
        <f>+'Ark1'!AC2725</f>
        <v>-32.084648527451513</v>
      </c>
      <c r="U71" s="65">
        <f t="shared" si="16"/>
        <v>59.272727272727273</v>
      </c>
      <c r="V71" s="49">
        <f>+'Ark1'!V2725</f>
        <v>15.927914110429445</v>
      </c>
      <c r="W71" s="65">
        <f>+'Ark1'!X2725</f>
        <v>155.47479544563276</v>
      </c>
      <c r="X71" s="39"/>
      <c r="Y71" s="4"/>
      <c r="Z71" s="14"/>
      <c r="AA71" s="52"/>
      <c r="AB71" s="5"/>
      <c r="AC71" s="18"/>
      <c r="AI71"/>
    </row>
    <row r="72" spans="1:35" ht="15.6">
      <c r="A72" s="39"/>
      <c r="B72" s="47">
        <f>+'Ark1'!C2726</f>
        <v>2020</v>
      </c>
      <c r="C72" s="47">
        <f>+'Ark1'!O2726</f>
        <v>16</v>
      </c>
      <c r="D72" s="48" t="str">
        <f t="shared" si="15"/>
        <v>Trøndelag</v>
      </c>
      <c r="E72" s="47">
        <f>+'Ark1'!Q2726</f>
        <v>98</v>
      </c>
      <c r="F72" s="261">
        <f>+'Ark1'!R2726</f>
        <v>717</v>
      </c>
      <c r="G72" s="261"/>
      <c r="H72" s="65">
        <f>+'Ark1'!S2726</f>
        <v>717</v>
      </c>
      <c r="I72" s="261"/>
      <c r="J72" s="101">
        <f>+'Ark1'!T2726</f>
        <v>2.62781748213304</v>
      </c>
      <c r="K72" s="47"/>
      <c r="L72" s="101">
        <f>+'Ark1'!U2726</f>
        <v>2.4188136551288326</v>
      </c>
      <c r="M72" s="101"/>
      <c r="N72" s="65">
        <f>+'Ark1'!Y2726</f>
        <v>140.14732217573237</v>
      </c>
      <c r="O72" s="47"/>
      <c r="P72" s="49">
        <f>+'Ark1'!W2726</f>
        <v>59.015341701534183</v>
      </c>
      <c r="Q72" s="47"/>
      <c r="R72" s="101">
        <f>+'Ark1'!AA2726</f>
        <v>23.906461480112579</v>
      </c>
      <c r="S72" s="49">
        <f>+'Ark1'!AB2726</f>
        <v>3.9896713303184863</v>
      </c>
      <c r="T72" s="65">
        <f>+'Ark1'!AC2726</f>
        <v>-26.057498816052505</v>
      </c>
      <c r="U72" s="65">
        <f t="shared" si="16"/>
        <v>7.3163265306122449</v>
      </c>
      <c r="V72" s="49">
        <f>+'Ark1'!V2726</f>
        <v>15.03347280334728</v>
      </c>
      <c r="W72" s="65">
        <f>+'Ark1'!X2726</f>
        <v>151.8389189336209</v>
      </c>
      <c r="X72" s="39"/>
      <c r="Y72" s="4"/>
      <c r="Z72" s="14"/>
      <c r="AA72" s="52"/>
      <c r="AB72" s="5"/>
      <c r="AC72" s="18"/>
      <c r="AI72"/>
    </row>
    <row r="73" spans="1:35" ht="15.6">
      <c r="A73" s="39"/>
      <c r="B73" s="47">
        <f>+'Ark1'!C2727</f>
        <v>2020</v>
      </c>
      <c r="C73" s="47">
        <f>+'Ark1'!O2727</f>
        <v>18</v>
      </c>
      <c r="D73" s="48" t="str">
        <f t="shared" si="15"/>
        <v>Nordland</v>
      </c>
      <c r="E73" s="47">
        <f>+'Ark1'!Q2727</f>
        <v>48</v>
      </c>
      <c r="F73" s="261">
        <f>+'Ark1'!R2727</f>
        <v>2681</v>
      </c>
      <c r="G73" s="261"/>
      <c r="H73" s="65">
        <f>+'Ark1'!S2727</f>
        <v>2681</v>
      </c>
      <c r="I73" s="261"/>
      <c r="J73" s="101">
        <f>+'Ark1'!T2727</f>
        <v>9.8259116730804443</v>
      </c>
      <c r="K73" s="47"/>
      <c r="L73" s="101">
        <f>+'Ark1'!U2727</f>
        <v>9.4853643157529355</v>
      </c>
      <c r="M73" s="101"/>
      <c r="N73" s="65">
        <f>+'Ark1'!Y2727</f>
        <v>146.98017157776971</v>
      </c>
      <c r="O73" s="47"/>
      <c r="P73" s="49">
        <f>+'Ark1'!W2727</f>
        <v>58.917941066766161</v>
      </c>
      <c r="Q73" s="47"/>
      <c r="R73" s="101">
        <f>+'Ark1'!AA2727</f>
        <v>31.244003395831943</v>
      </c>
      <c r="S73" s="49">
        <f>+'Ark1'!AB2727</f>
        <v>4.6475939411975444</v>
      </c>
      <c r="T73" s="65">
        <f>+'Ark1'!AC2727</f>
        <v>-47.519231511563184</v>
      </c>
      <c r="U73" s="65">
        <f t="shared" si="16"/>
        <v>55.854166666666664</v>
      </c>
      <c r="V73" s="49">
        <f>+'Ark1'!V2727</f>
        <v>14.95337560611712</v>
      </c>
      <c r="W73" s="65">
        <f>+'Ark1'!X2727</f>
        <v>159.24178935836321</v>
      </c>
      <c r="X73" s="39"/>
      <c r="Y73" s="4"/>
      <c r="Z73" s="14"/>
      <c r="AA73" s="52"/>
      <c r="AB73" s="5"/>
      <c r="AC73" s="18"/>
      <c r="AI73"/>
    </row>
    <row r="74" spans="1:35" ht="15.6">
      <c r="A74" s="39"/>
      <c r="B74" s="47">
        <f>+'Ark1'!C2728</f>
        <v>2020</v>
      </c>
      <c r="C74" s="47">
        <f>+'Ark1'!O2728</f>
        <v>54</v>
      </c>
      <c r="D74" s="48" t="str">
        <f t="shared" si="15"/>
        <v>Troms og Finnmark</v>
      </c>
      <c r="E74" s="47">
        <f>+'Ark1'!Q2728</f>
        <v>8</v>
      </c>
      <c r="F74" s="261">
        <f>+'Ark1'!R2728</f>
        <v>88</v>
      </c>
      <c r="G74" s="261"/>
      <c r="H74" s="65">
        <f>+'Ark1'!S2728</f>
        <v>88</v>
      </c>
      <c r="I74" s="261"/>
      <c r="J74" s="101">
        <f>+'Ark1'!T2728</f>
        <v>0.3225215319772769</v>
      </c>
      <c r="K74" s="47"/>
      <c r="L74" s="101">
        <f>+'Ark1'!U2728</f>
        <v>0.37087160311363593</v>
      </c>
      <c r="M74" s="101"/>
      <c r="N74" s="65">
        <f>+'Ark1'!Y2728</f>
        <v>175.08238636363637</v>
      </c>
      <c r="O74" s="47"/>
      <c r="P74" s="49">
        <f>+'Ark1'!W2728</f>
        <v>57.079545454545446</v>
      </c>
      <c r="Q74" s="47"/>
      <c r="R74" s="101">
        <f>+'Ark1'!AA2728</f>
        <v>31.095222740154281</v>
      </c>
      <c r="S74" s="49">
        <f>+'Ark1'!AB2728</f>
        <v>5.6653283442298807</v>
      </c>
      <c r="T74" s="65">
        <f>+'Ark1'!AC2728</f>
        <v>-31.865571597379681</v>
      </c>
      <c r="U74" s="65">
        <f t="shared" si="16"/>
        <v>11</v>
      </c>
      <c r="V74" s="49">
        <f>+'Ark1'!V2728</f>
        <v>14</v>
      </c>
      <c r="W74" s="65">
        <f>+'Ark1'!X2728</f>
        <v>189.68839259332225</v>
      </c>
      <c r="X74" s="39"/>
      <c r="Y74" s="4"/>
      <c r="Z74" s="14"/>
      <c r="AA74" s="52"/>
      <c r="AB74" s="5"/>
      <c r="AC74" s="18"/>
      <c r="AI74"/>
    </row>
    <row r="75" spans="1:35" ht="15.6">
      <c r="A75" s="39"/>
      <c r="B75" s="39"/>
      <c r="C75" s="39"/>
      <c r="D75" s="39"/>
      <c r="E75" s="39"/>
      <c r="F75" s="257"/>
      <c r="G75" s="257"/>
      <c r="H75" s="39"/>
      <c r="I75" s="257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4"/>
      <c r="Z75" s="14"/>
      <c r="AA75" s="52"/>
      <c r="AB75" s="1"/>
      <c r="AC75" s="18"/>
      <c r="AI75"/>
    </row>
    <row r="76" spans="1:35" ht="15.6">
      <c r="A76" s="39"/>
      <c r="B76" s="47">
        <f>+'Ark1'!C2729</f>
        <v>2019</v>
      </c>
      <c r="C76" s="47">
        <f>+'Ark1'!O2729</f>
        <v>1</v>
      </c>
      <c r="D76" s="48" t="str">
        <f t="shared" ref="D76:D85" si="17">VLOOKUP(C76,$AH$6:$AI$20,2)</f>
        <v>Viken</v>
      </c>
      <c r="E76" s="47">
        <f>+'Ark1'!Q2729</f>
        <v>108</v>
      </c>
      <c r="F76" s="261">
        <f>+'Ark1'!R2729</f>
        <v>3080</v>
      </c>
      <c r="G76" s="261"/>
      <c r="H76" s="65">
        <f>+'Ark1'!S2729</f>
        <v>3080</v>
      </c>
      <c r="I76" s="261"/>
      <c r="J76" s="101">
        <f>+'Ark1'!T2729</f>
        <v>10.994110298054611</v>
      </c>
      <c r="K76" s="47"/>
      <c r="L76" s="101">
        <f>+'Ark1'!U2729</f>
        <v>11.238582097511518</v>
      </c>
      <c r="M76" s="101"/>
      <c r="N76" s="65">
        <f>+'Ark1'!Y2729</f>
        <v>155.39646103896121</v>
      </c>
      <c r="O76" s="47"/>
      <c r="P76" s="49">
        <f>+'Ark1'!W2729</f>
        <v>59.181818181818173</v>
      </c>
      <c r="Q76" s="47"/>
      <c r="R76" s="101">
        <f>+'Ark1'!AA2729</f>
        <v>30.7209228558002</v>
      </c>
      <c r="S76" s="49">
        <f>+'Ark1'!AB2729</f>
        <v>4.5002951497067993</v>
      </c>
      <c r="T76" s="65">
        <f>+'Ark1'!AC2729</f>
        <v>-40.84926769233531</v>
      </c>
      <c r="U76" s="65">
        <f t="shared" ref="U76:U85" si="18">+F76/E76</f>
        <v>28.518518518518519</v>
      </c>
      <c r="V76" s="49">
        <f>+'Ark1'!V2729</f>
        <v>15.083116883116883</v>
      </c>
      <c r="W76" s="65">
        <f>+'Ark1'!X2729</f>
        <v>168.36019614188589</v>
      </c>
      <c r="X76" s="39"/>
      <c r="Y76" s="4"/>
      <c r="Z76" s="14"/>
      <c r="AA76" s="52"/>
      <c r="AB76" s="5"/>
      <c r="AC76" s="18"/>
      <c r="AI76"/>
    </row>
    <row r="77" spans="1:35" ht="15.6">
      <c r="A77" s="39"/>
      <c r="B77">
        <f>+'Ark1'!C2730</f>
        <v>2019</v>
      </c>
      <c r="C77">
        <f>+'Ark1'!O2730</f>
        <v>4</v>
      </c>
      <c r="D77" s="48" t="str">
        <f t="shared" si="17"/>
        <v>Innlandet</v>
      </c>
      <c r="E77">
        <f>+'Ark1'!Q2730</f>
        <v>151</v>
      </c>
      <c r="F77" s="222">
        <f>+'Ark1'!R2730</f>
        <v>5016</v>
      </c>
      <c r="H77" s="9">
        <f>+'Ark1'!S2730</f>
        <v>5016</v>
      </c>
      <c r="J77" s="96">
        <f>+'Ark1'!T2730</f>
        <v>17.904693913974658</v>
      </c>
      <c r="L77" s="96">
        <f>+'Ark1'!U2730</f>
        <v>18.152163303384377</v>
      </c>
      <c r="N77" s="9">
        <f>+'Ark1'!Y2730</f>
        <v>154.11722488038279</v>
      </c>
      <c r="P77" s="1">
        <f>+'Ark1'!W2730</f>
        <v>59.969696969696976</v>
      </c>
      <c r="R77" s="96">
        <f>+'Ark1'!AA2730</f>
        <v>29.077106670550208</v>
      </c>
      <c r="S77" s="1">
        <f>+'Ark1'!AB2730</f>
        <v>4.35893082058013</v>
      </c>
      <c r="T77" s="9">
        <f>+'Ark1'!AC2730</f>
        <v>-41.198313729359505</v>
      </c>
      <c r="U77" s="9">
        <f t="shared" si="18"/>
        <v>33.218543046357617</v>
      </c>
      <c r="V77" s="1">
        <f>+'Ark1'!V2730</f>
        <v>15.455143540669861</v>
      </c>
      <c r="W77" s="9">
        <f>+'Ark1'!X2730</f>
        <v>166.97424147387119</v>
      </c>
      <c r="X77" s="39"/>
      <c r="Y77" s="4"/>
      <c r="Z77" s="14"/>
      <c r="AA77" s="52"/>
      <c r="AB77" s="5"/>
      <c r="AC77" s="18"/>
      <c r="AI77"/>
    </row>
    <row r="78" spans="1:35" ht="15.6">
      <c r="A78" s="39"/>
      <c r="B78">
        <f>+'Ark1'!C2731</f>
        <v>2019</v>
      </c>
      <c r="C78">
        <f>+'Ark1'!O2731</f>
        <v>8</v>
      </c>
      <c r="D78" s="48" t="str">
        <f t="shared" si="17"/>
        <v>Telemark/ Vestfold</v>
      </c>
      <c r="E78">
        <f>+'Ark1'!Q2731</f>
        <v>70</v>
      </c>
      <c r="F78" s="222">
        <f>+'Ark1'!R2731</f>
        <v>2482</v>
      </c>
      <c r="H78" s="9">
        <f>+'Ark1'!S2731</f>
        <v>2482</v>
      </c>
      <c r="J78" s="96">
        <f>+'Ark1'!T2731</f>
        <v>8.8595395323933612</v>
      </c>
      <c r="L78" s="96">
        <f>+'Ark1'!U2731</f>
        <v>8.9687750654856284</v>
      </c>
      <c r="N78" s="9">
        <f>+'Ark1'!Y2731</f>
        <v>153.89045124899235</v>
      </c>
      <c r="P78" s="1">
        <f>+'Ark1'!W2731</f>
        <v>57.958501208702643</v>
      </c>
      <c r="R78" s="96">
        <f>+'Ark1'!AA2731</f>
        <v>36.501649337934637</v>
      </c>
      <c r="S78" s="1">
        <f>+'Ark1'!AB2731</f>
        <v>5.8264148013809152</v>
      </c>
      <c r="T78" s="9">
        <f>+'Ark1'!AC2731</f>
        <v>-56.158904049519151</v>
      </c>
      <c r="U78" s="9">
        <f t="shared" si="18"/>
        <v>35.457142857142856</v>
      </c>
      <c r="V78" s="1">
        <f>+'Ark1'!V2731</f>
        <v>14.38678485092667</v>
      </c>
      <c r="W78" s="9">
        <f>+'Ark1'!X2731</f>
        <v>166.72854956553925</v>
      </c>
      <c r="X78" s="39"/>
      <c r="Y78" s="4"/>
      <c r="Z78" s="14"/>
      <c r="AA78" s="52"/>
      <c r="AB78" s="5"/>
      <c r="AC78" s="18"/>
      <c r="AI78"/>
    </row>
    <row r="79" spans="1:35" ht="15.6">
      <c r="A79" s="39"/>
      <c r="B79">
        <f>+'Ark1'!C2732</f>
        <v>2019</v>
      </c>
      <c r="C79">
        <f>+'Ark1'!O2732</f>
        <v>9</v>
      </c>
      <c r="D79" s="48" t="str">
        <f t="shared" si="17"/>
        <v>Agder</v>
      </c>
      <c r="E79">
        <f>+'Ark1'!Q2732</f>
        <v>20</v>
      </c>
      <c r="F79" s="222">
        <f>+'Ark1'!R2732</f>
        <v>766</v>
      </c>
      <c r="H79" s="9">
        <f>+'Ark1'!S2732</f>
        <v>766</v>
      </c>
      <c r="J79" s="96">
        <f>+'Ark1'!T2732</f>
        <v>2.7342495091915042</v>
      </c>
      <c r="L79" s="96">
        <f>+'Ark1'!U2732</f>
        <v>2.8829308343880022</v>
      </c>
      <c r="N79" s="9">
        <f>+'Ark1'!Y2732</f>
        <v>160.28237597911243</v>
      </c>
      <c r="P79" s="1">
        <f>+'Ark1'!W2732</f>
        <v>58.749347258485614</v>
      </c>
      <c r="R79" s="96">
        <f>+'Ark1'!AA2732</f>
        <v>34.190837336940774</v>
      </c>
      <c r="S79" s="1">
        <f>+'Ark1'!AB2732</f>
        <v>4.4791181692302384</v>
      </c>
      <c r="T79" s="9">
        <f>+'Ark1'!AC2732</f>
        <v>-46.954813878996283</v>
      </c>
      <c r="U79" s="9">
        <f t="shared" si="18"/>
        <v>38.299999999999997</v>
      </c>
      <c r="V79" s="1">
        <f>+'Ark1'!V2732</f>
        <v>14.869451697127936</v>
      </c>
      <c r="W79" s="9">
        <f>+'Ark1'!X2732</f>
        <v>173.6537117866871</v>
      </c>
      <c r="X79" s="39"/>
      <c r="Y79" s="4"/>
      <c r="Z79" s="18"/>
      <c r="AA79" s="52"/>
      <c r="AI79"/>
    </row>
    <row r="80" spans="1:35" ht="15.6">
      <c r="A80" s="39"/>
      <c r="B80">
        <f>+'Ark1'!C2733</f>
        <v>2019</v>
      </c>
      <c r="C80">
        <f>+'Ark1'!O2733</f>
        <v>11</v>
      </c>
      <c r="D80" s="48" t="str">
        <f t="shared" si="17"/>
        <v>Rogaland</v>
      </c>
      <c r="E80">
        <f>+'Ark1'!Q2733</f>
        <v>246</v>
      </c>
      <c r="F80" s="222">
        <f>+'Ark1'!R2733</f>
        <v>11212</v>
      </c>
      <c r="H80" s="9">
        <f>+'Ark1'!S2733</f>
        <v>11178</v>
      </c>
      <c r="J80" s="96">
        <f>+'Ark1'!T2733</f>
        <v>40.021417097983225</v>
      </c>
      <c r="L80" s="96">
        <f>+'Ark1'!U2733</f>
        <v>40.036721539986274</v>
      </c>
      <c r="N80" s="9">
        <f>+'Ark1'!Y2733</f>
        <v>152.07426864074117</v>
      </c>
      <c r="P80" s="1">
        <f>+'Ark1'!W2733</f>
        <v>58.984433709071382</v>
      </c>
      <c r="R80" s="96">
        <f>+'Ark1'!AA2733</f>
        <v>30.489688620902825</v>
      </c>
      <c r="S80" s="1">
        <f>+'Ark1'!AB2733</f>
        <v>4.5859448614701011</v>
      </c>
      <c r="T80" s="9">
        <f>+'Ark1'!AC2733</f>
        <v>-44.735983985381687</v>
      </c>
      <c r="U80" s="9">
        <f t="shared" si="18"/>
        <v>45.577235772357724</v>
      </c>
      <c r="V80" s="1">
        <f>+'Ark1'!V2733</f>
        <v>14.995362112022828</v>
      </c>
      <c r="W80" s="9">
        <f>+'Ark1'!X2733</f>
        <v>165.26042558487757</v>
      </c>
      <c r="X80" s="39"/>
      <c r="Y80" s="11"/>
      <c r="Z80" s="11"/>
      <c r="AA80" s="52"/>
      <c r="AC80" s="18"/>
      <c r="AI80"/>
    </row>
    <row r="81" spans="1:35" ht="15.6">
      <c r="A81" s="39"/>
      <c r="B81">
        <f>+'Ark1'!C2734</f>
        <v>2019</v>
      </c>
      <c r="C81">
        <f>+'Ark1'!O2734</f>
        <v>14</v>
      </c>
      <c r="D81" s="48" t="str">
        <f t="shared" si="17"/>
        <v>Vestland</v>
      </c>
      <c r="E81">
        <f>+'Ark1'!Q2734</f>
        <v>60</v>
      </c>
      <c r="F81" s="222">
        <f>+'Ark1'!R2734</f>
        <v>1000</v>
      </c>
      <c r="H81" s="9">
        <f>+'Ark1'!S2734</f>
        <v>999</v>
      </c>
      <c r="J81" s="96">
        <f>+'Ark1'!T2734</f>
        <v>3.569516330537212</v>
      </c>
      <c r="L81" s="96">
        <f>+'Ark1'!U2734</f>
        <v>3.4725704169504201</v>
      </c>
      <c r="N81" s="9">
        <f>+'Ark1'!Y2734</f>
        <v>147.88746999999995</v>
      </c>
      <c r="P81" s="1">
        <f>+'Ark1'!W2734</f>
        <v>59.790790790790787</v>
      </c>
      <c r="R81" s="96">
        <f>+'Ark1'!AA2734</f>
        <v>30.119111583882034</v>
      </c>
      <c r="S81" s="1">
        <f>+'Ark1'!AB2734</f>
        <v>5.0198081386666686</v>
      </c>
      <c r="T81" s="9">
        <f>+'Ark1'!AC2734</f>
        <v>-39.422475654522742</v>
      </c>
      <c r="U81" s="9">
        <f t="shared" si="18"/>
        <v>16.666666666666668</v>
      </c>
      <c r="V81" s="1">
        <f>+'Ark1'!V2734</f>
        <v>15.329000000000001</v>
      </c>
      <c r="W81" s="9">
        <f>+'Ark1'!X2734</f>
        <v>160.38638136511369</v>
      </c>
      <c r="X81" s="39"/>
      <c r="Y81" s="5"/>
      <c r="Z81" s="18"/>
      <c r="AA81" s="52"/>
      <c r="AI81"/>
    </row>
    <row r="82" spans="1:35">
      <c r="A82" s="39"/>
      <c r="B82">
        <f>+'Ark1'!C2735</f>
        <v>2019</v>
      </c>
      <c r="C82">
        <f>+'Ark1'!O2735</f>
        <v>15</v>
      </c>
      <c r="D82" s="48" t="str">
        <f t="shared" si="17"/>
        <v>Møre og Romsdal</v>
      </c>
      <c r="E82">
        <f>+'Ark1'!Q2735</f>
        <v>11</v>
      </c>
      <c r="F82" s="222">
        <f>+'Ark1'!R2735</f>
        <v>633</v>
      </c>
      <c r="H82" s="9">
        <f>+'Ark1'!S2735</f>
        <v>633</v>
      </c>
      <c r="J82" s="96">
        <f>+'Ark1'!T2735</f>
        <v>2.2595038372300564</v>
      </c>
      <c r="L82" s="96">
        <f>+'Ark1'!U2735</f>
        <v>2.2841915950819671</v>
      </c>
      <c r="N82" s="9">
        <f>+'Ark1'!Y2735</f>
        <v>153.6770932069511</v>
      </c>
      <c r="P82" s="1">
        <f>+'Ark1'!W2735</f>
        <v>59.671406003159575</v>
      </c>
      <c r="R82" s="96">
        <f>+'Ark1'!AA2735</f>
        <v>28.247232744877241</v>
      </c>
      <c r="S82" s="1">
        <f>+'Ark1'!AB2735</f>
        <v>4.2485296125055365</v>
      </c>
      <c r="T82" s="9">
        <f>+'Ark1'!AC2735</f>
        <v>-30.572647785215882</v>
      </c>
      <c r="U82" s="9">
        <f t="shared" si="18"/>
        <v>57.545454545454547</v>
      </c>
      <c r="V82" s="1">
        <f>+'Ark1'!V2735</f>
        <v>15.33649289099526</v>
      </c>
      <c r="W82" s="9">
        <f>+'Ark1'!X2735</f>
        <v>166.49739242356549</v>
      </c>
      <c r="X82" s="39"/>
      <c r="Y82" s="11"/>
      <c r="Z82" s="11"/>
      <c r="AA82" s="52"/>
      <c r="AI82"/>
    </row>
    <row r="83" spans="1:35">
      <c r="A83" s="39"/>
      <c r="B83">
        <f>+'Ark1'!C2736</f>
        <v>2019</v>
      </c>
      <c r="C83">
        <f>+'Ark1'!O2736</f>
        <v>16</v>
      </c>
      <c r="D83" s="48" t="str">
        <f t="shared" si="17"/>
        <v>Trøndelag</v>
      </c>
      <c r="E83">
        <f>+'Ark1'!Q2736</f>
        <v>83</v>
      </c>
      <c r="F83" s="222">
        <f>+'Ark1'!R2736</f>
        <v>366</v>
      </c>
      <c r="H83" s="9">
        <f>+'Ark1'!S2736</f>
        <v>366</v>
      </c>
      <c r="J83" s="96">
        <f>+'Ark1'!T2736</f>
        <v>1.3064429769766197</v>
      </c>
      <c r="L83" s="96">
        <f>+'Ark1'!U2736</f>
        <v>1.1804875059914297</v>
      </c>
      <c r="N83" s="9">
        <f>+'Ark1'!Y2736</f>
        <v>137.36010928961753</v>
      </c>
      <c r="P83" s="1">
        <f>+'Ark1'!W2736</f>
        <v>58.595628415300546</v>
      </c>
      <c r="R83" s="96">
        <f>+'Ark1'!AA2736</f>
        <v>15.958737572441857</v>
      </c>
      <c r="S83" s="1">
        <f>+'Ark1'!AB2736</f>
        <v>3.8226221243593073</v>
      </c>
      <c r="T83" s="9">
        <f>+'Ark1'!AC2736</f>
        <v>-25.973315176761243</v>
      </c>
      <c r="U83" s="9">
        <f t="shared" si="18"/>
        <v>4.4096385542168672</v>
      </c>
      <c r="V83" s="1">
        <f>+'Ark1'!V2736</f>
        <v>14.852459016393439</v>
      </c>
      <c r="W83" s="9">
        <f>+'Ark1'!X2736</f>
        <v>148.81918666264085</v>
      </c>
      <c r="X83" s="39"/>
      <c r="Y83" s="11"/>
      <c r="Z83" s="11"/>
      <c r="AA83" s="52"/>
      <c r="AI83"/>
    </row>
    <row r="84" spans="1:35">
      <c r="A84" s="39"/>
      <c r="B84">
        <f>+'Ark1'!C2737</f>
        <v>2019</v>
      </c>
      <c r="C84">
        <f>+'Ark1'!O2737</f>
        <v>18</v>
      </c>
      <c r="D84" s="48" t="str">
        <f t="shared" si="17"/>
        <v>Nordland</v>
      </c>
      <c r="E84">
        <f>+'Ark1'!Q2737</f>
        <v>48</v>
      </c>
      <c r="F84" s="222">
        <f>+'Ark1'!R2737</f>
        <v>3352</v>
      </c>
      <c r="H84" s="9">
        <f>+'Ark1'!S2737</f>
        <v>3352</v>
      </c>
      <c r="J84" s="96">
        <f>+'Ark1'!T2737</f>
        <v>11.965018739960739</v>
      </c>
      <c r="L84" s="96">
        <f>+'Ark1'!U2737</f>
        <v>11.336045378407698</v>
      </c>
      <c r="N84" s="9">
        <f>+'Ark1'!Y2737</f>
        <v>144.02500000000009</v>
      </c>
      <c r="P84" s="1">
        <f>+'Ark1'!W2737</f>
        <v>59.576372315035776</v>
      </c>
      <c r="R84" s="96">
        <f>+'Ark1'!AA2737</f>
        <v>30.720749350112339</v>
      </c>
      <c r="S84" s="1">
        <f>+'Ark1'!AB2737</f>
        <v>4.4326856278899074</v>
      </c>
      <c r="T84" s="9">
        <f>+'Ark1'!AC2737</f>
        <v>-51.916178582149719</v>
      </c>
      <c r="U84" s="9">
        <f t="shared" si="18"/>
        <v>69.833333333333329</v>
      </c>
      <c r="V84" s="1">
        <f>+'Ark1'!V2737</f>
        <v>15.297732696897375</v>
      </c>
      <c r="W84" s="9">
        <f>+'Ark1'!X2737</f>
        <v>156.04008667388933</v>
      </c>
      <c r="X84" s="39"/>
      <c r="Y84" s="11"/>
      <c r="Z84" s="11"/>
      <c r="AA84" s="52"/>
      <c r="AI84"/>
    </row>
    <row r="85" spans="1:35">
      <c r="A85" s="39"/>
      <c r="B85">
        <f>+'Ark1'!C2738</f>
        <v>2019</v>
      </c>
      <c r="C85">
        <f>+'Ark1'!O2738</f>
        <v>54</v>
      </c>
      <c r="D85" s="48" t="str">
        <f t="shared" si="17"/>
        <v>Troms og Finnmark</v>
      </c>
      <c r="E85">
        <f>+'Ark1'!Q2738</f>
        <v>9</v>
      </c>
      <c r="F85" s="222">
        <f>+'Ark1'!R2738</f>
        <v>108</v>
      </c>
      <c r="H85" s="9">
        <f>+'Ark1'!S2738</f>
        <v>108</v>
      </c>
      <c r="J85" s="96">
        <f>+'Ark1'!T2738</f>
        <v>0.38550776369801903</v>
      </c>
      <c r="L85" s="96">
        <f>+'Ark1'!U2738</f>
        <v>0.44753226281267405</v>
      </c>
      <c r="N85" s="9">
        <f>+'Ark1'!Y2738</f>
        <v>176.47407407407403</v>
      </c>
      <c r="P85" s="1">
        <f>+'Ark1'!W2738</f>
        <v>58.370370370370381</v>
      </c>
      <c r="R85" s="96">
        <f>+'Ark1'!AA2738</f>
        <v>37.336994786648653</v>
      </c>
      <c r="S85" s="1">
        <f>+'Ark1'!AB2738</f>
        <v>5.5919793629946843</v>
      </c>
      <c r="T85" s="9">
        <f>+'Ark1'!AC2738</f>
        <v>-54.954203553018303</v>
      </c>
      <c r="U85" s="9">
        <f t="shared" si="18"/>
        <v>12</v>
      </c>
      <c r="V85" s="1">
        <f>+'Ark1'!V2738</f>
        <v>14.555555555555555</v>
      </c>
      <c r="W85" s="9">
        <f>+'Ark1'!X2738</f>
        <v>191.19617992857425</v>
      </c>
      <c r="X85" s="39"/>
      <c r="Y85" s="11"/>
      <c r="Z85" s="11"/>
      <c r="AA85" s="52"/>
      <c r="AI85"/>
    </row>
    <row r="86" spans="1:35" ht="15.6">
      <c r="A86" s="39"/>
      <c r="B86" s="39"/>
      <c r="C86" s="39"/>
      <c r="D86" s="39"/>
      <c r="E86" s="39"/>
      <c r="F86" s="257"/>
      <c r="G86" s="257"/>
      <c r="H86" s="39"/>
      <c r="I86" s="257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4"/>
      <c r="Z86" s="14"/>
      <c r="AA86" s="52"/>
      <c r="AB86" s="1"/>
      <c r="AC86" s="18"/>
      <c r="AI86"/>
    </row>
    <row r="87" spans="1:35">
      <c r="A87" s="39"/>
      <c r="B87">
        <f>+'Ark1'!C2739</f>
        <v>2018</v>
      </c>
      <c r="C87">
        <f>+'Ark1'!O2739</f>
        <v>1</v>
      </c>
      <c r="D87" s="48" t="str">
        <f t="shared" ref="D87:D96" si="19">VLOOKUP(C87,$AH$6:$AI$20,2)</f>
        <v>Viken</v>
      </c>
      <c r="E87">
        <f>+'Ark1'!Q2739</f>
        <v>105</v>
      </c>
      <c r="F87" s="222">
        <f>+'Ark1'!R2739</f>
        <v>3381</v>
      </c>
      <c r="H87" s="9">
        <f>+'Ark1'!S2739</f>
        <v>3381</v>
      </c>
      <c r="J87" s="96">
        <f>+'Ark1'!T2739</f>
        <v>11.686022397345502</v>
      </c>
      <c r="L87" s="96">
        <f>+'Ark1'!U2739</f>
        <v>11.910092276290522</v>
      </c>
      <c r="N87" s="9">
        <f>+'Ark1'!Y2739</f>
        <v>156.00967169476476</v>
      </c>
      <c r="P87" s="1">
        <f>+'Ark1'!W2739</f>
        <v>58.826382727003853</v>
      </c>
      <c r="R87" s="96">
        <f>+'Ark1'!AA2739</f>
        <v>29.983765861591412</v>
      </c>
      <c r="S87" s="1">
        <f>+'Ark1'!AB2739</f>
        <v>4.7603647611499804</v>
      </c>
      <c r="T87" s="9">
        <f>+'Ark1'!AC2739</f>
        <v>-44.164286342886726</v>
      </c>
      <c r="U87" s="9">
        <f t="shared" ref="U87:U96" si="20">+F87/E87</f>
        <v>32.200000000000003</v>
      </c>
      <c r="V87" s="1">
        <f>+'Ark1'!V2739</f>
        <v>14.87488908606921</v>
      </c>
      <c r="W87" s="9">
        <f>+'Ark1'!X2739</f>
        <v>169.02456304958272</v>
      </c>
      <c r="X87" s="39"/>
      <c r="Y87" s="11"/>
      <c r="Z87" s="11"/>
      <c r="AA87" s="52"/>
      <c r="AI87"/>
    </row>
    <row r="88" spans="1:35" ht="15.6">
      <c r="A88" s="39"/>
      <c r="B88">
        <f>+'Ark1'!C2740</f>
        <v>2018</v>
      </c>
      <c r="C88">
        <f>+'Ark1'!O2740</f>
        <v>4</v>
      </c>
      <c r="D88" s="48" t="str">
        <f t="shared" si="19"/>
        <v>Innlandet</v>
      </c>
      <c r="E88">
        <f>+'Ark1'!Q2740</f>
        <v>163</v>
      </c>
      <c r="F88" s="222">
        <f>+'Ark1'!R2740</f>
        <v>5557</v>
      </c>
      <c r="H88" s="9">
        <f>+'Ark1'!S2740</f>
        <v>5557</v>
      </c>
      <c r="J88" s="96">
        <f>+'Ark1'!T2740</f>
        <v>19.207106318263513</v>
      </c>
      <c r="L88" s="96">
        <f>+'Ark1'!U2740</f>
        <v>19.580134286525411</v>
      </c>
      <c r="N88" s="9">
        <f>+'Ark1'!Y2740</f>
        <v>156.04750764801148</v>
      </c>
      <c r="P88" s="1">
        <f>+'Ark1'!W2740</f>
        <v>59.282886449523119</v>
      </c>
      <c r="R88" s="96">
        <f>+'Ark1'!AA2740</f>
        <v>30.579896438990456</v>
      </c>
      <c r="S88" s="1">
        <f>+'Ark1'!AB2740</f>
        <v>5.0963596322328124</v>
      </c>
      <c r="T88" s="9">
        <f>+'Ark1'!AC2740</f>
        <v>-48.92011028099212</v>
      </c>
      <c r="U88" s="9">
        <f t="shared" si="20"/>
        <v>34.092024539877301</v>
      </c>
      <c r="V88" s="1">
        <f>+'Ark1'!V2740</f>
        <v>15.109411552996225</v>
      </c>
      <c r="W88" s="9">
        <f>+'Ark1'!X2740</f>
        <v>169.06555541496346</v>
      </c>
      <c r="X88" s="39"/>
      <c r="Y88" s="2"/>
      <c r="Z88" s="5"/>
      <c r="AA88" s="52"/>
      <c r="AB88" s="4"/>
      <c r="AC88" s="4"/>
      <c r="AI88"/>
    </row>
    <row r="89" spans="1:35" ht="15.6">
      <c r="A89" s="39"/>
      <c r="B89">
        <f>+'Ark1'!C2741</f>
        <v>2018</v>
      </c>
      <c r="C89">
        <f>+'Ark1'!O2741</f>
        <v>8</v>
      </c>
      <c r="D89" s="48" t="str">
        <f t="shared" si="19"/>
        <v>Telemark/ Vestfold</v>
      </c>
      <c r="E89">
        <f>+'Ark1'!Q2741</f>
        <v>82</v>
      </c>
      <c r="F89" s="222">
        <f>+'Ark1'!R2741</f>
        <v>2941</v>
      </c>
      <c r="H89" s="9">
        <f>+'Ark1'!S2741</f>
        <v>2941</v>
      </c>
      <c r="J89" s="96">
        <f>+'Ark1'!T2741</f>
        <v>10.165214986865758</v>
      </c>
      <c r="L89" s="96">
        <f>+'Ark1'!U2741</f>
        <v>10.415398768696601</v>
      </c>
      <c r="N89" s="9">
        <f>+'Ark1'!Y2741</f>
        <v>156.84202652159141</v>
      </c>
      <c r="P89" s="1">
        <f>+'Ark1'!W2741</f>
        <v>57.706902414144871</v>
      </c>
      <c r="R89" s="96">
        <f>+'Ark1'!AA2741</f>
        <v>32.795206842050931</v>
      </c>
      <c r="S89" s="1">
        <f>+'Ark1'!AB2741</f>
        <v>5.5315653166556995</v>
      </c>
      <c r="T89" s="9">
        <f>+'Ark1'!AC2741</f>
        <v>-50.872087486412383</v>
      </c>
      <c r="U89" s="9">
        <f t="shared" si="20"/>
        <v>35.865853658536587</v>
      </c>
      <c r="V89" s="1">
        <f>+'Ark1'!V2741</f>
        <v>14.26623597415845</v>
      </c>
      <c r="W89" s="9">
        <f>+'Ark1'!X2741</f>
        <v>169.92635592805124</v>
      </c>
      <c r="X89" s="39"/>
      <c r="Y89" s="4"/>
      <c r="Z89" s="4"/>
      <c r="AA89" s="52"/>
      <c r="AB89" s="1"/>
      <c r="AC89" s="5"/>
      <c r="AI89"/>
    </row>
    <row r="90" spans="1:35" ht="15.6">
      <c r="A90" s="39"/>
      <c r="B90">
        <f>+'Ark1'!C2742</f>
        <v>2018</v>
      </c>
      <c r="C90">
        <f>+'Ark1'!O2742</f>
        <v>9</v>
      </c>
      <c r="D90" s="48" t="str">
        <f t="shared" si="19"/>
        <v>Agder</v>
      </c>
      <c r="E90">
        <f>+'Ark1'!Q2742</f>
        <v>19</v>
      </c>
      <c r="F90" s="222">
        <f>+'Ark1'!R2742</f>
        <v>900</v>
      </c>
      <c r="H90" s="9">
        <f>+'Ark1'!S2742</f>
        <v>900</v>
      </c>
      <c r="J90" s="96">
        <f>+'Ark1'!T2742</f>
        <v>3.1107424305267526</v>
      </c>
      <c r="L90" s="96">
        <f>+'Ark1'!U2742</f>
        <v>3.1615663646803074</v>
      </c>
      <c r="N90" s="9">
        <f>+'Ark1'!Y2742</f>
        <v>155.57555555555555</v>
      </c>
      <c r="P90" s="1">
        <f>+'Ark1'!W2742</f>
        <v>58.46</v>
      </c>
      <c r="R90" s="96">
        <f>+'Ark1'!AA2742</f>
        <v>30.977935198069748</v>
      </c>
      <c r="S90" s="1">
        <f>+'Ark1'!AB2742</f>
        <v>4.3723322024851257</v>
      </c>
      <c r="T90" s="9">
        <f>+'Ark1'!AC2742</f>
        <v>-41.39349154645484</v>
      </c>
      <c r="U90" s="9">
        <f t="shared" si="20"/>
        <v>47.368421052631582</v>
      </c>
      <c r="V90" s="1">
        <f>+'Ark1'!V2742</f>
        <v>14.703333333333331</v>
      </c>
      <c r="W90" s="9">
        <f>+'Ark1'!X2742</f>
        <v>168.55423137113269</v>
      </c>
      <c r="X90" s="39"/>
      <c r="Y90" s="4"/>
      <c r="Z90" s="11"/>
      <c r="AA90" s="52"/>
      <c r="AB90" s="1"/>
      <c r="AC90" s="5"/>
      <c r="AI90"/>
    </row>
    <row r="91" spans="1:35" ht="15.6">
      <c r="A91" s="39"/>
      <c r="B91">
        <f>+'Ark1'!C2743</f>
        <v>2018</v>
      </c>
      <c r="C91">
        <f>+'Ark1'!O2743</f>
        <v>11</v>
      </c>
      <c r="D91" s="48" t="str">
        <f t="shared" si="19"/>
        <v>Rogaland</v>
      </c>
      <c r="E91">
        <f>+'Ark1'!Q2743</f>
        <v>226</v>
      </c>
      <c r="F91" s="222">
        <f>+'Ark1'!R2743</f>
        <v>10478</v>
      </c>
      <c r="H91" s="9">
        <f>+'Ark1'!S2743</f>
        <v>10477</v>
      </c>
      <c r="J91" s="96">
        <f>+'Ark1'!T2743</f>
        <v>36.215954652288126</v>
      </c>
      <c r="L91" s="96">
        <f>+'Ark1'!U2743</f>
        <v>36.033332715401826</v>
      </c>
      <c r="N91" s="9">
        <f>+'Ark1'!Y2743</f>
        <v>152.30270089711763</v>
      </c>
      <c r="P91" s="1">
        <f>+'Ark1'!W2743</f>
        <v>58.491743819795751</v>
      </c>
      <c r="R91" s="96">
        <f>+'Ark1'!AA2743</f>
        <v>30.158077253673248</v>
      </c>
      <c r="S91" s="1">
        <f>+'Ark1'!AB2743</f>
        <v>4.6480249873819268</v>
      </c>
      <c r="T91" s="9">
        <f>+'Ark1'!AC2743</f>
        <v>-44.715671849203041</v>
      </c>
      <c r="U91" s="9">
        <f t="shared" si="20"/>
        <v>46.362831858407077</v>
      </c>
      <c r="V91" s="1">
        <f>+'Ark1'!V2743</f>
        <v>14.744989501813327</v>
      </c>
      <c r="W91" s="9">
        <f>+'Ark1'!X2743</f>
        <v>165.02147511465515</v>
      </c>
      <c r="X91" s="39"/>
      <c r="Y91" s="4"/>
      <c r="Z91" s="11"/>
      <c r="AA91" s="52"/>
      <c r="AB91" s="1"/>
      <c r="AC91" s="5"/>
      <c r="AI91"/>
    </row>
    <row r="92" spans="1:35" ht="15.6">
      <c r="A92" s="39"/>
      <c r="B92">
        <f>+'Ark1'!C2744</f>
        <v>2018</v>
      </c>
      <c r="C92">
        <f>+'Ark1'!O2744</f>
        <v>14</v>
      </c>
      <c r="D92" s="48" t="str">
        <f t="shared" si="19"/>
        <v>Vestland</v>
      </c>
      <c r="E92">
        <f>+'Ark1'!Q2744</f>
        <v>57</v>
      </c>
      <c r="F92" s="222">
        <f>+'Ark1'!R2744</f>
        <v>961</v>
      </c>
      <c r="H92" s="9">
        <f>+'Ark1'!S2744</f>
        <v>961</v>
      </c>
      <c r="J92" s="96">
        <f>+'Ark1'!T2744</f>
        <v>3.3215816397068991</v>
      </c>
      <c r="L92" s="96">
        <f>+'Ark1'!U2744</f>
        <v>3.3048888399561398</v>
      </c>
      <c r="N92" s="9">
        <f>+'Ark1'!Y2744</f>
        <v>152.30530697190429</v>
      </c>
      <c r="P92" s="1">
        <f>+'Ark1'!W2744</f>
        <v>58.79500520291365</v>
      </c>
      <c r="R92" s="96">
        <f>+'Ark1'!AA2744</f>
        <v>30.266709730888127</v>
      </c>
      <c r="S92" s="1">
        <f>+'Ark1'!AB2744</f>
        <v>4.8170068150855778</v>
      </c>
      <c r="T92" s="9">
        <f>+'Ark1'!AC2744</f>
        <v>-39.738615461366322</v>
      </c>
      <c r="U92" s="9">
        <f t="shared" si="20"/>
        <v>16.859649122807017</v>
      </c>
      <c r="V92" s="1">
        <f>+'Ark1'!V2744</f>
        <v>14.895941727367324</v>
      </c>
      <c r="W92" s="9">
        <f>+'Ark1'!X2744</f>
        <v>165.01116681679775</v>
      </c>
      <c r="X92" s="39"/>
      <c r="Y92" s="4"/>
      <c r="Z92" s="11"/>
      <c r="AA92" s="52"/>
      <c r="AB92" s="1"/>
      <c r="AC92" s="5"/>
      <c r="AI92"/>
    </row>
    <row r="93" spans="1:35" ht="15.6">
      <c r="A93" s="39"/>
      <c r="B93">
        <f>+'Ark1'!C2745</f>
        <v>2018</v>
      </c>
      <c r="C93">
        <f>+'Ark1'!O2745</f>
        <v>15</v>
      </c>
      <c r="D93" s="48" t="str">
        <f t="shared" si="19"/>
        <v>Møre og Romsdal</v>
      </c>
      <c r="E93">
        <f>+'Ark1'!Q2745</f>
        <v>9</v>
      </c>
      <c r="F93" s="222">
        <f>+'Ark1'!R2745</f>
        <v>646</v>
      </c>
      <c r="H93" s="9">
        <f>+'Ark1'!S2745</f>
        <v>646</v>
      </c>
      <c r="J93" s="96">
        <f>+'Ark1'!T2745</f>
        <v>2.2328217890225353</v>
      </c>
      <c r="L93" s="96">
        <f>+'Ark1'!U2745</f>
        <v>2.1971416295160764</v>
      </c>
      <c r="N93" s="9">
        <f>+'Ark1'!Y2745</f>
        <v>150.62848297213623</v>
      </c>
      <c r="P93" s="1">
        <f>+'Ark1'!W2745</f>
        <v>59.63312693498451</v>
      </c>
      <c r="R93" s="96">
        <f>+'Ark1'!AA2745</f>
        <v>30.616693374342137</v>
      </c>
      <c r="S93" s="1">
        <f>+'Ark1'!AB2745</f>
        <v>4.8784055475814876</v>
      </c>
      <c r="T93" s="9">
        <f>+'Ark1'!AC2745</f>
        <v>-48.071616062139341</v>
      </c>
      <c r="U93" s="9">
        <f t="shared" si="20"/>
        <v>71.777777777777771</v>
      </c>
      <c r="V93" s="1">
        <f>+'Ark1'!V2745</f>
        <v>15.31888544891641</v>
      </c>
      <c r="W93" s="9">
        <f>+'Ark1'!X2745</f>
        <v>163.19445609115525</v>
      </c>
      <c r="X93" s="39"/>
      <c r="Y93" s="4"/>
      <c r="Z93" s="11"/>
      <c r="AA93" s="52"/>
      <c r="AB93" s="11"/>
      <c r="AC93" s="5"/>
      <c r="AI93"/>
    </row>
    <row r="94" spans="1:35" ht="15.6">
      <c r="A94" s="39"/>
      <c r="B94">
        <f>+'Ark1'!C2746</f>
        <v>2018</v>
      </c>
      <c r="C94">
        <f>+'Ark1'!O2746</f>
        <v>16</v>
      </c>
      <c r="D94" s="48" t="str">
        <f t="shared" si="19"/>
        <v>Trøndelag</v>
      </c>
      <c r="E94">
        <f>+'Ark1'!Q2746</f>
        <v>79</v>
      </c>
      <c r="F94" s="222">
        <f>+'Ark1'!R2746</f>
        <v>311</v>
      </c>
      <c r="H94" s="9">
        <f>+'Ark1'!S2746</f>
        <v>310</v>
      </c>
      <c r="J94" s="96">
        <f>+'Ark1'!T2746</f>
        <v>1.074934328770911</v>
      </c>
      <c r="L94" s="96">
        <f>+'Ark1'!U2746</f>
        <v>0.96359380169696018</v>
      </c>
      <c r="N94" s="9">
        <f>+'Ark1'!Y2746</f>
        <v>137.21929260450156</v>
      </c>
      <c r="P94" s="1">
        <f>+'Ark1'!W2746</f>
        <v>56.925806451612893</v>
      </c>
      <c r="R94" s="96">
        <f>+'Ark1'!AA2746</f>
        <v>17.691668427193882</v>
      </c>
      <c r="S94" s="1">
        <f>+'Ark1'!AB2746</f>
        <v>4.6076001549987851</v>
      </c>
      <c r="T94" s="9">
        <f>+'Ark1'!AC2746</f>
        <v>-34.469232026233158</v>
      </c>
      <c r="U94" s="9">
        <f t="shared" si="20"/>
        <v>3.9367088607594938</v>
      </c>
      <c r="V94" s="1">
        <f>+'Ark1'!V2746</f>
        <v>13.932475884244372</v>
      </c>
      <c r="W94" s="9">
        <f>+'Ark1'!X2746</f>
        <v>149.13517712756877</v>
      </c>
      <c r="X94" s="39"/>
      <c r="Y94" s="4"/>
      <c r="Z94" s="11"/>
      <c r="AA94" s="52"/>
      <c r="AB94" s="11"/>
      <c r="AC94" s="5"/>
      <c r="AI94"/>
    </row>
    <row r="95" spans="1:35" ht="15.6">
      <c r="A95" s="39"/>
      <c r="B95" s="47">
        <f>+'Ark1'!C2747</f>
        <v>2018</v>
      </c>
      <c r="C95" s="47">
        <f>+'Ark1'!O2747</f>
        <v>18</v>
      </c>
      <c r="D95" s="48" t="str">
        <f t="shared" si="19"/>
        <v>Nordland</v>
      </c>
      <c r="E95" s="47">
        <f>+'Ark1'!Q2747</f>
        <v>46</v>
      </c>
      <c r="F95" s="261">
        <f>+'Ark1'!R2747</f>
        <v>3583</v>
      </c>
      <c r="G95" s="261"/>
      <c r="H95" s="65">
        <f>+'Ark1'!S2747</f>
        <v>3583</v>
      </c>
      <c r="I95" s="261"/>
      <c r="J95" s="101">
        <f>+'Ark1'!T2747</f>
        <v>12.38421125397484</v>
      </c>
      <c r="K95" s="47"/>
      <c r="L95" s="101">
        <f>+'Ark1'!U2747</f>
        <v>11.743302704478456</v>
      </c>
      <c r="M95" s="101"/>
      <c r="N95" s="65">
        <f>+'Ark1'!Y2747</f>
        <v>145.15266536422004</v>
      </c>
      <c r="O95" s="47"/>
      <c r="P95" s="49">
        <f>+'Ark1'!W2747</f>
        <v>58.857661177783982</v>
      </c>
      <c r="Q95" s="47"/>
      <c r="R95" s="101">
        <f>+'Ark1'!AA2747</f>
        <v>31.184579334836403</v>
      </c>
      <c r="S95" s="49">
        <f>+'Ark1'!AB2747</f>
        <v>4.6921234110547676</v>
      </c>
      <c r="T95" s="65">
        <f>+'Ark1'!AC2747</f>
        <v>-47.316039904039961</v>
      </c>
      <c r="U95" s="65">
        <f t="shared" si="20"/>
        <v>77.891304347826093</v>
      </c>
      <c r="V95" s="49">
        <f>+'Ark1'!V2747</f>
        <v>14.907619313424503</v>
      </c>
      <c r="W95" s="65">
        <f>+'Ark1'!X2747</f>
        <v>157.26182596340175</v>
      </c>
      <c r="X95" s="39"/>
      <c r="Y95" s="4"/>
      <c r="Z95" s="11"/>
      <c r="AA95" s="52"/>
      <c r="AB95" s="11"/>
      <c r="AC95" s="5"/>
      <c r="AI95"/>
    </row>
    <row r="96" spans="1:35" ht="15.6">
      <c r="A96" s="39"/>
      <c r="B96" s="47">
        <f>+'Ark1'!C2748</f>
        <v>2018</v>
      </c>
      <c r="C96" s="47">
        <f>+'Ark1'!O2748</f>
        <v>54</v>
      </c>
      <c r="D96" s="48" t="str">
        <f t="shared" si="19"/>
        <v>Troms og Finnmark</v>
      </c>
      <c r="E96" s="47">
        <f>+'Ark1'!Q2748</f>
        <v>10</v>
      </c>
      <c r="F96" s="261">
        <f>+'Ark1'!R2748</f>
        <v>174</v>
      </c>
      <c r="G96" s="261"/>
      <c r="H96" s="65">
        <f>+'Ark1'!S2748</f>
        <v>174</v>
      </c>
      <c r="I96" s="261"/>
      <c r="J96" s="101">
        <f>+'Ark1'!T2748</f>
        <v>0.60141020323517203</v>
      </c>
      <c r="K96" s="47"/>
      <c r="L96" s="101">
        <f>+'Ark1'!U2748</f>
        <v>0.6905486127577054</v>
      </c>
      <c r="M96" s="101"/>
      <c r="N96" s="65">
        <f>+'Ark1'!Y2748</f>
        <v>175.76264367816091</v>
      </c>
      <c r="O96" s="47"/>
      <c r="P96" s="49">
        <f>+'Ark1'!W2748</f>
        <v>57.149425287356323</v>
      </c>
      <c r="Q96" s="47"/>
      <c r="R96" s="101">
        <f>+'Ark1'!AA2748</f>
        <v>37.37318228262761</v>
      </c>
      <c r="S96" s="49">
        <f>+'Ark1'!AB2748</f>
        <v>5.3466688214061744</v>
      </c>
      <c r="T96" s="65">
        <f>+'Ark1'!AC2748</f>
        <v>-52.558633886010867</v>
      </c>
      <c r="U96" s="65">
        <f t="shared" si="20"/>
        <v>17.399999999999999</v>
      </c>
      <c r="V96" s="49">
        <f>+'Ark1'!V2748</f>
        <v>13.948275862068964</v>
      </c>
      <c r="W96" s="65">
        <f>+'Ark1'!X2748</f>
        <v>190.42539943462728</v>
      </c>
      <c r="X96" s="39"/>
      <c r="Y96" s="4"/>
      <c r="Z96" s="11"/>
      <c r="AA96" s="52"/>
      <c r="AB96" s="5"/>
      <c r="AC96" s="5"/>
      <c r="AI96"/>
    </row>
    <row r="97" spans="1:35" ht="15.6">
      <c r="A97" s="39"/>
      <c r="B97" s="39"/>
      <c r="C97" s="39"/>
      <c r="D97" s="39"/>
      <c r="E97" s="39"/>
      <c r="F97" s="257"/>
      <c r="G97" s="257"/>
      <c r="H97" s="39"/>
      <c r="I97" s="257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4"/>
      <c r="Z97" s="14"/>
      <c r="AA97" s="52"/>
      <c r="AB97" s="1"/>
      <c r="AC97" s="18"/>
      <c r="AI97"/>
    </row>
    <row r="98" spans="1:35" ht="15.6">
      <c r="A98" s="39"/>
      <c r="B98" s="47">
        <f>+'Ark1'!C2749</f>
        <v>2017</v>
      </c>
      <c r="C98" s="47">
        <f>+'Ark1'!O2749</f>
        <v>1</v>
      </c>
      <c r="D98" s="48" t="str">
        <f t="shared" ref="D98:D107" si="21">VLOOKUP(C98,$AH$6:$AI$20,2)</f>
        <v>Viken</v>
      </c>
      <c r="E98" s="47">
        <f>+'Ark1'!Q2749</f>
        <v>115</v>
      </c>
      <c r="F98" s="261">
        <f>+'Ark1'!R2749</f>
        <v>3259</v>
      </c>
      <c r="G98" s="261"/>
      <c r="H98" s="65">
        <f>+'Ark1'!S2749</f>
        <v>3259</v>
      </c>
      <c r="I98" s="261"/>
      <c r="J98" s="101">
        <f>+'Ark1'!T2749</f>
        <v>11.629732719551797</v>
      </c>
      <c r="K98" s="47"/>
      <c r="L98" s="101">
        <f>+'Ark1'!U2749</f>
        <v>11.919561554411665</v>
      </c>
      <c r="M98" s="101"/>
      <c r="N98" s="65">
        <f>+'Ark1'!Y2749</f>
        <v>155.52267566738237</v>
      </c>
      <c r="O98" s="47"/>
      <c r="P98" s="49">
        <f>+'Ark1'!W2749</f>
        <v>58.866830316047889</v>
      </c>
      <c r="Q98" s="47"/>
      <c r="R98" s="101">
        <f>+'Ark1'!AA2749</f>
        <v>29.971080027388236</v>
      </c>
      <c r="S98" s="49">
        <f>+'Ark1'!AB2749</f>
        <v>4.9423247470432896</v>
      </c>
      <c r="T98" s="65">
        <f>+'Ark1'!AC2749</f>
        <v>-44.963517985711185</v>
      </c>
      <c r="U98" s="65">
        <f t="shared" ref="U98:U107" si="22">+F98/E98</f>
        <v>28.339130434782607</v>
      </c>
      <c r="V98" s="49">
        <f>+'Ark1'!V2749</f>
        <v>14.889229825099724</v>
      </c>
      <c r="W98" s="65">
        <f>+'Ark1'!X2749</f>
        <v>168.49694005133478</v>
      </c>
      <c r="X98" s="39"/>
      <c r="Y98" s="4"/>
      <c r="Z98" s="11"/>
      <c r="AA98" s="52"/>
      <c r="AB98" s="5"/>
      <c r="AC98" s="5"/>
      <c r="AI98"/>
    </row>
    <row r="99" spans="1:35" ht="15.6">
      <c r="A99" s="39"/>
      <c r="B99" s="47">
        <f>+'Ark1'!C2750</f>
        <v>2017</v>
      </c>
      <c r="C99" s="47">
        <f>+'Ark1'!O2750</f>
        <v>4</v>
      </c>
      <c r="D99" s="48" t="str">
        <f t="shared" si="21"/>
        <v>Innlandet</v>
      </c>
      <c r="E99" s="47">
        <f>+'Ark1'!Q2750</f>
        <v>163</v>
      </c>
      <c r="F99" s="261">
        <f>+'Ark1'!R2750</f>
        <v>5455</v>
      </c>
      <c r="G99" s="261"/>
      <c r="H99" s="65">
        <f>+'Ark1'!S2750</f>
        <v>5455</v>
      </c>
      <c r="I99" s="261"/>
      <c r="J99" s="101">
        <f>+'Ark1'!T2750</f>
        <v>19.466152803054634</v>
      </c>
      <c r="K99" s="47"/>
      <c r="L99" s="101">
        <f>+'Ark1'!U2750</f>
        <v>19.396083988950505</v>
      </c>
      <c r="M99" s="101"/>
      <c r="N99" s="65">
        <f>+'Ark1'!Y2750</f>
        <v>151.19488542621465</v>
      </c>
      <c r="O99" s="47"/>
      <c r="P99" s="49">
        <f>+'Ark1'!W2750</f>
        <v>58.804766269477554</v>
      </c>
      <c r="Q99" s="47"/>
      <c r="R99" s="101">
        <f>+'Ark1'!AA2750</f>
        <v>27.227918650582975</v>
      </c>
      <c r="S99" s="49">
        <f>+'Ark1'!AB2750</f>
        <v>5.3043585156463511</v>
      </c>
      <c r="T99" s="65">
        <f>+'Ark1'!AC2750</f>
        <v>-25.935309858948305</v>
      </c>
      <c r="U99" s="65">
        <f t="shared" si="22"/>
        <v>33.466257668711656</v>
      </c>
      <c r="V99" s="49">
        <f>+'Ark1'!V2750</f>
        <v>14.805132905591201</v>
      </c>
      <c r="W99" s="65">
        <f>+'Ark1'!X2750</f>
        <v>163.80810988755653</v>
      </c>
      <c r="X99" s="39"/>
      <c r="Y99" s="4"/>
      <c r="Z99" s="11"/>
      <c r="AA99" s="52"/>
      <c r="AB99" s="5"/>
      <c r="AC99" s="5"/>
      <c r="AI99"/>
    </row>
    <row r="100" spans="1:35" ht="15.6">
      <c r="A100" s="39"/>
      <c r="B100" s="47">
        <f>+'Ark1'!C2751</f>
        <v>2017</v>
      </c>
      <c r="C100" s="47">
        <f>+'Ark1'!O2751</f>
        <v>8</v>
      </c>
      <c r="D100" s="48" t="str">
        <f t="shared" si="21"/>
        <v>Telemark/ Vestfold</v>
      </c>
      <c r="E100" s="47">
        <f>+'Ark1'!Q2751</f>
        <v>99</v>
      </c>
      <c r="F100" s="261">
        <f>+'Ark1'!R2751</f>
        <v>3097</v>
      </c>
      <c r="G100" s="261"/>
      <c r="H100" s="65">
        <f>+'Ark1'!S2751</f>
        <v>3097</v>
      </c>
      <c r="I100" s="261"/>
      <c r="J100" s="101">
        <f>+'Ark1'!T2751</f>
        <v>11.051636156014702</v>
      </c>
      <c r="K100" s="47"/>
      <c r="L100" s="101">
        <f>+'Ark1'!U2751</f>
        <v>11.463811205589698</v>
      </c>
      <c r="M100" s="101"/>
      <c r="N100" s="65">
        <f>+'Ark1'!Y2751</f>
        <v>157.40032289312268</v>
      </c>
      <c r="O100" s="47"/>
      <c r="P100" s="49">
        <f>+'Ark1'!W2751</f>
        <v>57.494026477236019</v>
      </c>
      <c r="Q100" s="47"/>
      <c r="R100" s="101">
        <f>+'Ark1'!AA2751</f>
        <v>33.055441826060999</v>
      </c>
      <c r="S100" s="49">
        <f>+'Ark1'!AB2751</f>
        <v>5.7151221970683324</v>
      </c>
      <c r="T100" s="65">
        <f>+'Ark1'!AC2751</f>
        <v>-52.229662002313191</v>
      </c>
      <c r="U100" s="65">
        <f t="shared" si="22"/>
        <v>31.282828282828284</v>
      </c>
      <c r="V100" s="49">
        <f>+'Ark1'!V2751</f>
        <v>14.144333225702288</v>
      </c>
      <c r="W100" s="65">
        <f>+'Ark1'!X2751</f>
        <v>170.53122740316627</v>
      </c>
      <c r="X100" s="39"/>
      <c r="Y100" s="4"/>
      <c r="Z100" s="11"/>
      <c r="AA100" s="52"/>
      <c r="AB100" s="5"/>
      <c r="AC100" s="5"/>
      <c r="AI100"/>
    </row>
    <row r="101" spans="1:35" ht="15.6">
      <c r="A101" s="39"/>
      <c r="B101" s="47">
        <f>+'Ark1'!C2752</f>
        <v>2017</v>
      </c>
      <c r="C101" s="47">
        <f>+'Ark1'!O2752</f>
        <v>9</v>
      </c>
      <c r="D101" s="48" t="str">
        <f t="shared" si="21"/>
        <v>Agder</v>
      </c>
      <c r="E101" s="47">
        <f>+'Ark1'!Q2752</f>
        <v>22</v>
      </c>
      <c r="F101" s="261">
        <f>+'Ark1'!R2752</f>
        <v>801</v>
      </c>
      <c r="G101" s="261"/>
      <c r="H101" s="65">
        <f>+'Ark1'!S2752</f>
        <v>801</v>
      </c>
      <c r="I101" s="261"/>
      <c r="J101" s="101">
        <f>+'Ark1'!T2752</f>
        <v>2.8583663419334111</v>
      </c>
      <c r="K101" s="47"/>
      <c r="L101" s="101">
        <f>+'Ark1'!U2752</f>
        <v>3.0213532381977557</v>
      </c>
      <c r="M101" s="101"/>
      <c r="N101" s="65">
        <f>+'Ark1'!Y2752</f>
        <v>160.39350811485639</v>
      </c>
      <c r="O101" s="47"/>
      <c r="P101" s="49">
        <f>+'Ark1'!W2752</f>
        <v>58.283395755305854</v>
      </c>
      <c r="Q101" s="47"/>
      <c r="R101" s="101">
        <f>+'Ark1'!AA2752</f>
        <v>32.124967950886003</v>
      </c>
      <c r="S101" s="49">
        <f>+'Ark1'!AB2752</f>
        <v>4.7397526186314964</v>
      </c>
      <c r="T101" s="65">
        <f>+'Ark1'!AC2752</f>
        <v>-47.289960916584384</v>
      </c>
      <c r="U101" s="65">
        <f t="shared" si="22"/>
        <v>36.409090909090907</v>
      </c>
      <c r="V101" s="49">
        <f>+'Ark1'!V2752</f>
        <v>14.565543071161043</v>
      </c>
      <c r="W101" s="65">
        <f>+'Ark1'!X2752</f>
        <v>173.77411496734169</v>
      </c>
      <c r="X101" s="39"/>
      <c r="Y101" s="4"/>
      <c r="Z101" s="11"/>
      <c r="AA101" s="52"/>
      <c r="AB101" s="5"/>
      <c r="AC101" s="5"/>
      <c r="AI101"/>
    </row>
    <row r="102" spans="1:35" ht="15.6">
      <c r="A102" s="39"/>
      <c r="B102" s="47">
        <f>+'Ark1'!C2753</f>
        <v>2017</v>
      </c>
      <c r="C102" s="47">
        <f>+'Ark1'!O2753</f>
        <v>11</v>
      </c>
      <c r="D102" s="48" t="str">
        <f t="shared" si="21"/>
        <v>Rogaland</v>
      </c>
      <c r="E102" s="47">
        <f>+'Ark1'!Q2753</f>
        <v>235</v>
      </c>
      <c r="F102" s="261">
        <f>+'Ark1'!R2753</f>
        <v>9611</v>
      </c>
      <c r="G102" s="261"/>
      <c r="H102" s="65">
        <f>+'Ark1'!S2753</f>
        <v>9611</v>
      </c>
      <c r="I102" s="261"/>
      <c r="J102" s="101">
        <f>+'Ark1'!T2753</f>
        <v>34.29682760589516</v>
      </c>
      <c r="K102" s="47"/>
      <c r="L102" s="101">
        <f>+'Ark1'!U2753</f>
        <v>34.497796373361112</v>
      </c>
      <c r="M102" s="101"/>
      <c r="N102" s="65">
        <f>+'Ark1'!Y2753</f>
        <v>152.63023618770148</v>
      </c>
      <c r="O102" s="47"/>
      <c r="P102" s="49">
        <f>+'Ark1'!W2753</f>
        <v>58.579336177296874</v>
      </c>
      <c r="Q102" s="47"/>
      <c r="R102" s="101">
        <f>+'Ark1'!AA2753</f>
        <v>29.752685956875681</v>
      </c>
      <c r="S102" s="49">
        <f>+'Ark1'!AB2753</f>
        <v>4.6416957371060468</v>
      </c>
      <c r="T102" s="65">
        <f>+'Ark1'!AC2753</f>
        <v>-46.848099055942839</v>
      </c>
      <c r="U102" s="65">
        <f t="shared" si="22"/>
        <v>40.897872340425529</v>
      </c>
      <c r="V102" s="49">
        <f>+'Ark1'!V2753</f>
        <v>14.762875871397361</v>
      </c>
      <c r="W102" s="65">
        <f>+'Ark1'!X2753</f>
        <v>165.36320280357745</v>
      </c>
      <c r="X102" s="39"/>
      <c r="Y102" s="4"/>
      <c r="Z102" s="11"/>
      <c r="AA102" s="52"/>
      <c r="AB102" s="5"/>
      <c r="AC102" s="5"/>
      <c r="AI102"/>
    </row>
    <row r="103" spans="1:35" ht="15.6">
      <c r="A103" s="39"/>
      <c r="B103" s="47">
        <f>+'Ark1'!C2754</f>
        <v>2017</v>
      </c>
      <c r="C103" s="47">
        <f>+'Ark1'!O2754</f>
        <v>14</v>
      </c>
      <c r="D103" s="48" t="str">
        <f t="shared" si="21"/>
        <v>Vestland</v>
      </c>
      <c r="E103" s="47">
        <f>+'Ark1'!Q2754</f>
        <v>53</v>
      </c>
      <c r="F103" s="261">
        <f>+'Ark1'!R2754</f>
        <v>959</v>
      </c>
      <c r="G103" s="261"/>
      <c r="H103" s="65">
        <f>+'Ark1'!S2754</f>
        <v>959</v>
      </c>
      <c r="I103" s="261"/>
      <c r="J103" s="101">
        <f>+'Ark1'!T2754</f>
        <v>3.4221889162473675</v>
      </c>
      <c r="K103" s="47"/>
      <c r="L103" s="101">
        <f>+'Ark1'!U2754</f>
        <v>3.418877808951668</v>
      </c>
      <c r="M103" s="101"/>
      <c r="N103" s="65">
        <f>+'Ark1'!Y2754</f>
        <v>151.59426485922816</v>
      </c>
      <c r="O103" s="47"/>
      <c r="P103" s="49">
        <f>+'Ark1'!W2754</f>
        <v>58.833159541188735</v>
      </c>
      <c r="Q103" s="47"/>
      <c r="R103" s="101">
        <f>+'Ark1'!AA2754</f>
        <v>30.492443523778935</v>
      </c>
      <c r="S103" s="49">
        <f>+'Ark1'!AB2754</f>
        <v>5.0075340033986144</v>
      </c>
      <c r="T103" s="65">
        <f>+'Ark1'!AC2754</f>
        <v>-50.230092894566717</v>
      </c>
      <c r="U103" s="65">
        <f t="shared" si="22"/>
        <v>18.09433962264151</v>
      </c>
      <c r="V103" s="49">
        <f>+'Ark1'!V2754</f>
        <v>14.816475495307616</v>
      </c>
      <c r="W103" s="65">
        <f>+'Ark1'!X2754</f>
        <v>164.24080699808059</v>
      </c>
      <c r="X103" s="39"/>
      <c r="Y103" s="4"/>
      <c r="Z103" s="11"/>
      <c r="AA103" s="52"/>
      <c r="AB103" s="5"/>
      <c r="AC103" s="5"/>
      <c r="AI103"/>
    </row>
    <row r="104" spans="1:35" ht="15.6">
      <c r="A104" s="39"/>
      <c r="B104" s="47">
        <f>+'Ark1'!C2755</f>
        <v>2017</v>
      </c>
      <c r="C104" s="47">
        <f>+'Ark1'!O2755</f>
        <v>15</v>
      </c>
      <c r="D104" s="48" t="str">
        <f t="shared" si="21"/>
        <v>Møre og Romsdal</v>
      </c>
      <c r="E104" s="47">
        <f>+'Ark1'!Q2755</f>
        <v>11</v>
      </c>
      <c r="F104" s="261">
        <f>+'Ark1'!R2755</f>
        <v>610</v>
      </c>
      <c r="G104" s="261"/>
      <c r="H104" s="65">
        <f>+'Ark1'!S2755</f>
        <v>610</v>
      </c>
      <c r="I104" s="261"/>
      <c r="J104" s="101">
        <f>+'Ark1'!T2755</f>
        <v>2.1767833565285648</v>
      </c>
      <c r="K104" s="47"/>
      <c r="L104" s="101">
        <f>+'Ark1'!U2755</f>
        <v>2.0605256010578703</v>
      </c>
      <c r="M104" s="101"/>
      <c r="N104" s="65">
        <f>+'Ark1'!Y2755</f>
        <v>143.63688524590162</v>
      </c>
      <c r="O104" s="47"/>
      <c r="P104" s="49">
        <f>+'Ark1'!W2755</f>
        <v>60.798360655737703</v>
      </c>
      <c r="Q104" s="47"/>
      <c r="R104" s="101">
        <f>+'Ark1'!AA2755</f>
        <v>24.756740432772496</v>
      </c>
      <c r="S104" s="49">
        <f>+'Ark1'!AB2755</f>
        <v>3.8326035239204006</v>
      </c>
      <c r="T104" s="65">
        <f>+'Ark1'!AC2755</f>
        <v>-36.714957638448332</v>
      </c>
      <c r="U104" s="65">
        <f t="shared" si="22"/>
        <v>55.454545454545453</v>
      </c>
      <c r="V104" s="49">
        <f>+'Ark1'!V2755</f>
        <v>15.868852459016397</v>
      </c>
      <c r="W104" s="65">
        <f>+'Ark1'!X2755</f>
        <v>155.61959398255871</v>
      </c>
      <c r="X104" s="39"/>
      <c r="Y104" s="4"/>
      <c r="Z104" s="11"/>
      <c r="AA104" s="52"/>
      <c r="AB104" s="5"/>
      <c r="AC104" s="5"/>
      <c r="AI104"/>
    </row>
    <row r="105" spans="1:35" ht="15.6">
      <c r="A105" s="39"/>
      <c r="B105" s="47">
        <f>+'Ark1'!C2756</f>
        <v>2017</v>
      </c>
      <c r="C105" s="47">
        <f>+'Ark1'!O2756</f>
        <v>16</v>
      </c>
      <c r="D105" s="48" t="str">
        <f t="shared" si="21"/>
        <v>Trøndelag</v>
      </c>
      <c r="E105" s="47">
        <f>+'Ark1'!Q2756</f>
        <v>85</v>
      </c>
      <c r="F105" s="261">
        <f>+'Ark1'!R2756</f>
        <v>377</v>
      </c>
      <c r="G105" s="261"/>
      <c r="H105" s="65">
        <f>+'Ark1'!S2756</f>
        <v>377</v>
      </c>
      <c r="I105" s="261"/>
      <c r="J105" s="101">
        <f>+'Ark1'!T2756</f>
        <v>1.3453234842807695</v>
      </c>
      <c r="K105" s="47"/>
      <c r="L105" s="101">
        <f>+'Ark1'!U2756</f>
        <v>1.188634612206652</v>
      </c>
      <c r="M105" s="101"/>
      <c r="N105" s="65">
        <f>+'Ark1'!Y2756</f>
        <v>134.06790450928375</v>
      </c>
      <c r="O105" s="47"/>
      <c r="P105" s="49">
        <f>+'Ark1'!W2756</f>
        <v>57.944297082228111</v>
      </c>
      <c r="Q105" s="47"/>
      <c r="R105" s="101">
        <f>+'Ark1'!AA2756</f>
        <v>13.399451832147779</v>
      </c>
      <c r="S105" s="49">
        <f>+'Ark1'!AB2756</f>
        <v>4.2344520528167449</v>
      </c>
      <c r="T105" s="65">
        <f>+'Ark1'!AC2756</f>
        <v>-39.325324976065033</v>
      </c>
      <c r="U105" s="65">
        <f t="shared" si="22"/>
        <v>4.4352941176470591</v>
      </c>
      <c r="V105" s="49">
        <f>+'Ark1'!V2756</f>
        <v>14.445623342175063</v>
      </c>
      <c r="W105" s="65">
        <f>+'Ark1'!X2756</f>
        <v>145.25233424624452</v>
      </c>
      <c r="X105" s="39"/>
      <c r="Y105" s="4"/>
      <c r="Z105" s="11"/>
      <c r="AA105" s="52"/>
      <c r="AB105" s="5"/>
      <c r="AC105" s="5"/>
      <c r="AI105"/>
    </row>
    <row r="106" spans="1:35" ht="15.6">
      <c r="A106" s="39"/>
      <c r="B106" s="47">
        <f>+'Ark1'!C2757</f>
        <v>2017</v>
      </c>
      <c r="C106" s="47">
        <f>+'Ark1'!O2757</f>
        <v>18</v>
      </c>
      <c r="D106" s="48" t="str">
        <f t="shared" si="21"/>
        <v>Nordland</v>
      </c>
      <c r="E106" s="47">
        <f>+'Ark1'!Q2757</f>
        <v>50</v>
      </c>
      <c r="F106" s="261">
        <f>+'Ark1'!R2757</f>
        <v>3688</v>
      </c>
      <c r="G106" s="261"/>
      <c r="H106" s="65">
        <f>+'Ark1'!S2757</f>
        <v>3688</v>
      </c>
      <c r="I106" s="261"/>
      <c r="J106" s="101">
        <f>+'Ark1'!T2757</f>
        <v>13.160618063733361</v>
      </c>
      <c r="K106" s="47"/>
      <c r="L106" s="101">
        <f>+'Ark1'!U2757</f>
        <v>12.375577645506061</v>
      </c>
      <c r="M106" s="101"/>
      <c r="N106" s="65">
        <f>+'Ark1'!Y2757</f>
        <v>142.68961496746195</v>
      </c>
      <c r="O106" s="47"/>
      <c r="P106" s="49">
        <f>+'Ark1'!W2757</f>
        <v>59.208785249457691</v>
      </c>
      <c r="Q106" s="47"/>
      <c r="R106" s="101">
        <f>+'Ark1'!AA2757</f>
        <v>29.865791959244056</v>
      </c>
      <c r="S106" s="49">
        <f>+'Ark1'!AB2757</f>
        <v>4.4394954911966806</v>
      </c>
      <c r="T106" s="65">
        <f>+'Ark1'!AC2757</f>
        <v>-48.386484798156005</v>
      </c>
      <c r="U106" s="65">
        <f t="shared" si="22"/>
        <v>73.760000000000005</v>
      </c>
      <c r="V106" s="49">
        <f>+'Ark1'!V2757</f>
        <v>15.105477223427332</v>
      </c>
      <c r="W106" s="65">
        <f>+'Ark1'!X2757</f>
        <v>154.59329898966624</v>
      </c>
      <c r="X106" s="39"/>
      <c r="Y106" s="4"/>
      <c r="Z106" s="11"/>
      <c r="AA106" s="52"/>
      <c r="AB106" s="5"/>
      <c r="AC106" s="5"/>
      <c r="AI106"/>
    </row>
    <row r="107" spans="1:35" ht="15.6">
      <c r="A107" s="39"/>
      <c r="B107" s="47">
        <f>+'Ark1'!C2758</f>
        <v>2017</v>
      </c>
      <c r="C107" s="47">
        <f>+'Ark1'!O2758</f>
        <v>54</v>
      </c>
      <c r="D107" s="48" t="str">
        <f t="shared" si="21"/>
        <v>Troms og Finnmark</v>
      </c>
      <c r="E107" s="47">
        <f>+'Ark1'!Q2758</f>
        <v>13</v>
      </c>
      <c r="F107" s="261">
        <f>+'Ark1'!R2758</f>
        <v>166</v>
      </c>
      <c r="G107" s="261"/>
      <c r="H107" s="65">
        <f>+'Ark1'!S2758</f>
        <v>166</v>
      </c>
      <c r="I107" s="261"/>
      <c r="J107" s="101">
        <f>+'Ark1'!T2758</f>
        <v>0.59237055276023243</v>
      </c>
      <c r="K107" s="47"/>
      <c r="L107" s="101">
        <f>+'Ark1'!U2758</f>
        <v>0.65777797176702357</v>
      </c>
      <c r="M107" s="101"/>
      <c r="N107" s="65">
        <f>+'Ark1'!Y2758</f>
        <v>168.49578313253005</v>
      </c>
      <c r="O107" s="47"/>
      <c r="P107" s="49">
        <f>+'Ark1'!W2758</f>
        <v>55.933734939759027</v>
      </c>
      <c r="Q107" s="47"/>
      <c r="R107" s="101">
        <f>+'Ark1'!AA2758</f>
        <v>33.762714432232599</v>
      </c>
      <c r="S107" s="49">
        <f>+'Ark1'!AB2758</f>
        <v>6.181136814153672</v>
      </c>
      <c r="T107" s="65">
        <f>+'Ark1'!AC2758</f>
        <v>-61.014429543578416</v>
      </c>
      <c r="U107" s="65">
        <f t="shared" si="22"/>
        <v>12.76923076923077</v>
      </c>
      <c r="V107" s="49">
        <f>+'Ark1'!V2758</f>
        <v>13.168674698795179</v>
      </c>
      <c r="W107" s="65">
        <f>+'Ark1'!X2758</f>
        <v>182.55231108616479</v>
      </c>
      <c r="X107" s="39"/>
      <c r="Y107" s="4"/>
      <c r="Z107" s="11"/>
      <c r="AA107" s="52"/>
      <c r="AB107" s="5"/>
      <c r="AC107" s="5"/>
      <c r="AI107"/>
    </row>
    <row r="108" spans="1:35" ht="15.6">
      <c r="A108" s="39"/>
      <c r="B108" s="39"/>
      <c r="C108" s="39"/>
      <c r="D108" s="39"/>
      <c r="E108" s="39"/>
      <c r="F108" s="257"/>
      <c r="G108" s="257"/>
      <c r="H108" s="39"/>
      <c r="I108" s="257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4"/>
      <c r="Z108" s="14"/>
      <c r="AA108" s="52"/>
      <c r="AB108" s="1"/>
      <c r="AC108" s="18"/>
      <c r="AI108"/>
    </row>
    <row r="109" spans="1:35" ht="15.6">
      <c r="A109" s="39"/>
      <c r="B109" s="47">
        <f>+'Ark1'!C2759</f>
        <v>2016</v>
      </c>
      <c r="C109" s="47">
        <f>+'Ark1'!O2759</f>
        <v>1</v>
      </c>
      <c r="D109" s="48" t="str">
        <f t="shared" ref="D109:D118" si="23">VLOOKUP(C109,$AH$6:$AI$20,2)</f>
        <v>Viken</v>
      </c>
      <c r="E109" s="47">
        <f>+'Ark1'!Q2759</f>
        <v>112</v>
      </c>
      <c r="F109" s="261">
        <f>+'Ark1'!R2759</f>
        <v>3853</v>
      </c>
      <c r="G109" s="261"/>
      <c r="H109" s="65">
        <f>+'Ark1'!S2759</f>
        <v>3853</v>
      </c>
      <c r="I109" s="261"/>
      <c r="J109" s="101">
        <f>+'Ark1'!T2759</f>
        <v>13.378936768637798</v>
      </c>
      <c r="K109" s="47"/>
      <c r="L109" s="101">
        <f>+'Ark1'!U2759</f>
        <v>13.610543374870696</v>
      </c>
      <c r="M109" s="101"/>
      <c r="N109" s="65">
        <f>+'Ark1'!Y2759</f>
        <v>153.18730859070837</v>
      </c>
      <c r="O109" s="47"/>
      <c r="P109" s="49">
        <f>+'Ark1'!W2759</f>
        <v>58.739683363612755</v>
      </c>
      <c r="Q109" s="47"/>
      <c r="R109" s="101">
        <f>+'Ark1'!AA2759</f>
        <v>31.123031352329654</v>
      </c>
      <c r="S109" s="49">
        <f>+'Ark1'!AB2759</f>
        <v>5.0020473984568472</v>
      </c>
      <c r="T109" s="65">
        <f>+'Ark1'!AC2759</f>
        <v>-36.729701106042874</v>
      </c>
      <c r="U109" s="65">
        <f t="shared" ref="U109:U118" si="24">+F109/E109</f>
        <v>34.401785714285715</v>
      </c>
      <c r="V109" s="49">
        <f>+'Ark1'!V2759</f>
        <v>14.815208928107973</v>
      </c>
      <c r="W109" s="65">
        <f>+'Ark1'!X2759</f>
        <v>165.96674820228415</v>
      </c>
      <c r="X109" s="39"/>
      <c r="Y109" s="4"/>
      <c r="Z109" s="11"/>
      <c r="AA109" s="52"/>
      <c r="AB109" s="5"/>
      <c r="AC109" s="5"/>
      <c r="AI109"/>
    </row>
    <row r="110" spans="1:35" ht="15.6">
      <c r="A110" s="39"/>
      <c r="B110" s="47">
        <f>+'Ark1'!C2760</f>
        <v>2016</v>
      </c>
      <c r="C110" s="47">
        <f>+'Ark1'!O2760</f>
        <v>4</v>
      </c>
      <c r="D110" s="48" t="str">
        <f t="shared" si="23"/>
        <v>Innlandet</v>
      </c>
      <c r="E110" s="47">
        <f>+'Ark1'!Q2760</f>
        <v>162</v>
      </c>
      <c r="F110" s="261">
        <f>+'Ark1'!R2760</f>
        <v>5517</v>
      </c>
      <c r="G110" s="261"/>
      <c r="H110" s="65">
        <f>+'Ark1'!S2760</f>
        <v>5517</v>
      </c>
      <c r="I110" s="261"/>
      <c r="J110" s="101">
        <f>+'Ark1'!T2760</f>
        <v>19.156915170665648</v>
      </c>
      <c r="K110" s="47"/>
      <c r="L110" s="101">
        <f>+'Ark1'!U2760</f>
        <v>18.963682285563127</v>
      </c>
      <c r="M110" s="101"/>
      <c r="N110" s="65">
        <f>+'Ark1'!Y2760</f>
        <v>149.0616820735903</v>
      </c>
      <c r="O110" s="47"/>
      <c r="P110" s="49">
        <f>+'Ark1'!W2760</f>
        <v>59.598876200833779</v>
      </c>
      <c r="Q110" s="47"/>
      <c r="R110" s="101">
        <f>+'Ark1'!AA2760</f>
        <v>27.705604456924263</v>
      </c>
      <c r="S110" s="49">
        <f>+'Ark1'!AB2760</f>
        <v>4.5881555636097007</v>
      </c>
      <c r="T110" s="65">
        <f>+'Ark1'!AC2760</f>
        <v>-36.213564350048493</v>
      </c>
      <c r="U110" s="65">
        <f t="shared" si="24"/>
        <v>34.055555555555557</v>
      </c>
      <c r="V110" s="49">
        <f>+'Ark1'!V2760</f>
        <v>15.252311038607941</v>
      </c>
      <c r="W110" s="65">
        <f>+'Ark1'!X2760</f>
        <v>161.49694699197275</v>
      </c>
      <c r="X110" s="39"/>
      <c r="Y110" s="4"/>
      <c r="Z110" s="5"/>
      <c r="AA110" s="52"/>
      <c r="AI110"/>
    </row>
    <row r="111" spans="1:35" ht="15.6">
      <c r="A111" s="39"/>
      <c r="B111" s="47">
        <f>+'Ark1'!C2761</f>
        <v>2016</v>
      </c>
      <c r="C111" s="47">
        <f>+'Ark1'!O2761</f>
        <v>8</v>
      </c>
      <c r="D111" s="48" t="str">
        <f t="shared" si="23"/>
        <v>Telemark/ Vestfold</v>
      </c>
      <c r="E111" s="47">
        <f>+'Ark1'!Q2761</f>
        <v>89</v>
      </c>
      <c r="F111" s="261">
        <f>+'Ark1'!R2761</f>
        <v>3263</v>
      </c>
      <c r="G111" s="261"/>
      <c r="H111" s="65">
        <f>+'Ark1'!S2761</f>
        <v>3263</v>
      </c>
      <c r="I111" s="261"/>
      <c r="J111" s="101">
        <f>+'Ark1'!T2761</f>
        <v>11.330254522726484</v>
      </c>
      <c r="K111" s="47"/>
      <c r="L111" s="101">
        <f>+'Ark1'!U2761</f>
        <v>11.55373566346695</v>
      </c>
      <c r="M111" s="101"/>
      <c r="N111" s="65">
        <f>+'Ark1'!Y2761</f>
        <v>153.5506589028505</v>
      </c>
      <c r="O111" s="47"/>
      <c r="P111" s="49">
        <f>+'Ark1'!W2761</f>
        <v>57.893349678210242</v>
      </c>
      <c r="Q111" s="47"/>
      <c r="R111" s="101">
        <f>+'Ark1'!AA2761</f>
        <v>32.415818963230805</v>
      </c>
      <c r="S111" s="49">
        <f>+'Ark1'!AB2761</f>
        <v>5.5087172354502387</v>
      </c>
      <c r="T111" s="65">
        <f>+'Ark1'!AC2761</f>
        <v>-51.77598894326816</v>
      </c>
      <c r="U111" s="65">
        <f t="shared" si="24"/>
        <v>36.662921348314605</v>
      </c>
      <c r="V111" s="49">
        <f>+'Ark1'!V2761</f>
        <v>14.36132393502912</v>
      </c>
      <c r="W111" s="65">
        <f>+'Ark1'!X2761</f>
        <v>166.36041051229691</v>
      </c>
      <c r="X111" s="39"/>
      <c r="Y111" s="11"/>
      <c r="Z111" s="11"/>
      <c r="AA111" s="52"/>
      <c r="AC111" s="5"/>
      <c r="AI111"/>
    </row>
    <row r="112" spans="1:35" ht="15.6">
      <c r="A112" s="39"/>
      <c r="B112" s="47">
        <f>+'Ark1'!C2762</f>
        <v>2016</v>
      </c>
      <c r="C112" s="47">
        <f>+'Ark1'!O2762</f>
        <v>9</v>
      </c>
      <c r="D112" s="48" t="str">
        <f t="shared" si="23"/>
        <v>Agder</v>
      </c>
      <c r="E112" s="47">
        <f>+'Ark1'!Q2762</f>
        <v>22</v>
      </c>
      <c r="F112" s="261">
        <f>+'Ark1'!R2762</f>
        <v>782</v>
      </c>
      <c r="G112" s="261"/>
      <c r="H112" s="65">
        <f>+'Ark1'!S2762</f>
        <v>782</v>
      </c>
      <c r="I112" s="261"/>
      <c r="J112" s="101">
        <f>+'Ark1'!T2762</f>
        <v>2.7153720615299139</v>
      </c>
      <c r="K112" s="47"/>
      <c r="L112" s="101">
        <f>+'Ark1'!U2762</f>
        <v>2.8785516810671847</v>
      </c>
      <c r="M112" s="101"/>
      <c r="N112" s="65">
        <f>+'Ark1'!Y2762</f>
        <v>159.62966751918171</v>
      </c>
      <c r="O112" s="47"/>
      <c r="P112" s="49">
        <f>+'Ark1'!W2762</f>
        <v>58.479539641943745</v>
      </c>
      <c r="Q112" s="47"/>
      <c r="R112" s="101">
        <f>+'Ark1'!AA2762</f>
        <v>31.649455289057546</v>
      </c>
      <c r="S112" s="49">
        <f>+'Ark1'!AB2762</f>
        <v>4.71206383319688</v>
      </c>
      <c r="T112" s="65">
        <f>+'Ark1'!AC2762</f>
        <v>-40.187039277601059</v>
      </c>
      <c r="U112" s="65">
        <f t="shared" si="24"/>
        <v>35.545454545454547</v>
      </c>
      <c r="V112" s="49">
        <f>+'Ark1'!V2762</f>
        <v>14.656010230179024</v>
      </c>
      <c r="W112" s="65">
        <f>+'Ark1'!X2762</f>
        <v>172.94655202511549</v>
      </c>
      <c r="X112" s="39"/>
      <c r="Y112" s="5"/>
      <c r="Z112" s="5"/>
      <c r="AA112" s="52"/>
      <c r="AI112"/>
    </row>
    <row r="113" spans="1:35">
      <c r="A113" s="39"/>
      <c r="B113" s="47">
        <f>+'Ark1'!C2763</f>
        <v>2016</v>
      </c>
      <c r="C113" s="47">
        <f>+'Ark1'!O2763</f>
        <v>11</v>
      </c>
      <c r="D113" s="48" t="str">
        <f t="shared" si="23"/>
        <v>Rogaland</v>
      </c>
      <c r="E113" s="47">
        <f>+'Ark1'!Q2763</f>
        <v>224</v>
      </c>
      <c r="F113" s="261">
        <f>+'Ark1'!R2763</f>
        <v>10046</v>
      </c>
      <c r="G113" s="261"/>
      <c r="H113" s="65">
        <f>+'Ark1'!S2763</f>
        <v>10046</v>
      </c>
      <c r="I113" s="261"/>
      <c r="J113" s="101">
        <f>+'Ark1'!T2763</f>
        <v>34.883155665127255</v>
      </c>
      <c r="K113" s="47"/>
      <c r="L113" s="101">
        <f>+'Ark1'!U2763</f>
        <v>34.992618705056159</v>
      </c>
      <c r="M113" s="101"/>
      <c r="N113" s="65">
        <f>+'Ark1'!Y2763</f>
        <v>151.0530858052953</v>
      </c>
      <c r="O113" s="47"/>
      <c r="P113" s="49">
        <f>+'Ark1'!W2763</f>
        <v>59.055942663746769</v>
      </c>
      <c r="Q113" s="47"/>
      <c r="R113" s="101">
        <f>+'Ark1'!AA2763</f>
        <v>29.363728180933389</v>
      </c>
      <c r="S113" s="49">
        <f>+'Ark1'!AB2763</f>
        <v>4.4467625320027926</v>
      </c>
      <c r="T113" s="65">
        <f>+'Ark1'!AC2763</f>
        <v>-41.005470573394149</v>
      </c>
      <c r="U113" s="65">
        <f t="shared" si="24"/>
        <v>44.848214285714285</v>
      </c>
      <c r="V113" s="49">
        <f>+'Ark1'!V2763</f>
        <v>15.028170416086004</v>
      </c>
      <c r="W113" s="65">
        <f>+'Ark1'!X2763</f>
        <v>163.65448082913878</v>
      </c>
      <c r="X113" s="39"/>
      <c r="Y113" s="11"/>
      <c r="Z113" s="11"/>
      <c r="AA113" s="52"/>
      <c r="AI113"/>
    </row>
    <row r="114" spans="1:35" ht="15.6">
      <c r="A114" s="39"/>
      <c r="B114">
        <f>+'Ark1'!C2764</f>
        <v>2016</v>
      </c>
      <c r="C114">
        <f>+'Ark1'!O2764</f>
        <v>14</v>
      </c>
      <c r="D114" s="48" t="str">
        <f t="shared" si="23"/>
        <v>Vestland</v>
      </c>
      <c r="E114">
        <f>+'Ark1'!Q2764</f>
        <v>65</v>
      </c>
      <c r="F114" s="222">
        <f>+'Ark1'!R2764</f>
        <v>968</v>
      </c>
      <c r="H114" s="9">
        <f>+'Ark1'!S2764</f>
        <v>968</v>
      </c>
      <c r="J114" s="96">
        <f>+'Ark1'!T2764</f>
        <v>3.3612278204104307</v>
      </c>
      <c r="L114" s="96">
        <f>+'Ark1'!U2764</f>
        <v>3.3385442876659002</v>
      </c>
      <c r="N114" s="9">
        <f>+'Ark1'!Y2764</f>
        <v>149.56435950413243</v>
      </c>
      <c r="P114" s="1">
        <f>+'Ark1'!W2764</f>
        <v>58.763429752066131</v>
      </c>
      <c r="R114" s="96">
        <f>+'Ark1'!AA2764</f>
        <v>30.23790176079472</v>
      </c>
      <c r="S114" s="1">
        <f>+'Ark1'!AB2764</f>
        <v>5.5617147429033604</v>
      </c>
      <c r="T114" s="9">
        <f>+'Ark1'!AC2764</f>
        <v>-46.689576898688159</v>
      </c>
      <c r="U114" s="9">
        <f t="shared" si="24"/>
        <v>14.892307692307693</v>
      </c>
      <c r="V114" s="1">
        <f>+'Ark1'!V2764</f>
        <v>14.731404958677684</v>
      </c>
      <c r="W114" s="9">
        <f>+'Ark1'!X2764</f>
        <v>162.04155959277611</v>
      </c>
      <c r="X114" s="39"/>
      <c r="Y114" s="2"/>
      <c r="Z114" s="5"/>
      <c r="AA114" s="52"/>
      <c r="AB114" s="4"/>
      <c r="AC114" s="4"/>
      <c r="AI114"/>
    </row>
    <row r="115" spans="1:35" ht="15.6">
      <c r="A115" s="39"/>
      <c r="B115">
        <f>+'Ark1'!C2765</f>
        <v>2016</v>
      </c>
      <c r="C115">
        <f>+'Ark1'!O2765</f>
        <v>15</v>
      </c>
      <c r="D115" s="48" t="str">
        <f t="shared" si="23"/>
        <v>Møre og Romsdal</v>
      </c>
      <c r="E115">
        <f>+'Ark1'!Q2765</f>
        <v>13</v>
      </c>
      <c r="F115" s="222">
        <f>+'Ark1'!R2765</f>
        <v>636</v>
      </c>
      <c r="H115" s="9">
        <f>+'Ark1'!S2765</f>
        <v>636</v>
      </c>
      <c r="J115" s="96">
        <f>+'Ark1'!T2765</f>
        <v>2.2084100142366059</v>
      </c>
      <c r="L115" s="96">
        <f>+'Ark1'!U2765</f>
        <v>2.1215409036317374</v>
      </c>
      <c r="N115" s="9">
        <f>+'Ark1'!Y2765</f>
        <v>144.65738993710693</v>
      </c>
      <c r="P115" s="1">
        <f>+'Ark1'!W2765</f>
        <v>60.547169811320785</v>
      </c>
      <c r="R115" s="96">
        <f>+'Ark1'!AA2765</f>
        <v>25.364330029426061</v>
      </c>
      <c r="S115" s="1">
        <f>+'Ark1'!AB2765</f>
        <v>4.1854767064782576</v>
      </c>
      <c r="T115" s="9">
        <f>+'Ark1'!AC2765</f>
        <v>-39.492892596532826</v>
      </c>
      <c r="U115" s="9">
        <f t="shared" si="24"/>
        <v>48.92307692307692</v>
      </c>
      <c r="V115" s="1">
        <f>+'Ark1'!V2765</f>
        <v>15.698113207547172</v>
      </c>
      <c r="W115" s="9">
        <f>+'Ark1'!X2765</f>
        <v>156.72523286793825</v>
      </c>
      <c r="X115" s="39"/>
      <c r="Y115" s="4"/>
      <c r="Z115" s="4"/>
      <c r="AA115" s="52"/>
      <c r="AB115" s="1"/>
      <c r="AC115" s="5"/>
      <c r="AI115"/>
    </row>
    <row r="116" spans="1:35" ht="15.6">
      <c r="A116" s="39"/>
      <c r="B116">
        <f>+'Ark1'!C2766</f>
        <v>2016</v>
      </c>
      <c r="C116">
        <f>+'Ark1'!O2766</f>
        <v>16</v>
      </c>
      <c r="D116" s="48" t="str">
        <f t="shared" si="23"/>
        <v>Trøndelag</v>
      </c>
      <c r="E116">
        <f>+'Ark1'!Q2766</f>
        <v>100</v>
      </c>
      <c r="F116" s="222">
        <f>+'Ark1'!R2766</f>
        <v>360</v>
      </c>
      <c r="H116" s="9">
        <f>+'Ark1'!S2766</f>
        <v>334</v>
      </c>
      <c r="J116" s="96">
        <f>+'Ark1'!T2766</f>
        <v>1.2500434042848709</v>
      </c>
      <c r="L116" s="96">
        <f>+'Ark1'!U2766</f>
        <v>1.0460618216282802</v>
      </c>
      <c r="N116" s="9">
        <f>+'Ark1'!Y2766</f>
        <v>126.0088888888889</v>
      </c>
      <c r="P116" s="1">
        <f>+'Ark1'!W2766</f>
        <v>57.73353293413173</v>
      </c>
      <c r="R116" s="96">
        <f>+'Ark1'!AA2766</f>
        <v>14.437446343895099</v>
      </c>
      <c r="S116" s="1">
        <f>+'Ark1'!AB2766</f>
        <v>4.7724522723678202</v>
      </c>
      <c r="T116" s="9">
        <f>+'Ark1'!AC2766</f>
        <v>-32.094523327133174</v>
      </c>
      <c r="U116" s="9">
        <f t="shared" si="24"/>
        <v>3.6</v>
      </c>
      <c r="V116" s="1">
        <f>+'Ark1'!V2766</f>
        <v>14.047222222222222</v>
      </c>
      <c r="W116" s="9">
        <f>+'Ark1'!X2766</f>
        <v>147.46629348742027</v>
      </c>
      <c r="X116" s="39"/>
      <c r="Y116" s="4"/>
      <c r="Z116" s="11"/>
      <c r="AA116" s="52"/>
      <c r="AB116" s="1"/>
      <c r="AC116" s="5"/>
      <c r="AI116"/>
    </row>
    <row r="117" spans="1:35" ht="15.6">
      <c r="A117" s="39"/>
      <c r="B117">
        <f>+'Ark1'!C2767</f>
        <v>2016</v>
      </c>
      <c r="C117">
        <f>+'Ark1'!O2767</f>
        <v>18</v>
      </c>
      <c r="D117" s="48" t="str">
        <f t="shared" si="23"/>
        <v>Nordland</v>
      </c>
      <c r="E117">
        <f>+'Ark1'!Q2767</f>
        <v>52</v>
      </c>
      <c r="F117" s="222">
        <f>+'Ark1'!R2767</f>
        <v>3195</v>
      </c>
      <c r="H117" s="9">
        <f>+'Ark1'!S2767</f>
        <v>3188</v>
      </c>
      <c r="J117" s="96">
        <f>+'Ark1'!T2767</f>
        <v>11.094135213028231</v>
      </c>
      <c r="L117" s="96">
        <f>+'Ark1'!U2767</f>
        <v>10.801373721722976</v>
      </c>
      <c r="N117" s="9">
        <f>+'Ark1'!Y2767</f>
        <v>146.6069170579031</v>
      </c>
      <c r="P117" s="1">
        <f>+'Ark1'!W2767</f>
        <v>58.798933500627349</v>
      </c>
      <c r="R117" s="96">
        <f>+'Ark1'!AA2767</f>
        <v>31.069575971846071</v>
      </c>
      <c r="S117" s="1">
        <f>+'Ark1'!AB2767</f>
        <v>4.8106595740720488</v>
      </c>
      <c r="T117" s="9">
        <f>+'Ark1'!AC2767</f>
        <v>-58.650788754923354</v>
      </c>
      <c r="U117" s="9">
        <f t="shared" si="24"/>
        <v>61.442307692307693</v>
      </c>
      <c r="V117" s="1">
        <f>+'Ark1'!V2767</f>
        <v>14.786854460093901</v>
      </c>
      <c r="W117" s="9">
        <f>+'Ark1'!X2767</f>
        <v>159.10067362160217</v>
      </c>
      <c r="X117" s="39"/>
      <c r="Y117" s="4"/>
      <c r="Z117" s="11"/>
      <c r="AA117" s="52"/>
      <c r="AB117" s="1"/>
      <c r="AC117" s="5"/>
      <c r="AI117"/>
    </row>
    <row r="118" spans="1:35" ht="15.6">
      <c r="A118" s="39"/>
      <c r="B118">
        <f>+'Ark1'!C2768</f>
        <v>2016</v>
      </c>
      <c r="C118">
        <f>+'Ark1'!O2768</f>
        <v>54</v>
      </c>
      <c r="D118" s="48" t="str">
        <f t="shared" si="23"/>
        <v>Troms og Finnmark</v>
      </c>
      <c r="E118">
        <f>+'Ark1'!Q2768</f>
        <v>12</v>
      </c>
      <c r="F118" s="222">
        <f>+'Ark1'!R2768</f>
        <v>179</v>
      </c>
      <c r="H118" s="9">
        <f>+'Ark1'!S2768</f>
        <v>179</v>
      </c>
      <c r="J118" s="96">
        <f>+'Ark1'!T2768</f>
        <v>0.62154935935275535</v>
      </c>
      <c r="L118" s="96">
        <f>+'Ark1'!U2768</f>
        <v>0.69334755532696779</v>
      </c>
      <c r="N118" s="9">
        <f>+'Ark1'!Y2768</f>
        <v>167.97486033519547</v>
      </c>
      <c r="P118" s="1">
        <f>+'Ark1'!W2768</f>
        <v>56.843575418994405</v>
      </c>
      <c r="R118" s="96">
        <f>+'Ark1'!AA2768</f>
        <v>36.846681958478143</v>
      </c>
      <c r="S118" s="1">
        <f>+'Ark1'!AB2768</f>
        <v>6.0793726299612016</v>
      </c>
      <c r="T118" s="9">
        <f>+'Ark1'!AC2768</f>
        <v>-72.692266248468684</v>
      </c>
      <c r="U118" s="9">
        <f t="shared" si="24"/>
        <v>14.916666666666666</v>
      </c>
      <c r="V118" s="1">
        <f>+'Ark1'!V2768</f>
        <v>13.782122905027929</v>
      </c>
      <c r="W118" s="9">
        <f>+'Ark1'!X2768</f>
        <v>181.98793102404721</v>
      </c>
      <c r="X118" s="39"/>
      <c r="Y118" s="4"/>
      <c r="Z118" s="11"/>
      <c r="AA118" s="52"/>
      <c r="AB118" s="1"/>
      <c r="AC118" s="5"/>
      <c r="AI118"/>
    </row>
    <row r="119" spans="1:35" ht="15.6">
      <c r="A119" s="39"/>
      <c r="B119" s="39"/>
      <c r="C119" s="39"/>
      <c r="D119" s="39"/>
      <c r="E119" s="39"/>
      <c r="F119" s="257"/>
      <c r="G119" s="257"/>
      <c r="H119" s="39"/>
      <c r="I119" s="257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4"/>
      <c r="Z119" s="14"/>
      <c r="AA119" s="52"/>
      <c r="AB119" s="1"/>
      <c r="AC119" s="18"/>
      <c r="AI119"/>
    </row>
    <row r="120" spans="1:35" ht="15.6">
      <c r="A120" s="39"/>
      <c r="B120">
        <f>+'Ark1'!C2769</f>
        <v>2015</v>
      </c>
      <c r="C120">
        <f>+'Ark1'!O2769</f>
        <v>1</v>
      </c>
      <c r="D120" s="48" t="str">
        <f t="shared" ref="D120:D151" si="25">VLOOKUP(C120,$AH$6:$AI$20,2)</f>
        <v>Viken</v>
      </c>
      <c r="E120">
        <f>+'Ark1'!Q2769</f>
        <v>189</v>
      </c>
      <c r="F120" s="222">
        <f>+'Ark1'!R2769</f>
        <v>4001</v>
      </c>
      <c r="H120" s="9">
        <f>+'Ark1'!S2769</f>
        <v>4001</v>
      </c>
      <c r="J120" s="96">
        <f>+'Ark1'!T2769</f>
        <v>9.6831965923667109</v>
      </c>
      <c r="L120" s="96">
        <f>+'Ark1'!U2769</f>
        <v>10.15758563982064</v>
      </c>
      <c r="N120" s="9">
        <f>+'Ark1'!Y2769</f>
        <v>145.77670582354423</v>
      </c>
      <c r="P120" s="1">
        <f>+'Ark1'!W2769</f>
        <v>59.096725818545359</v>
      </c>
      <c r="R120" s="96">
        <f>+'Ark1'!AA2769</f>
        <v>32.224253429961678</v>
      </c>
      <c r="S120" s="1">
        <f>+'Ark1'!AB2769</f>
        <v>4.5491447655060337</v>
      </c>
      <c r="T120" s="9">
        <f>+'Ark1'!AC2769</f>
        <v>-30.452203647387702</v>
      </c>
      <c r="U120" s="9">
        <f t="shared" ref="U120:U151" si="26">+F120/E120</f>
        <v>21.169312169312171</v>
      </c>
      <c r="V120" s="1">
        <f>+'Ark1'!V2769</f>
        <v>15.032491877030745</v>
      </c>
      <c r="W120" s="9">
        <f>+'Ark1'!X2769</f>
        <v>157.93792613601781</v>
      </c>
      <c r="X120" s="39"/>
      <c r="Y120" s="4"/>
      <c r="Z120" s="11"/>
      <c r="AA120" s="52"/>
      <c r="AB120" s="1"/>
      <c r="AC120" s="5"/>
      <c r="AI120"/>
    </row>
    <row r="121" spans="1:35" ht="15.6">
      <c r="A121" s="39"/>
      <c r="B121">
        <f>+'Ark1'!C2770</f>
        <v>2015</v>
      </c>
      <c r="C121">
        <f>+'Ark1'!O2770</f>
        <v>4</v>
      </c>
      <c r="D121" s="48" t="str">
        <f t="shared" si="25"/>
        <v>Innlandet</v>
      </c>
      <c r="E121">
        <f>+'Ark1'!Q2770</f>
        <v>298</v>
      </c>
      <c r="F121" s="222">
        <f>+'Ark1'!R2770</f>
        <v>10271</v>
      </c>
      <c r="H121" s="9">
        <f>+'Ark1'!S2770</f>
        <v>10271</v>
      </c>
      <c r="J121" s="96">
        <f>+'Ark1'!T2770</f>
        <v>24.857813596650448</v>
      </c>
      <c r="L121" s="96">
        <f>+'Ark1'!U2770</f>
        <v>23.786293222598239</v>
      </c>
      <c r="N121" s="9">
        <f>+'Ark1'!Y2770</f>
        <v>132.97813260636747</v>
      </c>
      <c r="P121" s="1">
        <f>+'Ark1'!W2770</f>
        <v>59.182552818615527</v>
      </c>
      <c r="R121" s="96">
        <f>+'Ark1'!AA2770</f>
        <v>28.310345088682482</v>
      </c>
      <c r="S121" s="1">
        <f>+'Ark1'!AB2770</f>
        <v>4.0636632868914404</v>
      </c>
      <c r="T121" s="9">
        <f>+'Ark1'!AC2770</f>
        <v>-6.8255963775086999</v>
      </c>
      <c r="U121" s="9">
        <f t="shared" si="26"/>
        <v>34.466442953020135</v>
      </c>
      <c r="V121" s="1">
        <f>+'Ark1'!V2770</f>
        <v>15.105247785025801</v>
      </c>
      <c r="W121" s="9">
        <f>+'Ark1'!X2770</f>
        <v>144.07164962770071</v>
      </c>
      <c r="X121" s="39"/>
      <c r="Y121" s="4"/>
      <c r="Z121" s="11"/>
      <c r="AA121" s="52"/>
      <c r="AB121" s="1"/>
      <c r="AC121" s="5"/>
      <c r="AI121"/>
    </row>
    <row r="122" spans="1:35" ht="15.6">
      <c r="A122" s="39"/>
      <c r="B122">
        <f>+'Ark1'!C2771</f>
        <v>2015</v>
      </c>
      <c r="C122">
        <f>+'Ark1'!O2771</f>
        <v>8</v>
      </c>
      <c r="D122" s="48" t="str">
        <f t="shared" si="25"/>
        <v>Telemark/ Vestfold</v>
      </c>
      <c r="E122">
        <f>+'Ark1'!Q2771</f>
        <v>121</v>
      </c>
      <c r="F122" s="222">
        <f>+'Ark1'!R2771</f>
        <v>4977</v>
      </c>
      <c r="H122" s="9">
        <f>+'Ark1'!S2771</f>
        <v>4977</v>
      </c>
      <c r="J122" s="96">
        <f>+'Ark1'!T2771</f>
        <v>12.04530603354389</v>
      </c>
      <c r="L122" s="96">
        <f>+'Ark1'!U2771</f>
        <v>12.476040526156565</v>
      </c>
      <c r="N122" s="9">
        <f>+'Ark1'!Y2771</f>
        <v>143.93795459111897</v>
      </c>
      <c r="P122" s="1">
        <f>+'Ark1'!W2771</f>
        <v>58.654209363070102</v>
      </c>
      <c r="R122" s="96">
        <f>+'Ark1'!AA2771</f>
        <v>32.607175042483391</v>
      </c>
      <c r="S122" s="1">
        <f>+'Ark1'!AB2771</f>
        <v>4.9195230168839759</v>
      </c>
      <c r="T122" s="9">
        <f>+'Ark1'!AC2771</f>
        <v>-40.604303313755409</v>
      </c>
      <c r="U122" s="9">
        <f t="shared" si="26"/>
        <v>41.132231404958681</v>
      </c>
      <c r="V122" s="1">
        <f>+'Ark1'!V2771</f>
        <v>14.795057263411696</v>
      </c>
      <c r="W122" s="9">
        <f>+'Ark1'!X2771</f>
        <v>155.94577962201424</v>
      </c>
      <c r="X122" s="39"/>
      <c r="Y122" s="4"/>
      <c r="Z122" s="11"/>
      <c r="AA122" s="52"/>
      <c r="AB122" s="1"/>
      <c r="AC122" s="5"/>
      <c r="AI122"/>
    </row>
    <row r="123" spans="1:35" ht="15.6">
      <c r="A123" s="39"/>
      <c r="B123">
        <f>+'Ark1'!C2772</f>
        <v>2015</v>
      </c>
      <c r="C123">
        <f>+'Ark1'!O2772</f>
        <v>9</v>
      </c>
      <c r="D123" s="48" t="str">
        <f t="shared" si="25"/>
        <v>Agder</v>
      </c>
      <c r="E123">
        <f>+'Ark1'!Q2772</f>
        <v>25</v>
      </c>
      <c r="F123" s="222">
        <f>+'Ark1'!R2772</f>
        <v>872</v>
      </c>
      <c r="H123" s="9">
        <f>+'Ark1'!S2772</f>
        <v>872</v>
      </c>
      <c r="J123" s="96">
        <f>+'Ark1'!T2772</f>
        <v>2.1104092548222368</v>
      </c>
      <c r="L123" s="96">
        <f>+'Ark1'!U2772</f>
        <v>2.2360869431118688</v>
      </c>
      <c r="N123" s="9">
        <f>+'Ark1'!Y2772</f>
        <v>147.24426605504587</v>
      </c>
      <c r="P123" s="1">
        <f>+'Ark1'!W2772</f>
        <v>59.506880733944946</v>
      </c>
      <c r="R123" s="96">
        <f>+'Ark1'!AA2772</f>
        <v>31.955065055765591</v>
      </c>
      <c r="S123" s="1">
        <f>+'Ark1'!AB2772</f>
        <v>3.9590737025351999</v>
      </c>
      <c r="T123" s="9">
        <f>+'Ark1'!AC2772</f>
        <v>-34.437597085642189</v>
      </c>
      <c r="U123" s="9">
        <f t="shared" si="26"/>
        <v>34.880000000000003</v>
      </c>
      <c r="V123" s="1">
        <f>+'Ark1'!V2772</f>
        <v>15.24197247706422</v>
      </c>
      <c r="W123" s="9">
        <f>+'Ark1'!X2772</f>
        <v>159.5279155525958</v>
      </c>
      <c r="X123" s="39"/>
      <c r="Y123" s="4"/>
      <c r="Z123" s="11"/>
      <c r="AA123" s="52"/>
      <c r="AB123" s="11"/>
      <c r="AC123" s="5"/>
      <c r="AI123"/>
    </row>
    <row r="124" spans="1:35" ht="15.6">
      <c r="A124" s="39"/>
      <c r="B124">
        <f>+'Ark1'!C2773</f>
        <v>2015</v>
      </c>
      <c r="C124">
        <f>+'Ark1'!O2773</f>
        <v>11</v>
      </c>
      <c r="D124" s="48" t="str">
        <f t="shared" si="25"/>
        <v>Rogaland</v>
      </c>
      <c r="E124">
        <f>+'Ark1'!Q2773</f>
        <v>432</v>
      </c>
      <c r="F124" s="222">
        <f>+'Ark1'!R2773</f>
        <v>13146</v>
      </c>
      <c r="H124" s="9">
        <f>+'Ark1'!S2773</f>
        <v>13146</v>
      </c>
      <c r="J124" s="96">
        <f>+'Ark1'!T2773</f>
        <v>31.815871632904958</v>
      </c>
      <c r="L124" s="96">
        <f>+'Ark1'!U2773</f>
        <v>32.0220443616926</v>
      </c>
      <c r="N124" s="9">
        <f>+'Ark1'!Y2773</f>
        <v>139.86904761904765</v>
      </c>
      <c r="P124" s="1">
        <f>+'Ark1'!W2773</f>
        <v>59.756579948273242</v>
      </c>
      <c r="R124" s="96">
        <f>+'Ark1'!AA2773</f>
        <v>30.634478799279464</v>
      </c>
      <c r="S124" s="1">
        <f>+'Ark1'!AB2773</f>
        <v>4.0768617155759426</v>
      </c>
      <c r="T124" s="9">
        <f>+'Ark1'!AC2773</f>
        <v>-37.070839262409514</v>
      </c>
      <c r="U124" s="9">
        <f t="shared" si="26"/>
        <v>30.430555555555557</v>
      </c>
      <c r="V124" s="1">
        <f>+'Ark1'!V2773</f>
        <v>15.3927430397079</v>
      </c>
      <c r="W124" s="9">
        <f>+'Ark1'!X2773</f>
        <v>151.53742970644427</v>
      </c>
      <c r="X124" s="39"/>
      <c r="Y124" s="4"/>
      <c r="Z124" s="11"/>
      <c r="AA124" s="52"/>
      <c r="AB124" s="11"/>
      <c r="AC124" s="5"/>
      <c r="AI124"/>
    </row>
    <row r="125" spans="1:35" ht="15.6">
      <c r="A125" s="39"/>
      <c r="B125">
        <f>+'Ark1'!C2774</f>
        <v>2015</v>
      </c>
      <c r="C125">
        <f>+'Ark1'!O2774</f>
        <v>14</v>
      </c>
      <c r="D125" s="48" t="str">
        <f t="shared" si="25"/>
        <v>Vestland</v>
      </c>
      <c r="E125">
        <f>+'Ark1'!Q2774</f>
        <v>82</v>
      </c>
      <c r="F125" s="222">
        <f>+'Ark1'!R2774</f>
        <v>1250</v>
      </c>
      <c r="H125" s="9">
        <f>+'Ark1'!S2774</f>
        <v>1250</v>
      </c>
      <c r="J125" s="96">
        <f>+'Ark1'!T2774</f>
        <v>3.0252426244584809</v>
      </c>
      <c r="L125" s="96">
        <f>+'Ark1'!U2774</f>
        <v>3.1842709133480902</v>
      </c>
      <c r="N125" s="9">
        <f>+'Ark1'!Y2774</f>
        <v>146.27367999999996</v>
      </c>
      <c r="P125" s="1">
        <f>+'Ark1'!W2774</f>
        <v>58.768799999999999</v>
      </c>
      <c r="R125" s="96">
        <f>+'Ark1'!AA2774</f>
        <v>31.711714732218176</v>
      </c>
      <c r="S125" s="1">
        <f>+'Ark1'!AB2774</f>
        <v>5.0303227093298757</v>
      </c>
      <c r="T125" s="9">
        <f>+'Ark1'!AC2774</f>
        <v>-36.83507190397733</v>
      </c>
      <c r="U125" s="9">
        <f t="shared" si="26"/>
        <v>15.24390243902439</v>
      </c>
      <c r="V125" s="1">
        <f>+'Ark1'!V2774</f>
        <v>14.803999999999997</v>
      </c>
      <c r="W125" s="9">
        <f>+'Ark1'!X2774</f>
        <v>158.47635969664159</v>
      </c>
      <c r="X125" s="39"/>
      <c r="Y125" s="4"/>
      <c r="Z125" s="11"/>
      <c r="AA125" s="52"/>
      <c r="AB125" s="11"/>
      <c r="AC125" s="5"/>
      <c r="AI125"/>
    </row>
    <row r="126" spans="1:35" ht="15.6">
      <c r="A126" s="39"/>
      <c r="B126">
        <f>+'Ark1'!C2775</f>
        <v>2015</v>
      </c>
      <c r="C126">
        <f>+'Ark1'!O2775</f>
        <v>15</v>
      </c>
      <c r="D126" s="48" t="str">
        <f t="shared" si="25"/>
        <v>Møre og Romsdal</v>
      </c>
      <c r="E126">
        <f>+'Ark1'!Q2775</f>
        <v>27</v>
      </c>
      <c r="F126" s="222">
        <f>+'Ark1'!R2775</f>
        <v>863</v>
      </c>
      <c r="H126" s="9">
        <f>+'Ark1'!S2775</f>
        <v>863</v>
      </c>
      <c r="J126" s="96">
        <f>+'Ark1'!T2775</f>
        <v>2.0886275079261356</v>
      </c>
      <c r="L126" s="96">
        <f>+'Ark1'!U2775</f>
        <v>2.1527106474028748</v>
      </c>
      <c r="N126" s="9">
        <f>+'Ark1'!Y2775</f>
        <v>143.23232908458877</v>
      </c>
      <c r="P126" s="1">
        <f>+'Ark1'!W2775</f>
        <v>59.712630359212049</v>
      </c>
      <c r="R126" s="96">
        <f>+'Ark1'!AA2775</f>
        <v>31.868295887230424</v>
      </c>
      <c r="S126" s="1">
        <f>+'Ark1'!AB2775</f>
        <v>4.4566578014335212</v>
      </c>
      <c r="T126" s="9">
        <f>+'Ark1'!AC2775</f>
        <v>-39.835174879495504</v>
      </c>
      <c r="U126" s="9">
        <f t="shared" si="26"/>
        <v>31.962962962962962</v>
      </c>
      <c r="V126" s="1">
        <f>+'Ark1'!V2775</f>
        <v>15.289687137891075</v>
      </c>
      <c r="W126" s="9">
        <f>+'Ark1'!X2775</f>
        <v>155.18128828232801</v>
      </c>
      <c r="X126" s="39"/>
      <c r="Y126" s="4"/>
      <c r="Z126" s="11"/>
      <c r="AA126" s="52"/>
      <c r="AB126" s="11"/>
      <c r="AC126" s="5"/>
      <c r="AI126"/>
    </row>
    <row r="127" spans="1:35" ht="15.6">
      <c r="A127" s="39"/>
      <c r="B127">
        <f>+'Ark1'!C2776</f>
        <v>2015</v>
      </c>
      <c r="C127">
        <f>+'Ark1'!O2776</f>
        <v>16</v>
      </c>
      <c r="D127" s="48" t="str">
        <f t="shared" si="25"/>
        <v>Trøndelag</v>
      </c>
      <c r="E127">
        <f>+'Ark1'!Q2776</f>
        <v>224</v>
      </c>
      <c r="F127" s="222">
        <f>+'Ark1'!R2776</f>
        <v>1969</v>
      </c>
      <c r="H127" s="9">
        <f>+'Ark1'!S2776</f>
        <v>1958</v>
      </c>
      <c r="J127" s="96">
        <f>+'Ark1'!T2776</f>
        <v>4.7653621820470011</v>
      </c>
      <c r="L127" s="96">
        <f>+'Ark1'!U2776</f>
        <v>4.0721958087471961</v>
      </c>
      <c r="N127" s="9">
        <f>+'Ark1'!Y2776</f>
        <v>118.75424073133576</v>
      </c>
      <c r="P127" s="1">
        <f>+'Ark1'!W2776</f>
        <v>59.314606741573037</v>
      </c>
      <c r="R127" s="96">
        <f>+'Ark1'!AA2776</f>
        <v>17.979860958433576</v>
      </c>
      <c r="S127" s="1">
        <f>+'Ark1'!AB2776</f>
        <v>3.6379990239777218</v>
      </c>
      <c r="T127" s="9">
        <f>+'Ark1'!AC2776</f>
        <v>-23.851240955826196</v>
      </c>
      <c r="U127" s="9">
        <f t="shared" si="26"/>
        <v>8.7901785714285712</v>
      </c>
      <c r="V127" s="1">
        <f>+'Ark1'!V2776</f>
        <v>15.167089893346876</v>
      </c>
      <c r="W127" s="9">
        <f>+'Ark1'!X2776</f>
        <v>129.30460050611143</v>
      </c>
      <c r="X127" s="39"/>
      <c r="Y127" s="4"/>
      <c r="Z127" s="11"/>
      <c r="AA127" s="52"/>
      <c r="AB127" s="5"/>
      <c r="AC127" s="5"/>
      <c r="AI127"/>
    </row>
    <row r="128" spans="1:35" ht="15.6">
      <c r="A128" s="39"/>
      <c r="B128">
        <f>+'Ark1'!C2777</f>
        <v>2015</v>
      </c>
      <c r="C128">
        <f>+'Ark1'!O2777</f>
        <v>18</v>
      </c>
      <c r="D128" s="48" t="str">
        <f t="shared" si="25"/>
        <v>Nordland</v>
      </c>
      <c r="E128">
        <f>+'Ark1'!Q2777</f>
        <v>84</v>
      </c>
      <c r="F128" s="222">
        <f>+'Ark1'!R2777</f>
        <v>3591</v>
      </c>
      <c r="H128" s="9">
        <f>+'Ark1'!S2777</f>
        <v>3591</v>
      </c>
      <c r="J128" s="96">
        <f>+'Ark1'!T2777</f>
        <v>8.6909170115443288</v>
      </c>
      <c r="L128" s="96">
        <f>+'Ark1'!U2777</f>
        <v>8.7687481505918488</v>
      </c>
      <c r="N128" s="9">
        <f>+'Ark1'!Y2777</f>
        <v>140.21303258145352</v>
      </c>
      <c r="P128" s="1">
        <f>+'Ark1'!W2777</f>
        <v>59.326371484266225</v>
      </c>
      <c r="R128" s="96">
        <f>+'Ark1'!AA2777</f>
        <v>31.062429076945257</v>
      </c>
      <c r="S128" s="1">
        <f>+'Ark1'!AB2777</f>
        <v>4.6766063325148277</v>
      </c>
      <c r="T128" s="9">
        <f>+'Ark1'!AC2777</f>
        <v>-49.210283330798141</v>
      </c>
      <c r="U128" s="9">
        <f t="shared" si="26"/>
        <v>42.75</v>
      </c>
      <c r="V128" s="1">
        <f>+'Ark1'!V2777</f>
        <v>15.144527986633248</v>
      </c>
      <c r="W128" s="9">
        <f>+'Ark1'!X2777</f>
        <v>151.91011113916935</v>
      </c>
      <c r="X128" s="39"/>
      <c r="Y128" s="4"/>
      <c r="Z128" s="11"/>
      <c r="AA128" s="52"/>
      <c r="AB128" s="5"/>
      <c r="AC128" s="5"/>
      <c r="AI128"/>
    </row>
    <row r="129" spans="1:35" ht="15.6">
      <c r="A129" s="39"/>
      <c r="B129">
        <f>+'Ark1'!C2778</f>
        <v>2015</v>
      </c>
      <c r="C129">
        <f>+'Ark1'!O2778</f>
        <v>54</v>
      </c>
      <c r="D129" s="48" t="str">
        <f t="shared" si="25"/>
        <v>Troms og Finnmark</v>
      </c>
      <c r="E129">
        <f>+'Ark1'!Q2778</f>
        <v>21</v>
      </c>
      <c r="F129" s="222">
        <f>+'Ark1'!R2778</f>
        <v>379</v>
      </c>
      <c r="H129" s="9">
        <f>+'Ark1'!S2778</f>
        <v>379</v>
      </c>
      <c r="J129" s="96">
        <f>+'Ark1'!T2778</f>
        <v>0.91725356373581179</v>
      </c>
      <c r="L129" s="96">
        <f>+'Ark1'!U2778</f>
        <v>1.1440237865300722</v>
      </c>
      <c r="N129" s="9">
        <f>+'Ark1'!Y2778</f>
        <v>173.32532981530349</v>
      </c>
      <c r="P129" s="1">
        <f>+'Ark1'!W2778</f>
        <v>55.08707124010553</v>
      </c>
      <c r="R129" s="96">
        <f>+'Ark1'!AA2778</f>
        <v>48.439041931096639</v>
      </c>
      <c r="S129" s="1">
        <f>+'Ark1'!AB2778</f>
        <v>8.0243900382327862</v>
      </c>
      <c r="T129" s="9">
        <f>+'Ark1'!AC2778</f>
        <v>-78.795903619618628</v>
      </c>
      <c r="U129" s="9">
        <f t="shared" si="26"/>
        <v>18.047619047619047</v>
      </c>
      <c r="V129" s="1">
        <f>+'Ark1'!V2778</f>
        <v>12.812664907651715</v>
      </c>
      <c r="W129" s="9">
        <f>+'Ark1'!X2778</f>
        <v>187.78475602958105</v>
      </c>
      <c r="X129" s="39"/>
      <c r="Y129" s="4"/>
      <c r="Z129" s="11"/>
      <c r="AA129" s="52"/>
      <c r="AB129" s="5"/>
      <c r="AC129" s="5"/>
      <c r="AI129"/>
    </row>
    <row r="130" spans="1:35" ht="15.6">
      <c r="A130" s="39"/>
      <c r="B130">
        <f>+'Ark1'!C2779</f>
        <v>2014</v>
      </c>
      <c r="C130">
        <f>+'Ark1'!O2779</f>
        <v>1</v>
      </c>
      <c r="D130" s="48" t="str">
        <f t="shared" si="25"/>
        <v>Viken</v>
      </c>
      <c r="E130">
        <f>+'Ark1'!Q2779</f>
        <v>171</v>
      </c>
      <c r="F130" s="222">
        <f>+'Ark1'!R2779</f>
        <v>4705</v>
      </c>
      <c r="H130" s="9">
        <f>+'Ark1'!S2779</f>
        <v>4704</v>
      </c>
      <c r="J130" s="96">
        <f>+'Ark1'!T2779</f>
        <v>12.620708154506438</v>
      </c>
      <c r="L130" s="96">
        <f>+'Ark1'!U2779</f>
        <v>13.183332309643344</v>
      </c>
      <c r="N130" s="9">
        <f>+'Ark1'!Y2779</f>
        <v>149.17872476089286</v>
      </c>
      <c r="P130" s="1">
        <f>+'Ark1'!W2779</f>
        <v>59.324192176870739</v>
      </c>
      <c r="R130" s="96">
        <f>+'Ark1'!AA2779</f>
        <v>33.303275236450503</v>
      </c>
      <c r="S130" s="1">
        <f>+'Ark1'!AB2779</f>
        <v>4.340243548270843</v>
      </c>
      <c r="T130" s="9">
        <f>+'Ark1'!AC2779</f>
        <v>-36.922626631703054</v>
      </c>
      <c r="U130" s="9">
        <f t="shared" si="26"/>
        <v>27.514619883040936</v>
      </c>
      <c r="V130" s="1">
        <f>+'Ark1'!V2779</f>
        <v>15.673538788522848</v>
      </c>
      <c r="W130" s="9">
        <f>+'Ark1'!X2779</f>
        <v>161.67116653982555</v>
      </c>
      <c r="X130" s="39"/>
      <c r="Y130" s="4"/>
      <c r="Z130" s="11"/>
      <c r="AA130" s="52"/>
      <c r="AB130" s="5"/>
      <c r="AC130" s="5"/>
      <c r="AI130"/>
    </row>
    <row r="131" spans="1:35" ht="15.6">
      <c r="A131" s="39"/>
      <c r="B131">
        <f>+'Ark1'!C2780</f>
        <v>2014</v>
      </c>
      <c r="C131">
        <f>+'Ark1'!O2780</f>
        <v>4</v>
      </c>
      <c r="D131" s="48" t="str">
        <f t="shared" si="25"/>
        <v>Innlandet</v>
      </c>
      <c r="E131">
        <f>+'Ark1'!Q2780</f>
        <v>235</v>
      </c>
      <c r="F131" s="222">
        <f>+'Ark1'!R2780</f>
        <v>8866</v>
      </c>
      <c r="H131" s="9">
        <f>+'Ark1'!S2780</f>
        <v>8861</v>
      </c>
      <c r="J131" s="96">
        <f>+'Ark1'!T2780</f>
        <v>23.782188841201716</v>
      </c>
      <c r="L131" s="96">
        <f>+'Ark1'!U2780</f>
        <v>22.771524536842737</v>
      </c>
      <c r="N131" s="9">
        <f>+'Ark1'!Y2780</f>
        <v>136.7431874577035</v>
      </c>
      <c r="P131" s="1">
        <f>+'Ark1'!W2780</f>
        <v>59.660647782417357</v>
      </c>
      <c r="R131" s="96">
        <f>+'Ark1'!AA2780</f>
        <v>30.82144309403791</v>
      </c>
      <c r="S131" s="1">
        <f>+'Ark1'!AB2780</f>
        <v>4.0954993021050718</v>
      </c>
      <c r="T131" s="9">
        <f>+'Ark1'!AC2780</f>
        <v>-23.827830206400382</v>
      </c>
      <c r="U131" s="9">
        <f t="shared" si="26"/>
        <v>37.727659574468085</v>
      </c>
      <c r="V131" s="1">
        <f>+'Ark1'!V2780</f>
        <v>16.26212497180239</v>
      </c>
      <c r="W131" s="9">
        <f>+'Ark1'!X2780</f>
        <v>148.22411887207605</v>
      </c>
      <c r="X131" s="39"/>
      <c r="Y131" s="4"/>
      <c r="Z131" s="11"/>
      <c r="AA131" s="52"/>
      <c r="AB131" s="5"/>
      <c r="AC131" s="5"/>
      <c r="AI131"/>
    </row>
    <row r="132" spans="1:35" ht="15.6">
      <c r="A132" s="39"/>
      <c r="B132" s="47">
        <f>+'Ark1'!C2781</f>
        <v>2014</v>
      </c>
      <c r="C132" s="47">
        <f>+'Ark1'!O2781</f>
        <v>8</v>
      </c>
      <c r="D132" s="48" t="str">
        <f t="shared" si="25"/>
        <v>Telemark/ Vestfold</v>
      </c>
      <c r="E132" s="47">
        <f>+'Ark1'!Q2781</f>
        <v>117</v>
      </c>
      <c r="F132" s="261">
        <f>+'Ark1'!R2781</f>
        <v>4431</v>
      </c>
      <c r="G132" s="261"/>
      <c r="H132" s="65">
        <f>+'Ark1'!S2781</f>
        <v>4424</v>
      </c>
      <c r="I132" s="261"/>
      <c r="J132" s="101">
        <f>+'Ark1'!T2781</f>
        <v>11.885729613733904</v>
      </c>
      <c r="K132" s="47"/>
      <c r="L132" s="101">
        <f>+'Ark1'!U2781</f>
        <v>12.414108202501884</v>
      </c>
      <c r="M132" s="101"/>
      <c r="N132" s="65">
        <f>+'Ark1'!Y2781</f>
        <v>149.16093432633727</v>
      </c>
      <c r="O132" s="47"/>
      <c r="P132" s="49">
        <f>+'Ark1'!W2781</f>
        <v>57.971971066907798</v>
      </c>
      <c r="Q132" s="47"/>
      <c r="R132" s="101">
        <f>+'Ark1'!AA2781</f>
        <v>34.442027217916632</v>
      </c>
      <c r="S132" s="49">
        <f>+'Ark1'!AB2781</f>
        <v>5.4255299574543692</v>
      </c>
      <c r="T132" s="65">
        <f>+'Ark1'!AC2781</f>
        <v>-45.36854489267364</v>
      </c>
      <c r="U132" s="65">
        <f t="shared" si="26"/>
        <v>37.871794871794869</v>
      </c>
      <c r="V132" s="49">
        <f>+'Ark1'!V2781</f>
        <v>14.616565109456108</v>
      </c>
      <c r="W132" s="65">
        <f>+'Ark1'!X2781</f>
        <v>161.8316289766791</v>
      </c>
      <c r="X132" s="39"/>
      <c r="Y132" s="4"/>
      <c r="Z132" s="11"/>
      <c r="AA132" s="52"/>
      <c r="AB132" s="5"/>
      <c r="AC132" s="5"/>
      <c r="AI132"/>
    </row>
    <row r="133" spans="1:35" ht="15.6">
      <c r="A133" s="39"/>
      <c r="B133" s="47">
        <f>+'Ark1'!C2782</f>
        <v>2014</v>
      </c>
      <c r="C133" s="47">
        <f>+'Ark1'!O2782</f>
        <v>9</v>
      </c>
      <c r="D133" s="48" t="str">
        <f t="shared" si="25"/>
        <v>Agder</v>
      </c>
      <c r="E133" s="47">
        <f>+'Ark1'!Q2782</f>
        <v>20</v>
      </c>
      <c r="F133" s="261">
        <f>+'Ark1'!R2782</f>
        <v>745</v>
      </c>
      <c r="G133" s="261"/>
      <c r="H133" s="65">
        <f>+'Ark1'!S2782</f>
        <v>744</v>
      </c>
      <c r="I133" s="261"/>
      <c r="J133" s="101">
        <f>+'Ark1'!T2782</f>
        <v>1.9983905579399139</v>
      </c>
      <c r="K133" s="47"/>
      <c r="L133" s="101">
        <f>+'Ark1'!U2782</f>
        <v>2.0828937744422786</v>
      </c>
      <c r="M133" s="101"/>
      <c r="N133" s="65">
        <f>+'Ark1'!Y2782</f>
        <v>148.85114093959717</v>
      </c>
      <c r="O133" s="47"/>
      <c r="P133" s="49">
        <f>+'Ark1'!W2782</f>
        <v>59.665322580645146</v>
      </c>
      <c r="Q133" s="47"/>
      <c r="R133" s="101">
        <f>+'Ark1'!AA2782</f>
        <v>33.047713529145582</v>
      </c>
      <c r="S133" s="49">
        <f>+'Ark1'!AB2782</f>
        <v>4.3443303372024644</v>
      </c>
      <c r="T133" s="65">
        <f>+'Ark1'!AC2782</f>
        <v>-48.191229872478814</v>
      </c>
      <c r="U133" s="65">
        <f t="shared" si="26"/>
        <v>37.25</v>
      </c>
      <c r="V133" s="49">
        <f>+'Ark1'!V2782</f>
        <v>17.444295302013419</v>
      </c>
      <c r="W133" s="65">
        <f>+'Ark1'!X2782</f>
        <v>161.41601285565761</v>
      </c>
      <c r="X133" s="39"/>
      <c r="Y133" s="4"/>
      <c r="Z133" s="11"/>
      <c r="AA133" s="52"/>
      <c r="AB133" s="5"/>
      <c r="AC133" s="5"/>
      <c r="AI133"/>
    </row>
    <row r="134" spans="1:35" ht="15.6">
      <c r="A134" s="39"/>
      <c r="B134" s="47">
        <f>+'Ark1'!C2783</f>
        <v>2014</v>
      </c>
      <c r="C134" s="47">
        <f>+'Ark1'!O2783</f>
        <v>11</v>
      </c>
      <c r="D134" s="48" t="str">
        <f t="shared" si="25"/>
        <v>Rogaland</v>
      </c>
      <c r="E134" s="47">
        <f>+'Ark1'!Q2783</f>
        <v>361</v>
      </c>
      <c r="F134" s="261">
        <f>+'Ark1'!R2783</f>
        <v>11957</v>
      </c>
      <c r="G134" s="261"/>
      <c r="H134" s="65">
        <f>+'Ark1'!S2783</f>
        <v>11947</v>
      </c>
      <c r="I134" s="261"/>
      <c r="J134" s="101">
        <f>+'Ark1'!T2783</f>
        <v>32.073497854077253</v>
      </c>
      <c r="K134" s="47"/>
      <c r="L134" s="101">
        <f>+'Ark1'!U2783</f>
        <v>32.352780490228163</v>
      </c>
      <c r="M134" s="101"/>
      <c r="N134" s="65">
        <f>+'Ark1'!Y2783</f>
        <v>144.05578405954688</v>
      </c>
      <c r="O134" s="47"/>
      <c r="P134" s="49">
        <f>+'Ark1'!W2783</f>
        <v>59.498284088055591</v>
      </c>
      <c r="Q134" s="47"/>
      <c r="R134" s="101">
        <f>+'Ark1'!AA2783</f>
        <v>30.560298341307423</v>
      </c>
      <c r="S134" s="49">
        <f>+'Ark1'!AB2783</f>
        <v>4.1359737629031423</v>
      </c>
      <c r="T134" s="65">
        <f>+'Ark1'!AC2783</f>
        <v>-42.864754555228558</v>
      </c>
      <c r="U134" s="65">
        <f t="shared" si="26"/>
        <v>33.121883656509695</v>
      </c>
      <c r="V134" s="49">
        <f>+'Ark1'!V2783</f>
        <v>16.220456636280005</v>
      </c>
      <c r="W134" s="65">
        <f>+'Ark1'!X2783</f>
        <v>156.16809910485446</v>
      </c>
      <c r="X134" s="39"/>
      <c r="Y134" s="4"/>
      <c r="Z134" s="11"/>
      <c r="AA134" s="52"/>
      <c r="AB134" s="5"/>
      <c r="AC134" s="5"/>
      <c r="AI134"/>
    </row>
    <row r="135" spans="1:35" ht="15.6">
      <c r="A135" s="39"/>
      <c r="B135" s="47">
        <f>+'Ark1'!C2784</f>
        <v>2014</v>
      </c>
      <c r="C135" s="47">
        <f>+'Ark1'!O2784</f>
        <v>14</v>
      </c>
      <c r="D135" s="48" t="str">
        <f t="shared" si="25"/>
        <v>Vestland</v>
      </c>
      <c r="E135" s="47">
        <f>+'Ark1'!Q2784</f>
        <v>78</v>
      </c>
      <c r="F135" s="261">
        <f>+'Ark1'!R2784</f>
        <v>1212</v>
      </c>
      <c r="G135" s="261"/>
      <c r="H135" s="65">
        <f>+'Ark1'!S2784</f>
        <v>1210</v>
      </c>
      <c r="I135" s="261"/>
      <c r="J135" s="101">
        <f>+'Ark1'!T2784</f>
        <v>3.2510729613733886</v>
      </c>
      <c r="K135" s="47"/>
      <c r="L135" s="101">
        <f>+'Ark1'!U2784</f>
        <v>3.3065847807821998</v>
      </c>
      <c r="M135" s="101"/>
      <c r="N135" s="65">
        <f>+'Ark1'!Y2784</f>
        <v>145.25074257425737</v>
      </c>
      <c r="O135" s="47"/>
      <c r="P135" s="49">
        <f>+'Ark1'!W2784</f>
        <v>58.623140495867773</v>
      </c>
      <c r="Q135" s="47"/>
      <c r="R135" s="101">
        <f>+'Ark1'!AA2784</f>
        <v>30.551506275152139</v>
      </c>
      <c r="S135" s="49">
        <f>+'Ark1'!AB2784</f>
        <v>6.2375927801520321</v>
      </c>
      <c r="T135" s="65">
        <f>+'Ark1'!AC2784</f>
        <v>-43.734094912200653</v>
      </c>
      <c r="U135" s="65">
        <f t="shared" si="26"/>
        <v>15.538461538461538</v>
      </c>
      <c r="V135" s="49">
        <f>+'Ark1'!V2784</f>
        <v>15.119636963696363</v>
      </c>
      <c r="W135" s="65">
        <f>+'Ark1'!X2784</f>
        <v>157.55392982418522</v>
      </c>
      <c r="X135" s="39"/>
      <c r="Y135" s="4"/>
      <c r="Z135" s="5"/>
      <c r="AA135" s="52"/>
      <c r="AI135"/>
    </row>
    <row r="136" spans="1:35">
      <c r="A136" s="39"/>
      <c r="B136" s="47">
        <f>+'Ark1'!C2785</f>
        <v>2014</v>
      </c>
      <c r="C136" s="47">
        <f>+'Ark1'!O2785</f>
        <v>15</v>
      </c>
      <c r="D136" s="48" t="str">
        <f t="shared" si="25"/>
        <v>Møre og Romsdal</v>
      </c>
      <c r="E136" s="47">
        <f>+'Ark1'!Q2785</f>
        <v>22</v>
      </c>
      <c r="F136" s="261">
        <f>+'Ark1'!R2785</f>
        <v>752</v>
      </c>
      <c r="G136" s="261"/>
      <c r="H136" s="65">
        <f>+'Ark1'!S2785</f>
        <v>745</v>
      </c>
      <c r="I136" s="261"/>
      <c r="J136" s="101">
        <f>+'Ark1'!T2785</f>
        <v>2.0171673819742497</v>
      </c>
      <c r="K136" s="47"/>
      <c r="L136" s="101">
        <f>+'Ark1'!U2785</f>
        <v>2.0465811254002735</v>
      </c>
      <c r="M136" s="101"/>
      <c r="N136" s="65">
        <f>+'Ark1'!Y2785</f>
        <v>144.89468085106384</v>
      </c>
      <c r="O136" s="47"/>
      <c r="P136" s="49">
        <f>+'Ark1'!W2785</f>
        <v>59.994630872483214</v>
      </c>
      <c r="Q136" s="47"/>
      <c r="R136" s="101">
        <f>+'Ark1'!AA2785</f>
        <v>29.964656915141685</v>
      </c>
      <c r="S136" s="49">
        <f>+'Ark1'!AB2785</f>
        <v>4.4174727087104193</v>
      </c>
      <c r="T136" s="65">
        <f>+'Ark1'!AC2785</f>
        <v>-38.805948269395458</v>
      </c>
      <c r="U136" s="65">
        <f t="shared" si="26"/>
        <v>34.18181818181818</v>
      </c>
      <c r="V136" s="49">
        <f>+'Ark1'!V2785</f>
        <v>16.243351063829788</v>
      </c>
      <c r="W136" s="65">
        <f>+'Ark1'!X2785</f>
        <v>158.2756563933518</v>
      </c>
      <c r="X136" s="39"/>
      <c r="Y136" s="11"/>
      <c r="Z136" s="11"/>
      <c r="AA136" s="52"/>
      <c r="AI136"/>
    </row>
    <row r="137" spans="1:35">
      <c r="A137" s="39"/>
      <c r="B137" s="47">
        <f>+'Ark1'!C2786</f>
        <v>2014</v>
      </c>
      <c r="C137" s="47">
        <f>+'Ark1'!O2786</f>
        <v>16</v>
      </c>
      <c r="D137" s="48" t="str">
        <f t="shared" si="25"/>
        <v>Trøndelag</v>
      </c>
      <c r="E137" s="47">
        <f>+'Ark1'!Q2786</f>
        <v>179</v>
      </c>
      <c r="F137" s="261">
        <f>+'Ark1'!R2786</f>
        <v>906</v>
      </c>
      <c r="G137" s="261"/>
      <c r="H137" s="65">
        <f>+'Ark1'!S2786</f>
        <v>875</v>
      </c>
      <c r="I137" s="261"/>
      <c r="J137" s="101">
        <f>+'Ark1'!T2786</f>
        <v>2.4302575107296138</v>
      </c>
      <c r="K137" s="47"/>
      <c r="L137" s="101">
        <f>+'Ark1'!U2786</f>
        <v>1.9549458277841567</v>
      </c>
      <c r="M137" s="101"/>
      <c r="N137" s="65">
        <f>+'Ark1'!Y2786</f>
        <v>114.88090507726272</v>
      </c>
      <c r="O137" s="47"/>
      <c r="P137" s="49">
        <f>+'Ark1'!W2786</f>
        <v>59.370285714285721</v>
      </c>
      <c r="Q137" s="47"/>
      <c r="R137" s="101">
        <f>+'Ark1'!AA2786</f>
        <v>16.477644307164724</v>
      </c>
      <c r="S137" s="49">
        <f>+'Ark1'!AB2786</f>
        <v>3.900773172966991</v>
      </c>
      <c r="T137" s="65">
        <f>+'Ark1'!AC2786</f>
        <v>-28.900238813921675</v>
      </c>
      <c r="U137" s="65">
        <f t="shared" si="26"/>
        <v>5.0614525139664801</v>
      </c>
      <c r="V137" s="49">
        <f>+'Ark1'!V2786</f>
        <v>15.452538631346579</v>
      </c>
      <c r="W137" s="65">
        <f>+'Ark1'!X2786</f>
        <v>128.82552574745472</v>
      </c>
      <c r="X137" s="39"/>
      <c r="Y137" s="11"/>
      <c r="Z137" s="11"/>
      <c r="AA137" s="52"/>
      <c r="AI137"/>
    </row>
    <row r="138" spans="1:35" ht="15.6">
      <c r="A138" s="39"/>
      <c r="B138" s="47">
        <f>+'Ark1'!C2787</f>
        <v>2014</v>
      </c>
      <c r="C138" s="47">
        <f>+'Ark1'!O2787</f>
        <v>18</v>
      </c>
      <c r="D138" s="48" t="str">
        <f t="shared" si="25"/>
        <v>Nordland</v>
      </c>
      <c r="E138" s="47">
        <f>+'Ark1'!Q2787</f>
        <v>73</v>
      </c>
      <c r="F138" s="261">
        <f>+'Ark1'!R2787</f>
        <v>3416</v>
      </c>
      <c r="G138" s="261"/>
      <c r="H138" s="65">
        <f>+'Ark1'!S2787</f>
        <v>3412</v>
      </c>
      <c r="I138" s="261"/>
      <c r="J138" s="101">
        <f>+'Ark1'!T2787</f>
        <v>9.1630901287553623</v>
      </c>
      <c r="K138" s="47"/>
      <c r="L138" s="101">
        <f>+'Ark1'!U2787</f>
        <v>9.0444679238150556</v>
      </c>
      <c r="M138" s="101"/>
      <c r="N138" s="65">
        <f>+'Ark1'!Y2787</f>
        <v>140.96343676814922</v>
      </c>
      <c r="O138" s="47"/>
      <c r="P138" s="49">
        <f>+'Ark1'!W2787</f>
        <v>59.599648300117245</v>
      </c>
      <c r="Q138" s="47"/>
      <c r="R138" s="101">
        <f>+'Ark1'!AA2787</f>
        <v>31.925167671954252</v>
      </c>
      <c r="S138" s="49">
        <f>+'Ark1'!AB2787</f>
        <v>4.5110623301405353</v>
      </c>
      <c r="T138" s="65">
        <f>+'Ark1'!AC2787</f>
        <v>-53.02986869633412</v>
      </c>
      <c r="U138" s="65">
        <f t="shared" si="26"/>
        <v>46.794520547945204</v>
      </c>
      <c r="V138" s="49">
        <f>+'Ark1'!V2787</f>
        <v>17.792447306791566</v>
      </c>
      <c r="W138" s="65">
        <f>+'Ark1'!X2787</f>
        <v>152.89698468236924</v>
      </c>
      <c r="X138" s="39"/>
      <c r="Y138" s="11"/>
      <c r="Z138" s="11"/>
      <c r="AA138" s="52"/>
      <c r="AC138" s="5"/>
      <c r="AI138"/>
    </row>
    <row r="139" spans="1:35" ht="15.6">
      <c r="A139" s="39"/>
      <c r="B139" s="47">
        <f>+'Ark1'!C2788</f>
        <v>2014</v>
      </c>
      <c r="C139" s="47">
        <f>+'Ark1'!O2788</f>
        <v>54</v>
      </c>
      <c r="D139" s="48" t="str">
        <f t="shared" si="25"/>
        <v>Troms og Finnmark</v>
      </c>
      <c r="E139" s="47">
        <f>+'Ark1'!Q2788</f>
        <v>14</v>
      </c>
      <c r="F139" s="261">
        <f>+'Ark1'!R2788</f>
        <v>290</v>
      </c>
      <c r="G139" s="261"/>
      <c r="H139" s="65">
        <f>+'Ark1'!S2788</f>
        <v>286</v>
      </c>
      <c r="I139" s="261"/>
      <c r="J139" s="101">
        <f>+'Ark1'!T2788</f>
        <v>0.7778969957081544</v>
      </c>
      <c r="K139" s="47"/>
      <c r="L139" s="101">
        <f>+'Ark1'!U2788</f>
        <v>0.84278102855990733</v>
      </c>
      <c r="M139" s="101"/>
      <c r="N139" s="65">
        <f>+'Ark1'!Y2788</f>
        <v>154.72413793103456</v>
      </c>
      <c r="O139" s="47"/>
      <c r="P139" s="49">
        <f>+'Ark1'!W2788</f>
        <v>57.076923076923087</v>
      </c>
      <c r="Q139" s="47"/>
      <c r="R139" s="101">
        <f>+'Ark1'!AA2788</f>
        <v>35.178970970352779</v>
      </c>
      <c r="S139" s="49">
        <f>+'Ark1'!AB2788</f>
        <v>5.321912641983837</v>
      </c>
      <c r="T139" s="65">
        <f>+'Ark1'!AC2788</f>
        <v>-53.128901975617083</v>
      </c>
      <c r="U139" s="65">
        <f t="shared" si="26"/>
        <v>20.714285714285715</v>
      </c>
      <c r="V139" s="49">
        <f>+'Ark1'!V2788</f>
        <v>15.758620689655173</v>
      </c>
      <c r="W139" s="65">
        <f>+'Ark1'!X2788</f>
        <v>169.90025030821531</v>
      </c>
      <c r="X139" s="39"/>
      <c r="Y139" s="5"/>
      <c r="Z139" s="5"/>
      <c r="AA139" s="52"/>
      <c r="AC139" s="5"/>
      <c r="AI139"/>
    </row>
    <row r="140" spans="1:35" ht="15.6">
      <c r="A140" s="39"/>
      <c r="B140" s="47">
        <f>+'Ark1'!C2789</f>
        <v>2013</v>
      </c>
      <c r="C140" s="47">
        <f>+'Ark1'!O2789</f>
        <v>1</v>
      </c>
      <c r="D140" s="48" t="str">
        <f t="shared" si="25"/>
        <v>Viken</v>
      </c>
      <c r="E140" s="47">
        <f>+'Ark1'!Q2789</f>
        <v>159</v>
      </c>
      <c r="F140" s="261">
        <f>+'Ark1'!R2789</f>
        <v>4014</v>
      </c>
      <c r="G140" s="261"/>
      <c r="H140" s="65">
        <f>+'Ark1'!S2789</f>
        <v>4004</v>
      </c>
      <c r="I140" s="261"/>
      <c r="J140" s="101">
        <f>+'Ark1'!T2789</f>
        <v>10.921854592947327</v>
      </c>
      <c r="K140" s="47"/>
      <c r="L140" s="101">
        <f>+'Ark1'!U2789</f>
        <v>11.738497119891456</v>
      </c>
      <c r="M140" s="101"/>
      <c r="N140" s="65">
        <f>+'Ark1'!Y2789</f>
        <v>154.25844544095628</v>
      </c>
      <c r="O140" s="47"/>
      <c r="P140" s="49">
        <f>+'Ark1'!W2789</f>
        <v>59.374625374625388</v>
      </c>
      <c r="Q140" s="47"/>
      <c r="R140" s="101">
        <f>+'Ark1'!AA2789</f>
        <v>34.126745348797364</v>
      </c>
      <c r="S140" s="49">
        <f>+'Ark1'!AB2789</f>
        <v>4.1170457149631554</v>
      </c>
      <c r="T140" s="65">
        <f>+'Ark1'!AC2789</f>
        <v>-37.717156404165614</v>
      </c>
      <c r="U140" s="65">
        <f t="shared" si="26"/>
        <v>25.245283018867923</v>
      </c>
      <c r="V140" s="49">
        <f>+'Ark1'!V2789</f>
        <v>15.887144992526149</v>
      </c>
      <c r="W140" s="65">
        <f>+'Ark1'!X2789</f>
        <v>167.5010162157262</v>
      </c>
      <c r="X140" s="39"/>
      <c r="Y140" s="5"/>
      <c r="Z140" s="5"/>
      <c r="AA140" s="52"/>
      <c r="AI140"/>
    </row>
    <row r="141" spans="1:35">
      <c r="A141" s="39"/>
      <c r="B141" s="47">
        <f>+'Ark1'!C2790</f>
        <v>2013</v>
      </c>
      <c r="C141" s="47">
        <f>+'Ark1'!O2790</f>
        <v>4</v>
      </c>
      <c r="D141" s="48" t="str">
        <f t="shared" si="25"/>
        <v>Innlandet</v>
      </c>
      <c r="E141" s="47">
        <f>+'Ark1'!Q2790</f>
        <v>237</v>
      </c>
      <c r="F141" s="261">
        <f>+'Ark1'!R2790</f>
        <v>8664</v>
      </c>
      <c r="G141" s="261"/>
      <c r="H141" s="65">
        <f>+'Ark1'!S2790</f>
        <v>8662</v>
      </c>
      <c r="I141" s="261"/>
      <c r="J141" s="101">
        <f>+'Ark1'!T2790</f>
        <v>23.574227252938609</v>
      </c>
      <c r="K141" s="47"/>
      <c r="L141" s="101">
        <f>+'Ark1'!U2790</f>
        <v>22.654519103585848</v>
      </c>
      <c r="M141" s="101"/>
      <c r="N141" s="65">
        <f>+'Ark1'!Y2790</f>
        <v>137.92729686057251</v>
      </c>
      <c r="O141" s="47"/>
      <c r="P141" s="49">
        <f>+'Ark1'!W2790</f>
        <v>59.649157238513041</v>
      </c>
      <c r="Q141" s="47"/>
      <c r="R141" s="101">
        <f>+'Ark1'!AA2790</f>
        <v>31.284049694351605</v>
      </c>
      <c r="S141" s="49">
        <f>+'Ark1'!AB2790</f>
        <v>4.1763646081355805</v>
      </c>
      <c r="T141" s="65">
        <f>+'Ark1'!AC2790</f>
        <v>-29.047435549286647</v>
      </c>
      <c r="U141" s="65">
        <f t="shared" si="26"/>
        <v>36.556962025316459</v>
      </c>
      <c r="V141" s="49">
        <f>+'Ark1'!V2790</f>
        <v>16.268351800554012</v>
      </c>
      <c r="W141" s="65">
        <f>+'Ark1'!X2790</f>
        <v>149.46983020360912</v>
      </c>
      <c r="X141" s="39"/>
      <c r="Y141" s="11"/>
      <c r="Z141" s="11"/>
      <c r="AA141" s="52"/>
      <c r="AI141"/>
    </row>
    <row r="142" spans="1:35">
      <c r="A142" s="39"/>
      <c r="B142" s="47">
        <f>+'Ark1'!C2791</f>
        <v>2013</v>
      </c>
      <c r="C142" s="47">
        <f>+'Ark1'!O2791</f>
        <v>8</v>
      </c>
      <c r="D142" s="48" t="str">
        <f t="shared" si="25"/>
        <v>Telemark/ Vestfold</v>
      </c>
      <c r="E142" s="47">
        <f>+'Ark1'!Q2791</f>
        <v>104</v>
      </c>
      <c r="F142" s="261">
        <f>+'Ark1'!R2791</f>
        <v>4262</v>
      </c>
      <c r="G142" s="261"/>
      <c r="H142" s="65">
        <f>+'Ark1'!S2791</f>
        <v>4250</v>
      </c>
      <c r="I142" s="261"/>
      <c r="J142" s="101">
        <f>+'Ark1'!T2791</f>
        <v>11.59664780148019</v>
      </c>
      <c r="K142" s="47"/>
      <c r="L142" s="101">
        <f>+'Ark1'!U2791</f>
        <v>12.171199570148012</v>
      </c>
      <c r="M142" s="101"/>
      <c r="N142" s="65">
        <f>+'Ark1'!Y2791</f>
        <v>150.63772876583761</v>
      </c>
      <c r="O142" s="47"/>
      <c r="P142" s="49">
        <f>+'Ark1'!W2791</f>
        <v>57.871529411764719</v>
      </c>
      <c r="Q142" s="47"/>
      <c r="R142" s="101">
        <f>+'Ark1'!AA2791</f>
        <v>34.524271360835208</v>
      </c>
      <c r="S142" s="49">
        <f>+'Ark1'!AB2791</f>
        <v>5.0469292949236708</v>
      </c>
      <c r="T142" s="65">
        <f>+'Ark1'!AC2791</f>
        <v>-43.869087648650634</v>
      </c>
      <c r="U142" s="65">
        <f t="shared" si="26"/>
        <v>40.980769230769234</v>
      </c>
      <c r="V142" s="49">
        <f>+'Ark1'!V2791</f>
        <v>14.769122477709995</v>
      </c>
      <c r="W142" s="65">
        <f>+'Ark1'!X2791</f>
        <v>163.60233014881643</v>
      </c>
      <c r="X142" s="39"/>
      <c r="Y142" s="11"/>
      <c r="Z142" s="11"/>
      <c r="AA142" s="52"/>
      <c r="AI142"/>
    </row>
    <row r="143" spans="1:35">
      <c r="A143" s="39"/>
      <c r="B143" s="47">
        <f>+'Ark1'!C2792</f>
        <v>2013</v>
      </c>
      <c r="C143" s="47">
        <f>+'Ark1'!O2792</f>
        <v>9</v>
      </c>
      <c r="D143" s="48" t="str">
        <f t="shared" si="25"/>
        <v>Agder</v>
      </c>
      <c r="E143" s="47">
        <f>+'Ark1'!Q2792</f>
        <v>21</v>
      </c>
      <c r="F143" s="261">
        <f>+'Ark1'!R2792</f>
        <v>712</v>
      </c>
      <c r="G143" s="261"/>
      <c r="H143" s="65">
        <f>+'Ark1'!S2792</f>
        <v>711</v>
      </c>
      <c r="I143" s="261"/>
      <c r="J143" s="101">
        <f>+'Ark1'!T2792</f>
        <v>1.9373095341750113</v>
      </c>
      <c r="K143" s="47"/>
      <c r="L143" s="101">
        <f>+'Ark1'!U2792</f>
        <v>2.0395268454081923</v>
      </c>
      <c r="M143" s="101"/>
      <c r="N143" s="65">
        <f>+'Ark1'!Y2792</f>
        <v>151.09957865168531</v>
      </c>
      <c r="O143" s="47"/>
      <c r="P143" s="49">
        <f>+'Ark1'!W2792</f>
        <v>59.303797468354446</v>
      </c>
      <c r="Q143" s="47"/>
      <c r="R143" s="101">
        <f>+'Ark1'!AA2792</f>
        <v>35.737493774612311</v>
      </c>
      <c r="S143" s="49">
        <f>+'Ark1'!AB2792</f>
        <v>4.5714179211591244</v>
      </c>
      <c r="T143" s="65">
        <f>+'Ark1'!AC2792</f>
        <v>-47.936423111250576</v>
      </c>
      <c r="U143" s="65">
        <f t="shared" si="26"/>
        <v>33.904761904761905</v>
      </c>
      <c r="V143" s="49">
        <f>+'Ark1'!V2792</f>
        <v>17.363764044943821</v>
      </c>
      <c r="W143" s="65">
        <f>+'Ark1'!X2792</f>
        <v>163.89506007523099</v>
      </c>
      <c r="X143" s="39"/>
      <c r="Y143" s="11"/>
      <c r="Z143" s="11"/>
      <c r="AA143" s="52"/>
      <c r="AI143"/>
    </row>
    <row r="144" spans="1:35">
      <c r="A144" s="39"/>
      <c r="B144" s="47">
        <f>+'Ark1'!C2793</f>
        <v>2013</v>
      </c>
      <c r="C144" s="47">
        <f>+'Ark1'!O2793</f>
        <v>11</v>
      </c>
      <c r="D144" s="48" t="str">
        <f t="shared" si="25"/>
        <v>Rogaland</v>
      </c>
      <c r="E144" s="47">
        <f>+'Ark1'!Q2793</f>
        <v>339</v>
      </c>
      <c r="F144" s="261">
        <f>+'Ark1'!R2793</f>
        <v>12946</v>
      </c>
      <c r="G144" s="261"/>
      <c r="H144" s="65">
        <f>+'Ark1'!S2793</f>
        <v>12936</v>
      </c>
      <c r="I144" s="261"/>
      <c r="J144" s="101">
        <f>+'Ark1'!T2793</f>
        <v>35.225293861558555</v>
      </c>
      <c r="K144" s="47"/>
      <c r="L144" s="101">
        <f>+'Ark1'!U2793</f>
        <v>34.595645848512177</v>
      </c>
      <c r="M144" s="101"/>
      <c r="N144" s="65">
        <f>+'Ark1'!Y2793</f>
        <v>140.96122354395237</v>
      </c>
      <c r="O144" s="47"/>
      <c r="P144" s="49">
        <f>+'Ark1'!W2793</f>
        <v>59.546536796536785</v>
      </c>
      <c r="Q144" s="47"/>
      <c r="R144" s="101">
        <f>+'Ark1'!AA2793</f>
        <v>30.204117605210762</v>
      </c>
      <c r="S144" s="49">
        <f>+'Ark1'!AB2793</f>
        <v>4.0154885740835971</v>
      </c>
      <c r="T144" s="65">
        <f>+'Ark1'!AC2793</f>
        <v>-41.323174555592118</v>
      </c>
      <c r="U144" s="65">
        <f t="shared" si="26"/>
        <v>38.188790560471979</v>
      </c>
      <c r="V144" s="49">
        <f>+'Ark1'!V2793</f>
        <v>16.647922138112161</v>
      </c>
      <c r="W144" s="65">
        <f>+'Ark1'!X2793</f>
        <v>152.81261658771243</v>
      </c>
      <c r="X144" s="39"/>
      <c r="Y144" s="11"/>
      <c r="Z144" s="11"/>
      <c r="AA144" s="52"/>
      <c r="AI144"/>
    </row>
    <row r="145" spans="1:35">
      <c r="A145" s="39"/>
      <c r="B145" s="47">
        <f>+'Ark1'!C2794</f>
        <v>2013</v>
      </c>
      <c r="C145" s="47">
        <f>+'Ark1'!O2794</f>
        <v>14</v>
      </c>
      <c r="D145" s="48" t="str">
        <f t="shared" si="25"/>
        <v>Vestland</v>
      </c>
      <c r="E145" s="47">
        <f>+'Ark1'!Q2794</f>
        <v>82</v>
      </c>
      <c r="F145" s="261">
        <f>+'Ark1'!R2794</f>
        <v>1167</v>
      </c>
      <c r="G145" s="261"/>
      <c r="H145" s="65">
        <f>+'Ark1'!S2794</f>
        <v>1162</v>
      </c>
      <c r="I145" s="261"/>
      <c r="J145" s="101">
        <f>+'Ark1'!T2794</f>
        <v>3.1753373966042666</v>
      </c>
      <c r="K145" s="47"/>
      <c r="L145" s="101">
        <f>+'Ark1'!U2794</f>
        <v>3.2844009092715489</v>
      </c>
      <c r="M145" s="101"/>
      <c r="N145" s="65">
        <f>+'Ark1'!Y2794</f>
        <v>148.45646958011989</v>
      </c>
      <c r="O145" s="47"/>
      <c r="P145" s="49">
        <f>+'Ark1'!W2794</f>
        <v>59.065404475043046</v>
      </c>
      <c r="Q145" s="47"/>
      <c r="R145" s="101">
        <f>+'Ark1'!AA2794</f>
        <v>32.295267020367383</v>
      </c>
      <c r="S145" s="49">
        <f>+'Ark1'!AB2794</f>
        <v>5.752574014892212</v>
      </c>
      <c r="T145" s="65">
        <f>+'Ark1'!AC2794</f>
        <v>-42.585852407042957</v>
      </c>
      <c r="U145" s="65">
        <f t="shared" si="26"/>
        <v>14.231707317073171</v>
      </c>
      <c r="V145" s="49">
        <f>+'Ark1'!V2794</f>
        <v>15.51842330762639</v>
      </c>
      <c r="W145" s="65">
        <f>+'Ark1'!X2794</f>
        <v>161.39716156009285</v>
      </c>
      <c r="X145" s="39"/>
      <c r="Y145" s="11"/>
      <c r="Z145" s="11"/>
      <c r="AA145" s="52"/>
      <c r="AI145"/>
    </row>
    <row r="146" spans="1:35">
      <c r="A146" s="39"/>
      <c r="B146" s="47">
        <f>+'Ark1'!C2795</f>
        <v>2013</v>
      </c>
      <c r="C146" s="47">
        <f>+'Ark1'!O2795</f>
        <v>15</v>
      </c>
      <c r="D146" s="48" t="str">
        <f t="shared" si="25"/>
        <v>Møre og Romsdal</v>
      </c>
      <c r="E146" s="47">
        <f>+'Ark1'!Q2795</f>
        <v>19</v>
      </c>
      <c r="F146" s="261">
        <f>+'Ark1'!R2795</f>
        <v>702</v>
      </c>
      <c r="G146" s="261"/>
      <c r="H146" s="65">
        <f>+'Ark1'!S2795</f>
        <v>684</v>
      </c>
      <c r="I146" s="261"/>
      <c r="J146" s="101">
        <f>+'Ark1'!T2795</f>
        <v>1.9101001306051373</v>
      </c>
      <c r="K146" s="47"/>
      <c r="L146" s="101">
        <f>+'Ark1'!U2795</f>
        <v>1.8684239141502377</v>
      </c>
      <c r="M146" s="101"/>
      <c r="N146" s="65">
        <f>+'Ark1'!Y2795</f>
        <v>140.39515669515683</v>
      </c>
      <c r="O146" s="47"/>
      <c r="P146" s="49">
        <f>+'Ark1'!W2795</f>
        <v>60.589181286549696</v>
      </c>
      <c r="Q146" s="47"/>
      <c r="R146" s="101">
        <f>+'Ark1'!AA2795</f>
        <v>28.249155355653048</v>
      </c>
      <c r="S146" s="49">
        <f>+'Ark1'!AB2795</f>
        <v>4.0312304111714914</v>
      </c>
      <c r="T146" s="65">
        <f>+'Ark1'!AC2795</f>
        <v>-47.595304949989441</v>
      </c>
      <c r="U146" s="65">
        <f t="shared" si="26"/>
        <v>36.94736842105263</v>
      </c>
      <c r="V146" s="49">
        <f>+'Ark1'!V2795</f>
        <v>18.039886039886035</v>
      </c>
      <c r="W146" s="65">
        <f>+'Ark1'!X2795</f>
        <v>155.73766949714943</v>
      </c>
      <c r="X146" s="39"/>
      <c r="Y146" s="11"/>
      <c r="Z146" s="11"/>
      <c r="AA146" s="52"/>
      <c r="AI146"/>
    </row>
    <row r="147" spans="1:35">
      <c r="A147" s="39"/>
      <c r="B147" s="47">
        <f>+'Ark1'!C2796</f>
        <v>2013</v>
      </c>
      <c r="C147" s="47">
        <f>+'Ark1'!O2796</f>
        <v>16</v>
      </c>
      <c r="D147" s="48" t="str">
        <f t="shared" si="25"/>
        <v>Trøndelag</v>
      </c>
      <c r="E147" s="47">
        <f>+'Ark1'!Q2796</f>
        <v>125</v>
      </c>
      <c r="F147" s="261">
        <f>+'Ark1'!R2796</f>
        <v>502</v>
      </c>
      <c r="G147" s="261"/>
      <c r="H147" s="65">
        <f>+'Ark1'!S2796</f>
        <v>454</v>
      </c>
      <c r="I147" s="261"/>
      <c r="J147" s="101">
        <f>+'Ark1'!T2796</f>
        <v>1.3659120592076621</v>
      </c>
      <c r="K147" s="47"/>
      <c r="L147" s="101">
        <f>+'Ark1'!U2796</f>
        <v>1.0102551766044416</v>
      </c>
      <c r="M147" s="101"/>
      <c r="N147" s="65">
        <f>+'Ark1'!Y2796</f>
        <v>106.15517928286842</v>
      </c>
      <c r="O147" s="47"/>
      <c r="P147" s="49">
        <f>+'Ark1'!W2796</f>
        <v>59.962555066079283</v>
      </c>
      <c r="Q147" s="47"/>
      <c r="R147" s="101">
        <f>+'Ark1'!AA2796</f>
        <v>13.269856101497041</v>
      </c>
      <c r="S147" s="49">
        <f>+'Ark1'!AB2796</f>
        <v>3.8007544567887872</v>
      </c>
      <c r="T147" s="65">
        <f>+'Ark1'!AC2796</f>
        <v>-26.546609288652192</v>
      </c>
      <c r="U147" s="65">
        <f t="shared" si="26"/>
        <v>4.016</v>
      </c>
      <c r="V147" s="49">
        <f>+'Ark1'!V2796</f>
        <v>15.693227091633467</v>
      </c>
      <c r="W147" s="65">
        <f>+'Ark1'!X2796</f>
        <v>127.40068976531563</v>
      </c>
      <c r="X147" s="39"/>
      <c r="Y147" s="11"/>
      <c r="Z147" s="11"/>
      <c r="AA147" s="52"/>
      <c r="AI147"/>
    </row>
    <row r="148" spans="1:35">
      <c r="A148" s="39"/>
      <c r="B148" s="47">
        <f>+'Ark1'!C2797</f>
        <v>2013</v>
      </c>
      <c r="C148" s="47">
        <f>+'Ark1'!O2797</f>
        <v>18</v>
      </c>
      <c r="D148" s="48" t="str">
        <f t="shared" si="25"/>
        <v>Nordland</v>
      </c>
      <c r="E148" s="47">
        <f>+'Ark1'!Q2797</f>
        <v>74</v>
      </c>
      <c r="F148" s="261">
        <f>+'Ark1'!R2797</f>
        <v>3328</v>
      </c>
      <c r="G148" s="261"/>
      <c r="H148" s="65">
        <f>+'Ark1'!S2797</f>
        <v>3323</v>
      </c>
      <c r="I148" s="261"/>
      <c r="J148" s="101">
        <f>+'Ark1'!T2797</f>
        <v>9.055289508053983</v>
      </c>
      <c r="K148" s="47"/>
      <c r="L148" s="101">
        <f>+'Ark1'!U2797</f>
        <v>9.1811044231928349</v>
      </c>
      <c r="M148" s="101"/>
      <c r="N148" s="65">
        <f>+'Ark1'!Y2797</f>
        <v>145.52091947115363</v>
      </c>
      <c r="O148" s="47"/>
      <c r="P148" s="49">
        <f>+'Ark1'!W2797</f>
        <v>58.970207643695467</v>
      </c>
      <c r="Q148" s="47"/>
      <c r="R148" s="101">
        <f>+'Ark1'!AA2797</f>
        <v>33.046595750346086</v>
      </c>
      <c r="S148" s="49">
        <f>+'Ark1'!AB2797</f>
        <v>4.6402331443887936</v>
      </c>
      <c r="T148" s="65">
        <f>+'Ark1'!AC2797</f>
        <v>-51.788004339531696</v>
      </c>
      <c r="U148" s="65">
        <f t="shared" si="26"/>
        <v>44.972972972972975</v>
      </c>
      <c r="V148" s="49">
        <f>+'Ark1'!V2797</f>
        <v>17.24429086538462</v>
      </c>
      <c r="W148" s="65">
        <f>+'Ark1'!X2797</f>
        <v>157.86094804775402</v>
      </c>
      <c r="X148" s="39"/>
      <c r="Y148" s="11"/>
      <c r="Z148" s="11"/>
      <c r="AA148" s="52"/>
      <c r="AI148"/>
    </row>
    <row r="149" spans="1:35">
      <c r="A149" s="39"/>
      <c r="B149">
        <f>+'Ark1'!C2798</f>
        <v>2013</v>
      </c>
      <c r="C149">
        <f>+'Ark1'!O2798</f>
        <v>54</v>
      </c>
      <c r="D149" s="48" t="str">
        <f t="shared" si="25"/>
        <v>Troms og Finnmark</v>
      </c>
      <c r="E149">
        <f>+'Ark1'!Q2798</f>
        <v>16</v>
      </c>
      <c r="F149" s="222">
        <f>+'Ark1'!R2798</f>
        <v>455</v>
      </c>
      <c r="H149" s="9">
        <f>+'Ark1'!S2798</f>
        <v>455</v>
      </c>
      <c r="J149" s="96">
        <f>+'Ark1'!T2798</f>
        <v>1.238027862429256</v>
      </c>
      <c r="L149" s="96">
        <f>+'Ark1'!U2798</f>
        <v>1.4564270892352256</v>
      </c>
      <c r="N149" s="9">
        <f>+'Ark1'!Y2798</f>
        <v>168.84615384615375</v>
      </c>
      <c r="P149" s="1">
        <f>+'Ark1'!W2798</f>
        <v>55.112087912087929</v>
      </c>
      <c r="R149" s="96">
        <f>+'Ark1'!AA2798</f>
        <v>41.018559475813603</v>
      </c>
      <c r="S149" s="1">
        <f>+'Ark1'!AB2798</f>
        <v>6.8582642081152807</v>
      </c>
      <c r="T149" s="9">
        <f>+'Ark1'!AC2798</f>
        <v>-70.765764914729132</v>
      </c>
      <c r="U149" s="9">
        <f t="shared" si="26"/>
        <v>28.4375</v>
      </c>
      <c r="V149" s="1">
        <f>+'Ark1'!V2798</f>
        <v>13.314285714285711</v>
      </c>
      <c r="W149" s="9">
        <f>+'Ark1'!X2798</f>
        <v>182.93191099258257</v>
      </c>
      <c r="X149" s="39"/>
      <c r="Y149" s="11"/>
      <c r="Z149" s="11"/>
      <c r="AA149" s="52"/>
      <c r="AI149"/>
    </row>
    <row r="150" spans="1:35">
      <c r="A150" s="39"/>
      <c r="B150">
        <f>+'Ark1'!C2799</f>
        <v>2012</v>
      </c>
      <c r="C150">
        <f>+'Ark1'!O2799</f>
        <v>1</v>
      </c>
      <c r="D150" s="48" t="str">
        <f t="shared" si="25"/>
        <v>Viken</v>
      </c>
      <c r="E150">
        <f>+'Ark1'!Q2799</f>
        <v>167</v>
      </c>
      <c r="F150" s="222">
        <f>+'Ark1'!R2799</f>
        <v>4165</v>
      </c>
      <c r="H150" s="9">
        <f>+'Ark1'!S2799</f>
        <v>4158</v>
      </c>
      <c r="J150" s="96">
        <f>+'Ark1'!T2799</f>
        <v>11.069473236591717</v>
      </c>
      <c r="L150" s="96">
        <f>+'Ark1'!U2799</f>
        <v>11.638965699935397</v>
      </c>
      <c r="N150" s="9">
        <f>+'Ark1'!Y2799</f>
        <v>151.2553901560631</v>
      </c>
      <c r="P150" s="1">
        <f>+'Ark1'!W2799</f>
        <v>59.533429533429519</v>
      </c>
      <c r="R150" s="96">
        <f>+'Ark1'!AA2799</f>
        <v>33.546117853469653</v>
      </c>
      <c r="S150" s="1">
        <f>+'Ark1'!AB2799</f>
        <v>4.0786181302664302</v>
      </c>
      <c r="T150" s="9">
        <f>+'Ark1'!AC2799</f>
        <v>-39.942612359090205</v>
      </c>
      <c r="U150" s="9">
        <f t="shared" si="26"/>
        <v>24.940119760479043</v>
      </c>
      <c r="V150" s="1">
        <f>+'Ark1'!V2799</f>
        <v>16.208403361344541</v>
      </c>
      <c r="W150" s="9">
        <f>+'Ark1'!X2799</f>
        <v>164.0897485754862</v>
      </c>
      <c r="X150" s="39"/>
      <c r="Y150" s="11"/>
      <c r="Z150" s="11"/>
      <c r="AA150" s="52"/>
      <c r="AI150"/>
    </row>
    <row r="151" spans="1:35">
      <c r="A151" s="39"/>
      <c r="B151">
        <f>+'Ark1'!C2800</f>
        <v>2012</v>
      </c>
      <c r="C151">
        <f>+'Ark1'!O2800</f>
        <v>4</v>
      </c>
      <c r="D151" s="48" t="str">
        <f t="shared" si="25"/>
        <v>Innlandet</v>
      </c>
      <c r="E151">
        <f>+'Ark1'!Q2800</f>
        <v>243</v>
      </c>
      <c r="F151" s="222">
        <f>+'Ark1'!R2800</f>
        <v>9057</v>
      </c>
      <c r="H151" s="9">
        <f>+'Ark1'!S2800</f>
        <v>9047</v>
      </c>
      <c r="J151" s="96">
        <f>+'Ark1'!T2800</f>
        <v>24.071121033328016</v>
      </c>
      <c r="L151" s="96">
        <f>+'Ark1'!U2800</f>
        <v>23.057746131201753</v>
      </c>
      <c r="N151" s="9">
        <f>+'Ark1'!Y2800</f>
        <v>137.79833278127461</v>
      </c>
      <c r="P151" s="1">
        <f>+'Ark1'!W2800</f>
        <v>59.522383110423341</v>
      </c>
      <c r="R151" s="96">
        <f>+'Ark1'!AA2800</f>
        <v>31.948889964941511</v>
      </c>
      <c r="S151" s="1">
        <f>+'Ark1'!AB2800</f>
        <v>4.1686192790834928</v>
      </c>
      <c r="T151" s="9">
        <f>+'Ark1'!AC2800</f>
        <v>-31.21011513185076</v>
      </c>
      <c r="U151" s="9">
        <f t="shared" si="26"/>
        <v>37.271604938271608</v>
      </c>
      <c r="V151" s="1">
        <f>+'Ark1'!V2800</f>
        <v>16.337528983106996</v>
      </c>
      <c r="W151" s="9">
        <f>+'Ark1'!X2800</f>
        <v>149.45961002252412</v>
      </c>
      <c r="X151" s="39"/>
      <c r="Y151" s="11"/>
      <c r="Z151" s="11"/>
      <c r="AA151" s="52"/>
      <c r="AI151"/>
    </row>
    <row r="152" spans="1:35">
      <c r="A152" s="39"/>
      <c r="B152">
        <f>+'Ark1'!C2801</f>
        <v>2012</v>
      </c>
      <c r="C152">
        <f>+'Ark1'!O2801</f>
        <v>8</v>
      </c>
      <c r="D152" s="48" t="str">
        <f t="shared" ref="D152:D169" si="27">VLOOKUP(C152,$AH$6:$AI$20,2)</f>
        <v>Telemark/ Vestfold</v>
      </c>
      <c r="E152">
        <f>+'Ark1'!Q2801</f>
        <v>127</v>
      </c>
      <c r="F152" s="222">
        <f>+'Ark1'!R2801</f>
        <v>4304</v>
      </c>
      <c r="H152" s="9">
        <f>+'Ark1'!S2801</f>
        <v>4293</v>
      </c>
      <c r="J152" s="96">
        <f>+'Ark1'!T2801</f>
        <v>11.438898633923356</v>
      </c>
      <c r="L152" s="96">
        <f>+'Ark1'!U2801</f>
        <v>12.030286499501671</v>
      </c>
      <c r="N152" s="9">
        <f>+'Ark1'!Y2801</f>
        <v>151.29172862453515</v>
      </c>
      <c r="P152" s="1">
        <f>+'Ark1'!W2801</f>
        <v>57.598183088749117</v>
      </c>
      <c r="R152" s="96">
        <f>+'Ark1'!AA2801</f>
        <v>34.633720723147256</v>
      </c>
      <c r="S152" s="1">
        <f>+'Ark1'!AB2801</f>
        <v>5.0966860936973637</v>
      </c>
      <c r="T152" s="9">
        <f>+'Ark1'!AC2801</f>
        <v>-46.578185066648658</v>
      </c>
      <c r="U152" s="9">
        <f t="shared" ref="U152:U169" si="28">+F152/E152</f>
        <v>33.889763779527556</v>
      </c>
      <c r="V152" s="1">
        <f>+'Ark1'!V2801</f>
        <v>14.94795539033457</v>
      </c>
      <c r="W152" s="9">
        <f>+'Ark1'!X2801</f>
        <v>164.28991449411421</v>
      </c>
      <c r="X152" s="39"/>
      <c r="Y152" s="11"/>
      <c r="Z152" s="11"/>
      <c r="AA152" s="52"/>
      <c r="AI152"/>
    </row>
    <row r="153" spans="1:35">
      <c r="A153" s="39"/>
      <c r="B153">
        <f>+'Ark1'!C2802</f>
        <v>2012</v>
      </c>
      <c r="C153">
        <f>+'Ark1'!O2802</f>
        <v>9</v>
      </c>
      <c r="D153" s="48" t="str">
        <f t="shared" si="27"/>
        <v>Agder</v>
      </c>
      <c r="E153">
        <f>+'Ark1'!Q2802</f>
        <v>19</v>
      </c>
      <c r="F153" s="222">
        <f>+'Ark1'!R2802</f>
        <v>669</v>
      </c>
      <c r="H153" s="9">
        <f>+'Ark1'!S2802</f>
        <v>666</v>
      </c>
      <c r="J153" s="96">
        <f>+'Ark1'!T2802</f>
        <v>1.7780258332004459</v>
      </c>
      <c r="L153" s="96">
        <f>+'Ark1'!U2802</f>
        <v>2.010231883563693</v>
      </c>
      <c r="N153" s="9">
        <f>+'Ark1'!Y2802</f>
        <v>162.64155455904347</v>
      </c>
      <c r="P153" s="1">
        <f>+'Ark1'!W2802</f>
        <v>58.147147147147152</v>
      </c>
      <c r="R153" s="96">
        <f>+'Ark1'!AA2802</f>
        <v>37.020935473823691</v>
      </c>
      <c r="S153" s="1">
        <f>+'Ark1'!AB2802</f>
        <v>4.8694024735915278</v>
      </c>
      <c r="T153" s="9">
        <f>+'Ark1'!AC2802</f>
        <v>-56.250151772836567</v>
      </c>
      <c r="U153" s="9">
        <f t="shared" si="28"/>
        <v>35.210526315789473</v>
      </c>
      <c r="V153" s="1">
        <f>+'Ark1'!V2802</f>
        <v>16.847533632286996</v>
      </c>
      <c r="W153" s="9">
        <f>+'Ark1'!X2802</f>
        <v>176.91012118473745</v>
      </c>
      <c r="X153" s="39"/>
      <c r="Y153" s="11"/>
      <c r="Z153" s="11"/>
      <c r="AA153" s="52"/>
      <c r="AI153"/>
    </row>
    <row r="154" spans="1:35">
      <c r="A154" s="39"/>
      <c r="B154">
        <f>+'Ark1'!C2803</f>
        <v>2012</v>
      </c>
      <c r="C154">
        <f>+'Ark1'!O2803</f>
        <v>11</v>
      </c>
      <c r="D154" s="48" t="str">
        <f t="shared" si="27"/>
        <v>Rogaland</v>
      </c>
      <c r="E154">
        <f>+'Ark1'!Q2803</f>
        <v>399</v>
      </c>
      <c r="F154" s="222">
        <f>+'Ark1'!R2803</f>
        <v>13107</v>
      </c>
      <c r="H154" s="9">
        <f>+'Ark1'!S2803</f>
        <v>13093</v>
      </c>
      <c r="J154" s="96">
        <f>+'Ark1'!T2803</f>
        <v>34.834954552702911</v>
      </c>
      <c r="L154" s="96">
        <f>+'Ark1'!U2803</f>
        <v>34.639743634060252</v>
      </c>
      <c r="N154" s="9">
        <f>+'Ark1'!Y2803</f>
        <v>143.04834821087951</v>
      </c>
      <c r="P154" s="1">
        <f>+'Ark1'!W2803</f>
        <v>59.402657908806248</v>
      </c>
      <c r="R154" s="96">
        <f>+'Ark1'!AA2803</f>
        <v>31.081793218470644</v>
      </c>
      <c r="S154" s="1">
        <f>+'Ark1'!AB2803</f>
        <v>4.0674935455169443</v>
      </c>
      <c r="T154" s="9">
        <f>+'Ark1'!AC2803</f>
        <v>-38.00739204901685</v>
      </c>
      <c r="U154" s="9">
        <f t="shared" si="28"/>
        <v>32.849624060150376</v>
      </c>
      <c r="V154" s="1">
        <f>+'Ark1'!V2803</f>
        <v>16.773022049286642</v>
      </c>
      <c r="W154" s="9">
        <f>+'Ark1'!X2803</f>
        <v>155.13016003539843</v>
      </c>
      <c r="X154" s="39"/>
      <c r="Y154" s="11"/>
      <c r="Z154" s="11"/>
      <c r="AA154" s="52"/>
      <c r="AI154"/>
    </row>
    <row r="155" spans="1:35">
      <c r="A155" s="39"/>
      <c r="B155">
        <f>+'Ark1'!C2804</f>
        <v>2012</v>
      </c>
      <c r="C155">
        <f>+'Ark1'!O2804</f>
        <v>14</v>
      </c>
      <c r="D155" s="48" t="str">
        <f t="shared" si="27"/>
        <v>Vestland</v>
      </c>
      <c r="E155">
        <f>+'Ark1'!Q2804</f>
        <v>88</v>
      </c>
      <c r="F155" s="222">
        <f>+'Ark1'!R2804</f>
        <v>1404</v>
      </c>
      <c r="H155" s="9">
        <f>+'Ark1'!S2804</f>
        <v>1393</v>
      </c>
      <c r="J155" s="96">
        <f>+'Ark1'!T2804</f>
        <v>3.7314622867166318</v>
      </c>
      <c r="L155" s="96">
        <f>+'Ark1'!U2804</f>
        <v>3.7275528260170159</v>
      </c>
      <c r="N155" s="9">
        <f>+'Ark1'!Y2804</f>
        <v>143.70377492877503</v>
      </c>
      <c r="P155" s="1">
        <f>+'Ark1'!W2804</f>
        <v>59.051687006460867</v>
      </c>
      <c r="R155" s="96">
        <f>+'Ark1'!AA2804</f>
        <v>30.618555900780301</v>
      </c>
      <c r="S155" s="1">
        <f>+'Ark1'!AB2804</f>
        <v>5.2425915003262098</v>
      </c>
      <c r="T155" s="9">
        <f>+'Ark1'!AC2804</f>
        <v>-46.421590321520192</v>
      </c>
      <c r="U155" s="9">
        <f t="shared" si="28"/>
        <v>15.954545454545455</v>
      </c>
      <c r="V155" s="1">
        <f>+'Ark1'!V2804</f>
        <v>15.952279202279204</v>
      </c>
      <c r="W155" s="9">
        <f>+'Ark1'!X2804</f>
        <v>156.96778743907677</v>
      </c>
      <c r="X155" s="39"/>
      <c r="Y155" s="11"/>
      <c r="Z155" s="11"/>
      <c r="AA155" s="52"/>
      <c r="AI155"/>
    </row>
    <row r="156" spans="1:35">
      <c r="A156" s="39"/>
      <c r="B156">
        <f>+'Ark1'!C2805</f>
        <v>2012</v>
      </c>
      <c r="C156">
        <f>+'Ark1'!O2805</f>
        <v>15</v>
      </c>
      <c r="D156" s="48" t="str">
        <f t="shared" si="27"/>
        <v>Møre og Romsdal</v>
      </c>
      <c r="E156">
        <f>+'Ark1'!Q2805</f>
        <v>23</v>
      </c>
      <c r="F156" s="222">
        <f>+'Ark1'!R2805</f>
        <v>756</v>
      </c>
      <c r="H156" s="9">
        <f>+'Ark1'!S2805</f>
        <v>745</v>
      </c>
      <c r="J156" s="96">
        <f>+'Ark1'!T2805</f>
        <v>2.009248923616648</v>
      </c>
      <c r="L156" s="96">
        <f>+'Ark1'!U2805</f>
        <v>1.8867567574008923</v>
      </c>
      <c r="N156" s="9">
        <f>+'Ark1'!Y2805</f>
        <v>135.084523809524</v>
      </c>
      <c r="P156" s="1">
        <f>+'Ark1'!W2805</f>
        <v>61.182550335570454</v>
      </c>
      <c r="R156" s="96">
        <f>+'Ark1'!AA2805</f>
        <v>30.374844178178542</v>
      </c>
      <c r="S156" s="1">
        <f>+'Ark1'!AB2805</f>
        <v>4.2244372413205156</v>
      </c>
      <c r="T156" s="9">
        <f>+'Ark1'!AC2805</f>
        <v>-40.845850827829842</v>
      </c>
      <c r="U156" s="9">
        <f t="shared" si="28"/>
        <v>32.869565217391305</v>
      </c>
      <c r="V156" s="1">
        <f>+'Ark1'!V2805</f>
        <v>17.883597883597876</v>
      </c>
      <c r="W156" s="9">
        <f>+'Ark1'!X2805</f>
        <v>148.26924510023093</v>
      </c>
      <c r="X156" s="39"/>
      <c r="Y156" s="11"/>
      <c r="Z156" s="11"/>
      <c r="AA156" s="52"/>
      <c r="AI156"/>
    </row>
    <row r="157" spans="1:35">
      <c r="A157" s="39"/>
      <c r="B157">
        <f>+'Ark1'!C2806</f>
        <v>2012</v>
      </c>
      <c r="C157">
        <f>+'Ark1'!O2806</f>
        <v>16</v>
      </c>
      <c r="D157" s="48" t="str">
        <f t="shared" si="27"/>
        <v>Trøndelag</v>
      </c>
      <c r="E157">
        <f>+'Ark1'!Q2806</f>
        <v>145</v>
      </c>
      <c r="F157" s="222">
        <f>+'Ark1'!R2806</f>
        <v>534</v>
      </c>
      <c r="H157" s="9">
        <f>+'Ark1'!S2806</f>
        <v>510</v>
      </c>
      <c r="J157" s="96">
        <f>+'Ark1'!T2806</f>
        <v>1.419231382554617</v>
      </c>
      <c r="L157" s="96">
        <f>+'Ark1'!U2806</f>
        <v>1.0773889724757038</v>
      </c>
      <c r="N157" s="9">
        <f>+'Ark1'!Y2806</f>
        <v>109.20505617977524</v>
      </c>
      <c r="P157" s="1">
        <f>+'Ark1'!W2806</f>
        <v>59.084313725490198</v>
      </c>
      <c r="R157" s="96">
        <f>+'Ark1'!AA2806</f>
        <v>9.5171689390071972</v>
      </c>
      <c r="S157" s="1">
        <f>+'Ark1'!AB2806</f>
        <v>3.5306430314181951</v>
      </c>
      <c r="T157" s="9">
        <f>+'Ark1'!AC2806</f>
        <v>-27.042827876745271</v>
      </c>
      <c r="U157" s="9">
        <f t="shared" si="28"/>
        <v>3.682758620689655</v>
      </c>
      <c r="V157" s="1">
        <f>+'Ark1'!V2806</f>
        <v>15.271535580524349</v>
      </c>
      <c r="W157" s="9">
        <f>+'Ark1'!X2806</f>
        <v>124.14614451329132</v>
      </c>
      <c r="X157" s="39"/>
      <c r="Y157" s="11"/>
      <c r="Z157" s="11"/>
      <c r="AA157" s="52"/>
      <c r="AI157"/>
    </row>
    <row r="158" spans="1:35">
      <c r="A158" s="39"/>
      <c r="B158">
        <f>+'Ark1'!C2807</f>
        <v>2012</v>
      </c>
      <c r="C158">
        <f>+'Ark1'!O2807</f>
        <v>18</v>
      </c>
      <c r="D158" s="48" t="str">
        <f t="shared" si="27"/>
        <v>Nordland</v>
      </c>
      <c r="E158">
        <f>+'Ark1'!Q2807</f>
        <v>86</v>
      </c>
      <c r="F158" s="222">
        <f>+'Ark1'!R2807</f>
        <v>3193</v>
      </c>
      <c r="H158" s="9">
        <f>+'Ark1'!S2807</f>
        <v>3190</v>
      </c>
      <c r="J158" s="96">
        <f>+'Ark1'!T2807</f>
        <v>8.4861531919417406</v>
      </c>
      <c r="L158" s="96">
        <f>+'Ark1'!U2807</f>
        <v>8.6612425651514648</v>
      </c>
      <c r="N158" s="9">
        <f>+'Ark1'!Y2807</f>
        <v>146.82254932665251</v>
      </c>
      <c r="P158" s="1">
        <f>+'Ark1'!W2807</f>
        <v>58.304388714733555</v>
      </c>
      <c r="R158" s="96">
        <f>+'Ark1'!AA2807</f>
        <v>32.622711451197304</v>
      </c>
      <c r="S158" s="1">
        <f>+'Ark1'!AB2807</f>
        <v>4.7526082117525803</v>
      </c>
      <c r="T158" s="9">
        <f>+'Ark1'!AC2807</f>
        <v>-47.866611700779472</v>
      </c>
      <c r="U158" s="9">
        <f t="shared" si="28"/>
        <v>37.127906976744185</v>
      </c>
      <c r="V158" s="1">
        <f>+'Ark1'!V2807</f>
        <v>15.989038521766362</v>
      </c>
      <c r="W158" s="9">
        <f>+'Ark1'!X2807</f>
        <v>159.214512786808</v>
      </c>
      <c r="X158" s="39"/>
      <c r="Y158" s="11"/>
      <c r="Z158" s="11"/>
      <c r="AA158" s="52"/>
      <c r="AI158"/>
    </row>
    <row r="159" spans="1:35">
      <c r="A159" s="39"/>
      <c r="B159">
        <f>+'Ark1'!C2808</f>
        <v>2012</v>
      </c>
      <c r="C159">
        <f>+'Ark1'!O2808</f>
        <v>54</v>
      </c>
      <c r="D159" s="48" t="str">
        <f t="shared" si="27"/>
        <v>Troms og Finnmark</v>
      </c>
      <c r="E159">
        <f>+'Ark1'!Q2808</f>
        <v>18</v>
      </c>
      <c r="F159" s="222">
        <f>+'Ark1'!R2808</f>
        <v>437</v>
      </c>
      <c r="H159" s="9">
        <f>+'Ark1'!S2808</f>
        <v>436</v>
      </c>
      <c r="J159" s="96">
        <f>+'Ark1'!T2808</f>
        <v>1.161430925423909</v>
      </c>
      <c r="L159" s="96">
        <f>+'Ark1'!U2808</f>
        <v>1.2700850306921581</v>
      </c>
      <c r="N159" s="9">
        <f>+'Ark1'!Y2808</f>
        <v>157.31235697940511</v>
      </c>
      <c r="P159" s="1">
        <f>+'Ark1'!W2808</f>
        <v>56.685779816513758</v>
      </c>
      <c r="R159" s="96">
        <f>+'Ark1'!AA2808</f>
        <v>36.79927315397385</v>
      </c>
      <c r="S159" s="1">
        <f>+'Ark1'!AB2808</f>
        <v>6.0392355968054012</v>
      </c>
      <c r="T159" s="9">
        <f>+'Ark1'!AC2808</f>
        <v>-63.881081020792962</v>
      </c>
      <c r="U159" s="9">
        <f t="shared" si="28"/>
        <v>24.277777777777779</v>
      </c>
      <c r="V159" s="1">
        <f>+'Ark1'!V2808</f>
        <v>15.65675057208238</v>
      </c>
      <c r="W159" s="9">
        <f>+'Ark1'!X2808</f>
        <v>170.78822167293501</v>
      </c>
      <c r="X159" s="39"/>
      <c r="Y159" s="11"/>
      <c r="Z159" s="11"/>
      <c r="AA159" s="52"/>
      <c r="AI159"/>
    </row>
    <row r="160" spans="1:35">
      <c r="A160" s="39"/>
      <c r="B160">
        <f>+'Ark1'!C2809</f>
        <v>2011</v>
      </c>
      <c r="C160">
        <f>+'Ark1'!O2809</f>
        <v>1</v>
      </c>
      <c r="D160" s="48" t="str">
        <f t="shared" si="27"/>
        <v>Viken</v>
      </c>
      <c r="E160">
        <f>+'Ark1'!Q2809</f>
        <v>192</v>
      </c>
      <c r="F160" s="222">
        <f>+'Ark1'!R2809</f>
        <v>4592</v>
      </c>
      <c r="H160" s="9">
        <f>+'Ark1'!S2809</f>
        <v>4590</v>
      </c>
      <c r="J160" s="96">
        <f>+'Ark1'!T2809</f>
        <v>12.308022193036528</v>
      </c>
      <c r="L160" s="96">
        <f>+'Ark1'!U2809</f>
        <v>12.941898245490137</v>
      </c>
      <c r="N160" s="9">
        <f>+'Ark1'!Y2809</f>
        <v>150.60934233449478</v>
      </c>
      <c r="P160" s="1">
        <f>+'Ark1'!W2809</f>
        <v>59.214814814814822</v>
      </c>
      <c r="R160" s="96">
        <f>+'Ark1'!AA2809</f>
        <v>32.651512403774802</v>
      </c>
      <c r="S160" s="1">
        <f>+'Ark1'!AB2809</f>
        <v>4.3216078816202321</v>
      </c>
      <c r="T160" s="9">
        <f>+'Ark1'!AC2809</f>
        <v>-38.584968302456325</v>
      </c>
      <c r="U160" s="9">
        <f t="shared" si="28"/>
        <v>23.916666666666668</v>
      </c>
      <c r="V160" s="1">
        <f>+'Ark1'!V2809</f>
        <v>15.73758710801394</v>
      </c>
      <c r="W160" s="9">
        <f>+'Ark1'!X2809</f>
        <v>163.24237639722023</v>
      </c>
      <c r="X160" s="39"/>
      <c r="Y160" s="11"/>
      <c r="Z160" s="11"/>
      <c r="AA160" s="52"/>
      <c r="AI160"/>
    </row>
    <row r="161" spans="1:35">
      <c r="A161" s="39"/>
      <c r="B161">
        <f>+'Ark1'!C2810</f>
        <v>2011</v>
      </c>
      <c r="C161">
        <f>+'Ark1'!O2810</f>
        <v>4</v>
      </c>
      <c r="D161" s="48" t="str">
        <f t="shared" si="27"/>
        <v>Innlandet</v>
      </c>
      <c r="E161">
        <f>+'Ark1'!Q2810</f>
        <v>264</v>
      </c>
      <c r="F161" s="222">
        <f>+'Ark1'!R2810</f>
        <v>8735</v>
      </c>
      <c r="H161" s="9">
        <f>+'Ark1'!S2810</f>
        <v>8718</v>
      </c>
      <c r="J161" s="96">
        <f>+'Ark1'!T2810</f>
        <v>23.412581414672061</v>
      </c>
      <c r="L161" s="96">
        <f>+'Ark1'!U2810</f>
        <v>22.537951055982955</v>
      </c>
      <c r="N161" s="9">
        <f>+'Ark1'!Y2810</f>
        <v>137.88192329708096</v>
      </c>
      <c r="P161" s="1">
        <f>+'Ark1'!W2810</f>
        <v>59.284583620096363</v>
      </c>
      <c r="R161" s="96">
        <f>+'Ark1'!AA2810</f>
        <v>31.348148772583318</v>
      </c>
      <c r="S161" s="1">
        <f>+'Ark1'!AB2810</f>
        <v>4.2643083036279226</v>
      </c>
      <c r="T161" s="9">
        <f>+'Ark1'!AC2810</f>
        <v>-25.698506582038139</v>
      </c>
      <c r="U161" s="9">
        <f t="shared" si="28"/>
        <v>33.087121212121211</v>
      </c>
      <c r="V161" s="1">
        <f>+'Ark1'!V2810</f>
        <v>16.020377790497996</v>
      </c>
      <c r="W161" s="9">
        <f>+'Ark1'!X2810</f>
        <v>149.67210156274714</v>
      </c>
      <c r="X161" s="39"/>
      <c r="Y161" s="11"/>
      <c r="Z161" s="11"/>
      <c r="AA161" s="52"/>
      <c r="AI161"/>
    </row>
    <row r="162" spans="1:35">
      <c r="A162" s="39"/>
      <c r="B162">
        <f>+'Ark1'!C2811</f>
        <v>2011</v>
      </c>
      <c r="C162">
        <f>+'Ark1'!O2811</f>
        <v>8</v>
      </c>
      <c r="D162" s="48" t="str">
        <f t="shared" si="27"/>
        <v>Telemark/ Vestfold</v>
      </c>
      <c r="E162">
        <f>+'Ark1'!Q2811</f>
        <v>136</v>
      </c>
      <c r="F162" s="222">
        <f>+'Ark1'!R2811</f>
        <v>4800</v>
      </c>
      <c r="H162" s="9">
        <f>+'Ark1'!S2811</f>
        <v>4799</v>
      </c>
      <c r="J162" s="96">
        <f>+'Ark1'!T2811</f>
        <v>12.865528424776858</v>
      </c>
      <c r="L162" s="96">
        <f>+'Ark1'!U2811</f>
        <v>13.365944935600981</v>
      </c>
      <c r="N162" s="9">
        <f>+'Ark1'!Y2811</f>
        <v>148.80387500000037</v>
      </c>
      <c r="P162" s="1">
        <f>+'Ark1'!W2811</f>
        <v>57.989372785997077</v>
      </c>
      <c r="R162" s="96">
        <f>+'Ark1'!AA2811</f>
        <v>33.660594500871625</v>
      </c>
      <c r="S162" s="1">
        <f>+'Ark1'!AB2811</f>
        <v>5.0326390001376486</v>
      </c>
      <c r="T162" s="9">
        <f>+'Ark1'!AC2811</f>
        <v>-49.540460144638487</v>
      </c>
      <c r="U162" s="9">
        <f t="shared" si="28"/>
        <v>35.294117647058826</v>
      </c>
      <c r="V162" s="1">
        <f>+'Ark1'!V2811</f>
        <v>15.322083333333332</v>
      </c>
      <c r="W162" s="9">
        <f>+'Ark1'!X2811</f>
        <v>161.24943571686524</v>
      </c>
      <c r="X162" s="39"/>
      <c r="Y162" s="11"/>
      <c r="Z162" s="11"/>
      <c r="AA162" s="52"/>
      <c r="AI162"/>
    </row>
    <row r="163" spans="1:35">
      <c r="A163" s="39"/>
      <c r="B163">
        <f>+'Ark1'!C2812</f>
        <v>2011</v>
      </c>
      <c r="C163">
        <f>+'Ark1'!O2812</f>
        <v>9</v>
      </c>
      <c r="D163" s="48" t="str">
        <f t="shared" si="27"/>
        <v>Agder</v>
      </c>
      <c r="E163">
        <f>+'Ark1'!Q2812</f>
        <v>33</v>
      </c>
      <c r="F163" s="222">
        <f>+'Ark1'!R2812</f>
        <v>556</v>
      </c>
      <c r="H163" s="9">
        <f>+'Ark1'!S2812</f>
        <v>554</v>
      </c>
      <c r="J163" s="96">
        <f>+'Ark1'!T2812</f>
        <v>1.4902570425366524</v>
      </c>
      <c r="L163" s="96">
        <f>+'Ark1'!U2812</f>
        <v>1.626854972227622</v>
      </c>
      <c r="N163" s="9">
        <f>+'Ark1'!Y2812</f>
        <v>156.36151079136701</v>
      </c>
      <c r="P163" s="1">
        <f>+'Ark1'!W2812</f>
        <v>58.442238267148014</v>
      </c>
      <c r="R163" s="96">
        <f>+'Ark1'!AA2812</f>
        <v>37.299044366537913</v>
      </c>
      <c r="S163" s="1">
        <f>+'Ark1'!AB2812</f>
        <v>4.8587729328034301</v>
      </c>
      <c r="T163" s="9">
        <f>+'Ark1'!AC2812</f>
        <v>-43.283398580828496</v>
      </c>
      <c r="U163" s="9">
        <f t="shared" si="28"/>
        <v>16.848484848484848</v>
      </c>
      <c r="V163" s="1">
        <f>+'Ark1'!V2812</f>
        <v>17.014388489208635</v>
      </c>
      <c r="W163" s="9">
        <f>+'Ark1'!X2812</f>
        <v>169.85529669438873</v>
      </c>
      <c r="X163" s="39"/>
      <c r="Y163" s="11"/>
      <c r="Z163" s="11"/>
      <c r="AA163" s="52"/>
      <c r="AI163"/>
    </row>
    <row r="164" spans="1:35">
      <c r="A164" s="39"/>
      <c r="B164">
        <f>+'Ark1'!C2813</f>
        <v>2011</v>
      </c>
      <c r="C164">
        <f>+'Ark1'!O2813</f>
        <v>11</v>
      </c>
      <c r="D164" s="48" t="str">
        <f t="shared" si="27"/>
        <v>Rogaland</v>
      </c>
      <c r="E164">
        <f>+'Ark1'!Q2813</f>
        <v>451</v>
      </c>
      <c r="F164" s="222">
        <f>+'Ark1'!R2813</f>
        <v>12101</v>
      </c>
      <c r="H164" s="9">
        <f>+'Ark1'!S2813</f>
        <v>12071</v>
      </c>
      <c r="J164" s="96">
        <f>+'Ark1'!T2813</f>
        <v>32.43453322254684</v>
      </c>
      <c r="L164" s="96">
        <f>+'Ark1'!U2813</f>
        <v>32.209432360926321</v>
      </c>
      <c r="N164" s="9">
        <f>+'Ark1'!Y2813</f>
        <v>142.23864969837203</v>
      </c>
      <c r="P164" s="1">
        <f>+'Ark1'!W2813</f>
        <v>58.725623394913427</v>
      </c>
      <c r="R164" s="96">
        <f>+'Ark1'!AA2813</f>
        <v>31.719125329896961</v>
      </c>
      <c r="S164" s="1">
        <f>+'Ark1'!AB2813</f>
        <v>4.1472090148920708</v>
      </c>
      <c r="T164" s="9">
        <f>+'Ark1'!AC2813</f>
        <v>-34.857901399529005</v>
      </c>
      <c r="U164" s="9">
        <f t="shared" si="28"/>
        <v>26.831485587583149</v>
      </c>
      <c r="V164" s="1">
        <f>+'Ark1'!V2813</f>
        <v>16.701099082720429</v>
      </c>
      <c r="W164" s="9">
        <f>+'Ark1'!X2813</f>
        <v>154.42594350564923</v>
      </c>
      <c r="X164" s="39"/>
      <c r="Y164" s="11"/>
      <c r="Z164" s="11"/>
      <c r="AA164" s="52"/>
      <c r="AI164"/>
    </row>
    <row r="165" spans="1:35">
      <c r="A165" s="39"/>
      <c r="B165">
        <f>+'Ark1'!C2814</f>
        <v>2011</v>
      </c>
      <c r="C165">
        <f>+'Ark1'!O2814</f>
        <v>14</v>
      </c>
      <c r="D165" s="48" t="str">
        <f t="shared" si="27"/>
        <v>Vestland</v>
      </c>
      <c r="E165">
        <f>+'Ark1'!Q2814</f>
        <v>91</v>
      </c>
      <c r="F165" s="222">
        <f>+'Ark1'!R2814</f>
        <v>1335</v>
      </c>
      <c r="H165" s="9">
        <f>+'Ark1'!S2814</f>
        <v>1331</v>
      </c>
      <c r="J165" s="96">
        <f>+'Ark1'!T2814</f>
        <v>3.5782250931410657</v>
      </c>
      <c r="L165" s="96">
        <f>+'Ark1'!U2814</f>
        <v>3.6690064202152866</v>
      </c>
      <c r="N165" s="9">
        <f>+'Ark1'!Y2814</f>
        <v>146.86659176029983</v>
      </c>
      <c r="P165" s="1">
        <f>+'Ark1'!W2814</f>
        <v>58.740045078888045</v>
      </c>
      <c r="R165" s="96">
        <f>+'Ark1'!AA2814</f>
        <v>31.224343885436841</v>
      </c>
      <c r="S165" s="1">
        <f>+'Ark1'!AB2814</f>
        <v>5.1955057441853114</v>
      </c>
      <c r="T165" s="9">
        <f>+'Ark1'!AC2814</f>
        <v>-44.892335416098007</v>
      </c>
      <c r="U165" s="9">
        <f t="shared" si="28"/>
        <v>14.67032967032967</v>
      </c>
      <c r="V165" s="1">
        <f>+'Ark1'!V2814</f>
        <v>16.179026217228465</v>
      </c>
      <c r="W165" s="9">
        <f>+'Ark1'!X2814</f>
        <v>159.63139250368252</v>
      </c>
      <c r="X165" s="39"/>
      <c r="Y165" s="11"/>
      <c r="Z165" s="11"/>
      <c r="AA165" s="52"/>
      <c r="AI165"/>
    </row>
    <row r="166" spans="1:35">
      <c r="A166" s="39"/>
      <c r="B166" s="47">
        <f>+'Ark1'!C2815</f>
        <v>2011</v>
      </c>
      <c r="C166" s="47">
        <f>+'Ark1'!O2815</f>
        <v>15</v>
      </c>
      <c r="D166" s="48" t="str">
        <f t="shared" si="27"/>
        <v>Møre og Romsdal</v>
      </c>
      <c r="E166" s="47">
        <f>+'Ark1'!Q2815</f>
        <v>29</v>
      </c>
      <c r="F166" s="261">
        <f>+'Ark1'!R2815</f>
        <v>716</v>
      </c>
      <c r="G166" s="261"/>
      <c r="H166" s="65">
        <f>+'Ark1'!S2815</f>
        <v>714</v>
      </c>
      <c r="I166" s="261"/>
      <c r="J166" s="101">
        <f>+'Ark1'!T2815</f>
        <v>1.9191079900292156</v>
      </c>
      <c r="K166" s="47"/>
      <c r="L166" s="101">
        <f>+'Ark1'!U2815</f>
        <v>1.8417535748429064</v>
      </c>
      <c r="M166" s="101"/>
      <c r="N166" s="65">
        <f>+'Ark1'!Y2815</f>
        <v>137.45935754189964</v>
      </c>
      <c r="O166" s="47"/>
      <c r="P166" s="49">
        <f>+'Ark1'!W2815</f>
        <v>61.063025210084014</v>
      </c>
      <c r="Q166" s="47"/>
      <c r="R166" s="101">
        <f>+'Ark1'!AA2815</f>
        <v>33.287591639081718</v>
      </c>
      <c r="S166" s="49">
        <f>+'Ark1'!AB2815</f>
        <v>4.4233534602264948</v>
      </c>
      <c r="T166" s="65">
        <f>+'Ark1'!AC2815</f>
        <v>-56.12312529407297</v>
      </c>
      <c r="U166" s="65">
        <f t="shared" si="28"/>
        <v>24.689655172413794</v>
      </c>
      <c r="V166" s="49">
        <f>+'Ark1'!V2815</f>
        <v>18.52793296089386</v>
      </c>
      <c r="W166" s="65">
        <f>+'Ark1'!X2815</f>
        <v>149.42560390274588</v>
      </c>
      <c r="X166" s="39"/>
      <c r="Y166" s="11"/>
      <c r="Z166" s="11"/>
      <c r="AA166" s="52"/>
      <c r="AI166"/>
    </row>
    <row r="167" spans="1:35">
      <c r="A167" s="39"/>
      <c r="B167" s="47">
        <f>+'Ark1'!C2816</f>
        <v>2011</v>
      </c>
      <c r="C167" s="47">
        <f>+'Ark1'!O2816</f>
        <v>16</v>
      </c>
      <c r="D167" s="48" t="str">
        <f t="shared" si="27"/>
        <v>Trøndelag</v>
      </c>
      <c r="E167" s="47">
        <f>+'Ark1'!Q2816</f>
        <v>194</v>
      </c>
      <c r="F167" s="261">
        <f>+'Ark1'!R2816</f>
        <v>860</v>
      </c>
      <c r="G167" s="261"/>
      <c r="H167" s="65">
        <f>+'Ark1'!S2816</f>
        <v>859</v>
      </c>
      <c r="I167" s="261"/>
      <c r="J167" s="101">
        <f>+'Ark1'!T2816</f>
        <v>2.3050738427725217</v>
      </c>
      <c r="K167" s="47"/>
      <c r="L167" s="101">
        <f>+'Ark1'!U2816</f>
        <v>1.8575735731580201</v>
      </c>
      <c r="M167" s="101"/>
      <c r="N167" s="65">
        <f>+'Ark1'!Y2816</f>
        <v>115.42593023255812</v>
      </c>
      <c r="O167" s="47"/>
      <c r="P167" s="49">
        <f>+'Ark1'!W2816</f>
        <v>58.672875436554129</v>
      </c>
      <c r="Q167" s="47"/>
      <c r="R167" s="101">
        <f>+'Ark1'!AA2816</f>
        <v>10.458081763917752</v>
      </c>
      <c r="S167" s="49">
        <f>+'Ark1'!AB2816</f>
        <v>3.6252057061255374</v>
      </c>
      <c r="T167" s="65">
        <f>+'Ark1'!AC2816</f>
        <v>-24.650883241127961</v>
      </c>
      <c r="U167" s="65">
        <f t="shared" si="28"/>
        <v>4.4329896907216497</v>
      </c>
      <c r="V167" s="49">
        <f>+'Ark1'!V2816</f>
        <v>15.803488372093019</v>
      </c>
      <c r="W167" s="65">
        <f>+'Ark1'!X2816</f>
        <v>125.20912595429456</v>
      </c>
      <c r="X167" s="39"/>
      <c r="Y167" s="11"/>
      <c r="Z167" s="11"/>
      <c r="AA167" s="52"/>
      <c r="AI167"/>
    </row>
    <row r="168" spans="1:35">
      <c r="A168" s="39"/>
      <c r="B168" s="47">
        <f>+'Ark1'!C2817</f>
        <v>2011</v>
      </c>
      <c r="C168" s="47">
        <f>+'Ark1'!O2817</f>
        <v>18</v>
      </c>
      <c r="D168" s="48" t="str">
        <f t="shared" si="27"/>
        <v>Nordland</v>
      </c>
      <c r="E168" s="47">
        <f>+'Ark1'!Q2817</f>
        <v>92</v>
      </c>
      <c r="F168" s="261">
        <f>+'Ark1'!R2817</f>
        <v>3227</v>
      </c>
      <c r="G168" s="261"/>
      <c r="H168" s="65">
        <f>+'Ark1'!S2817</f>
        <v>3218</v>
      </c>
      <c r="I168" s="261"/>
      <c r="J168" s="101">
        <f>+'Ark1'!T2817</f>
        <v>8.6493875472406145</v>
      </c>
      <c r="K168" s="47"/>
      <c r="L168" s="101">
        <f>+'Ark1'!U2817</f>
        <v>8.7906474146057096</v>
      </c>
      <c r="M168" s="101"/>
      <c r="N168" s="65">
        <f>+'Ark1'!Y2817</f>
        <v>145.57195227765695</v>
      </c>
      <c r="O168" s="47"/>
      <c r="P168" s="49">
        <f>+'Ark1'!W2817</f>
        <v>58.168427594779367</v>
      </c>
      <c r="Q168" s="47"/>
      <c r="R168" s="101">
        <f>+'Ark1'!AA2817</f>
        <v>32.126303472821803</v>
      </c>
      <c r="S168" s="49">
        <f>+'Ark1'!AB2817</f>
        <v>4.6527227018804194</v>
      </c>
      <c r="T168" s="65">
        <f>+'Ark1'!AC2817</f>
        <v>-47.432326932902818</v>
      </c>
      <c r="U168" s="65">
        <f t="shared" si="28"/>
        <v>35.076086956521742</v>
      </c>
      <c r="V168" s="49">
        <f>+'Ark1'!V2817</f>
        <v>15.801363495506662</v>
      </c>
      <c r="W168" s="65">
        <f>+'Ark1'!X2817</f>
        <v>158.18672757385323</v>
      </c>
      <c r="X168" s="39"/>
      <c r="Y168" s="11"/>
      <c r="Z168" s="11"/>
      <c r="AA168" s="52"/>
      <c r="AI168"/>
    </row>
    <row r="169" spans="1:35">
      <c r="A169" s="39"/>
      <c r="B169" s="47">
        <f>+'Ark1'!C2818</f>
        <v>2011</v>
      </c>
      <c r="C169" s="47">
        <f>+'Ark1'!O2818</f>
        <v>54</v>
      </c>
      <c r="D169" s="48" t="str">
        <f t="shared" si="27"/>
        <v>Troms og Finnmark</v>
      </c>
      <c r="E169" s="47">
        <f>+'Ark1'!Q2818</f>
        <v>27</v>
      </c>
      <c r="F169" s="261">
        <f>+'Ark1'!R2818</f>
        <v>387</v>
      </c>
      <c r="G169" s="261"/>
      <c r="H169" s="65">
        <f>+'Ark1'!S2818</f>
        <v>385</v>
      </c>
      <c r="I169" s="261"/>
      <c r="J169" s="101">
        <f>+'Ark1'!T2818</f>
        <v>1.0372832292476344</v>
      </c>
      <c r="K169" s="47"/>
      <c r="L169" s="101">
        <f>+'Ark1'!U2818</f>
        <v>1.1589374469500704</v>
      </c>
      <c r="M169" s="101"/>
      <c r="N169" s="65">
        <f>+'Ark1'!Y2818</f>
        <v>160.03126614987079</v>
      </c>
      <c r="O169" s="47"/>
      <c r="P169" s="49">
        <f>+'Ark1'!W2818</f>
        <v>57.438961038961047</v>
      </c>
      <c r="Q169" s="47"/>
      <c r="R169" s="101">
        <f>+'Ark1'!AA2818</f>
        <v>36.387029278947871</v>
      </c>
      <c r="S169" s="49">
        <f>+'Ark1'!AB2818</f>
        <v>5.4211743550721918</v>
      </c>
      <c r="T169" s="65">
        <f>+'Ark1'!AC2818</f>
        <v>-64.932130538804358</v>
      </c>
      <c r="U169" s="65">
        <f t="shared" si="28"/>
        <v>14.333333333333334</v>
      </c>
      <c r="V169" s="49">
        <f>+'Ark1'!V2818</f>
        <v>15.677002583979332</v>
      </c>
      <c r="W169" s="65">
        <f>+'Ark1'!X2818</f>
        <v>174.41748483346902</v>
      </c>
      <c r="X169" s="39"/>
      <c r="Y169" s="11"/>
      <c r="Z169" s="11"/>
      <c r="AA169" s="52"/>
      <c r="AI169"/>
    </row>
    <row r="170" spans="1:35">
      <c r="A170" s="39"/>
      <c r="B170" s="39"/>
      <c r="C170" s="39"/>
      <c r="D170" s="39"/>
      <c r="E170" s="39"/>
      <c r="F170" s="257"/>
      <c r="G170" s="257"/>
      <c r="H170" s="39"/>
      <c r="I170" s="257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11"/>
      <c r="Z170" s="11"/>
      <c r="AA170" s="52"/>
      <c r="AI170"/>
    </row>
    <row r="171" spans="1:35">
      <c r="A171" s="39"/>
      <c r="B171" s="47">
        <f>+'Ark1'!C2819</f>
        <v>2010</v>
      </c>
      <c r="C171" s="47">
        <f>+'Ark1'!O2819</f>
        <v>1</v>
      </c>
      <c r="D171" s="48" t="str">
        <f t="shared" ref="D171:D180" si="29">VLOOKUP(C171,$AH$6:$AI$20,2)</f>
        <v>Viken</v>
      </c>
      <c r="E171" s="47">
        <f>+'Ark1'!Q2819</f>
        <v>210</v>
      </c>
      <c r="F171" s="261">
        <f>+'Ark1'!R2819</f>
        <v>5405</v>
      </c>
      <c r="G171" s="261"/>
      <c r="H171" s="65">
        <f>+'Ark1'!S2819</f>
        <v>5391</v>
      </c>
      <c r="I171" s="261"/>
      <c r="J171" s="101">
        <f>+'Ark1'!T2819</f>
        <v>14.571482489957676</v>
      </c>
      <c r="K171" s="47"/>
      <c r="L171" s="101">
        <f>+'Ark1'!U2819</f>
        <v>14.817152518846537</v>
      </c>
      <c r="M171" s="101"/>
      <c r="N171" s="65">
        <f>+'Ark1'!Y2819</f>
        <v>146.43385753931494</v>
      </c>
      <c r="O171" s="47"/>
      <c r="P171" s="49">
        <f>+'Ark1'!W2819</f>
        <v>59.114450009274705</v>
      </c>
      <c r="Q171" s="47"/>
      <c r="R171" s="101">
        <f>+'Ark1'!AA2819</f>
        <v>33.041976537318007</v>
      </c>
      <c r="S171" s="49">
        <f>+'Ark1'!AB2819</f>
        <v>4.1558487133157405</v>
      </c>
      <c r="T171" s="65">
        <f>+'Ark1'!AC2819</f>
        <v>-34.341663875084514</v>
      </c>
      <c r="U171" s="65">
        <f t="shared" ref="U171:U180" si="30">+F171/E171</f>
        <v>25.738095238095237</v>
      </c>
      <c r="V171" s="49">
        <f>+'Ark1'!V2819</f>
        <v>15.140795559666977</v>
      </c>
      <c r="W171" s="65">
        <f>+'Ark1'!X2819</f>
        <v>158.97580888447462</v>
      </c>
      <c r="X171" s="39"/>
      <c r="Y171" s="11"/>
      <c r="Z171" s="11"/>
      <c r="AA171" s="52"/>
      <c r="AI171"/>
    </row>
    <row r="172" spans="1:35">
      <c r="A172" s="39"/>
      <c r="B172" s="47">
        <f>+'Ark1'!C2820</f>
        <v>2010</v>
      </c>
      <c r="C172" s="47">
        <f>+'Ark1'!O2820</f>
        <v>4</v>
      </c>
      <c r="D172" s="48" t="str">
        <f t="shared" si="29"/>
        <v>Innlandet</v>
      </c>
      <c r="E172" s="47">
        <f>+'Ark1'!Q2820</f>
        <v>266</v>
      </c>
      <c r="F172" s="261">
        <f>+'Ark1'!R2820</f>
        <v>7212</v>
      </c>
      <c r="G172" s="261"/>
      <c r="H172" s="65">
        <f>+'Ark1'!S2820</f>
        <v>7194</v>
      </c>
      <c r="I172" s="261"/>
      <c r="J172" s="101">
        <f>+'Ark1'!T2820</f>
        <v>19.443021594370904</v>
      </c>
      <c r="K172" s="47"/>
      <c r="L172" s="101">
        <f>+'Ark1'!U2820</f>
        <v>19.388758194605163</v>
      </c>
      <c r="M172" s="101"/>
      <c r="N172" s="65">
        <f>+'Ark1'!Y2820</f>
        <v>143.60406267332203</v>
      </c>
      <c r="O172" s="47"/>
      <c r="P172" s="49">
        <f>+'Ark1'!W2820</f>
        <v>59.305532388101206</v>
      </c>
      <c r="Q172" s="47"/>
      <c r="R172" s="101">
        <f>+'Ark1'!AA2820</f>
        <v>31.847328320957494</v>
      </c>
      <c r="S172" s="49">
        <f>+'Ark1'!AB2820</f>
        <v>4.3917878954878224</v>
      </c>
      <c r="T172" s="65">
        <f>+'Ark1'!AC2820</f>
        <v>-38.520638156391854</v>
      </c>
      <c r="U172" s="65">
        <f t="shared" si="30"/>
        <v>27.112781954887218</v>
      </c>
      <c r="V172" s="49">
        <f>+'Ark1'!V2820</f>
        <v>14.940931780366061</v>
      </c>
      <c r="W172" s="65">
        <f>+'Ark1'!X2820</f>
        <v>155.94358205206331</v>
      </c>
      <c r="X172" s="39"/>
      <c r="Y172" s="11"/>
      <c r="Z172" s="11"/>
      <c r="AA172" s="52"/>
      <c r="AI172"/>
    </row>
    <row r="173" spans="1:35">
      <c r="A173" s="39"/>
      <c r="B173" s="47">
        <f>+'Ark1'!C2821</f>
        <v>2010</v>
      </c>
      <c r="C173" s="47">
        <f>+'Ark1'!O2821</f>
        <v>8</v>
      </c>
      <c r="D173" s="48" t="str">
        <f t="shared" si="29"/>
        <v>Telemark/ Vestfold</v>
      </c>
      <c r="E173" s="47">
        <f>+'Ark1'!Q2821</f>
        <v>137</v>
      </c>
      <c r="F173" s="261">
        <f>+'Ark1'!R2821</f>
        <v>4414</v>
      </c>
      <c r="G173" s="261"/>
      <c r="H173" s="65">
        <f>+'Ark1'!S2821</f>
        <v>4412</v>
      </c>
      <c r="I173" s="261"/>
      <c r="J173" s="101">
        <f>+'Ark1'!T2821</f>
        <v>11.89981937292751</v>
      </c>
      <c r="K173" s="47"/>
      <c r="L173" s="101">
        <f>+'Ark1'!U2821</f>
        <v>12.149692518835396</v>
      </c>
      <c r="M173" s="101"/>
      <c r="N173" s="65">
        <f>+'Ark1'!Y2821</f>
        <v>147.02981422745813</v>
      </c>
      <c r="O173" s="47"/>
      <c r="P173" s="49">
        <f>+'Ark1'!W2821</f>
        <v>57.917951042611087</v>
      </c>
      <c r="Q173" s="47"/>
      <c r="R173" s="101">
        <f>+'Ark1'!AA2821</f>
        <v>32.870415733174632</v>
      </c>
      <c r="S173" s="49">
        <f>+'Ark1'!AB2821</f>
        <v>5.0617738452027679</v>
      </c>
      <c r="T173" s="65">
        <f>+'Ark1'!AC2821</f>
        <v>-45.357855345635471</v>
      </c>
      <c r="U173" s="65">
        <f t="shared" si="30"/>
        <v>32.21897810218978</v>
      </c>
      <c r="V173" s="49">
        <f>+'Ark1'!V2821</f>
        <v>14.290439510647937</v>
      </c>
      <c r="W173" s="65">
        <f>+'Ark1'!X2821</f>
        <v>159.35030909727271</v>
      </c>
      <c r="X173" s="39"/>
      <c r="Y173" s="11"/>
      <c r="Z173" s="11"/>
      <c r="AA173" s="52"/>
      <c r="AI173"/>
    </row>
    <row r="174" spans="1:35">
      <c r="A174" s="39"/>
      <c r="B174" s="47">
        <f>+'Ark1'!C2822</f>
        <v>2010</v>
      </c>
      <c r="C174" s="47">
        <f>+'Ark1'!O2822</f>
        <v>9</v>
      </c>
      <c r="D174" s="48" t="str">
        <f t="shared" si="29"/>
        <v>Agder</v>
      </c>
      <c r="E174" s="47">
        <f>+'Ark1'!Q2822</f>
        <v>28</v>
      </c>
      <c r="F174" s="261">
        <f>+'Ark1'!R2822</f>
        <v>554</v>
      </c>
      <c r="G174" s="261"/>
      <c r="H174" s="65">
        <f>+'Ark1'!S2822</f>
        <v>549</v>
      </c>
      <c r="I174" s="261"/>
      <c r="J174" s="101">
        <f>+'Ark1'!T2822</f>
        <v>1.4935432561399722</v>
      </c>
      <c r="K174" s="47"/>
      <c r="L174" s="101">
        <f>+'Ark1'!U2822</f>
        <v>1.5641360430397473</v>
      </c>
      <c r="M174" s="101"/>
      <c r="N174" s="65">
        <f>+'Ark1'!Y2822</f>
        <v>150.8124548736462</v>
      </c>
      <c r="O174" s="47"/>
      <c r="P174" s="49">
        <f>+'Ark1'!W2822</f>
        <v>57.652094717668483</v>
      </c>
      <c r="Q174" s="47"/>
      <c r="R174" s="101">
        <f>+'Ark1'!AA2822</f>
        <v>34.046905981723121</v>
      </c>
      <c r="S174" s="49">
        <f>+'Ark1'!AB2822</f>
        <v>5.096259225097266</v>
      </c>
      <c r="T174" s="65">
        <f>+'Ark1'!AC2822</f>
        <v>-50.575252051088469</v>
      </c>
      <c r="U174" s="65">
        <f t="shared" si="30"/>
        <v>19.785714285714285</v>
      </c>
      <c r="V174" s="49">
        <f>+'Ark1'!V2822</f>
        <v>14.265342960288811</v>
      </c>
      <c r="W174" s="65">
        <f>+'Ark1'!X2822</f>
        <v>164.57556781958053</v>
      </c>
      <c r="X174" s="39"/>
      <c r="Y174" s="11"/>
      <c r="Z174" s="11"/>
      <c r="AA174" s="52"/>
      <c r="AI174"/>
    </row>
    <row r="175" spans="1:35">
      <c r="A175" s="39"/>
      <c r="B175" s="47">
        <f>+'Ark1'!C2823</f>
        <v>2010</v>
      </c>
      <c r="C175" s="47">
        <f>+'Ark1'!O2823</f>
        <v>11</v>
      </c>
      <c r="D175" s="48" t="str">
        <f t="shared" si="29"/>
        <v>Rogaland</v>
      </c>
      <c r="E175" s="47">
        <f>+'Ark1'!Q2823</f>
        <v>447</v>
      </c>
      <c r="F175" s="261">
        <f>+'Ark1'!R2823</f>
        <v>11692</v>
      </c>
      <c r="G175" s="261"/>
      <c r="H175" s="65">
        <f>+'Ark1'!S2823</f>
        <v>11622</v>
      </c>
      <c r="I175" s="261"/>
      <c r="J175" s="101">
        <f>+'Ark1'!T2823</f>
        <v>31.520772113336758</v>
      </c>
      <c r="K175" s="47"/>
      <c r="L175" s="101">
        <f>+'Ark1'!U2823</f>
        <v>31.069845101874137</v>
      </c>
      <c r="M175" s="101"/>
      <c r="N175" s="65">
        <f>+'Ark1'!Y2823</f>
        <v>141.94586041737912</v>
      </c>
      <c r="O175" s="47"/>
      <c r="P175" s="49">
        <f>+'Ark1'!W2823</f>
        <v>57.589571502323153</v>
      </c>
      <c r="Q175" s="47"/>
      <c r="R175" s="101">
        <f>+'Ark1'!AA2823</f>
        <v>31.03359958580787</v>
      </c>
      <c r="S175" s="49">
        <f>+'Ark1'!AB2823</f>
        <v>4.4159316402573872</v>
      </c>
      <c r="T175" s="65">
        <f>+'Ark1'!AC2823</f>
        <v>-39.500912628364226</v>
      </c>
      <c r="U175" s="65">
        <f t="shared" si="30"/>
        <v>26.156599552572708</v>
      </c>
      <c r="V175" s="49">
        <f>+'Ark1'!V2823</f>
        <v>14.35845022237427</v>
      </c>
      <c r="W175" s="65">
        <f>+'Ark1'!X2823</f>
        <v>154.50815236427616</v>
      </c>
      <c r="X175" s="39"/>
      <c r="Y175" s="11"/>
      <c r="Z175" s="11"/>
      <c r="AA175" s="52"/>
      <c r="AI175"/>
    </row>
    <row r="176" spans="1:35">
      <c r="A176" s="39"/>
      <c r="B176" s="47">
        <f>+'Ark1'!C2824</f>
        <v>2010</v>
      </c>
      <c r="C176" s="47">
        <f>+'Ark1'!O2824</f>
        <v>14</v>
      </c>
      <c r="D176" s="48" t="str">
        <f t="shared" si="29"/>
        <v>Vestland</v>
      </c>
      <c r="E176" s="47">
        <f>+'Ark1'!Q2824</f>
        <v>95</v>
      </c>
      <c r="F176" s="261">
        <f>+'Ark1'!R2824</f>
        <v>1240</v>
      </c>
      <c r="G176" s="261"/>
      <c r="H176" s="65">
        <f>+'Ark1'!S2824</f>
        <v>1237</v>
      </c>
      <c r="I176" s="261"/>
      <c r="J176" s="101">
        <f>+'Ark1'!T2824</f>
        <v>3.3429488043566176</v>
      </c>
      <c r="K176" s="47"/>
      <c r="L176" s="101">
        <f>+'Ark1'!U2824</f>
        <v>3.434035511259776</v>
      </c>
      <c r="M176" s="101"/>
      <c r="N176" s="65">
        <f>+'Ark1'!Y2824</f>
        <v>147.92975806451599</v>
      </c>
      <c r="O176" s="47"/>
      <c r="P176" s="49">
        <f>+'Ark1'!W2824</f>
        <v>58.013742926434922</v>
      </c>
      <c r="Q176" s="47"/>
      <c r="R176" s="101">
        <f>+'Ark1'!AA2824</f>
        <v>31.989531394349225</v>
      </c>
      <c r="S176" s="49">
        <f>+'Ark1'!AB2824</f>
        <v>5.2479942944897191</v>
      </c>
      <c r="T176" s="65">
        <f>+'Ark1'!AC2824</f>
        <v>-40.739325037052303</v>
      </c>
      <c r="U176" s="65">
        <f t="shared" si="30"/>
        <v>13.052631578947368</v>
      </c>
      <c r="V176" s="49">
        <f>+'Ark1'!V2824</f>
        <v>14.285483870967743</v>
      </c>
      <c r="W176" s="65">
        <f>+'Ark1'!X2824</f>
        <v>160.55551672316756</v>
      </c>
      <c r="X176" s="39"/>
      <c r="Y176" s="11"/>
      <c r="Z176" s="11"/>
      <c r="AA176" s="52"/>
      <c r="AI176"/>
    </row>
    <row r="177" spans="1:35">
      <c r="A177" s="39"/>
      <c r="B177" s="47">
        <f>+'Ark1'!C2825</f>
        <v>2010</v>
      </c>
      <c r="C177" s="47">
        <f>+'Ark1'!O2825</f>
        <v>15</v>
      </c>
      <c r="D177" s="48" t="str">
        <f t="shared" si="29"/>
        <v>Møre og Romsdal</v>
      </c>
      <c r="E177" s="47">
        <f>+'Ark1'!Q2825</f>
        <v>32</v>
      </c>
      <c r="F177" s="261">
        <f>+'Ark1'!R2825</f>
        <v>832</v>
      </c>
      <c r="G177" s="261"/>
      <c r="H177" s="65">
        <f>+'Ark1'!S2825</f>
        <v>830</v>
      </c>
      <c r="I177" s="261"/>
      <c r="J177" s="101">
        <f>+'Ark1'!T2825</f>
        <v>2.2430108106650848</v>
      </c>
      <c r="K177" s="47"/>
      <c r="L177" s="101">
        <f>+'Ark1'!U2825</f>
        <v>2.215997149190903</v>
      </c>
      <c r="M177" s="101"/>
      <c r="N177" s="65">
        <f>+'Ark1'!Y2825</f>
        <v>142.27163461538453</v>
      </c>
      <c r="O177" s="47"/>
      <c r="P177" s="49">
        <f>+'Ark1'!W2825</f>
        <v>59.489156626506009</v>
      </c>
      <c r="Q177" s="47"/>
      <c r="R177" s="101">
        <f>+'Ark1'!AA2825</f>
        <v>34.87944377710253</v>
      </c>
      <c r="S177" s="49">
        <f>+'Ark1'!AB2825</f>
        <v>5.115933344710089</v>
      </c>
      <c r="T177" s="65">
        <f>+'Ark1'!AC2825</f>
        <v>-57.531089794978683</v>
      </c>
      <c r="U177" s="65">
        <f t="shared" si="30"/>
        <v>26</v>
      </c>
      <c r="V177" s="49">
        <f>+'Ark1'!V2825</f>
        <v>14.63581730769231</v>
      </c>
      <c r="W177" s="65">
        <f>+'Ark1'!X2825</f>
        <v>154.44581319276611</v>
      </c>
      <c r="X177" s="39"/>
      <c r="Y177" s="11"/>
      <c r="Z177" s="11"/>
      <c r="AA177" s="52"/>
      <c r="AI177"/>
    </row>
    <row r="178" spans="1:35">
      <c r="A178" s="39"/>
      <c r="B178" s="47">
        <f>+'Ark1'!C2826</f>
        <v>2010</v>
      </c>
      <c r="C178" s="47">
        <f>+'Ark1'!O2826</f>
        <v>16</v>
      </c>
      <c r="D178" s="48" t="str">
        <f t="shared" si="29"/>
        <v>Trøndelag</v>
      </c>
      <c r="E178" s="47">
        <f>+'Ark1'!Q2826</f>
        <v>248</v>
      </c>
      <c r="F178" s="261">
        <f>+'Ark1'!R2826</f>
        <v>2289</v>
      </c>
      <c r="G178" s="261"/>
      <c r="H178" s="65">
        <f>+'Ark1'!S2826</f>
        <v>2288</v>
      </c>
      <c r="I178" s="261"/>
      <c r="J178" s="101">
        <f>+'Ark1'!T2826</f>
        <v>6.17097565578411</v>
      </c>
      <c r="K178" s="47"/>
      <c r="L178" s="101">
        <f>+'Ark1'!U2826</f>
        <v>5.9596245169649897</v>
      </c>
      <c r="M178" s="101"/>
      <c r="N178" s="65">
        <f>+'Ark1'!Y2826</f>
        <v>139.07387505460869</v>
      </c>
      <c r="O178" s="47"/>
      <c r="P178" s="49">
        <f>+'Ark1'!W2826</f>
        <v>57.644667832167826</v>
      </c>
      <c r="Q178" s="47"/>
      <c r="R178" s="101">
        <f>+'Ark1'!AA2826</f>
        <v>32.830797023344971</v>
      </c>
      <c r="S178" s="49">
        <f>+'Ark1'!AB2826</f>
        <v>4.9822286867291723</v>
      </c>
      <c r="T178" s="65">
        <f>+'Ark1'!AC2826</f>
        <v>-54.198357072110923</v>
      </c>
      <c r="U178" s="65">
        <f t="shared" si="30"/>
        <v>9.2298387096774199</v>
      </c>
      <c r="V178" s="49">
        <f>+'Ark1'!V2826</f>
        <v>15.451725644386196</v>
      </c>
      <c r="W178" s="65">
        <f>+'Ark1'!X2826</f>
        <v>150.72348937189338</v>
      </c>
      <c r="X178" s="39"/>
      <c r="Y178" s="11"/>
      <c r="Z178" s="11"/>
      <c r="AA178" s="52"/>
      <c r="AI178"/>
    </row>
    <row r="179" spans="1:35">
      <c r="A179" s="39"/>
      <c r="B179" s="47">
        <f>+'Ark1'!C2827</f>
        <v>2010</v>
      </c>
      <c r="C179" s="47">
        <f>+'Ark1'!O2827</f>
        <v>18</v>
      </c>
      <c r="D179" s="48" t="str">
        <f t="shared" si="29"/>
        <v>Nordland</v>
      </c>
      <c r="E179" s="47">
        <f>+'Ark1'!Q2827</f>
        <v>89</v>
      </c>
      <c r="F179" s="261">
        <f>+'Ark1'!R2827</f>
        <v>3063</v>
      </c>
      <c r="G179" s="261"/>
      <c r="H179" s="65">
        <f>+'Ark1'!S2827</f>
        <v>3056</v>
      </c>
      <c r="I179" s="261"/>
      <c r="J179" s="101">
        <f>+'Ark1'!T2827</f>
        <v>8.2576227320518711</v>
      </c>
      <c r="K179" s="47"/>
      <c r="L179" s="101">
        <f>+'Ark1'!U2827</f>
        <v>8.2501360445711374</v>
      </c>
      <c r="M179" s="101"/>
      <c r="N179" s="65">
        <f>+'Ark1'!Y2827</f>
        <v>143.87540646425089</v>
      </c>
      <c r="O179" s="47"/>
      <c r="P179" s="49">
        <f>+'Ark1'!W2827</f>
        <v>58.343913612565437</v>
      </c>
      <c r="Q179" s="47"/>
      <c r="R179" s="101">
        <f>+'Ark1'!AA2827</f>
        <v>36.001813634126073</v>
      </c>
      <c r="S179" s="49">
        <f>+'Ark1'!AB2827</f>
        <v>4.4279258227767651</v>
      </c>
      <c r="T179" s="65">
        <f>+'Ark1'!AC2827</f>
        <v>-40.807851053418943</v>
      </c>
      <c r="U179" s="65">
        <f t="shared" si="30"/>
        <v>34.415730337078649</v>
      </c>
      <c r="V179" s="49">
        <f>+'Ark1'!V2827</f>
        <v>14.616715638263139</v>
      </c>
      <c r="W179" s="65">
        <f>+'Ark1'!X2827</f>
        <v>156.25171152988401</v>
      </c>
      <c r="X179" s="39"/>
      <c r="Y179" s="11"/>
      <c r="Z179" s="11"/>
      <c r="AA179" s="52"/>
      <c r="AI179"/>
    </row>
    <row r="180" spans="1:35">
      <c r="A180" s="39"/>
      <c r="B180" s="47">
        <f>+'Ark1'!C2828</f>
        <v>2010</v>
      </c>
      <c r="C180" s="47">
        <f>+'Ark1'!O2828</f>
        <v>54</v>
      </c>
      <c r="D180" s="48" t="str">
        <f t="shared" si="29"/>
        <v>Troms og Finnmark</v>
      </c>
      <c r="E180" s="47">
        <f>+'Ark1'!Q2828</f>
        <v>25</v>
      </c>
      <c r="F180" s="261">
        <f>+'Ark1'!R2828</f>
        <v>392</v>
      </c>
      <c r="G180" s="261"/>
      <c r="H180" s="65">
        <f>+'Ark1'!S2828</f>
        <v>392</v>
      </c>
      <c r="I180" s="261"/>
      <c r="J180" s="101">
        <f>+'Ark1'!T2828</f>
        <v>1.0568031704095115</v>
      </c>
      <c r="K180" s="47"/>
      <c r="L180" s="101">
        <f>+'Ark1'!U2828</f>
        <v>1.1506224008122121</v>
      </c>
      <c r="M180" s="101"/>
      <c r="N180" s="65">
        <f>+'Ark1'!Y2828</f>
        <v>156.79030612244901</v>
      </c>
      <c r="O180" s="47"/>
      <c r="P180" s="49">
        <f>+'Ark1'!W2828</f>
        <v>56.846938775510203</v>
      </c>
      <c r="Q180" s="47"/>
      <c r="R180" s="101">
        <f>+'Ark1'!AA2828</f>
        <v>32.130151582627221</v>
      </c>
      <c r="S180" s="49">
        <f>+'Ark1'!AB2828</f>
        <v>5.3392119742950594</v>
      </c>
      <c r="T180" s="65">
        <f>+'Ark1'!AC2828</f>
        <v>-46.93957652244076</v>
      </c>
      <c r="U180" s="65">
        <f t="shared" si="30"/>
        <v>15.68</v>
      </c>
      <c r="V180" s="49">
        <f>+'Ark1'!V2828</f>
        <v>13.471938775510203</v>
      </c>
      <c r="W180" s="65">
        <f>+'Ark1'!X2828</f>
        <v>169.87032082605521</v>
      </c>
      <c r="X180" s="39"/>
      <c r="Y180" s="11"/>
      <c r="Z180" s="11"/>
      <c r="AA180" s="52"/>
      <c r="AI180"/>
    </row>
    <row r="181" spans="1:35">
      <c r="A181" s="39"/>
      <c r="B181" s="39"/>
      <c r="C181" s="39"/>
      <c r="D181" s="39"/>
      <c r="E181" s="39"/>
      <c r="F181" s="257"/>
      <c r="G181" s="257"/>
      <c r="H181" s="39"/>
      <c r="I181" s="257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11"/>
      <c r="Z181" s="11"/>
      <c r="AA181" s="52"/>
      <c r="AI181"/>
    </row>
    <row r="182" spans="1:35">
      <c r="A182" s="39"/>
      <c r="B182">
        <f>+'Ark1'!C2829</f>
        <v>2009</v>
      </c>
      <c r="C182">
        <f>+'Ark1'!O2829</f>
        <v>1</v>
      </c>
      <c r="D182" s="3" t="str">
        <f t="shared" ref="D182:D191" si="31">VLOOKUP(C182,$AH$6:$AI$20,2)</f>
        <v>Viken</v>
      </c>
      <c r="E182">
        <f>+'Ark1'!Q2829</f>
        <v>210</v>
      </c>
      <c r="F182" s="222">
        <f>+'Ark1'!R2829</f>
        <v>5134</v>
      </c>
      <c r="H182" s="9">
        <f>+'Ark1'!S2829</f>
        <v>5117</v>
      </c>
      <c r="J182" s="96">
        <f>+'Ark1'!T2829</f>
        <v>13.419415547075122</v>
      </c>
      <c r="L182" s="96">
        <f>+'Ark1'!U2829</f>
        <v>13.635245408576624</v>
      </c>
      <c r="N182" s="9">
        <f>+'Ark1'!Y2829</f>
        <v>147.17890533696922</v>
      </c>
      <c r="P182" s="1">
        <f>+'Ark1'!W2829</f>
        <v>57.64432284541725</v>
      </c>
      <c r="R182" s="96">
        <f>+'Ark1'!AA2829</f>
        <v>33.154885213913431</v>
      </c>
      <c r="S182" s="1">
        <f>+'Ark1'!AB2829</f>
        <v>4.2556717624172116</v>
      </c>
      <c r="T182" s="9">
        <f>+'Ark1'!AC2829</f>
        <v>-43.520499606123622</v>
      </c>
      <c r="U182" s="9">
        <f t="shared" ref="U182:U191" si="32">+F182/E182</f>
        <v>24.447619047619046</v>
      </c>
      <c r="V182" s="1">
        <f>+'Ark1'!V2829</f>
        <v>15.497857421114141</v>
      </c>
      <c r="W182" s="9">
        <f>+'Ark1'!X2829</f>
        <v>159.91419132999397</v>
      </c>
      <c r="X182" s="39"/>
      <c r="Y182" s="11"/>
      <c r="Z182" s="11"/>
      <c r="AA182" s="52"/>
      <c r="AI182"/>
    </row>
    <row r="183" spans="1:35">
      <c r="A183" s="39"/>
      <c r="B183">
        <f>+'Ark1'!C2830</f>
        <v>2009</v>
      </c>
      <c r="C183">
        <f>+'Ark1'!O2830</f>
        <v>4</v>
      </c>
      <c r="D183" s="3" t="str">
        <f t="shared" si="31"/>
        <v>Innlandet</v>
      </c>
      <c r="E183">
        <f>+'Ark1'!Q2830</f>
        <v>291</v>
      </c>
      <c r="F183" s="222">
        <f>+'Ark1'!R2830</f>
        <v>9411</v>
      </c>
      <c r="H183" s="9">
        <f>+'Ark1'!S2830</f>
        <v>9386</v>
      </c>
      <c r="J183" s="96">
        <f>+'Ark1'!T2830</f>
        <v>24.598776726436306</v>
      </c>
      <c r="L183" s="96">
        <f>+'Ark1'!U2830</f>
        <v>23.664124754646274</v>
      </c>
      <c r="N183" s="9">
        <f>+'Ark1'!Y2830</f>
        <v>139.34556370205087</v>
      </c>
      <c r="P183" s="1">
        <f>+'Ark1'!W2830</f>
        <v>57.747496271041982</v>
      </c>
      <c r="R183" s="96">
        <f>+'Ark1'!AA2830</f>
        <v>30.707104894249305</v>
      </c>
      <c r="S183" s="1">
        <f>+'Ark1'!AB2830</f>
        <v>4.5047689549118513</v>
      </c>
      <c r="T183" s="9">
        <f>+'Ark1'!AC2830</f>
        <v>-27.154931341555095</v>
      </c>
      <c r="U183" s="9">
        <f t="shared" si="32"/>
        <v>32.340206185567013</v>
      </c>
      <c r="V183" s="1">
        <f>+'Ark1'!V2830</f>
        <v>15.337583678673893</v>
      </c>
      <c r="W183" s="9">
        <f>+'Ark1'!X2830</f>
        <v>151.34868453999024</v>
      </c>
      <c r="X183" s="39"/>
      <c r="Y183" s="11"/>
      <c r="Z183" s="11"/>
      <c r="AA183" s="52"/>
      <c r="AI183"/>
    </row>
    <row r="184" spans="1:35">
      <c r="A184" s="39"/>
      <c r="B184">
        <f>+'Ark1'!C2831</f>
        <v>2009</v>
      </c>
      <c r="C184">
        <f>+'Ark1'!O2831</f>
        <v>8</v>
      </c>
      <c r="D184" s="3" t="str">
        <f t="shared" si="31"/>
        <v>Telemark/ Vestfold</v>
      </c>
      <c r="E184">
        <f>+'Ark1'!Q2831</f>
        <v>141</v>
      </c>
      <c r="F184" s="222">
        <f>+'Ark1'!R2831</f>
        <v>4498</v>
      </c>
      <c r="H184" s="9">
        <f>+'Ark1'!S2831</f>
        <v>4496</v>
      </c>
      <c r="J184" s="96">
        <f>+'Ark1'!T2831</f>
        <v>11.757018139996864</v>
      </c>
      <c r="L184" s="96">
        <f>+'Ark1'!U2831</f>
        <v>12.055257050974109</v>
      </c>
      <c r="N184" s="9">
        <f>+'Ark1'!Y2831</f>
        <v>148.52361049355275</v>
      </c>
      <c r="P184" s="1">
        <f>+'Ark1'!W2831</f>
        <v>56.1821619217082</v>
      </c>
      <c r="R184" s="96">
        <f>+'Ark1'!AA2831</f>
        <v>33.195328856699945</v>
      </c>
      <c r="S184" s="1">
        <f>+'Ark1'!AB2831</f>
        <v>5.3379518399539263</v>
      </c>
      <c r="T184" s="9">
        <f>+'Ark1'!AC2831</f>
        <v>-43.257945143021054</v>
      </c>
      <c r="U184" s="9">
        <f t="shared" si="32"/>
        <v>31.900709219858157</v>
      </c>
      <c r="V184" s="1">
        <f>+'Ark1'!V2831</f>
        <v>14.488661627389956</v>
      </c>
      <c r="W184" s="9">
        <f>+'Ark1'!X2831</f>
        <v>160.98872882952213</v>
      </c>
      <c r="X184" s="39"/>
      <c r="Y184" s="11"/>
      <c r="Z184" s="11"/>
      <c r="AA184" s="52"/>
      <c r="AI184"/>
    </row>
    <row r="185" spans="1:35">
      <c r="A185" s="39"/>
      <c r="B185">
        <f>+'Ark1'!C2832</f>
        <v>2009</v>
      </c>
      <c r="C185">
        <f>+'Ark1'!O2832</f>
        <v>9</v>
      </c>
      <c r="D185" s="3" t="str">
        <f t="shared" si="31"/>
        <v>Agder</v>
      </c>
      <c r="E185">
        <f>+'Ark1'!Q2832</f>
        <v>31</v>
      </c>
      <c r="F185" s="222">
        <f>+'Ark1'!R2832</f>
        <v>647</v>
      </c>
      <c r="H185" s="9">
        <f>+'Ark1'!S2832</f>
        <v>647</v>
      </c>
      <c r="J185" s="96">
        <f>+'Ark1'!T2832</f>
        <v>1.6911495634899891</v>
      </c>
      <c r="L185" s="96">
        <f>+'Ark1'!U2832</f>
        <v>1.7790791650005675</v>
      </c>
      <c r="N185" s="9">
        <f>+'Ark1'!Y2832</f>
        <v>152.38052550231845</v>
      </c>
      <c r="P185" s="1">
        <f>+'Ark1'!W2832</f>
        <v>57.510046367851643</v>
      </c>
      <c r="R185" s="96">
        <f>+'Ark1'!AA2832</f>
        <v>34.460661769844776</v>
      </c>
      <c r="S185" s="1">
        <f>+'Ark1'!AB2832</f>
        <v>5.2703839503341676</v>
      </c>
      <c r="T185" s="9">
        <f>+'Ark1'!AC2832</f>
        <v>-52.696996294979471</v>
      </c>
      <c r="U185" s="9">
        <f t="shared" si="32"/>
        <v>20.870967741935484</v>
      </c>
      <c r="V185" s="1">
        <f>+'Ark1'!V2832</f>
        <v>15.363214837712523</v>
      </c>
      <c r="W185" s="9">
        <f>+'Ark1'!X2832</f>
        <v>165.09266034920731</v>
      </c>
      <c r="X185" s="39"/>
      <c r="Y185" s="11"/>
      <c r="Z185" s="11"/>
      <c r="AA185" s="52"/>
      <c r="AI185"/>
    </row>
    <row r="186" spans="1:35">
      <c r="A186" s="39"/>
      <c r="B186">
        <f>+'Ark1'!C2833</f>
        <v>2009</v>
      </c>
      <c r="C186">
        <f>+'Ark1'!O2833</f>
        <v>11</v>
      </c>
      <c r="D186" s="3" t="str">
        <f t="shared" si="31"/>
        <v>Rogaland</v>
      </c>
      <c r="E186">
        <f>+'Ark1'!Q2833</f>
        <v>439</v>
      </c>
      <c r="F186" s="222">
        <f>+'Ark1'!R2833</f>
        <v>11198</v>
      </c>
      <c r="H186" s="9">
        <f>+'Ark1'!S2833</f>
        <v>11158</v>
      </c>
      <c r="J186" s="96">
        <f>+'Ark1'!T2833</f>
        <v>29.269695227142041</v>
      </c>
      <c r="L186" s="96">
        <f>+'Ark1'!U2833</f>
        <v>29.388844869646185</v>
      </c>
      <c r="N186" s="9">
        <f>+'Ark1'!Y2833</f>
        <v>145.43888194320451</v>
      </c>
      <c r="P186" s="1">
        <f>+'Ark1'!W2833</f>
        <v>56.826581824699772</v>
      </c>
      <c r="R186" s="96">
        <f>+'Ark1'!AA2833</f>
        <v>32.478720983537478</v>
      </c>
      <c r="S186" s="1">
        <f>+'Ark1'!AB2833</f>
        <v>4.928666960343965</v>
      </c>
      <c r="T186" s="9">
        <f>+'Ark1'!AC2833</f>
        <v>-50.137432456695826</v>
      </c>
      <c r="U186" s="9">
        <f t="shared" si="32"/>
        <v>25.507972665148063</v>
      </c>
      <c r="V186" s="1">
        <f>+'Ark1'!V2833</f>
        <v>15.57885336667262</v>
      </c>
      <c r="W186" s="9">
        <f>+'Ark1'!X2833</f>
        <v>158.05823164908853</v>
      </c>
      <c r="X186" s="39"/>
      <c r="Y186" s="11"/>
      <c r="Z186" s="11"/>
      <c r="AA186" s="52"/>
      <c r="AI186"/>
    </row>
    <row r="187" spans="1:35">
      <c r="A187" s="39"/>
      <c r="B187">
        <f>+'Ark1'!C2834</f>
        <v>2009</v>
      </c>
      <c r="C187">
        <f>+'Ark1'!O2834</f>
        <v>14</v>
      </c>
      <c r="D187" s="3" t="str">
        <f t="shared" si="31"/>
        <v>Vestland</v>
      </c>
      <c r="E187">
        <f>+'Ark1'!Q2834</f>
        <v>103</v>
      </c>
      <c r="F187" s="222">
        <f>+'Ark1'!R2834</f>
        <v>1303</v>
      </c>
      <c r="H187" s="9">
        <f>+'Ark1'!S2834</f>
        <v>1295</v>
      </c>
      <c r="J187" s="96">
        <f>+'Ark1'!T2834</f>
        <v>3.4058236185895754</v>
      </c>
      <c r="L187" s="96">
        <f>+'Ark1'!U2834</f>
        <v>3.4929520258986071</v>
      </c>
      <c r="N187" s="9">
        <f>+'Ark1'!Y2834</f>
        <v>148.55479662317751</v>
      </c>
      <c r="P187" s="1">
        <f>+'Ark1'!W2834</f>
        <v>57.377606177606189</v>
      </c>
      <c r="R187" s="96">
        <f>+'Ark1'!AA2834</f>
        <v>32.981510689620301</v>
      </c>
      <c r="S187" s="1">
        <f>+'Ark1'!AB2834</f>
        <v>5.4179987884763525</v>
      </c>
      <c r="T187" s="9">
        <f>+'Ark1'!AC2834</f>
        <v>-49.224717797150653</v>
      </c>
      <c r="U187" s="9">
        <f t="shared" si="32"/>
        <v>12.650485436893204</v>
      </c>
      <c r="V187" s="1">
        <f>+'Ark1'!V2834</f>
        <v>15.590176515732932</v>
      </c>
      <c r="W187" s="9">
        <f>+'Ark1'!X2834</f>
        <v>161.98787862662132</v>
      </c>
      <c r="X187" s="39"/>
      <c r="Y187" s="11"/>
      <c r="Z187" s="11"/>
      <c r="AA187" s="52"/>
      <c r="AI187"/>
    </row>
    <row r="188" spans="1:35">
      <c r="A188" s="39"/>
      <c r="B188">
        <f>+'Ark1'!C2835</f>
        <v>2009</v>
      </c>
      <c r="C188">
        <f>+'Ark1'!O2835</f>
        <v>15</v>
      </c>
      <c r="D188" s="3" t="str">
        <f t="shared" si="31"/>
        <v>Møre og Romsdal</v>
      </c>
      <c r="E188">
        <f>+'Ark1'!Q2835</f>
        <v>33</v>
      </c>
      <c r="F188" s="222">
        <f>+'Ark1'!R2835</f>
        <v>683</v>
      </c>
      <c r="H188" s="9">
        <f>+'Ark1'!S2835</f>
        <v>678</v>
      </c>
      <c r="J188" s="96">
        <f>+'Ark1'!T2835</f>
        <v>1.7852475299283812</v>
      </c>
      <c r="L188" s="96">
        <f>+'Ark1'!U2835</f>
        <v>1.8043749162364684</v>
      </c>
      <c r="N188" s="9">
        <f>+'Ark1'!Y2835</f>
        <v>146.40117130307462</v>
      </c>
      <c r="P188" s="1">
        <f>+'Ark1'!W2835</f>
        <v>58.492625368731581</v>
      </c>
      <c r="R188" s="96">
        <f>+'Ark1'!AA2835</f>
        <v>36.006997245608403</v>
      </c>
      <c r="S188" s="1">
        <f>+'Ark1'!AB2835</f>
        <v>5.1872692935645537</v>
      </c>
      <c r="T188" s="9">
        <f>+'Ark1'!AC2835</f>
        <v>-64.08496034864568</v>
      </c>
      <c r="U188" s="9">
        <f t="shared" si="32"/>
        <v>20.696969696969695</v>
      </c>
      <c r="V188" s="1">
        <f>+'Ark1'!V2835</f>
        <v>17.383601756954612</v>
      </c>
      <c r="W188" s="9">
        <f>+'Ark1'!X2835</f>
        <v>159.51326837021676</v>
      </c>
      <c r="X188" s="39"/>
      <c r="Y188" s="11"/>
      <c r="Z188" s="11"/>
      <c r="AA188" s="52"/>
      <c r="AI188"/>
    </row>
    <row r="189" spans="1:35">
      <c r="A189" s="39"/>
      <c r="B189">
        <f>+'Ark1'!C2836</f>
        <v>2009</v>
      </c>
      <c r="C189">
        <f>+'Ark1'!O2836</f>
        <v>16</v>
      </c>
      <c r="D189" s="3" t="str">
        <f t="shared" si="31"/>
        <v>Trøndelag</v>
      </c>
      <c r="E189">
        <f>+'Ark1'!Q2836</f>
        <v>207</v>
      </c>
      <c r="F189" s="222">
        <f>+'Ark1'!R2836</f>
        <v>2725</v>
      </c>
      <c r="H189" s="9">
        <f>+'Ark1'!S2836</f>
        <v>2703</v>
      </c>
      <c r="J189" s="96">
        <f>+'Ark1'!T2836</f>
        <v>7.1226932929060593</v>
      </c>
      <c r="L189" s="96">
        <f>+'Ark1'!U2836</f>
        <v>6.8669158551397489</v>
      </c>
      <c r="N189" s="9">
        <f>+'Ark1'!Y2836</f>
        <v>139.64766972477051</v>
      </c>
      <c r="P189" s="1">
        <f>+'Ark1'!W2836</f>
        <v>57.332593414724393</v>
      </c>
      <c r="R189" s="96">
        <f>+'Ark1'!AA2836</f>
        <v>32.04319920862951</v>
      </c>
      <c r="S189" s="1">
        <f>+'Ark1'!AB2836</f>
        <v>4.6737433205120551</v>
      </c>
      <c r="T189" s="9">
        <f>+'Ark1'!AC2836</f>
        <v>-51.618045586799425</v>
      </c>
      <c r="U189" s="9">
        <f t="shared" si="32"/>
        <v>13.164251207729469</v>
      </c>
      <c r="V189" s="1">
        <f>+'Ark1'!V2836</f>
        <v>16.743853211009178</v>
      </c>
      <c r="W189" s="9">
        <f>+'Ark1'!X2836</f>
        <v>152.17700557615277</v>
      </c>
      <c r="X189" s="39"/>
      <c r="Y189" s="11"/>
      <c r="Z189" s="11"/>
      <c r="AA189" s="52"/>
      <c r="AI189"/>
    </row>
    <row r="190" spans="1:35">
      <c r="A190" s="39"/>
      <c r="B190">
        <f>+'Ark1'!C2837</f>
        <v>2009</v>
      </c>
      <c r="C190">
        <f>+'Ark1'!O2837</f>
        <v>18</v>
      </c>
      <c r="D190" s="3" t="str">
        <f t="shared" si="31"/>
        <v>Nordland</v>
      </c>
      <c r="E190">
        <f>+'Ark1'!Q2837</f>
        <v>89</v>
      </c>
      <c r="F190" s="222">
        <f>+'Ark1'!R2837</f>
        <v>2245</v>
      </c>
      <c r="H190" s="9">
        <f>+'Ark1'!S2837</f>
        <v>2245</v>
      </c>
      <c r="J190" s="96">
        <f>+'Ark1'!T2837</f>
        <v>5.8680537403941644</v>
      </c>
      <c r="L190" s="96">
        <f>+'Ark1'!U2837</f>
        <v>6.1507201989821647</v>
      </c>
      <c r="N190" s="9">
        <f>+'Ark1'!Y2837</f>
        <v>151.82668151447643</v>
      </c>
      <c r="P190" s="1">
        <f>+'Ark1'!W2837</f>
        <v>56.423608017817394</v>
      </c>
      <c r="R190" s="96">
        <f>+'Ark1'!AA2837</f>
        <v>34.363650525030366</v>
      </c>
      <c r="S190" s="1">
        <f>+'Ark1'!AB2837</f>
        <v>4.9864917203465469</v>
      </c>
      <c r="T190" s="9">
        <f>+'Ark1'!AC2837</f>
        <v>-55.315357930374518</v>
      </c>
      <c r="U190" s="9">
        <f t="shared" si="32"/>
        <v>25.224719101123597</v>
      </c>
      <c r="V190" s="1">
        <f>+'Ark1'!V2837</f>
        <v>15.450334075723829</v>
      </c>
      <c r="W190" s="9">
        <f>+'Ark1'!X2837</f>
        <v>164.49261269174073</v>
      </c>
      <c r="X190" s="39"/>
      <c r="Y190" s="11"/>
      <c r="Z190" s="11"/>
      <c r="AA190" s="52"/>
      <c r="AI190"/>
    </row>
    <row r="191" spans="1:35">
      <c r="A191" s="39"/>
      <c r="B191">
        <f>+'Ark1'!C2838</f>
        <v>2009</v>
      </c>
      <c r="C191">
        <f>+'Ark1'!O2838</f>
        <v>54</v>
      </c>
      <c r="D191" s="3" t="str">
        <f t="shared" si="31"/>
        <v>Troms og Finnmark</v>
      </c>
      <c r="E191">
        <f>+'Ark1'!Q2838</f>
        <v>35</v>
      </c>
      <c r="F191" s="222">
        <f>+'Ark1'!R2838</f>
        <v>414</v>
      </c>
      <c r="H191" s="9">
        <f>+'Ark1'!S2838</f>
        <v>414</v>
      </c>
      <c r="J191" s="96">
        <f>+'Ark1'!T2838</f>
        <v>1.0821266140415078</v>
      </c>
      <c r="L191" s="96">
        <f>+'Ark1'!U2838</f>
        <v>1.162485754899254</v>
      </c>
      <c r="N191" s="9">
        <f>+'Ark1'!Y2838</f>
        <v>155.60579710144921</v>
      </c>
      <c r="P191" s="1">
        <f>+'Ark1'!W2838</f>
        <v>56.30193236714976</v>
      </c>
      <c r="R191" s="96">
        <f>+'Ark1'!AA2838</f>
        <v>36.260113900999343</v>
      </c>
      <c r="S191" s="1">
        <f>+'Ark1'!AB2838</f>
        <v>5.4296685546894388</v>
      </c>
      <c r="T191" s="9">
        <f>+'Ark1'!AC2838</f>
        <v>-55.417327718261085</v>
      </c>
      <c r="U191" s="9">
        <f t="shared" si="32"/>
        <v>11.828571428571429</v>
      </c>
      <c r="V191" s="1">
        <f>+'Ark1'!V2838</f>
        <v>14.673913043478262</v>
      </c>
      <c r="W191" s="9">
        <f>+'Ark1'!X2838</f>
        <v>168.58699577621817</v>
      </c>
      <c r="X191" s="39"/>
      <c r="Y191" s="11"/>
      <c r="Z191" s="11"/>
      <c r="AA191" s="52"/>
      <c r="AI191"/>
    </row>
    <row r="192" spans="1:35">
      <c r="A192" s="39"/>
      <c r="B192" s="39"/>
      <c r="C192" s="39"/>
      <c r="D192" s="39"/>
      <c r="E192" s="39"/>
      <c r="F192" s="257"/>
      <c r="G192" s="257"/>
      <c r="H192" s="39"/>
      <c r="I192" s="257"/>
      <c r="J192" s="39"/>
      <c r="K192" s="39"/>
      <c r="L192" s="39"/>
      <c r="M192" s="39"/>
      <c r="N192" s="64"/>
      <c r="O192" s="39"/>
      <c r="P192" s="39"/>
      <c r="Q192" s="39"/>
      <c r="R192" s="39"/>
      <c r="S192" s="39"/>
      <c r="T192" s="39"/>
      <c r="U192" s="39"/>
      <c r="V192" s="39"/>
      <c r="W192" s="64"/>
      <c r="X192" s="39"/>
    </row>
    <row r="193" spans="1:24">
      <c r="A193" s="39"/>
      <c r="B193" s="39"/>
      <c r="C193" s="39"/>
      <c r="D193" s="39"/>
      <c r="E193" s="39"/>
      <c r="F193" s="257"/>
      <c r="G193" s="257"/>
      <c r="H193" s="39"/>
      <c r="I193" s="257"/>
      <c r="J193" s="39"/>
      <c r="K193" s="39"/>
      <c r="L193" s="39"/>
      <c r="M193" s="39"/>
      <c r="N193" s="64"/>
      <c r="O193" s="39"/>
      <c r="P193" s="39"/>
      <c r="Q193" s="39"/>
      <c r="R193" s="39"/>
      <c r="S193" s="39"/>
      <c r="T193" s="39"/>
      <c r="U193" s="39"/>
      <c r="V193" s="39"/>
      <c r="W193" s="64"/>
      <c r="X193" s="39"/>
    </row>
  </sheetData>
  <mergeCells count="1">
    <mergeCell ref="T4:U4"/>
  </mergeCells>
  <conditionalFormatting sqref="Z52:Z54 Z139:Z140">
    <cfRule type="cellIs" dxfId="19" priority="14" stopIfTrue="1" operator="lessThan">
      <formula>0</formula>
    </cfRule>
  </conditionalFormatting>
  <conditionalFormatting sqref="Z112">
    <cfRule type="cellIs" dxfId="18" priority="15" stopIfTrue="1" operator="greaterThan">
      <formula>0</formula>
    </cfRule>
  </conditionalFormatting>
  <conditionalFormatting sqref="Z81">
    <cfRule type="cellIs" dxfId="17" priority="16" stopIfTrue="1" operator="greaterThan">
      <formula>0</formula>
    </cfRule>
    <cfRule type="cellIs" dxfId="16" priority="17" stopIfTrue="1" operator="lessThan">
      <formula>0</formula>
    </cfRule>
  </conditionalFormatting>
  <conditionalFormatting sqref="Z112">
    <cfRule type="cellIs" dxfId="15" priority="13" operator="lessThan">
      <formula>0</formula>
    </cfRule>
  </conditionalFormatting>
  <conditionalFormatting sqref="G9:G22 G24:G37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I9:I22 I24:I37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Q9:Q22 Q24:Q37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O9:O22 O24:O3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K9:K22 K24:K3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/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6" customWidth="1"/>
    <col min="11" max="11" width="4.6328125" customWidth="1"/>
    <col min="12" max="12" width="6" style="96" customWidth="1"/>
    <col min="13" max="13" width="7.90625" customWidth="1"/>
    <col min="14" max="14" width="4.6328125" customWidth="1"/>
    <col min="15" max="15" width="7.08984375" style="96" customWidth="1"/>
    <col min="16" max="16" width="4.6328125" customWidth="1"/>
    <col min="17" max="17" width="7" style="96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6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6" customFormat="1" ht="31.8">
      <c r="A2"/>
      <c r="B2"/>
      <c r="C2"/>
      <c r="D2"/>
      <c r="E2"/>
      <c r="F2"/>
      <c r="G2"/>
      <c r="H2"/>
      <c r="I2"/>
      <c r="J2" s="96"/>
      <c r="K2"/>
      <c r="L2" s="96"/>
      <c r="M2"/>
      <c r="N2"/>
      <c r="O2" s="96"/>
      <c r="P2"/>
      <c r="Q2" s="96"/>
      <c r="R2"/>
      <c r="S2" s="9"/>
      <c r="T2"/>
      <c r="U2"/>
      <c r="V2" s="96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4" customFormat="1" ht="16.2">
      <c r="A5"/>
      <c r="B5"/>
      <c r="C5"/>
      <c r="D5"/>
      <c r="E5"/>
      <c r="F5"/>
      <c r="G5"/>
      <c r="H5"/>
      <c r="I5"/>
      <c r="J5" s="96"/>
      <c r="K5"/>
      <c r="L5" s="96"/>
      <c r="M5"/>
      <c r="N5"/>
      <c r="O5" s="96"/>
      <c r="P5"/>
      <c r="Q5" s="96"/>
      <c r="R5"/>
      <c r="S5" s="9"/>
      <c r="T5"/>
      <c r="U5"/>
      <c r="V5" s="96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3"/>
      <c r="AO5" s="143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4"/>
      <c r="L443" s="154"/>
      <c r="R443" s="32"/>
      <c r="S443" s="68"/>
      <c r="T443" s="32"/>
      <c r="W443" s="32"/>
    </row>
    <row r="444" spans="10:23">
      <c r="J444" s="154"/>
      <c r="L444" s="154"/>
      <c r="S444" s="68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workbookViewId="0">
      <selection sqref="A1:D359"/>
    </sheetView>
  </sheetViews>
  <sheetFormatPr baseColWidth="10" defaultRowHeight="15"/>
  <sheetData>
    <row r="1" spans="1:4">
      <c r="A1">
        <v>1101</v>
      </c>
      <c r="B1" t="s">
        <v>221</v>
      </c>
      <c r="C1" t="s">
        <v>77</v>
      </c>
      <c r="D1">
        <v>11</v>
      </c>
    </row>
    <row r="2" spans="1:4">
      <c r="A2">
        <v>1103</v>
      </c>
      <c r="B2" t="s">
        <v>223</v>
      </c>
      <c r="C2" t="s">
        <v>77</v>
      </c>
      <c r="D2">
        <v>11</v>
      </c>
    </row>
    <row r="3" spans="1:4">
      <c r="A3">
        <v>1106</v>
      </c>
      <c r="B3" t="s">
        <v>224</v>
      </c>
      <c r="C3" t="s">
        <v>77</v>
      </c>
      <c r="D3">
        <v>11</v>
      </c>
    </row>
    <row r="4" spans="1:4">
      <c r="A4">
        <v>1108</v>
      </c>
      <c r="B4" t="s">
        <v>222</v>
      </c>
      <c r="C4" t="s">
        <v>77</v>
      </c>
      <c r="D4">
        <v>11</v>
      </c>
    </row>
    <row r="5" spans="1:4">
      <c r="A5">
        <v>1111</v>
      </c>
      <c r="B5" t="s">
        <v>225</v>
      </c>
      <c r="C5" t="s">
        <v>77</v>
      </c>
      <c r="D5">
        <v>11</v>
      </c>
    </row>
    <row r="6" spans="1:4">
      <c r="A6">
        <v>1112</v>
      </c>
      <c r="B6" t="s">
        <v>226</v>
      </c>
      <c r="C6" t="s">
        <v>77</v>
      </c>
      <c r="D6">
        <v>11</v>
      </c>
    </row>
    <row r="7" spans="1:4">
      <c r="A7">
        <v>1114</v>
      </c>
      <c r="B7" t="s">
        <v>612</v>
      </c>
      <c r="C7" t="s">
        <v>77</v>
      </c>
      <c r="D7">
        <v>11</v>
      </c>
    </row>
    <row r="8" spans="1:4">
      <c r="A8">
        <v>1119</v>
      </c>
      <c r="B8" t="s">
        <v>613</v>
      </c>
      <c r="C8" t="s">
        <v>77</v>
      </c>
      <c r="D8">
        <v>11</v>
      </c>
    </row>
    <row r="9" spans="1:4">
      <c r="A9">
        <v>1120</v>
      </c>
      <c r="B9" t="s">
        <v>227</v>
      </c>
      <c r="C9" t="s">
        <v>77</v>
      </c>
      <c r="D9">
        <v>11</v>
      </c>
    </row>
    <row r="10" spans="1:4">
      <c r="A10">
        <v>1121</v>
      </c>
      <c r="B10" t="s">
        <v>228</v>
      </c>
      <c r="C10" t="s">
        <v>77</v>
      </c>
      <c r="D10">
        <v>11</v>
      </c>
    </row>
    <row r="11" spans="1:4">
      <c r="A11">
        <v>1122</v>
      </c>
      <c r="B11" t="s">
        <v>229</v>
      </c>
      <c r="C11" t="s">
        <v>77</v>
      </c>
      <c r="D11">
        <v>11</v>
      </c>
    </row>
    <row r="12" spans="1:4">
      <c r="A12">
        <v>1124</v>
      </c>
      <c r="B12" t="s">
        <v>230</v>
      </c>
      <c r="C12" t="s">
        <v>77</v>
      </c>
      <c r="D12">
        <v>11</v>
      </c>
    </row>
    <row r="13" spans="1:4">
      <c r="A13">
        <v>1127</v>
      </c>
      <c r="B13" t="s">
        <v>231</v>
      </c>
      <c r="C13" t="s">
        <v>77</v>
      </c>
      <c r="D13">
        <v>11</v>
      </c>
    </row>
    <row r="14" spans="1:4">
      <c r="A14">
        <v>1130</v>
      </c>
      <c r="B14" t="s">
        <v>233</v>
      </c>
      <c r="C14" t="s">
        <v>77</v>
      </c>
      <c r="D14">
        <v>11</v>
      </c>
    </row>
    <row r="15" spans="1:4">
      <c r="A15">
        <v>1133</v>
      </c>
      <c r="B15" t="s">
        <v>234</v>
      </c>
      <c r="C15" t="s">
        <v>77</v>
      </c>
      <c r="D15">
        <v>11</v>
      </c>
    </row>
    <row r="16" spans="1:4">
      <c r="A16">
        <v>1134</v>
      </c>
      <c r="B16" t="s">
        <v>500</v>
      </c>
      <c r="C16" t="s">
        <v>77</v>
      </c>
      <c r="D16">
        <v>11</v>
      </c>
    </row>
    <row r="17" spans="1:4">
      <c r="A17">
        <v>1135</v>
      </c>
      <c r="B17" t="s">
        <v>235</v>
      </c>
      <c r="C17" t="s">
        <v>77</v>
      </c>
      <c r="D17">
        <v>11</v>
      </c>
    </row>
    <row r="18" spans="1:4">
      <c r="A18">
        <v>1144</v>
      </c>
      <c r="B18" t="s">
        <v>238</v>
      </c>
      <c r="C18" t="s">
        <v>77</v>
      </c>
      <c r="D18">
        <v>11</v>
      </c>
    </row>
    <row r="19" spans="1:4">
      <c r="A19">
        <v>1145</v>
      </c>
      <c r="B19" t="s">
        <v>239</v>
      </c>
      <c r="C19" t="s">
        <v>77</v>
      </c>
      <c r="D19">
        <v>11</v>
      </c>
    </row>
    <row r="20" spans="1:4">
      <c r="A20">
        <v>1146</v>
      </c>
      <c r="B20" t="s">
        <v>240</v>
      </c>
      <c r="C20" t="s">
        <v>77</v>
      </c>
      <c r="D20">
        <v>11</v>
      </c>
    </row>
    <row r="21" spans="1:4">
      <c r="A21">
        <v>1149</v>
      </c>
      <c r="B21" t="s">
        <v>241</v>
      </c>
      <c r="C21" t="s">
        <v>77</v>
      </c>
      <c r="D21">
        <v>11</v>
      </c>
    </row>
    <row r="22" spans="1:4">
      <c r="A22">
        <v>1151</v>
      </c>
      <c r="B22" t="s">
        <v>242</v>
      </c>
      <c r="C22" t="s">
        <v>77</v>
      </c>
      <c r="D22">
        <v>11</v>
      </c>
    </row>
    <row r="23" spans="1:4">
      <c r="A23">
        <v>1160</v>
      </c>
      <c r="B23" t="s">
        <v>243</v>
      </c>
      <c r="C23" t="s">
        <v>77</v>
      </c>
      <c r="D23">
        <v>11</v>
      </c>
    </row>
    <row r="24" spans="1:4">
      <c r="A24">
        <v>1503</v>
      </c>
      <c r="B24" t="s">
        <v>301</v>
      </c>
      <c r="C24" t="s">
        <v>620</v>
      </c>
      <c r="D24">
        <v>15</v>
      </c>
    </row>
    <row r="25" spans="1:4">
      <c r="A25">
        <v>1504</v>
      </c>
      <c r="B25" t="s">
        <v>300</v>
      </c>
      <c r="C25" t="s">
        <v>620</v>
      </c>
      <c r="D25">
        <v>15</v>
      </c>
    </row>
    <row r="26" spans="1:4">
      <c r="A26">
        <v>1506</v>
      </c>
      <c r="B26" t="s">
        <v>299</v>
      </c>
      <c r="C26" t="s">
        <v>620</v>
      </c>
      <c r="D26">
        <v>15</v>
      </c>
    </row>
    <row r="27" spans="1:4">
      <c r="A27">
        <v>1511</v>
      </c>
      <c r="B27" t="s">
        <v>302</v>
      </c>
      <c r="C27" t="s">
        <v>620</v>
      </c>
      <c r="D27">
        <v>15</v>
      </c>
    </row>
    <row r="28" spans="1:4">
      <c r="A28">
        <v>1514</v>
      </c>
      <c r="B28" t="s">
        <v>178</v>
      </c>
      <c r="C28" t="s">
        <v>620</v>
      </c>
      <c r="D28">
        <v>15</v>
      </c>
    </row>
    <row r="29" spans="1:4">
      <c r="A29">
        <v>1515</v>
      </c>
      <c r="B29" t="s">
        <v>303</v>
      </c>
      <c r="C29" t="s">
        <v>620</v>
      </c>
      <c r="D29">
        <v>15</v>
      </c>
    </row>
    <row r="30" spans="1:4">
      <c r="A30">
        <v>1516</v>
      </c>
      <c r="B30" t="s">
        <v>304</v>
      </c>
      <c r="C30" t="s">
        <v>620</v>
      </c>
      <c r="D30">
        <v>15</v>
      </c>
    </row>
    <row r="31" spans="1:4">
      <c r="A31">
        <v>1517</v>
      </c>
      <c r="B31" t="s">
        <v>305</v>
      </c>
      <c r="C31" t="s">
        <v>620</v>
      </c>
      <c r="D31">
        <v>15</v>
      </c>
    </row>
    <row r="32" spans="1:4">
      <c r="A32">
        <v>1520</v>
      </c>
      <c r="B32" t="s">
        <v>307</v>
      </c>
      <c r="C32" t="s">
        <v>620</v>
      </c>
      <c r="D32">
        <v>15</v>
      </c>
    </row>
    <row r="33" spans="1:4">
      <c r="A33">
        <v>1525</v>
      </c>
      <c r="B33" t="s">
        <v>310</v>
      </c>
      <c r="C33" t="s">
        <v>620</v>
      </c>
      <c r="D33">
        <v>15</v>
      </c>
    </row>
    <row r="34" spans="1:4">
      <c r="A34">
        <v>1528</v>
      </c>
      <c r="B34" t="s">
        <v>312</v>
      </c>
      <c r="C34" t="s">
        <v>620</v>
      </c>
      <c r="D34">
        <v>15</v>
      </c>
    </row>
    <row r="35" spans="1:4">
      <c r="A35">
        <v>1531</v>
      </c>
      <c r="B35" t="s">
        <v>314</v>
      </c>
      <c r="C35" t="s">
        <v>620</v>
      </c>
      <c r="D35">
        <v>15</v>
      </c>
    </row>
    <row r="36" spans="1:4">
      <c r="A36">
        <v>1532</v>
      </c>
      <c r="B36" t="s">
        <v>315</v>
      </c>
      <c r="C36" t="s">
        <v>620</v>
      </c>
      <c r="D36">
        <v>15</v>
      </c>
    </row>
    <row r="37" spans="1:4">
      <c r="A37">
        <v>1535</v>
      </c>
      <c r="B37" t="s">
        <v>317</v>
      </c>
      <c r="C37" t="s">
        <v>620</v>
      </c>
      <c r="D37">
        <v>15</v>
      </c>
    </row>
    <row r="38" spans="1:4">
      <c r="A38">
        <v>1539</v>
      </c>
      <c r="B38" t="s">
        <v>318</v>
      </c>
      <c r="C38" t="s">
        <v>620</v>
      </c>
      <c r="D38">
        <v>15</v>
      </c>
    </row>
    <row r="39" spans="1:4">
      <c r="A39">
        <v>1547</v>
      </c>
      <c r="B39" t="s">
        <v>322</v>
      </c>
      <c r="C39" t="s">
        <v>620</v>
      </c>
      <c r="D39">
        <v>15</v>
      </c>
    </row>
    <row r="40" spans="1:4">
      <c r="A40">
        <v>1554</v>
      </c>
      <c r="B40" t="s">
        <v>325</v>
      </c>
      <c r="C40" t="s">
        <v>620</v>
      </c>
      <c r="D40">
        <v>15</v>
      </c>
    </row>
    <row r="41" spans="1:4">
      <c r="A41">
        <v>1557</v>
      </c>
      <c r="B41" t="s">
        <v>326</v>
      </c>
      <c r="C41" t="s">
        <v>620</v>
      </c>
      <c r="D41">
        <v>15</v>
      </c>
    </row>
    <row r="42" spans="1:4">
      <c r="A42">
        <v>1560</v>
      </c>
      <c r="B42" t="s">
        <v>327</v>
      </c>
      <c r="C42" t="s">
        <v>620</v>
      </c>
      <c r="D42">
        <v>15</v>
      </c>
    </row>
    <row r="43" spans="1:4">
      <c r="A43">
        <v>1563</v>
      </c>
      <c r="B43" t="s">
        <v>328</v>
      </c>
      <c r="C43" t="s">
        <v>620</v>
      </c>
      <c r="D43">
        <v>15</v>
      </c>
    </row>
    <row r="44" spans="1:4">
      <c r="A44">
        <v>1566</v>
      </c>
      <c r="B44" t="s">
        <v>329</v>
      </c>
      <c r="C44" t="s">
        <v>620</v>
      </c>
      <c r="D44">
        <v>15</v>
      </c>
    </row>
    <row r="45" spans="1:4">
      <c r="A45">
        <v>1573</v>
      </c>
      <c r="B45" t="s">
        <v>333</v>
      </c>
      <c r="C45" t="s">
        <v>620</v>
      </c>
      <c r="D45">
        <v>15</v>
      </c>
    </row>
    <row r="46" spans="1:4">
      <c r="A46">
        <v>1576</v>
      </c>
      <c r="B46" t="s">
        <v>331</v>
      </c>
      <c r="C46" t="s">
        <v>620</v>
      </c>
      <c r="D46">
        <v>15</v>
      </c>
    </row>
    <row r="47" spans="1:4">
      <c r="A47">
        <v>1577</v>
      </c>
      <c r="B47" t="s">
        <v>306</v>
      </c>
      <c r="C47" t="s">
        <v>620</v>
      </c>
      <c r="D47">
        <v>15</v>
      </c>
    </row>
    <row r="48" spans="1:4">
      <c r="A48">
        <v>1578</v>
      </c>
      <c r="B48" t="s">
        <v>632</v>
      </c>
      <c r="C48" t="s">
        <v>620</v>
      </c>
      <c r="D48">
        <v>15</v>
      </c>
    </row>
    <row r="49" spans="1:4">
      <c r="A49">
        <v>1579</v>
      </c>
      <c r="B49" t="s">
        <v>633</v>
      </c>
      <c r="C49" t="s">
        <v>620</v>
      </c>
      <c r="D49">
        <v>15</v>
      </c>
    </row>
    <row r="50" spans="1:4">
      <c r="A50">
        <v>1804</v>
      </c>
      <c r="B50" t="s">
        <v>374</v>
      </c>
      <c r="C50" t="s">
        <v>79</v>
      </c>
      <c r="D50">
        <v>18</v>
      </c>
    </row>
    <row r="51" spans="1:4">
      <c r="A51">
        <v>1806</v>
      </c>
      <c r="B51" t="s">
        <v>375</v>
      </c>
      <c r="C51" t="s">
        <v>79</v>
      </c>
      <c r="D51">
        <v>18</v>
      </c>
    </row>
    <row r="52" spans="1:4">
      <c r="A52">
        <v>1811</v>
      </c>
      <c r="B52" t="s">
        <v>376</v>
      </c>
      <c r="C52" t="s">
        <v>79</v>
      </c>
      <c r="D52">
        <v>18</v>
      </c>
    </row>
    <row r="53" spans="1:4">
      <c r="A53">
        <v>1812</v>
      </c>
      <c r="B53" t="s">
        <v>377</v>
      </c>
      <c r="C53" t="s">
        <v>79</v>
      </c>
      <c r="D53">
        <v>18</v>
      </c>
    </row>
    <row r="54" spans="1:4">
      <c r="A54">
        <v>1813</v>
      </c>
      <c r="B54" t="s">
        <v>378</v>
      </c>
      <c r="C54" t="s">
        <v>79</v>
      </c>
      <c r="D54">
        <v>18</v>
      </c>
    </row>
    <row r="55" spans="1:4">
      <c r="A55">
        <v>1815</v>
      </c>
      <c r="B55" t="s">
        <v>379</v>
      </c>
      <c r="C55" t="s">
        <v>79</v>
      </c>
      <c r="D55">
        <v>18</v>
      </c>
    </row>
    <row r="56" spans="1:4">
      <c r="A56">
        <v>1816</v>
      </c>
      <c r="B56" t="s">
        <v>380</v>
      </c>
      <c r="C56" t="s">
        <v>79</v>
      </c>
      <c r="D56">
        <v>18</v>
      </c>
    </row>
    <row r="57" spans="1:4">
      <c r="A57">
        <v>1818</v>
      </c>
      <c r="B57" t="s">
        <v>303</v>
      </c>
      <c r="C57" t="s">
        <v>79</v>
      </c>
      <c r="D57">
        <v>18</v>
      </c>
    </row>
    <row r="58" spans="1:4">
      <c r="A58">
        <v>1820</v>
      </c>
      <c r="B58" t="s">
        <v>621</v>
      </c>
      <c r="C58" t="s">
        <v>79</v>
      </c>
      <c r="D58">
        <v>18</v>
      </c>
    </row>
    <row r="59" spans="1:4">
      <c r="A59">
        <v>1822</v>
      </c>
      <c r="B59" t="s">
        <v>381</v>
      </c>
      <c r="C59" t="s">
        <v>79</v>
      </c>
      <c r="D59">
        <v>18</v>
      </c>
    </row>
    <row r="60" spans="1:4">
      <c r="A60">
        <v>1824</v>
      </c>
      <c r="B60" t="s">
        <v>382</v>
      </c>
      <c r="C60" t="s">
        <v>79</v>
      </c>
      <c r="D60">
        <v>18</v>
      </c>
    </row>
    <row r="61" spans="1:4">
      <c r="A61">
        <v>1825</v>
      </c>
      <c r="B61" t="s">
        <v>383</v>
      </c>
      <c r="C61" t="s">
        <v>79</v>
      </c>
      <c r="D61">
        <v>18</v>
      </c>
    </row>
    <row r="62" spans="1:4">
      <c r="A62">
        <v>1826</v>
      </c>
      <c r="B62" t="s">
        <v>384</v>
      </c>
      <c r="C62" t="s">
        <v>79</v>
      </c>
      <c r="D62">
        <v>18</v>
      </c>
    </row>
    <row r="63" spans="1:4">
      <c r="A63">
        <v>1827</v>
      </c>
      <c r="B63" t="s">
        <v>385</v>
      </c>
      <c r="C63" t="s">
        <v>79</v>
      </c>
      <c r="D63">
        <v>18</v>
      </c>
    </row>
    <row r="64" spans="1:4">
      <c r="A64">
        <v>1828</v>
      </c>
      <c r="B64" t="s">
        <v>386</v>
      </c>
      <c r="C64" t="s">
        <v>79</v>
      </c>
      <c r="D64">
        <v>18</v>
      </c>
    </row>
    <row r="65" spans="1:4">
      <c r="A65">
        <v>1832</v>
      </c>
      <c r="B65" t="s">
        <v>387</v>
      </c>
      <c r="C65" t="s">
        <v>79</v>
      </c>
      <c r="D65">
        <v>18</v>
      </c>
    </row>
    <row r="66" spans="1:4">
      <c r="A66">
        <v>1833</v>
      </c>
      <c r="B66" t="s">
        <v>388</v>
      </c>
      <c r="C66" t="s">
        <v>79</v>
      </c>
      <c r="D66">
        <v>18</v>
      </c>
    </row>
    <row r="67" spans="1:4">
      <c r="A67">
        <v>1834</v>
      </c>
      <c r="B67" t="s">
        <v>389</v>
      </c>
      <c r="C67" t="s">
        <v>79</v>
      </c>
      <c r="D67">
        <v>18</v>
      </c>
    </row>
    <row r="68" spans="1:4">
      <c r="A68">
        <v>1835</v>
      </c>
      <c r="B68" t="s">
        <v>447</v>
      </c>
      <c r="C68" t="s">
        <v>79</v>
      </c>
      <c r="D68">
        <v>18</v>
      </c>
    </row>
    <row r="69" spans="1:4">
      <c r="A69">
        <v>1836</v>
      </c>
      <c r="B69" t="s">
        <v>390</v>
      </c>
      <c r="C69" t="s">
        <v>79</v>
      </c>
      <c r="D69">
        <v>18</v>
      </c>
    </row>
    <row r="70" spans="1:4">
      <c r="A70">
        <v>1837</v>
      </c>
      <c r="B70" t="s">
        <v>391</v>
      </c>
      <c r="C70" t="s">
        <v>79</v>
      </c>
      <c r="D70">
        <v>18</v>
      </c>
    </row>
    <row r="71" spans="1:4">
      <c r="A71">
        <v>1838</v>
      </c>
      <c r="B71" t="s">
        <v>392</v>
      </c>
      <c r="C71" t="s">
        <v>79</v>
      </c>
      <c r="D71">
        <v>18</v>
      </c>
    </row>
    <row r="72" spans="1:4">
      <c r="A72">
        <v>1839</v>
      </c>
      <c r="B72" t="s">
        <v>393</v>
      </c>
      <c r="C72" t="s">
        <v>79</v>
      </c>
      <c r="D72">
        <v>18</v>
      </c>
    </row>
    <row r="73" spans="1:4">
      <c r="A73">
        <v>1840</v>
      </c>
      <c r="B73" t="s">
        <v>394</v>
      </c>
      <c r="C73" t="s">
        <v>79</v>
      </c>
      <c r="D73">
        <v>18</v>
      </c>
    </row>
    <row r="74" spans="1:4">
      <c r="A74">
        <v>1841</v>
      </c>
      <c r="B74" t="s">
        <v>395</v>
      </c>
      <c r="C74" t="s">
        <v>79</v>
      </c>
      <c r="D74">
        <v>18</v>
      </c>
    </row>
    <row r="75" spans="1:4">
      <c r="A75">
        <v>1845</v>
      </c>
      <c r="B75" t="s">
        <v>396</v>
      </c>
      <c r="C75" t="s">
        <v>79</v>
      </c>
      <c r="D75">
        <v>18</v>
      </c>
    </row>
    <row r="76" spans="1:4">
      <c r="A76">
        <v>1848</v>
      </c>
      <c r="B76" t="s">
        <v>397</v>
      </c>
      <c r="C76" t="s">
        <v>79</v>
      </c>
      <c r="D76">
        <v>18</v>
      </c>
    </row>
    <row r="77" spans="1:4">
      <c r="A77">
        <v>1851</v>
      </c>
      <c r="B77" t="s">
        <v>400</v>
      </c>
      <c r="C77" t="s">
        <v>79</v>
      </c>
      <c r="D77">
        <v>18</v>
      </c>
    </row>
    <row r="78" spans="1:4">
      <c r="A78">
        <v>1853</v>
      </c>
      <c r="B78" t="s">
        <v>401</v>
      </c>
      <c r="C78" t="s">
        <v>79</v>
      </c>
      <c r="D78">
        <v>18</v>
      </c>
    </row>
    <row r="79" spans="1:4">
      <c r="A79">
        <v>1854</v>
      </c>
      <c r="B79" t="s">
        <v>402</v>
      </c>
      <c r="C79" t="s">
        <v>79</v>
      </c>
      <c r="D79">
        <v>18</v>
      </c>
    </row>
    <row r="80" spans="1:4">
      <c r="A80">
        <v>1856</v>
      </c>
      <c r="B80" t="s">
        <v>445</v>
      </c>
      <c r="C80" t="s">
        <v>79</v>
      </c>
      <c r="D80">
        <v>18</v>
      </c>
    </row>
    <row r="81" spans="1:4">
      <c r="A81">
        <v>1857</v>
      </c>
      <c r="B81" t="s">
        <v>495</v>
      </c>
      <c r="C81" t="s">
        <v>79</v>
      </c>
      <c r="D81">
        <v>18</v>
      </c>
    </row>
    <row r="82" spans="1:4">
      <c r="A82">
        <v>1859</v>
      </c>
      <c r="B82" t="s">
        <v>403</v>
      </c>
      <c r="C82" t="s">
        <v>79</v>
      </c>
      <c r="D82">
        <v>18</v>
      </c>
    </row>
    <row r="83" spans="1:4">
      <c r="A83">
        <v>1860</v>
      </c>
      <c r="B83" t="s">
        <v>404</v>
      </c>
      <c r="C83" t="s">
        <v>79</v>
      </c>
      <c r="D83">
        <v>18</v>
      </c>
    </row>
    <row r="84" spans="1:4">
      <c r="A84">
        <v>1865</v>
      </c>
      <c r="B84" t="s">
        <v>405</v>
      </c>
      <c r="C84" t="s">
        <v>79</v>
      </c>
      <c r="D84">
        <v>18</v>
      </c>
    </row>
    <row r="85" spans="1:4">
      <c r="A85">
        <v>1866</v>
      </c>
      <c r="B85" t="s">
        <v>406</v>
      </c>
      <c r="C85" t="s">
        <v>79</v>
      </c>
      <c r="D85">
        <v>18</v>
      </c>
    </row>
    <row r="86" spans="1:4">
      <c r="A86">
        <v>1867</v>
      </c>
      <c r="B86" t="s">
        <v>188</v>
      </c>
      <c r="C86" t="s">
        <v>79</v>
      </c>
      <c r="D86">
        <v>18</v>
      </c>
    </row>
    <row r="87" spans="1:4">
      <c r="A87">
        <v>1868</v>
      </c>
      <c r="B87" t="s">
        <v>407</v>
      </c>
      <c r="C87" t="s">
        <v>79</v>
      </c>
      <c r="D87">
        <v>18</v>
      </c>
    </row>
    <row r="88" spans="1:4">
      <c r="A88">
        <v>1870</v>
      </c>
      <c r="B88" t="s">
        <v>65</v>
      </c>
      <c r="C88" t="s">
        <v>79</v>
      </c>
      <c r="D88">
        <v>18</v>
      </c>
    </row>
    <row r="89" spans="1:4">
      <c r="A89">
        <v>1871</v>
      </c>
      <c r="B89" t="s">
        <v>408</v>
      </c>
      <c r="C89" t="s">
        <v>79</v>
      </c>
      <c r="D89">
        <v>18</v>
      </c>
    </row>
    <row r="90" spans="1:4">
      <c r="A90">
        <v>1874</v>
      </c>
      <c r="B90" t="s">
        <v>409</v>
      </c>
      <c r="C90" t="s">
        <v>79</v>
      </c>
      <c r="D90">
        <v>18</v>
      </c>
    </row>
    <row r="91" spans="1:4">
      <c r="A91">
        <v>1875</v>
      </c>
      <c r="B91" t="s">
        <v>398</v>
      </c>
      <c r="C91" t="s">
        <v>79</v>
      </c>
      <c r="D91">
        <v>18</v>
      </c>
    </row>
    <row r="92" spans="1:4">
      <c r="A92">
        <v>3001</v>
      </c>
      <c r="B92" t="s">
        <v>86</v>
      </c>
      <c r="C92" t="s">
        <v>626</v>
      </c>
      <c r="D92">
        <v>1</v>
      </c>
    </row>
    <row r="93" spans="1:4">
      <c r="A93">
        <v>3002</v>
      </c>
      <c r="B93" t="s">
        <v>87</v>
      </c>
      <c r="C93" t="s">
        <v>626</v>
      </c>
      <c r="D93">
        <v>1</v>
      </c>
    </row>
    <row r="94" spans="1:4">
      <c r="A94">
        <v>3003</v>
      </c>
      <c r="B94" t="s">
        <v>59</v>
      </c>
      <c r="C94" t="s">
        <v>626</v>
      </c>
      <c r="D94">
        <v>1</v>
      </c>
    </row>
    <row r="95" spans="1:4">
      <c r="A95">
        <v>3004</v>
      </c>
      <c r="B95" t="s">
        <v>590</v>
      </c>
      <c r="C95" t="s">
        <v>626</v>
      </c>
      <c r="D95">
        <v>1</v>
      </c>
    </row>
    <row r="96" spans="1:4">
      <c r="A96">
        <v>3005</v>
      </c>
      <c r="B96" t="s">
        <v>157</v>
      </c>
      <c r="C96" t="s">
        <v>626</v>
      </c>
      <c r="D96">
        <v>1</v>
      </c>
    </row>
    <row r="97" spans="1:4">
      <c r="A97">
        <v>3006</v>
      </c>
      <c r="B97" t="s">
        <v>158</v>
      </c>
      <c r="C97" t="s">
        <v>626</v>
      </c>
      <c r="D97">
        <v>1</v>
      </c>
    </row>
    <row r="98" spans="1:4">
      <c r="A98">
        <v>3007</v>
      </c>
      <c r="B98" t="s">
        <v>159</v>
      </c>
      <c r="C98" t="s">
        <v>626</v>
      </c>
      <c r="D98">
        <v>1</v>
      </c>
    </row>
    <row r="99" spans="1:4">
      <c r="A99">
        <v>3007</v>
      </c>
      <c r="B99" t="s">
        <v>159</v>
      </c>
      <c r="C99" t="s">
        <v>626</v>
      </c>
      <c r="D99">
        <v>1</v>
      </c>
    </row>
    <row r="100" spans="1:4">
      <c r="A100">
        <v>3011</v>
      </c>
      <c r="B100" t="s">
        <v>88</v>
      </c>
      <c r="C100" t="s">
        <v>626</v>
      </c>
      <c r="D100">
        <v>1</v>
      </c>
    </row>
    <row r="101" spans="1:4">
      <c r="A101">
        <v>3012</v>
      </c>
      <c r="B101" t="s">
        <v>89</v>
      </c>
      <c r="C101" t="s">
        <v>626</v>
      </c>
      <c r="D101">
        <v>1</v>
      </c>
    </row>
    <row r="102" spans="1:4">
      <c r="A102">
        <v>3013</v>
      </c>
      <c r="B102" t="s">
        <v>90</v>
      </c>
      <c r="C102" t="s">
        <v>626</v>
      </c>
      <c r="D102">
        <v>1</v>
      </c>
    </row>
    <row r="103" spans="1:4">
      <c r="A103">
        <v>3014</v>
      </c>
      <c r="B103" t="s">
        <v>634</v>
      </c>
      <c r="C103" t="s">
        <v>626</v>
      </c>
      <c r="D103">
        <v>1</v>
      </c>
    </row>
    <row r="104" spans="1:4">
      <c r="A104">
        <v>3015</v>
      </c>
      <c r="B104" t="s">
        <v>592</v>
      </c>
      <c r="C104" t="s">
        <v>626</v>
      </c>
      <c r="D104">
        <v>1</v>
      </c>
    </row>
    <row r="105" spans="1:4">
      <c r="A105">
        <v>3016</v>
      </c>
      <c r="B105" t="s">
        <v>95</v>
      </c>
      <c r="C105" t="s">
        <v>626</v>
      </c>
      <c r="D105">
        <v>1</v>
      </c>
    </row>
    <row r="106" spans="1:4">
      <c r="A106">
        <v>3017</v>
      </c>
      <c r="B106" t="s">
        <v>96</v>
      </c>
      <c r="C106" t="s">
        <v>626</v>
      </c>
      <c r="D106">
        <v>1</v>
      </c>
    </row>
    <row r="107" spans="1:4">
      <c r="A107">
        <v>3018</v>
      </c>
      <c r="B107" t="s">
        <v>98</v>
      </c>
      <c r="C107" t="s">
        <v>626</v>
      </c>
      <c r="D107">
        <v>1</v>
      </c>
    </row>
    <row r="108" spans="1:4">
      <c r="A108">
        <v>3019</v>
      </c>
      <c r="B108" t="s">
        <v>100</v>
      </c>
      <c r="C108" t="s">
        <v>626</v>
      </c>
      <c r="D108">
        <v>1</v>
      </c>
    </row>
    <row r="109" spans="1:4">
      <c r="A109">
        <v>3020</v>
      </c>
      <c r="B109" t="s">
        <v>635</v>
      </c>
      <c r="C109" t="s">
        <v>626</v>
      </c>
      <c r="D109">
        <v>1</v>
      </c>
    </row>
    <row r="110" spans="1:4">
      <c r="A110">
        <v>3021</v>
      </c>
      <c r="B110" t="s">
        <v>102</v>
      </c>
      <c r="C110" t="s">
        <v>626</v>
      </c>
      <c r="D110">
        <v>1</v>
      </c>
    </row>
    <row r="111" spans="1:4">
      <c r="A111">
        <v>3022</v>
      </c>
      <c r="B111" t="s">
        <v>449</v>
      </c>
      <c r="C111" t="s">
        <v>626</v>
      </c>
      <c r="D111">
        <v>1</v>
      </c>
    </row>
    <row r="112" spans="1:4">
      <c r="A112">
        <v>3023</v>
      </c>
      <c r="B112" t="s">
        <v>103</v>
      </c>
      <c r="C112" t="s">
        <v>626</v>
      </c>
      <c r="D112">
        <v>1</v>
      </c>
    </row>
    <row r="113" spans="1:4">
      <c r="A113">
        <v>3024</v>
      </c>
      <c r="B113" t="s">
        <v>105</v>
      </c>
      <c r="C113" t="s">
        <v>626</v>
      </c>
      <c r="D113">
        <v>1</v>
      </c>
    </row>
    <row r="114" spans="1:4">
      <c r="A114">
        <v>3025</v>
      </c>
      <c r="B114" t="s">
        <v>106</v>
      </c>
      <c r="C114" t="s">
        <v>626</v>
      </c>
      <c r="D114">
        <v>1</v>
      </c>
    </row>
    <row r="115" spans="1:4">
      <c r="A115">
        <v>3026</v>
      </c>
      <c r="B115" t="s">
        <v>593</v>
      </c>
      <c r="C115" t="s">
        <v>626</v>
      </c>
      <c r="D115">
        <v>1</v>
      </c>
    </row>
    <row r="116" spans="1:4">
      <c r="A116">
        <v>3027</v>
      </c>
      <c r="B116" t="s">
        <v>109</v>
      </c>
      <c r="C116" t="s">
        <v>626</v>
      </c>
      <c r="D116">
        <v>1</v>
      </c>
    </row>
    <row r="117" spans="1:4">
      <c r="A117">
        <v>3028</v>
      </c>
      <c r="B117" t="s">
        <v>110</v>
      </c>
      <c r="C117" t="s">
        <v>626</v>
      </c>
      <c r="D117">
        <v>1</v>
      </c>
    </row>
    <row r="118" spans="1:4">
      <c r="A118">
        <v>3029</v>
      </c>
      <c r="B118" t="s">
        <v>450</v>
      </c>
      <c r="C118" t="s">
        <v>626</v>
      </c>
      <c r="D118">
        <v>1</v>
      </c>
    </row>
    <row r="119" spans="1:4">
      <c r="A119">
        <v>3030</v>
      </c>
      <c r="B119" t="s">
        <v>636</v>
      </c>
      <c r="C119" t="s">
        <v>626</v>
      </c>
      <c r="D119">
        <v>1</v>
      </c>
    </row>
    <row r="120" spans="1:4">
      <c r="A120">
        <v>3031</v>
      </c>
      <c r="B120" t="s">
        <v>112</v>
      </c>
      <c r="C120" t="s">
        <v>626</v>
      </c>
      <c r="D120">
        <v>1</v>
      </c>
    </row>
    <row r="121" spans="1:4">
      <c r="A121">
        <v>3032</v>
      </c>
      <c r="B121" t="s">
        <v>113</v>
      </c>
      <c r="C121" t="s">
        <v>626</v>
      </c>
      <c r="D121">
        <v>1</v>
      </c>
    </row>
    <row r="122" spans="1:4">
      <c r="A122">
        <v>3033</v>
      </c>
      <c r="B122" t="s">
        <v>114</v>
      </c>
      <c r="C122" t="s">
        <v>626</v>
      </c>
      <c r="D122">
        <v>1</v>
      </c>
    </row>
    <row r="123" spans="1:4">
      <c r="A123">
        <v>3034</v>
      </c>
      <c r="B123" t="s">
        <v>115</v>
      </c>
      <c r="C123" t="s">
        <v>626</v>
      </c>
      <c r="D123">
        <v>1</v>
      </c>
    </row>
    <row r="124" spans="1:4">
      <c r="A124">
        <v>3035</v>
      </c>
      <c r="B124" t="s">
        <v>116</v>
      </c>
      <c r="C124" t="s">
        <v>626</v>
      </c>
      <c r="D124">
        <v>1</v>
      </c>
    </row>
    <row r="125" spans="1:4">
      <c r="A125">
        <v>3036</v>
      </c>
      <c r="B125" t="s">
        <v>117</v>
      </c>
      <c r="C125" t="s">
        <v>626</v>
      </c>
      <c r="D125">
        <v>1</v>
      </c>
    </row>
    <row r="126" spans="1:4">
      <c r="A126">
        <v>3037</v>
      </c>
      <c r="B126" t="s">
        <v>118</v>
      </c>
      <c r="C126" t="s">
        <v>626</v>
      </c>
      <c r="D126">
        <v>1</v>
      </c>
    </row>
    <row r="127" spans="1:4">
      <c r="A127">
        <v>3038</v>
      </c>
      <c r="B127" t="s">
        <v>160</v>
      </c>
      <c r="C127" t="s">
        <v>626</v>
      </c>
      <c r="D127">
        <v>1</v>
      </c>
    </row>
    <row r="128" spans="1:4">
      <c r="A128">
        <v>3039</v>
      </c>
      <c r="B128" t="s">
        <v>161</v>
      </c>
      <c r="C128" t="s">
        <v>626</v>
      </c>
      <c r="D128">
        <v>1</v>
      </c>
    </row>
    <row r="129" spans="1:4">
      <c r="A129">
        <v>3040</v>
      </c>
      <c r="B129" t="s">
        <v>637</v>
      </c>
      <c r="C129" t="s">
        <v>626</v>
      </c>
      <c r="D129">
        <v>1</v>
      </c>
    </row>
    <row r="130" spans="1:4">
      <c r="A130">
        <v>3041</v>
      </c>
      <c r="B130" t="s">
        <v>33</v>
      </c>
      <c r="C130" t="s">
        <v>626</v>
      </c>
      <c r="D130">
        <v>1</v>
      </c>
    </row>
    <row r="131" spans="1:4">
      <c r="A131">
        <v>3042</v>
      </c>
      <c r="B131" t="s">
        <v>162</v>
      </c>
      <c r="C131" t="s">
        <v>626</v>
      </c>
      <c r="D131">
        <v>1</v>
      </c>
    </row>
    <row r="132" spans="1:4">
      <c r="A132">
        <v>3043</v>
      </c>
      <c r="B132" t="s">
        <v>163</v>
      </c>
      <c r="C132" t="s">
        <v>626</v>
      </c>
      <c r="D132">
        <v>1</v>
      </c>
    </row>
    <row r="133" spans="1:4">
      <c r="A133">
        <v>3044</v>
      </c>
      <c r="B133" t="s">
        <v>164</v>
      </c>
      <c r="C133" t="s">
        <v>626</v>
      </c>
      <c r="D133">
        <v>1</v>
      </c>
    </row>
    <row r="134" spans="1:4">
      <c r="A134">
        <v>3045</v>
      </c>
      <c r="B134" t="s">
        <v>165</v>
      </c>
      <c r="C134" t="s">
        <v>626</v>
      </c>
      <c r="D134">
        <v>1</v>
      </c>
    </row>
    <row r="135" spans="1:4">
      <c r="A135">
        <v>3046</v>
      </c>
      <c r="B135" t="s">
        <v>166</v>
      </c>
      <c r="C135" t="s">
        <v>626</v>
      </c>
      <c r="D135">
        <v>1</v>
      </c>
    </row>
    <row r="136" spans="1:4">
      <c r="A136">
        <v>3047</v>
      </c>
      <c r="B136" t="s">
        <v>167</v>
      </c>
      <c r="C136" t="s">
        <v>626</v>
      </c>
      <c r="D136">
        <v>1</v>
      </c>
    </row>
    <row r="137" spans="1:4">
      <c r="A137">
        <v>3048</v>
      </c>
      <c r="B137" t="s">
        <v>168</v>
      </c>
      <c r="C137" t="s">
        <v>626</v>
      </c>
      <c r="D137">
        <v>1</v>
      </c>
    </row>
    <row r="138" spans="1:4">
      <c r="A138">
        <v>3049</v>
      </c>
      <c r="B138" t="s">
        <v>170</v>
      </c>
      <c r="C138" t="s">
        <v>626</v>
      </c>
      <c r="D138">
        <v>1</v>
      </c>
    </row>
    <row r="139" spans="1:4">
      <c r="A139">
        <v>3050</v>
      </c>
      <c r="B139" t="s">
        <v>173</v>
      </c>
      <c r="C139" t="s">
        <v>626</v>
      </c>
      <c r="D139">
        <v>1</v>
      </c>
    </row>
    <row r="140" spans="1:4">
      <c r="A140">
        <v>3051</v>
      </c>
      <c r="B140" t="s">
        <v>174</v>
      </c>
      <c r="C140" t="s">
        <v>626</v>
      </c>
      <c r="D140">
        <v>1</v>
      </c>
    </row>
    <row r="141" spans="1:4">
      <c r="A141">
        <v>3052</v>
      </c>
      <c r="B141" t="s">
        <v>603</v>
      </c>
      <c r="C141" t="s">
        <v>626</v>
      </c>
      <c r="D141">
        <v>1</v>
      </c>
    </row>
    <row r="142" spans="1:4">
      <c r="A142">
        <v>3053</v>
      </c>
      <c r="B142" t="s">
        <v>148</v>
      </c>
      <c r="C142" t="s">
        <v>626</v>
      </c>
      <c r="D142">
        <v>1</v>
      </c>
    </row>
    <row r="143" spans="1:4">
      <c r="A143">
        <v>3054</v>
      </c>
      <c r="B143" t="s">
        <v>149</v>
      </c>
      <c r="C143" t="s">
        <v>626</v>
      </c>
      <c r="D143">
        <v>1</v>
      </c>
    </row>
    <row r="144" spans="1:4">
      <c r="A144">
        <v>3099</v>
      </c>
      <c r="B144" t="s">
        <v>32</v>
      </c>
      <c r="C144" t="s">
        <v>626</v>
      </c>
      <c r="D144">
        <v>1</v>
      </c>
    </row>
    <row r="145" spans="1:4">
      <c r="A145">
        <v>3099</v>
      </c>
      <c r="B145" t="s">
        <v>32</v>
      </c>
      <c r="C145" t="s">
        <v>626</v>
      </c>
      <c r="D145">
        <v>1</v>
      </c>
    </row>
    <row r="146" spans="1:4">
      <c r="A146">
        <v>3401</v>
      </c>
      <c r="B146" t="s">
        <v>119</v>
      </c>
      <c r="C146" t="s">
        <v>627</v>
      </c>
      <c r="D146">
        <v>4</v>
      </c>
    </row>
    <row r="147" spans="1:4">
      <c r="A147">
        <v>3402</v>
      </c>
      <c r="B147" t="s">
        <v>120</v>
      </c>
      <c r="C147" t="s">
        <v>627</v>
      </c>
      <c r="D147">
        <v>4</v>
      </c>
    </row>
    <row r="148" spans="1:4">
      <c r="A148">
        <v>3405</v>
      </c>
      <c r="B148" t="s">
        <v>136</v>
      </c>
      <c r="C148" t="s">
        <v>627</v>
      </c>
      <c r="D148">
        <v>4</v>
      </c>
    </row>
    <row r="149" spans="1:4">
      <c r="A149">
        <v>3407</v>
      </c>
      <c r="B149" t="s">
        <v>137</v>
      </c>
      <c r="C149" t="s">
        <v>627</v>
      </c>
      <c r="D149">
        <v>4</v>
      </c>
    </row>
    <row r="150" spans="1:4">
      <c r="A150">
        <v>3411</v>
      </c>
      <c r="B150" t="s">
        <v>121</v>
      </c>
      <c r="C150" t="s">
        <v>627</v>
      </c>
      <c r="D150">
        <v>4</v>
      </c>
    </row>
    <row r="151" spans="1:4">
      <c r="A151">
        <v>3412</v>
      </c>
      <c r="B151" t="s">
        <v>122</v>
      </c>
      <c r="C151" t="s">
        <v>627</v>
      </c>
      <c r="D151">
        <v>4</v>
      </c>
    </row>
    <row r="152" spans="1:4">
      <c r="A152">
        <v>3413</v>
      </c>
      <c r="B152" t="s">
        <v>123</v>
      </c>
      <c r="C152" t="s">
        <v>627</v>
      </c>
      <c r="D152">
        <v>4</v>
      </c>
    </row>
    <row r="153" spans="1:4">
      <c r="A153">
        <v>3414</v>
      </c>
      <c r="B153" t="s">
        <v>594</v>
      </c>
      <c r="C153" t="s">
        <v>627</v>
      </c>
      <c r="D153">
        <v>4</v>
      </c>
    </row>
    <row r="154" spans="1:4">
      <c r="A154">
        <v>3415</v>
      </c>
      <c r="B154" t="s">
        <v>595</v>
      </c>
      <c r="C154" t="s">
        <v>627</v>
      </c>
      <c r="D154">
        <v>4</v>
      </c>
    </row>
    <row r="155" spans="1:4">
      <c r="A155">
        <v>3416</v>
      </c>
      <c r="B155" t="s">
        <v>596</v>
      </c>
      <c r="C155" t="s">
        <v>627</v>
      </c>
      <c r="D155">
        <v>4</v>
      </c>
    </row>
    <row r="156" spans="1:4">
      <c r="A156">
        <v>3417</v>
      </c>
      <c r="B156" t="s">
        <v>124</v>
      </c>
      <c r="C156" t="s">
        <v>627</v>
      </c>
      <c r="D156">
        <v>4</v>
      </c>
    </row>
    <row r="157" spans="1:4">
      <c r="A157">
        <v>3418</v>
      </c>
      <c r="B157" t="s">
        <v>125</v>
      </c>
      <c r="C157" t="s">
        <v>627</v>
      </c>
      <c r="D157">
        <v>4</v>
      </c>
    </row>
    <row r="158" spans="1:4">
      <c r="A158">
        <v>3419</v>
      </c>
      <c r="B158" t="s">
        <v>98</v>
      </c>
      <c r="C158" t="s">
        <v>627</v>
      </c>
      <c r="D158">
        <v>4</v>
      </c>
    </row>
    <row r="159" spans="1:4">
      <c r="A159">
        <v>3420</v>
      </c>
      <c r="B159" t="s">
        <v>126</v>
      </c>
      <c r="C159" t="s">
        <v>627</v>
      </c>
      <c r="D159">
        <v>4</v>
      </c>
    </row>
    <row r="160" spans="1:4">
      <c r="A160">
        <v>3421</v>
      </c>
      <c r="B160" t="s">
        <v>127</v>
      </c>
      <c r="C160" t="s">
        <v>627</v>
      </c>
      <c r="D160">
        <v>4</v>
      </c>
    </row>
    <row r="161" spans="1:4">
      <c r="A161">
        <v>3422</v>
      </c>
      <c r="B161" t="s">
        <v>128</v>
      </c>
      <c r="C161" t="s">
        <v>627</v>
      </c>
      <c r="D161">
        <v>4</v>
      </c>
    </row>
    <row r="162" spans="1:4">
      <c r="A162">
        <v>3423</v>
      </c>
      <c r="B162" t="s">
        <v>597</v>
      </c>
      <c r="C162" t="s">
        <v>627</v>
      </c>
      <c r="D162">
        <v>4</v>
      </c>
    </row>
    <row r="163" spans="1:4">
      <c r="A163">
        <v>3424</v>
      </c>
      <c r="B163" t="s">
        <v>129</v>
      </c>
      <c r="C163" t="s">
        <v>627</v>
      </c>
      <c r="D163">
        <v>4</v>
      </c>
    </row>
    <row r="164" spans="1:4">
      <c r="A164">
        <v>3425</v>
      </c>
      <c r="B164" t="s">
        <v>130</v>
      </c>
      <c r="C164" t="s">
        <v>627</v>
      </c>
      <c r="D164">
        <v>4</v>
      </c>
    </row>
    <row r="165" spans="1:4">
      <c r="A165">
        <v>3426</v>
      </c>
      <c r="B165" t="s">
        <v>131</v>
      </c>
      <c r="C165" t="s">
        <v>627</v>
      </c>
      <c r="D165">
        <v>4</v>
      </c>
    </row>
    <row r="166" spans="1:4">
      <c r="A166">
        <v>3427</v>
      </c>
      <c r="B166" t="s">
        <v>132</v>
      </c>
      <c r="C166" t="s">
        <v>627</v>
      </c>
      <c r="D166">
        <v>4</v>
      </c>
    </row>
    <row r="167" spans="1:4">
      <c r="A167">
        <v>3428</v>
      </c>
      <c r="B167" t="s">
        <v>133</v>
      </c>
      <c r="C167" t="s">
        <v>627</v>
      </c>
      <c r="D167">
        <v>4</v>
      </c>
    </row>
    <row r="168" spans="1:4">
      <c r="A168">
        <v>3429</v>
      </c>
      <c r="B168" t="s">
        <v>134</v>
      </c>
      <c r="C168" t="s">
        <v>627</v>
      </c>
      <c r="D168">
        <v>4</v>
      </c>
    </row>
    <row r="169" spans="1:4">
      <c r="A169">
        <v>3430</v>
      </c>
      <c r="B169" t="s">
        <v>135</v>
      </c>
      <c r="C169" t="s">
        <v>627</v>
      </c>
      <c r="D169">
        <v>4</v>
      </c>
    </row>
    <row r="170" spans="1:4">
      <c r="A170">
        <v>3431</v>
      </c>
      <c r="B170" t="s">
        <v>138</v>
      </c>
      <c r="C170" t="s">
        <v>627</v>
      </c>
      <c r="D170">
        <v>4</v>
      </c>
    </row>
    <row r="171" spans="1:4">
      <c r="A171">
        <v>3432</v>
      </c>
      <c r="B171" t="s">
        <v>139</v>
      </c>
      <c r="C171" t="s">
        <v>627</v>
      </c>
      <c r="D171">
        <v>4</v>
      </c>
    </row>
    <row r="172" spans="1:4">
      <c r="A172">
        <v>3433</v>
      </c>
      <c r="B172" t="s">
        <v>598</v>
      </c>
      <c r="C172" t="s">
        <v>627</v>
      </c>
      <c r="D172">
        <v>4</v>
      </c>
    </row>
    <row r="173" spans="1:4">
      <c r="A173">
        <v>3434</v>
      </c>
      <c r="B173" t="s">
        <v>140</v>
      </c>
      <c r="C173" t="s">
        <v>627</v>
      </c>
      <c r="D173">
        <v>4</v>
      </c>
    </row>
    <row r="174" spans="1:4">
      <c r="A174">
        <v>3435</v>
      </c>
      <c r="B174" t="s">
        <v>141</v>
      </c>
      <c r="C174" t="s">
        <v>627</v>
      </c>
      <c r="D174">
        <v>4</v>
      </c>
    </row>
    <row r="175" spans="1:4">
      <c r="A175">
        <v>3436</v>
      </c>
      <c r="B175" t="s">
        <v>599</v>
      </c>
      <c r="C175" t="s">
        <v>627</v>
      </c>
      <c r="D175">
        <v>4</v>
      </c>
    </row>
    <row r="176" spans="1:4">
      <c r="A176">
        <v>3437</v>
      </c>
      <c r="B176" t="s">
        <v>142</v>
      </c>
      <c r="C176" t="s">
        <v>627</v>
      </c>
      <c r="D176">
        <v>4</v>
      </c>
    </row>
    <row r="177" spans="1:4">
      <c r="A177">
        <v>3438</v>
      </c>
      <c r="B177" t="s">
        <v>600</v>
      </c>
      <c r="C177" t="s">
        <v>627</v>
      </c>
      <c r="D177">
        <v>4</v>
      </c>
    </row>
    <row r="178" spans="1:4">
      <c r="A178">
        <v>3439</v>
      </c>
      <c r="B178" t="s">
        <v>143</v>
      </c>
      <c r="C178" t="s">
        <v>627</v>
      </c>
      <c r="D178">
        <v>4</v>
      </c>
    </row>
    <row r="179" spans="1:4">
      <c r="A179">
        <v>3440</v>
      </c>
      <c r="B179" t="s">
        <v>144</v>
      </c>
      <c r="C179" t="s">
        <v>627</v>
      </c>
      <c r="D179">
        <v>4</v>
      </c>
    </row>
    <row r="180" spans="1:4">
      <c r="A180">
        <v>3441</v>
      </c>
      <c r="B180" t="s">
        <v>145</v>
      </c>
      <c r="C180" t="s">
        <v>627</v>
      </c>
      <c r="D180">
        <v>4</v>
      </c>
    </row>
    <row r="181" spans="1:4">
      <c r="A181">
        <v>3442</v>
      </c>
      <c r="B181" t="s">
        <v>146</v>
      </c>
      <c r="C181" t="s">
        <v>627</v>
      </c>
      <c r="D181">
        <v>4</v>
      </c>
    </row>
    <row r="182" spans="1:4">
      <c r="A182">
        <v>3443</v>
      </c>
      <c r="B182" t="s">
        <v>147</v>
      </c>
      <c r="C182" t="s">
        <v>627</v>
      </c>
      <c r="D182">
        <v>4</v>
      </c>
    </row>
    <row r="183" spans="1:4">
      <c r="A183">
        <v>3446</v>
      </c>
      <c r="B183" t="s">
        <v>150</v>
      </c>
      <c r="C183" t="s">
        <v>627</v>
      </c>
      <c r="D183">
        <v>4</v>
      </c>
    </row>
    <row r="184" spans="1:4">
      <c r="A184">
        <v>3447</v>
      </c>
      <c r="B184" t="s">
        <v>151</v>
      </c>
      <c r="C184" t="s">
        <v>627</v>
      </c>
      <c r="D184">
        <v>4</v>
      </c>
    </row>
    <row r="185" spans="1:4">
      <c r="A185">
        <v>3448</v>
      </c>
      <c r="B185" t="s">
        <v>152</v>
      </c>
      <c r="C185" t="s">
        <v>627</v>
      </c>
      <c r="D185">
        <v>4</v>
      </c>
    </row>
    <row r="186" spans="1:4">
      <c r="A186">
        <v>3449</v>
      </c>
      <c r="B186" t="s">
        <v>601</v>
      </c>
      <c r="C186" t="s">
        <v>627</v>
      </c>
      <c r="D186">
        <v>4</v>
      </c>
    </row>
    <row r="187" spans="1:4">
      <c r="A187">
        <v>3450</v>
      </c>
      <c r="B187" t="s">
        <v>153</v>
      </c>
      <c r="C187" t="s">
        <v>627</v>
      </c>
      <c r="D187">
        <v>4</v>
      </c>
    </row>
    <row r="188" spans="1:4">
      <c r="A188">
        <v>3451</v>
      </c>
      <c r="B188" t="s">
        <v>602</v>
      </c>
      <c r="C188" t="s">
        <v>627</v>
      </c>
      <c r="D188">
        <v>4</v>
      </c>
    </row>
    <row r="189" spans="1:4">
      <c r="A189">
        <v>3452</v>
      </c>
      <c r="B189" t="s">
        <v>154</v>
      </c>
      <c r="C189" t="s">
        <v>627</v>
      </c>
      <c r="D189">
        <v>4</v>
      </c>
    </row>
    <row r="190" spans="1:4">
      <c r="A190">
        <v>3453</v>
      </c>
      <c r="B190" t="s">
        <v>155</v>
      </c>
      <c r="C190" t="s">
        <v>627</v>
      </c>
      <c r="D190">
        <v>4</v>
      </c>
    </row>
    <row r="191" spans="1:4">
      <c r="A191">
        <v>3454</v>
      </c>
      <c r="B191" t="s">
        <v>156</v>
      </c>
      <c r="C191" t="s">
        <v>627</v>
      </c>
      <c r="D191">
        <v>4</v>
      </c>
    </row>
    <row r="192" spans="1:4">
      <c r="A192">
        <v>3801</v>
      </c>
      <c r="B192" t="s">
        <v>499</v>
      </c>
      <c r="C192" t="s">
        <v>638</v>
      </c>
      <c r="D192">
        <v>8</v>
      </c>
    </row>
    <row r="193" spans="1:4">
      <c r="A193">
        <v>3802</v>
      </c>
      <c r="B193" t="s">
        <v>175</v>
      </c>
      <c r="C193" t="s">
        <v>638</v>
      </c>
      <c r="D193">
        <v>8</v>
      </c>
    </row>
    <row r="194" spans="1:4">
      <c r="A194">
        <v>3803</v>
      </c>
      <c r="B194" t="s">
        <v>62</v>
      </c>
      <c r="C194" t="s">
        <v>638</v>
      </c>
      <c r="D194">
        <v>8</v>
      </c>
    </row>
    <row r="195" spans="1:4">
      <c r="A195">
        <v>3804</v>
      </c>
      <c r="B195" t="s">
        <v>176</v>
      </c>
      <c r="C195" t="s">
        <v>638</v>
      </c>
      <c r="D195">
        <v>8</v>
      </c>
    </row>
    <row r="196" spans="1:4">
      <c r="A196">
        <v>3805</v>
      </c>
      <c r="B196" t="s">
        <v>177</v>
      </c>
      <c r="C196" t="s">
        <v>638</v>
      </c>
      <c r="D196">
        <v>8</v>
      </c>
    </row>
    <row r="197" spans="1:4">
      <c r="A197">
        <v>3806</v>
      </c>
      <c r="B197" t="s">
        <v>180</v>
      </c>
      <c r="C197" t="s">
        <v>638</v>
      </c>
      <c r="D197">
        <v>8</v>
      </c>
    </row>
    <row r="198" spans="1:4">
      <c r="A198">
        <v>3807</v>
      </c>
      <c r="B198" t="s">
        <v>181</v>
      </c>
      <c r="C198" t="s">
        <v>638</v>
      </c>
      <c r="D198">
        <v>8</v>
      </c>
    </row>
    <row r="199" spans="1:4">
      <c r="A199">
        <v>3808</v>
      </c>
      <c r="B199" t="s">
        <v>182</v>
      </c>
      <c r="C199" t="s">
        <v>638</v>
      </c>
      <c r="D199">
        <v>8</v>
      </c>
    </row>
    <row r="200" spans="1:4">
      <c r="A200">
        <v>3811</v>
      </c>
      <c r="B200" t="s">
        <v>580</v>
      </c>
      <c r="C200" t="s">
        <v>638</v>
      </c>
      <c r="D200">
        <v>8</v>
      </c>
    </row>
    <row r="201" spans="1:4">
      <c r="A201">
        <v>3812</v>
      </c>
      <c r="B201" t="s">
        <v>183</v>
      </c>
      <c r="C201" t="s">
        <v>638</v>
      </c>
      <c r="D201">
        <v>8</v>
      </c>
    </row>
    <row r="202" spans="1:4">
      <c r="A202">
        <v>3813</v>
      </c>
      <c r="B202" t="s">
        <v>184</v>
      </c>
      <c r="C202" t="s">
        <v>638</v>
      </c>
      <c r="D202">
        <v>8</v>
      </c>
    </row>
    <row r="203" spans="1:4">
      <c r="A203">
        <v>3814</v>
      </c>
      <c r="B203" t="s">
        <v>185</v>
      </c>
      <c r="C203" t="s">
        <v>638</v>
      </c>
      <c r="D203">
        <v>8</v>
      </c>
    </row>
    <row r="204" spans="1:4">
      <c r="A204">
        <v>3815</v>
      </c>
      <c r="B204" t="s">
        <v>186</v>
      </c>
      <c r="C204" t="s">
        <v>638</v>
      </c>
      <c r="D204">
        <v>8</v>
      </c>
    </row>
    <row r="205" spans="1:4">
      <c r="A205">
        <v>3816</v>
      </c>
      <c r="B205" t="s">
        <v>187</v>
      </c>
      <c r="C205" t="s">
        <v>638</v>
      </c>
      <c r="D205">
        <v>8</v>
      </c>
    </row>
    <row r="206" spans="1:4">
      <c r="A206">
        <v>3817</v>
      </c>
      <c r="B206" t="s">
        <v>639</v>
      </c>
      <c r="C206" t="s">
        <v>638</v>
      </c>
      <c r="D206">
        <v>8</v>
      </c>
    </row>
    <row r="207" spans="1:4">
      <c r="A207">
        <v>3818</v>
      </c>
      <c r="B207" t="s">
        <v>190</v>
      </c>
      <c r="C207" t="s">
        <v>638</v>
      </c>
      <c r="D207">
        <v>8</v>
      </c>
    </row>
    <row r="208" spans="1:4">
      <c r="A208">
        <v>3819</v>
      </c>
      <c r="B208" t="s">
        <v>191</v>
      </c>
      <c r="C208" t="s">
        <v>638</v>
      </c>
      <c r="D208">
        <v>8</v>
      </c>
    </row>
    <row r="209" spans="1:4">
      <c r="A209">
        <v>3820</v>
      </c>
      <c r="B209" t="s">
        <v>192</v>
      </c>
      <c r="C209" t="s">
        <v>638</v>
      </c>
      <c r="D209">
        <v>8</v>
      </c>
    </row>
    <row r="210" spans="1:4">
      <c r="A210">
        <v>3821</v>
      </c>
      <c r="B210" t="s">
        <v>604</v>
      </c>
      <c r="C210" t="s">
        <v>638</v>
      </c>
      <c r="D210">
        <v>8</v>
      </c>
    </row>
    <row r="211" spans="1:4">
      <c r="A211">
        <v>3822</v>
      </c>
      <c r="B211" t="s">
        <v>193</v>
      </c>
      <c r="C211" t="s">
        <v>638</v>
      </c>
      <c r="D211">
        <v>8</v>
      </c>
    </row>
    <row r="212" spans="1:4">
      <c r="A212">
        <v>3823</v>
      </c>
      <c r="B212" t="s">
        <v>194</v>
      </c>
      <c r="C212" t="s">
        <v>638</v>
      </c>
      <c r="D212">
        <v>8</v>
      </c>
    </row>
    <row r="213" spans="1:4">
      <c r="A213">
        <v>3824</v>
      </c>
      <c r="B213" t="s">
        <v>195</v>
      </c>
      <c r="C213" t="s">
        <v>638</v>
      </c>
      <c r="D213">
        <v>8</v>
      </c>
    </row>
    <row r="214" spans="1:4">
      <c r="A214">
        <v>3825</v>
      </c>
      <c r="B214" t="s">
        <v>196</v>
      </c>
      <c r="C214" t="s">
        <v>638</v>
      </c>
      <c r="D214">
        <v>8</v>
      </c>
    </row>
    <row r="215" spans="1:4">
      <c r="A215">
        <v>4201</v>
      </c>
      <c r="B215" t="s">
        <v>197</v>
      </c>
      <c r="C215" t="s">
        <v>640</v>
      </c>
      <c r="D215">
        <v>9</v>
      </c>
    </row>
    <row r="216" spans="1:4">
      <c r="A216">
        <v>4202</v>
      </c>
      <c r="B216" t="s">
        <v>198</v>
      </c>
      <c r="C216" t="s">
        <v>640</v>
      </c>
      <c r="D216">
        <v>9</v>
      </c>
    </row>
    <row r="217" spans="1:4">
      <c r="A217">
        <v>4203</v>
      </c>
      <c r="B217" t="s">
        <v>199</v>
      </c>
      <c r="C217" t="s">
        <v>640</v>
      </c>
      <c r="D217">
        <v>9</v>
      </c>
    </row>
    <row r="218" spans="1:4">
      <c r="A218">
        <v>4204</v>
      </c>
      <c r="B218" t="s">
        <v>209</v>
      </c>
      <c r="C218" t="s">
        <v>640</v>
      </c>
      <c r="D218">
        <v>9</v>
      </c>
    </row>
    <row r="219" spans="1:4">
      <c r="A219">
        <v>4205</v>
      </c>
      <c r="B219" t="s">
        <v>216</v>
      </c>
      <c r="C219" t="s">
        <v>640</v>
      </c>
      <c r="D219">
        <v>9</v>
      </c>
    </row>
    <row r="220" spans="1:4">
      <c r="A220">
        <v>4206</v>
      </c>
      <c r="B220" t="s">
        <v>211</v>
      </c>
      <c r="C220" t="s">
        <v>640</v>
      </c>
      <c r="D220">
        <v>9</v>
      </c>
    </row>
    <row r="221" spans="1:4">
      <c r="A221">
        <v>4207</v>
      </c>
      <c r="B221" t="s">
        <v>212</v>
      </c>
      <c r="C221" t="s">
        <v>640</v>
      </c>
      <c r="D221">
        <v>9</v>
      </c>
    </row>
    <row r="222" spans="1:4">
      <c r="A222">
        <v>4211</v>
      </c>
      <c r="B222" t="s">
        <v>200</v>
      </c>
      <c r="C222" t="s">
        <v>640</v>
      </c>
      <c r="D222">
        <v>9</v>
      </c>
    </row>
    <row r="223" spans="1:4">
      <c r="A223">
        <v>4212</v>
      </c>
      <c r="B223" t="s">
        <v>606</v>
      </c>
      <c r="C223" t="s">
        <v>640</v>
      </c>
      <c r="D223">
        <v>9</v>
      </c>
    </row>
    <row r="224" spans="1:4">
      <c r="A224">
        <v>4213</v>
      </c>
      <c r="B224" t="s">
        <v>581</v>
      </c>
      <c r="C224" t="s">
        <v>640</v>
      </c>
      <c r="D224">
        <v>9</v>
      </c>
    </row>
    <row r="225" spans="1:4">
      <c r="A225">
        <v>4214</v>
      </c>
      <c r="B225" t="s">
        <v>201</v>
      </c>
      <c r="C225" t="s">
        <v>640</v>
      </c>
      <c r="D225">
        <v>9</v>
      </c>
    </row>
    <row r="226" spans="1:4">
      <c r="A226">
        <v>4215</v>
      </c>
      <c r="B226" t="s">
        <v>202</v>
      </c>
      <c r="C226" t="s">
        <v>640</v>
      </c>
      <c r="D226">
        <v>9</v>
      </c>
    </row>
    <row r="227" spans="1:4">
      <c r="A227">
        <v>4216</v>
      </c>
      <c r="B227" t="s">
        <v>203</v>
      </c>
      <c r="C227" t="s">
        <v>640</v>
      </c>
      <c r="D227">
        <v>9</v>
      </c>
    </row>
    <row r="228" spans="1:4">
      <c r="A228">
        <v>4217</v>
      </c>
      <c r="B228" t="s">
        <v>204</v>
      </c>
      <c r="C228" t="s">
        <v>640</v>
      </c>
      <c r="D228">
        <v>9</v>
      </c>
    </row>
    <row r="229" spans="1:4">
      <c r="A229">
        <v>4218</v>
      </c>
      <c r="B229" t="s">
        <v>205</v>
      </c>
      <c r="C229" t="s">
        <v>640</v>
      </c>
      <c r="D229">
        <v>9</v>
      </c>
    </row>
    <row r="230" spans="1:4">
      <c r="A230">
        <v>4219</v>
      </c>
      <c r="B230" t="s">
        <v>607</v>
      </c>
      <c r="C230" t="s">
        <v>640</v>
      </c>
      <c r="D230">
        <v>9</v>
      </c>
    </row>
    <row r="231" spans="1:4">
      <c r="A231">
        <v>4220</v>
      </c>
      <c r="B231" t="s">
        <v>206</v>
      </c>
      <c r="C231" t="s">
        <v>640</v>
      </c>
      <c r="D231">
        <v>9</v>
      </c>
    </row>
    <row r="232" spans="1:4">
      <c r="A232">
        <v>4221</v>
      </c>
      <c r="B232" t="s">
        <v>207</v>
      </c>
      <c r="C232" t="s">
        <v>640</v>
      </c>
      <c r="D232">
        <v>9</v>
      </c>
    </row>
    <row r="233" spans="1:4">
      <c r="A233">
        <v>4222</v>
      </c>
      <c r="B233" t="s">
        <v>208</v>
      </c>
      <c r="C233" t="s">
        <v>640</v>
      </c>
      <c r="D233">
        <v>9</v>
      </c>
    </row>
    <row r="234" spans="1:4">
      <c r="A234">
        <v>4223</v>
      </c>
      <c r="B234" t="s">
        <v>213</v>
      </c>
      <c r="C234" t="s">
        <v>640</v>
      </c>
      <c r="D234">
        <v>9</v>
      </c>
    </row>
    <row r="235" spans="1:4">
      <c r="A235">
        <v>4224</v>
      </c>
      <c r="B235" t="s">
        <v>611</v>
      </c>
      <c r="C235" t="s">
        <v>640</v>
      </c>
      <c r="D235">
        <v>9</v>
      </c>
    </row>
    <row r="236" spans="1:4">
      <c r="A236">
        <v>4225</v>
      </c>
      <c r="B236" t="s">
        <v>217</v>
      </c>
      <c r="C236" t="s">
        <v>640</v>
      </c>
      <c r="D236">
        <v>9</v>
      </c>
    </row>
    <row r="237" spans="1:4">
      <c r="A237">
        <v>4226</v>
      </c>
      <c r="B237" t="s">
        <v>218</v>
      </c>
      <c r="C237" t="s">
        <v>640</v>
      </c>
      <c r="D237">
        <v>9</v>
      </c>
    </row>
    <row r="238" spans="1:4">
      <c r="A238">
        <v>4227</v>
      </c>
      <c r="B238" t="s">
        <v>219</v>
      </c>
      <c r="C238" t="s">
        <v>640</v>
      </c>
      <c r="D238">
        <v>9</v>
      </c>
    </row>
    <row r="239" spans="1:4">
      <c r="A239">
        <v>4228</v>
      </c>
      <c r="B239" t="s">
        <v>220</v>
      </c>
      <c r="C239" t="s">
        <v>640</v>
      </c>
      <c r="D239">
        <v>9</v>
      </c>
    </row>
    <row r="240" spans="1:4">
      <c r="A240">
        <v>4601</v>
      </c>
      <c r="B240" t="s">
        <v>244</v>
      </c>
      <c r="C240" t="s">
        <v>641</v>
      </c>
      <c r="D240">
        <v>14</v>
      </c>
    </row>
    <row r="241" spans="1:4">
      <c r="A241">
        <v>4602</v>
      </c>
      <c r="B241" t="s">
        <v>642</v>
      </c>
      <c r="C241" t="s">
        <v>641</v>
      </c>
      <c r="D241">
        <v>14</v>
      </c>
    </row>
    <row r="242" spans="1:4">
      <c r="A242">
        <v>4611</v>
      </c>
      <c r="B242" t="s">
        <v>245</v>
      </c>
      <c r="C242" t="s">
        <v>641</v>
      </c>
      <c r="D242">
        <v>14</v>
      </c>
    </row>
    <row r="243" spans="1:4">
      <c r="A243">
        <v>4612</v>
      </c>
      <c r="B243" t="s">
        <v>246</v>
      </c>
      <c r="C243" t="s">
        <v>641</v>
      </c>
      <c r="D243">
        <v>14</v>
      </c>
    </row>
    <row r="244" spans="1:4">
      <c r="A244">
        <v>4613</v>
      </c>
      <c r="B244" t="s">
        <v>247</v>
      </c>
      <c r="C244" t="s">
        <v>641</v>
      </c>
      <c r="D244">
        <v>14</v>
      </c>
    </row>
    <row r="245" spans="1:4">
      <c r="A245">
        <v>4614</v>
      </c>
      <c r="B245" t="s">
        <v>248</v>
      </c>
      <c r="C245" t="s">
        <v>641</v>
      </c>
      <c r="D245">
        <v>14</v>
      </c>
    </row>
    <row r="246" spans="1:4">
      <c r="A246">
        <v>4615</v>
      </c>
      <c r="B246" t="s">
        <v>249</v>
      </c>
      <c r="C246" t="s">
        <v>641</v>
      </c>
      <c r="D246">
        <v>14</v>
      </c>
    </row>
    <row r="247" spans="1:4">
      <c r="A247">
        <v>4616</v>
      </c>
      <c r="B247" t="s">
        <v>250</v>
      </c>
      <c r="C247" t="s">
        <v>641</v>
      </c>
      <c r="D247">
        <v>14</v>
      </c>
    </row>
    <row r="248" spans="1:4">
      <c r="A248">
        <v>4617</v>
      </c>
      <c r="B248" t="s">
        <v>251</v>
      </c>
      <c r="C248" t="s">
        <v>641</v>
      </c>
      <c r="D248">
        <v>14</v>
      </c>
    </row>
    <row r="249" spans="1:4">
      <c r="A249">
        <v>4618</v>
      </c>
      <c r="B249" t="s">
        <v>254</v>
      </c>
      <c r="C249" t="s">
        <v>641</v>
      </c>
      <c r="D249">
        <v>14</v>
      </c>
    </row>
    <row r="250" spans="1:4">
      <c r="A250">
        <v>4619</v>
      </c>
      <c r="B250" t="s">
        <v>614</v>
      </c>
      <c r="C250" t="s">
        <v>641</v>
      </c>
      <c r="D250">
        <v>14</v>
      </c>
    </row>
    <row r="251" spans="1:4">
      <c r="A251">
        <v>4620</v>
      </c>
      <c r="B251" t="s">
        <v>255</v>
      </c>
      <c r="C251" t="s">
        <v>641</v>
      </c>
      <c r="D251">
        <v>14</v>
      </c>
    </row>
    <row r="252" spans="1:4">
      <c r="A252">
        <v>4621</v>
      </c>
      <c r="B252" t="s">
        <v>257</v>
      </c>
      <c r="C252" t="s">
        <v>641</v>
      </c>
      <c r="D252">
        <v>14</v>
      </c>
    </row>
    <row r="253" spans="1:4">
      <c r="A253">
        <v>4622</v>
      </c>
      <c r="B253" t="s">
        <v>258</v>
      </c>
      <c r="C253" t="s">
        <v>641</v>
      </c>
      <c r="D253">
        <v>14</v>
      </c>
    </row>
    <row r="254" spans="1:4">
      <c r="A254">
        <v>4623</v>
      </c>
      <c r="B254" t="s">
        <v>260</v>
      </c>
      <c r="C254" t="s">
        <v>641</v>
      </c>
      <c r="D254">
        <v>14</v>
      </c>
    </row>
    <row r="255" spans="1:4">
      <c r="A255">
        <v>4624</v>
      </c>
      <c r="B255" t="s">
        <v>643</v>
      </c>
      <c r="C255" t="s">
        <v>641</v>
      </c>
      <c r="D255">
        <v>14</v>
      </c>
    </row>
    <row r="256" spans="1:4">
      <c r="A256">
        <v>4625</v>
      </c>
      <c r="B256" t="s">
        <v>261</v>
      </c>
      <c r="C256" t="s">
        <v>641</v>
      </c>
      <c r="D256">
        <v>14</v>
      </c>
    </row>
    <row r="257" spans="1:4">
      <c r="A257">
        <v>4626</v>
      </c>
      <c r="B257" t="s">
        <v>269</v>
      </c>
      <c r="C257" t="s">
        <v>641</v>
      </c>
      <c r="D257">
        <v>14</v>
      </c>
    </row>
    <row r="258" spans="1:4">
      <c r="A258">
        <v>4627</v>
      </c>
      <c r="B258" t="s">
        <v>264</v>
      </c>
      <c r="C258" t="s">
        <v>641</v>
      </c>
      <c r="D258">
        <v>14</v>
      </c>
    </row>
    <row r="259" spans="1:4">
      <c r="A259">
        <v>4628</v>
      </c>
      <c r="B259" t="s">
        <v>265</v>
      </c>
      <c r="C259" t="s">
        <v>641</v>
      </c>
      <c r="D259">
        <v>14</v>
      </c>
    </row>
    <row r="260" spans="1:4">
      <c r="A260">
        <v>4629</v>
      </c>
      <c r="B260" t="s">
        <v>266</v>
      </c>
      <c r="C260" t="s">
        <v>641</v>
      </c>
      <c r="D260">
        <v>14</v>
      </c>
    </row>
    <row r="261" spans="1:4">
      <c r="A261">
        <v>4630</v>
      </c>
      <c r="B261" t="s">
        <v>267</v>
      </c>
      <c r="C261" t="s">
        <v>641</v>
      </c>
      <c r="D261">
        <v>14</v>
      </c>
    </row>
    <row r="262" spans="1:4">
      <c r="A262">
        <v>4631</v>
      </c>
      <c r="B262" t="s">
        <v>644</v>
      </c>
      <c r="C262" t="s">
        <v>641</v>
      </c>
      <c r="D262">
        <v>14</v>
      </c>
    </row>
    <row r="263" spans="1:4">
      <c r="A263">
        <v>4632</v>
      </c>
      <c r="B263" t="s">
        <v>615</v>
      </c>
      <c r="C263" t="s">
        <v>641</v>
      </c>
      <c r="D263">
        <v>14</v>
      </c>
    </row>
    <row r="264" spans="1:4">
      <c r="A264">
        <v>4633</v>
      </c>
      <c r="B264" t="s">
        <v>272</v>
      </c>
      <c r="C264" t="s">
        <v>641</v>
      </c>
      <c r="D264">
        <v>14</v>
      </c>
    </row>
    <row r="265" spans="1:4">
      <c r="A265">
        <v>4634</v>
      </c>
      <c r="B265" t="s">
        <v>273</v>
      </c>
      <c r="C265" t="s">
        <v>641</v>
      </c>
      <c r="D265">
        <v>14</v>
      </c>
    </row>
    <row r="266" spans="1:4">
      <c r="A266">
        <v>4635</v>
      </c>
      <c r="B266" t="s">
        <v>275</v>
      </c>
      <c r="C266" t="s">
        <v>641</v>
      </c>
      <c r="D266">
        <v>14</v>
      </c>
    </row>
    <row r="267" spans="1:4">
      <c r="A267">
        <v>4636</v>
      </c>
      <c r="B267" t="s">
        <v>276</v>
      </c>
      <c r="C267" t="s">
        <v>641</v>
      </c>
      <c r="D267">
        <v>14</v>
      </c>
    </row>
    <row r="268" spans="1:4">
      <c r="A268">
        <v>4637</v>
      </c>
      <c r="B268" t="s">
        <v>277</v>
      </c>
      <c r="C268" t="s">
        <v>641</v>
      </c>
      <c r="D268">
        <v>14</v>
      </c>
    </row>
    <row r="269" spans="1:4">
      <c r="A269">
        <v>4638</v>
      </c>
      <c r="B269" t="s">
        <v>278</v>
      </c>
      <c r="C269" t="s">
        <v>641</v>
      </c>
      <c r="D269">
        <v>14</v>
      </c>
    </row>
    <row r="270" spans="1:4">
      <c r="A270">
        <v>4639</v>
      </c>
      <c r="B270" t="s">
        <v>279</v>
      </c>
      <c r="C270" t="s">
        <v>641</v>
      </c>
      <c r="D270">
        <v>14</v>
      </c>
    </row>
    <row r="271" spans="1:4">
      <c r="A271">
        <v>4640</v>
      </c>
      <c r="B271" t="s">
        <v>282</v>
      </c>
      <c r="C271" t="s">
        <v>641</v>
      </c>
      <c r="D271">
        <v>14</v>
      </c>
    </row>
    <row r="272" spans="1:4">
      <c r="A272">
        <v>4641</v>
      </c>
      <c r="B272" t="s">
        <v>283</v>
      </c>
      <c r="C272" t="s">
        <v>641</v>
      </c>
      <c r="D272">
        <v>14</v>
      </c>
    </row>
    <row r="273" spans="1:4">
      <c r="A273">
        <v>4642</v>
      </c>
      <c r="B273" t="s">
        <v>284</v>
      </c>
      <c r="C273" t="s">
        <v>641</v>
      </c>
      <c r="D273">
        <v>14</v>
      </c>
    </row>
    <row r="274" spans="1:4">
      <c r="A274">
        <v>4643</v>
      </c>
      <c r="B274" t="s">
        <v>285</v>
      </c>
      <c r="C274" t="s">
        <v>641</v>
      </c>
      <c r="D274">
        <v>14</v>
      </c>
    </row>
    <row r="275" spans="1:4">
      <c r="A275">
        <v>4644</v>
      </c>
      <c r="B275" t="s">
        <v>286</v>
      </c>
      <c r="C275" t="s">
        <v>641</v>
      </c>
      <c r="D275">
        <v>14</v>
      </c>
    </row>
    <row r="276" spans="1:4">
      <c r="A276">
        <v>4645</v>
      </c>
      <c r="B276" t="s">
        <v>287</v>
      </c>
      <c r="C276" t="s">
        <v>641</v>
      </c>
      <c r="D276">
        <v>14</v>
      </c>
    </row>
    <row r="277" spans="1:4">
      <c r="A277">
        <v>4646</v>
      </c>
      <c r="B277" t="s">
        <v>288</v>
      </c>
      <c r="C277" t="s">
        <v>641</v>
      </c>
      <c r="D277">
        <v>14</v>
      </c>
    </row>
    <row r="278" spans="1:4">
      <c r="A278">
        <v>4647</v>
      </c>
      <c r="B278" t="s">
        <v>645</v>
      </c>
      <c r="C278" t="s">
        <v>641</v>
      </c>
      <c r="D278">
        <v>14</v>
      </c>
    </row>
    <row r="279" spans="1:4">
      <c r="A279">
        <v>4648</v>
      </c>
      <c r="B279" t="s">
        <v>292</v>
      </c>
      <c r="C279" t="s">
        <v>641</v>
      </c>
      <c r="D279">
        <v>14</v>
      </c>
    </row>
    <row r="280" spans="1:4">
      <c r="A280">
        <v>4649</v>
      </c>
      <c r="B280" t="s">
        <v>646</v>
      </c>
      <c r="C280" t="s">
        <v>641</v>
      </c>
      <c r="D280">
        <v>14</v>
      </c>
    </row>
    <row r="281" spans="1:4">
      <c r="A281">
        <v>4650</v>
      </c>
      <c r="B281" t="s">
        <v>297</v>
      </c>
      <c r="C281" t="s">
        <v>641</v>
      </c>
      <c r="D281">
        <v>14</v>
      </c>
    </row>
    <row r="282" spans="1:4">
      <c r="A282">
        <v>4651</v>
      </c>
      <c r="B282" t="s">
        <v>647</v>
      </c>
      <c r="C282" t="s">
        <v>641</v>
      </c>
      <c r="D282">
        <v>14</v>
      </c>
    </row>
    <row r="283" spans="1:4">
      <c r="A283">
        <v>5001</v>
      </c>
      <c r="B283" t="s">
        <v>334</v>
      </c>
      <c r="C283" t="s">
        <v>582</v>
      </c>
      <c r="D283">
        <v>16</v>
      </c>
    </row>
    <row r="284" spans="1:4">
      <c r="A284">
        <v>5006</v>
      </c>
      <c r="B284" t="s">
        <v>353</v>
      </c>
      <c r="C284" t="s">
        <v>582</v>
      </c>
      <c r="D284">
        <v>16</v>
      </c>
    </row>
    <row r="285" spans="1:4">
      <c r="A285">
        <v>5007</v>
      </c>
      <c r="B285" t="s">
        <v>354</v>
      </c>
      <c r="C285" t="s">
        <v>582</v>
      </c>
      <c r="D285">
        <v>16</v>
      </c>
    </row>
    <row r="286" spans="1:4">
      <c r="A286">
        <v>5014</v>
      </c>
      <c r="B286" t="s">
        <v>337</v>
      </c>
      <c r="C286" t="s">
        <v>582</v>
      </c>
      <c r="D286">
        <v>16</v>
      </c>
    </row>
    <row r="287" spans="1:4">
      <c r="A287">
        <v>5020</v>
      </c>
      <c r="B287" t="s">
        <v>496</v>
      </c>
      <c r="C287" t="s">
        <v>582</v>
      </c>
      <c r="D287">
        <v>16</v>
      </c>
    </row>
    <row r="288" spans="1:4">
      <c r="A288">
        <v>5021</v>
      </c>
      <c r="B288" t="s">
        <v>54</v>
      </c>
      <c r="C288" t="s">
        <v>582</v>
      </c>
      <c r="D288">
        <v>16</v>
      </c>
    </row>
    <row r="289" spans="1:4">
      <c r="A289">
        <v>5022</v>
      </c>
      <c r="B289" t="s">
        <v>343</v>
      </c>
      <c r="C289" t="s">
        <v>582</v>
      </c>
      <c r="D289">
        <v>16</v>
      </c>
    </row>
    <row r="290" spans="1:4">
      <c r="A290">
        <v>5025</v>
      </c>
      <c r="B290" t="s">
        <v>36</v>
      </c>
      <c r="C290" t="s">
        <v>582</v>
      </c>
      <c r="D290">
        <v>16</v>
      </c>
    </row>
    <row r="291" spans="1:4">
      <c r="A291">
        <v>5026</v>
      </c>
      <c r="B291" t="s">
        <v>346</v>
      </c>
      <c r="C291" t="s">
        <v>582</v>
      </c>
      <c r="D291">
        <v>16</v>
      </c>
    </row>
    <row r="292" spans="1:4">
      <c r="A292">
        <v>5027</v>
      </c>
      <c r="B292" t="s">
        <v>347</v>
      </c>
      <c r="C292" t="s">
        <v>582</v>
      </c>
      <c r="D292">
        <v>16</v>
      </c>
    </row>
    <row r="293" spans="1:4">
      <c r="A293">
        <v>5028</v>
      </c>
      <c r="B293" t="s">
        <v>348</v>
      </c>
      <c r="C293" t="s">
        <v>582</v>
      </c>
      <c r="D293">
        <v>16</v>
      </c>
    </row>
    <row r="294" spans="1:4">
      <c r="A294">
        <v>5029</v>
      </c>
      <c r="B294" t="s">
        <v>349</v>
      </c>
      <c r="C294" t="s">
        <v>582</v>
      </c>
      <c r="D294">
        <v>16</v>
      </c>
    </row>
    <row r="295" spans="1:4">
      <c r="A295">
        <v>5031</v>
      </c>
      <c r="B295" t="s">
        <v>60</v>
      </c>
      <c r="C295" t="s">
        <v>582</v>
      </c>
      <c r="D295">
        <v>16</v>
      </c>
    </row>
    <row r="296" spans="1:4">
      <c r="A296">
        <v>5032</v>
      </c>
      <c r="B296" t="s">
        <v>351</v>
      </c>
      <c r="C296" t="s">
        <v>582</v>
      </c>
      <c r="D296">
        <v>16</v>
      </c>
    </row>
    <row r="297" spans="1:4">
      <c r="A297">
        <v>5033</v>
      </c>
      <c r="B297" t="s">
        <v>352</v>
      </c>
      <c r="C297" t="s">
        <v>582</v>
      </c>
      <c r="D297">
        <v>16</v>
      </c>
    </row>
    <row r="298" spans="1:4">
      <c r="A298">
        <v>5034</v>
      </c>
      <c r="B298" t="s">
        <v>355</v>
      </c>
      <c r="C298" t="s">
        <v>582</v>
      </c>
      <c r="D298">
        <v>16</v>
      </c>
    </row>
    <row r="299" spans="1:4">
      <c r="A299">
        <v>5035</v>
      </c>
      <c r="B299" t="s">
        <v>356</v>
      </c>
      <c r="C299" t="s">
        <v>582</v>
      </c>
      <c r="D299">
        <v>16</v>
      </c>
    </row>
    <row r="300" spans="1:4">
      <c r="A300">
        <v>5036</v>
      </c>
      <c r="B300" t="s">
        <v>357</v>
      </c>
      <c r="C300" t="s">
        <v>582</v>
      </c>
      <c r="D300">
        <v>16</v>
      </c>
    </row>
    <row r="301" spans="1:4">
      <c r="A301">
        <v>5037</v>
      </c>
      <c r="B301" t="s">
        <v>358</v>
      </c>
      <c r="C301" t="s">
        <v>582</v>
      </c>
      <c r="D301">
        <v>16</v>
      </c>
    </row>
    <row r="302" spans="1:4">
      <c r="A302">
        <v>5038</v>
      </c>
      <c r="B302" t="s">
        <v>359</v>
      </c>
      <c r="C302" t="s">
        <v>582</v>
      </c>
      <c r="D302">
        <v>16</v>
      </c>
    </row>
    <row r="303" spans="1:4">
      <c r="A303">
        <v>5041</v>
      </c>
      <c r="B303" t="s">
        <v>362</v>
      </c>
      <c r="C303" t="s">
        <v>582</v>
      </c>
      <c r="D303">
        <v>16</v>
      </c>
    </row>
    <row r="304" spans="1:4">
      <c r="A304">
        <v>5042</v>
      </c>
      <c r="B304" t="s">
        <v>363</v>
      </c>
      <c r="C304" t="s">
        <v>582</v>
      </c>
      <c r="D304">
        <v>16</v>
      </c>
    </row>
    <row r="305" spans="1:4">
      <c r="A305">
        <v>5043</v>
      </c>
      <c r="B305" t="s">
        <v>364</v>
      </c>
      <c r="C305" t="s">
        <v>582</v>
      </c>
      <c r="D305">
        <v>16</v>
      </c>
    </row>
    <row r="306" spans="1:4">
      <c r="A306">
        <v>5044</v>
      </c>
      <c r="B306" t="s">
        <v>365</v>
      </c>
      <c r="C306" t="s">
        <v>582</v>
      </c>
      <c r="D306">
        <v>16</v>
      </c>
    </row>
    <row r="307" spans="1:4">
      <c r="A307">
        <v>5045</v>
      </c>
      <c r="B307" t="s">
        <v>366</v>
      </c>
      <c r="C307" t="s">
        <v>582</v>
      </c>
      <c r="D307">
        <v>16</v>
      </c>
    </row>
    <row r="308" spans="1:4">
      <c r="A308">
        <v>5046</v>
      </c>
      <c r="B308" t="s">
        <v>367</v>
      </c>
      <c r="C308" t="s">
        <v>582</v>
      </c>
      <c r="D308">
        <v>16</v>
      </c>
    </row>
    <row r="309" spans="1:4">
      <c r="A309">
        <v>5047</v>
      </c>
      <c r="B309" t="s">
        <v>368</v>
      </c>
      <c r="C309" t="s">
        <v>582</v>
      </c>
      <c r="D309">
        <v>16</v>
      </c>
    </row>
    <row r="310" spans="1:4">
      <c r="A310">
        <v>5049</v>
      </c>
      <c r="B310" t="s">
        <v>370</v>
      </c>
      <c r="C310" t="s">
        <v>582</v>
      </c>
      <c r="D310">
        <v>16</v>
      </c>
    </row>
    <row r="311" spans="1:4">
      <c r="A311">
        <v>5052</v>
      </c>
      <c r="B311" t="s">
        <v>373</v>
      </c>
      <c r="C311" t="s">
        <v>582</v>
      </c>
      <c r="D311">
        <v>16</v>
      </c>
    </row>
    <row r="312" spans="1:4">
      <c r="A312">
        <v>5053</v>
      </c>
      <c r="B312" t="s">
        <v>361</v>
      </c>
      <c r="C312" t="s">
        <v>582</v>
      </c>
      <c r="D312">
        <v>16</v>
      </c>
    </row>
    <row r="313" spans="1:4">
      <c r="A313">
        <v>5054</v>
      </c>
      <c r="B313" t="s">
        <v>583</v>
      </c>
      <c r="C313" t="s">
        <v>582</v>
      </c>
      <c r="D313">
        <v>16</v>
      </c>
    </row>
    <row r="314" spans="1:4">
      <c r="A314">
        <v>5055</v>
      </c>
      <c r="B314" t="s">
        <v>648</v>
      </c>
      <c r="C314" t="s">
        <v>582</v>
      </c>
      <c r="D314">
        <v>16</v>
      </c>
    </row>
    <row r="315" spans="1:4">
      <c r="A315">
        <v>5056</v>
      </c>
      <c r="B315" t="s">
        <v>336</v>
      </c>
      <c r="C315" t="s">
        <v>582</v>
      </c>
      <c r="D315">
        <v>16</v>
      </c>
    </row>
    <row r="316" spans="1:4">
      <c r="A316">
        <v>5057</v>
      </c>
      <c r="B316" t="s">
        <v>338</v>
      </c>
      <c r="C316" t="s">
        <v>582</v>
      </c>
      <c r="D316">
        <v>16</v>
      </c>
    </row>
    <row r="317" spans="1:4">
      <c r="A317">
        <v>5058</v>
      </c>
      <c r="B317" t="s">
        <v>341</v>
      </c>
      <c r="C317" t="s">
        <v>582</v>
      </c>
      <c r="D317">
        <v>16</v>
      </c>
    </row>
    <row r="318" spans="1:4">
      <c r="A318">
        <v>5059</v>
      </c>
      <c r="B318" t="s">
        <v>649</v>
      </c>
      <c r="C318" t="s">
        <v>582</v>
      </c>
      <c r="D318">
        <v>16</v>
      </c>
    </row>
    <row r="319" spans="1:4">
      <c r="A319">
        <v>5060</v>
      </c>
      <c r="B319" t="s">
        <v>650</v>
      </c>
      <c r="C319" t="s">
        <v>582</v>
      </c>
      <c r="D319">
        <v>16</v>
      </c>
    </row>
    <row r="320" spans="1:4">
      <c r="A320">
        <v>5061</v>
      </c>
      <c r="B320" t="s">
        <v>330</v>
      </c>
      <c r="C320" t="s">
        <v>582</v>
      </c>
      <c r="D320">
        <v>16</v>
      </c>
    </row>
    <row r="321" spans="1:4">
      <c r="A321">
        <v>5401</v>
      </c>
      <c r="B321" t="s">
        <v>411</v>
      </c>
      <c r="C321" t="s">
        <v>651</v>
      </c>
      <c r="D321">
        <v>54</v>
      </c>
    </row>
    <row r="322" spans="1:4">
      <c r="A322">
        <v>5402</v>
      </c>
      <c r="B322" t="s">
        <v>410</v>
      </c>
      <c r="C322" t="s">
        <v>651</v>
      </c>
      <c r="D322">
        <v>54</v>
      </c>
    </row>
    <row r="323" spans="1:4">
      <c r="A323">
        <v>5403</v>
      </c>
      <c r="B323" t="s">
        <v>434</v>
      </c>
      <c r="C323" t="s">
        <v>651</v>
      </c>
      <c r="D323">
        <v>54</v>
      </c>
    </row>
    <row r="324" spans="1:4">
      <c r="A324">
        <v>5404</v>
      </c>
      <c r="B324" t="s">
        <v>431</v>
      </c>
      <c r="C324" t="s">
        <v>651</v>
      </c>
      <c r="D324">
        <v>54</v>
      </c>
    </row>
    <row r="325" spans="1:4">
      <c r="A325">
        <v>5405</v>
      </c>
      <c r="B325" t="s">
        <v>432</v>
      </c>
      <c r="C325" t="s">
        <v>651</v>
      </c>
      <c r="D325">
        <v>54</v>
      </c>
    </row>
    <row r="326" spans="1:4">
      <c r="A326">
        <v>5406</v>
      </c>
      <c r="B326" t="s">
        <v>433</v>
      </c>
      <c r="C326" t="s">
        <v>651</v>
      </c>
      <c r="D326">
        <v>54</v>
      </c>
    </row>
    <row r="327" spans="1:4">
      <c r="A327">
        <v>5411</v>
      </c>
      <c r="B327" t="s">
        <v>412</v>
      </c>
      <c r="C327" t="s">
        <v>651</v>
      </c>
      <c r="D327">
        <v>54</v>
      </c>
    </row>
    <row r="328" spans="1:4">
      <c r="A328">
        <v>5412</v>
      </c>
      <c r="B328" t="s">
        <v>622</v>
      </c>
      <c r="C328" t="s">
        <v>651</v>
      </c>
      <c r="D328">
        <v>54</v>
      </c>
    </row>
    <row r="329" spans="1:4">
      <c r="A329">
        <v>5413</v>
      </c>
      <c r="B329" t="s">
        <v>414</v>
      </c>
      <c r="C329" t="s">
        <v>651</v>
      </c>
      <c r="D329">
        <v>54</v>
      </c>
    </row>
    <row r="330" spans="1:4">
      <c r="A330">
        <v>5414</v>
      </c>
      <c r="B330" t="s">
        <v>415</v>
      </c>
      <c r="C330" t="s">
        <v>651</v>
      </c>
      <c r="D330">
        <v>54</v>
      </c>
    </row>
    <row r="331" spans="1:4">
      <c r="A331">
        <v>5415</v>
      </c>
      <c r="B331" t="s">
        <v>416</v>
      </c>
      <c r="C331" t="s">
        <v>651</v>
      </c>
      <c r="D331">
        <v>54</v>
      </c>
    </row>
    <row r="332" spans="1:4">
      <c r="A332">
        <v>5416</v>
      </c>
      <c r="B332" t="s">
        <v>417</v>
      </c>
      <c r="C332" t="s">
        <v>651</v>
      </c>
      <c r="D332">
        <v>54</v>
      </c>
    </row>
    <row r="333" spans="1:4">
      <c r="A333">
        <v>5417</v>
      </c>
      <c r="B333" t="s">
        <v>418</v>
      </c>
      <c r="C333" t="s">
        <v>651</v>
      </c>
      <c r="D333">
        <v>54</v>
      </c>
    </row>
    <row r="334" spans="1:4">
      <c r="A334">
        <v>5418</v>
      </c>
      <c r="B334" t="s">
        <v>37</v>
      </c>
      <c r="C334" t="s">
        <v>651</v>
      </c>
      <c r="D334">
        <v>54</v>
      </c>
    </row>
    <row r="335" spans="1:4">
      <c r="A335">
        <v>5419</v>
      </c>
      <c r="B335" t="s">
        <v>419</v>
      </c>
      <c r="C335" t="s">
        <v>651</v>
      </c>
      <c r="D335">
        <v>54</v>
      </c>
    </row>
    <row r="336" spans="1:4">
      <c r="A336">
        <v>5420</v>
      </c>
      <c r="B336" t="s">
        <v>420</v>
      </c>
      <c r="C336" t="s">
        <v>651</v>
      </c>
      <c r="D336">
        <v>54</v>
      </c>
    </row>
    <row r="337" spans="1:4">
      <c r="A337">
        <v>5421</v>
      </c>
      <c r="B337" t="s">
        <v>652</v>
      </c>
      <c r="C337" t="s">
        <v>651</v>
      </c>
      <c r="D337">
        <v>54</v>
      </c>
    </row>
    <row r="338" spans="1:4">
      <c r="A338">
        <v>5422</v>
      </c>
      <c r="B338" t="s">
        <v>423</v>
      </c>
      <c r="C338" t="s">
        <v>651</v>
      </c>
      <c r="D338">
        <v>54</v>
      </c>
    </row>
    <row r="339" spans="1:4">
      <c r="A339">
        <v>5423</v>
      </c>
      <c r="B339" t="s">
        <v>424</v>
      </c>
      <c r="C339" t="s">
        <v>651</v>
      </c>
      <c r="D339">
        <v>54</v>
      </c>
    </row>
    <row r="340" spans="1:4">
      <c r="A340">
        <v>5424</v>
      </c>
      <c r="B340" t="s">
        <v>425</v>
      </c>
      <c r="C340" t="s">
        <v>651</v>
      </c>
      <c r="D340">
        <v>54</v>
      </c>
    </row>
    <row r="341" spans="1:4">
      <c r="A341">
        <v>5425</v>
      </c>
      <c r="B341" t="s">
        <v>426</v>
      </c>
      <c r="C341" t="s">
        <v>651</v>
      </c>
      <c r="D341">
        <v>54</v>
      </c>
    </row>
    <row r="342" spans="1:4">
      <c r="A342">
        <v>5426</v>
      </c>
      <c r="B342" t="s">
        <v>427</v>
      </c>
      <c r="C342" t="s">
        <v>651</v>
      </c>
      <c r="D342">
        <v>54</v>
      </c>
    </row>
    <row r="343" spans="1:4">
      <c r="A343">
        <v>5427</v>
      </c>
      <c r="B343" t="s">
        <v>428</v>
      </c>
      <c r="C343" t="s">
        <v>651</v>
      </c>
      <c r="D343">
        <v>54</v>
      </c>
    </row>
    <row r="344" spans="1:4">
      <c r="A344">
        <v>5428</v>
      </c>
      <c r="B344" t="s">
        <v>429</v>
      </c>
      <c r="C344" t="s">
        <v>651</v>
      </c>
      <c r="D344">
        <v>54</v>
      </c>
    </row>
    <row r="345" spans="1:4">
      <c r="A345">
        <v>5429</v>
      </c>
      <c r="B345" t="s">
        <v>430</v>
      </c>
      <c r="C345" t="s">
        <v>651</v>
      </c>
      <c r="D345">
        <v>54</v>
      </c>
    </row>
    <row r="346" spans="1:4">
      <c r="A346">
        <v>5430</v>
      </c>
      <c r="B346" t="s">
        <v>446</v>
      </c>
      <c r="C346" t="s">
        <v>651</v>
      </c>
      <c r="D346">
        <v>54</v>
      </c>
    </row>
    <row r="347" spans="1:4">
      <c r="A347">
        <v>5432</v>
      </c>
      <c r="B347" t="s">
        <v>491</v>
      </c>
      <c r="C347" t="s">
        <v>651</v>
      </c>
      <c r="D347">
        <v>54</v>
      </c>
    </row>
    <row r="348" spans="1:4">
      <c r="A348">
        <v>5433</v>
      </c>
      <c r="B348" t="s">
        <v>435</v>
      </c>
      <c r="C348" t="s">
        <v>651</v>
      </c>
      <c r="D348">
        <v>54</v>
      </c>
    </row>
    <row r="349" spans="1:4">
      <c r="A349">
        <v>5434</v>
      </c>
      <c r="B349" t="s">
        <v>493</v>
      </c>
      <c r="C349" t="s">
        <v>651</v>
      </c>
      <c r="D349">
        <v>54</v>
      </c>
    </row>
    <row r="350" spans="1:4">
      <c r="A350">
        <v>5435</v>
      </c>
      <c r="B350" t="s">
        <v>494</v>
      </c>
      <c r="C350" t="s">
        <v>651</v>
      </c>
      <c r="D350">
        <v>54</v>
      </c>
    </row>
    <row r="351" spans="1:4">
      <c r="A351">
        <v>5436</v>
      </c>
      <c r="B351" t="s">
        <v>437</v>
      </c>
      <c r="C351" t="s">
        <v>651</v>
      </c>
      <c r="D351">
        <v>54</v>
      </c>
    </row>
    <row r="352" spans="1:4">
      <c r="A352">
        <v>5437</v>
      </c>
      <c r="B352" t="s">
        <v>55</v>
      </c>
      <c r="C352" t="s">
        <v>651</v>
      </c>
      <c r="D352">
        <v>54</v>
      </c>
    </row>
    <row r="353" spans="1:4">
      <c r="A353">
        <v>5438</v>
      </c>
      <c r="B353" t="s">
        <v>438</v>
      </c>
      <c r="C353" t="s">
        <v>651</v>
      </c>
      <c r="D353">
        <v>54</v>
      </c>
    </row>
    <row r="354" spans="1:4">
      <c r="A354">
        <v>5439</v>
      </c>
      <c r="B354" t="s">
        <v>448</v>
      </c>
      <c r="C354" t="s">
        <v>651</v>
      </c>
      <c r="D354">
        <v>54</v>
      </c>
    </row>
    <row r="355" spans="1:4">
      <c r="A355">
        <v>5440</v>
      </c>
      <c r="B355" t="s">
        <v>439</v>
      </c>
      <c r="C355" t="s">
        <v>651</v>
      </c>
      <c r="D355">
        <v>54</v>
      </c>
    </row>
    <row r="356" spans="1:4">
      <c r="A356">
        <v>5441</v>
      </c>
      <c r="B356" t="s">
        <v>440</v>
      </c>
      <c r="C356" t="s">
        <v>651</v>
      </c>
      <c r="D356">
        <v>54</v>
      </c>
    </row>
    <row r="357" spans="1:4">
      <c r="A357">
        <v>5442</v>
      </c>
      <c r="B357" t="s">
        <v>441</v>
      </c>
      <c r="C357" t="s">
        <v>651</v>
      </c>
      <c r="D357">
        <v>54</v>
      </c>
    </row>
    <row r="358" spans="1:4">
      <c r="A358">
        <v>5443</v>
      </c>
      <c r="B358" t="s">
        <v>492</v>
      </c>
      <c r="C358" t="s">
        <v>651</v>
      </c>
      <c r="D358">
        <v>54</v>
      </c>
    </row>
    <row r="359" spans="1:4">
      <c r="A359">
        <v>5444</v>
      </c>
      <c r="B359" t="s">
        <v>624</v>
      </c>
      <c r="C359" t="s">
        <v>651</v>
      </c>
      <c r="D359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16"/>
  <sheetViews>
    <sheetView zoomScale="95" zoomScaleNormal="95" workbookViewId="0">
      <selection activeCell="O23" sqref="O23"/>
    </sheetView>
  </sheetViews>
  <sheetFormatPr baseColWidth="10" defaultRowHeight="15"/>
  <cols>
    <col min="15" max="15" width="8.26953125" customWidth="1"/>
    <col min="16" max="16" width="8.6328125" customWidth="1"/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586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 ht="15.6">
      <c r="P16" s="219">
        <f>+År!B35</f>
        <v>25666</v>
      </c>
      <c r="Q16" s="3" t="s">
        <v>11</v>
      </c>
      <c r="V16" s="22"/>
      <c r="W16" s="23"/>
      <c r="X16" s="24"/>
      <c r="Y16" s="24"/>
    </row>
    <row r="17" spans="16:25">
      <c r="V17" s="22"/>
      <c r="W17" s="23"/>
      <c r="X17" s="24"/>
      <c r="Y17" s="24"/>
    </row>
    <row r="18" spans="16:25">
      <c r="V18" s="22"/>
      <c r="W18" s="23"/>
      <c r="X18" s="24"/>
      <c r="Y18" s="24"/>
    </row>
    <row r="19" spans="16:25">
      <c r="V19" s="22"/>
      <c r="W19" s="23"/>
      <c r="X19" s="24"/>
      <c r="Y19" s="24"/>
    </row>
    <row r="20" spans="16:25">
      <c r="V20" s="22"/>
      <c r="W20" s="23"/>
      <c r="X20" s="24"/>
      <c r="Y20" s="24"/>
    </row>
    <row r="21" spans="16:25">
      <c r="V21" s="22"/>
      <c r="W21" s="23"/>
      <c r="X21" s="24"/>
      <c r="Y21" s="24"/>
    </row>
    <row r="22" spans="16:25">
      <c r="V22" s="22"/>
      <c r="W22" s="23"/>
      <c r="X22" s="24"/>
      <c r="Y22" s="24"/>
    </row>
    <row r="23" spans="16:25">
      <c r="V23" s="22"/>
      <c r="W23" s="23"/>
      <c r="X23" s="24"/>
      <c r="Y23" s="24"/>
    </row>
    <row r="24" spans="16:25">
      <c r="P24" s="214" t="s">
        <v>653</v>
      </c>
      <c r="V24" s="22"/>
      <c r="W24" s="23"/>
      <c r="X24" s="24"/>
      <c r="Y24" s="24"/>
    </row>
    <row r="25" spans="16:25">
      <c r="V25" s="22"/>
      <c r="W25" s="23"/>
      <c r="X25" s="24"/>
      <c r="Y25" s="24"/>
    </row>
    <row r="26" spans="16:25">
      <c r="V26" s="22"/>
      <c r="W26" s="23"/>
      <c r="X26" s="24"/>
      <c r="Y26" s="24"/>
    </row>
    <row r="27" spans="16:25">
      <c r="V27" s="22"/>
      <c r="W27" s="23"/>
      <c r="X27" s="24"/>
      <c r="Y27" s="24"/>
    </row>
    <row r="28" spans="16:25">
      <c r="V28" s="22"/>
      <c r="W28" s="23"/>
      <c r="X28" s="24"/>
      <c r="Y28" s="24"/>
    </row>
    <row r="44" spans="15:16" ht="15.6">
      <c r="O44" s="256">
        <f>+År!AP35</f>
        <v>153.05778929322841</v>
      </c>
      <c r="P44" s="3" t="s">
        <v>655</v>
      </c>
    </row>
    <row r="48" spans="15:16">
      <c r="P48" s="3"/>
    </row>
    <row r="76" spans="16:17" ht="15.6">
      <c r="P76" s="255">
        <f>+År!AQ9</f>
        <v>58.905010927255702</v>
      </c>
      <c r="Q76" s="3" t="s">
        <v>444</v>
      </c>
    </row>
    <row r="116" spans="16:16">
      <c r="P116" s="3" t="s">
        <v>654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DE68-DCAB-467F-B87A-0CB0B0DF1A0D}">
  <dimension ref="A1:C423"/>
  <sheetViews>
    <sheetView workbookViewId="0">
      <selection activeCell="E22" sqref="E22"/>
    </sheetView>
  </sheetViews>
  <sheetFormatPr baseColWidth="10" defaultRowHeight="15"/>
  <sheetData>
    <row r="1" spans="1:3" ht="15.6">
      <c r="A1" s="208" t="s">
        <v>589</v>
      </c>
      <c r="B1" s="208" t="s">
        <v>83</v>
      </c>
      <c r="C1" s="208" t="s">
        <v>84</v>
      </c>
    </row>
    <row r="2" spans="1:3" ht="15.6">
      <c r="A2" s="208">
        <v>101</v>
      </c>
      <c r="B2" s="208" t="s">
        <v>86</v>
      </c>
      <c r="C2" s="208" t="s">
        <v>70</v>
      </c>
    </row>
    <row r="3" spans="1:3" ht="15.6">
      <c r="A3" s="208">
        <v>104</v>
      </c>
      <c r="B3" s="208" t="s">
        <v>87</v>
      </c>
      <c r="C3" s="208" t="s">
        <v>70</v>
      </c>
    </row>
    <row r="4" spans="1:3" ht="15.6">
      <c r="A4" s="208">
        <v>105</v>
      </c>
      <c r="B4" s="208" t="s">
        <v>59</v>
      </c>
      <c r="C4" s="208" t="s">
        <v>70</v>
      </c>
    </row>
    <row r="5" spans="1:3" ht="15.6">
      <c r="A5" s="208">
        <v>106</v>
      </c>
      <c r="B5" s="208" t="s">
        <v>590</v>
      </c>
      <c r="C5" s="208" t="s">
        <v>70</v>
      </c>
    </row>
    <row r="6" spans="1:3" ht="15.6">
      <c r="A6" s="208">
        <v>111</v>
      </c>
      <c r="B6" s="208" t="s">
        <v>88</v>
      </c>
      <c r="C6" s="208" t="s">
        <v>70</v>
      </c>
    </row>
    <row r="7" spans="1:3" ht="15.6">
      <c r="A7" s="208">
        <v>118</v>
      </c>
      <c r="B7" s="208" t="s">
        <v>89</v>
      </c>
      <c r="C7" s="208" t="s">
        <v>70</v>
      </c>
    </row>
    <row r="8" spans="1:3" ht="15.6">
      <c r="A8" s="208">
        <v>119</v>
      </c>
      <c r="B8" s="208" t="s">
        <v>90</v>
      </c>
      <c r="C8" s="208" t="s">
        <v>70</v>
      </c>
    </row>
    <row r="9" spans="1:3" ht="15.6">
      <c r="A9" s="208">
        <v>121</v>
      </c>
      <c r="B9" s="208" t="s">
        <v>91</v>
      </c>
      <c r="C9" s="208" t="s">
        <v>70</v>
      </c>
    </row>
    <row r="10" spans="1:3" ht="15.6">
      <c r="A10" s="208">
        <v>122</v>
      </c>
      <c r="B10" s="208" t="s">
        <v>92</v>
      </c>
      <c r="C10" s="208" t="s">
        <v>70</v>
      </c>
    </row>
    <row r="11" spans="1:3" ht="15.6">
      <c r="A11" s="208">
        <v>123</v>
      </c>
      <c r="B11" s="208" t="s">
        <v>591</v>
      </c>
      <c r="C11" s="208" t="s">
        <v>70</v>
      </c>
    </row>
    <row r="12" spans="1:3" ht="15.6">
      <c r="A12" s="208">
        <v>124</v>
      </c>
      <c r="B12" s="208" t="s">
        <v>93</v>
      </c>
      <c r="C12" s="208" t="s">
        <v>70</v>
      </c>
    </row>
    <row r="13" spans="1:3" ht="15.6">
      <c r="A13" s="208">
        <v>125</v>
      </c>
      <c r="B13" s="208" t="s">
        <v>94</v>
      </c>
      <c r="C13" s="208" t="s">
        <v>70</v>
      </c>
    </row>
    <row r="14" spans="1:3" ht="15.6">
      <c r="A14" s="208">
        <v>127</v>
      </c>
      <c r="B14" s="208" t="s">
        <v>592</v>
      </c>
      <c r="C14" s="208" t="s">
        <v>70</v>
      </c>
    </row>
    <row r="15" spans="1:3" ht="15.6">
      <c r="A15" s="208">
        <v>128</v>
      </c>
      <c r="B15" s="208" t="s">
        <v>95</v>
      </c>
      <c r="C15" s="208" t="s">
        <v>70</v>
      </c>
    </row>
    <row r="16" spans="1:3" ht="15.6">
      <c r="A16" s="208">
        <v>135</v>
      </c>
      <c r="B16" s="208" t="s">
        <v>96</v>
      </c>
      <c r="C16" s="208" t="s">
        <v>70</v>
      </c>
    </row>
    <row r="17" spans="1:3" ht="15.6">
      <c r="A17" s="208">
        <v>136</v>
      </c>
      <c r="B17" s="208" t="s">
        <v>97</v>
      </c>
      <c r="C17" s="208" t="s">
        <v>70</v>
      </c>
    </row>
    <row r="18" spans="1:3" ht="15.6">
      <c r="A18" s="208">
        <v>137</v>
      </c>
      <c r="B18" s="208" t="s">
        <v>98</v>
      </c>
      <c r="C18" s="208" t="s">
        <v>70</v>
      </c>
    </row>
    <row r="19" spans="1:3" ht="15.6">
      <c r="A19" s="208">
        <v>138</v>
      </c>
      <c r="B19" s="208" t="s">
        <v>99</v>
      </c>
      <c r="C19" s="208" t="s">
        <v>70</v>
      </c>
    </row>
    <row r="20" spans="1:3" ht="15.6">
      <c r="A20" s="208">
        <v>211</v>
      </c>
      <c r="B20" s="208" t="s">
        <v>100</v>
      </c>
      <c r="C20" s="208" t="s">
        <v>71</v>
      </c>
    </row>
    <row r="21" spans="1:3" ht="15.6">
      <c r="A21" s="208">
        <v>213</v>
      </c>
      <c r="B21" s="208" t="s">
        <v>101</v>
      </c>
      <c r="C21" s="208" t="s">
        <v>71</v>
      </c>
    </row>
    <row r="22" spans="1:3" ht="15.6">
      <c r="A22" s="208">
        <v>214</v>
      </c>
      <c r="B22" s="208" t="s">
        <v>102</v>
      </c>
      <c r="C22" s="208" t="s">
        <v>71</v>
      </c>
    </row>
    <row r="23" spans="1:3" ht="15.6">
      <c r="A23" s="208">
        <v>215</v>
      </c>
      <c r="B23" s="208" t="s">
        <v>449</v>
      </c>
      <c r="C23" s="208" t="s">
        <v>71</v>
      </c>
    </row>
    <row r="24" spans="1:3" ht="15.6">
      <c r="A24" s="208">
        <v>216</v>
      </c>
      <c r="B24" s="208" t="s">
        <v>103</v>
      </c>
      <c r="C24" s="208" t="s">
        <v>71</v>
      </c>
    </row>
    <row r="25" spans="1:3" ht="15.6">
      <c r="A25" s="208">
        <v>217</v>
      </c>
      <c r="B25" s="208" t="s">
        <v>104</v>
      </c>
      <c r="C25" s="208" t="s">
        <v>71</v>
      </c>
    </row>
    <row r="26" spans="1:3" ht="15.6">
      <c r="A26" s="208">
        <v>219</v>
      </c>
      <c r="B26" s="208" t="s">
        <v>105</v>
      </c>
      <c r="C26" s="208" t="s">
        <v>71</v>
      </c>
    </row>
    <row r="27" spans="1:3" ht="15.6">
      <c r="A27" s="208">
        <v>220</v>
      </c>
      <c r="B27" s="208" t="s">
        <v>106</v>
      </c>
      <c r="C27" s="208" t="s">
        <v>71</v>
      </c>
    </row>
    <row r="28" spans="1:3" ht="15.6">
      <c r="A28" s="208">
        <v>221</v>
      </c>
      <c r="B28" s="208" t="s">
        <v>593</v>
      </c>
      <c r="C28" s="208" t="s">
        <v>71</v>
      </c>
    </row>
    <row r="29" spans="1:3" ht="15.6">
      <c r="A29" s="208">
        <v>226</v>
      </c>
      <c r="B29" s="208" t="s">
        <v>107</v>
      </c>
      <c r="C29" s="208" t="s">
        <v>71</v>
      </c>
    </row>
    <row r="30" spans="1:3" ht="15.6">
      <c r="A30" s="208">
        <v>227</v>
      </c>
      <c r="B30" s="208" t="s">
        <v>108</v>
      </c>
      <c r="C30" s="208" t="s">
        <v>71</v>
      </c>
    </row>
    <row r="31" spans="1:3" ht="15.6">
      <c r="A31" s="208">
        <v>228</v>
      </c>
      <c r="B31" s="208" t="s">
        <v>109</v>
      </c>
      <c r="C31" s="208" t="s">
        <v>71</v>
      </c>
    </row>
    <row r="32" spans="1:3" ht="15.6">
      <c r="A32" s="208">
        <v>229</v>
      </c>
      <c r="B32" s="208" t="s">
        <v>110</v>
      </c>
      <c r="C32" s="208" t="s">
        <v>71</v>
      </c>
    </row>
    <row r="33" spans="1:3" ht="15.6">
      <c r="A33" s="208">
        <v>230</v>
      </c>
      <c r="B33" s="208" t="s">
        <v>450</v>
      </c>
      <c r="C33" s="208" t="s">
        <v>71</v>
      </c>
    </row>
    <row r="34" spans="1:3" ht="15.6">
      <c r="A34" s="208">
        <v>231</v>
      </c>
      <c r="B34" s="208" t="s">
        <v>111</v>
      </c>
      <c r="C34" s="208" t="s">
        <v>71</v>
      </c>
    </row>
    <row r="35" spans="1:3" ht="15.6">
      <c r="A35" s="208">
        <v>233</v>
      </c>
      <c r="B35" s="208" t="s">
        <v>112</v>
      </c>
      <c r="C35" s="208" t="s">
        <v>71</v>
      </c>
    </row>
    <row r="36" spans="1:3" ht="15.6">
      <c r="A36" s="208">
        <v>234</v>
      </c>
      <c r="B36" s="208" t="s">
        <v>113</v>
      </c>
      <c r="C36" s="208" t="s">
        <v>71</v>
      </c>
    </row>
    <row r="37" spans="1:3" ht="15.6">
      <c r="A37" s="208">
        <v>235</v>
      </c>
      <c r="B37" s="208" t="s">
        <v>114</v>
      </c>
      <c r="C37" s="208" t="s">
        <v>71</v>
      </c>
    </row>
    <row r="38" spans="1:3" ht="15.6">
      <c r="A38" s="208">
        <v>236</v>
      </c>
      <c r="B38" s="208" t="s">
        <v>115</v>
      </c>
      <c r="C38" s="208" t="s">
        <v>71</v>
      </c>
    </row>
    <row r="39" spans="1:3" ht="15.6">
      <c r="A39" s="208">
        <v>237</v>
      </c>
      <c r="B39" s="208" t="s">
        <v>116</v>
      </c>
      <c r="C39" s="208" t="s">
        <v>71</v>
      </c>
    </row>
    <row r="40" spans="1:3" ht="15.6">
      <c r="A40" s="208">
        <v>238</v>
      </c>
      <c r="B40" s="208" t="s">
        <v>117</v>
      </c>
      <c r="C40" s="208" t="s">
        <v>71</v>
      </c>
    </row>
    <row r="41" spans="1:3" ht="15.6">
      <c r="A41" s="208">
        <v>239</v>
      </c>
      <c r="B41" s="208" t="s">
        <v>118</v>
      </c>
      <c r="C41" s="208" t="s">
        <v>71</v>
      </c>
    </row>
    <row r="42" spans="1:3" ht="15.6">
      <c r="A42" s="208">
        <v>301</v>
      </c>
      <c r="B42" s="208" t="s">
        <v>32</v>
      </c>
      <c r="C42" s="208" t="s">
        <v>32</v>
      </c>
    </row>
    <row r="43" spans="1:3" ht="15.6">
      <c r="A43" s="208">
        <v>402</v>
      </c>
      <c r="B43" s="208" t="s">
        <v>119</v>
      </c>
      <c r="C43" s="208" t="s">
        <v>72</v>
      </c>
    </row>
    <row r="44" spans="1:3" ht="15.6">
      <c r="A44" s="208">
        <v>403</v>
      </c>
      <c r="B44" s="208" t="s">
        <v>120</v>
      </c>
      <c r="C44" s="208" t="s">
        <v>72</v>
      </c>
    </row>
    <row r="45" spans="1:3" ht="15.6">
      <c r="A45" s="208">
        <v>412</v>
      </c>
      <c r="B45" s="208" t="s">
        <v>121</v>
      </c>
      <c r="C45" s="208" t="s">
        <v>72</v>
      </c>
    </row>
    <row r="46" spans="1:3" ht="15.6">
      <c r="A46" s="208">
        <v>415</v>
      </c>
      <c r="B46" s="208" t="s">
        <v>122</v>
      </c>
      <c r="C46" s="208" t="s">
        <v>72</v>
      </c>
    </row>
    <row r="47" spans="1:3" ht="15.6">
      <c r="A47" s="208">
        <v>417</v>
      </c>
      <c r="B47" s="208" t="s">
        <v>123</v>
      </c>
      <c r="C47" s="208" t="s">
        <v>72</v>
      </c>
    </row>
    <row r="48" spans="1:3" ht="15.6">
      <c r="A48" s="208">
        <v>418</v>
      </c>
      <c r="B48" s="208" t="s">
        <v>594</v>
      </c>
      <c r="C48" s="208" t="s">
        <v>72</v>
      </c>
    </row>
    <row r="49" spans="1:3" ht="15.6">
      <c r="A49" s="208">
        <v>419</v>
      </c>
      <c r="B49" s="208" t="s">
        <v>595</v>
      </c>
      <c r="C49" s="208" t="s">
        <v>72</v>
      </c>
    </row>
    <row r="50" spans="1:3" ht="15.6">
      <c r="A50" s="208">
        <v>420</v>
      </c>
      <c r="B50" s="208" t="s">
        <v>596</v>
      </c>
      <c r="C50" s="208" t="s">
        <v>72</v>
      </c>
    </row>
    <row r="51" spans="1:3" ht="15.6">
      <c r="A51" s="208">
        <v>423</v>
      </c>
      <c r="B51" s="208" t="s">
        <v>124</v>
      </c>
      <c r="C51" s="208" t="s">
        <v>72</v>
      </c>
    </row>
    <row r="52" spans="1:3" ht="15.6">
      <c r="A52" s="208">
        <v>425</v>
      </c>
      <c r="B52" s="208" t="s">
        <v>125</v>
      </c>
      <c r="C52" s="208" t="s">
        <v>72</v>
      </c>
    </row>
    <row r="53" spans="1:3" ht="15.6">
      <c r="A53" s="208">
        <v>426</v>
      </c>
      <c r="B53" s="208" t="s">
        <v>98</v>
      </c>
      <c r="C53" s="208" t="s">
        <v>72</v>
      </c>
    </row>
    <row r="54" spans="1:3" ht="15.6">
      <c r="A54" s="208">
        <v>427</v>
      </c>
      <c r="B54" s="208" t="s">
        <v>126</v>
      </c>
      <c r="C54" s="208" t="s">
        <v>72</v>
      </c>
    </row>
    <row r="55" spans="1:3" ht="15.6">
      <c r="A55" s="208">
        <v>428</v>
      </c>
      <c r="B55" s="208" t="s">
        <v>127</v>
      </c>
      <c r="C55" s="208" t="s">
        <v>72</v>
      </c>
    </row>
    <row r="56" spans="1:3" ht="15.6">
      <c r="A56" s="208">
        <v>429</v>
      </c>
      <c r="B56" s="208" t="s">
        <v>128</v>
      </c>
      <c r="C56" s="208" t="s">
        <v>72</v>
      </c>
    </row>
    <row r="57" spans="1:3" ht="15.6">
      <c r="A57" s="208">
        <v>430</v>
      </c>
      <c r="B57" s="208" t="s">
        <v>597</v>
      </c>
      <c r="C57" s="208" t="s">
        <v>72</v>
      </c>
    </row>
    <row r="58" spans="1:3" ht="15.6">
      <c r="A58" s="208">
        <v>432</v>
      </c>
      <c r="B58" s="208" t="s">
        <v>129</v>
      </c>
      <c r="C58" s="208" t="s">
        <v>72</v>
      </c>
    </row>
    <row r="59" spans="1:3" ht="15.6">
      <c r="A59" s="208">
        <v>434</v>
      </c>
      <c r="B59" s="208" t="s">
        <v>130</v>
      </c>
      <c r="C59" s="208" t="s">
        <v>72</v>
      </c>
    </row>
    <row r="60" spans="1:3" ht="15.6">
      <c r="A60" s="208">
        <v>436</v>
      </c>
      <c r="B60" s="208" t="s">
        <v>131</v>
      </c>
      <c r="C60" s="208" t="s">
        <v>72</v>
      </c>
    </row>
    <row r="61" spans="1:3" ht="15.6">
      <c r="A61" s="208">
        <v>437</v>
      </c>
      <c r="B61" s="208" t="s">
        <v>132</v>
      </c>
      <c r="C61" s="208" t="s">
        <v>72</v>
      </c>
    </row>
    <row r="62" spans="1:3" ht="15.6">
      <c r="A62" s="208">
        <v>438</v>
      </c>
      <c r="B62" s="208" t="s">
        <v>133</v>
      </c>
      <c r="C62" s="208" t="s">
        <v>72</v>
      </c>
    </row>
    <row r="63" spans="1:3" ht="15.6">
      <c r="A63" s="208">
        <v>439</v>
      </c>
      <c r="B63" s="208" t="s">
        <v>134</v>
      </c>
      <c r="C63" s="208" t="s">
        <v>72</v>
      </c>
    </row>
    <row r="64" spans="1:3" ht="15.6">
      <c r="A64" s="208">
        <v>441</v>
      </c>
      <c r="B64" s="208" t="s">
        <v>135</v>
      </c>
      <c r="C64" s="208" t="s">
        <v>72</v>
      </c>
    </row>
    <row r="65" spans="1:3" ht="15.6">
      <c r="A65" s="208">
        <v>501</v>
      </c>
      <c r="B65" s="208" t="s">
        <v>136</v>
      </c>
      <c r="C65" s="208" t="s">
        <v>73</v>
      </c>
    </row>
    <row r="66" spans="1:3" ht="15.6">
      <c r="A66" s="208">
        <v>502</v>
      </c>
      <c r="B66" s="208" t="s">
        <v>137</v>
      </c>
      <c r="C66" s="208" t="s">
        <v>73</v>
      </c>
    </row>
    <row r="67" spans="1:3" ht="15.6">
      <c r="A67" s="208">
        <v>511</v>
      </c>
      <c r="B67" s="208" t="s">
        <v>138</v>
      </c>
      <c r="C67" s="208" t="s">
        <v>73</v>
      </c>
    </row>
    <row r="68" spans="1:3" ht="15.6">
      <c r="A68" s="208">
        <v>512</v>
      </c>
      <c r="B68" s="208" t="s">
        <v>139</v>
      </c>
      <c r="C68" s="208" t="s">
        <v>73</v>
      </c>
    </row>
    <row r="69" spans="1:3" ht="15.6">
      <c r="A69" s="208">
        <v>513</v>
      </c>
      <c r="B69" s="208" t="s">
        <v>598</v>
      </c>
      <c r="C69" s="208" t="s">
        <v>73</v>
      </c>
    </row>
    <row r="70" spans="1:3" ht="15.6">
      <c r="A70" s="208">
        <v>514</v>
      </c>
      <c r="B70" s="208" t="s">
        <v>140</v>
      </c>
      <c r="C70" s="208" t="s">
        <v>73</v>
      </c>
    </row>
    <row r="71" spans="1:3" ht="15.6">
      <c r="A71" s="208">
        <v>515</v>
      </c>
      <c r="B71" s="208" t="s">
        <v>141</v>
      </c>
      <c r="C71" s="208" t="s">
        <v>73</v>
      </c>
    </row>
    <row r="72" spans="1:3" ht="15.6">
      <c r="A72" s="208">
        <v>516</v>
      </c>
      <c r="B72" s="208" t="s">
        <v>599</v>
      </c>
      <c r="C72" s="208" t="s">
        <v>73</v>
      </c>
    </row>
    <row r="73" spans="1:3" ht="15.6">
      <c r="A73" s="208">
        <v>517</v>
      </c>
      <c r="B73" s="208" t="s">
        <v>142</v>
      </c>
      <c r="C73" s="208" t="s">
        <v>73</v>
      </c>
    </row>
    <row r="74" spans="1:3" ht="15.6">
      <c r="A74" s="208">
        <v>519</v>
      </c>
      <c r="B74" s="208" t="s">
        <v>600</v>
      </c>
      <c r="C74" s="208" t="s">
        <v>73</v>
      </c>
    </row>
    <row r="75" spans="1:3" ht="15.6">
      <c r="A75" s="208">
        <v>520</v>
      </c>
      <c r="B75" s="208" t="s">
        <v>143</v>
      </c>
      <c r="C75" s="208" t="s">
        <v>73</v>
      </c>
    </row>
    <row r="76" spans="1:3" ht="15.6">
      <c r="A76" s="208">
        <v>521</v>
      </c>
      <c r="B76" s="208" t="s">
        <v>144</v>
      </c>
      <c r="C76" s="208" t="s">
        <v>73</v>
      </c>
    </row>
    <row r="77" spans="1:3" ht="15.6">
      <c r="A77" s="208">
        <v>522</v>
      </c>
      <c r="B77" s="208" t="s">
        <v>145</v>
      </c>
      <c r="C77" s="208" t="s">
        <v>73</v>
      </c>
    </row>
    <row r="78" spans="1:3" ht="15.6">
      <c r="A78" s="208">
        <v>528</v>
      </c>
      <c r="B78" s="208" t="s">
        <v>146</v>
      </c>
      <c r="C78" s="208" t="s">
        <v>73</v>
      </c>
    </row>
    <row r="79" spans="1:3" ht="15.6">
      <c r="A79" s="208">
        <v>529</v>
      </c>
      <c r="B79" s="208" t="s">
        <v>147</v>
      </c>
      <c r="C79" s="208" t="s">
        <v>73</v>
      </c>
    </row>
    <row r="80" spans="1:3" ht="15.6">
      <c r="A80" s="208">
        <v>532</v>
      </c>
      <c r="B80" s="208" t="s">
        <v>148</v>
      </c>
      <c r="C80" s="208" t="s">
        <v>73</v>
      </c>
    </row>
    <row r="81" spans="1:3" ht="15.6">
      <c r="A81" s="208">
        <v>533</v>
      </c>
      <c r="B81" s="208" t="s">
        <v>149</v>
      </c>
      <c r="C81" s="208" t="s">
        <v>73</v>
      </c>
    </row>
    <row r="82" spans="1:3" ht="15.6">
      <c r="A82" s="208">
        <v>534</v>
      </c>
      <c r="B82" s="208" t="s">
        <v>150</v>
      </c>
      <c r="C82" s="208" t="s">
        <v>73</v>
      </c>
    </row>
    <row r="83" spans="1:3" ht="15.6">
      <c r="A83" s="208">
        <v>536</v>
      </c>
      <c r="B83" s="208" t="s">
        <v>151</v>
      </c>
      <c r="C83" s="208" t="s">
        <v>73</v>
      </c>
    </row>
    <row r="84" spans="1:3" ht="15.6">
      <c r="A84" s="208">
        <v>538</v>
      </c>
      <c r="B84" s="208" t="s">
        <v>152</v>
      </c>
      <c r="C84" s="208" t="s">
        <v>73</v>
      </c>
    </row>
    <row r="85" spans="1:3" ht="15.6">
      <c r="A85" s="208">
        <v>540</v>
      </c>
      <c r="B85" s="208" t="s">
        <v>601</v>
      </c>
      <c r="C85" s="208" t="s">
        <v>73</v>
      </c>
    </row>
    <row r="86" spans="1:3" ht="15.6">
      <c r="A86" s="208">
        <v>541</v>
      </c>
      <c r="B86" s="208" t="s">
        <v>153</v>
      </c>
      <c r="C86" s="208" t="s">
        <v>73</v>
      </c>
    </row>
    <row r="87" spans="1:3" ht="15.6">
      <c r="A87" s="208">
        <v>542</v>
      </c>
      <c r="B87" s="208" t="s">
        <v>602</v>
      </c>
      <c r="C87" s="208" t="s">
        <v>73</v>
      </c>
    </row>
    <row r="88" spans="1:3" ht="15.6">
      <c r="A88" s="208">
        <v>543</v>
      </c>
      <c r="B88" s="208" t="s">
        <v>154</v>
      </c>
      <c r="C88" s="208" t="s">
        <v>73</v>
      </c>
    </row>
    <row r="89" spans="1:3" ht="15.6">
      <c r="A89" s="208">
        <v>544</v>
      </c>
      <c r="B89" s="208" t="s">
        <v>155</v>
      </c>
      <c r="C89" s="208" t="s">
        <v>73</v>
      </c>
    </row>
    <row r="90" spans="1:3" ht="15.6">
      <c r="A90" s="208">
        <v>545</v>
      </c>
      <c r="B90" s="208" t="s">
        <v>156</v>
      </c>
      <c r="C90" s="208" t="s">
        <v>73</v>
      </c>
    </row>
    <row r="91" spans="1:3" ht="15.6">
      <c r="A91" s="208">
        <v>602</v>
      </c>
      <c r="B91" s="208" t="s">
        <v>157</v>
      </c>
      <c r="C91" s="208" t="s">
        <v>74</v>
      </c>
    </row>
    <row r="92" spans="1:3" ht="15.6">
      <c r="A92" s="208">
        <v>604</v>
      </c>
      <c r="B92" s="208" t="s">
        <v>158</v>
      </c>
      <c r="C92" s="208" t="s">
        <v>74</v>
      </c>
    </row>
    <row r="93" spans="1:3" ht="15.6">
      <c r="A93" s="208">
        <v>605</v>
      </c>
      <c r="B93" s="208" t="s">
        <v>159</v>
      </c>
      <c r="C93" s="208" t="s">
        <v>74</v>
      </c>
    </row>
    <row r="94" spans="1:3" ht="15.6">
      <c r="A94" s="208">
        <v>612</v>
      </c>
      <c r="B94" s="208" t="s">
        <v>160</v>
      </c>
      <c r="C94" s="208" t="s">
        <v>74</v>
      </c>
    </row>
    <row r="95" spans="1:3" ht="15.6">
      <c r="A95" s="208">
        <v>615</v>
      </c>
      <c r="B95" s="208" t="s">
        <v>161</v>
      </c>
      <c r="C95" s="208" t="s">
        <v>74</v>
      </c>
    </row>
    <row r="96" spans="1:3" ht="15.6">
      <c r="A96" s="208">
        <v>616</v>
      </c>
      <c r="B96" s="208" t="s">
        <v>115</v>
      </c>
      <c r="C96" s="208" t="s">
        <v>74</v>
      </c>
    </row>
    <row r="97" spans="1:3" ht="15.6">
      <c r="A97" s="208">
        <v>617</v>
      </c>
      <c r="B97" s="208" t="s">
        <v>33</v>
      </c>
      <c r="C97" s="208" t="s">
        <v>74</v>
      </c>
    </row>
    <row r="98" spans="1:3" ht="15.6">
      <c r="A98" s="208">
        <v>618</v>
      </c>
      <c r="B98" s="208" t="s">
        <v>162</v>
      </c>
      <c r="C98" s="208" t="s">
        <v>74</v>
      </c>
    </row>
    <row r="99" spans="1:3" ht="15.6">
      <c r="A99" s="208">
        <v>619</v>
      </c>
      <c r="B99" s="208" t="s">
        <v>163</v>
      </c>
      <c r="C99" s="208" t="s">
        <v>74</v>
      </c>
    </row>
    <row r="100" spans="1:3" ht="15.6">
      <c r="A100" s="208">
        <v>620</v>
      </c>
      <c r="B100" s="208" t="s">
        <v>164</v>
      </c>
      <c r="C100" s="208" t="s">
        <v>74</v>
      </c>
    </row>
    <row r="101" spans="1:3" ht="15.6">
      <c r="A101" s="208">
        <v>621</v>
      </c>
      <c r="B101" s="208" t="s">
        <v>165</v>
      </c>
      <c r="C101" s="208" t="s">
        <v>74</v>
      </c>
    </row>
    <row r="102" spans="1:3" ht="15.6">
      <c r="A102" s="208">
        <v>622</v>
      </c>
      <c r="B102" s="208" t="s">
        <v>166</v>
      </c>
      <c r="C102" s="208" t="s">
        <v>74</v>
      </c>
    </row>
    <row r="103" spans="1:3" ht="15.6">
      <c r="A103" s="208">
        <v>623</v>
      </c>
      <c r="B103" s="208" t="s">
        <v>167</v>
      </c>
      <c r="C103" s="208" t="s">
        <v>74</v>
      </c>
    </row>
    <row r="104" spans="1:3" ht="15.6">
      <c r="A104" s="208">
        <v>624</v>
      </c>
      <c r="B104" s="208" t="s">
        <v>168</v>
      </c>
      <c r="C104" s="208" t="s">
        <v>74</v>
      </c>
    </row>
    <row r="105" spans="1:3" ht="15.6">
      <c r="A105" s="208">
        <v>625</v>
      </c>
      <c r="B105" s="208" t="s">
        <v>169</v>
      </c>
      <c r="C105" s="208" t="s">
        <v>74</v>
      </c>
    </row>
    <row r="106" spans="1:3" ht="15.6">
      <c r="A106" s="208">
        <v>626</v>
      </c>
      <c r="B106" s="208" t="s">
        <v>170</v>
      </c>
      <c r="C106" s="208" t="s">
        <v>74</v>
      </c>
    </row>
    <row r="107" spans="1:3" ht="15.6">
      <c r="A107" s="208">
        <v>627</v>
      </c>
      <c r="B107" s="208" t="s">
        <v>171</v>
      </c>
      <c r="C107" s="208" t="s">
        <v>74</v>
      </c>
    </row>
    <row r="108" spans="1:3" ht="15.6">
      <c r="A108" s="208">
        <v>628</v>
      </c>
      <c r="B108" s="208" t="s">
        <v>172</v>
      </c>
      <c r="C108" s="208" t="s">
        <v>74</v>
      </c>
    </row>
    <row r="109" spans="1:3" ht="15.6">
      <c r="A109" s="208">
        <v>631</v>
      </c>
      <c r="B109" s="208" t="s">
        <v>173</v>
      </c>
      <c r="C109" s="208" t="s">
        <v>74</v>
      </c>
    </row>
    <row r="110" spans="1:3" ht="15.6">
      <c r="A110" s="208">
        <v>632</v>
      </c>
      <c r="B110" s="208" t="s">
        <v>174</v>
      </c>
      <c r="C110" s="208" t="s">
        <v>74</v>
      </c>
    </row>
    <row r="111" spans="1:3" ht="15.6">
      <c r="A111" s="208">
        <v>633</v>
      </c>
      <c r="B111" s="208" t="s">
        <v>603</v>
      </c>
      <c r="C111" s="208" t="s">
        <v>74</v>
      </c>
    </row>
    <row r="112" spans="1:3" ht="15.6">
      <c r="A112" s="208">
        <v>701</v>
      </c>
      <c r="B112" s="208" t="s">
        <v>499</v>
      </c>
      <c r="C112" s="208" t="s">
        <v>75</v>
      </c>
    </row>
    <row r="113" spans="1:3" ht="15.6">
      <c r="A113" s="208">
        <v>704</v>
      </c>
      <c r="B113" s="208" t="s">
        <v>62</v>
      </c>
      <c r="C113" s="208" t="s">
        <v>75</v>
      </c>
    </row>
    <row r="114" spans="1:3" ht="15.6">
      <c r="A114" s="208">
        <v>710</v>
      </c>
      <c r="B114" s="208" t="s">
        <v>176</v>
      </c>
      <c r="C114" s="208" t="s">
        <v>75</v>
      </c>
    </row>
    <row r="115" spans="1:3" ht="15.6">
      <c r="A115" s="208">
        <v>711</v>
      </c>
      <c r="B115" s="208" t="s">
        <v>497</v>
      </c>
      <c r="C115" s="208" t="s">
        <v>75</v>
      </c>
    </row>
    <row r="116" spans="1:3" ht="15.6">
      <c r="A116" s="208">
        <v>712</v>
      </c>
      <c r="B116" s="208" t="s">
        <v>177</v>
      </c>
      <c r="C116" s="208" t="s">
        <v>75</v>
      </c>
    </row>
    <row r="117" spans="1:3" ht="15.6">
      <c r="A117" s="208">
        <v>713</v>
      </c>
      <c r="B117" s="208" t="s">
        <v>178</v>
      </c>
      <c r="C117" s="208" t="s">
        <v>75</v>
      </c>
    </row>
    <row r="118" spans="1:3" ht="15.6">
      <c r="A118" s="208">
        <v>715</v>
      </c>
      <c r="B118" s="208" t="s">
        <v>175</v>
      </c>
      <c r="C118" s="208" t="s">
        <v>75</v>
      </c>
    </row>
    <row r="119" spans="1:3" ht="15.6">
      <c r="A119" s="208">
        <v>716</v>
      </c>
      <c r="B119" s="208" t="s">
        <v>179</v>
      </c>
      <c r="C119" s="208" t="s">
        <v>75</v>
      </c>
    </row>
    <row r="120" spans="1:3" ht="15.6">
      <c r="A120" s="208">
        <v>729</v>
      </c>
      <c r="B120" s="208" t="s">
        <v>580</v>
      </c>
      <c r="C120" s="208" t="s">
        <v>75</v>
      </c>
    </row>
    <row r="121" spans="1:3" ht="15.6">
      <c r="A121" s="208">
        <v>805</v>
      </c>
      <c r="B121" s="208" t="s">
        <v>180</v>
      </c>
      <c r="C121" s="208" t="s">
        <v>76</v>
      </c>
    </row>
    <row r="122" spans="1:3" ht="15.6">
      <c r="A122" s="208">
        <v>806</v>
      </c>
      <c r="B122" s="208" t="s">
        <v>181</v>
      </c>
      <c r="C122" s="208" t="s">
        <v>76</v>
      </c>
    </row>
    <row r="123" spans="1:3" ht="15.6">
      <c r="A123" s="208">
        <v>807</v>
      </c>
      <c r="B123" s="208" t="s">
        <v>182</v>
      </c>
      <c r="C123" s="208" t="s">
        <v>76</v>
      </c>
    </row>
    <row r="124" spans="1:3" ht="15.6">
      <c r="A124" s="208">
        <v>811</v>
      </c>
      <c r="B124" s="208" t="s">
        <v>183</v>
      </c>
      <c r="C124" s="208" t="s">
        <v>76</v>
      </c>
    </row>
    <row r="125" spans="1:3" ht="15.6">
      <c r="A125" s="208">
        <v>814</v>
      </c>
      <c r="B125" s="208" t="s">
        <v>184</v>
      </c>
      <c r="C125" s="208" t="s">
        <v>76</v>
      </c>
    </row>
    <row r="126" spans="1:3" ht="15.6">
      <c r="A126" s="208">
        <v>815</v>
      </c>
      <c r="B126" s="208" t="s">
        <v>185</v>
      </c>
      <c r="C126" s="208" t="s">
        <v>76</v>
      </c>
    </row>
    <row r="127" spans="1:3" ht="15.6">
      <c r="A127" s="208">
        <v>817</v>
      </c>
      <c r="B127" s="208" t="s">
        <v>186</v>
      </c>
      <c r="C127" s="208" t="s">
        <v>76</v>
      </c>
    </row>
    <row r="128" spans="1:3" ht="15.6">
      <c r="A128" s="208">
        <v>819</v>
      </c>
      <c r="B128" s="208" t="s">
        <v>187</v>
      </c>
      <c r="C128" s="208" t="s">
        <v>76</v>
      </c>
    </row>
    <row r="129" spans="1:3" ht="15.6">
      <c r="A129" s="208">
        <v>821</v>
      </c>
      <c r="B129" s="208" t="s">
        <v>188</v>
      </c>
      <c r="C129" s="208" t="s">
        <v>76</v>
      </c>
    </row>
    <row r="130" spans="1:3" ht="15.6">
      <c r="A130" s="208">
        <v>822</v>
      </c>
      <c r="B130" s="208" t="s">
        <v>189</v>
      </c>
      <c r="C130" s="208" t="s">
        <v>76</v>
      </c>
    </row>
    <row r="131" spans="1:3" ht="15.6">
      <c r="A131" s="208">
        <v>826</v>
      </c>
      <c r="B131" s="208" t="s">
        <v>190</v>
      </c>
      <c r="C131" s="208" t="s">
        <v>76</v>
      </c>
    </row>
    <row r="132" spans="1:3" ht="15.6">
      <c r="A132" s="208">
        <v>827</v>
      </c>
      <c r="B132" s="208" t="s">
        <v>191</v>
      </c>
      <c r="C132" s="208" t="s">
        <v>76</v>
      </c>
    </row>
    <row r="133" spans="1:3" ht="15.6">
      <c r="A133" s="208">
        <v>828</v>
      </c>
      <c r="B133" s="208" t="s">
        <v>192</v>
      </c>
      <c r="C133" s="208" t="s">
        <v>76</v>
      </c>
    </row>
    <row r="134" spans="1:3" ht="15.6">
      <c r="A134" s="208">
        <v>829</v>
      </c>
      <c r="B134" s="208" t="s">
        <v>604</v>
      </c>
      <c r="C134" s="208" t="s">
        <v>76</v>
      </c>
    </row>
    <row r="135" spans="1:3" ht="15.6">
      <c r="A135" s="208">
        <v>830</v>
      </c>
      <c r="B135" s="208" t="s">
        <v>193</v>
      </c>
      <c r="C135" s="208" t="s">
        <v>76</v>
      </c>
    </row>
    <row r="136" spans="1:3" ht="15.6">
      <c r="A136" s="208">
        <v>831</v>
      </c>
      <c r="B136" s="208" t="s">
        <v>194</v>
      </c>
      <c r="C136" s="208" t="s">
        <v>76</v>
      </c>
    </row>
    <row r="137" spans="1:3" ht="15.6">
      <c r="A137" s="208">
        <v>833</v>
      </c>
      <c r="B137" s="208" t="s">
        <v>195</v>
      </c>
      <c r="C137" s="208" t="s">
        <v>76</v>
      </c>
    </row>
    <row r="138" spans="1:3" ht="15.6">
      <c r="A138" s="208">
        <v>834</v>
      </c>
      <c r="B138" s="208" t="s">
        <v>196</v>
      </c>
      <c r="C138" s="208" t="s">
        <v>76</v>
      </c>
    </row>
    <row r="139" spans="1:3" ht="15.6">
      <c r="A139" s="208">
        <v>901</v>
      </c>
      <c r="B139" s="208" t="s">
        <v>197</v>
      </c>
      <c r="C139" s="208" t="s">
        <v>605</v>
      </c>
    </row>
    <row r="140" spans="1:3" ht="15.6">
      <c r="A140" s="208">
        <v>904</v>
      </c>
      <c r="B140" s="208" t="s">
        <v>198</v>
      </c>
      <c r="C140" s="208" t="s">
        <v>605</v>
      </c>
    </row>
    <row r="141" spans="1:3" ht="15.6">
      <c r="A141" s="208">
        <v>906</v>
      </c>
      <c r="B141" s="208" t="s">
        <v>199</v>
      </c>
      <c r="C141" s="208" t="s">
        <v>605</v>
      </c>
    </row>
    <row r="142" spans="1:3" ht="15.6">
      <c r="A142" s="208">
        <v>911</v>
      </c>
      <c r="B142" s="208" t="s">
        <v>200</v>
      </c>
      <c r="C142" s="208" t="s">
        <v>605</v>
      </c>
    </row>
    <row r="143" spans="1:3" ht="15.6">
      <c r="A143" s="208">
        <v>912</v>
      </c>
      <c r="B143" s="208" t="s">
        <v>606</v>
      </c>
      <c r="C143" s="208" t="s">
        <v>605</v>
      </c>
    </row>
    <row r="144" spans="1:3" ht="15.6">
      <c r="A144" s="208">
        <v>914</v>
      </c>
      <c r="B144" s="208" t="s">
        <v>581</v>
      </c>
      <c r="C144" s="208" t="s">
        <v>605</v>
      </c>
    </row>
    <row r="145" spans="1:3" ht="15.6">
      <c r="A145" s="208">
        <v>919</v>
      </c>
      <c r="B145" s="208" t="s">
        <v>201</v>
      </c>
      <c r="C145" s="208" t="s">
        <v>605</v>
      </c>
    </row>
    <row r="146" spans="1:3" ht="15.6">
      <c r="A146" s="208">
        <v>926</v>
      </c>
      <c r="B146" s="208" t="s">
        <v>202</v>
      </c>
      <c r="C146" s="208" t="s">
        <v>605</v>
      </c>
    </row>
    <row r="147" spans="1:3" ht="15.6">
      <c r="A147" s="208">
        <v>928</v>
      </c>
      <c r="B147" s="208" t="s">
        <v>203</v>
      </c>
      <c r="C147" s="208" t="s">
        <v>605</v>
      </c>
    </row>
    <row r="148" spans="1:3" ht="15.6">
      <c r="A148" s="208">
        <v>929</v>
      </c>
      <c r="B148" s="208" t="s">
        <v>204</v>
      </c>
      <c r="C148" s="208" t="s">
        <v>605</v>
      </c>
    </row>
    <row r="149" spans="1:3" ht="15.6">
      <c r="A149" s="208">
        <v>935</v>
      </c>
      <c r="B149" s="208" t="s">
        <v>205</v>
      </c>
      <c r="C149" s="208" t="s">
        <v>605</v>
      </c>
    </row>
    <row r="150" spans="1:3" ht="15.6">
      <c r="A150" s="208">
        <v>937</v>
      </c>
      <c r="B150" s="208" t="s">
        <v>607</v>
      </c>
      <c r="C150" s="208" t="s">
        <v>605</v>
      </c>
    </row>
    <row r="151" spans="1:3" ht="15.6">
      <c r="A151" s="208">
        <v>938</v>
      </c>
      <c r="B151" s="208" t="s">
        <v>206</v>
      </c>
      <c r="C151" s="208" t="s">
        <v>605</v>
      </c>
    </row>
    <row r="152" spans="1:3" ht="15.6">
      <c r="A152" s="208">
        <v>940</v>
      </c>
      <c r="B152" s="208" t="s">
        <v>207</v>
      </c>
      <c r="C152" s="208" t="s">
        <v>605</v>
      </c>
    </row>
    <row r="153" spans="1:3" ht="15.6">
      <c r="A153" s="208">
        <v>941</v>
      </c>
      <c r="B153" s="208" t="s">
        <v>208</v>
      </c>
      <c r="C153" s="208" t="s">
        <v>605</v>
      </c>
    </row>
    <row r="154" spans="1:3" ht="15.6">
      <c r="A154" s="208">
        <v>1001</v>
      </c>
      <c r="B154" s="208" t="s">
        <v>209</v>
      </c>
      <c r="C154" s="208" t="s">
        <v>608</v>
      </c>
    </row>
    <row r="155" spans="1:3" ht="15.6">
      <c r="A155" s="208">
        <v>1002</v>
      </c>
      <c r="B155" s="208" t="s">
        <v>210</v>
      </c>
      <c r="C155" s="208" t="s">
        <v>608</v>
      </c>
    </row>
    <row r="156" spans="1:3" ht="15.6">
      <c r="A156" s="208">
        <v>1003</v>
      </c>
      <c r="B156" s="208" t="s">
        <v>211</v>
      </c>
      <c r="C156" s="208" t="s">
        <v>608</v>
      </c>
    </row>
    <row r="157" spans="1:3" ht="15.6">
      <c r="A157" s="208">
        <v>1004</v>
      </c>
      <c r="B157" s="208" t="s">
        <v>212</v>
      </c>
      <c r="C157" s="208" t="s">
        <v>608</v>
      </c>
    </row>
    <row r="158" spans="1:3" ht="15.6">
      <c r="A158" s="208">
        <v>1014</v>
      </c>
      <c r="B158" s="208" t="s">
        <v>213</v>
      </c>
      <c r="C158" s="208" t="s">
        <v>608</v>
      </c>
    </row>
    <row r="159" spans="1:3" ht="15.6">
      <c r="A159" s="208">
        <v>1017</v>
      </c>
      <c r="B159" s="208" t="s">
        <v>609</v>
      </c>
      <c r="C159" s="208" t="s">
        <v>608</v>
      </c>
    </row>
    <row r="160" spans="1:3" ht="15.6">
      <c r="A160" s="208">
        <v>1018</v>
      </c>
      <c r="B160" s="208" t="s">
        <v>214</v>
      </c>
      <c r="C160" s="208" t="s">
        <v>608</v>
      </c>
    </row>
    <row r="161" spans="1:3" ht="15.6">
      <c r="A161" s="208">
        <v>1021</v>
      </c>
      <c r="B161" s="208" t="s">
        <v>610</v>
      </c>
      <c r="C161" s="208" t="s">
        <v>608</v>
      </c>
    </row>
    <row r="162" spans="1:3" ht="15.6">
      <c r="A162" s="208">
        <v>1026</v>
      </c>
      <c r="B162" s="208" t="s">
        <v>611</v>
      </c>
      <c r="C162" s="208" t="s">
        <v>608</v>
      </c>
    </row>
    <row r="163" spans="1:3" ht="15.6">
      <c r="A163" s="208">
        <v>1027</v>
      </c>
      <c r="B163" s="208" t="s">
        <v>215</v>
      </c>
      <c r="C163" s="208" t="s">
        <v>608</v>
      </c>
    </row>
    <row r="164" spans="1:3" ht="15.6">
      <c r="A164" s="208">
        <v>1029</v>
      </c>
      <c r="B164" s="208" t="s">
        <v>216</v>
      </c>
      <c r="C164" s="208" t="s">
        <v>608</v>
      </c>
    </row>
    <row r="165" spans="1:3" ht="15.6">
      <c r="A165" s="208">
        <v>1032</v>
      </c>
      <c r="B165" s="208" t="s">
        <v>217</v>
      </c>
      <c r="C165" s="208" t="s">
        <v>608</v>
      </c>
    </row>
    <row r="166" spans="1:3" ht="15.6">
      <c r="A166" s="208">
        <v>1034</v>
      </c>
      <c r="B166" s="208" t="s">
        <v>218</v>
      </c>
      <c r="C166" s="208" t="s">
        <v>608</v>
      </c>
    </row>
    <row r="167" spans="1:3" ht="15.6">
      <c r="A167" s="208">
        <v>1037</v>
      </c>
      <c r="B167" s="208" t="s">
        <v>219</v>
      </c>
      <c r="C167" s="208" t="s">
        <v>608</v>
      </c>
    </row>
    <row r="168" spans="1:3" ht="15.6">
      <c r="A168" s="208">
        <v>1046</v>
      </c>
      <c r="B168" s="208" t="s">
        <v>220</v>
      </c>
      <c r="C168" s="208" t="s">
        <v>608</v>
      </c>
    </row>
    <row r="169" spans="1:3" ht="15.6">
      <c r="A169" s="208">
        <v>1101</v>
      </c>
      <c r="B169" s="208" t="s">
        <v>221</v>
      </c>
      <c r="C169" s="208" t="s">
        <v>77</v>
      </c>
    </row>
    <row r="170" spans="1:3" ht="15.6">
      <c r="A170" s="208">
        <v>1102</v>
      </c>
      <c r="B170" s="208" t="s">
        <v>222</v>
      </c>
      <c r="C170" s="208" t="s">
        <v>77</v>
      </c>
    </row>
    <row r="171" spans="1:3" ht="15.6">
      <c r="A171" s="208">
        <v>1103</v>
      </c>
      <c r="B171" s="208" t="s">
        <v>223</v>
      </c>
      <c r="C171" s="208" t="s">
        <v>77</v>
      </c>
    </row>
    <row r="172" spans="1:3" ht="15.6">
      <c r="A172" s="208">
        <v>1106</v>
      </c>
      <c r="B172" s="208" t="s">
        <v>224</v>
      </c>
      <c r="C172" s="208" t="s">
        <v>77</v>
      </c>
    </row>
    <row r="173" spans="1:3" ht="15.6">
      <c r="A173" s="208">
        <v>1111</v>
      </c>
      <c r="B173" s="208" t="s">
        <v>225</v>
      </c>
      <c r="C173" s="208" t="s">
        <v>77</v>
      </c>
    </row>
    <row r="174" spans="1:3" ht="15.6">
      <c r="A174" s="208">
        <v>1112</v>
      </c>
      <c r="B174" s="208" t="s">
        <v>226</v>
      </c>
      <c r="C174" s="208" t="s">
        <v>77</v>
      </c>
    </row>
    <row r="175" spans="1:3" ht="15.6">
      <c r="A175" s="208">
        <v>1114</v>
      </c>
      <c r="B175" s="208" t="s">
        <v>612</v>
      </c>
      <c r="C175" s="208" t="s">
        <v>77</v>
      </c>
    </row>
    <row r="176" spans="1:3" ht="15.6">
      <c r="A176" s="208">
        <v>1119</v>
      </c>
      <c r="B176" s="208" t="s">
        <v>613</v>
      </c>
      <c r="C176" s="208" t="s">
        <v>77</v>
      </c>
    </row>
    <row r="177" spans="1:3" ht="15.6">
      <c r="A177" s="208">
        <v>1120</v>
      </c>
      <c r="B177" s="208" t="s">
        <v>227</v>
      </c>
      <c r="C177" s="208" t="s">
        <v>77</v>
      </c>
    </row>
    <row r="178" spans="1:3" ht="15.6">
      <c r="A178" s="208">
        <v>1121</v>
      </c>
      <c r="B178" s="208" t="s">
        <v>228</v>
      </c>
      <c r="C178" s="208" t="s">
        <v>77</v>
      </c>
    </row>
    <row r="179" spans="1:3" ht="15.6">
      <c r="A179" s="208">
        <v>1122</v>
      </c>
      <c r="B179" s="208" t="s">
        <v>229</v>
      </c>
      <c r="C179" s="208" t="s">
        <v>77</v>
      </c>
    </row>
    <row r="180" spans="1:3" ht="15.6">
      <c r="A180" s="208">
        <v>1124</v>
      </c>
      <c r="B180" s="208" t="s">
        <v>230</v>
      </c>
      <c r="C180" s="208" t="s">
        <v>77</v>
      </c>
    </row>
    <row r="181" spans="1:3" ht="15.6">
      <c r="A181" s="208">
        <v>1127</v>
      </c>
      <c r="B181" s="208" t="s">
        <v>231</v>
      </c>
      <c r="C181" s="208" t="s">
        <v>77</v>
      </c>
    </row>
    <row r="182" spans="1:3" ht="15.6">
      <c r="A182" s="208">
        <v>1129</v>
      </c>
      <c r="B182" s="208" t="s">
        <v>232</v>
      </c>
      <c r="C182" s="208" t="s">
        <v>77</v>
      </c>
    </row>
    <row r="183" spans="1:3" ht="15.6">
      <c r="A183" s="208">
        <v>1130</v>
      </c>
      <c r="B183" s="208" t="s">
        <v>233</v>
      </c>
      <c r="C183" s="208" t="s">
        <v>77</v>
      </c>
    </row>
    <row r="184" spans="1:3" ht="15.6">
      <c r="A184" s="208">
        <v>1133</v>
      </c>
      <c r="B184" s="208" t="s">
        <v>234</v>
      </c>
      <c r="C184" s="208" t="s">
        <v>77</v>
      </c>
    </row>
    <row r="185" spans="1:3" ht="15.6">
      <c r="A185" s="208">
        <v>1134</v>
      </c>
      <c r="B185" s="208" t="s">
        <v>500</v>
      </c>
      <c r="C185" s="208" t="s">
        <v>77</v>
      </c>
    </row>
    <row r="186" spans="1:3" ht="15.6">
      <c r="A186" s="208">
        <v>1135</v>
      </c>
      <c r="B186" s="208" t="s">
        <v>235</v>
      </c>
      <c r="C186" s="208" t="s">
        <v>77</v>
      </c>
    </row>
    <row r="187" spans="1:3" ht="15.6">
      <c r="A187" s="208">
        <v>1141</v>
      </c>
      <c r="B187" s="208" t="s">
        <v>236</v>
      </c>
      <c r="C187" s="208" t="s">
        <v>77</v>
      </c>
    </row>
    <row r="188" spans="1:3" ht="15.6">
      <c r="A188" s="208">
        <v>1142</v>
      </c>
      <c r="B188" s="208" t="s">
        <v>237</v>
      </c>
      <c r="C188" s="208" t="s">
        <v>77</v>
      </c>
    </row>
    <row r="189" spans="1:3" ht="15.6">
      <c r="A189" s="208">
        <v>1144</v>
      </c>
      <c r="B189" s="208" t="s">
        <v>238</v>
      </c>
      <c r="C189" s="208" t="s">
        <v>77</v>
      </c>
    </row>
    <row r="190" spans="1:3" ht="15.6">
      <c r="A190" s="208">
        <v>1145</v>
      </c>
      <c r="B190" s="208" t="s">
        <v>239</v>
      </c>
      <c r="C190" s="208" t="s">
        <v>77</v>
      </c>
    </row>
    <row r="191" spans="1:3" ht="15.6">
      <c r="A191" s="208">
        <v>1146</v>
      </c>
      <c r="B191" s="208" t="s">
        <v>240</v>
      </c>
      <c r="C191" s="208" t="s">
        <v>77</v>
      </c>
    </row>
    <row r="192" spans="1:3" ht="15.6">
      <c r="A192" s="208">
        <v>1149</v>
      </c>
      <c r="B192" s="208" t="s">
        <v>241</v>
      </c>
      <c r="C192" s="208" t="s">
        <v>77</v>
      </c>
    </row>
    <row r="193" spans="1:3" ht="15.6">
      <c r="A193" s="208">
        <v>1151</v>
      </c>
      <c r="B193" s="208" t="s">
        <v>242</v>
      </c>
      <c r="C193" s="208" t="s">
        <v>77</v>
      </c>
    </row>
    <row r="194" spans="1:3" ht="15.6">
      <c r="A194" s="208">
        <v>1160</v>
      </c>
      <c r="B194" s="208" t="s">
        <v>243</v>
      </c>
      <c r="C194" s="208" t="s">
        <v>77</v>
      </c>
    </row>
    <row r="195" spans="1:3" ht="15.6">
      <c r="A195" s="208">
        <v>1201</v>
      </c>
      <c r="B195" s="208" t="s">
        <v>244</v>
      </c>
      <c r="C195" s="208" t="s">
        <v>78</v>
      </c>
    </row>
    <row r="196" spans="1:3" ht="15.6">
      <c r="A196" s="208">
        <v>1211</v>
      </c>
      <c r="B196" s="208" t="s">
        <v>245</v>
      </c>
      <c r="C196" s="208" t="s">
        <v>78</v>
      </c>
    </row>
    <row r="197" spans="1:3" ht="15.6">
      <c r="A197" s="208">
        <v>1216</v>
      </c>
      <c r="B197" s="208" t="s">
        <v>246</v>
      </c>
      <c r="C197" s="208" t="s">
        <v>78</v>
      </c>
    </row>
    <row r="198" spans="1:3" ht="15.6">
      <c r="A198" s="208">
        <v>1219</v>
      </c>
      <c r="B198" s="208" t="s">
        <v>247</v>
      </c>
      <c r="C198" s="208" t="s">
        <v>78</v>
      </c>
    </row>
    <row r="199" spans="1:3" ht="15.6">
      <c r="A199" s="208">
        <v>1221</v>
      </c>
      <c r="B199" s="208" t="s">
        <v>248</v>
      </c>
      <c r="C199" s="208" t="s">
        <v>78</v>
      </c>
    </row>
    <row r="200" spans="1:3" ht="15.6">
      <c r="A200" s="208">
        <v>1222</v>
      </c>
      <c r="B200" s="208" t="s">
        <v>249</v>
      </c>
      <c r="C200" s="208" t="s">
        <v>78</v>
      </c>
    </row>
    <row r="201" spans="1:3" ht="15.6">
      <c r="A201" s="208">
        <v>1223</v>
      </c>
      <c r="B201" s="208" t="s">
        <v>250</v>
      </c>
      <c r="C201" s="208" t="s">
        <v>78</v>
      </c>
    </row>
    <row r="202" spans="1:3" ht="15.6">
      <c r="A202" s="208">
        <v>1224</v>
      </c>
      <c r="B202" s="208" t="s">
        <v>251</v>
      </c>
      <c r="C202" s="208" t="s">
        <v>78</v>
      </c>
    </row>
    <row r="203" spans="1:3" ht="15.6">
      <c r="A203" s="208">
        <v>1227</v>
      </c>
      <c r="B203" s="208" t="s">
        <v>252</v>
      </c>
      <c r="C203" s="208" t="s">
        <v>78</v>
      </c>
    </row>
    <row r="204" spans="1:3" ht="15.6">
      <c r="A204" s="208">
        <v>1228</v>
      </c>
      <c r="B204" s="208" t="s">
        <v>253</v>
      </c>
      <c r="C204" s="208" t="s">
        <v>78</v>
      </c>
    </row>
    <row r="205" spans="1:3" ht="15.6">
      <c r="A205" s="208">
        <v>1231</v>
      </c>
      <c r="B205" s="208" t="s">
        <v>254</v>
      </c>
      <c r="C205" s="208" t="s">
        <v>78</v>
      </c>
    </row>
    <row r="206" spans="1:3" ht="15.6">
      <c r="A206" s="208">
        <v>1232</v>
      </c>
      <c r="B206" s="208" t="s">
        <v>614</v>
      </c>
      <c r="C206" s="208" t="s">
        <v>78</v>
      </c>
    </row>
    <row r="207" spans="1:3" ht="15.6">
      <c r="A207" s="208">
        <v>1233</v>
      </c>
      <c r="B207" s="208" t="s">
        <v>255</v>
      </c>
      <c r="C207" s="208" t="s">
        <v>78</v>
      </c>
    </row>
    <row r="208" spans="1:3" ht="15.6">
      <c r="A208" s="208">
        <v>1234</v>
      </c>
      <c r="B208" s="208" t="s">
        <v>256</v>
      </c>
      <c r="C208" s="208" t="s">
        <v>78</v>
      </c>
    </row>
    <row r="209" spans="1:3" ht="15.6">
      <c r="A209" s="208">
        <v>1235</v>
      </c>
      <c r="B209" s="208" t="s">
        <v>257</v>
      </c>
      <c r="C209" s="208" t="s">
        <v>78</v>
      </c>
    </row>
    <row r="210" spans="1:3" ht="15.6">
      <c r="A210" s="208">
        <v>1238</v>
      </c>
      <c r="B210" s="208" t="s">
        <v>258</v>
      </c>
      <c r="C210" s="208" t="s">
        <v>78</v>
      </c>
    </row>
    <row r="211" spans="1:3" ht="15.6">
      <c r="A211" s="208">
        <v>1241</v>
      </c>
      <c r="B211" s="208" t="s">
        <v>259</v>
      </c>
      <c r="C211" s="208" t="s">
        <v>78</v>
      </c>
    </row>
    <row r="212" spans="1:3" ht="15.6">
      <c r="A212" s="208">
        <v>1242</v>
      </c>
      <c r="B212" s="208" t="s">
        <v>260</v>
      </c>
      <c r="C212" s="208" t="s">
        <v>78</v>
      </c>
    </row>
    <row r="213" spans="1:3" ht="15.6">
      <c r="A213" s="208">
        <v>1243</v>
      </c>
      <c r="B213" s="208" t="s">
        <v>135</v>
      </c>
      <c r="C213" s="208" t="s">
        <v>78</v>
      </c>
    </row>
    <row r="214" spans="1:3" ht="15.6">
      <c r="A214" s="208">
        <v>1244</v>
      </c>
      <c r="B214" s="208" t="s">
        <v>261</v>
      </c>
      <c r="C214" s="208" t="s">
        <v>78</v>
      </c>
    </row>
    <row r="215" spans="1:3" ht="15.6">
      <c r="A215" s="208">
        <v>1245</v>
      </c>
      <c r="B215" s="208" t="s">
        <v>262</v>
      </c>
      <c r="C215" s="208" t="s">
        <v>78</v>
      </c>
    </row>
    <row r="216" spans="1:3" ht="15.6">
      <c r="A216" s="208">
        <v>1246</v>
      </c>
      <c r="B216" s="208" t="s">
        <v>263</v>
      </c>
      <c r="C216" s="208" t="s">
        <v>78</v>
      </c>
    </row>
    <row r="217" spans="1:3" ht="15.6">
      <c r="A217" s="208">
        <v>1247</v>
      </c>
      <c r="B217" s="208" t="s">
        <v>264</v>
      </c>
      <c r="C217" s="208" t="s">
        <v>78</v>
      </c>
    </row>
    <row r="218" spans="1:3" ht="15.6">
      <c r="A218" s="208">
        <v>1251</v>
      </c>
      <c r="B218" s="208" t="s">
        <v>265</v>
      </c>
      <c r="C218" s="208" t="s">
        <v>78</v>
      </c>
    </row>
    <row r="219" spans="1:3" ht="15.6">
      <c r="A219" s="208">
        <v>1252</v>
      </c>
      <c r="B219" s="208" t="s">
        <v>266</v>
      </c>
      <c r="C219" s="208" t="s">
        <v>78</v>
      </c>
    </row>
    <row r="220" spans="1:3" ht="15.6">
      <c r="A220" s="208">
        <v>1253</v>
      </c>
      <c r="B220" s="208" t="s">
        <v>267</v>
      </c>
      <c r="C220" s="208" t="s">
        <v>78</v>
      </c>
    </row>
    <row r="221" spans="1:3" ht="15.6">
      <c r="A221" s="208">
        <v>1256</v>
      </c>
      <c r="B221" s="208" t="s">
        <v>268</v>
      </c>
      <c r="C221" s="208" t="s">
        <v>78</v>
      </c>
    </row>
    <row r="222" spans="1:3" ht="15.6">
      <c r="A222" s="208">
        <v>1259</v>
      </c>
      <c r="B222" s="208" t="s">
        <v>269</v>
      </c>
      <c r="C222" s="208" t="s">
        <v>78</v>
      </c>
    </row>
    <row r="223" spans="1:3" ht="15.6">
      <c r="A223" s="208">
        <v>1260</v>
      </c>
      <c r="B223" s="208" t="s">
        <v>270</v>
      </c>
      <c r="C223" s="208" t="s">
        <v>78</v>
      </c>
    </row>
    <row r="224" spans="1:3" ht="15.6">
      <c r="A224" s="208">
        <v>1263</v>
      </c>
      <c r="B224" s="208" t="s">
        <v>271</v>
      </c>
      <c r="C224" s="208" t="s">
        <v>78</v>
      </c>
    </row>
    <row r="225" spans="1:3" ht="15.6">
      <c r="A225" s="208">
        <v>1264</v>
      </c>
      <c r="B225" s="208" t="s">
        <v>615</v>
      </c>
      <c r="C225" s="208" t="s">
        <v>78</v>
      </c>
    </row>
    <row r="226" spans="1:3" ht="15.6">
      <c r="A226" s="208">
        <v>1265</v>
      </c>
      <c r="B226" s="208" t="s">
        <v>272</v>
      </c>
      <c r="C226" s="208" t="s">
        <v>78</v>
      </c>
    </row>
    <row r="227" spans="1:3" ht="15.6">
      <c r="A227" s="208">
        <v>1266</v>
      </c>
      <c r="B227" s="208" t="s">
        <v>273</v>
      </c>
      <c r="C227" s="208" t="s">
        <v>78</v>
      </c>
    </row>
    <row r="228" spans="1:3" ht="15.6">
      <c r="A228" s="208">
        <v>1401</v>
      </c>
      <c r="B228" s="208" t="s">
        <v>274</v>
      </c>
      <c r="C228" s="208" t="s">
        <v>616</v>
      </c>
    </row>
    <row r="229" spans="1:3" ht="15.6">
      <c r="A229" s="208">
        <v>1411</v>
      </c>
      <c r="B229" s="208" t="s">
        <v>275</v>
      </c>
      <c r="C229" s="208" t="s">
        <v>616</v>
      </c>
    </row>
    <row r="230" spans="1:3" ht="15.6">
      <c r="A230" s="208">
        <v>1412</v>
      </c>
      <c r="B230" s="208" t="s">
        <v>276</v>
      </c>
      <c r="C230" s="208" t="s">
        <v>616</v>
      </c>
    </row>
    <row r="231" spans="1:3" ht="15.6">
      <c r="A231" s="208">
        <v>1413</v>
      </c>
      <c r="B231" s="208" t="s">
        <v>277</v>
      </c>
      <c r="C231" s="208" t="s">
        <v>616</v>
      </c>
    </row>
    <row r="232" spans="1:3" ht="15.6">
      <c r="A232" s="208">
        <v>1416</v>
      </c>
      <c r="B232" s="208" t="s">
        <v>278</v>
      </c>
      <c r="C232" s="208" t="s">
        <v>616</v>
      </c>
    </row>
    <row r="233" spans="1:3" ht="15.6">
      <c r="A233" s="208">
        <v>1417</v>
      </c>
      <c r="B233" s="208" t="s">
        <v>279</v>
      </c>
      <c r="C233" s="208" t="s">
        <v>616</v>
      </c>
    </row>
    <row r="234" spans="1:3" ht="15.6">
      <c r="A234" s="208">
        <v>1418</v>
      </c>
      <c r="B234" s="208" t="s">
        <v>280</v>
      </c>
      <c r="C234" s="208" t="s">
        <v>616</v>
      </c>
    </row>
    <row r="235" spans="1:3" ht="15.6">
      <c r="A235" s="208">
        <v>1419</v>
      </c>
      <c r="B235" s="208" t="s">
        <v>281</v>
      </c>
      <c r="C235" s="208" t="s">
        <v>616</v>
      </c>
    </row>
    <row r="236" spans="1:3" ht="15.6">
      <c r="A236" s="208">
        <v>1420</v>
      </c>
      <c r="B236" s="208" t="s">
        <v>282</v>
      </c>
      <c r="C236" s="208" t="s">
        <v>617</v>
      </c>
    </row>
    <row r="237" spans="1:3" ht="15.6">
      <c r="A237" s="208">
        <v>1421</v>
      </c>
      <c r="B237" s="208" t="s">
        <v>283</v>
      </c>
      <c r="C237" s="208" t="s">
        <v>616</v>
      </c>
    </row>
    <row r="238" spans="1:3" ht="15.6">
      <c r="A238" s="208">
        <v>1422</v>
      </c>
      <c r="B238" s="208" t="s">
        <v>284</v>
      </c>
      <c r="C238" s="208" t="s">
        <v>616</v>
      </c>
    </row>
    <row r="239" spans="1:3" ht="15.6">
      <c r="A239" s="208">
        <v>1424</v>
      </c>
      <c r="B239" s="208" t="s">
        <v>285</v>
      </c>
      <c r="C239" s="208" t="s">
        <v>616</v>
      </c>
    </row>
    <row r="240" spans="1:3" ht="15.6">
      <c r="A240" s="208">
        <v>1426</v>
      </c>
      <c r="B240" s="208" t="s">
        <v>286</v>
      </c>
      <c r="C240" s="208" t="s">
        <v>616</v>
      </c>
    </row>
    <row r="241" spans="1:3" ht="15.6">
      <c r="A241" s="208">
        <v>1428</v>
      </c>
      <c r="B241" s="208" t="s">
        <v>287</v>
      </c>
      <c r="C241" s="208" t="s">
        <v>616</v>
      </c>
    </row>
    <row r="242" spans="1:3" ht="15.6">
      <c r="A242" s="208">
        <v>1429</v>
      </c>
      <c r="B242" s="208" t="s">
        <v>288</v>
      </c>
      <c r="C242" s="208" t="s">
        <v>618</v>
      </c>
    </row>
    <row r="243" spans="1:3" ht="15.6">
      <c r="A243" s="208">
        <v>1430</v>
      </c>
      <c r="B243" s="208" t="s">
        <v>289</v>
      </c>
      <c r="C243" s="208" t="s">
        <v>619</v>
      </c>
    </row>
    <row r="244" spans="1:3" ht="15.6">
      <c r="A244" s="208">
        <v>1431</v>
      </c>
      <c r="B244" s="208" t="s">
        <v>290</v>
      </c>
      <c r="C244" s="208" t="s">
        <v>616</v>
      </c>
    </row>
    <row r="245" spans="1:3" ht="15.6">
      <c r="A245" s="208">
        <v>1432</v>
      </c>
      <c r="B245" s="208" t="s">
        <v>35</v>
      </c>
      <c r="C245" s="208" t="s">
        <v>616</v>
      </c>
    </row>
    <row r="246" spans="1:3" ht="15.6">
      <c r="A246" s="208">
        <v>1433</v>
      </c>
      <c r="B246" s="208" t="s">
        <v>291</v>
      </c>
      <c r="C246" s="208" t="s">
        <v>616</v>
      </c>
    </row>
    <row r="247" spans="1:3" ht="15.6">
      <c r="A247" s="208">
        <v>1438</v>
      </c>
      <c r="B247" s="208" t="s">
        <v>292</v>
      </c>
      <c r="C247" s="208" t="s">
        <v>616</v>
      </c>
    </row>
    <row r="248" spans="1:3" ht="15.6">
      <c r="A248" s="208">
        <v>1439</v>
      </c>
      <c r="B248" s="208" t="s">
        <v>293</v>
      </c>
      <c r="C248" s="208" t="s">
        <v>618</v>
      </c>
    </row>
    <row r="249" spans="1:3" ht="15.6">
      <c r="A249" s="208">
        <v>1441</v>
      </c>
      <c r="B249" s="208" t="s">
        <v>294</v>
      </c>
      <c r="C249" s="208" t="s">
        <v>616</v>
      </c>
    </row>
    <row r="250" spans="1:3" ht="15.6">
      <c r="A250" s="208">
        <v>1443</v>
      </c>
      <c r="B250" s="208" t="s">
        <v>295</v>
      </c>
      <c r="C250" s="208" t="s">
        <v>616</v>
      </c>
    </row>
    <row r="251" spans="1:3" ht="15.6">
      <c r="A251" s="208">
        <v>1444</v>
      </c>
      <c r="B251" s="208" t="s">
        <v>296</v>
      </c>
      <c r="C251" s="208" t="s">
        <v>616</v>
      </c>
    </row>
    <row r="252" spans="1:3" ht="15.6">
      <c r="A252" s="208">
        <v>1445</v>
      </c>
      <c r="B252" s="208" t="s">
        <v>297</v>
      </c>
      <c r="C252" s="208" t="s">
        <v>616</v>
      </c>
    </row>
    <row r="253" spans="1:3" ht="15.6">
      <c r="A253" s="208">
        <v>1449</v>
      </c>
      <c r="B253" s="208" t="s">
        <v>298</v>
      </c>
      <c r="C253" s="208" t="s">
        <v>616</v>
      </c>
    </row>
    <row r="254" spans="1:3" ht="15.6">
      <c r="A254" s="208">
        <v>1502</v>
      </c>
      <c r="B254" s="208" t="s">
        <v>299</v>
      </c>
      <c r="C254" s="208" t="s">
        <v>620</v>
      </c>
    </row>
    <row r="255" spans="1:3" ht="15.6">
      <c r="A255" s="208">
        <v>1504</v>
      </c>
      <c r="B255" s="208" t="s">
        <v>300</v>
      </c>
      <c r="C255" s="208" t="s">
        <v>620</v>
      </c>
    </row>
    <row r="256" spans="1:3" ht="15.6">
      <c r="A256" s="208">
        <v>1505</v>
      </c>
      <c r="B256" s="208" t="s">
        <v>301</v>
      </c>
      <c r="C256" s="208" t="s">
        <v>620</v>
      </c>
    </row>
    <row r="257" spans="1:3" ht="15.6">
      <c r="A257" s="208">
        <v>1511</v>
      </c>
      <c r="B257" s="208" t="s">
        <v>302</v>
      </c>
      <c r="C257" s="208" t="s">
        <v>620</v>
      </c>
    </row>
    <row r="258" spans="1:3" ht="15.6">
      <c r="A258" s="208">
        <v>1514</v>
      </c>
      <c r="B258" s="208" t="s">
        <v>178</v>
      </c>
      <c r="C258" s="208" t="s">
        <v>620</v>
      </c>
    </row>
    <row r="259" spans="1:3" ht="15.6">
      <c r="A259" s="208">
        <v>1515</v>
      </c>
      <c r="B259" s="208" t="s">
        <v>303</v>
      </c>
      <c r="C259" s="208" t="s">
        <v>620</v>
      </c>
    </row>
    <row r="260" spans="1:3" ht="15.6">
      <c r="A260" s="208">
        <v>1516</v>
      </c>
      <c r="B260" s="208" t="s">
        <v>304</v>
      </c>
      <c r="C260" s="208" t="s">
        <v>620</v>
      </c>
    </row>
    <row r="261" spans="1:3" ht="15.6">
      <c r="A261" s="208">
        <v>1517</v>
      </c>
      <c r="B261" s="208" t="s">
        <v>305</v>
      </c>
      <c r="C261" s="208" t="s">
        <v>620</v>
      </c>
    </row>
    <row r="262" spans="1:3" ht="15.6">
      <c r="A262" s="208">
        <v>1519</v>
      </c>
      <c r="B262" s="208" t="s">
        <v>306</v>
      </c>
      <c r="C262" s="208" t="s">
        <v>620</v>
      </c>
    </row>
    <row r="263" spans="1:3" ht="15.6">
      <c r="A263" s="208">
        <v>1520</v>
      </c>
      <c r="B263" s="208" t="s">
        <v>307</v>
      </c>
      <c r="C263" s="208" t="s">
        <v>620</v>
      </c>
    </row>
    <row r="264" spans="1:3" ht="15.6">
      <c r="A264" s="208">
        <v>1523</v>
      </c>
      <c r="B264" s="208" t="s">
        <v>308</v>
      </c>
      <c r="C264" s="208" t="s">
        <v>620</v>
      </c>
    </row>
    <row r="265" spans="1:3" ht="15.6">
      <c r="A265" s="208">
        <v>1524</v>
      </c>
      <c r="B265" s="208" t="s">
        <v>309</v>
      </c>
      <c r="C265" s="208" t="s">
        <v>620</v>
      </c>
    </row>
    <row r="266" spans="1:3" ht="15.6">
      <c r="A266" s="208">
        <v>1525</v>
      </c>
      <c r="B266" s="208" t="s">
        <v>310</v>
      </c>
      <c r="C266" s="208" t="s">
        <v>620</v>
      </c>
    </row>
    <row r="267" spans="1:3" ht="15.6">
      <c r="A267" s="208">
        <v>1526</v>
      </c>
      <c r="B267" s="208" t="s">
        <v>311</v>
      </c>
      <c r="C267" s="208" t="s">
        <v>620</v>
      </c>
    </row>
    <row r="268" spans="1:3" ht="15.6">
      <c r="A268" s="208">
        <v>1528</v>
      </c>
      <c r="B268" s="208" t="s">
        <v>312</v>
      </c>
      <c r="C268" s="208" t="s">
        <v>620</v>
      </c>
    </row>
    <row r="269" spans="1:3" ht="15.6">
      <c r="A269" s="208">
        <v>1529</v>
      </c>
      <c r="B269" s="208" t="s">
        <v>313</v>
      </c>
      <c r="C269" s="208" t="s">
        <v>620</v>
      </c>
    </row>
    <row r="270" spans="1:3" ht="15.6">
      <c r="A270" s="208">
        <v>1531</v>
      </c>
      <c r="B270" s="208" t="s">
        <v>314</v>
      </c>
      <c r="C270" s="208" t="s">
        <v>620</v>
      </c>
    </row>
    <row r="271" spans="1:3" ht="15.6">
      <c r="A271" s="208">
        <v>1532</v>
      </c>
      <c r="B271" s="208" t="s">
        <v>315</v>
      </c>
      <c r="C271" s="208" t="s">
        <v>620</v>
      </c>
    </row>
    <row r="272" spans="1:3" ht="15.6">
      <c r="A272" s="208">
        <v>1534</v>
      </c>
      <c r="B272" s="208" t="s">
        <v>316</v>
      </c>
      <c r="C272" s="208" t="s">
        <v>620</v>
      </c>
    </row>
    <row r="273" spans="1:3" ht="15.6">
      <c r="A273" s="208">
        <v>1535</v>
      </c>
      <c r="B273" s="208" t="s">
        <v>317</v>
      </c>
      <c r="C273" s="208" t="s">
        <v>620</v>
      </c>
    </row>
    <row r="274" spans="1:3" ht="15.6">
      <c r="A274" s="208">
        <v>1539</v>
      </c>
      <c r="B274" s="208" t="s">
        <v>318</v>
      </c>
      <c r="C274" s="208" t="s">
        <v>620</v>
      </c>
    </row>
    <row r="275" spans="1:3" ht="15.6">
      <c r="A275" s="208">
        <v>1543</v>
      </c>
      <c r="B275" s="208" t="s">
        <v>319</v>
      </c>
      <c r="C275" s="208" t="s">
        <v>620</v>
      </c>
    </row>
    <row r="276" spans="1:3" ht="15.6">
      <c r="A276" s="208">
        <v>1545</v>
      </c>
      <c r="B276" s="208" t="s">
        <v>320</v>
      </c>
      <c r="C276" s="208" t="s">
        <v>620</v>
      </c>
    </row>
    <row r="277" spans="1:3" ht="15.6">
      <c r="A277" s="208">
        <v>1546</v>
      </c>
      <c r="B277" s="208" t="s">
        <v>321</v>
      </c>
      <c r="C277" s="208" t="s">
        <v>620</v>
      </c>
    </row>
    <row r="278" spans="1:3" ht="15.6">
      <c r="A278" s="208">
        <v>1547</v>
      </c>
      <c r="B278" s="208" t="s">
        <v>322</v>
      </c>
      <c r="C278" s="208" t="s">
        <v>620</v>
      </c>
    </row>
    <row r="279" spans="1:3" ht="15.6">
      <c r="A279" s="208">
        <v>1548</v>
      </c>
      <c r="B279" s="208" t="s">
        <v>323</v>
      </c>
      <c r="C279" s="208" t="s">
        <v>620</v>
      </c>
    </row>
    <row r="280" spans="1:3" ht="15.6">
      <c r="A280" s="208">
        <v>1551</v>
      </c>
      <c r="B280" s="208" t="s">
        <v>324</v>
      </c>
      <c r="C280" s="208" t="s">
        <v>620</v>
      </c>
    </row>
    <row r="281" spans="1:3" ht="15.6">
      <c r="A281" s="208">
        <v>1554</v>
      </c>
      <c r="B281" s="208" t="s">
        <v>325</v>
      </c>
      <c r="C281" s="208" t="s">
        <v>620</v>
      </c>
    </row>
    <row r="282" spans="1:3" ht="15.6">
      <c r="A282" s="208">
        <v>1557</v>
      </c>
      <c r="B282" s="208" t="s">
        <v>326</v>
      </c>
      <c r="C282" s="208" t="s">
        <v>620</v>
      </c>
    </row>
    <row r="283" spans="1:3" ht="15.6">
      <c r="A283" s="208">
        <v>1560</v>
      </c>
      <c r="B283" s="208" t="s">
        <v>327</v>
      </c>
      <c r="C283" s="208" t="s">
        <v>620</v>
      </c>
    </row>
    <row r="284" spans="1:3" ht="15.6">
      <c r="A284" s="208">
        <v>1563</v>
      </c>
      <c r="B284" s="208" t="s">
        <v>328</v>
      </c>
      <c r="C284" s="208" t="s">
        <v>620</v>
      </c>
    </row>
    <row r="285" spans="1:3" ht="15.6">
      <c r="A285" s="208">
        <v>1566</v>
      </c>
      <c r="B285" s="208" t="s">
        <v>329</v>
      </c>
      <c r="C285" s="208" t="s">
        <v>620</v>
      </c>
    </row>
    <row r="286" spans="1:3" ht="15.6">
      <c r="A286" s="208">
        <v>1567</v>
      </c>
      <c r="B286" s="208" t="s">
        <v>330</v>
      </c>
      <c r="C286" s="208" t="s">
        <v>620</v>
      </c>
    </row>
    <row r="287" spans="1:3" ht="15.6">
      <c r="A287" s="208">
        <v>1571</v>
      </c>
      <c r="B287" s="208" t="s">
        <v>332</v>
      </c>
      <c r="C287" s="208" t="s">
        <v>620</v>
      </c>
    </row>
    <row r="288" spans="1:3" ht="15.6">
      <c r="A288" s="208">
        <v>1573</v>
      </c>
      <c r="B288" s="208" t="s">
        <v>333</v>
      </c>
      <c r="C288" s="208" t="s">
        <v>620</v>
      </c>
    </row>
    <row r="289" spans="1:3" ht="15.6">
      <c r="A289" s="208">
        <v>1576</v>
      </c>
      <c r="B289" s="208" t="s">
        <v>331</v>
      </c>
      <c r="C289" s="208" t="s">
        <v>620</v>
      </c>
    </row>
    <row r="290" spans="1:3" ht="15.6">
      <c r="A290" s="208">
        <v>1804</v>
      </c>
      <c r="B290" s="208" t="s">
        <v>374</v>
      </c>
      <c r="C290" s="208" t="s">
        <v>79</v>
      </c>
    </row>
    <row r="291" spans="1:3" ht="15.6">
      <c r="A291" s="208">
        <v>1805</v>
      </c>
      <c r="B291" s="208" t="s">
        <v>375</v>
      </c>
      <c r="C291" s="208" t="s">
        <v>79</v>
      </c>
    </row>
    <row r="292" spans="1:3" ht="15.6">
      <c r="A292" s="208">
        <v>1811</v>
      </c>
      <c r="B292" s="208" t="s">
        <v>376</v>
      </c>
      <c r="C292" s="208" t="s">
        <v>79</v>
      </c>
    </row>
    <row r="293" spans="1:3" ht="15.6">
      <c r="A293" s="208">
        <v>1812</v>
      </c>
      <c r="B293" s="208" t="s">
        <v>377</v>
      </c>
      <c r="C293" s="208" t="s">
        <v>79</v>
      </c>
    </row>
    <row r="294" spans="1:3" ht="15.6">
      <c r="A294" s="208">
        <v>1813</v>
      </c>
      <c r="B294" s="208" t="s">
        <v>378</v>
      </c>
      <c r="C294" s="208" t="s">
        <v>79</v>
      </c>
    </row>
    <row r="295" spans="1:3" ht="15.6">
      <c r="A295" s="208">
        <v>1815</v>
      </c>
      <c r="B295" s="208" t="s">
        <v>379</v>
      </c>
      <c r="C295" s="208" t="s">
        <v>79</v>
      </c>
    </row>
    <row r="296" spans="1:3" ht="15.6">
      <c r="A296" s="208">
        <v>1816</v>
      </c>
      <c r="B296" s="208" t="s">
        <v>380</v>
      </c>
      <c r="C296" s="208" t="s">
        <v>79</v>
      </c>
    </row>
    <row r="297" spans="1:3" ht="15.6">
      <c r="A297" s="208">
        <v>1818</v>
      </c>
      <c r="B297" s="208" t="s">
        <v>303</v>
      </c>
      <c r="C297" s="208" t="s">
        <v>79</v>
      </c>
    </row>
    <row r="298" spans="1:3" ht="15.6">
      <c r="A298" s="208">
        <v>1820</v>
      </c>
      <c r="B298" s="208" t="s">
        <v>621</v>
      </c>
      <c r="C298" s="208" t="s">
        <v>79</v>
      </c>
    </row>
    <row r="299" spans="1:3" ht="15.6">
      <c r="A299" s="208">
        <v>1822</v>
      </c>
      <c r="B299" s="208" t="s">
        <v>381</v>
      </c>
      <c r="C299" s="208" t="s">
        <v>79</v>
      </c>
    </row>
    <row r="300" spans="1:3" ht="15.6">
      <c r="A300" s="208">
        <v>1824</v>
      </c>
      <c r="B300" s="208" t="s">
        <v>382</v>
      </c>
      <c r="C300" s="208" t="s">
        <v>79</v>
      </c>
    </row>
    <row r="301" spans="1:3" ht="15.6">
      <c r="A301" s="208">
        <v>1825</v>
      </c>
      <c r="B301" s="208" t="s">
        <v>383</v>
      </c>
      <c r="C301" s="208" t="s">
        <v>79</v>
      </c>
    </row>
    <row r="302" spans="1:3" ht="15.6">
      <c r="A302" s="208">
        <v>1826</v>
      </c>
      <c r="B302" s="208" t="s">
        <v>384</v>
      </c>
      <c r="C302" s="208" t="s">
        <v>79</v>
      </c>
    </row>
    <row r="303" spans="1:3" ht="15.6">
      <c r="A303" s="208">
        <v>1827</v>
      </c>
      <c r="B303" s="208" t="s">
        <v>385</v>
      </c>
      <c r="C303" s="208" t="s">
        <v>79</v>
      </c>
    </row>
    <row r="304" spans="1:3" ht="15.6">
      <c r="A304" s="208">
        <v>1828</v>
      </c>
      <c r="B304" s="208" t="s">
        <v>386</v>
      </c>
      <c r="C304" s="208" t="s">
        <v>79</v>
      </c>
    </row>
    <row r="305" spans="1:3" ht="15.6">
      <c r="A305" s="208">
        <v>1832</v>
      </c>
      <c r="B305" s="208" t="s">
        <v>387</v>
      </c>
      <c r="C305" s="208" t="s">
        <v>79</v>
      </c>
    </row>
    <row r="306" spans="1:3" ht="15.6">
      <c r="A306" s="208">
        <v>1833</v>
      </c>
      <c r="B306" s="208" t="s">
        <v>388</v>
      </c>
      <c r="C306" s="208" t="s">
        <v>79</v>
      </c>
    </row>
    <row r="307" spans="1:3" ht="15.6">
      <c r="A307" s="208">
        <v>1834</v>
      </c>
      <c r="B307" s="208" t="s">
        <v>389</v>
      </c>
      <c r="C307" s="208" t="s">
        <v>79</v>
      </c>
    </row>
    <row r="308" spans="1:3" ht="15.6">
      <c r="A308" s="208">
        <v>1835</v>
      </c>
      <c r="B308" s="208" t="s">
        <v>447</v>
      </c>
      <c r="C308" s="208" t="s">
        <v>79</v>
      </c>
    </row>
    <row r="309" spans="1:3" ht="15.6">
      <c r="A309" s="208">
        <v>1836</v>
      </c>
      <c r="B309" s="208" t="s">
        <v>390</v>
      </c>
      <c r="C309" s="208" t="s">
        <v>79</v>
      </c>
    </row>
    <row r="310" spans="1:3" ht="15.6">
      <c r="A310" s="208">
        <v>1837</v>
      </c>
      <c r="B310" s="208" t="s">
        <v>391</v>
      </c>
      <c r="C310" s="208" t="s">
        <v>79</v>
      </c>
    </row>
    <row r="311" spans="1:3" ht="15.6">
      <c r="A311" s="208">
        <v>1838</v>
      </c>
      <c r="B311" s="208" t="s">
        <v>392</v>
      </c>
      <c r="C311" s="208" t="s">
        <v>79</v>
      </c>
    </row>
    <row r="312" spans="1:3" ht="15.6">
      <c r="A312" s="208">
        <v>1839</v>
      </c>
      <c r="B312" s="208" t="s">
        <v>393</v>
      </c>
      <c r="C312" s="208" t="s">
        <v>79</v>
      </c>
    </row>
    <row r="313" spans="1:3" ht="15.6">
      <c r="A313" s="208">
        <v>1840</v>
      </c>
      <c r="B313" s="208" t="s">
        <v>394</v>
      </c>
      <c r="C313" s="208" t="s">
        <v>79</v>
      </c>
    </row>
    <row r="314" spans="1:3" ht="15.6">
      <c r="A314" s="208">
        <v>1841</v>
      </c>
      <c r="B314" s="208" t="s">
        <v>395</v>
      </c>
      <c r="C314" s="208" t="s">
        <v>79</v>
      </c>
    </row>
    <row r="315" spans="1:3" ht="15.6">
      <c r="A315" s="208">
        <v>1845</v>
      </c>
      <c r="B315" s="208" t="s">
        <v>396</v>
      </c>
      <c r="C315" s="208" t="s">
        <v>79</v>
      </c>
    </row>
    <row r="316" spans="1:3" ht="15.6">
      <c r="A316" s="208">
        <v>1848</v>
      </c>
      <c r="B316" s="208" t="s">
        <v>397</v>
      </c>
      <c r="C316" s="208" t="s">
        <v>79</v>
      </c>
    </row>
    <row r="317" spans="1:3" ht="15.6">
      <c r="A317" s="208">
        <v>1849</v>
      </c>
      <c r="B317" s="208" t="s">
        <v>398</v>
      </c>
      <c r="C317" s="208" t="s">
        <v>79</v>
      </c>
    </row>
    <row r="318" spans="1:3" ht="15.6">
      <c r="A318" s="208">
        <v>1850</v>
      </c>
      <c r="B318" s="208" t="s">
        <v>399</v>
      </c>
      <c r="C318" s="208" t="s">
        <v>79</v>
      </c>
    </row>
    <row r="319" spans="1:3" ht="15.6">
      <c r="A319" s="208">
        <v>1851</v>
      </c>
      <c r="B319" s="208" t="s">
        <v>400</v>
      </c>
      <c r="C319" s="208" t="s">
        <v>79</v>
      </c>
    </row>
    <row r="320" spans="1:3" ht="15.6">
      <c r="A320" s="208">
        <v>1852</v>
      </c>
      <c r="B320" s="208" t="s">
        <v>622</v>
      </c>
      <c r="C320" s="208" t="s">
        <v>79</v>
      </c>
    </row>
    <row r="321" spans="1:3" ht="15.6">
      <c r="A321" s="208">
        <v>1853</v>
      </c>
      <c r="B321" s="208" t="s">
        <v>401</v>
      </c>
      <c r="C321" s="208" t="s">
        <v>79</v>
      </c>
    </row>
    <row r="322" spans="1:3" ht="15.6">
      <c r="A322" s="208">
        <v>1854</v>
      </c>
      <c r="B322" s="208" t="s">
        <v>402</v>
      </c>
      <c r="C322" s="208" t="s">
        <v>79</v>
      </c>
    </row>
    <row r="323" spans="1:3" ht="15.6">
      <c r="A323" s="208">
        <v>1856</v>
      </c>
      <c r="B323" s="208" t="s">
        <v>445</v>
      </c>
      <c r="C323" s="208" t="s">
        <v>79</v>
      </c>
    </row>
    <row r="324" spans="1:3" ht="15.6">
      <c r="A324" s="208">
        <v>1857</v>
      </c>
      <c r="B324" s="208" t="s">
        <v>495</v>
      </c>
      <c r="C324" s="208" t="s">
        <v>79</v>
      </c>
    </row>
    <row r="325" spans="1:3" ht="15.6">
      <c r="A325" s="208">
        <v>1859</v>
      </c>
      <c r="B325" s="208" t="s">
        <v>403</v>
      </c>
      <c r="C325" s="208" t="s">
        <v>79</v>
      </c>
    </row>
    <row r="326" spans="1:3" ht="15.6">
      <c r="A326" s="208">
        <v>1860</v>
      </c>
      <c r="B326" s="208" t="s">
        <v>404</v>
      </c>
      <c r="C326" s="208" t="s">
        <v>79</v>
      </c>
    </row>
    <row r="327" spans="1:3" ht="15.6">
      <c r="A327" s="208">
        <v>1865</v>
      </c>
      <c r="B327" s="208" t="s">
        <v>405</v>
      </c>
      <c r="C327" s="208" t="s">
        <v>79</v>
      </c>
    </row>
    <row r="328" spans="1:3" ht="15.6">
      <c r="A328" s="208">
        <v>1866</v>
      </c>
      <c r="B328" s="208" t="s">
        <v>406</v>
      </c>
      <c r="C328" s="208" t="s">
        <v>79</v>
      </c>
    </row>
    <row r="329" spans="1:3" ht="15.6">
      <c r="A329" s="208">
        <v>1867</v>
      </c>
      <c r="B329" s="208" t="s">
        <v>188</v>
      </c>
      <c r="C329" s="208" t="s">
        <v>79</v>
      </c>
    </row>
    <row r="330" spans="1:3" ht="15.6">
      <c r="A330" s="208">
        <v>1868</v>
      </c>
      <c r="B330" s="208" t="s">
        <v>407</v>
      </c>
      <c r="C330" s="208" t="s">
        <v>79</v>
      </c>
    </row>
    <row r="331" spans="1:3" ht="15.6">
      <c r="A331" s="208">
        <v>1870</v>
      </c>
      <c r="B331" s="208" t="s">
        <v>65</v>
      </c>
      <c r="C331" s="208" t="s">
        <v>79</v>
      </c>
    </row>
    <row r="332" spans="1:3" ht="15.6">
      <c r="A332" s="208">
        <v>1871</v>
      </c>
      <c r="B332" s="208" t="s">
        <v>408</v>
      </c>
      <c r="C332" s="208" t="s">
        <v>79</v>
      </c>
    </row>
    <row r="333" spans="1:3" ht="15.6">
      <c r="A333" s="208">
        <v>1874</v>
      </c>
      <c r="B333" s="208" t="s">
        <v>409</v>
      </c>
      <c r="C333" s="208" t="s">
        <v>79</v>
      </c>
    </row>
    <row r="334" spans="1:3" ht="15.6">
      <c r="A334" s="208">
        <v>1902</v>
      </c>
      <c r="B334" s="208" t="s">
        <v>411</v>
      </c>
      <c r="C334" s="208" t="s">
        <v>80</v>
      </c>
    </row>
    <row r="335" spans="1:3" ht="15.6">
      <c r="A335" s="208">
        <v>1903</v>
      </c>
      <c r="B335" s="208" t="s">
        <v>410</v>
      </c>
      <c r="C335" s="208" t="s">
        <v>80</v>
      </c>
    </row>
    <row r="336" spans="1:3" ht="15.6">
      <c r="A336" s="208">
        <v>1911</v>
      </c>
      <c r="B336" s="208" t="s">
        <v>412</v>
      </c>
      <c r="C336" s="208" t="s">
        <v>80</v>
      </c>
    </row>
    <row r="337" spans="1:3" ht="15.6">
      <c r="A337" s="208">
        <v>1913</v>
      </c>
      <c r="B337" s="208" t="s">
        <v>413</v>
      </c>
      <c r="C337" s="208" t="s">
        <v>80</v>
      </c>
    </row>
    <row r="338" spans="1:3" ht="15.6">
      <c r="A338" s="208">
        <v>1917</v>
      </c>
      <c r="B338" s="208" t="s">
        <v>414</v>
      </c>
      <c r="C338" s="208" t="s">
        <v>80</v>
      </c>
    </row>
    <row r="339" spans="1:3" ht="15.6">
      <c r="A339" s="208">
        <v>1919</v>
      </c>
      <c r="B339" s="208" t="s">
        <v>415</v>
      </c>
      <c r="C339" s="208" t="s">
        <v>80</v>
      </c>
    </row>
    <row r="340" spans="1:3" ht="15.6">
      <c r="A340" s="208">
        <v>1920</v>
      </c>
      <c r="B340" s="208" t="s">
        <v>416</v>
      </c>
      <c r="C340" s="208" t="s">
        <v>80</v>
      </c>
    </row>
    <row r="341" spans="1:3" ht="15.6">
      <c r="A341" s="208">
        <v>1922</v>
      </c>
      <c r="B341" s="208" t="s">
        <v>417</v>
      </c>
      <c r="C341" s="208" t="s">
        <v>80</v>
      </c>
    </row>
    <row r="342" spans="1:3" ht="15.6">
      <c r="A342" s="208">
        <v>1923</v>
      </c>
      <c r="B342" s="208" t="s">
        <v>418</v>
      </c>
      <c r="C342" s="208" t="s">
        <v>80</v>
      </c>
    </row>
    <row r="343" spans="1:3" ht="15.6">
      <c r="A343" s="208">
        <v>1924</v>
      </c>
      <c r="B343" s="208" t="s">
        <v>37</v>
      </c>
      <c r="C343" s="208" t="s">
        <v>80</v>
      </c>
    </row>
    <row r="344" spans="1:3" ht="15.6">
      <c r="A344" s="208">
        <v>1925</v>
      </c>
      <c r="B344" s="208" t="s">
        <v>419</v>
      </c>
      <c r="C344" s="208" t="s">
        <v>80</v>
      </c>
    </row>
    <row r="345" spans="1:3" ht="15.6">
      <c r="A345" s="208">
        <v>1926</v>
      </c>
      <c r="B345" s="208" t="s">
        <v>420</v>
      </c>
      <c r="C345" s="208" t="s">
        <v>80</v>
      </c>
    </row>
    <row r="346" spans="1:3" ht="15.6">
      <c r="A346" s="208">
        <v>1927</v>
      </c>
      <c r="B346" s="208" t="s">
        <v>421</v>
      </c>
      <c r="C346" s="208" t="s">
        <v>80</v>
      </c>
    </row>
    <row r="347" spans="1:3" ht="15.6">
      <c r="A347" s="208">
        <v>1928</v>
      </c>
      <c r="B347" s="208" t="s">
        <v>422</v>
      </c>
      <c r="C347" s="208" t="s">
        <v>80</v>
      </c>
    </row>
    <row r="348" spans="1:3" ht="15.6">
      <c r="A348" s="208">
        <v>1929</v>
      </c>
      <c r="B348" s="208" t="s">
        <v>498</v>
      </c>
      <c r="C348" s="208" t="s">
        <v>80</v>
      </c>
    </row>
    <row r="349" spans="1:3" ht="15.6">
      <c r="A349" s="208">
        <v>1931</v>
      </c>
      <c r="B349" s="208" t="s">
        <v>623</v>
      </c>
      <c r="C349" s="208" t="s">
        <v>80</v>
      </c>
    </row>
    <row r="350" spans="1:3" ht="15.6">
      <c r="A350" s="208">
        <v>1933</v>
      </c>
      <c r="B350" s="208" t="s">
        <v>423</v>
      </c>
      <c r="C350" s="208" t="s">
        <v>80</v>
      </c>
    </row>
    <row r="351" spans="1:3" ht="15.6">
      <c r="A351" s="208">
        <v>1936</v>
      </c>
      <c r="B351" s="208" t="s">
        <v>424</v>
      </c>
      <c r="C351" s="208" t="s">
        <v>80</v>
      </c>
    </row>
    <row r="352" spans="1:3" ht="15.6">
      <c r="A352" s="208">
        <v>1938</v>
      </c>
      <c r="B352" s="208" t="s">
        <v>425</v>
      </c>
      <c r="C352" s="208" t="s">
        <v>80</v>
      </c>
    </row>
    <row r="353" spans="1:3" ht="15.6">
      <c r="A353" s="208">
        <v>1939</v>
      </c>
      <c r="B353" s="208" t="s">
        <v>426</v>
      </c>
      <c r="C353" s="208" t="s">
        <v>80</v>
      </c>
    </row>
    <row r="354" spans="1:3" ht="15.6">
      <c r="A354" s="208">
        <v>1940</v>
      </c>
      <c r="B354" s="208" t="s">
        <v>427</v>
      </c>
      <c r="C354" s="208" t="s">
        <v>80</v>
      </c>
    </row>
    <row r="355" spans="1:3" ht="15.6">
      <c r="A355" s="208">
        <v>1941</v>
      </c>
      <c r="B355" s="208" t="s">
        <v>428</v>
      </c>
      <c r="C355" s="208" t="s">
        <v>80</v>
      </c>
    </row>
    <row r="356" spans="1:3" ht="15.6">
      <c r="A356" s="208">
        <v>1942</v>
      </c>
      <c r="B356" s="208" t="s">
        <v>429</v>
      </c>
      <c r="C356" s="208" t="s">
        <v>80</v>
      </c>
    </row>
    <row r="357" spans="1:3" ht="15.6">
      <c r="A357" s="208">
        <v>1943</v>
      </c>
      <c r="B357" s="208" t="s">
        <v>430</v>
      </c>
      <c r="C357" s="208" t="s">
        <v>80</v>
      </c>
    </row>
    <row r="358" spans="1:3" ht="15.6">
      <c r="A358" s="208">
        <v>2002</v>
      </c>
      <c r="B358" s="208" t="s">
        <v>431</v>
      </c>
      <c r="C358" s="208" t="s">
        <v>81</v>
      </c>
    </row>
    <row r="359" spans="1:3" ht="15.6">
      <c r="A359" s="208">
        <v>2003</v>
      </c>
      <c r="B359" s="208" t="s">
        <v>432</v>
      </c>
      <c r="C359" s="208" t="s">
        <v>81</v>
      </c>
    </row>
    <row r="360" spans="1:3" ht="15.6">
      <c r="A360" s="208">
        <v>2004</v>
      </c>
      <c r="B360" s="208" t="s">
        <v>433</v>
      </c>
      <c r="C360" s="208" t="s">
        <v>81</v>
      </c>
    </row>
    <row r="361" spans="1:3" ht="15.6">
      <c r="A361" s="208">
        <v>2011</v>
      </c>
      <c r="B361" s="208" t="s">
        <v>446</v>
      </c>
      <c r="C361" s="208" t="s">
        <v>81</v>
      </c>
    </row>
    <row r="362" spans="1:3" ht="15.6">
      <c r="A362" s="208">
        <v>2012</v>
      </c>
      <c r="B362" s="208" t="s">
        <v>434</v>
      </c>
      <c r="C362" s="208" t="s">
        <v>81</v>
      </c>
    </row>
    <row r="363" spans="1:3" ht="15.6">
      <c r="A363" s="208">
        <v>2014</v>
      </c>
      <c r="B363" s="208" t="s">
        <v>491</v>
      </c>
      <c r="C363" s="208" t="s">
        <v>81</v>
      </c>
    </row>
    <row r="364" spans="1:3" ht="15.6">
      <c r="A364" s="208">
        <v>2015</v>
      </c>
      <c r="B364" s="208" t="s">
        <v>435</v>
      </c>
      <c r="C364" s="208" t="s">
        <v>81</v>
      </c>
    </row>
    <row r="365" spans="1:3" ht="15.6">
      <c r="A365" s="208">
        <v>2017</v>
      </c>
      <c r="B365" s="208" t="s">
        <v>436</v>
      </c>
      <c r="C365" s="208" t="s">
        <v>81</v>
      </c>
    </row>
    <row r="366" spans="1:3" ht="15.6">
      <c r="A366" s="208">
        <v>2018</v>
      </c>
      <c r="B366" s="208" t="s">
        <v>493</v>
      </c>
      <c r="C366" s="208" t="s">
        <v>81</v>
      </c>
    </row>
    <row r="367" spans="1:3" ht="15.6">
      <c r="A367" s="208">
        <v>2019</v>
      </c>
      <c r="B367" s="208" t="s">
        <v>494</v>
      </c>
      <c r="C367" s="208" t="s">
        <v>81</v>
      </c>
    </row>
    <row r="368" spans="1:3" ht="15.6">
      <c r="A368" s="208">
        <v>2020</v>
      </c>
      <c r="B368" s="208" t="s">
        <v>437</v>
      </c>
      <c r="C368" s="208" t="s">
        <v>81</v>
      </c>
    </row>
    <row r="369" spans="1:3" ht="15.6">
      <c r="A369" s="208">
        <v>2021</v>
      </c>
      <c r="B369" s="208" t="s">
        <v>55</v>
      </c>
      <c r="C369" s="208" t="s">
        <v>81</v>
      </c>
    </row>
    <row r="370" spans="1:3" ht="15.6">
      <c r="A370" s="208">
        <v>2022</v>
      </c>
      <c r="B370" s="208" t="s">
        <v>438</v>
      </c>
      <c r="C370" s="208" t="s">
        <v>81</v>
      </c>
    </row>
    <row r="371" spans="1:3" ht="15.6">
      <c r="A371" s="208">
        <v>2023</v>
      </c>
      <c r="B371" s="208" t="s">
        <v>448</v>
      </c>
      <c r="C371" s="208" t="s">
        <v>81</v>
      </c>
    </row>
    <row r="372" spans="1:3" ht="15.6">
      <c r="A372" s="208">
        <v>2024</v>
      </c>
      <c r="B372" s="208" t="s">
        <v>439</v>
      </c>
      <c r="C372" s="208" t="s">
        <v>81</v>
      </c>
    </row>
    <row r="373" spans="1:3" ht="15.6">
      <c r="A373" s="208">
        <v>2025</v>
      </c>
      <c r="B373" s="208" t="s">
        <v>440</v>
      </c>
      <c r="C373" s="208" t="s">
        <v>81</v>
      </c>
    </row>
    <row r="374" spans="1:3" ht="15.6">
      <c r="A374" s="208">
        <v>2027</v>
      </c>
      <c r="B374" s="208" t="s">
        <v>441</v>
      </c>
      <c r="C374" s="208" t="s">
        <v>81</v>
      </c>
    </row>
    <row r="375" spans="1:3" ht="15.6">
      <c r="A375" s="208">
        <v>2028</v>
      </c>
      <c r="B375" s="208" t="s">
        <v>492</v>
      </c>
      <c r="C375" s="208" t="s">
        <v>81</v>
      </c>
    </row>
    <row r="376" spans="1:3" ht="15.6">
      <c r="A376" s="208">
        <v>2030</v>
      </c>
      <c r="B376" s="208" t="s">
        <v>624</v>
      </c>
      <c r="C376" s="208" t="s">
        <v>81</v>
      </c>
    </row>
    <row r="377" spans="1:3" ht="15.6">
      <c r="A377" s="208">
        <v>5001</v>
      </c>
      <c r="B377" s="208" t="s">
        <v>334</v>
      </c>
      <c r="C377" s="208" t="s">
        <v>582</v>
      </c>
    </row>
    <row r="378" spans="1:3" ht="15.6">
      <c r="A378" s="208">
        <v>5004</v>
      </c>
      <c r="B378" s="208" t="s">
        <v>353</v>
      </c>
      <c r="C378" s="208" t="s">
        <v>582</v>
      </c>
    </row>
    <row r="379" spans="1:3" ht="15.6">
      <c r="A379" s="208">
        <v>5005</v>
      </c>
      <c r="B379" s="208" t="s">
        <v>354</v>
      </c>
      <c r="C379" s="208" t="s">
        <v>582</v>
      </c>
    </row>
    <row r="380" spans="1:3" ht="15.6">
      <c r="A380" s="208">
        <v>5011</v>
      </c>
      <c r="B380" s="208" t="s">
        <v>335</v>
      </c>
      <c r="C380" s="208" t="s">
        <v>582</v>
      </c>
    </row>
    <row r="381" spans="1:3" ht="15.6">
      <c r="A381" s="208">
        <v>5012</v>
      </c>
      <c r="B381" s="208" t="s">
        <v>625</v>
      </c>
      <c r="C381" s="208" t="s">
        <v>582</v>
      </c>
    </row>
    <row r="382" spans="1:3" ht="15.6">
      <c r="A382" s="208">
        <v>5013</v>
      </c>
      <c r="B382" s="208" t="s">
        <v>336</v>
      </c>
      <c r="C382" s="208" t="s">
        <v>582</v>
      </c>
    </row>
    <row r="383" spans="1:3" ht="15.6">
      <c r="A383" s="208">
        <v>5014</v>
      </c>
      <c r="B383" s="208" t="s">
        <v>337</v>
      </c>
      <c r="C383" s="208" t="s">
        <v>582</v>
      </c>
    </row>
    <row r="384" spans="1:3" ht="15.6">
      <c r="A384" s="208">
        <v>5015</v>
      </c>
      <c r="B384" s="208" t="s">
        <v>338</v>
      </c>
      <c r="C384" s="208" t="s">
        <v>582</v>
      </c>
    </row>
    <row r="385" spans="1:3" ht="15.6">
      <c r="A385" s="208">
        <v>5016</v>
      </c>
      <c r="B385" s="208" t="s">
        <v>339</v>
      </c>
      <c r="C385" s="208" t="s">
        <v>582</v>
      </c>
    </row>
    <row r="386" spans="1:3" ht="15.6">
      <c r="A386" s="208">
        <v>5017</v>
      </c>
      <c r="B386" s="208" t="s">
        <v>340</v>
      </c>
      <c r="C386" s="208" t="s">
        <v>582</v>
      </c>
    </row>
    <row r="387" spans="1:3" ht="15.6">
      <c r="A387" s="208">
        <v>5018</v>
      </c>
      <c r="B387" s="208" t="s">
        <v>341</v>
      </c>
      <c r="C387" s="208" t="s">
        <v>582</v>
      </c>
    </row>
    <row r="388" spans="1:3" ht="15.6">
      <c r="A388" s="208">
        <v>5019</v>
      </c>
      <c r="B388" s="208" t="s">
        <v>342</v>
      </c>
      <c r="C388" s="208" t="s">
        <v>582</v>
      </c>
    </row>
    <row r="389" spans="1:3" ht="15.6">
      <c r="A389" s="208">
        <v>5020</v>
      </c>
      <c r="B389" s="208" t="s">
        <v>496</v>
      </c>
      <c r="C389" s="208" t="s">
        <v>582</v>
      </c>
    </row>
    <row r="390" spans="1:3" ht="15.6">
      <c r="A390" s="208">
        <v>5021</v>
      </c>
      <c r="B390" s="208" t="s">
        <v>54</v>
      </c>
      <c r="C390" s="208" t="s">
        <v>582</v>
      </c>
    </row>
    <row r="391" spans="1:3" ht="15.6">
      <c r="A391" s="208">
        <v>5022</v>
      </c>
      <c r="B391" s="208" t="s">
        <v>343</v>
      </c>
      <c r="C391" s="208" t="s">
        <v>582</v>
      </c>
    </row>
    <row r="392" spans="1:3" ht="15.6">
      <c r="A392" s="208">
        <v>5023</v>
      </c>
      <c r="B392" s="208" t="s">
        <v>344</v>
      </c>
      <c r="C392" s="208" t="s">
        <v>582</v>
      </c>
    </row>
    <row r="393" spans="1:3" ht="15.6">
      <c r="A393" s="208">
        <v>5024</v>
      </c>
      <c r="B393" s="208" t="s">
        <v>345</v>
      </c>
      <c r="C393" s="208" t="s">
        <v>582</v>
      </c>
    </row>
    <row r="394" spans="1:3" ht="15.6">
      <c r="A394" s="208">
        <v>5025</v>
      </c>
      <c r="B394" s="208" t="s">
        <v>36</v>
      </c>
      <c r="C394" s="208" t="s">
        <v>582</v>
      </c>
    </row>
    <row r="395" spans="1:3" ht="15.6">
      <c r="A395" s="208">
        <v>5026</v>
      </c>
      <c r="B395" s="208" t="s">
        <v>346</v>
      </c>
      <c r="C395" s="208" t="s">
        <v>582</v>
      </c>
    </row>
    <row r="396" spans="1:3" ht="15.6">
      <c r="A396" s="208">
        <v>5027</v>
      </c>
      <c r="B396" s="208" t="s">
        <v>347</v>
      </c>
      <c r="C396" s="208" t="s">
        <v>582</v>
      </c>
    </row>
    <row r="397" spans="1:3" ht="15.6">
      <c r="A397" s="208">
        <v>5028</v>
      </c>
      <c r="B397" s="208" t="s">
        <v>348</v>
      </c>
      <c r="C397" s="208" t="s">
        <v>582</v>
      </c>
    </row>
    <row r="398" spans="1:3" ht="15.6">
      <c r="A398" s="208">
        <v>5029</v>
      </c>
      <c r="B398" s="208" t="s">
        <v>349</v>
      </c>
      <c r="C398" s="208" t="s">
        <v>582</v>
      </c>
    </row>
    <row r="399" spans="1:3" ht="15.6">
      <c r="A399" s="208">
        <v>5030</v>
      </c>
      <c r="B399" s="208" t="s">
        <v>350</v>
      </c>
      <c r="C399" s="208" t="s">
        <v>582</v>
      </c>
    </row>
    <row r="400" spans="1:3" ht="15.6">
      <c r="A400" s="208">
        <v>5031</v>
      </c>
      <c r="B400" s="208" t="s">
        <v>60</v>
      </c>
      <c r="C400" s="208" t="s">
        <v>582</v>
      </c>
    </row>
    <row r="401" spans="1:3" ht="15.6">
      <c r="A401" s="208">
        <v>5032</v>
      </c>
      <c r="B401" s="208" t="s">
        <v>351</v>
      </c>
      <c r="C401" s="208" t="s">
        <v>582</v>
      </c>
    </row>
    <row r="402" spans="1:3" ht="15.6">
      <c r="A402" s="208">
        <v>5033</v>
      </c>
      <c r="B402" s="208" t="s">
        <v>352</v>
      </c>
      <c r="C402" s="208" t="s">
        <v>582</v>
      </c>
    </row>
    <row r="403" spans="1:3" ht="15.6">
      <c r="A403" s="208">
        <v>5034</v>
      </c>
      <c r="B403" s="208" t="s">
        <v>355</v>
      </c>
      <c r="C403" s="208" t="s">
        <v>582</v>
      </c>
    </row>
    <row r="404" spans="1:3" ht="15.6">
      <c r="A404" s="208">
        <v>5035</v>
      </c>
      <c r="B404" s="208" t="s">
        <v>356</v>
      </c>
      <c r="C404" s="208" t="s">
        <v>582</v>
      </c>
    </row>
    <row r="405" spans="1:3" ht="15.6">
      <c r="A405" s="208">
        <v>5036</v>
      </c>
      <c r="B405" s="208" t="s">
        <v>357</v>
      </c>
      <c r="C405" s="208" t="s">
        <v>582</v>
      </c>
    </row>
    <row r="406" spans="1:3" ht="15.6">
      <c r="A406" s="208">
        <v>5037</v>
      </c>
      <c r="B406" s="208" t="s">
        <v>358</v>
      </c>
      <c r="C406" s="208" t="s">
        <v>582</v>
      </c>
    </row>
    <row r="407" spans="1:3" ht="15.6">
      <c r="A407" s="208">
        <v>5038</v>
      </c>
      <c r="B407" s="208" t="s">
        <v>359</v>
      </c>
      <c r="C407" s="208" t="s">
        <v>582</v>
      </c>
    </row>
    <row r="408" spans="1:3" ht="15.6">
      <c r="A408" s="208">
        <v>5039</v>
      </c>
      <c r="B408" s="208" t="s">
        <v>360</v>
      </c>
      <c r="C408" s="208" t="s">
        <v>582</v>
      </c>
    </row>
    <row r="409" spans="1:3" ht="15.6">
      <c r="A409" s="208">
        <v>5040</v>
      </c>
      <c r="B409" s="208" t="s">
        <v>501</v>
      </c>
      <c r="C409" s="208" t="s">
        <v>582</v>
      </c>
    </row>
    <row r="410" spans="1:3" ht="15.6">
      <c r="A410" s="208">
        <v>5041</v>
      </c>
      <c r="B410" s="208" t="s">
        <v>362</v>
      </c>
      <c r="C410" s="208" t="s">
        <v>582</v>
      </c>
    </row>
    <row r="411" spans="1:3" ht="15.6">
      <c r="A411" s="208">
        <v>5042</v>
      </c>
      <c r="B411" s="208" t="s">
        <v>363</v>
      </c>
      <c r="C411" s="208" t="s">
        <v>582</v>
      </c>
    </row>
    <row r="412" spans="1:3" ht="15.6">
      <c r="A412" s="208">
        <v>5043</v>
      </c>
      <c r="B412" s="208" t="s">
        <v>364</v>
      </c>
      <c r="C412" s="208" t="s">
        <v>582</v>
      </c>
    </row>
    <row r="413" spans="1:3" ht="15.6">
      <c r="A413" s="208">
        <v>5044</v>
      </c>
      <c r="B413" s="208" t="s">
        <v>365</v>
      </c>
      <c r="C413" s="208" t="s">
        <v>582</v>
      </c>
    </row>
    <row r="414" spans="1:3" ht="15.6">
      <c r="A414" s="208">
        <v>5045</v>
      </c>
      <c r="B414" s="208" t="s">
        <v>366</v>
      </c>
      <c r="C414" s="208" t="s">
        <v>582</v>
      </c>
    </row>
    <row r="415" spans="1:3" ht="15.6">
      <c r="A415" s="208">
        <v>5046</v>
      </c>
      <c r="B415" s="208" t="s">
        <v>367</v>
      </c>
      <c r="C415" s="208" t="s">
        <v>582</v>
      </c>
    </row>
    <row r="416" spans="1:3" ht="15.6">
      <c r="A416" s="208">
        <v>5047</v>
      </c>
      <c r="B416" s="208" t="s">
        <v>368</v>
      </c>
      <c r="C416" s="208" t="s">
        <v>582</v>
      </c>
    </row>
    <row r="417" spans="1:3" ht="15.6">
      <c r="A417" s="208">
        <v>5048</v>
      </c>
      <c r="B417" s="208" t="s">
        <v>369</v>
      </c>
      <c r="C417" s="208" t="s">
        <v>582</v>
      </c>
    </row>
    <row r="418" spans="1:3" ht="15.6">
      <c r="A418" s="208">
        <v>5049</v>
      </c>
      <c r="B418" s="208" t="s">
        <v>370</v>
      </c>
      <c r="C418" s="208" t="s">
        <v>582</v>
      </c>
    </row>
    <row r="419" spans="1:3" ht="15.6">
      <c r="A419" s="208">
        <v>5050</v>
      </c>
      <c r="B419" s="208" t="s">
        <v>371</v>
      </c>
      <c r="C419" s="208" t="s">
        <v>582</v>
      </c>
    </row>
    <row r="420" spans="1:3" ht="15.6">
      <c r="A420" s="208">
        <v>5051</v>
      </c>
      <c r="B420" s="208" t="s">
        <v>372</v>
      </c>
      <c r="C420" s="208" t="s">
        <v>582</v>
      </c>
    </row>
    <row r="421" spans="1:3" ht="15.6">
      <c r="A421" s="208">
        <v>5052</v>
      </c>
      <c r="B421" s="208" t="s">
        <v>373</v>
      </c>
      <c r="C421" s="208" t="s">
        <v>582</v>
      </c>
    </row>
    <row r="422" spans="1:3" ht="15.6">
      <c r="A422" s="208">
        <v>5053</v>
      </c>
      <c r="B422" s="208" t="s">
        <v>361</v>
      </c>
      <c r="C422" s="208" t="s">
        <v>582</v>
      </c>
    </row>
    <row r="423" spans="1:3" ht="15.6">
      <c r="A423" s="208">
        <v>5054</v>
      </c>
      <c r="B423" s="208" t="s">
        <v>583</v>
      </c>
      <c r="C423" s="208" t="s">
        <v>582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275"/>
  <sheetViews>
    <sheetView zoomScale="88" zoomScaleNormal="88" workbookViewId="0">
      <pane ySplit="9" topLeftCell="A10" activePane="bottomLeft" state="frozen"/>
      <selection pane="bottomLeft"/>
    </sheetView>
  </sheetViews>
  <sheetFormatPr baseColWidth="10" defaultRowHeight="15"/>
  <cols>
    <col min="1" max="1" width="2.1796875" customWidth="1"/>
    <col min="2" max="2" width="3.453125" customWidth="1"/>
    <col min="3" max="3" width="12.54296875" customWidth="1"/>
    <col min="5" max="5" width="3.453125" customWidth="1"/>
    <col min="6" max="6" width="9.36328125" customWidth="1"/>
    <col min="7" max="7" width="7.1796875" customWidth="1"/>
    <col min="8" max="8" width="6.81640625" customWidth="1"/>
    <col min="9" max="9" width="7.08984375" customWidth="1"/>
    <col min="10" max="10" width="6.81640625" style="96" customWidth="1"/>
    <col min="11" max="11" width="6.6328125" style="96" customWidth="1"/>
    <col min="12" max="12" width="7.81640625" customWidth="1"/>
    <col min="13" max="13" width="6.453125" customWidth="1"/>
    <col min="14" max="14" width="8.08984375" style="9" customWidth="1"/>
    <col min="15" max="15" width="5.54296875" style="9" customWidth="1"/>
    <col min="16" max="16" width="10.54296875" style="9" customWidth="1"/>
    <col min="17" max="17" width="7" customWidth="1"/>
    <col min="18" max="18" width="7.36328125" customWidth="1"/>
    <col min="19" max="19" width="7.54296875" style="9" customWidth="1"/>
    <col min="20" max="20" width="9.453125" style="9" customWidth="1"/>
    <col min="21" max="21" width="8" style="9" customWidth="1"/>
    <col min="22" max="22" width="7.08984375" style="1" customWidth="1"/>
    <col min="23" max="23" width="8.54296875" style="1" customWidth="1"/>
    <col min="24" max="25" width="9.90625" style="1" customWidth="1"/>
    <col min="26" max="26" width="9.81640625" style="1" customWidth="1"/>
    <col min="27" max="30" width="10.90625" style="1"/>
    <col min="31" max="31" width="10.90625" style="9"/>
    <col min="33" max="33" width="14" customWidth="1"/>
    <col min="34" max="34" width="12.54296875" customWidth="1"/>
    <col min="35" max="35" width="10.90625" customWidth="1"/>
  </cols>
  <sheetData>
    <row r="1" spans="1:38" ht="15.6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39"/>
      <c r="M1" s="39"/>
      <c r="N1" s="64"/>
      <c r="O1" s="64"/>
      <c r="P1" s="64"/>
      <c r="Q1" s="39"/>
      <c r="R1" s="39"/>
      <c r="S1" s="64"/>
      <c r="T1" s="39"/>
      <c r="U1" s="2"/>
      <c r="V1" s="5"/>
      <c r="W1" s="5"/>
      <c r="X1"/>
      <c r="Y1" s="4"/>
      <c r="Z1"/>
      <c r="AA1"/>
      <c r="AB1"/>
      <c r="AC1"/>
      <c r="AD1"/>
      <c r="AE1"/>
    </row>
    <row r="2" spans="1:38" s="126" customFormat="1" ht="31.8">
      <c r="A2" s="144"/>
      <c r="B2" s="144"/>
      <c r="C2" s="145" t="s">
        <v>487</v>
      </c>
      <c r="D2" s="145"/>
      <c r="E2" s="144"/>
      <c r="F2" s="144"/>
      <c r="G2" s="144"/>
      <c r="H2" s="144"/>
      <c r="I2" s="144"/>
      <c r="J2" s="150"/>
      <c r="K2" s="150"/>
      <c r="L2" s="145" t="s">
        <v>502</v>
      </c>
      <c r="M2" s="144"/>
      <c r="N2" s="144"/>
      <c r="O2" s="165" t="str">
        <f>+År!B2</f>
        <v>Skålda purke</v>
      </c>
      <c r="P2" s="151"/>
      <c r="Q2" s="151"/>
      <c r="R2" s="144"/>
      <c r="S2" s="165"/>
      <c r="T2" s="145"/>
      <c r="U2" s="2"/>
      <c r="V2" s="5"/>
      <c r="W2" s="5"/>
      <c r="X2" s="5"/>
      <c r="Y2"/>
      <c r="Z2" s="4"/>
      <c r="AA2"/>
      <c r="AB2"/>
      <c r="AC2"/>
      <c r="AD2"/>
      <c r="AE2"/>
      <c r="AF2"/>
      <c r="AG2"/>
      <c r="AH2"/>
      <c r="AI2"/>
      <c r="AJ2"/>
      <c r="AK2"/>
      <c r="AL2"/>
    </row>
    <row r="3" spans="1:38" ht="15.6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39"/>
      <c r="M3" s="39"/>
      <c r="N3" s="64"/>
      <c r="O3" s="64"/>
      <c r="P3" s="64"/>
      <c r="Q3" s="39"/>
      <c r="R3" s="39"/>
      <c r="S3" s="64"/>
      <c r="T3" s="39"/>
      <c r="U3" s="2"/>
      <c r="V3" s="5"/>
      <c r="W3" s="5"/>
      <c r="X3"/>
      <c r="Y3" s="4"/>
      <c r="Z3"/>
      <c r="AA3"/>
      <c r="AB3"/>
      <c r="AC3"/>
      <c r="AD3"/>
      <c r="AE3"/>
    </row>
    <row r="4" spans="1:38" ht="19.8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39"/>
      <c r="M4" s="39"/>
      <c r="N4" s="64"/>
      <c r="O4" s="64"/>
      <c r="P4" s="64"/>
      <c r="Q4" s="39"/>
      <c r="R4" s="39"/>
      <c r="S4" s="64"/>
      <c r="T4" s="157"/>
      <c r="U4" s="2"/>
      <c r="V4" s="5"/>
      <c r="W4" s="5"/>
      <c r="X4"/>
      <c r="Y4" s="4"/>
      <c r="Z4"/>
      <c r="AA4"/>
      <c r="AB4"/>
      <c r="AC4"/>
      <c r="AD4"/>
      <c r="AE4"/>
    </row>
    <row r="5" spans="1:38" s="137" customFormat="1" ht="19.8">
      <c r="A5" s="157"/>
      <c r="B5" s="157"/>
      <c r="C5" s="157"/>
      <c r="D5" s="142" t="s">
        <v>8</v>
      </c>
      <c r="E5" s="142"/>
      <c r="F5" s="332">
        <f>+År!R2</f>
        <v>45</v>
      </c>
      <c r="G5" s="321"/>
      <c r="H5" s="158"/>
      <c r="I5" s="142" t="s">
        <v>453</v>
      </c>
      <c r="J5" s="158"/>
      <c r="K5" s="159"/>
      <c r="L5" s="159"/>
      <c r="M5" s="326">
        <f>SUM(H10:H33)</f>
        <v>15339</v>
      </c>
      <c r="N5" s="325"/>
      <c r="O5" s="159"/>
      <c r="P5" s="159"/>
      <c r="Q5" s="158"/>
      <c r="R5" s="157"/>
      <c r="S5" s="157"/>
      <c r="T5" s="157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8" s="137" customFormat="1" ht="19.8">
      <c r="A6" s="157"/>
      <c r="B6" s="157"/>
      <c r="C6" s="157"/>
      <c r="D6" s="157"/>
      <c r="E6" s="157"/>
      <c r="F6" s="157"/>
      <c r="G6" s="142"/>
      <c r="H6" s="142"/>
      <c r="I6" s="142"/>
      <c r="J6" s="158"/>
      <c r="K6" s="158"/>
      <c r="L6" s="142"/>
      <c r="M6" s="142"/>
      <c r="N6" s="191"/>
      <c r="O6" s="191"/>
      <c r="P6" s="159"/>
      <c r="Q6" s="181" t="s">
        <v>3</v>
      </c>
      <c r="R6" s="142"/>
      <c r="S6" s="191"/>
      <c r="T6" s="157"/>
      <c r="U6" s="2"/>
      <c r="V6" s="5"/>
      <c r="W6" s="5"/>
      <c r="X6"/>
      <c r="Y6" s="4"/>
      <c r="Z6"/>
      <c r="AA6"/>
      <c r="AB6"/>
      <c r="AC6"/>
      <c r="AD6"/>
      <c r="AE6"/>
      <c r="AF6"/>
      <c r="AG6"/>
      <c r="AH6"/>
      <c r="AI6"/>
      <c r="AJ6"/>
      <c r="AK6"/>
    </row>
    <row r="7" spans="1:38" ht="15.6">
      <c r="A7" s="39"/>
      <c r="B7" s="39"/>
      <c r="C7" s="39"/>
      <c r="D7" s="39"/>
      <c r="E7" s="39"/>
      <c r="F7" s="39"/>
      <c r="G7" s="45" t="s">
        <v>3</v>
      </c>
      <c r="H7" s="64"/>
      <c r="I7" s="82" t="s">
        <v>3</v>
      </c>
      <c r="J7" s="148"/>
      <c r="K7" s="100"/>
      <c r="L7" s="84"/>
      <c r="M7" s="84" t="s">
        <v>2</v>
      </c>
      <c r="N7" s="82" t="s">
        <v>18</v>
      </c>
      <c r="O7" s="82" t="s">
        <v>476</v>
      </c>
      <c r="P7" s="82" t="s">
        <v>52</v>
      </c>
      <c r="Q7" s="82" t="s">
        <v>11</v>
      </c>
      <c r="R7" s="84"/>
      <c r="S7" s="82" t="s">
        <v>18</v>
      </c>
      <c r="T7" s="39"/>
      <c r="U7" s="2"/>
      <c r="V7" s="5"/>
      <c r="W7" s="5"/>
      <c r="X7"/>
      <c r="Y7" s="4"/>
      <c r="Z7"/>
      <c r="AA7"/>
      <c r="AB7"/>
      <c r="AC7"/>
      <c r="AD7"/>
      <c r="AE7"/>
    </row>
    <row r="8" spans="1:38" ht="15.6">
      <c r="A8" s="39"/>
      <c r="B8" s="39"/>
      <c r="C8" s="39"/>
      <c r="D8" s="39"/>
      <c r="E8" s="45"/>
      <c r="F8" s="45"/>
      <c r="G8" s="45" t="s">
        <v>526</v>
      </c>
      <c r="H8" s="82" t="s">
        <v>3</v>
      </c>
      <c r="I8" s="82" t="s">
        <v>482</v>
      </c>
      <c r="J8" s="148" t="s">
        <v>3</v>
      </c>
      <c r="K8" s="148" t="s">
        <v>1</v>
      </c>
      <c r="L8" s="84" t="s">
        <v>18</v>
      </c>
      <c r="M8" s="84" t="s">
        <v>476</v>
      </c>
      <c r="N8" s="82" t="s">
        <v>480</v>
      </c>
      <c r="O8" s="82" t="s">
        <v>480</v>
      </c>
      <c r="P8" s="82" t="s">
        <v>85</v>
      </c>
      <c r="Q8" s="82" t="s">
        <v>533</v>
      </c>
      <c r="R8" s="84" t="s">
        <v>18</v>
      </c>
      <c r="S8" s="82" t="s">
        <v>480</v>
      </c>
      <c r="T8" s="39"/>
      <c r="U8" s="4"/>
      <c r="V8" s="4"/>
      <c r="W8" s="4"/>
      <c r="X8" s="4"/>
      <c r="Y8" s="5"/>
      <c r="Z8"/>
      <c r="AA8"/>
      <c r="AB8"/>
      <c r="AC8"/>
      <c r="AD8"/>
      <c r="AE8"/>
    </row>
    <row r="9" spans="1:38" ht="15.6">
      <c r="A9" s="39"/>
      <c r="B9" s="45" t="s">
        <v>488</v>
      </c>
      <c r="C9" s="45"/>
      <c r="D9" s="45"/>
      <c r="E9" s="45" t="s">
        <v>61</v>
      </c>
      <c r="F9" s="45"/>
      <c r="G9" s="46" t="s">
        <v>505</v>
      </c>
      <c r="H9" s="83" t="s">
        <v>11</v>
      </c>
      <c r="I9" s="83" t="s">
        <v>475</v>
      </c>
      <c r="J9" s="171" t="s">
        <v>444</v>
      </c>
      <c r="K9" s="171" t="s">
        <v>444</v>
      </c>
      <c r="L9" s="85" t="s">
        <v>475</v>
      </c>
      <c r="M9" s="85" t="s">
        <v>478</v>
      </c>
      <c r="N9" s="83" t="s">
        <v>477</v>
      </c>
      <c r="O9" s="83" t="s">
        <v>477</v>
      </c>
      <c r="P9" s="83" t="s">
        <v>484</v>
      </c>
      <c r="Q9" s="83" t="s">
        <v>540</v>
      </c>
      <c r="R9" s="85" t="s">
        <v>30</v>
      </c>
      <c r="S9" s="83" t="s">
        <v>483</v>
      </c>
      <c r="T9" s="39"/>
      <c r="U9" s="4"/>
      <c r="V9" s="52"/>
      <c r="W9" s="52"/>
      <c r="Y9" s="5"/>
      <c r="Z9"/>
      <c r="AA9"/>
      <c r="AB9"/>
      <c r="AC9"/>
      <c r="AD9"/>
      <c r="AE9"/>
    </row>
    <row r="10" spans="1:38" ht="15.6">
      <c r="A10" s="39"/>
      <c r="B10" s="60">
        <f>+'Ark1'!K2879</f>
        <v>0</v>
      </c>
      <c r="C10" s="60" t="str">
        <f>VLOOKUP(B10,RNR!$G$16:$H$18,2)</f>
        <v>Ordinær</v>
      </c>
      <c r="D10" s="60">
        <f>+'Ark1'!C2879</f>
        <v>2024</v>
      </c>
      <c r="E10" s="60">
        <f>+'Ark1'!D2879</f>
        <v>1</v>
      </c>
      <c r="F10" s="60" t="str">
        <f>VLOOKUP(E10,RNR!$J$1:$K$12,2)</f>
        <v>Januar</v>
      </c>
      <c r="G10" s="60">
        <f>+IF(H10=0,"",'Ark1'!Q2879)</f>
        <v>206</v>
      </c>
      <c r="H10" s="200">
        <f>+'Ark1'!R2879</f>
        <v>1863</v>
      </c>
      <c r="I10" s="60">
        <f>+IF(H10=0,"",'Ark1'!S2879)</f>
        <v>1854</v>
      </c>
      <c r="J10" s="98">
        <f>+IF(H10=0,"",'Ark1'!T2879)</f>
        <v>68.770764119601367</v>
      </c>
      <c r="K10" s="98">
        <f>+IF(H10=0,"",'Ark1'!U2879)</f>
        <v>67.318722967522646</v>
      </c>
      <c r="L10" s="201">
        <f>+IF(H10=0,"",'Ark1'!W2879)</f>
        <v>58.995145631067984</v>
      </c>
      <c r="M10" s="61">
        <f>+IF(H10=0,"",'Ark1'!AB2879)</f>
        <v>4.2585630664431129</v>
      </c>
      <c r="N10" s="199">
        <f>+IF(H10=0,"",'Ark1'!Y2879)</f>
        <v>151.99227053140103</v>
      </c>
      <c r="O10" s="76">
        <f>+IF(H10=0,"",'Ark1'!AA2879)</f>
        <v>29.398842529285162</v>
      </c>
      <c r="P10" s="76">
        <f>+IF(H10=0,"",'Ark1'!AC2879)</f>
        <v>-33.575494111799628</v>
      </c>
      <c r="Q10" s="76">
        <f>+IF(H10=0,"",I10/G10)</f>
        <v>9</v>
      </c>
      <c r="R10" s="61">
        <f>+IF(H10=0,"",'Ark1'!V2879)</f>
        <v>6.3499731615673642</v>
      </c>
      <c r="S10" s="76">
        <f>+IF(H10=0,"",'Ark1'!X2879)</f>
        <v>165.47902967580441</v>
      </c>
      <c r="T10" s="39"/>
      <c r="U10" s="4"/>
      <c r="V10" s="52"/>
      <c r="W10" s="52"/>
      <c r="Y10" s="5"/>
      <c r="Z10"/>
      <c r="AA10"/>
      <c r="AB10"/>
      <c r="AC10"/>
      <c r="AD10"/>
      <c r="AE10"/>
    </row>
    <row r="11" spans="1:38" ht="15.6">
      <c r="A11" s="39"/>
      <c r="B11" s="60">
        <f>+'Ark1'!K2880</f>
        <v>2</v>
      </c>
      <c r="C11" s="60" t="str">
        <f>VLOOKUP(B11,RNR!$G$16:$H$18,2)</f>
        <v>Med baklabb</v>
      </c>
      <c r="D11" s="60">
        <f>+'Ark1'!C2880</f>
        <v>2024</v>
      </c>
      <c r="E11" s="60">
        <f>+'Ark1'!D2880</f>
        <v>1</v>
      </c>
      <c r="F11" s="60" t="str">
        <f>VLOOKUP(E11,RNR!$J$1:$K$12,2)</f>
        <v>Januar</v>
      </c>
      <c r="G11" s="60">
        <f>+IF(H11=0,"",'Ark1'!Q2880)</f>
        <v>99</v>
      </c>
      <c r="H11" s="200">
        <f>+'Ark1'!R2880</f>
        <v>832</v>
      </c>
      <c r="I11" s="60">
        <f>+IF(H11=0,"",'Ark1'!S2880)</f>
        <v>832</v>
      </c>
      <c r="J11" s="98">
        <f>+IF(H11=0,"",'Ark1'!T2880)</f>
        <v>30.71244001476559</v>
      </c>
      <c r="K11" s="98">
        <f>+IF(H11=0,"",'Ark1'!U2880)</f>
        <v>32.157750679162568</v>
      </c>
      <c r="L11" s="201">
        <f>+IF(H11=0,"",'Ark1'!W2880)</f>
        <v>58.513221153846168</v>
      </c>
      <c r="M11" s="61">
        <f>+IF(H11=0,"",'Ark1'!AB2880)</f>
        <v>5.1114801229433162</v>
      </c>
      <c r="N11" s="199">
        <f>+IF(H11=0,"",'Ark1'!Y2880)</f>
        <v>162.57764423076924</v>
      </c>
      <c r="O11" s="76">
        <f>+IF(H11=0,"",'Ark1'!AA2880)</f>
        <v>31.530894194124748</v>
      </c>
      <c r="P11" s="76">
        <f>+IF(H11=0,"",'Ark1'!AC2880)</f>
        <v>-28.422839416308793</v>
      </c>
      <c r="Q11" s="76">
        <f t="shared" ref="Q11:Q32" si="0">+IF(H11=0,"",I11/G11)</f>
        <v>8.4040404040404049</v>
      </c>
      <c r="R11" s="61">
        <f>+IF(H11=0,"",'Ark1'!V2880)</f>
        <v>6.5120192307692308</v>
      </c>
      <c r="S11" s="76">
        <f>+IF(H11=0,"",'Ark1'!X2880)</f>
        <v>176.14045962163519</v>
      </c>
      <c r="T11" s="39"/>
      <c r="U11" s="4"/>
      <c r="V11" s="52"/>
      <c r="W11" s="52"/>
      <c r="Y11" s="5"/>
      <c r="Z11"/>
      <c r="AA11"/>
      <c r="AB11"/>
      <c r="AC11"/>
      <c r="AD11"/>
      <c r="AE11"/>
    </row>
    <row r="12" spans="1:38" s="308" customFormat="1" ht="15.6">
      <c r="A12" s="39"/>
      <c r="B12" s="60">
        <f>+'Ark1'!K2881</f>
        <v>4</v>
      </c>
      <c r="C12" s="60" t="str">
        <f>VLOOKUP(B12,RNR!$G$16:$H$18,2)</f>
        <v>Økologisk</v>
      </c>
      <c r="D12" s="60">
        <f>+'Ark1'!C2881</f>
        <v>2024</v>
      </c>
      <c r="E12" s="60">
        <f>+'Ark1'!D2881</f>
        <v>1</v>
      </c>
      <c r="F12" s="60" t="str">
        <f>VLOOKUP(E12,RNR!$J$1:$K$12,2)</f>
        <v>Januar</v>
      </c>
      <c r="G12" s="60">
        <f>+IF(H12=0,"",'Ark1'!Q2881)</f>
        <v>12</v>
      </c>
      <c r="H12" s="200">
        <f>+'Ark1'!R2881</f>
        <v>14</v>
      </c>
      <c r="I12" s="60">
        <f>+IF(H12=0,"",'Ark1'!S2881)</f>
        <v>14</v>
      </c>
      <c r="J12" s="98">
        <f>+IF(H12=0,"",'Ark1'!T2881)</f>
        <v>0.51679586563307489</v>
      </c>
      <c r="K12" s="98">
        <f>+IF(H12=0,"",'Ark1'!U2881)</f>
        <v>0.52352635331479103</v>
      </c>
      <c r="L12" s="201">
        <f>+IF(H12=0,"",'Ark1'!W2881)</f>
        <v>59.357142857142847</v>
      </c>
      <c r="M12" s="61">
        <f>+IF(H12=0,"",'Ark1'!AB2881)</f>
        <v>4.4014144294297184</v>
      </c>
      <c r="N12" s="199">
        <f>+IF(H12=0,"",'Ark1'!Y2881)</f>
        <v>157.29285714285723</v>
      </c>
      <c r="O12" s="76">
        <f>+IF(H12=0,"",'Ark1'!AA2881)</f>
        <v>35.614753449452643</v>
      </c>
      <c r="P12" s="76">
        <f>+IF(H12=0,"",'Ark1'!AC2881)</f>
        <v>-48.864347168162752</v>
      </c>
      <c r="Q12" s="76">
        <f t="shared" si="0"/>
        <v>1.1666666666666667</v>
      </c>
      <c r="R12" s="61">
        <f>+IF(H12=0,"",'Ark1'!V2881)</f>
        <v>1.3571428571428577</v>
      </c>
      <c r="S12" s="76">
        <f>+IF(H12=0,"",'Ark1'!X2881)</f>
        <v>170.41479647113445</v>
      </c>
      <c r="T12" s="39"/>
      <c r="U12" s="4"/>
      <c r="V12" s="52"/>
      <c r="W12" s="52"/>
      <c r="X12" s="1"/>
      <c r="Y12" s="5"/>
    </row>
    <row r="13" spans="1:38" s="310" customFormat="1" ht="15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"/>
      <c r="V13" s="52"/>
      <c r="W13" s="52"/>
      <c r="X13" s="1"/>
      <c r="Y13" s="5"/>
      <c r="AA13" s="2"/>
      <c r="AB13" s="2"/>
      <c r="AC13" s="2"/>
    </row>
    <row r="14" spans="1:38" ht="15.6">
      <c r="A14" s="39"/>
      <c r="B14" s="60">
        <f>+'Ark1'!K2882</f>
        <v>0</v>
      </c>
      <c r="C14" s="60" t="str">
        <f>VLOOKUP(B14,RNR!$G$16:$H$18,2)</f>
        <v>Ordinær</v>
      </c>
      <c r="D14" s="60">
        <f>+'Ark1'!C2882</f>
        <v>2024</v>
      </c>
      <c r="E14" s="60">
        <f>+'Ark1'!D2882</f>
        <v>2</v>
      </c>
      <c r="F14" s="60" t="str">
        <f>VLOOKUP(E14,RNR!$J$1:$K$12,2)</f>
        <v>Februar</v>
      </c>
      <c r="G14" s="60">
        <f>+IF(H14=0,"",'Ark1'!Q2882)</f>
        <v>206</v>
      </c>
      <c r="H14" s="200">
        <f>+'Ark1'!R2882</f>
        <v>1496</v>
      </c>
      <c r="I14" s="60">
        <f>+IF(H14=0,"",'Ark1'!S2882)</f>
        <v>1490</v>
      </c>
      <c r="J14" s="98">
        <f>+IF(H14=0,"",'Ark1'!T2882)</f>
        <v>55.904334828101661</v>
      </c>
      <c r="K14" s="98">
        <f>+IF(H14=0,"",'Ark1'!U2882)</f>
        <v>54.733855848119958</v>
      </c>
      <c r="L14" s="201">
        <f>+IF(H14=0,"",'Ark1'!W2882)</f>
        <v>59.459731543624173</v>
      </c>
      <c r="M14" s="61">
        <f>+IF(H14=0,"",'Ark1'!AB2882)</f>
        <v>4.193481990315318</v>
      </c>
      <c r="N14" s="199">
        <f>+IF(H14=0,"",'Ark1'!Y2882)</f>
        <v>149.63870320855619</v>
      </c>
      <c r="O14" s="76">
        <f>+IF(H14=0,"",'Ark1'!AA2882)</f>
        <v>30.131705208577845</v>
      </c>
      <c r="P14" s="76">
        <f>+IF(H14=0,"",'Ark1'!AC2882)</f>
        <v>-32.158849697004321</v>
      </c>
      <c r="Q14" s="76">
        <f t="shared" si="0"/>
        <v>7.233009708737864</v>
      </c>
      <c r="R14" s="61">
        <f>+IF(H14=0,"",'Ark1'!V2882)</f>
        <v>5.6544117647058814</v>
      </c>
      <c r="S14" s="76">
        <f>+IF(H14=0,"",'Ark1'!X2882)</f>
        <v>162.64295977427719</v>
      </c>
      <c r="T14" s="39"/>
      <c r="U14" s="4"/>
      <c r="V14" s="52"/>
      <c r="W14" s="52"/>
      <c r="Y14" s="5"/>
      <c r="Z14"/>
      <c r="AA14"/>
      <c r="AB14"/>
      <c r="AC14"/>
      <c r="AD14"/>
      <c r="AE14"/>
    </row>
    <row r="15" spans="1:38" ht="15.6">
      <c r="A15" s="39"/>
      <c r="B15" s="60">
        <f>+'Ark1'!K2883</f>
        <v>2</v>
      </c>
      <c r="C15" s="60" t="str">
        <f>VLOOKUP(B15,RNR!$G$16:$H$18,2)</f>
        <v>Med baklabb</v>
      </c>
      <c r="D15" s="60">
        <f>+'Ark1'!C2883</f>
        <v>2024</v>
      </c>
      <c r="E15" s="60">
        <f>+'Ark1'!D2883</f>
        <v>2</v>
      </c>
      <c r="F15" s="60" t="str">
        <f>VLOOKUP(E15,RNR!$J$1:$K$12,2)</f>
        <v>Februar</v>
      </c>
      <c r="G15" s="60">
        <f>+IF(H15=0,"",'Ark1'!Q2883)</f>
        <v>105</v>
      </c>
      <c r="H15" s="200">
        <f>+'Ark1'!R2883</f>
        <v>1157</v>
      </c>
      <c r="I15" s="60">
        <f>+IF(H15=0,"",'Ark1'!S2883)</f>
        <v>1157</v>
      </c>
      <c r="J15" s="98">
        <f>+IF(H15=0,"",'Ark1'!T2883)</f>
        <v>43.236173393124055</v>
      </c>
      <c r="K15" s="98">
        <f>+IF(H15=0,"",'Ark1'!U2883)</f>
        <v>44.549096275664027</v>
      </c>
      <c r="L15" s="201">
        <f>+IF(H15=0,"",'Ark1'!W2883)</f>
        <v>58.572169403630078</v>
      </c>
      <c r="M15" s="61">
        <f>+IF(H15=0,"",'Ark1'!AB2883)</f>
        <v>5.2019895016335251</v>
      </c>
      <c r="N15" s="199">
        <f>+IF(H15=0,"",'Ark1'!Y2883)</f>
        <v>157.47986171132223</v>
      </c>
      <c r="O15" s="76">
        <f>+IF(H15=0,"",'Ark1'!AA2883)</f>
        <v>31.135066963073751</v>
      </c>
      <c r="P15" s="76">
        <f>+IF(H15=0,"",'Ark1'!AC2883)</f>
        <v>-37.531277362443042</v>
      </c>
      <c r="Q15" s="76">
        <f t="shared" si="0"/>
        <v>11.019047619047619</v>
      </c>
      <c r="R15" s="61">
        <f>+IF(H15=0,"",'Ark1'!V2883)</f>
        <v>6.178046672428696</v>
      </c>
      <c r="S15" s="76">
        <f>+IF(H15=0,"",'Ark1'!X2883)</f>
        <v>170.61740163740237</v>
      </c>
      <c r="T15" s="39"/>
      <c r="U15" s="4"/>
      <c r="V15" s="52"/>
      <c r="W15" s="52"/>
      <c r="Y15" s="5"/>
      <c r="Z15"/>
      <c r="AA15"/>
      <c r="AB15"/>
      <c r="AC15"/>
      <c r="AD15"/>
      <c r="AE15"/>
    </row>
    <row r="16" spans="1:38" ht="15.6">
      <c r="A16" s="39"/>
      <c r="B16" s="60">
        <f>+'Ark1'!K2884</f>
        <v>4</v>
      </c>
      <c r="C16" s="60" t="str">
        <f>VLOOKUP(B16,RNR!$G$16:$H$18,2)</f>
        <v>Økologisk</v>
      </c>
      <c r="D16" s="60">
        <f>+'Ark1'!C2884</f>
        <v>2024</v>
      </c>
      <c r="E16" s="60">
        <f>+'Ark1'!D2884</f>
        <v>2</v>
      </c>
      <c r="F16" s="60" t="str">
        <f>VLOOKUP(E16,RNR!$J$1:$K$12,2)</f>
        <v>Februar</v>
      </c>
      <c r="G16" s="60">
        <f>+IF(H16=0,"",'Ark1'!Q2884)</f>
        <v>15</v>
      </c>
      <c r="H16" s="200">
        <f>+'Ark1'!R2884</f>
        <v>23</v>
      </c>
      <c r="I16" s="60">
        <f>+IF(H16=0,"",'Ark1'!S2884)</f>
        <v>19</v>
      </c>
      <c r="J16" s="98">
        <f>+IF(H16=0,"",'Ark1'!T2884)</f>
        <v>0.85949177877428995</v>
      </c>
      <c r="K16" s="98">
        <f>+IF(H16=0,"",'Ark1'!U2884)</f>
        <v>0.71704787621602517</v>
      </c>
      <c r="L16" s="201">
        <f>+IF(H16=0,"",'Ark1'!W2884)</f>
        <v>60.894736842105239</v>
      </c>
      <c r="M16" s="61">
        <f>+IF(H16=0,"",'Ark1'!AB2884)</f>
        <v>0</v>
      </c>
      <c r="N16" s="199">
        <f>+IF(H16=0,"",'Ark1'!Y2884)</f>
        <v>127.50869565217388</v>
      </c>
      <c r="O16" s="76">
        <f>+IF(H16=0,"",'Ark1'!AA2884)</f>
        <v>57.297509529978399</v>
      </c>
      <c r="P16" s="76">
        <f>+IF(H16=0,"",'Ark1'!AC2884)</f>
        <v>0</v>
      </c>
      <c r="Q16" s="76">
        <f t="shared" si="0"/>
        <v>1.2666666666666666</v>
      </c>
      <c r="R16" s="61">
        <f>+IF(H16=0,"",'Ark1'!V2884)</f>
        <v>2.4782608695652169</v>
      </c>
      <c r="S16" s="76">
        <f>+IF(H16=0,"",'Ark1'!X2884)</f>
        <v>160.09703707192989</v>
      </c>
      <c r="T16" s="39"/>
      <c r="U16" s="4"/>
      <c r="V16" s="52"/>
      <c r="W16" s="52"/>
      <c r="Y16" s="5"/>
      <c r="Z16"/>
      <c r="AA16"/>
      <c r="AB16"/>
      <c r="AC16"/>
      <c r="AD16"/>
      <c r="AE16"/>
    </row>
    <row r="17" spans="1:31" s="310" customFormat="1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4"/>
      <c r="V17" s="52"/>
      <c r="W17" s="52"/>
      <c r="X17" s="1"/>
      <c r="Y17" s="5"/>
      <c r="AA17" s="2"/>
      <c r="AB17" s="2"/>
      <c r="AC17" s="2"/>
    </row>
    <row r="18" spans="1:31" ht="15.6">
      <c r="A18" s="39"/>
      <c r="B18" s="60">
        <f>+'Ark1'!K2885</f>
        <v>0</v>
      </c>
      <c r="C18" s="60" t="str">
        <f>VLOOKUP(B18,RNR!$G$16:$H$18,2)</f>
        <v>Ordinær</v>
      </c>
      <c r="D18" s="60">
        <f>+'Ark1'!C2885</f>
        <v>2024</v>
      </c>
      <c r="E18" s="60">
        <f>+'Ark1'!D2885</f>
        <v>3</v>
      </c>
      <c r="F18" s="60" t="str">
        <f>VLOOKUP(E18,RNR!$J$1:$K$12,2)</f>
        <v>Mars</v>
      </c>
      <c r="G18" s="60">
        <f>+IF(H18=0,"",'Ark1'!Q2885)</f>
        <v>187</v>
      </c>
      <c r="H18" s="200">
        <f>+'Ark1'!R2885</f>
        <v>1389</v>
      </c>
      <c r="I18" s="60">
        <f>+IF(H18=0,"",'Ark1'!S2885)</f>
        <v>1386</v>
      </c>
      <c r="J18" s="98">
        <f>+IF(H18=0,"",'Ark1'!T2885)</f>
        <v>65.549787635677205</v>
      </c>
      <c r="K18" s="98">
        <f>+IF(H18=0,"",'Ark1'!U2885)</f>
        <v>64.412162825699298</v>
      </c>
      <c r="L18" s="201">
        <f>+IF(H18=0,"",'Ark1'!W2885)</f>
        <v>59.526695526695555</v>
      </c>
      <c r="M18" s="61">
        <f>+IF(H18=0,"",'Ark1'!AB2885)</f>
        <v>4.1039445588273216</v>
      </c>
      <c r="N18" s="199">
        <f>+IF(H18=0,"",'Ark1'!Y2885)</f>
        <v>150.63621310295184</v>
      </c>
      <c r="O18" s="76">
        <f>+IF(H18=0,"",'Ark1'!AA2885)</f>
        <v>30.178447347958752</v>
      </c>
      <c r="P18" s="76">
        <f>+IF(H18=0,"",'Ark1'!AC2885)</f>
        <v>-39.134751292878001</v>
      </c>
      <c r="Q18" s="76">
        <f t="shared" si="0"/>
        <v>7.4117647058823533</v>
      </c>
      <c r="R18" s="61">
        <f>+IF(H18=0,"",'Ark1'!V2885)</f>
        <v>5.4967602591792657</v>
      </c>
      <c r="S18" s="76">
        <f>+IF(H18=0,"",'Ark1'!X2885)</f>
        <v>163.56935432164357</v>
      </c>
      <c r="T18" s="39"/>
      <c r="U18" s="4"/>
      <c r="V18" s="52"/>
      <c r="W18" s="52"/>
      <c r="Y18" s="5"/>
      <c r="Z18"/>
      <c r="AA18"/>
      <c r="AB18"/>
      <c r="AC18"/>
      <c r="AD18"/>
      <c r="AE18"/>
    </row>
    <row r="19" spans="1:31" ht="15.6">
      <c r="A19" s="39"/>
      <c r="B19" s="60">
        <f>+'Ark1'!K2886</f>
        <v>2</v>
      </c>
      <c r="C19" s="60" t="str">
        <f>VLOOKUP(B19,RNR!$G$16:$H$18,2)</f>
        <v>Med baklabb</v>
      </c>
      <c r="D19" s="60">
        <f>+'Ark1'!C2886</f>
        <v>2024</v>
      </c>
      <c r="E19" s="60">
        <f>+'Ark1'!D2886</f>
        <v>3</v>
      </c>
      <c r="F19" s="60" t="str">
        <f>VLOOKUP(E19,RNR!$J$1:$K$12,2)</f>
        <v>Mars</v>
      </c>
      <c r="G19" s="60">
        <f>+IF(H19=0,"",'Ark1'!Q2886)</f>
        <v>90</v>
      </c>
      <c r="H19" s="200">
        <f>+'Ark1'!R2886</f>
        <v>713</v>
      </c>
      <c r="I19" s="60">
        <f>+IF(H19=0,"",'Ark1'!S2886)</f>
        <v>713</v>
      </c>
      <c r="J19" s="98">
        <f>+IF(H19=0,"",'Ark1'!T2886)</f>
        <v>33.647947144879659</v>
      </c>
      <c r="K19" s="98">
        <f>+IF(H19=0,"",'Ark1'!U2886)</f>
        <v>34.85124941624332</v>
      </c>
      <c r="L19" s="201">
        <f>+IF(H19=0,"",'Ark1'!W2886)</f>
        <v>58.496493688639539</v>
      </c>
      <c r="M19" s="61">
        <f>+IF(H19=0,"",'Ark1'!AB2886)</f>
        <v>5.5497547087325296</v>
      </c>
      <c r="N19" s="199">
        <f>+IF(H19=0,"",'Ark1'!Y2886)</f>
        <v>158.77882187938278</v>
      </c>
      <c r="O19" s="76">
        <f>+IF(H19=0,"",'Ark1'!AA2886)</f>
        <v>32.055404574376389</v>
      </c>
      <c r="P19" s="76">
        <f>+IF(H19=0,"",'Ark1'!AC2886)</f>
        <v>-49.616361810297747</v>
      </c>
      <c r="Q19" s="76">
        <f t="shared" si="0"/>
        <v>7.9222222222222225</v>
      </c>
      <c r="R19" s="61">
        <f>+IF(H19=0,"",'Ark1'!V2886)</f>
        <v>6.3155680224403916</v>
      </c>
      <c r="S19" s="76">
        <f>+IF(H19=0,"",'Ark1'!X2886)</f>
        <v>172.02472576314503</v>
      </c>
      <c r="T19" s="39"/>
      <c r="U19" s="4"/>
      <c r="V19" s="52"/>
      <c r="W19" s="52"/>
      <c r="Y19" s="5"/>
      <c r="Z19"/>
      <c r="AA19" s="2"/>
      <c r="AB19" s="2"/>
      <c r="AC19" s="2"/>
      <c r="AD19"/>
      <c r="AE19"/>
    </row>
    <row r="20" spans="1:31" ht="15.6">
      <c r="A20" s="39"/>
      <c r="B20" s="60">
        <f>+'Ark1'!K2887</f>
        <v>4</v>
      </c>
      <c r="C20" s="60" t="str">
        <f>VLOOKUP(B20,RNR!$G$16:$H$18,2)</f>
        <v>Økologisk</v>
      </c>
      <c r="D20" s="60">
        <f>+'Ark1'!C2887</f>
        <v>2024</v>
      </c>
      <c r="E20" s="60">
        <f>+'Ark1'!D2887</f>
        <v>3</v>
      </c>
      <c r="F20" s="60" t="str">
        <f>VLOOKUP(E20,RNR!$J$1:$K$12,2)</f>
        <v>Mars</v>
      </c>
      <c r="G20" s="60">
        <f>+IF(H20=0,"",'Ark1'!Q2887)</f>
        <v>15</v>
      </c>
      <c r="H20" s="200">
        <f>+'Ark1'!R2887</f>
        <v>17</v>
      </c>
      <c r="I20" s="60">
        <f>+IF(H20=0,"",'Ark1'!S2887)</f>
        <v>16</v>
      </c>
      <c r="J20" s="98">
        <f>+IF(H20=0,"",'Ark1'!T2887)</f>
        <v>0.80226521944313356</v>
      </c>
      <c r="K20" s="98">
        <f>+IF(H20=0,"",'Ark1'!U2887)</f>
        <v>0.73658775805738097</v>
      </c>
      <c r="L20" s="201">
        <f>+IF(H20=0,"",'Ark1'!W2887)</f>
        <v>60.1875</v>
      </c>
      <c r="M20" s="61">
        <f>+IF(H20=0,"",'Ark1'!AB2887)</f>
        <v>3.2252664618601656</v>
      </c>
      <c r="N20" s="199">
        <f>+IF(H20=0,"",'Ark1'!Y2887)</f>
        <v>140.74705882352939</v>
      </c>
      <c r="O20" s="76">
        <f>+IF(H20=0,"",'Ark1'!AA2887)</f>
        <v>32.329977744154121</v>
      </c>
      <c r="P20" s="76">
        <f>+IF(H20=0,"",'Ark1'!AC2887)</f>
        <v>-54.845997232372149</v>
      </c>
      <c r="Q20" s="76">
        <f t="shared" si="0"/>
        <v>1.0666666666666667</v>
      </c>
      <c r="R20" s="61">
        <f>+IF(H20=0,"",'Ark1'!V2887)</f>
        <v>2.2941176470588238</v>
      </c>
      <c r="S20" s="76">
        <f>+IF(H20=0,"",'Ark1'!X2887)</f>
        <v>164.3362437065833</v>
      </c>
      <c r="T20" s="39"/>
      <c r="U20" s="4"/>
      <c r="V20" s="52"/>
      <c r="W20" s="52"/>
      <c r="Y20" s="5"/>
      <c r="Z20"/>
      <c r="AA20" s="2"/>
      <c r="AB20" s="2"/>
      <c r="AC20" s="2"/>
      <c r="AD20"/>
      <c r="AE20"/>
    </row>
    <row r="21" spans="1:31" s="310" customFormat="1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4"/>
      <c r="V21" s="52"/>
      <c r="W21" s="52"/>
      <c r="X21" s="1"/>
      <c r="Y21" s="5"/>
      <c r="AA21" s="2"/>
      <c r="AB21" s="2"/>
      <c r="AC21" s="2"/>
    </row>
    <row r="22" spans="1:31" ht="15.6">
      <c r="A22" s="39"/>
      <c r="B22" s="60">
        <f>+'Ark1'!K2888</f>
        <v>0</v>
      </c>
      <c r="C22" s="60" t="str">
        <f>VLOOKUP(B22,RNR!$G$16:$H$18,2)</f>
        <v>Ordinær</v>
      </c>
      <c r="D22" s="60">
        <f>+'Ark1'!C2888</f>
        <v>2024</v>
      </c>
      <c r="E22" s="60">
        <f>+'Ark1'!D2888</f>
        <v>4</v>
      </c>
      <c r="F22" s="60" t="str">
        <f>VLOOKUP(E22,RNR!$J$1:$K$12,2)</f>
        <v>April</v>
      </c>
      <c r="G22" s="60">
        <f>+IF(H22=0,"",'Ark1'!Q2888)</f>
        <v>207</v>
      </c>
      <c r="H22" s="200">
        <f>+'Ark1'!R2888</f>
        <v>1689</v>
      </c>
      <c r="I22" s="60">
        <f>+IF(H22=0,"",'Ark1'!S2888)</f>
        <v>1686</v>
      </c>
      <c r="J22" s="98">
        <f>+IF(H22=0,"",'Ark1'!T2888)</f>
        <v>56.926188068756318</v>
      </c>
      <c r="K22" s="98">
        <f>+IF(H22=0,"",'Ark1'!U2888)</f>
        <v>55.559989728602162</v>
      </c>
      <c r="L22" s="201">
        <f>+IF(H22=0,"",'Ark1'!W2888)</f>
        <v>59.462633451957295</v>
      </c>
      <c r="M22" s="61">
        <f>+IF(H22=0,"",'Ark1'!AB2888)</f>
        <v>4.2046651142860405</v>
      </c>
      <c r="N22" s="199">
        <f>+IF(H22=0,"",'Ark1'!Y2888)</f>
        <v>149.11314387211397</v>
      </c>
      <c r="O22" s="76">
        <f>+IF(H22=0,"",'Ark1'!AA2888)</f>
        <v>28.592283511895619</v>
      </c>
      <c r="P22" s="76">
        <f>+IF(H22=0,"",'Ark1'!AC2888)</f>
        <v>-33.517463084804106</v>
      </c>
      <c r="Q22" s="76">
        <f t="shared" si="0"/>
        <v>8.1449275362318847</v>
      </c>
      <c r="R22" s="61">
        <f>+IF(H22=0,"",'Ark1'!V2888)</f>
        <v>5.3984606275902891</v>
      </c>
      <c r="S22" s="76">
        <f>+IF(H22=0,"",'Ark1'!X2888)</f>
        <v>161.86438666612787</v>
      </c>
      <c r="T22" s="39"/>
      <c r="U22" s="4"/>
      <c r="V22" s="52"/>
      <c r="W22" s="52"/>
      <c r="Y22" s="5"/>
      <c r="Z22"/>
      <c r="AA22" s="2"/>
      <c r="AB22" s="2"/>
      <c r="AC22" s="2"/>
      <c r="AD22"/>
      <c r="AE22"/>
    </row>
    <row r="23" spans="1:31" ht="15.6">
      <c r="A23" s="39"/>
      <c r="B23" s="60">
        <f>+'Ark1'!K2889</f>
        <v>2</v>
      </c>
      <c r="C23" s="60" t="str">
        <f>VLOOKUP(B23,RNR!$G$16:$H$18,2)</f>
        <v>Med baklabb</v>
      </c>
      <c r="D23" s="60">
        <f>+'Ark1'!C2889</f>
        <v>2024</v>
      </c>
      <c r="E23" s="60">
        <f>+'Ark1'!D2889</f>
        <v>4</v>
      </c>
      <c r="F23" s="60" t="str">
        <f>VLOOKUP(E23,RNR!$J$1:$K$12,2)</f>
        <v>April</v>
      </c>
      <c r="G23" s="60">
        <f>+IF(H23=0,"",'Ark1'!Q2889)</f>
        <v>121</v>
      </c>
      <c r="H23" s="200">
        <f>+'Ark1'!R2889</f>
        <v>1262</v>
      </c>
      <c r="I23" s="60">
        <f>+IF(H23=0,"",'Ark1'!S2889)</f>
        <v>1262</v>
      </c>
      <c r="J23" s="98">
        <f>+IF(H23=0,"",'Ark1'!T2889)</f>
        <v>42.53454668014831</v>
      </c>
      <c r="K23" s="98">
        <f>+IF(H23=0,"",'Ark1'!U2889)</f>
        <v>43.925182926183595</v>
      </c>
      <c r="L23" s="201">
        <f>+IF(H23=0,"",'Ark1'!W2889)</f>
        <v>58.683835182250391</v>
      </c>
      <c r="M23" s="61">
        <f>+IF(H23=0,"",'Ark1'!AB2889)</f>
        <v>5.0899087757306409</v>
      </c>
      <c r="N23" s="199">
        <f>+IF(H23=0,"",'Ark1'!Y2889)</f>
        <v>157.77480190174347</v>
      </c>
      <c r="O23" s="76">
        <f>+IF(H23=0,"",'Ark1'!AA2889)</f>
        <v>30.463340816086347</v>
      </c>
      <c r="P23" s="76">
        <f>+IF(H23=0,"",'Ark1'!AC2889)</f>
        <v>-41.537393238124707</v>
      </c>
      <c r="Q23" s="76">
        <f t="shared" si="0"/>
        <v>10.429752066115702</v>
      </c>
      <c r="R23" s="61">
        <f>+IF(H23=0,"",'Ark1'!V2889)</f>
        <v>6.3716323296354993</v>
      </c>
      <c r="S23" s="76">
        <f>+IF(H23=0,"",'Ark1'!X2889)</f>
        <v>170.93694680578918</v>
      </c>
      <c r="T23" s="39"/>
      <c r="U23" s="4"/>
      <c r="V23" s="52"/>
      <c r="W23" s="52"/>
      <c r="Y23" s="5"/>
      <c r="Z23"/>
      <c r="AA23" s="2"/>
      <c r="AB23" s="2"/>
      <c r="AC23" s="2"/>
      <c r="AD23"/>
      <c r="AE23"/>
    </row>
    <row r="24" spans="1:31" ht="15.6">
      <c r="A24" s="39"/>
      <c r="B24" s="60">
        <f>+'Ark1'!K2890</f>
        <v>4</v>
      </c>
      <c r="C24" s="60" t="str">
        <f>VLOOKUP(B24,RNR!$G$16:$H$18,2)</f>
        <v>Økologisk</v>
      </c>
      <c r="D24" s="60">
        <f>+'Ark1'!C2890</f>
        <v>2024</v>
      </c>
      <c r="E24" s="60">
        <f>+'Ark1'!D2890</f>
        <v>4</v>
      </c>
      <c r="F24" s="60" t="str">
        <f>VLOOKUP(E24,RNR!$J$1:$K$12,2)</f>
        <v>April</v>
      </c>
      <c r="G24" s="60">
        <f>+IF(H24=0,"",'Ark1'!Q2890)</f>
        <v>13</v>
      </c>
      <c r="H24" s="200">
        <f>+'Ark1'!R2890</f>
        <v>16</v>
      </c>
      <c r="I24" s="60">
        <f>+IF(H24=0,"",'Ark1'!S2890)</f>
        <v>15</v>
      </c>
      <c r="J24" s="98">
        <f>+IF(H24=0,"",'Ark1'!T2890)</f>
        <v>0.53926525109538259</v>
      </c>
      <c r="K24" s="98">
        <f>+IF(H24=0,"",'Ark1'!U2890)</f>
        <v>0.51482734521426909</v>
      </c>
      <c r="L24" s="201">
        <f>+IF(H24=0,"",'Ark1'!W2890)</f>
        <v>57.66666666666665</v>
      </c>
      <c r="M24" s="61">
        <f>+IF(H24=0,"",'Ark1'!AB2890)</f>
        <v>5.5577773335110363</v>
      </c>
      <c r="N24" s="199">
        <f>+IF(H24=0,"",'Ark1'!Y2890)</f>
        <v>145.85624999999999</v>
      </c>
      <c r="O24" s="76">
        <f>+IF(H24=0,"",'Ark1'!AA2890)</f>
        <v>32.766165475990775</v>
      </c>
      <c r="P24" s="76">
        <f>+IF(H24=0,"",'Ark1'!AC2890)</f>
        <v>-25.878551216890191</v>
      </c>
      <c r="Q24" s="76">
        <f t="shared" si="0"/>
        <v>1.1538461538461537</v>
      </c>
      <c r="R24" s="61">
        <f>+IF(H24=0,"",'Ark1'!V2890)</f>
        <v>3.4375</v>
      </c>
      <c r="S24" s="76">
        <f>+IF(H24=0,"",'Ark1'!X2890)</f>
        <v>166.58315276273021</v>
      </c>
      <c r="T24" s="39"/>
      <c r="U24" s="4"/>
      <c r="V24" s="52"/>
      <c r="W24" s="52"/>
      <c r="Y24" s="5"/>
      <c r="Z24"/>
      <c r="AA24" s="2"/>
      <c r="AB24" s="2"/>
      <c r="AC24" s="2"/>
      <c r="AD24"/>
      <c r="AE24"/>
    </row>
    <row r="25" spans="1:31" s="310" customFormat="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"/>
      <c r="V25" s="52"/>
      <c r="W25" s="52"/>
      <c r="X25" s="1"/>
      <c r="Y25" s="5"/>
      <c r="AA25" s="2"/>
      <c r="AB25" s="2"/>
      <c r="AC25" s="2"/>
    </row>
    <row r="26" spans="1:31" ht="15.6">
      <c r="A26" s="39"/>
      <c r="B26" s="60">
        <f>+'Ark1'!K2891</f>
        <v>0</v>
      </c>
      <c r="C26" s="60" t="str">
        <f>VLOOKUP(B26,RNR!$G$16:$H$18,2)</f>
        <v>Ordinær</v>
      </c>
      <c r="D26" s="60">
        <f>+'Ark1'!C2891</f>
        <v>2024</v>
      </c>
      <c r="E26" s="60">
        <f>+'Ark1'!D2891</f>
        <v>5</v>
      </c>
      <c r="F26" s="60" t="str">
        <f>VLOOKUP(E26,RNR!$J$1:$K$12,2)</f>
        <v>Mai</v>
      </c>
      <c r="G26" s="60">
        <f>+IF(H26=0,"",'Ark1'!Q2891)</f>
        <v>201</v>
      </c>
      <c r="H26" s="200">
        <f>+'Ark1'!R2891</f>
        <v>1648</v>
      </c>
      <c r="I26" s="60">
        <f>+IF(H26=0,"",'Ark1'!S2891)</f>
        <v>1646</v>
      </c>
      <c r="J26" s="98">
        <f>+IF(H26=0,"",'Ark1'!T2891)</f>
        <v>61.400894187779443</v>
      </c>
      <c r="K26" s="98">
        <f>+IF(H26=0,"",'Ark1'!U2891)</f>
        <v>60.260851754322445</v>
      </c>
      <c r="L26" s="201">
        <f>+IF(H26=0,"",'Ark1'!W2891)</f>
        <v>59.455650060753321</v>
      </c>
      <c r="M26" s="61">
        <f>+IF(H26=0,"",'Ark1'!AB2891)</f>
        <v>4.1460475003443902</v>
      </c>
      <c r="N26" s="199">
        <f>+IF(H26=0,"",'Ark1'!Y2891)</f>
        <v>149.06680825242714</v>
      </c>
      <c r="O26" s="76">
        <f>+IF(H26=0,"",'Ark1'!AA2891)</f>
        <v>29.50072211131954</v>
      </c>
      <c r="P26" s="76">
        <f>+IF(H26=0,"",'Ark1'!AC2891)</f>
        <v>-41.331098529898739</v>
      </c>
      <c r="Q26" s="76">
        <f t="shared" si="0"/>
        <v>8.189054726368159</v>
      </c>
      <c r="R26" s="61">
        <f>+IF(H26=0,"",'Ark1'!V2891)</f>
        <v>5.2809466019417455</v>
      </c>
      <c r="S26" s="76">
        <f>+IF(H26=0,"",'Ark1'!X2891)</f>
        <v>161.6678544004881</v>
      </c>
      <c r="T26" s="39"/>
      <c r="U26" s="4"/>
      <c r="V26" s="52"/>
      <c r="W26" s="52"/>
      <c r="Y26" s="5"/>
      <c r="Z26"/>
      <c r="AC26" s="9"/>
      <c r="AD26" s="9"/>
    </row>
    <row r="27" spans="1:31" ht="15.6">
      <c r="A27" s="39"/>
      <c r="B27" s="60">
        <f>+'Ark1'!K2892</f>
        <v>2</v>
      </c>
      <c r="C27" s="60" t="str">
        <f>VLOOKUP(B27,RNR!$G$16:$H$18,2)</f>
        <v>Med baklabb</v>
      </c>
      <c r="D27" s="60">
        <f>+'Ark1'!C2892</f>
        <v>2024</v>
      </c>
      <c r="E27" s="60">
        <f>+'Ark1'!D2892</f>
        <v>5</v>
      </c>
      <c r="F27" s="60" t="str">
        <f>VLOOKUP(E27,RNR!$J$1:$K$12,2)</f>
        <v>Mai</v>
      </c>
      <c r="G27" s="60">
        <f>+IF(H27=0,"",'Ark1'!Q2892)</f>
        <v>92</v>
      </c>
      <c r="H27" s="200">
        <f>+'Ark1'!R2892</f>
        <v>1018</v>
      </c>
      <c r="I27" s="60">
        <f>+IF(H27=0,"",'Ark1'!S2892)</f>
        <v>1018</v>
      </c>
      <c r="J27" s="98">
        <f>+IF(H27=0,"",'Ark1'!T2892)</f>
        <v>37.928464977645312</v>
      </c>
      <c r="K27" s="98">
        <f>+IF(H27=0,"",'Ark1'!U2892)</f>
        <v>38.997288211261967</v>
      </c>
      <c r="L27" s="201">
        <f>+IF(H27=0,"",'Ark1'!W2892)</f>
        <v>58.735756385068754</v>
      </c>
      <c r="M27" s="61">
        <f>+IF(H27=0,"",'Ark1'!AB2892)</f>
        <v>5.1416018147650142</v>
      </c>
      <c r="N27" s="199">
        <f>+IF(H27=0,"",'Ark1'!Y2892)</f>
        <v>156.1670923379175</v>
      </c>
      <c r="O27" s="76">
        <f>+IF(H27=0,"",'Ark1'!AA2892)</f>
        <v>32.496554564131785</v>
      </c>
      <c r="P27" s="76">
        <f>+IF(H27=0,"",'Ark1'!AC2892)</f>
        <v>-46.266088914757901</v>
      </c>
      <c r="Q27" s="76">
        <f t="shared" si="0"/>
        <v>11.065217391304348</v>
      </c>
      <c r="R27" s="61">
        <f>+IF(H27=0,"",'Ark1'!V2892)</f>
        <v>5.9911591355599212</v>
      </c>
      <c r="S27" s="76">
        <f>+IF(H27=0,"",'Ark1'!X2892)</f>
        <v>169.19511629243468</v>
      </c>
      <c r="T27" s="39"/>
      <c r="U27" s="4"/>
      <c r="V27" s="52"/>
      <c r="W27" s="52"/>
      <c r="Y27" s="5"/>
      <c r="Z27"/>
      <c r="AC27" s="9"/>
      <c r="AD27" s="9"/>
    </row>
    <row r="28" spans="1:31" ht="15.6">
      <c r="A28" s="39"/>
      <c r="B28" s="60">
        <f>+'Ark1'!K2893</f>
        <v>4</v>
      </c>
      <c r="C28" s="60" t="str">
        <f>VLOOKUP(B28,RNR!$G$16:$H$18,2)</f>
        <v>Økologisk</v>
      </c>
      <c r="D28" s="60">
        <f>+'Ark1'!C2893</f>
        <v>2024</v>
      </c>
      <c r="E28" s="60">
        <f>+'Ark1'!D2893</f>
        <v>5</v>
      </c>
      <c r="F28" s="60" t="str">
        <f>VLOOKUP(E28,RNR!$J$1:$K$12,2)</f>
        <v>Mai</v>
      </c>
      <c r="G28" s="60">
        <f>+IF(H28=0,"",'Ark1'!Q2893)</f>
        <v>10</v>
      </c>
      <c r="H28" s="200">
        <f>+'Ark1'!R2893</f>
        <v>18</v>
      </c>
      <c r="I28" s="60">
        <f>+IF(H28=0,"",'Ark1'!S2893)</f>
        <v>18</v>
      </c>
      <c r="J28" s="98">
        <f>+IF(H28=0,"",'Ark1'!T2893)</f>
        <v>0.6706408345752608</v>
      </c>
      <c r="K28" s="98">
        <f>+IF(H28=0,"",'Ark1'!U2893)</f>
        <v>0.74186003441555504</v>
      </c>
      <c r="L28" s="201">
        <f>+IF(H28=0,"",'Ark1'!W2893)</f>
        <v>58.277777777777779</v>
      </c>
      <c r="M28" s="61">
        <f>+IF(H28=0,"",'Ark1'!AB2893)</f>
        <v>3.6485241393009353</v>
      </c>
      <c r="N28" s="199">
        <f>+IF(H28=0,"",'Ark1'!Y2893)</f>
        <v>168.01666666666671</v>
      </c>
      <c r="O28" s="76">
        <f>+IF(H28=0,"",'Ark1'!AA2893)</f>
        <v>42.917728142212816</v>
      </c>
      <c r="P28" s="76">
        <f>+IF(H28=0,"",'Ark1'!AC2893)</f>
        <v>-11.239212197428332</v>
      </c>
      <c r="Q28" s="76">
        <f t="shared" si="0"/>
        <v>1.8</v>
      </c>
      <c r="R28" s="61">
        <f>+IF(H28=0,"",'Ark1'!V2893)</f>
        <v>3.5555555555555558</v>
      </c>
      <c r="S28" s="76">
        <f>+IF(H28=0,"",'Ark1'!X2893)</f>
        <v>182.03322499097143</v>
      </c>
      <c r="T28" s="39"/>
      <c r="U28" s="4"/>
      <c r="V28" s="52"/>
      <c r="W28" s="52"/>
      <c r="Y28" s="5"/>
      <c r="Z28"/>
      <c r="AC28" s="9"/>
      <c r="AD28" s="9"/>
    </row>
    <row r="29" spans="1:31" s="310" customFormat="1" ht="15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4"/>
      <c r="V29" s="52"/>
      <c r="W29" s="52"/>
      <c r="X29" s="1"/>
      <c r="Y29" s="5"/>
      <c r="AA29" s="2"/>
      <c r="AB29" s="2"/>
      <c r="AC29" s="2"/>
    </row>
    <row r="30" spans="1:31" ht="15.6">
      <c r="A30" s="39"/>
      <c r="B30" s="60">
        <f>+'Ark1'!K2894</f>
        <v>0</v>
      </c>
      <c r="C30" s="60" t="str">
        <f>VLOOKUP(B30,RNR!$G$16:$H$18,2)</f>
        <v>Ordinær</v>
      </c>
      <c r="D30" s="60">
        <f>+'Ark1'!C2894</f>
        <v>2024</v>
      </c>
      <c r="E30" s="60">
        <f>+'Ark1'!D2894</f>
        <v>6</v>
      </c>
      <c r="F30" s="60" t="str">
        <f>VLOOKUP(E30,RNR!$J$1:$K$12,2)</f>
        <v>Juni</v>
      </c>
      <c r="G30" s="60">
        <f>+IF(H30=0,"",'Ark1'!Q2894)</f>
        <v>188</v>
      </c>
      <c r="H30" s="200">
        <f>+'Ark1'!R2894</f>
        <v>1441</v>
      </c>
      <c r="I30" s="60">
        <f>+IF(H30=0,"",'Ark1'!S2894)</f>
        <v>1439</v>
      </c>
      <c r="J30" s="98">
        <f>+IF(H30=0,"",'Ark1'!T2894)</f>
        <v>65.979853479853503</v>
      </c>
      <c r="K30" s="98">
        <f>+IF(H30=0,"",'Ark1'!U2894)</f>
        <v>64.532582888921709</v>
      </c>
      <c r="L30" s="201">
        <f>+IF(H30=0,"",'Ark1'!W2894)</f>
        <v>59.362056984016689</v>
      </c>
      <c r="M30" s="61">
        <f>+IF(H30=0,"",'Ark1'!AB2894)</f>
        <v>4.4525424576602814</v>
      </c>
      <c r="N30" s="199">
        <f>+IF(H30=0,"",'Ark1'!Y2894)</f>
        <v>149.63448993754349</v>
      </c>
      <c r="O30" s="76">
        <f>+IF(H30=0,"",'Ark1'!AA2894)</f>
        <v>31.706372801497075</v>
      </c>
      <c r="P30" s="76">
        <f>+IF(H30=0,"",'Ark1'!AC2894)</f>
        <v>-39.660340488745859</v>
      </c>
      <c r="Q30" s="76">
        <f t="shared" si="0"/>
        <v>7.6542553191489358</v>
      </c>
      <c r="R30" s="61">
        <f>+IF(H30=0,"",'Ark1'!V2894)</f>
        <v>5.3573907009021511</v>
      </c>
      <c r="S30" s="76">
        <f>+IF(H30=0,"",'Ark1'!X2894)</f>
        <v>162.36647988072565</v>
      </c>
      <c r="T30" s="39"/>
      <c r="U30" s="4"/>
      <c r="V30" s="52"/>
      <c r="W30" s="52"/>
      <c r="Y30" s="5"/>
      <c r="Z30"/>
      <c r="AA30" s="2"/>
      <c r="AB30" s="2"/>
      <c r="AC30" s="2"/>
      <c r="AD30"/>
      <c r="AE30"/>
    </row>
    <row r="31" spans="1:31" ht="15.6">
      <c r="A31" s="39"/>
      <c r="B31" s="60">
        <f>+'Ark1'!K2895</f>
        <v>2</v>
      </c>
      <c r="C31" s="60" t="str">
        <f>VLOOKUP(B31,RNR!$G$16:$H$18,2)</f>
        <v>Med baklabb</v>
      </c>
      <c r="D31" s="60">
        <f>+'Ark1'!C2895</f>
        <v>2024</v>
      </c>
      <c r="E31" s="60">
        <f>+'Ark1'!D2895</f>
        <v>6</v>
      </c>
      <c r="F31" s="60" t="str">
        <f>VLOOKUP(E31,RNR!$J$1:$K$12,2)</f>
        <v>Juni</v>
      </c>
      <c r="G31" s="60">
        <f>+IF(H31=0,"",'Ark1'!Q2895)</f>
        <v>101</v>
      </c>
      <c r="H31" s="200">
        <f>+'Ark1'!R2895</f>
        <v>716</v>
      </c>
      <c r="I31" s="60">
        <f>+IF(H31=0,"",'Ark1'!S2895)</f>
        <v>716</v>
      </c>
      <c r="J31" s="98">
        <f>+IF(H31=0,"",'Ark1'!T2895)</f>
        <v>32.783882783882795</v>
      </c>
      <c r="K31" s="98">
        <f>+IF(H31=0,"",'Ark1'!U2895)</f>
        <v>34.358660034136307</v>
      </c>
      <c r="L31" s="201">
        <f>+IF(H31=0,"",'Ark1'!W2895)</f>
        <v>58.220670391061454</v>
      </c>
      <c r="M31" s="61">
        <f>+IF(H31=0,"",'Ark1'!AB2895)</f>
        <v>5.2638662424811491</v>
      </c>
      <c r="N31" s="199">
        <f>+IF(H31=0,"",'Ark1'!Y2895)</f>
        <v>160.33924581005587</v>
      </c>
      <c r="O31" s="76">
        <f>+IF(H31=0,"",'Ark1'!AA2895)</f>
        <v>30.105886857117802</v>
      </c>
      <c r="P31" s="76">
        <f>+IF(H31=0,"",'Ark1'!AC2895)</f>
        <v>-34.691078651345435</v>
      </c>
      <c r="Q31" s="76">
        <f t="shared" si="0"/>
        <v>7.0891089108910892</v>
      </c>
      <c r="R31" s="61">
        <f>+IF(H31=0,"",'Ark1'!V2895)</f>
        <v>6.7234636871508373</v>
      </c>
      <c r="S31" s="76">
        <f>+IF(H31=0,"",'Ark1'!X2895)</f>
        <v>173.71532590471924</v>
      </c>
      <c r="T31" s="39"/>
      <c r="U31" s="4"/>
      <c r="V31" s="52"/>
      <c r="W31" s="52"/>
      <c r="Y31" s="5"/>
      <c r="Z31"/>
      <c r="AC31" s="9"/>
      <c r="AD31" s="9"/>
    </row>
    <row r="32" spans="1:31" ht="15.6">
      <c r="A32" s="39"/>
      <c r="B32" s="60">
        <f>+'Ark1'!K2896</f>
        <v>4</v>
      </c>
      <c r="C32" s="60" t="str">
        <f>VLOOKUP(B32,RNR!$G$16:$H$18,2)</f>
        <v>Økologisk</v>
      </c>
      <c r="D32" s="60">
        <f>+'Ark1'!C2896</f>
        <v>2024</v>
      </c>
      <c r="E32" s="60">
        <f>+'Ark1'!D2896</f>
        <v>6</v>
      </c>
      <c r="F32" s="60" t="str">
        <f>VLOOKUP(E32,RNR!$J$1:$K$12,2)</f>
        <v>Juni</v>
      </c>
      <c r="G32" s="60">
        <f>+IF(H32=0,"",'Ark1'!Q2896)</f>
        <v>12</v>
      </c>
      <c r="H32" s="200">
        <f>+'Ark1'!R2896</f>
        <v>27</v>
      </c>
      <c r="I32" s="60">
        <f>+IF(H32=0,"",'Ark1'!S2896)</f>
        <v>27</v>
      </c>
      <c r="J32" s="98">
        <f>+IF(H32=0,"",'Ark1'!T2896)</f>
        <v>1.2362637362637361</v>
      </c>
      <c r="K32" s="98">
        <f>+IF(H32=0,"",'Ark1'!U2896)</f>
        <v>1.1087570769420001</v>
      </c>
      <c r="L32" s="201">
        <f>+IF(H32=0,"",'Ark1'!W2896)</f>
        <v>59.703703703703702</v>
      </c>
      <c r="M32" s="61">
        <f>+IF(H32=0,"",'Ark1'!AB2896)</f>
        <v>4.1079400516273683</v>
      </c>
      <c r="N32" s="199">
        <f>+IF(H32=0,"",'Ark1'!Y2896)</f>
        <v>137.21111111111111</v>
      </c>
      <c r="O32" s="76">
        <f>+IF(H32=0,"",'Ark1'!AA2896)</f>
        <v>28.859818707027095</v>
      </c>
      <c r="P32" s="76">
        <f>+IF(H32=0,"",'Ark1'!AC2896)</f>
        <v>-54.35888770722508</v>
      </c>
      <c r="Q32" s="76">
        <f t="shared" si="0"/>
        <v>2.25</v>
      </c>
      <c r="R32" s="61">
        <f>+IF(H32=0,"",'Ark1'!V2896)</f>
        <v>3.592592592592593</v>
      </c>
      <c r="S32" s="76">
        <f>+IF(H32=0,"",'Ark1'!X2896)</f>
        <v>148.65775851691345</v>
      </c>
      <c r="T32" s="39"/>
      <c r="U32" s="4"/>
      <c r="V32" s="52"/>
      <c r="W32" s="52"/>
      <c r="Y32" s="5"/>
      <c r="Z32"/>
      <c r="AC32" s="9"/>
      <c r="AD32" s="9"/>
    </row>
    <row r="33" spans="1:37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4"/>
      <c r="V33" s="52"/>
      <c r="W33" s="52"/>
      <c r="Y33" s="5"/>
      <c r="Z33"/>
      <c r="AA33" s="2"/>
      <c r="AB33" s="2"/>
      <c r="AC33" s="2"/>
      <c r="AD33"/>
      <c r="AE33"/>
    </row>
    <row r="34" spans="1:37" ht="15.6">
      <c r="J34" s="52"/>
      <c r="K34" s="52"/>
      <c r="O34" s="66"/>
      <c r="U34" s="77"/>
      <c r="V34" s="53"/>
      <c r="AF34" s="12"/>
      <c r="AG34" s="11"/>
      <c r="AH34" s="11"/>
      <c r="AK34" s="5"/>
    </row>
    <row r="35" spans="1:37" ht="15.6">
      <c r="J35" s="52"/>
      <c r="K35" s="52"/>
      <c r="O35" s="66"/>
      <c r="U35" s="77"/>
      <c r="V35" s="53"/>
      <c r="AF35" s="12"/>
      <c r="AG35" s="11"/>
      <c r="AH35" s="11"/>
      <c r="AK35" s="5"/>
    </row>
    <row r="36" spans="1:37" ht="15.6">
      <c r="J36" s="52"/>
      <c r="K36" s="52"/>
      <c r="O36" s="66"/>
      <c r="U36" s="77"/>
      <c r="V36" s="53"/>
      <c r="AF36" s="12"/>
      <c r="AG36" s="11"/>
      <c r="AH36" s="11"/>
      <c r="AK36" s="5"/>
    </row>
    <row r="37" spans="1:37" ht="15.6">
      <c r="J37" s="52"/>
      <c r="K37" s="52"/>
      <c r="O37" s="66"/>
      <c r="U37" s="77"/>
      <c r="V37" s="53"/>
      <c r="AF37" s="12"/>
      <c r="AG37" s="11"/>
      <c r="AH37" s="11"/>
      <c r="AK37" s="5"/>
    </row>
    <row r="38" spans="1:37" ht="15.6">
      <c r="J38" s="52"/>
      <c r="K38" s="52"/>
      <c r="O38" s="66"/>
      <c r="U38" s="77"/>
      <c r="V38" s="53"/>
      <c r="AF38" s="12"/>
      <c r="AG38" s="11"/>
      <c r="AH38" s="11"/>
      <c r="AK38" s="5"/>
    </row>
    <row r="39" spans="1:37" ht="15.6">
      <c r="J39" s="52"/>
      <c r="K39" s="52"/>
      <c r="O39" s="66"/>
      <c r="U39" s="77"/>
      <c r="V39" s="53"/>
      <c r="AF39" s="12"/>
      <c r="AG39" s="11"/>
      <c r="AH39" s="11"/>
      <c r="AK39" s="5"/>
    </row>
    <row r="40" spans="1:37" ht="15.6">
      <c r="J40" s="52"/>
      <c r="K40" s="52"/>
      <c r="O40" s="66"/>
      <c r="U40" s="77"/>
      <c r="V40" s="53"/>
      <c r="AF40" s="12"/>
      <c r="AG40" s="11"/>
      <c r="AH40" s="11"/>
      <c r="AK40" s="5"/>
    </row>
    <row r="41" spans="1:37" ht="15.6">
      <c r="J41" s="52"/>
      <c r="K41" s="52"/>
      <c r="O41" s="66"/>
      <c r="U41" s="77"/>
      <c r="V41" s="53"/>
      <c r="AF41" s="12"/>
      <c r="AG41" s="11"/>
      <c r="AH41" s="11"/>
      <c r="AK41" s="5"/>
    </row>
    <row r="42" spans="1:37" ht="15.6">
      <c r="J42" s="52"/>
      <c r="K42" s="52"/>
      <c r="O42" s="66"/>
      <c r="U42" s="77"/>
      <c r="V42" s="53"/>
      <c r="AF42" s="12"/>
      <c r="AG42" s="11"/>
      <c r="AH42" s="11"/>
      <c r="AK42" s="5"/>
    </row>
    <row r="43" spans="1:37" ht="15.6">
      <c r="J43" s="52"/>
      <c r="K43" s="52"/>
      <c r="O43" s="66"/>
      <c r="U43" s="77"/>
      <c r="V43" s="53"/>
      <c r="AF43" s="12"/>
      <c r="AG43" s="11"/>
      <c r="AH43" s="11"/>
      <c r="AK43" s="5"/>
    </row>
    <row r="44" spans="1:37" ht="15.6">
      <c r="J44" s="52"/>
      <c r="K44" s="52"/>
      <c r="O44" s="66"/>
      <c r="U44" s="77"/>
      <c r="V44" s="53"/>
      <c r="AF44" s="12"/>
      <c r="AG44" s="11"/>
      <c r="AH44" s="11"/>
      <c r="AK44" s="5"/>
    </row>
    <row r="45" spans="1:37" ht="15.6">
      <c r="J45" s="52"/>
      <c r="K45" s="52"/>
      <c r="O45" s="66"/>
      <c r="U45" s="77"/>
      <c r="V45" s="53"/>
      <c r="AF45" s="12"/>
      <c r="AG45" s="11"/>
      <c r="AH45" s="11"/>
      <c r="AK45" s="5"/>
    </row>
    <row r="46" spans="1:37" ht="15.6">
      <c r="J46" s="52"/>
      <c r="K46" s="52"/>
      <c r="O46" s="66"/>
      <c r="U46" s="77"/>
      <c r="V46" s="53"/>
      <c r="AF46" s="12"/>
      <c r="AG46" s="11"/>
      <c r="AH46" s="11"/>
      <c r="AK46" s="5"/>
    </row>
    <row r="47" spans="1:37">
      <c r="J47" s="52"/>
      <c r="K47" s="52"/>
      <c r="O47" s="66"/>
      <c r="U47" s="77"/>
      <c r="V47" s="53"/>
      <c r="AF47" s="12"/>
      <c r="AG47" s="11"/>
      <c r="AH47" s="11"/>
    </row>
    <row r="48" spans="1:37">
      <c r="J48" s="52"/>
      <c r="K48" s="52"/>
      <c r="O48" s="66"/>
      <c r="U48" s="77"/>
      <c r="V48" s="53"/>
      <c r="AF48" s="12"/>
      <c r="AG48" s="11"/>
      <c r="AH48" s="11"/>
    </row>
    <row r="49" spans="10:34">
      <c r="J49" s="52"/>
      <c r="K49" s="52"/>
      <c r="O49" s="66"/>
      <c r="U49" s="77"/>
      <c r="V49" s="53"/>
      <c r="AF49" s="12"/>
      <c r="AG49" s="11"/>
      <c r="AH49" s="11"/>
    </row>
    <row r="50" spans="10:34">
      <c r="J50" s="52"/>
      <c r="K50" s="52"/>
      <c r="O50" s="66"/>
      <c r="U50" s="77"/>
      <c r="V50" s="53"/>
      <c r="AF50" s="12"/>
      <c r="AG50" s="11"/>
      <c r="AH50" s="11"/>
    </row>
    <row r="51" spans="10:34">
      <c r="J51" s="52"/>
      <c r="K51" s="52"/>
      <c r="O51" s="66"/>
      <c r="U51" s="77"/>
      <c r="V51" s="53"/>
      <c r="AF51" s="12"/>
      <c r="AG51" s="11"/>
      <c r="AH51" s="11"/>
    </row>
    <row r="52" spans="10:34">
      <c r="J52" s="52"/>
      <c r="K52" s="52"/>
      <c r="O52" s="67"/>
      <c r="U52" s="77"/>
      <c r="V52" s="53"/>
      <c r="AF52" s="12"/>
      <c r="AG52" s="11"/>
      <c r="AH52" s="11"/>
    </row>
    <row r="53" spans="10:34">
      <c r="J53" s="52"/>
      <c r="K53" s="52"/>
      <c r="O53" s="68"/>
      <c r="U53" s="77"/>
      <c r="V53" s="53"/>
      <c r="AG53" s="11"/>
      <c r="AH53" s="11"/>
    </row>
    <row r="54" spans="10:34">
      <c r="J54" s="52"/>
      <c r="K54" s="52"/>
      <c r="O54" s="68"/>
      <c r="U54" s="77"/>
      <c r="V54" s="53"/>
      <c r="AG54" s="11"/>
      <c r="AH54" s="11"/>
    </row>
    <row r="55" spans="10:34">
      <c r="J55" s="52"/>
      <c r="K55" s="52"/>
      <c r="O55" s="68"/>
      <c r="U55" s="77"/>
      <c r="V55" s="53"/>
      <c r="AG55" s="11"/>
      <c r="AH55" s="11"/>
    </row>
    <row r="56" spans="10:34">
      <c r="J56" s="52"/>
      <c r="K56" s="52"/>
      <c r="O56" s="68"/>
      <c r="U56" s="77"/>
      <c r="V56" s="53"/>
      <c r="AG56" s="11"/>
      <c r="AH56" s="11"/>
    </row>
    <row r="57" spans="10:34">
      <c r="J57" s="52"/>
      <c r="K57" s="52"/>
      <c r="O57" s="68"/>
      <c r="U57" s="77"/>
      <c r="V57" s="53"/>
      <c r="AG57" s="11"/>
      <c r="AH57" s="11"/>
    </row>
    <row r="58" spans="10:34">
      <c r="J58" s="52"/>
      <c r="K58" s="52"/>
      <c r="O58" s="68"/>
      <c r="U58" s="77"/>
      <c r="V58" s="53"/>
      <c r="AG58" s="11"/>
      <c r="AH58" s="11"/>
    </row>
    <row r="59" spans="10:34">
      <c r="J59" s="52"/>
      <c r="K59" s="52"/>
      <c r="O59" s="68"/>
      <c r="U59" s="77"/>
      <c r="V59" s="53"/>
      <c r="AG59" s="11"/>
      <c r="AH59" s="11"/>
    </row>
    <row r="60" spans="10:34">
      <c r="J60" s="52"/>
      <c r="K60" s="52"/>
      <c r="O60" s="68"/>
      <c r="U60" s="77"/>
      <c r="V60" s="53"/>
      <c r="AG60" s="11"/>
      <c r="AH60" s="11"/>
    </row>
    <row r="61" spans="10:34">
      <c r="J61" s="52"/>
      <c r="K61" s="52"/>
      <c r="O61" s="68"/>
      <c r="U61" s="77"/>
      <c r="V61" s="53"/>
      <c r="AG61" s="11"/>
      <c r="AH61" s="11"/>
    </row>
    <row r="62" spans="10:34">
      <c r="J62" s="52"/>
      <c r="K62" s="52"/>
      <c r="O62" s="68"/>
      <c r="U62" s="77"/>
      <c r="V62" s="53"/>
      <c r="AG62" s="11"/>
      <c r="AH62" s="11"/>
    </row>
    <row r="63" spans="10:34">
      <c r="J63" s="52"/>
      <c r="K63" s="52"/>
      <c r="O63" s="68"/>
      <c r="U63" s="77"/>
      <c r="V63" s="53"/>
      <c r="AG63" s="11"/>
      <c r="AH63" s="11"/>
    </row>
    <row r="64" spans="10:34">
      <c r="J64" s="52"/>
      <c r="K64" s="52"/>
      <c r="O64" s="68"/>
      <c r="U64" s="77"/>
      <c r="V64" s="53"/>
      <c r="AG64" s="11"/>
      <c r="AH64" s="11"/>
    </row>
    <row r="65" spans="10:34">
      <c r="J65" s="52"/>
      <c r="K65" s="52"/>
      <c r="O65" s="68"/>
      <c r="U65" s="77"/>
      <c r="V65" s="53"/>
      <c r="AG65" s="11"/>
      <c r="AH65" s="11"/>
    </row>
    <row r="66" spans="10:34">
      <c r="J66" s="52"/>
      <c r="K66" s="52"/>
      <c r="O66" s="68"/>
      <c r="U66" s="77"/>
      <c r="V66" s="53"/>
      <c r="AG66" s="11"/>
      <c r="AH66" s="11"/>
    </row>
    <row r="67" spans="10:34">
      <c r="J67" s="52"/>
      <c r="K67" s="52"/>
      <c r="O67" s="68"/>
      <c r="U67" s="77"/>
      <c r="V67" s="53"/>
      <c r="AG67" s="11"/>
      <c r="AH67" s="11"/>
    </row>
    <row r="68" spans="10:34">
      <c r="J68" s="52"/>
      <c r="K68" s="52"/>
      <c r="O68" s="68"/>
      <c r="U68" s="77"/>
      <c r="V68" s="53"/>
      <c r="AG68" s="11"/>
      <c r="AH68" s="11"/>
    </row>
    <row r="69" spans="10:34">
      <c r="J69" s="52"/>
      <c r="K69" s="52"/>
      <c r="O69" s="68"/>
      <c r="U69" s="77"/>
      <c r="V69" s="53"/>
      <c r="AG69" s="11"/>
      <c r="AH69" s="11"/>
    </row>
    <row r="70" spans="10:34">
      <c r="J70" s="52"/>
      <c r="K70" s="52"/>
      <c r="O70" s="68"/>
      <c r="U70" s="77"/>
      <c r="V70" s="53"/>
      <c r="AG70" s="11"/>
      <c r="AH70" s="11"/>
    </row>
    <row r="71" spans="10:34">
      <c r="J71" s="52"/>
      <c r="K71" s="52"/>
      <c r="O71" s="68"/>
      <c r="U71" s="77"/>
      <c r="V71" s="53"/>
      <c r="AG71" s="11"/>
      <c r="AH71" s="11"/>
    </row>
    <row r="72" spans="10:34">
      <c r="J72" s="52"/>
      <c r="K72" s="52"/>
      <c r="O72" s="68"/>
      <c r="U72" s="77"/>
      <c r="V72" s="53"/>
      <c r="AG72" s="11"/>
      <c r="AH72" s="11"/>
    </row>
    <row r="73" spans="10:34">
      <c r="J73" s="52"/>
      <c r="K73" s="52"/>
      <c r="O73" s="68"/>
      <c r="U73" s="77"/>
      <c r="V73" s="53"/>
      <c r="AG73" s="11"/>
      <c r="AH73" s="11"/>
    </row>
    <row r="74" spans="10:34">
      <c r="J74" s="52"/>
      <c r="K74" s="52"/>
      <c r="O74" s="68"/>
      <c r="U74" s="77"/>
      <c r="V74" s="53"/>
      <c r="AG74" s="11"/>
      <c r="AH74" s="11"/>
    </row>
    <row r="75" spans="10:34">
      <c r="J75" s="52"/>
      <c r="K75" s="52"/>
      <c r="O75" s="68"/>
      <c r="U75" s="77"/>
      <c r="V75" s="53"/>
      <c r="AG75" s="11"/>
      <c r="AH75" s="11"/>
    </row>
    <row r="76" spans="10:34">
      <c r="J76" s="52"/>
      <c r="K76" s="52"/>
      <c r="O76" s="68"/>
      <c r="U76" s="77"/>
      <c r="V76" s="53"/>
      <c r="AG76" s="11"/>
      <c r="AH76" s="11"/>
    </row>
    <row r="77" spans="10:34">
      <c r="J77" s="52"/>
      <c r="K77" s="52"/>
      <c r="O77" s="68"/>
      <c r="U77" s="77"/>
      <c r="V77" s="53"/>
      <c r="AG77" s="11"/>
      <c r="AH77" s="11"/>
    </row>
    <row r="78" spans="10:34">
      <c r="J78" s="52"/>
      <c r="K78" s="52"/>
      <c r="O78" s="68"/>
      <c r="U78" s="77"/>
      <c r="V78" s="53"/>
      <c r="AG78" s="11"/>
      <c r="AH78" s="11"/>
    </row>
    <row r="79" spans="10:34">
      <c r="J79" s="52"/>
      <c r="K79" s="52"/>
      <c r="O79" s="68"/>
      <c r="U79" s="77"/>
      <c r="V79" s="53"/>
      <c r="AG79" s="11"/>
      <c r="AH79" s="11"/>
    </row>
    <row r="80" spans="10:34">
      <c r="J80" s="52"/>
      <c r="K80" s="52"/>
      <c r="O80" s="68"/>
      <c r="U80" s="77"/>
      <c r="V80" s="53"/>
      <c r="AG80" s="11"/>
      <c r="AH80" s="11"/>
    </row>
    <row r="81" spans="10:34">
      <c r="J81" s="52"/>
      <c r="K81" s="52"/>
      <c r="O81" s="68"/>
      <c r="U81" s="77"/>
      <c r="V81" s="53"/>
      <c r="AG81" s="11"/>
      <c r="AH81" s="11"/>
    </row>
    <row r="82" spans="10:34">
      <c r="J82" s="52"/>
      <c r="K82" s="52"/>
      <c r="O82" s="68"/>
      <c r="U82" s="77"/>
      <c r="V82" s="53"/>
      <c r="AG82" s="11"/>
      <c r="AH82" s="11"/>
    </row>
    <row r="83" spans="10:34">
      <c r="J83" s="52"/>
      <c r="K83" s="52"/>
      <c r="O83" s="68"/>
      <c r="U83" s="77"/>
      <c r="V83" s="53"/>
    </row>
    <row r="84" spans="10:34">
      <c r="J84" s="52"/>
      <c r="K84" s="52"/>
      <c r="O84" s="68"/>
      <c r="U84" s="77"/>
      <c r="V84" s="53"/>
    </row>
    <row r="85" spans="10:34">
      <c r="J85" s="52"/>
      <c r="K85" s="52"/>
      <c r="O85" s="68"/>
      <c r="U85" s="77"/>
      <c r="V85" s="53"/>
    </row>
    <row r="86" spans="10:34">
      <c r="J86" s="52"/>
      <c r="K86" s="52"/>
      <c r="O86" s="68"/>
      <c r="U86" s="77"/>
      <c r="V86" s="53"/>
    </row>
    <row r="87" spans="10:34">
      <c r="J87" s="52"/>
      <c r="K87" s="52"/>
      <c r="O87" s="68"/>
      <c r="U87" s="77"/>
      <c r="V87" s="53"/>
    </row>
    <row r="88" spans="10:34">
      <c r="J88" s="52"/>
      <c r="K88" s="52"/>
      <c r="O88" s="68"/>
      <c r="U88" s="77"/>
      <c r="V88" s="53"/>
    </row>
    <row r="89" spans="10:34">
      <c r="J89" s="52"/>
      <c r="K89" s="52"/>
      <c r="O89" s="68"/>
      <c r="U89" s="77"/>
      <c r="V89" s="53"/>
    </row>
    <row r="90" spans="10:34">
      <c r="J90" s="52"/>
      <c r="K90" s="52"/>
      <c r="O90" s="68"/>
      <c r="U90" s="77"/>
      <c r="V90" s="53"/>
    </row>
    <row r="91" spans="10:34">
      <c r="J91" s="52"/>
      <c r="K91" s="52"/>
      <c r="O91" s="68"/>
      <c r="U91" s="77"/>
      <c r="V91" s="53"/>
    </row>
    <row r="92" spans="10:34">
      <c r="J92" s="52"/>
      <c r="K92" s="52"/>
      <c r="O92" s="68"/>
      <c r="U92" s="77"/>
      <c r="V92" s="53"/>
    </row>
    <row r="93" spans="10:34">
      <c r="J93" s="52"/>
      <c r="K93" s="52"/>
      <c r="O93" s="68"/>
      <c r="U93" s="77"/>
      <c r="V93" s="53"/>
    </row>
    <row r="94" spans="10:34">
      <c r="J94" s="52"/>
      <c r="K94" s="52"/>
      <c r="O94" s="68"/>
      <c r="U94" s="77"/>
      <c r="V94" s="53"/>
    </row>
    <row r="95" spans="10:34">
      <c r="J95" s="52"/>
      <c r="K95" s="52"/>
      <c r="O95" s="68"/>
      <c r="U95" s="77"/>
      <c r="V95" s="53"/>
    </row>
    <row r="96" spans="10:34">
      <c r="J96" s="52"/>
      <c r="K96" s="52"/>
      <c r="O96" s="68"/>
      <c r="U96" s="77"/>
      <c r="V96" s="53"/>
    </row>
    <row r="97" spans="10:36">
      <c r="J97" s="52"/>
      <c r="K97" s="52"/>
      <c r="O97" s="68"/>
      <c r="U97" s="77"/>
      <c r="V97" s="53"/>
    </row>
    <row r="98" spans="10:36">
      <c r="J98" s="52"/>
      <c r="K98" s="52"/>
      <c r="O98" s="68"/>
      <c r="U98" s="77"/>
      <c r="V98" s="53"/>
    </row>
    <row r="99" spans="10:36">
      <c r="J99" s="52"/>
      <c r="K99" s="52"/>
      <c r="O99" s="68"/>
      <c r="U99" s="77"/>
      <c r="V99" s="53"/>
    </row>
    <row r="100" spans="10:36">
      <c r="J100" s="52"/>
      <c r="K100" s="52"/>
      <c r="O100" s="68"/>
      <c r="U100" s="77"/>
      <c r="V100" s="53"/>
    </row>
    <row r="101" spans="10:36">
      <c r="J101" s="52"/>
      <c r="K101" s="52"/>
      <c r="O101" s="68"/>
      <c r="U101" s="77"/>
      <c r="V101" s="53"/>
    </row>
    <row r="102" spans="10:36">
      <c r="J102" s="52"/>
      <c r="K102" s="52"/>
      <c r="O102" s="68"/>
      <c r="U102" s="77"/>
      <c r="V102" s="53"/>
    </row>
    <row r="103" spans="10:36">
      <c r="J103" s="52"/>
      <c r="K103" s="52"/>
      <c r="O103" s="68"/>
      <c r="U103" s="77"/>
      <c r="V103" s="53"/>
    </row>
    <row r="104" spans="10:36">
      <c r="J104" s="52"/>
      <c r="K104" s="52"/>
      <c r="O104" s="68"/>
      <c r="U104" s="77"/>
      <c r="V104" s="53"/>
    </row>
    <row r="105" spans="10:36">
      <c r="J105" s="52"/>
      <c r="K105" s="52"/>
      <c r="O105" s="68"/>
      <c r="U105" s="77"/>
      <c r="V105" s="53"/>
    </row>
    <row r="106" spans="10:36">
      <c r="J106" s="52"/>
      <c r="K106" s="52"/>
      <c r="O106" s="68"/>
      <c r="U106" s="77"/>
      <c r="V106" s="53"/>
    </row>
    <row r="107" spans="10:36">
      <c r="J107" s="52"/>
      <c r="K107" s="52"/>
      <c r="O107" s="68"/>
      <c r="U107" s="77"/>
      <c r="V107" s="53"/>
      <c r="AG107" s="59"/>
      <c r="AH107" s="59"/>
      <c r="AI107" s="59"/>
      <c r="AJ107" s="59"/>
    </row>
    <row r="108" spans="10:36">
      <c r="J108" s="52"/>
      <c r="K108" s="52"/>
      <c r="O108" s="68"/>
      <c r="U108" s="77"/>
      <c r="V108" s="53"/>
      <c r="AG108" s="59"/>
      <c r="AH108" s="59"/>
      <c r="AI108" s="59"/>
      <c r="AJ108" s="59"/>
    </row>
    <row r="109" spans="10:36">
      <c r="J109" s="154"/>
      <c r="K109" s="154"/>
      <c r="M109" s="32"/>
      <c r="O109" s="68"/>
      <c r="P109" s="68"/>
      <c r="Q109" s="32"/>
      <c r="T109" s="68"/>
      <c r="AG109" s="59"/>
      <c r="AH109" s="59"/>
      <c r="AI109" s="59"/>
      <c r="AJ109" s="59"/>
    </row>
    <row r="110" spans="10:36">
      <c r="J110" s="154"/>
      <c r="K110" s="154"/>
      <c r="M110" s="32"/>
      <c r="P110" s="68"/>
      <c r="Q110" s="32"/>
      <c r="T110" s="68"/>
      <c r="AG110" s="59"/>
      <c r="AH110" s="59"/>
      <c r="AI110" s="59"/>
      <c r="AJ110" s="59"/>
    </row>
    <row r="111" spans="10:36">
      <c r="AG111" s="59"/>
      <c r="AH111" s="59"/>
      <c r="AI111" s="59"/>
      <c r="AJ111" s="59"/>
    </row>
    <row r="112" spans="10:36">
      <c r="AG112" s="59"/>
      <c r="AH112" s="59"/>
      <c r="AI112" s="59"/>
      <c r="AJ112" s="59"/>
    </row>
    <row r="113" spans="33:36">
      <c r="AG113" s="59"/>
      <c r="AH113" s="59"/>
      <c r="AI113" s="59"/>
      <c r="AJ113" s="59"/>
    </row>
    <row r="114" spans="33:36">
      <c r="AG114" s="59"/>
      <c r="AH114" s="59"/>
      <c r="AI114" s="59"/>
      <c r="AJ114" s="59"/>
    </row>
    <row r="115" spans="33:36">
      <c r="AG115" s="59"/>
      <c r="AH115" s="59"/>
      <c r="AI115" s="59"/>
      <c r="AJ115" s="59"/>
    </row>
    <row r="116" spans="33:36">
      <c r="AG116" s="59"/>
      <c r="AH116" s="59"/>
      <c r="AI116" s="59"/>
      <c r="AJ116" s="59"/>
    </row>
    <row r="130" spans="8:36" s="59" customFormat="1">
      <c r="J130" s="96"/>
      <c r="K130" s="96"/>
      <c r="M130"/>
      <c r="N130" s="192"/>
      <c r="O130" s="9"/>
      <c r="P130" s="9"/>
      <c r="Q130"/>
      <c r="S130" s="192"/>
      <c r="T130" s="9"/>
      <c r="U130" s="9"/>
      <c r="V130" s="1"/>
      <c r="W130" s="1"/>
      <c r="X130" s="1"/>
      <c r="Y130" s="1"/>
      <c r="Z130" s="1"/>
      <c r="AA130" s="1"/>
      <c r="AB130" s="1"/>
      <c r="AC130" s="1"/>
      <c r="AD130" s="1"/>
      <c r="AE130" s="9"/>
      <c r="AF130"/>
      <c r="AG130"/>
      <c r="AH130"/>
      <c r="AI130"/>
      <c r="AJ130"/>
    </row>
    <row r="131" spans="8:36" s="59" customFormat="1">
      <c r="J131" s="96"/>
      <c r="K131" s="96"/>
      <c r="M131"/>
      <c r="N131" s="192"/>
      <c r="O131" s="9"/>
      <c r="P131" s="9"/>
      <c r="Q131"/>
      <c r="S131" s="192"/>
      <c r="T131" s="9"/>
      <c r="U131" s="9"/>
      <c r="V131" s="1"/>
      <c r="W131" s="1"/>
      <c r="X131" s="1"/>
      <c r="Y131" s="1"/>
      <c r="Z131" s="1"/>
      <c r="AA131" s="1"/>
      <c r="AB131" s="1"/>
      <c r="AC131" s="1"/>
      <c r="AD131" s="1"/>
      <c r="AE131" s="9"/>
      <c r="AF131"/>
      <c r="AG131"/>
      <c r="AH131"/>
      <c r="AI131"/>
      <c r="AJ131"/>
    </row>
    <row r="132" spans="8:36" s="59" customFormat="1">
      <c r="J132" s="96"/>
      <c r="K132" s="96"/>
      <c r="M132"/>
      <c r="N132" s="192"/>
      <c r="O132" s="9"/>
      <c r="P132" s="9"/>
      <c r="Q132"/>
      <c r="S132" s="192"/>
      <c r="T132" s="9"/>
      <c r="U132" s="9"/>
      <c r="V132" s="1"/>
      <c r="W132" s="1"/>
      <c r="X132" s="1"/>
      <c r="Y132" s="1"/>
      <c r="Z132" s="1"/>
      <c r="AA132" s="1"/>
      <c r="AB132" s="1"/>
      <c r="AC132" s="1"/>
      <c r="AD132" s="1"/>
      <c r="AE132" s="9"/>
      <c r="AF132"/>
      <c r="AG132"/>
      <c r="AH132"/>
      <c r="AI132"/>
      <c r="AJ132"/>
    </row>
    <row r="133" spans="8:36" s="59" customFormat="1">
      <c r="J133" s="96"/>
      <c r="K133" s="96"/>
      <c r="M133"/>
      <c r="N133" s="192"/>
      <c r="O133" s="9"/>
      <c r="P133" s="9"/>
      <c r="Q133"/>
      <c r="S133" s="192"/>
      <c r="T133" s="9"/>
      <c r="U133" s="9"/>
      <c r="V133" s="1"/>
      <c r="W133" s="1"/>
      <c r="X133" s="1"/>
      <c r="Y133" s="1"/>
      <c r="Z133" s="1"/>
      <c r="AA133" s="1"/>
      <c r="AB133" s="1"/>
      <c r="AC133" s="1"/>
      <c r="AD133" s="1"/>
      <c r="AE133" s="9"/>
      <c r="AF133"/>
      <c r="AG133"/>
      <c r="AH133"/>
      <c r="AI133"/>
      <c r="AJ133"/>
    </row>
    <row r="134" spans="8:36" s="59" customFormat="1">
      <c r="J134" s="96"/>
      <c r="K134" s="96"/>
      <c r="M134"/>
      <c r="N134" s="192"/>
      <c r="O134" s="9"/>
      <c r="P134" s="9"/>
      <c r="Q134"/>
      <c r="S134" s="192"/>
      <c r="T134" s="9"/>
      <c r="U134" s="9"/>
      <c r="V134" s="1"/>
      <c r="W134" s="1"/>
      <c r="X134" s="1"/>
      <c r="Y134" s="1"/>
      <c r="Z134" s="1"/>
      <c r="AA134" s="1"/>
      <c r="AB134" s="1"/>
      <c r="AC134" s="1"/>
      <c r="AD134" s="1"/>
      <c r="AE134" s="9"/>
      <c r="AF134"/>
      <c r="AG134"/>
      <c r="AH134"/>
      <c r="AI134"/>
      <c r="AJ134"/>
    </row>
    <row r="135" spans="8:36" s="59" customFormat="1">
      <c r="J135" s="96"/>
      <c r="K135" s="96"/>
      <c r="M135"/>
      <c r="N135" s="192"/>
      <c r="O135" s="9"/>
      <c r="P135" s="9"/>
      <c r="Q135"/>
      <c r="S135" s="192"/>
      <c r="T135" s="9"/>
      <c r="U135" s="9"/>
      <c r="V135" s="1"/>
      <c r="W135" s="1"/>
      <c r="X135" s="1"/>
      <c r="Y135" s="1"/>
      <c r="Z135" s="1"/>
      <c r="AA135" s="1"/>
      <c r="AB135" s="1"/>
      <c r="AC135" s="1"/>
      <c r="AD135" s="1"/>
      <c r="AE135" s="9"/>
      <c r="AF135"/>
      <c r="AG135"/>
      <c r="AH135"/>
      <c r="AI135"/>
      <c r="AJ135"/>
    </row>
    <row r="136" spans="8:36" s="59" customFormat="1">
      <c r="J136" s="96"/>
      <c r="K136" s="96"/>
      <c r="M136"/>
      <c r="N136" s="192"/>
      <c r="O136" s="9"/>
      <c r="P136" s="9"/>
      <c r="Q136"/>
      <c r="S136" s="192"/>
      <c r="T136" s="9"/>
      <c r="U136" s="9"/>
      <c r="V136" s="1"/>
      <c r="W136" s="1"/>
      <c r="X136" s="1"/>
      <c r="Y136" s="1"/>
      <c r="Z136" s="1"/>
      <c r="AA136" s="1"/>
      <c r="AB136" s="1"/>
      <c r="AC136" s="1"/>
      <c r="AD136" s="1"/>
      <c r="AE136" s="9"/>
      <c r="AF136"/>
      <c r="AG136"/>
      <c r="AH136"/>
      <c r="AI136"/>
      <c r="AJ136"/>
    </row>
    <row r="137" spans="8:36" s="59" customFormat="1">
      <c r="J137" s="96"/>
      <c r="K137" s="96"/>
      <c r="M137"/>
      <c r="N137" s="192"/>
      <c r="O137" s="9"/>
      <c r="P137" s="9"/>
      <c r="Q137"/>
      <c r="S137" s="192"/>
      <c r="T137" s="9"/>
      <c r="U137" s="9"/>
      <c r="V137" s="1"/>
      <c r="W137" s="1"/>
      <c r="X137" s="1"/>
      <c r="Y137" s="1"/>
      <c r="Z137" s="1"/>
      <c r="AA137" s="1"/>
      <c r="AB137" s="1"/>
      <c r="AC137" s="1"/>
      <c r="AD137" s="1"/>
      <c r="AE137" s="9"/>
      <c r="AF137"/>
      <c r="AG137"/>
      <c r="AH137"/>
      <c r="AI137"/>
      <c r="AJ137"/>
    </row>
    <row r="138" spans="8:36" s="59" customFormat="1">
      <c r="J138" s="96"/>
      <c r="K138" s="96"/>
      <c r="M138"/>
      <c r="N138" s="192"/>
      <c r="O138" s="9"/>
      <c r="P138" s="9"/>
      <c r="Q138"/>
      <c r="S138" s="192"/>
      <c r="T138" s="9"/>
      <c r="U138" s="9"/>
      <c r="V138" s="1"/>
      <c r="W138" s="1"/>
      <c r="X138" s="1"/>
      <c r="Y138" s="1"/>
      <c r="Z138" s="1"/>
      <c r="AA138" s="1"/>
      <c r="AB138" s="1"/>
      <c r="AC138" s="1"/>
      <c r="AD138" s="1"/>
      <c r="AE138" s="9"/>
      <c r="AF138"/>
      <c r="AG138"/>
      <c r="AH138"/>
      <c r="AI138"/>
      <c r="AJ138"/>
    </row>
    <row r="139" spans="8:36" s="59" customFormat="1">
      <c r="J139" s="96"/>
      <c r="K139" s="96"/>
      <c r="M139"/>
      <c r="N139" s="192"/>
      <c r="O139" s="9"/>
      <c r="P139" s="9"/>
      <c r="Q139"/>
      <c r="S139" s="192"/>
      <c r="T139" s="9"/>
      <c r="U139" s="9"/>
      <c r="V139" s="1"/>
      <c r="W139" s="1"/>
      <c r="X139" s="1"/>
      <c r="Y139" s="1"/>
      <c r="Z139" s="1"/>
      <c r="AA139" s="1"/>
      <c r="AB139" s="1"/>
      <c r="AC139" s="1"/>
      <c r="AD139" s="1"/>
      <c r="AE139" s="9"/>
      <c r="AF139"/>
      <c r="AG139"/>
      <c r="AH139"/>
      <c r="AI139"/>
      <c r="AJ139"/>
    </row>
    <row r="143" spans="8:36">
      <c r="H143" s="12"/>
      <c r="I143" s="12"/>
      <c r="L143" s="12"/>
      <c r="N143" s="66"/>
      <c r="R143" s="12"/>
      <c r="S143" s="66"/>
    </row>
    <row r="144" spans="8:36">
      <c r="H144" s="12"/>
      <c r="I144" s="12"/>
      <c r="L144" s="12"/>
      <c r="N144" s="66"/>
      <c r="R144" s="12"/>
      <c r="S144" s="66"/>
    </row>
    <row r="145" spans="8:19">
      <c r="H145" s="12"/>
      <c r="I145" s="12"/>
      <c r="L145" s="12"/>
      <c r="N145" s="66"/>
      <c r="R145" s="12"/>
      <c r="S145" s="66"/>
    </row>
    <row r="146" spans="8:19">
      <c r="H146" s="12"/>
      <c r="I146" s="12"/>
      <c r="L146" s="12"/>
      <c r="N146" s="66"/>
      <c r="R146" s="12"/>
      <c r="S146" s="66"/>
    </row>
    <row r="147" spans="8:19">
      <c r="H147" s="12"/>
      <c r="I147" s="12"/>
      <c r="L147" s="12"/>
      <c r="N147" s="66"/>
      <c r="R147" s="12"/>
      <c r="S147" s="66"/>
    </row>
    <row r="148" spans="8:19">
      <c r="H148" s="12"/>
      <c r="I148" s="12"/>
      <c r="L148" s="12"/>
      <c r="N148" s="66"/>
      <c r="R148" s="12"/>
      <c r="S148" s="66"/>
    </row>
    <row r="149" spans="8:19">
      <c r="H149" s="12"/>
      <c r="I149" s="12"/>
      <c r="L149" s="12"/>
      <c r="N149" s="66"/>
      <c r="R149" s="12"/>
      <c r="S149" s="66"/>
    </row>
    <row r="150" spans="8:19">
      <c r="H150" s="12"/>
      <c r="I150" s="12"/>
      <c r="L150" s="12"/>
      <c r="N150" s="66"/>
      <c r="R150" s="12"/>
      <c r="S150" s="66"/>
    </row>
    <row r="151" spans="8:19">
      <c r="H151" s="12"/>
      <c r="I151" s="12"/>
      <c r="L151" s="12"/>
      <c r="N151" s="66"/>
      <c r="R151" s="12"/>
      <c r="S151" s="66"/>
    </row>
    <row r="152" spans="8:19">
      <c r="H152" s="12"/>
      <c r="I152" s="12"/>
      <c r="L152" s="12"/>
      <c r="N152" s="66"/>
      <c r="R152" s="12"/>
      <c r="S152" s="66"/>
    </row>
    <row r="153" spans="8:19">
      <c r="H153" s="12"/>
      <c r="I153" s="12"/>
      <c r="L153" s="12"/>
      <c r="N153" s="66"/>
      <c r="R153" s="12"/>
      <c r="S153" s="66"/>
    </row>
    <row r="154" spans="8:19">
      <c r="H154" s="12"/>
      <c r="I154" s="12"/>
      <c r="L154" s="12"/>
      <c r="N154" s="66"/>
      <c r="R154" s="12"/>
      <c r="S154" s="66"/>
    </row>
    <row r="155" spans="8:19">
      <c r="H155" s="12"/>
      <c r="I155" s="12"/>
      <c r="L155" s="12"/>
      <c r="N155" s="66"/>
      <c r="R155" s="12"/>
      <c r="S155" s="66"/>
    </row>
    <row r="156" spans="8:19">
      <c r="H156" s="12"/>
      <c r="I156" s="12"/>
      <c r="L156" s="12"/>
      <c r="N156" s="66"/>
      <c r="R156" s="12"/>
      <c r="S156" s="66"/>
    </row>
    <row r="157" spans="8:19">
      <c r="H157" s="12"/>
      <c r="I157" s="12"/>
      <c r="L157" s="12"/>
      <c r="N157" s="66"/>
      <c r="R157" s="12"/>
      <c r="S157" s="66"/>
    </row>
    <row r="158" spans="8:19">
      <c r="H158" s="12"/>
      <c r="I158" s="12"/>
      <c r="L158" s="12"/>
      <c r="N158" s="66"/>
      <c r="R158" s="12"/>
      <c r="S158" s="66"/>
    </row>
    <row r="159" spans="8:19">
      <c r="H159" s="12"/>
      <c r="I159" s="12"/>
      <c r="L159" s="12"/>
      <c r="N159" s="66"/>
      <c r="R159" s="12"/>
      <c r="S159" s="66"/>
    </row>
    <row r="160" spans="8:19">
      <c r="H160" s="12"/>
      <c r="I160" s="12"/>
      <c r="L160" s="12"/>
      <c r="N160" s="66"/>
      <c r="R160" s="12"/>
      <c r="S160" s="66"/>
    </row>
    <row r="161" spans="8:19">
      <c r="H161" s="12"/>
      <c r="I161" s="12"/>
      <c r="L161" s="12"/>
      <c r="N161" s="66"/>
      <c r="R161" s="12"/>
      <c r="S161" s="66"/>
    </row>
    <row r="162" spans="8:19">
      <c r="H162" s="12"/>
      <c r="I162" s="12"/>
      <c r="L162" s="12"/>
      <c r="N162" s="66"/>
      <c r="R162" s="12"/>
      <c r="S162" s="66"/>
    </row>
    <row r="163" spans="8:19">
      <c r="H163" s="12"/>
      <c r="I163" s="12"/>
      <c r="L163" s="12"/>
      <c r="N163" s="66"/>
      <c r="R163" s="12"/>
      <c r="S163" s="66"/>
    </row>
    <row r="164" spans="8:19">
      <c r="H164" s="12"/>
      <c r="I164" s="12"/>
      <c r="L164" s="12"/>
      <c r="N164" s="66"/>
      <c r="R164" s="12"/>
      <c r="S164" s="66"/>
    </row>
    <row r="165" spans="8:19">
      <c r="H165" s="12"/>
      <c r="I165" s="12"/>
      <c r="L165" s="12"/>
      <c r="N165" s="66"/>
      <c r="R165" s="12"/>
      <c r="S165" s="66"/>
    </row>
    <row r="166" spans="8:19">
      <c r="H166" s="12"/>
      <c r="I166" s="12"/>
      <c r="L166" s="12"/>
      <c r="N166" s="66"/>
      <c r="R166" s="12"/>
      <c r="S166" s="66"/>
    </row>
    <row r="167" spans="8:19">
      <c r="H167" s="12"/>
      <c r="I167" s="12"/>
      <c r="L167" s="12"/>
      <c r="N167" s="66"/>
      <c r="R167" s="12"/>
      <c r="S167" s="66"/>
    </row>
    <row r="168" spans="8:19">
      <c r="H168" s="12"/>
      <c r="I168" s="12"/>
      <c r="L168" s="12"/>
      <c r="N168" s="66"/>
      <c r="R168" s="12"/>
      <c r="S168" s="66"/>
    </row>
    <row r="169" spans="8:19">
      <c r="H169" s="12"/>
      <c r="I169" s="12"/>
      <c r="L169" s="12"/>
      <c r="N169" s="66"/>
      <c r="R169" s="12"/>
      <c r="S169" s="66"/>
    </row>
    <row r="170" spans="8:19">
      <c r="H170" s="12"/>
      <c r="I170" s="12"/>
      <c r="L170" s="12"/>
      <c r="N170" s="66"/>
      <c r="R170" s="12"/>
      <c r="S170" s="66"/>
    </row>
    <row r="171" spans="8:19">
      <c r="H171" s="12"/>
      <c r="I171" s="12"/>
      <c r="L171" s="12"/>
      <c r="N171" s="66"/>
      <c r="R171" s="12"/>
      <c r="S171" s="66"/>
    </row>
    <row r="172" spans="8:19">
      <c r="H172" s="12"/>
      <c r="I172" s="12"/>
      <c r="L172" s="12"/>
      <c r="N172" s="66"/>
      <c r="R172" s="12"/>
      <c r="S172" s="66"/>
    </row>
    <row r="173" spans="8:19">
      <c r="H173" s="12"/>
      <c r="I173" s="12"/>
      <c r="L173" s="12"/>
      <c r="N173" s="66"/>
      <c r="R173" s="12"/>
      <c r="S173" s="66"/>
    </row>
    <row r="174" spans="8:19">
      <c r="H174" s="12"/>
      <c r="I174" s="12"/>
      <c r="L174" s="12"/>
      <c r="N174" s="66"/>
      <c r="R174" s="12"/>
      <c r="S174" s="66"/>
    </row>
    <row r="175" spans="8:19">
      <c r="H175" s="12"/>
      <c r="I175" s="12"/>
      <c r="L175" s="12"/>
      <c r="N175" s="66"/>
      <c r="R175" s="12"/>
      <c r="S175" s="66"/>
    </row>
    <row r="176" spans="8:19">
      <c r="H176" s="12"/>
      <c r="I176" s="12"/>
      <c r="L176" s="12"/>
      <c r="N176" s="66"/>
      <c r="R176" s="12"/>
      <c r="S176" s="66"/>
    </row>
    <row r="177" spans="8:19">
      <c r="H177" s="12"/>
      <c r="I177" s="12"/>
      <c r="L177" s="12"/>
      <c r="N177" s="66"/>
      <c r="R177" s="12"/>
      <c r="S177" s="66"/>
    </row>
    <row r="178" spans="8:19">
      <c r="H178" s="12"/>
      <c r="I178" s="12"/>
      <c r="L178" s="12"/>
      <c r="N178" s="66"/>
      <c r="R178" s="12"/>
      <c r="S178" s="66"/>
    </row>
    <row r="179" spans="8:19">
      <c r="H179" s="12"/>
      <c r="I179" s="12"/>
      <c r="L179" s="12"/>
      <c r="N179" s="66"/>
      <c r="R179" s="12"/>
      <c r="S179" s="66"/>
    </row>
    <row r="180" spans="8:19">
      <c r="H180" s="12"/>
      <c r="I180" s="12"/>
      <c r="L180" s="12"/>
      <c r="N180" s="66"/>
      <c r="R180" s="12"/>
      <c r="S180" s="66"/>
    </row>
    <row r="181" spans="8:19">
      <c r="H181" s="12"/>
      <c r="I181" s="12"/>
      <c r="L181" s="12"/>
      <c r="N181" s="66"/>
      <c r="R181" s="12"/>
      <c r="S181" s="66"/>
    </row>
    <row r="182" spans="8:19">
      <c r="H182" s="12"/>
      <c r="I182" s="12"/>
      <c r="L182" s="12"/>
      <c r="N182" s="66"/>
      <c r="R182" s="12"/>
      <c r="S182" s="66"/>
    </row>
    <row r="183" spans="8:19">
      <c r="H183" s="12"/>
      <c r="I183" s="12"/>
      <c r="L183" s="12"/>
      <c r="N183" s="66"/>
      <c r="R183" s="12"/>
      <c r="S183" s="66"/>
    </row>
    <row r="184" spans="8:19">
      <c r="H184" s="12"/>
      <c r="I184" s="12"/>
      <c r="L184" s="12"/>
      <c r="N184" s="66"/>
      <c r="R184" s="12"/>
      <c r="S184" s="66"/>
    </row>
    <row r="185" spans="8:19">
      <c r="H185" s="12"/>
      <c r="I185" s="12"/>
      <c r="L185" s="12"/>
      <c r="N185" s="66"/>
      <c r="R185" s="12"/>
      <c r="S185" s="66"/>
    </row>
    <row r="186" spans="8:19">
      <c r="H186" s="12"/>
      <c r="I186" s="12"/>
      <c r="L186" s="12"/>
      <c r="N186" s="66"/>
      <c r="R186" s="12"/>
      <c r="S186" s="66"/>
    </row>
    <row r="187" spans="8:19">
      <c r="H187" s="12"/>
      <c r="I187" s="12"/>
      <c r="L187" s="12"/>
      <c r="N187" s="66"/>
      <c r="R187" s="12"/>
      <c r="S187" s="66"/>
    </row>
    <row r="188" spans="8:19">
      <c r="H188" s="12"/>
      <c r="I188" s="12"/>
      <c r="L188" s="12"/>
      <c r="N188" s="66"/>
      <c r="R188" s="12"/>
      <c r="S188" s="66"/>
    </row>
    <row r="189" spans="8:19">
      <c r="H189" s="12"/>
      <c r="I189" s="12"/>
      <c r="L189" s="12"/>
      <c r="N189" s="66"/>
      <c r="R189" s="12"/>
      <c r="S189" s="66"/>
    </row>
    <row r="190" spans="8:19">
      <c r="H190" s="12"/>
      <c r="I190" s="12"/>
      <c r="L190" s="12"/>
      <c r="N190" s="66"/>
      <c r="R190" s="12"/>
      <c r="S190" s="66"/>
    </row>
    <row r="191" spans="8:19">
      <c r="H191" s="12"/>
      <c r="I191" s="12"/>
      <c r="L191" s="12"/>
      <c r="N191" s="66"/>
      <c r="R191" s="12"/>
      <c r="S191" s="66"/>
    </row>
    <row r="192" spans="8:19">
      <c r="H192" s="12"/>
      <c r="I192" s="12"/>
      <c r="L192" s="12"/>
      <c r="N192" s="66"/>
      <c r="R192" s="12"/>
      <c r="S192" s="66"/>
    </row>
    <row r="193" spans="8:19">
      <c r="H193" s="12"/>
      <c r="I193" s="12"/>
      <c r="L193" s="12"/>
      <c r="N193" s="66"/>
      <c r="R193" s="12"/>
      <c r="S193" s="66"/>
    </row>
    <row r="194" spans="8:19">
      <c r="H194" s="12"/>
      <c r="I194" s="12"/>
      <c r="L194" s="12"/>
      <c r="N194" s="66"/>
      <c r="R194" s="12"/>
      <c r="S194" s="66"/>
    </row>
    <row r="195" spans="8:19">
      <c r="H195" s="12"/>
      <c r="I195" s="12"/>
      <c r="L195" s="12"/>
      <c r="N195" s="66"/>
      <c r="R195" s="12"/>
      <c r="S195" s="66"/>
    </row>
    <row r="196" spans="8:19">
      <c r="H196" s="12"/>
      <c r="I196" s="12"/>
      <c r="L196" s="12"/>
      <c r="N196" s="66"/>
      <c r="R196" s="12"/>
      <c r="S196" s="66"/>
    </row>
    <row r="197" spans="8:19">
      <c r="H197" s="12"/>
      <c r="I197" s="12"/>
      <c r="L197" s="12"/>
      <c r="N197" s="66"/>
      <c r="R197" s="12"/>
      <c r="S197" s="66"/>
    </row>
    <row r="198" spans="8:19">
      <c r="H198" s="12"/>
      <c r="I198" s="12"/>
      <c r="L198" s="12"/>
      <c r="N198" s="66"/>
      <c r="R198" s="12"/>
      <c r="S198" s="66"/>
    </row>
    <row r="199" spans="8:19">
      <c r="H199" s="12"/>
      <c r="I199" s="12"/>
      <c r="L199" s="12"/>
      <c r="N199" s="66"/>
      <c r="R199" s="12"/>
      <c r="S199" s="66"/>
    </row>
    <row r="200" spans="8:19">
      <c r="H200" s="12"/>
      <c r="I200" s="12"/>
      <c r="L200" s="12"/>
      <c r="N200" s="66"/>
      <c r="R200" s="12"/>
      <c r="S200" s="66"/>
    </row>
    <row r="201" spans="8:19">
      <c r="H201" s="12"/>
      <c r="I201" s="12"/>
      <c r="L201" s="12"/>
      <c r="N201" s="66"/>
      <c r="R201" s="12"/>
      <c r="S201" s="66"/>
    </row>
    <row r="202" spans="8:19">
      <c r="H202" s="12"/>
      <c r="I202" s="12"/>
      <c r="L202" s="12"/>
      <c r="N202" s="66"/>
      <c r="R202" s="12"/>
      <c r="S202" s="66"/>
    </row>
    <row r="203" spans="8:19">
      <c r="H203" s="12"/>
      <c r="I203" s="12"/>
      <c r="L203" s="12"/>
      <c r="N203" s="66"/>
      <c r="R203" s="12"/>
      <c r="S203" s="66"/>
    </row>
    <row r="204" spans="8:19">
      <c r="H204" s="12"/>
      <c r="I204" s="12"/>
      <c r="L204" s="12"/>
      <c r="N204" s="66"/>
      <c r="R204" s="12"/>
      <c r="S204" s="66"/>
    </row>
    <row r="205" spans="8:19">
      <c r="H205" s="12"/>
      <c r="I205" s="12"/>
      <c r="L205" s="12"/>
      <c r="N205" s="66"/>
      <c r="R205" s="12"/>
      <c r="S205" s="66"/>
    </row>
    <row r="206" spans="8:19">
      <c r="H206" s="12"/>
      <c r="I206" s="12"/>
      <c r="L206" s="12"/>
      <c r="N206" s="66"/>
      <c r="R206" s="12"/>
      <c r="S206" s="66"/>
    </row>
    <row r="207" spans="8:19">
      <c r="H207" s="12"/>
      <c r="I207" s="12"/>
      <c r="L207" s="12"/>
      <c r="N207" s="66"/>
      <c r="R207" s="12"/>
      <c r="S207" s="66"/>
    </row>
    <row r="208" spans="8:19">
      <c r="H208" s="12"/>
      <c r="I208" s="12"/>
      <c r="L208" s="12"/>
      <c r="N208" s="66"/>
      <c r="R208" s="12"/>
      <c r="S208" s="66"/>
    </row>
    <row r="209" spans="8:19">
      <c r="H209" s="12"/>
      <c r="I209" s="12"/>
      <c r="L209" s="12"/>
      <c r="N209" s="66"/>
      <c r="R209" s="12"/>
      <c r="S209" s="66"/>
    </row>
    <row r="210" spans="8:19">
      <c r="H210" s="12"/>
      <c r="I210" s="12"/>
      <c r="L210" s="12"/>
      <c r="N210" s="66"/>
      <c r="R210" s="12"/>
      <c r="S210" s="66"/>
    </row>
    <row r="211" spans="8:19">
      <c r="H211" s="12"/>
      <c r="I211" s="12"/>
      <c r="L211" s="12"/>
      <c r="N211" s="66"/>
      <c r="R211" s="12"/>
      <c r="S211" s="66"/>
    </row>
    <row r="212" spans="8:19">
      <c r="H212" s="12"/>
      <c r="I212" s="12"/>
      <c r="L212" s="12"/>
      <c r="N212" s="66"/>
      <c r="R212" s="12"/>
      <c r="S212" s="66"/>
    </row>
    <row r="213" spans="8:19">
      <c r="H213" s="12"/>
      <c r="I213" s="12"/>
      <c r="L213" s="12"/>
      <c r="N213" s="66"/>
      <c r="R213" s="12"/>
      <c r="S213" s="66"/>
    </row>
    <row r="214" spans="8:19">
      <c r="H214" s="12"/>
      <c r="I214" s="12"/>
      <c r="L214" s="12"/>
      <c r="N214" s="66"/>
      <c r="R214" s="12"/>
      <c r="S214" s="66"/>
    </row>
    <row r="215" spans="8:19">
      <c r="H215" s="12"/>
      <c r="I215" s="12"/>
      <c r="L215" s="12"/>
      <c r="N215" s="66"/>
      <c r="R215" s="12"/>
      <c r="S215" s="66"/>
    </row>
    <row r="216" spans="8:19">
      <c r="H216" s="12"/>
      <c r="I216" s="12"/>
      <c r="L216" s="12"/>
      <c r="N216" s="66"/>
      <c r="R216" s="12"/>
      <c r="S216" s="66"/>
    </row>
    <row r="217" spans="8:19">
      <c r="H217" s="12"/>
      <c r="I217" s="12"/>
      <c r="L217" s="12"/>
      <c r="N217" s="66"/>
      <c r="R217" s="12"/>
      <c r="S217" s="66"/>
    </row>
    <row r="218" spans="8:19">
      <c r="H218" s="12"/>
      <c r="I218" s="12"/>
      <c r="L218" s="12"/>
      <c r="N218" s="66"/>
      <c r="R218" s="12"/>
      <c r="S218" s="66"/>
    </row>
    <row r="219" spans="8:19">
      <c r="H219" s="12"/>
      <c r="I219" s="12"/>
      <c r="L219" s="12"/>
      <c r="N219" s="66"/>
      <c r="R219" s="12"/>
      <c r="S219" s="66"/>
    </row>
    <row r="220" spans="8:19">
      <c r="H220" s="12"/>
      <c r="I220" s="12"/>
      <c r="L220" s="12"/>
      <c r="N220" s="66"/>
      <c r="R220" s="12"/>
      <c r="S220" s="66"/>
    </row>
    <row r="221" spans="8:19">
      <c r="H221" s="12"/>
      <c r="I221" s="12"/>
      <c r="L221" s="12"/>
      <c r="N221" s="66"/>
      <c r="R221" s="12"/>
      <c r="S221" s="66"/>
    </row>
    <row r="222" spans="8:19">
      <c r="H222" s="12"/>
      <c r="I222" s="12"/>
      <c r="L222" s="12"/>
      <c r="N222" s="66"/>
      <c r="R222" s="12"/>
      <c r="S222" s="66"/>
    </row>
    <row r="223" spans="8:19">
      <c r="H223" s="12"/>
      <c r="I223" s="12"/>
      <c r="L223" s="12"/>
      <c r="N223" s="66"/>
      <c r="R223" s="12"/>
      <c r="S223" s="66"/>
    </row>
    <row r="224" spans="8:19">
      <c r="H224" s="12"/>
      <c r="I224" s="12"/>
      <c r="L224" s="12"/>
      <c r="N224" s="66"/>
      <c r="R224" s="12"/>
      <c r="S224" s="66"/>
    </row>
    <row r="225" spans="8:19">
      <c r="H225" s="12"/>
      <c r="I225" s="12"/>
      <c r="L225" s="12"/>
      <c r="N225" s="66"/>
      <c r="R225" s="12"/>
      <c r="S225" s="66"/>
    </row>
    <row r="226" spans="8:19">
      <c r="H226" s="12"/>
      <c r="I226" s="12"/>
      <c r="L226" s="12"/>
      <c r="N226" s="66"/>
      <c r="R226" s="12"/>
      <c r="S226" s="66"/>
    </row>
    <row r="227" spans="8:19">
      <c r="H227" s="12"/>
      <c r="I227" s="12"/>
      <c r="L227" s="12"/>
      <c r="N227" s="66"/>
      <c r="R227" s="12"/>
      <c r="S227" s="66"/>
    </row>
    <row r="228" spans="8:19">
      <c r="H228" s="12"/>
      <c r="I228" s="12"/>
      <c r="L228" s="12"/>
      <c r="N228" s="66"/>
      <c r="R228" s="12"/>
      <c r="S228" s="66"/>
    </row>
    <row r="229" spans="8:19">
      <c r="H229" s="12"/>
      <c r="I229" s="12"/>
      <c r="L229" s="12"/>
      <c r="N229" s="66"/>
      <c r="R229" s="12"/>
      <c r="S229" s="66"/>
    </row>
    <row r="230" spans="8:19">
      <c r="H230" s="12"/>
      <c r="I230" s="12"/>
      <c r="L230" s="12"/>
      <c r="N230" s="66"/>
      <c r="R230" s="12"/>
      <c r="S230" s="66"/>
    </row>
    <row r="231" spans="8:19">
      <c r="H231" s="12"/>
      <c r="I231" s="12"/>
      <c r="L231" s="12"/>
      <c r="N231" s="66"/>
      <c r="R231" s="12"/>
      <c r="S231" s="66"/>
    </row>
    <row r="232" spans="8:19">
      <c r="H232" s="12"/>
      <c r="I232" s="12"/>
      <c r="L232" s="12"/>
      <c r="N232" s="66"/>
      <c r="R232" s="12"/>
      <c r="S232" s="66"/>
    </row>
    <row r="233" spans="8:19">
      <c r="H233" s="12"/>
      <c r="I233" s="12"/>
      <c r="L233" s="12"/>
      <c r="N233" s="66"/>
      <c r="R233" s="12"/>
      <c r="S233" s="66"/>
    </row>
    <row r="234" spans="8:19">
      <c r="H234" s="12"/>
      <c r="I234" s="12"/>
      <c r="L234" s="12"/>
      <c r="N234" s="66"/>
      <c r="R234" s="12"/>
      <c r="S234" s="66"/>
    </row>
    <row r="235" spans="8:19">
      <c r="H235" s="12"/>
      <c r="I235" s="12"/>
      <c r="L235" s="12"/>
      <c r="N235" s="66"/>
      <c r="R235" s="12"/>
      <c r="S235" s="66"/>
    </row>
    <row r="236" spans="8:19">
      <c r="H236" s="12"/>
      <c r="I236" s="12"/>
      <c r="L236" s="12"/>
      <c r="N236" s="66"/>
      <c r="R236" s="12"/>
      <c r="S236" s="66"/>
    </row>
    <row r="237" spans="8:19">
      <c r="H237" s="12"/>
      <c r="I237" s="12"/>
      <c r="L237" s="12"/>
      <c r="N237" s="66"/>
      <c r="R237" s="12"/>
      <c r="S237" s="66"/>
    </row>
    <row r="238" spans="8:19">
      <c r="H238" s="12"/>
      <c r="I238" s="12"/>
      <c r="L238" s="12"/>
      <c r="N238" s="66"/>
      <c r="R238" s="12"/>
      <c r="S238" s="66"/>
    </row>
    <row r="239" spans="8:19">
      <c r="H239" s="12"/>
      <c r="I239" s="12"/>
      <c r="L239" s="12"/>
      <c r="N239" s="66"/>
      <c r="R239" s="12"/>
      <c r="S239" s="66"/>
    </row>
    <row r="240" spans="8:19">
      <c r="H240" s="12"/>
      <c r="I240" s="12"/>
      <c r="L240" s="12"/>
      <c r="N240" s="66"/>
      <c r="R240" s="12"/>
      <c r="S240" s="66"/>
    </row>
    <row r="241" spans="1:19">
      <c r="A241" s="30"/>
      <c r="B241" s="30"/>
      <c r="C241" s="30"/>
      <c r="D241" s="30"/>
      <c r="E241" s="30"/>
      <c r="F241" s="30"/>
      <c r="G241" s="30"/>
      <c r="H241" s="30"/>
      <c r="I241" s="30"/>
      <c r="L241" s="30"/>
      <c r="N241" s="67"/>
      <c r="R241" s="30"/>
      <c r="S241" s="67"/>
    </row>
    <row r="242" spans="1:19">
      <c r="A242" s="32"/>
      <c r="B242" s="32"/>
      <c r="C242" s="32"/>
      <c r="D242" s="32"/>
      <c r="E242" s="32"/>
      <c r="F242" s="32"/>
      <c r="G242" s="32"/>
      <c r="H242" s="32"/>
      <c r="I242" s="32"/>
      <c r="L242" s="32"/>
      <c r="N242" s="68"/>
      <c r="R242" s="32"/>
      <c r="S242" s="68"/>
    </row>
    <row r="243" spans="1:19">
      <c r="A243" s="32"/>
      <c r="B243" s="32"/>
      <c r="C243" s="32"/>
      <c r="D243" s="32"/>
      <c r="E243" s="32"/>
      <c r="F243" s="32"/>
      <c r="G243" s="32"/>
      <c r="H243" s="32"/>
      <c r="I243" s="32"/>
      <c r="L243" s="32"/>
      <c r="N243" s="68"/>
      <c r="R243" s="32"/>
      <c r="S243" s="68"/>
    </row>
    <row r="244" spans="1:19">
      <c r="A244" s="32"/>
      <c r="B244" s="32"/>
      <c r="C244" s="32"/>
      <c r="D244" s="32"/>
      <c r="E244" s="32"/>
      <c r="F244" s="32"/>
      <c r="G244" s="32"/>
      <c r="H244" s="32"/>
      <c r="I244" s="32"/>
      <c r="L244" s="32"/>
      <c r="N244" s="68"/>
      <c r="R244" s="32"/>
      <c r="S244" s="68"/>
    </row>
    <row r="245" spans="1:19">
      <c r="A245" s="32"/>
      <c r="B245" s="32"/>
      <c r="C245" s="32"/>
      <c r="D245" s="32"/>
      <c r="E245" s="32"/>
      <c r="F245" s="32"/>
      <c r="G245" s="32"/>
      <c r="H245" s="32"/>
      <c r="I245" s="32"/>
      <c r="L245" s="32"/>
      <c r="N245" s="68"/>
      <c r="R245" s="32"/>
      <c r="S245" s="68"/>
    </row>
    <row r="246" spans="1:19">
      <c r="A246" s="32"/>
      <c r="B246" s="32"/>
      <c r="C246" s="32"/>
      <c r="D246" s="32"/>
      <c r="E246" s="32"/>
      <c r="F246" s="32"/>
      <c r="G246" s="32"/>
      <c r="H246" s="32"/>
      <c r="I246" s="32"/>
      <c r="L246" s="32"/>
      <c r="N246" s="68"/>
      <c r="R246" s="32"/>
      <c r="S246" s="68"/>
    </row>
    <row r="247" spans="1:19">
      <c r="A247" s="32"/>
      <c r="B247" s="32"/>
      <c r="C247" s="32"/>
      <c r="D247" s="32"/>
      <c r="E247" s="32"/>
      <c r="F247" s="32"/>
      <c r="G247" s="32"/>
      <c r="H247" s="32"/>
      <c r="I247" s="32"/>
      <c r="L247" s="32"/>
      <c r="N247" s="68"/>
      <c r="R247" s="32"/>
      <c r="S247" s="68"/>
    </row>
    <row r="248" spans="1:19">
      <c r="A248" s="32"/>
      <c r="B248" s="32"/>
      <c r="C248" s="32"/>
      <c r="D248" s="32"/>
      <c r="E248" s="32"/>
      <c r="F248" s="32"/>
      <c r="G248" s="32"/>
      <c r="H248" s="32"/>
      <c r="I248" s="32"/>
      <c r="L248" s="32"/>
      <c r="N248" s="68"/>
      <c r="R248" s="32"/>
      <c r="S248" s="68"/>
    </row>
    <row r="249" spans="1:19">
      <c r="A249" s="32"/>
      <c r="B249" s="32"/>
      <c r="C249" s="32"/>
      <c r="D249" s="32"/>
      <c r="E249" s="32"/>
      <c r="F249" s="32"/>
      <c r="G249" s="32"/>
      <c r="H249" s="32"/>
      <c r="I249" s="32"/>
      <c r="L249" s="32"/>
      <c r="N249" s="68"/>
      <c r="R249" s="32"/>
      <c r="S249" s="68"/>
    </row>
    <row r="250" spans="1:19">
      <c r="A250" s="32"/>
      <c r="B250" s="32"/>
      <c r="C250" s="32"/>
      <c r="D250" s="32"/>
      <c r="E250" s="32"/>
      <c r="F250" s="32"/>
      <c r="G250" s="32"/>
      <c r="H250" s="32"/>
      <c r="I250" s="32"/>
      <c r="L250" s="32"/>
      <c r="N250" s="68"/>
      <c r="R250" s="32"/>
      <c r="S250" s="68"/>
    </row>
    <row r="251" spans="1:19">
      <c r="A251" s="32"/>
      <c r="B251" s="32"/>
      <c r="C251" s="32"/>
      <c r="D251" s="32"/>
      <c r="E251" s="32"/>
      <c r="F251" s="32"/>
      <c r="G251" s="32"/>
      <c r="H251" s="32"/>
      <c r="I251" s="32"/>
      <c r="L251" s="32"/>
      <c r="N251" s="68"/>
      <c r="R251" s="32"/>
      <c r="S251" s="68"/>
    </row>
    <row r="252" spans="1:19">
      <c r="A252" s="32"/>
      <c r="B252" s="32"/>
      <c r="C252" s="32"/>
      <c r="D252" s="32"/>
      <c r="E252" s="32"/>
      <c r="F252" s="32"/>
      <c r="G252" s="32"/>
      <c r="H252" s="32"/>
      <c r="I252" s="32"/>
      <c r="L252" s="32"/>
      <c r="N252" s="68"/>
      <c r="R252" s="32"/>
      <c r="S252" s="68"/>
    </row>
    <row r="253" spans="1:19">
      <c r="A253" s="32"/>
      <c r="B253" s="32"/>
      <c r="C253" s="32"/>
      <c r="D253" s="32"/>
      <c r="E253" s="32"/>
      <c r="F253" s="32"/>
      <c r="G253" s="32"/>
      <c r="H253" s="32"/>
      <c r="I253" s="32"/>
      <c r="L253" s="32"/>
      <c r="N253" s="68"/>
      <c r="R253" s="32"/>
      <c r="S253" s="68"/>
    </row>
    <row r="254" spans="1:19">
      <c r="A254" s="32"/>
      <c r="B254" s="32"/>
      <c r="C254" s="32"/>
      <c r="D254" s="32"/>
      <c r="E254" s="32"/>
      <c r="F254" s="32"/>
      <c r="G254" s="32"/>
      <c r="H254" s="32"/>
      <c r="I254" s="32"/>
      <c r="L254" s="32"/>
      <c r="N254" s="68"/>
      <c r="R254" s="32"/>
      <c r="S254" s="68"/>
    </row>
    <row r="255" spans="1:19">
      <c r="A255" s="32"/>
      <c r="B255" s="32"/>
      <c r="C255" s="32"/>
      <c r="D255" s="32"/>
      <c r="E255" s="32"/>
      <c r="F255" s="32"/>
      <c r="G255" s="32"/>
      <c r="H255" s="32"/>
      <c r="I255" s="32"/>
      <c r="L255" s="32"/>
      <c r="N255" s="68"/>
      <c r="R255" s="32"/>
      <c r="S255" s="68"/>
    </row>
    <row r="256" spans="1:19">
      <c r="A256" s="32"/>
      <c r="B256" s="32"/>
      <c r="C256" s="32"/>
      <c r="D256" s="32"/>
      <c r="E256" s="32"/>
      <c r="F256" s="32"/>
      <c r="G256" s="32"/>
      <c r="H256" s="32"/>
      <c r="I256" s="32"/>
      <c r="L256" s="32"/>
      <c r="N256" s="68"/>
      <c r="R256" s="32"/>
      <c r="S256" s="68"/>
    </row>
    <row r="257" spans="1:19">
      <c r="A257" s="32"/>
      <c r="B257" s="32"/>
      <c r="C257" s="32"/>
      <c r="D257" s="32"/>
      <c r="E257" s="32"/>
      <c r="F257" s="32"/>
      <c r="G257" s="32"/>
      <c r="H257" s="32"/>
      <c r="I257" s="32"/>
      <c r="L257" s="32"/>
      <c r="N257" s="68"/>
      <c r="R257" s="32"/>
      <c r="S257" s="68"/>
    </row>
    <row r="258" spans="1:19">
      <c r="A258" s="32"/>
      <c r="B258" s="32"/>
      <c r="C258" s="32"/>
      <c r="D258" s="32"/>
      <c r="E258" s="32"/>
      <c r="F258" s="32"/>
      <c r="G258" s="32"/>
      <c r="H258" s="32"/>
      <c r="I258" s="32"/>
      <c r="L258" s="32"/>
      <c r="N258" s="68"/>
      <c r="R258" s="32"/>
      <c r="S258" s="68"/>
    </row>
    <row r="259" spans="1:19">
      <c r="A259" s="32"/>
      <c r="B259" s="32"/>
      <c r="C259" s="32"/>
      <c r="D259" s="32"/>
      <c r="E259" s="32"/>
      <c r="F259" s="32"/>
      <c r="G259" s="32"/>
      <c r="H259" s="32"/>
      <c r="I259" s="32"/>
      <c r="L259" s="32"/>
      <c r="N259" s="68"/>
      <c r="R259" s="32"/>
      <c r="S259" s="68"/>
    </row>
    <row r="260" spans="1:19">
      <c r="A260" s="32"/>
      <c r="B260" s="32"/>
      <c r="C260" s="32"/>
      <c r="D260" s="32"/>
      <c r="E260" s="32"/>
      <c r="F260" s="32"/>
      <c r="G260" s="32"/>
      <c r="H260" s="32"/>
      <c r="I260" s="32"/>
      <c r="L260" s="32"/>
      <c r="N260" s="68"/>
      <c r="R260" s="32"/>
      <c r="S260" s="68"/>
    </row>
    <row r="261" spans="1:19">
      <c r="A261" s="32"/>
      <c r="B261" s="32"/>
      <c r="C261" s="32"/>
      <c r="D261" s="32"/>
      <c r="E261" s="32"/>
      <c r="F261" s="32"/>
      <c r="G261" s="32"/>
      <c r="H261" s="32"/>
      <c r="I261" s="32"/>
      <c r="L261" s="32"/>
      <c r="N261" s="68"/>
      <c r="R261" s="32"/>
      <c r="S261" s="68"/>
    </row>
    <row r="262" spans="1:19">
      <c r="A262" s="32"/>
      <c r="B262" s="32"/>
      <c r="C262" s="32"/>
      <c r="D262" s="32"/>
      <c r="E262" s="32"/>
      <c r="F262" s="32"/>
      <c r="G262" s="32"/>
      <c r="H262" s="32"/>
      <c r="I262" s="32"/>
      <c r="L262" s="32"/>
      <c r="N262" s="68"/>
      <c r="R262" s="32"/>
      <c r="S262" s="68"/>
    </row>
    <row r="263" spans="1:19">
      <c r="A263" s="32"/>
      <c r="B263" s="32"/>
      <c r="C263" s="32"/>
      <c r="D263" s="32"/>
      <c r="E263" s="32"/>
      <c r="F263" s="32"/>
      <c r="G263" s="32"/>
      <c r="H263" s="32"/>
      <c r="I263" s="32"/>
      <c r="L263" s="32"/>
      <c r="N263" s="68"/>
      <c r="R263" s="32"/>
      <c r="S263" s="68"/>
    </row>
    <row r="264" spans="1:19">
      <c r="A264" s="32"/>
      <c r="B264" s="32"/>
      <c r="C264" s="32"/>
      <c r="D264" s="32"/>
      <c r="E264" s="32"/>
      <c r="F264" s="32"/>
      <c r="G264" s="32"/>
      <c r="H264" s="32"/>
      <c r="I264" s="32"/>
      <c r="L264" s="32"/>
      <c r="N264" s="68"/>
      <c r="R264" s="32"/>
      <c r="S264" s="68"/>
    </row>
    <row r="265" spans="1:19">
      <c r="A265" s="32"/>
      <c r="B265" s="32"/>
      <c r="C265" s="32"/>
      <c r="D265" s="32"/>
      <c r="E265" s="32"/>
      <c r="F265" s="32"/>
      <c r="G265" s="32"/>
      <c r="H265" s="32"/>
      <c r="I265" s="32"/>
      <c r="L265" s="32"/>
      <c r="N265" s="68"/>
      <c r="R265" s="32"/>
      <c r="S265" s="68"/>
    </row>
    <row r="266" spans="1:19">
      <c r="A266" s="32"/>
      <c r="B266" s="32"/>
      <c r="C266" s="32"/>
      <c r="D266" s="32"/>
      <c r="E266" s="32"/>
      <c r="F266" s="32"/>
      <c r="G266" s="32"/>
      <c r="H266" s="32"/>
      <c r="I266" s="32"/>
      <c r="L266" s="32"/>
      <c r="N266" s="68"/>
      <c r="R266" s="32"/>
      <c r="S266" s="68"/>
    </row>
    <row r="267" spans="1:19">
      <c r="A267" s="32"/>
      <c r="B267" s="32"/>
      <c r="C267" s="32"/>
      <c r="D267" s="32"/>
      <c r="E267" s="32"/>
      <c r="F267" s="32"/>
      <c r="G267" s="32"/>
      <c r="H267" s="32"/>
      <c r="I267" s="32"/>
      <c r="L267" s="32"/>
      <c r="N267" s="68"/>
      <c r="R267" s="32"/>
      <c r="S267" s="68"/>
    </row>
    <row r="268" spans="1:19">
      <c r="A268" s="32"/>
      <c r="B268" s="32"/>
      <c r="C268" s="32"/>
      <c r="D268" s="32"/>
      <c r="E268" s="32"/>
      <c r="F268" s="32"/>
      <c r="G268" s="32"/>
      <c r="H268" s="32"/>
      <c r="I268" s="32"/>
      <c r="L268" s="32"/>
      <c r="N268" s="68"/>
      <c r="R268" s="32"/>
      <c r="S268" s="68"/>
    </row>
    <row r="269" spans="1:19">
      <c r="A269" s="32"/>
      <c r="B269" s="32"/>
      <c r="C269" s="32"/>
      <c r="D269" s="32"/>
      <c r="E269" s="32"/>
      <c r="F269" s="32"/>
      <c r="G269" s="32"/>
      <c r="H269" s="32"/>
      <c r="I269" s="32"/>
      <c r="L269" s="32"/>
      <c r="N269" s="68"/>
      <c r="R269" s="32"/>
      <c r="S269" s="68"/>
    </row>
    <row r="270" spans="1:19">
      <c r="A270" s="32"/>
      <c r="B270" s="32"/>
      <c r="C270" s="32"/>
      <c r="D270" s="32"/>
      <c r="E270" s="32"/>
      <c r="F270" s="32"/>
      <c r="G270" s="32"/>
      <c r="H270" s="32"/>
      <c r="I270" s="32"/>
      <c r="L270" s="32"/>
      <c r="N270" s="68"/>
      <c r="R270" s="32"/>
      <c r="S270" s="68"/>
    </row>
    <row r="271" spans="1:19">
      <c r="A271" s="32"/>
      <c r="B271" s="32"/>
      <c r="C271" s="32"/>
      <c r="D271" s="32"/>
      <c r="E271" s="32"/>
      <c r="F271" s="32"/>
      <c r="G271" s="32"/>
      <c r="H271" s="32"/>
      <c r="I271" s="32"/>
      <c r="L271" s="32"/>
      <c r="N271" s="68"/>
      <c r="R271" s="32"/>
      <c r="S271" s="68"/>
    </row>
    <row r="272" spans="1:19">
      <c r="A272" s="32"/>
      <c r="B272" s="32"/>
      <c r="C272" s="32"/>
      <c r="D272" s="32"/>
      <c r="E272" s="32"/>
      <c r="F272" s="32"/>
      <c r="G272" s="32"/>
      <c r="H272" s="32"/>
      <c r="I272" s="32"/>
      <c r="L272" s="32"/>
      <c r="N272" s="68"/>
      <c r="R272" s="32"/>
      <c r="S272" s="68"/>
    </row>
    <row r="273" spans="1:19">
      <c r="A273" s="32"/>
      <c r="B273" s="32"/>
      <c r="C273" s="32"/>
      <c r="D273" s="32"/>
      <c r="E273" s="32"/>
      <c r="F273" s="32"/>
      <c r="G273" s="32"/>
      <c r="H273" s="32"/>
      <c r="I273" s="32"/>
      <c r="L273" s="32"/>
      <c r="N273" s="68"/>
      <c r="R273" s="32"/>
      <c r="S273" s="68"/>
    </row>
    <row r="274" spans="1:19">
      <c r="A274" s="32"/>
      <c r="B274" s="32"/>
      <c r="C274" s="32"/>
      <c r="D274" s="32"/>
      <c r="E274" s="32"/>
      <c r="F274" s="32"/>
      <c r="G274" s="32"/>
      <c r="H274" s="32"/>
      <c r="I274" s="32"/>
      <c r="L274" s="32"/>
      <c r="N274" s="68"/>
      <c r="R274" s="32"/>
      <c r="S274" s="68"/>
    </row>
    <row r="275" spans="1:19">
      <c r="A275" s="32"/>
      <c r="B275" s="32"/>
      <c r="C275" s="32"/>
      <c r="D275" s="32"/>
      <c r="E275" s="32"/>
      <c r="F275" s="32"/>
      <c r="G275" s="32"/>
      <c r="H275" s="32"/>
      <c r="I275" s="32"/>
      <c r="L275" s="32"/>
      <c r="N275" s="68"/>
      <c r="R275" s="32"/>
      <c r="S275" s="68"/>
    </row>
  </sheetData>
  <mergeCells count="2">
    <mergeCell ref="M5:N5"/>
    <mergeCell ref="F5:G5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0C3B-7A17-432F-94C7-FAF4FA5C1F4C}">
  <dimension ref="A1:K28"/>
  <sheetViews>
    <sheetView workbookViewId="0">
      <selection activeCell="J24" sqref="J24"/>
    </sheetView>
  </sheetViews>
  <sheetFormatPr baseColWidth="10" defaultRowHeight="15"/>
  <cols>
    <col min="8" max="8" width="16.54296875" customWidth="1"/>
  </cols>
  <sheetData>
    <row r="1" spans="1:11" ht="15.6">
      <c r="A1" s="47">
        <v>103</v>
      </c>
      <c r="B1" s="58" t="s">
        <v>38</v>
      </c>
      <c r="G1" s="60">
        <v>1</v>
      </c>
      <c r="H1" s="98" t="s">
        <v>24</v>
      </c>
      <c r="J1">
        <v>1</v>
      </c>
      <c r="K1" s="3" t="s">
        <v>676</v>
      </c>
    </row>
    <row r="2" spans="1:11" ht="15.6">
      <c r="A2" s="47">
        <v>106</v>
      </c>
      <c r="B2" s="58" t="s">
        <v>39</v>
      </c>
      <c r="D2" s="3" t="s">
        <v>668</v>
      </c>
      <c r="G2" s="60">
        <v>2</v>
      </c>
      <c r="H2" s="98" t="s">
        <v>25</v>
      </c>
      <c r="J2">
        <v>2</v>
      </c>
      <c r="K2" s="3" t="s">
        <v>677</v>
      </c>
    </row>
    <row r="3" spans="1:11" ht="15.6">
      <c r="A3" s="47">
        <v>109</v>
      </c>
      <c r="B3" s="58" t="s">
        <v>62</v>
      </c>
      <c r="D3" s="3" t="s">
        <v>669</v>
      </c>
      <c r="G3" s="60">
        <v>5</v>
      </c>
      <c r="H3" s="98" t="s">
        <v>442</v>
      </c>
      <c r="J3">
        <v>3</v>
      </c>
      <c r="K3" s="3" t="s">
        <v>678</v>
      </c>
    </row>
    <row r="4" spans="1:11" ht="15.6">
      <c r="A4" s="47">
        <v>110</v>
      </c>
      <c r="B4" s="58" t="s">
        <v>33</v>
      </c>
      <c r="G4" s="60">
        <v>8</v>
      </c>
      <c r="H4" s="98" t="s">
        <v>26</v>
      </c>
      <c r="J4">
        <v>4</v>
      </c>
      <c r="K4" s="3" t="s">
        <v>679</v>
      </c>
    </row>
    <row r="5" spans="1:11" ht="15.6">
      <c r="A5" s="47">
        <v>111</v>
      </c>
      <c r="B5" s="58" t="s">
        <v>40</v>
      </c>
      <c r="D5" s="3" t="s">
        <v>671</v>
      </c>
      <c r="E5" s="302"/>
      <c r="G5" s="60">
        <v>11</v>
      </c>
      <c r="H5" s="98" t="s">
        <v>27</v>
      </c>
      <c r="J5">
        <v>5</v>
      </c>
      <c r="K5" s="3" t="s">
        <v>467</v>
      </c>
    </row>
    <row r="6" spans="1:11" ht="15.6">
      <c r="A6" s="47">
        <v>113</v>
      </c>
      <c r="B6" s="58" t="s">
        <v>584</v>
      </c>
      <c r="G6" s="60">
        <v>14</v>
      </c>
      <c r="H6" s="98" t="s">
        <v>443</v>
      </c>
      <c r="J6">
        <v>6</v>
      </c>
      <c r="K6" s="3" t="s">
        <v>680</v>
      </c>
    </row>
    <row r="7" spans="1:11" ht="15.6">
      <c r="A7" s="47">
        <v>116</v>
      </c>
      <c r="B7" s="58" t="s">
        <v>41</v>
      </c>
      <c r="G7" s="60">
        <v>17</v>
      </c>
      <c r="H7" s="98" t="s">
        <v>485</v>
      </c>
      <c r="J7">
        <v>7</v>
      </c>
      <c r="K7" s="3" t="s">
        <v>681</v>
      </c>
    </row>
    <row r="8" spans="1:11" ht="15.6">
      <c r="A8" s="47">
        <v>117</v>
      </c>
      <c r="B8" s="58" t="s">
        <v>42</v>
      </c>
      <c r="G8" s="60">
        <v>75</v>
      </c>
      <c r="H8" s="98" t="s">
        <v>673</v>
      </c>
      <c r="J8">
        <v>8</v>
      </c>
      <c r="K8" s="3" t="s">
        <v>682</v>
      </c>
    </row>
    <row r="9" spans="1:11" ht="15.6">
      <c r="A9" s="47">
        <v>121</v>
      </c>
      <c r="B9" s="58" t="s">
        <v>353</v>
      </c>
      <c r="G9" s="60">
        <v>76</v>
      </c>
      <c r="H9" s="98" t="s">
        <v>674</v>
      </c>
      <c r="J9">
        <v>9</v>
      </c>
      <c r="K9" s="3" t="s">
        <v>683</v>
      </c>
    </row>
    <row r="10" spans="1:11" ht="15.6">
      <c r="A10" s="47">
        <v>134</v>
      </c>
      <c r="B10" s="58" t="s">
        <v>35</v>
      </c>
      <c r="G10" s="60">
        <v>99</v>
      </c>
      <c r="H10" s="98" t="s">
        <v>672</v>
      </c>
      <c r="J10">
        <v>10</v>
      </c>
      <c r="K10" s="3" t="s">
        <v>684</v>
      </c>
    </row>
    <row r="11" spans="1:11">
      <c r="A11" s="47">
        <v>141</v>
      </c>
      <c r="B11" s="58" t="s">
        <v>34</v>
      </c>
      <c r="J11">
        <v>11</v>
      </c>
      <c r="K11" s="3" t="s">
        <v>685</v>
      </c>
    </row>
    <row r="12" spans="1:11">
      <c r="A12" s="47">
        <v>143</v>
      </c>
      <c r="B12" s="58" t="s">
        <v>43</v>
      </c>
      <c r="J12">
        <v>12</v>
      </c>
      <c r="K12" s="3" t="s">
        <v>686</v>
      </c>
    </row>
    <row r="13" spans="1:11">
      <c r="A13" s="47">
        <v>147</v>
      </c>
      <c r="B13" s="58" t="s">
        <v>6</v>
      </c>
    </row>
    <row r="14" spans="1:11">
      <c r="A14" s="47">
        <v>155</v>
      </c>
      <c r="B14" s="58" t="s">
        <v>37</v>
      </c>
      <c r="D14" s="302"/>
      <c r="E14" s="302"/>
    </row>
    <row r="15" spans="1:11">
      <c r="A15" s="47">
        <v>160</v>
      </c>
      <c r="B15" s="58" t="s">
        <v>32</v>
      </c>
      <c r="D15" s="47">
        <v>1</v>
      </c>
      <c r="E15" s="58" t="s">
        <v>70</v>
      </c>
    </row>
    <row r="16" spans="1:11">
      <c r="A16" s="47">
        <v>171</v>
      </c>
      <c r="B16" s="58" t="s">
        <v>661</v>
      </c>
      <c r="D16" s="47">
        <v>2</v>
      </c>
      <c r="E16" s="58" t="s">
        <v>71</v>
      </c>
      <c r="G16">
        <v>0</v>
      </c>
      <c r="H16" s="3" t="s">
        <v>530</v>
      </c>
    </row>
    <row r="17" spans="1:8">
      <c r="A17" s="47">
        <v>175</v>
      </c>
      <c r="B17" s="58" t="s">
        <v>663</v>
      </c>
      <c r="D17" s="47">
        <v>3</v>
      </c>
      <c r="E17" s="58" t="s">
        <v>74</v>
      </c>
      <c r="G17">
        <v>2</v>
      </c>
      <c r="H17" s="3" t="s">
        <v>675</v>
      </c>
    </row>
    <row r="18" spans="1:8">
      <c r="A18" s="47">
        <v>177</v>
      </c>
      <c r="B18" s="58" t="s">
        <v>664</v>
      </c>
      <c r="D18" s="47">
        <v>4</v>
      </c>
      <c r="E18" s="58" t="s">
        <v>627</v>
      </c>
      <c r="G18">
        <v>4</v>
      </c>
      <c r="H18" s="3" t="s">
        <v>46</v>
      </c>
    </row>
    <row r="19" spans="1:8">
      <c r="A19" s="47">
        <v>178</v>
      </c>
      <c r="B19" s="58" t="s">
        <v>36</v>
      </c>
      <c r="D19" s="47">
        <v>7</v>
      </c>
      <c r="E19" s="58" t="s">
        <v>75</v>
      </c>
    </row>
    <row r="20" spans="1:8">
      <c r="A20" s="47">
        <v>181</v>
      </c>
      <c r="B20" s="58" t="s">
        <v>44</v>
      </c>
      <c r="D20" s="47">
        <v>8</v>
      </c>
      <c r="E20" s="58" t="s">
        <v>76</v>
      </c>
    </row>
    <row r="21" spans="1:8">
      <c r="A21" s="47">
        <v>262</v>
      </c>
      <c r="B21" s="58" t="s">
        <v>665</v>
      </c>
      <c r="D21" s="47">
        <v>9</v>
      </c>
      <c r="E21" s="58" t="s">
        <v>629</v>
      </c>
    </row>
    <row r="22" spans="1:8">
      <c r="A22" s="47">
        <v>267</v>
      </c>
      <c r="B22" s="58" t="s">
        <v>666</v>
      </c>
      <c r="D22" s="47">
        <v>11</v>
      </c>
      <c r="E22" s="58" t="s">
        <v>77</v>
      </c>
    </row>
    <row r="23" spans="1:8">
      <c r="A23" s="47">
        <v>309</v>
      </c>
      <c r="B23" s="58" t="s">
        <v>60</v>
      </c>
      <c r="D23" s="47">
        <v>14</v>
      </c>
      <c r="E23" s="58" t="s">
        <v>630</v>
      </c>
    </row>
    <row r="24" spans="1:8">
      <c r="A24" s="47">
        <v>470</v>
      </c>
      <c r="B24" s="58" t="s">
        <v>45</v>
      </c>
      <c r="D24" s="47">
        <v>15</v>
      </c>
      <c r="E24" s="58" t="s">
        <v>620</v>
      </c>
    </row>
    <row r="25" spans="1:8">
      <c r="A25" s="47">
        <v>629</v>
      </c>
      <c r="B25" s="58" t="s">
        <v>188</v>
      </c>
      <c r="D25" s="47">
        <v>16</v>
      </c>
      <c r="E25" s="58" t="s">
        <v>582</v>
      </c>
    </row>
    <row r="26" spans="1:8">
      <c r="A26" s="47">
        <v>643</v>
      </c>
      <c r="B26" s="58" t="s">
        <v>56</v>
      </c>
      <c r="D26" s="47">
        <v>18</v>
      </c>
      <c r="E26" s="58" t="s">
        <v>79</v>
      </c>
    </row>
    <row r="27" spans="1:8">
      <c r="A27" s="47">
        <v>704</v>
      </c>
      <c r="B27" s="58" t="s">
        <v>667</v>
      </c>
      <c r="D27" s="47">
        <v>55</v>
      </c>
      <c r="E27" s="58" t="s">
        <v>80</v>
      </c>
    </row>
    <row r="28" spans="1:8">
      <c r="A28" s="47">
        <v>802</v>
      </c>
      <c r="B28" s="58" t="s">
        <v>55</v>
      </c>
      <c r="D28" s="47">
        <v>56</v>
      </c>
      <c r="E28" s="58" t="s">
        <v>81</v>
      </c>
    </row>
  </sheetData>
  <phoneticPr fontId="1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C0C2-AD96-46DB-8AA0-A6425E1E78CB}">
  <dimension ref="A1"/>
  <sheetViews>
    <sheetView workbookViewId="0">
      <selection activeCell="L33" sqref="L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247"/>
  <sheetViews>
    <sheetView defaultGridColor="0" colorId="22" zoomScale="93" zoomScaleNormal="93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C21" sqref="C21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222" customWidth="1"/>
    <col min="8" max="8" width="6.1796875" customWidth="1"/>
    <col min="9" max="9" width="7.6328125" customWidth="1"/>
    <col min="10" max="10" width="6.90625" style="96" customWidth="1"/>
    <col min="11" max="11" width="7" style="96" customWidth="1"/>
    <col min="12" max="12" width="1.81640625" style="96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6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216"/>
      <c r="H1" s="28"/>
      <c r="I1" s="28"/>
      <c r="J1" s="102"/>
      <c r="K1" s="102"/>
      <c r="L1" s="102"/>
      <c r="M1" s="28"/>
      <c r="N1" s="28"/>
      <c r="O1" s="71"/>
      <c r="P1" s="71"/>
      <c r="Q1" s="71"/>
      <c r="R1" s="102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8" customFormat="1" ht="31.8">
      <c r="A2" s="125"/>
      <c r="B2" s="125"/>
      <c r="C2" s="125"/>
      <c r="D2" s="125" t="s">
        <v>61</v>
      </c>
      <c r="E2" s="125"/>
      <c r="F2" s="125"/>
      <c r="G2" s="217"/>
      <c r="H2" s="125"/>
      <c r="I2" s="125"/>
      <c r="J2" s="129"/>
      <c r="K2" s="125" t="s">
        <v>502</v>
      </c>
      <c r="L2" s="125"/>
      <c r="M2" s="127"/>
      <c r="N2" s="127"/>
      <c r="O2" s="127"/>
      <c r="P2" s="127" t="str">
        <f>+År!B2</f>
        <v>Skålda purke</v>
      </c>
      <c r="Q2" s="127"/>
      <c r="R2" s="129"/>
      <c r="S2" s="127"/>
      <c r="T2" s="127"/>
      <c r="U2" s="125"/>
      <c r="V2" s="125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216"/>
      <c r="H3" s="28"/>
      <c r="I3" s="28"/>
      <c r="J3" s="102"/>
      <c r="K3" s="102"/>
      <c r="L3" s="102"/>
      <c r="M3" s="28"/>
      <c r="N3" s="28"/>
      <c r="O3" s="71"/>
      <c r="P3" s="71"/>
      <c r="Q3" s="71"/>
      <c r="R3" s="102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216"/>
      <c r="H4" s="28"/>
      <c r="I4" s="28"/>
      <c r="J4" s="102"/>
      <c r="K4" s="102"/>
      <c r="L4" s="102"/>
      <c r="M4" s="28"/>
      <c r="N4" s="28"/>
      <c r="O4" s="71"/>
      <c r="P4" s="71"/>
      <c r="Q4" s="71"/>
      <c r="R4" s="102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216"/>
      <c r="H5" s="55" t="s">
        <v>457</v>
      </c>
      <c r="I5" s="55"/>
      <c r="J5" s="134">
        <f>+År!R2</f>
        <v>45</v>
      </c>
      <c r="K5" s="102"/>
      <c r="L5" s="102"/>
      <c r="M5" s="102"/>
      <c r="N5" s="102"/>
      <c r="O5" s="72" t="s">
        <v>588</v>
      </c>
      <c r="P5" s="324">
        <f>SUM(G10:G21)</f>
        <v>25666</v>
      </c>
      <c r="Q5" s="325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216"/>
      <c r="H6" s="28"/>
      <c r="I6" s="28"/>
      <c r="J6" s="102"/>
      <c r="K6" s="102"/>
      <c r="L6" s="102"/>
      <c r="M6" s="28"/>
      <c r="N6" s="28"/>
      <c r="O6" s="71"/>
      <c r="P6" s="71"/>
      <c r="Q6" s="71"/>
      <c r="R6" s="102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218"/>
      <c r="H7" s="34"/>
      <c r="I7" s="72" t="s">
        <v>3</v>
      </c>
      <c r="J7" s="95" t="s">
        <v>3</v>
      </c>
      <c r="K7" s="95" t="s">
        <v>1</v>
      </c>
      <c r="L7" s="95"/>
      <c r="M7" s="78"/>
      <c r="N7" s="34"/>
      <c r="O7" s="72" t="s">
        <v>18</v>
      </c>
      <c r="P7" s="72"/>
      <c r="Q7" s="72" t="s">
        <v>476</v>
      </c>
      <c r="R7" s="95" t="s">
        <v>2</v>
      </c>
      <c r="S7" s="72" t="s">
        <v>52</v>
      </c>
      <c r="T7" s="72" t="s">
        <v>489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526</v>
      </c>
      <c r="F8" s="118"/>
      <c r="G8" s="218" t="s">
        <v>3</v>
      </c>
      <c r="H8" s="118"/>
      <c r="I8" s="72" t="s">
        <v>482</v>
      </c>
      <c r="J8" s="95" t="s">
        <v>554</v>
      </c>
      <c r="K8" s="95" t="s">
        <v>554</v>
      </c>
      <c r="L8" s="95"/>
      <c r="M8" s="78" t="s">
        <v>18</v>
      </c>
      <c r="N8" s="118"/>
      <c r="O8" s="72" t="s">
        <v>480</v>
      </c>
      <c r="P8" s="115"/>
      <c r="Q8" s="72" t="s">
        <v>480</v>
      </c>
      <c r="R8" s="95" t="s">
        <v>476</v>
      </c>
      <c r="S8" s="72" t="s">
        <v>85</v>
      </c>
      <c r="T8" s="72" t="s">
        <v>533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505</v>
      </c>
      <c r="F9" s="118" t="s">
        <v>532</v>
      </c>
      <c r="G9" s="218" t="s">
        <v>11</v>
      </c>
      <c r="H9" s="118" t="s">
        <v>532</v>
      </c>
      <c r="I9" s="72" t="s">
        <v>475</v>
      </c>
      <c r="J9" s="95" t="s">
        <v>555</v>
      </c>
      <c r="K9" s="95" t="s">
        <v>555</v>
      </c>
      <c r="L9" s="95"/>
      <c r="M9" s="78" t="s">
        <v>475</v>
      </c>
      <c r="N9" s="118" t="s">
        <v>532</v>
      </c>
      <c r="O9" s="72" t="s">
        <v>477</v>
      </c>
      <c r="P9" s="115" t="s">
        <v>532</v>
      </c>
      <c r="Q9" s="72" t="s">
        <v>477</v>
      </c>
      <c r="R9" s="95" t="s">
        <v>478</v>
      </c>
      <c r="S9" s="72" t="s">
        <v>484</v>
      </c>
      <c r="T9" s="72" t="s">
        <v>540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568</v>
      </c>
      <c r="D10" s="2">
        <f>+'Ark1'!C31</f>
        <v>2024</v>
      </c>
      <c r="E10" s="2">
        <f>+IF(G10=0,"",'Ark1'!Q31)</f>
        <v>305</v>
      </c>
      <c r="F10" s="2">
        <f t="shared" ref="F10:F21" si="0">+IF(G10=0,"",E10-E23)</f>
        <v>-44</v>
      </c>
      <c r="G10" s="219">
        <f>+'Ark1'!R31</f>
        <v>2709</v>
      </c>
      <c r="H10" s="2">
        <f t="shared" ref="H10:H21" si="1">+IF(G10=0,"",G10-G23)</f>
        <v>244</v>
      </c>
      <c r="I10" s="2">
        <f>+IF(G10=0,"",'Ark1'!S31)</f>
        <v>2700</v>
      </c>
      <c r="J10" s="51">
        <f>+IF(G10=0,"",'Ark1'!T31)</f>
        <v>10.55481960570404</v>
      </c>
      <c r="K10" s="51">
        <f>+IF(G10=0,"",'Ark1'!U31)</f>
        <v>10.724233244691421</v>
      </c>
      <c r="L10" s="95"/>
      <c r="M10" s="5">
        <f>+IF(G10=0,"",'Ark1'!W31)</f>
        <v>58.84851851851851</v>
      </c>
      <c r="N10" s="5">
        <f t="shared" ref="N10:N21" si="2">+IF(G10=0,"",M10-M23)</f>
        <v>0.15502258355915188</v>
      </c>
      <c r="O10" s="18">
        <f>+IF(G10=0,"",'Ark1'!Z31)</f>
        <v>155.78825925925923</v>
      </c>
      <c r="P10" s="18">
        <f t="shared" ref="P10:P21" si="3">+IF(G10=0,"",O10-O23)</f>
        <v>-1.3109683830169843</v>
      </c>
      <c r="Q10" s="18">
        <f>+IF(G10=0,"",'Ark1'!AA31)</f>
        <v>30.447585672202635</v>
      </c>
      <c r="R10" s="51">
        <f>+IF(G10=0,"",'Ark1'!AB31)</f>
        <v>4.5447993914931795</v>
      </c>
      <c r="S10" s="18">
        <f>+IF(G10=0,"",'Ark1'!AC31)</f>
        <v>-32.073621142299174</v>
      </c>
      <c r="T10" s="18">
        <f t="shared" ref="T10:T44" si="4">+IF(G10=0,"",G10/E10)</f>
        <v>8.8819672131147538</v>
      </c>
      <c r="U10" s="5">
        <f>+IF(G10=0,"",'Ark1'!V31)</f>
        <v>6.3739387227759323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569</v>
      </c>
      <c r="D11" s="2">
        <f>+'Ark1'!C32</f>
        <v>2024</v>
      </c>
      <c r="E11" s="2">
        <f>+IF(G11=0,"",'Ark1'!Q32)</f>
        <v>312</v>
      </c>
      <c r="F11" s="2">
        <f t="shared" si="0"/>
        <v>-9</v>
      </c>
      <c r="G11" s="219">
        <f>+'Ark1'!R32</f>
        <v>2676</v>
      </c>
      <c r="H11" s="2">
        <f t="shared" si="1"/>
        <v>69</v>
      </c>
      <c r="I11" s="2">
        <f>+IF(G11=0,"",'Ark1'!S32)</f>
        <v>2666</v>
      </c>
      <c r="J11" s="51">
        <f>+IF(G11=0,"",'Ark1'!T32)</f>
        <v>10.426244837528248</v>
      </c>
      <c r="K11" s="51">
        <f>+IF(G11=0,"",'Ark1'!U32)</f>
        <v>10.42766925059275</v>
      </c>
      <c r="L11" s="95"/>
      <c r="M11" s="5">
        <f>+IF(G11=0,"",'Ark1'!W32)</f>
        <v>59.084771192798222</v>
      </c>
      <c r="N11" s="5">
        <f t="shared" si="2"/>
        <v>-0.16446075804661575</v>
      </c>
      <c r="O11" s="18">
        <f>+IF(G11=0,"",'Ark1'!Z32)</f>
        <v>153.41200300074999</v>
      </c>
      <c r="P11" s="18">
        <f t="shared" si="3"/>
        <v>-0.15512449540963757</v>
      </c>
      <c r="Q11" s="18">
        <f>+IF(G11=0,"",'Ark1'!AA32)</f>
        <v>31.05367878699121</v>
      </c>
      <c r="R11" s="51">
        <f>+IF(G11=0,"",'Ark1'!AB32)</f>
        <v>4.4067755285526156</v>
      </c>
      <c r="S11" s="18">
        <f>+IF('Ark1'!AC32=0,"",'Ark1'!AC32)</f>
        <v>-39.209393707102898</v>
      </c>
      <c r="T11" s="18">
        <f t="shared" si="4"/>
        <v>8.5769230769230766</v>
      </c>
      <c r="U11" s="5">
        <f>+IF(G11=0,"",'Ark1'!V32)</f>
        <v>5.8535127055306448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570</v>
      </c>
      <c r="D12" s="2">
        <f>+'Ark1'!C33</f>
        <v>2024</v>
      </c>
      <c r="E12" s="2">
        <f>+IF(G12=0,"",'Ark1'!Q33)</f>
        <v>280</v>
      </c>
      <c r="F12" s="2">
        <f t="shared" si="0"/>
        <v>-64</v>
      </c>
      <c r="G12" s="219">
        <f>+'Ark1'!R33</f>
        <v>2119</v>
      </c>
      <c r="H12" s="2">
        <f t="shared" si="1"/>
        <v>-799</v>
      </c>
      <c r="I12" s="2">
        <f>+IF(G12=0,"",'Ark1'!S33)</f>
        <v>2115</v>
      </c>
      <c r="J12" s="51">
        <f>+IF(G12=0,"",'Ark1'!T33)</f>
        <v>8.2560585989246498</v>
      </c>
      <c r="K12" s="51">
        <f>+IF(G12=0,"",'Ark1'!U33)</f>
        <v>8.2819292306357273</v>
      </c>
      <c r="L12" s="95"/>
      <c r="M12" s="5">
        <f>+IF(G12=0,"",'Ark1'!W33)</f>
        <v>59.184397163120593</v>
      </c>
      <c r="N12" s="5">
        <f t="shared" si="2"/>
        <v>-1.628894322588792E-2</v>
      </c>
      <c r="O12" s="18">
        <f>+IF(G12=0,"",'Ark1'!Z33)</f>
        <v>153.58661938534303</v>
      </c>
      <c r="P12" s="18">
        <f t="shared" si="3"/>
        <v>-0.71413533163814691</v>
      </c>
      <c r="Q12" s="18">
        <f>+IF(G12=0,"",'Ark1'!AA33)</f>
        <v>31.0621951499114</v>
      </c>
      <c r="R12" s="51">
        <f>+IF(G12=0,"",'Ark1'!AB33)</f>
        <v>4.662920741073493</v>
      </c>
      <c r="S12" s="18">
        <f>+IF('Ark1'!AC33=0,"",'Ark1'!AC33)</f>
        <v>-44.031064397158872</v>
      </c>
      <c r="T12" s="18">
        <f t="shared" si="4"/>
        <v>7.5678571428571431</v>
      </c>
      <c r="U12" s="5">
        <f>+IF(G12=0,"",'Ark1'!V33)</f>
        <v>5.7465785747994316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571</v>
      </c>
      <c r="D13" s="2">
        <f>+'Ark1'!C34</f>
        <v>2024</v>
      </c>
      <c r="E13" s="2">
        <f>+IF(G13=0,"",'Ark1'!Q34)</f>
        <v>324</v>
      </c>
      <c r="F13" s="2">
        <f t="shared" si="0"/>
        <v>34</v>
      </c>
      <c r="G13" s="219">
        <f>+'Ark1'!R34</f>
        <v>2967</v>
      </c>
      <c r="H13" s="2">
        <f t="shared" si="1"/>
        <v>567</v>
      </c>
      <c r="I13" s="2">
        <f>+IF(G13=0,"",'Ark1'!S34)</f>
        <v>2963</v>
      </c>
      <c r="J13" s="51">
        <f>+IF(G13=0,"",'Ark1'!T34)</f>
        <v>11.560040520533004</v>
      </c>
      <c r="K13" s="51">
        <f>+IF(G13=0,"",'Ark1'!U34)</f>
        <v>11.557161493077921</v>
      </c>
      <c r="L13" s="95"/>
      <c r="M13" s="5">
        <f>+IF(G13=0,"",'Ark1'!W34)</f>
        <v>59.121835977050303</v>
      </c>
      <c r="N13" s="5">
        <f t="shared" si="2"/>
        <v>4.1702421123751776E-2</v>
      </c>
      <c r="O13" s="18">
        <f>+IF(G13=0,"",'Ark1'!Z34)</f>
        <v>152.98602767465388</v>
      </c>
      <c r="P13" s="18">
        <f t="shared" si="3"/>
        <v>-2.9707335941275232</v>
      </c>
      <c r="Q13" s="18">
        <f>+IF(G13=0,"",'Ark1'!AA34)</f>
        <v>29.716740592860077</v>
      </c>
      <c r="R13" s="51">
        <f>+IF(G13=0,"",'Ark1'!AB34)</f>
        <v>4.6269915383553908</v>
      </c>
      <c r="S13" s="18">
        <f>+IF('Ark1'!AC34=0,"",'Ark1'!AC34)</f>
        <v>-37.971898360232011</v>
      </c>
      <c r="T13" s="18">
        <f t="shared" si="4"/>
        <v>9.1574074074074066</v>
      </c>
      <c r="U13" s="5">
        <f>+IF(G13=0,"",'Ark1'!V34)</f>
        <v>5.8018200202224488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467</v>
      </c>
      <c r="D14" s="2">
        <f>+'Ark1'!C35</f>
        <v>2024</v>
      </c>
      <c r="E14" s="2">
        <f>+IF(G14=0,"",'Ark1'!Q35)</f>
        <v>292</v>
      </c>
      <c r="F14" s="2">
        <f t="shared" ref="F14" si="5">+IF(G14=0,"",E14-E27)</f>
        <v>-21</v>
      </c>
      <c r="G14" s="219">
        <f>+'Ark1'!R35</f>
        <v>2684</v>
      </c>
      <c r="H14" s="2">
        <f t="shared" ref="H14" si="6">+IF(G14=0,"",G14-G27)</f>
        <v>28</v>
      </c>
      <c r="I14" s="2">
        <f>+IF(G14=0,"",'Ark1'!S35)</f>
        <v>2682</v>
      </c>
      <c r="J14" s="51">
        <f>+IF(G14=0,"",'Ark1'!T35)</f>
        <v>10.457414478298141</v>
      </c>
      <c r="K14" s="51">
        <f>+IF(G14=0,"",'Ark1'!U35)</f>
        <v>10.393711463495219</v>
      </c>
      <c r="L14" s="95"/>
      <c r="M14" s="5">
        <f>+IF(G14=0,"",'Ark1'!W35)</f>
        <v>59.174496644295296</v>
      </c>
      <c r="N14" s="5">
        <f t="shared" ref="N14" si="7">+IF(G14=0,"",M14-M27)</f>
        <v>-4.9777762037187756E-2</v>
      </c>
      <c r="O14" s="18">
        <f>+IF(G14=0,"",'Ark1'!Z35)</f>
        <v>152.00018642803877</v>
      </c>
      <c r="P14" s="18">
        <f t="shared" ref="P14" si="8">+IF(G14=0,"",O14-O27)</f>
        <v>-2.13841138575728</v>
      </c>
      <c r="Q14" s="18">
        <f>+IF(G14=0,"",'Ark1'!AA35)</f>
        <v>30.988272840810446</v>
      </c>
      <c r="R14" s="51">
        <f>+IF(G14=0,"",'Ark1'!AB35)</f>
        <v>4.5607317682494806</v>
      </c>
      <c r="S14" s="18">
        <f>+IF('Ark1'!AC35=0,"",'Ark1'!AC35)</f>
        <v>-43.692602248863409</v>
      </c>
      <c r="T14" s="18">
        <f t="shared" ref="T14" si="9">+IF(G14=0,"",G14/E14)</f>
        <v>9.1917808219178081</v>
      </c>
      <c r="U14" s="5">
        <f>+IF(G14=0,"",'Ark1'!V35)</f>
        <v>5.5387481371087937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572</v>
      </c>
      <c r="D15" s="2">
        <f>+'Ark1'!C36</f>
        <v>2024</v>
      </c>
      <c r="E15" s="2">
        <f>+IF(G15=0,"",'Ark1'!Q36)</f>
        <v>291</v>
      </c>
      <c r="F15" s="2">
        <f t="shared" si="0"/>
        <v>-50</v>
      </c>
      <c r="G15" s="219">
        <f>+'Ark1'!R36</f>
        <v>2184</v>
      </c>
      <c r="H15" s="2">
        <f t="shared" si="1"/>
        <v>-378</v>
      </c>
      <c r="I15" s="2">
        <f>+IF(G15=0,"",'Ark1'!S36)</f>
        <v>2182</v>
      </c>
      <c r="J15" s="51">
        <f>+IF(G15=0,"",'Ark1'!T36)</f>
        <v>8.5093119301800044</v>
      </c>
      <c r="K15" s="51">
        <f>+IF(G15=0,"",'Ark1'!U36)</f>
        <v>8.5189173097926609</v>
      </c>
      <c r="L15" s="95"/>
      <c r="M15" s="5">
        <f>+IF(G15=0,"",'Ark1'!W36)</f>
        <v>58.991750687442703</v>
      </c>
      <c r="N15" s="5">
        <f t="shared" si="2"/>
        <v>-0.1931593985620097</v>
      </c>
      <c r="O15" s="18">
        <f>+IF(G15=0,"",'Ark1'!Z36)</f>
        <v>153.13056828597595</v>
      </c>
      <c r="P15" s="18">
        <f t="shared" si="3"/>
        <v>-2.3215818313030923</v>
      </c>
      <c r="Q15" s="18">
        <f>+IF(G15=0,"",'Ark1'!AA36)</f>
        <v>31.591389194886872</v>
      </c>
      <c r="R15" s="51">
        <f>+IF(G15=0,"",'Ark1'!AB36)</f>
        <v>4.7610093127087056</v>
      </c>
      <c r="S15" s="18">
        <f>+IF('Ark1'!AC36=0,"",'Ark1'!AC36)</f>
        <v>-38.913886994178469</v>
      </c>
      <c r="T15" s="18">
        <f t="shared" si="4"/>
        <v>7.5051546391752577</v>
      </c>
      <c r="U15" s="5">
        <f>+IF(G15=0,"",'Ark1'!V36)</f>
        <v>5.7834249084249105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573</v>
      </c>
      <c r="D16" s="2">
        <f>+'Ark1'!C37</f>
        <v>2024</v>
      </c>
      <c r="E16" s="2">
        <f>+IF(G16=0,"",'Ark1'!Q37)</f>
        <v>302</v>
      </c>
      <c r="F16" s="2">
        <f t="shared" si="0"/>
        <v>3</v>
      </c>
      <c r="G16" s="219">
        <f>+'Ark1'!R37</f>
        <v>2454</v>
      </c>
      <c r="H16" s="2">
        <f t="shared" si="1"/>
        <v>201</v>
      </c>
      <c r="I16" s="2">
        <f>+IF(G16=0,"",'Ark1'!S37)</f>
        <v>2449</v>
      </c>
      <c r="J16" s="51">
        <f>+IF(G16=0,"",'Ark1'!T37)</f>
        <v>9.5612873061637984</v>
      </c>
      <c r="K16" s="51">
        <f>+IF(G16=0,"",'Ark1'!U37)</f>
        <v>9.4879010691539918</v>
      </c>
      <c r="L16" s="95"/>
      <c r="M16" s="5">
        <f>+IF(G16=0,"",'Ark1'!W37)</f>
        <v>59.005716619028178</v>
      </c>
      <c r="N16" s="5">
        <f t="shared" si="2"/>
        <v>2.1272174583735648E-2</v>
      </c>
      <c r="O16" s="18">
        <f>+IF(G16=0,"",'Ark1'!Z37)</f>
        <v>151.95451204573271</v>
      </c>
      <c r="P16" s="18">
        <f t="shared" si="3"/>
        <v>-2.3621101764899208</v>
      </c>
      <c r="Q16" s="18">
        <f>+IF(G16=0,"",'Ark1'!AA37)</f>
        <v>30.444525138676639</v>
      </c>
      <c r="R16" s="51">
        <f>+IF(G16=0,"",'Ark1'!AB37)</f>
        <v>4.5963182297157132</v>
      </c>
      <c r="S16" s="18">
        <f>+IF('Ark1'!AC37=0,"",'Ark1'!AC37)</f>
        <v>-39.889133240710542</v>
      </c>
      <c r="T16" s="18">
        <f t="shared" si="4"/>
        <v>8.1258278145695364</v>
      </c>
      <c r="U16" s="5">
        <f>+IF(G16=0,"",'Ark1'!V37)</f>
        <v>5.9201303993480012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574</v>
      </c>
      <c r="D17" s="2">
        <f>+'Ark1'!C38</f>
        <v>2024</v>
      </c>
      <c r="E17" s="2">
        <f>+IF(G17=0,"",'Ark1'!Q38)</f>
        <v>298</v>
      </c>
      <c r="F17" s="2">
        <f t="shared" si="0"/>
        <v>-20</v>
      </c>
      <c r="G17" s="219">
        <f>+'Ark1'!R38</f>
        <v>2362</v>
      </c>
      <c r="H17" s="2">
        <f t="shared" si="1"/>
        <v>-136</v>
      </c>
      <c r="I17" s="2">
        <f>+IF(G17=0,"",'Ark1'!S38)</f>
        <v>2361</v>
      </c>
      <c r="J17" s="51">
        <f>+IF(G17=0,"",'Ark1'!T38)</f>
        <v>9.2028364373100615</v>
      </c>
      <c r="K17" s="51">
        <f>+IF(G17=0,"",'Ark1'!U38)</f>
        <v>9.2136458547763294</v>
      </c>
      <c r="L17" s="95"/>
      <c r="M17" s="5">
        <f>+IF(G17=0,"",'Ark1'!W38)</f>
        <v>58.621770436255851</v>
      </c>
      <c r="N17" s="5">
        <f t="shared" si="2"/>
        <v>-0.26193177702383252</v>
      </c>
      <c r="O17" s="18">
        <f>+IF(G17=0,"",'Ark1'!Z38)</f>
        <v>153.0621346886914</v>
      </c>
      <c r="P17" s="18">
        <f t="shared" si="3"/>
        <v>-3.5255514280086402</v>
      </c>
      <c r="Q17" s="18">
        <f>+IF(G17=0,"",'Ark1'!AA38)</f>
        <v>31.196422125413683</v>
      </c>
      <c r="R17" s="51">
        <f>+IF(G17=0,"",'Ark1'!AB38)</f>
        <v>4.7379102704980385</v>
      </c>
      <c r="S17" s="18">
        <f>+IF('Ark1'!AC38=0,"",'Ark1'!AC38)</f>
        <v>-37.699762481290144</v>
      </c>
      <c r="T17" s="18">
        <f t="shared" si="4"/>
        <v>7.9261744966442951</v>
      </c>
      <c r="U17" s="5">
        <f>+IF(G17=0,"",'Ark1'!V38)</f>
        <v>6.2684165961049958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575</v>
      </c>
      <c r="D18" s="2">
        <f>+'Ark1'!C39</f>
        <v>2024</v>
      </c>
      <c r="E18" s="2">
        <f>+IF(G18=0,"",'Ark1'!Q39)</f>
        <v>304</v>
      </c>
      <c r="F18" s="2">
        <f t="shared" si="0"/>
        <v>-5</v>
      </c>
      <c r="G18" s="219">
        <f>+'Ark1'!R39</f>
        <v>2364</v>
      </c>
      <c r="H18" s="2">
        <f t="shared" si="1"/>
        <v>-261</v>
      </c>
      <c r="I18" s="2">
        <f>+IF(G18=0,"",'Ark1'!S39)</f>
        <v>2362</v>
      </c>
      <c r="J18" s="51">
        <f>+IF(G18=0,"",'Ark1'!T39)</f>
        <v>9.210628847502532</v>
      </c>
      <c r="K18" s="51">
        <f>+IF(G18=0,"",'Ark1'!U39)</f>
        <v>9.1800144132564139</v>
      </c>
      <c r="L18" s="95"/>
      <c r="M18" s="5">
        <f>+IF(G18=0,"",'Ark1'!W39)</f>
        <v>58.329381879762899</v>
      </c>
      <c r="N18" s="5">
        <f t="shared" si="2"/>
        <v>-0.27427665682245816</v>
      </c>
      <c r="O18" s="18">
        <f>+IF(G18=0,"",'Ark1'!Z39)</f>
        <v>152.43886536833205</v>
      </c>
      <c r="P18" s="18">
        <f t="shared" si="3"/>
        <v>-2.6467672536193447</v>
      </c>
      <c r="Q18" s="18">
        <f>+IF(G18=0,"",'Ark1'!AA39)</f>
        <v>31.09859285608772</v>
      </c>
      <c r="R18" s="51">
        <f>+IF(G18=0,"",'Ark1'!AB39)</f>
        <v>4.7169564995634845</v>
      </c>
      <c r="S18" s="18">
        <f>+IF('Ark1'!AC39=0,"",'Ark1'!AC39)</f>
        <v>-39.519415649583649</v>
      </c>
      <c r="T18" s="18">
        <f t="shared" si="4"/>
        <v>7.7763157894736841</v>
      </c>
      <c r="U18" s="5">
        <f>+IF(G18=0,"",'Ark1'!V39)</f>
        <v>6.4665820642978007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576</v>
      </c>
      <c r="D19" s="2">
        <f>+'Ark1'!C40</f>
        <v>2024</v>
      </c>
      <c r="E19" s="2">
        <f>+IF(G19=0,"",'Ark1'!Q40)</f>
        <v>345</v>
      </c>
      <c r="F19" s="2">
        <f t="shared" si="0"/>
        <v>-6</v>
      </c>
      <c r="G19" s="219">
        <f>+'Ark1'!R40</f>
        <v>2516</v>
      </c>
      <c r="H19" s="2">
        <f t="shared" si="1"/>
        <v>-165</v>
      </c>
      <c r="I19" s="2">
        <f>+IF(G19=0,"",'Ark1'!S40)</f>
        <v>2514</v>
      </c>
      <c r="J19" s="51">
        <f>+IF(G19=0,"",'Ark1'!T40)</f>
        <v>9.8028520221304447</v>
      </c>
      <c r="K19" s="51">
        <f>+IF(G19=0,"",'Ark1'!U40)</f>
        <v>9.7081001980866635</v>
      </c>
      <c r="L19" s="95"/>
      <c r="M19" s="5">
        <f>+IF(G19=0,"",'Ark1'!W40)</f>
        <v>58.787987271280819</v>
      </c>
      <c r="N19" s="5">
        <f t="shared" si="2"/>
        <v>2.257823131071035E-2</v>
      </c>
      <c r="O19" s="18">
        <f>+IF(G19=0,"",'Ark1'!Z40)</f>
        <v>151.46113762927595</v>
      </c>
      <c r="P19" s="18">
        <f t="shared" si="3"/>
        <v>-2.8776371185760752</v>
      </c>
      <c r="Q19" s="18">
        <f>+IF(G19=0,"",'Ark1'!AA40)</f>
        <v>30.05402900057183</v>
      </c>
      <c r="R19" s="51">
        <f>+IF(G19=0,"",'Ark1'!AB40)</f>
        <v>4.6368520210282513</v>
      </c>
      <c r="S19" s="18">
        <f>+IF('Ark1'!AC40=0,"",'Ark1'!AC40)</f>
        <v>-30.642674702739527</v>
      </c>
      <c r="T19" s="18">
        <f t="shared" si="4"/>
        <v>7.292753623188406</v>
      </c>
      <c r="U19" s="5">
        <f>+IF(G19=0,"",'Ark1'!V40)</f>
        <v>6.3624801271860116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577</v>
      </c>
      <c r="D20" s="2">
        <f>+'Ark1'!C41</f>
        <v>2024</v>
      </c>
      <c r="E20" s="2">
        <f>+IF(G20=0,"",'Ark1'!Q41)</f>
        <v>120</v>
      </c>
      <c r="F20" s="2">
        <f t="shared" si="0"/>
        <v>-34</v>
      </c>
      <c r="G20" s="219">
        <f>+'Ark1'!R41</f>
        <v>631</v>
      </c>
      <c r="H20" s="2">
        <f t="shared" si="1"/>
        <v>-106</v>
      </c>
      <c r="I20" s="2">
        <f>+IF(G20=0,"",'Ark1'!S41)</f>
        <v>630</v>
      </c>
      <c r="J20" s="51">
        <f>+IF(G20=0,"",'Ark1'!T41)</f>
        <v>2.4585054157250839</v>
      </c>
      <c r="K20" s="51">
        <f>+IF(G20=0,"",'Ark1'!U41)</f>
        <v>2.506716472440909</v>
      </c>
      <c r="L20" s="95"/>
      <c r="M20" s="5">
        <f>+IF(G20=0,"",'Ark1'!W41)</f>
        <v>58.276190476190479</v>
      </c>
      <c r="N20" s="5">
        <f t="shared" si="2"/>
        <v>-0.84129586260734612</v>
      </c>
      <c r="O20" s="18">
        <f>+IF(G20=0,"",'Ark1'!Z41)</f>
        <v>156.06190476190491</v>
      </c>
      <c r="P20" s="18">
        <f t="shared" si="3"/>
        <v>1.7593091334895519</v>
      </c>
      <c r="Q20" s="18">
        <f>+IF(G20=0,"",'Ark1'!AA41)</f>
        <v>29.610369422285324</v>
      </c>
      <c r="R20" s="51">
        <f>+IF(G20=0,"",'Ark1'!AB41)</f>
        <v>4.8159692784217825</v>
      </c>
      <c r="S20" s="18">
        <f>+IF('Ark1'!AC41=0,"",'Ark1'!AC41)</f>
        <v>-36.386126884527954</v>
      </c>
      <c r="T20" s="18">
        <f t="shared" si="4"/>
        <v>5.2583333333333337</v>
      </c>
      <c r="U20" s="5">
        <f>+IF(G20=0,"",'Ark1'!V41)</f>
        <v>6.9540412044373996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578</v>
      </c>
      <c r="D21" s="2">
        <f>+'Ark1'!C42</f>
        <v>2024</v>
      </c>
      <c r="E21" s="2" t="str">
        <f>+IF(G21=0,"",'Ark1'!Q42)</f>
        <v/>
      </c>
      <c r="F21" s="2" t="str">
        <f t="shared" si="0"/>
        <v/>
      </c>
      <c r="G21" s="219">
        <f>+'Ark1'!R42</f>
        <v>0</v>
      </c>
      <c r="H21" s="2" t="str">
        <f t="shared" si="1"/>
        <v/>
      </c>
      <c r="I21" s="2" t="str">
        <f>+IF(G21=0,"",'Ark1'!S42)</f>
        <v/>
      </c>
      <c r="J21" s="51" t="str">
        <f>+IF(G21=0,"",'Ark1'!T42)</f>
        <v/>
      </c>
      <c r="K21" s="51" t="str">
        <f>+IF(G21=0,"",'Ark1'!U42)</f>
        <v/>
      </c>
      <c r="L21" s="95"/>
      <c r="M21" s="5" t="str">
        <f>+IF(G21=0,"",'Ark1'!W42)</f>
        <v/>
      </c>
      <c r="N21" s="5" t="str">
        <f t="shared" si="2"/>
        <v/>
      </c>
      <c r="O21" s="18" t="str">
        <f>+IF(G21=0,"",'Ark1'!Z42)</f>
        <v/>
      </c>
      <c r="P21" s="18" t="str">
        <f t="shared" si="3"/>
        <v/>
      </c>
      <c r="Q21" s="18" t="str">
        <f>+IF(G21=0,"",'Ark1'!AA42)</f>
        <v/>
      </c>
      <c r="R21" s="51" t="str">
        <f>+IF(G21=0,"",'Ark1'!AB42)</f>
        <v/>
      </c>
      <c r="S21" s="18" t="str">
        <f>+IF('Ark1'!AC42=0,"",'Ark1'!AC42)</f>
        <v/>
      </c>
      <c r="T21" s="18" t="str">
        <f t="shared" si="4"/>
        <v/>
      </c>
      <c r="U21" s="5" t="str">
        <f>+IF(G21=0,"",'Ark1'!V42)</f>
        <v/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216"/>
      <c r="H22" s="28"/>
      <c r="I22" s="28"/>
      <c r="J22" s="28"/>
      <c r="K22" s="28"/>
      <c r="L22" s="95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6">
        <f>+'Ark1'!D43</f>
        <v>1</v>
      </c>
      <c r="C23" s="86" t="str">
        <f t="shared" ref="C23:C34" si="10">+C10</f>
        <v>Jan</v>
      </c>
      <c r="D23" s="86">
        <f>+'Ark1'!C43</f>
        <v>2023</v>
      </c>
      <c r="E23" s="86">
        <f>+'Ark1'!Q43</f>
        <v>349</v>
      </c>
      <c r="F23" s="86"/>
      <c r="G23" s="220">
        <f>+'Ark1'!R43</f>
        <v>2465</v>
      </c>
      <c r="H23" s="86"/>
      <c r="I23" s="86">
        <f>+'Ark1'!S43</f>
        <v>2460</v>
      </c>
      <c r="J23" s="114">
        <f>+'Ark1'!T43</f>
        <v>9.336413908037267</v>
      </c>
      <c r="K23" s="114">
        <f>+'Ark1'!U43</f>
        <v>9.4587589415602729</v>
      </c>
      <c r="L23" s="95"/>
      <c r="M23" s="87">
        <f>+'Ark1'!W43</f>
        <v>58.693495934959358</v>
      </c>
      <c r="N23" s="86"/>
      <c r="O23" s="97">
        <f>+'Ark1'!Z43</f>
        <v>157.09922764227622</v>
      </c>
      <c r="P23" s="97"/>
      <c r="Q23" s="97">
        <f>+'Ark1'!AA43</f>
        <v>31.3759347253798</v>
      </c>
      <c r="R23" s="114">
        <f>+'Ark1'!AB43</f>
        <v>4.796123770879297</v>
      </c>
      <c r="S23" s="97">
        <f>+'Ark1'!AC43</f>
        <v>-41.53099077406933</v>
      </c>
      <c r="T23" s="97">
        <f t="shared" si="4"/>
        <v>7.0630372492836679</v>
      </c>
      <c r="U23" s="87">
        <f>+IF(G23=0,"",'Ark1'!V43)</f>
        <v>6.3237322515212977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6">
        <f>+'Ark1'!D44</f>
        <v>2</v>
      </c>
      <c r="C24" s="86" t="str">
        <f t="shared" si="10"/>
        <v>Feb</v>
      </c>
      <c r="D24" s="86">
        <f>+'Ark1'!C44</f>
        <v>2023</v>
      </c>
      <c r="E24" s="86">
        <f>+'Ark1'!Q44</f>
        <v>321</v>
      </c>
      <c r="F24" s="86"/>
      <c r="G24" s="220">
        <f>+'Ark1'!R44</f>
        <v>2607</v>
      </c>
      <c r="H24" s="86"/>
      <c r="I24" s="86">
        <f>+'Ark1'!S44</f>
        <v>2604</v>
      </c>
      <c r="J24" s="114">
        <f>+'Ark1'!T44</f>
        <v>9.8742519506098017</v>
      </c>
      <c r="K24" s="114">
        <f>+'Ark1'!U44</f>
        <v>9.7873302141901739</v>
      </c>
      <c r="L24" s="95"/>
      <c r="M24" s="87">
        <f>+'Ark1'!W44</f>
        <v>59.249231950844838</v>
      </c>
      <c r="N24" s="86"/>
      <c r="O24" s="97">
        <f>+'Ark1'!Z44</f>
        <v>153.56712749615963</v>
      </c>
      <c r="P24" s="97"/>
      <c r="Q24" s="97">
        <f>+'Ark1'!AA44</f>
        <v>31.111853148625865</v>
      </c>
      <c r="R24" s="114">
        <f>+'Ark1'!AB44</f>
        <v>4.7433051074659458</v>
      </c>
      <c r="S24" s="97">
        <f>+'Ark1'!AC44</f>
        <v>-45.109011714497278</v>
      </c>
      <c r="T24" s="97">
        <f t="shared" si="4"/>
        <v>8.121495327102803</v>
      </c>
      <c r="U24" s="87">
        <f>+IF(G24=0,"",'Ark1'!V44)</f>
        <v>5.6279248177982337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6">
        <f>+'Ark1'!D45</f>
        <v>3</v>
      </c>
      <c r="C25" s="86" t="str">
        <f t="shared" si="10"/>
        <v>Mar</v>
      </c>
      <c r="D25" s="86">
        <f>+'Ark1'!C45</f>
        <v>2023</v>
      </c>
      <c r="E25" s="86">
        <f>+'Ark1'!Q45</f>
        <v>344</v>
      </c>
      <c r="F25" s="86"/>
      <c r="G25" s="220">
        <f>+'Ark1'!R45</f>
        <v>2918</v>
      </c>
      <c r="H25" s="86"/>
      <c r="I25" s="86">
        <f>+'Ark1'!S45</f>
        <v>2915</v>
      </c>
      <c r="J25" s="114">
        <f>+'Ark1'!T45</f>
        <v>11.052193015680626</v>
      </c>
      <c r="K25" s="114">
        <f>+'Ark1'!U45</f>
        <v>11.008587784531336</v>
      </c>
      <c r="L25" s="95"/>
      <c r="M25" s="87">
        <f>+'Ark1'!W45</f>
        <v>59.200686106346481</v>
      </c>
      <c r="N25" s="86"/>
      <c r="O25" s="97">
        <f>+'Ark1'!Z45</f>
        <v>154.30075471698117</v>
      </c>
      <c r="P25" s="97"/>
      <c r="Q25" s="97">
        <f>+'Ark1'!AA45</f>
        <v>30.621968136209205</v>
      </c>
      <c r="R25" s="114">
        <f>+'Ark1'!AB45</f>
        <v>4.565422982355285</v>
      </c>
      <c r="S25" s="97">
        <f>+'Ark1'!AC45</f>
        <v>-35.833573754195712</v>
      </c>
      <c r="T25" s="97">
        <f t="shared" si="4"/>
        <v>8.4825581395348841</v>
      </c>
      <c r="U25" s="87">
        <f>+IF(G25=0,"",'Ark1'!V45)</f>
        <v>5.9503084304318055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6">
        <f>+'Ark1'!D46</f>
        <v>4</v>
      </c>
      <c r="C26" s="86" t="str">
        <f t="shared" si="10"/>
        <v>Apr</v>
      </c>
      <c r="D26" s="86">
        <f>+'Ark1'!C46</f>
        <v>2023</v>
      </c>
      <c r="E26" s="86">
        <f>+'Ark1'!Q46</f>
        <v>290</v>
      </c>
      <c r="F26" s="86"/>
      <c r="G26" s="220">
        <f>+'Ark1'!R46</f>
        <v>2400</v>
      </c>
      <c r="H26" s="86"/>
      <c r="I26" s="86">
        <f>+'Ark1'!S46</f>
        <v>2396</v>
      </c>
      <c r="J26" s="114">
        <f>+'Ark1'!T46</f>
        <v>9.090220437845618</v>
      </c>
      <c r="K26" s="114">
        <f>+'Ark1'!U46</f>
        <v>9.1456804259808226</v>
      </c>
      <c r="L26" s="95"/>
      <c r="M26" s="87">
        <f>+'Ark1'!W46</f>
        <v>59.080133555926551</v>
      </c>
      <c r="N26" s="86"/>
      <c r="O26" s="97">
        <f>+'Ark1'!Z46</f>
        <v>155.95676126878141</v>
      </c>
      <c r="P26" s="97"/>
      <c r="Q26" s="97">
        <f>+'Ark1'!AA46</f>
        <v>32.13011825935812</v>
      </c>
      <c r="R26" s="114">
        <f>+'Ark1'!AB46</f>
        <v>5.055477465370001</v>
      </c>
      <c r="S26" s="97">
        <f>+'Ark1'!AC46</f>
        <v>-44.277149847312543</v>
      </c>
      <c r="T26" s="97">
        <f t="shared" si="4"/>
        <v>8.2758620689655178</v>
      </c>
      <c r="U26" s="87">
        <f>+IF(G26=0,"",'Ark1'!V46)</f>
        <v>5.6091666666666677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6">
        <f>+'Ark1'!D47</f>
        <v>5</v>
      </c>
      <c r="C27" s="86" t="str">
        <f t="shared" si="10"/>
        <v>Mai</v>
      </c>
      <c r="D27" s="86">
        <f>+'Ark1'!C47</f>
        <v>2023</v>
      </c>
      <c r="E27" s="86">
        <f>+'Ark1'!Q47</f>
        <v>313</v>
      </c>
      <c r="F27" s="86"/>
      <c r="G27" s="220">
        <f>+'Ark1'!R47</f>
        <v>2656</v>
      </c>
      <c r="H27" s="86"/>
      <c r="I27" s="86">
        <f>+'Ark1'!S47</f>
        <v>2653</v>
      </c>
      <c r="J27" s="114">
        <f>+'Ark1'!T47</f>
        <v>10.059843951215818</v>
      </c>
      <c r="K27" s="114">
        <f>+'Ark1'!U47</f>
        <v>10.00860741358531</v>
      </c>
      <c r="L27" s="95"/>
      <c r="M27" s="87">
        <f>+'Ark1'!W47</f>
        <v>59.224274406332484</v>
      </c>
      <c r="N27" s="86"/>
      <c r="O27" s="97">
        <f>+'Ark1'!Z47</f>
        <v>154.13859781379605</v>
      </c>
      <c r="P27" s="97"/>
      <c r="Q27" s="97">
        <f>+'Ark1'!AA47</f>
        <v>31.251129780308009</v>
      </c>
      <c r="R27" s="114">
        <f>+'Ark1'!AB47</f>
        <v>4.7311256022314607</v>
      </c>
      <c r="S27" s="97">
        <f>+'Ark1'!AC47</f>
        <v>-43.176064150396471</v>
      </c>
      <c r="T27" s="97">
        <f t="shared" si="4"/>
        <v>8.4856230031948883</v>
      </c>
      <c r="U27" s="87">
        <f>+IF(G27=0,"",'Ark1'!V47)</f>
        <v>5.6829819277108413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6">
        <f>+'Ark1'!D48</f>
        <v>6</v>
      </c>
      <c r="C28" s="86" t="str">
        <f t="shared" si="10"/>
        <v>Jun</v>
      </c>
      <c r="D28" s="86">
        <f>+'Ark1'!C48</f>
        <v>2023</v>
      </c>
      <c r="E28" s="86">
        <f>+'Ark1'!Q48</f>
        <v>341</v>
      </c>
      <c r="F28" s="86"/>
      <c r="G28" s="220">
        <f>+'Ark1'!R48</f>
        <v>2562</v>
      </c>
      <c r="H28" s="86"/>
      <c r="I28" s="86">
        <f>+'Ark1'!S48</f>
        <v>2558</v>
      </c>
      <c r="J28" s="114">
        <f>+'Ark1'!T48</f>
        <v>9.7038103174001993</v>
      </c>
      <c r="K28" s="114">
        <f>+'Ark1'!U48</f>
        <v>9.7324520785528232</v>
      </c>
      <c r="L28" s="95"/>
      <c r="M28" s="87">
        <f>+'Ark1'!W48</f>
        <v>59.184910086004713</v>
      </c>
      <c r="N28" s="86"/>
      <c r="O28" s="97">
        <f>+'Ark1'!Z48</f>
        <v>155.45215011727905</v>
      </c>
      <c r="P28" s="97"/>
      <c r="Q28" s="97">
        <f>+'Ark1'!AA48</f>
        <v>29.802869416864159</v>
      </c>
      <c r="R28" s="114">
        <f>+'Ark1'!AB48</f>
        <v>4.6103674145510194</v>
      </c>
      <c r="S28" s="97">
        <f>+'Ark1'!AC48</f>
        <v>-36.832164795006193</v>
      </c>
      <c r="T28" s="97">
        <f t="shared" si="4"/>
        <v>7.5131964809384169</v>
      </c>
      <c r="U28" s="87">
        <f>+IF(G28=0,"",'Ark1'!V48)</f>
        <v>5.8188914910226393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6">
        <f>+'Ark1'!D49</f>
        <v>7</v>
      </c>
      <c r="C29" s="86" t="str">
        <f t="shared" si="10"/>
        <v>Jul</v>
      </c>
      <c r="D29" s="86">
        <f>+'Ark1'!C49</f>
        <v>2023</v>
      </c>
      <c r="E29" s="86">
        <f>+'Ark1'!Q49</f>
        <v>299</v>
      </c>
      <c r="F29" s="86"/>
      <c r="G29" s="220">
        <f>+'Ark1'!R49</f>
        <v>2253</v>
      </c>
      <c r="H29" s="86"/>
      <c r="I29" s="86">
        <f>+'Ark1'!S49</f>
        <v>2250</v>
      </c>
      <c r="J29" s="114">
        <f>+'Ark1'!T49</f>
        <v>8.5334444360275743</v>
      </c>
      <c r="K29" s="114">
        <f>+'Ark1'!U49</f>
        <v>8.4980684961956747</v>
      </c>
      <c r="L29" s="95"/>
      <c r="M29" s="87">
        <f>+'Ark1'!W49</f>
        <v>58.984444444444442</v>
      </c>
      <c r="N29" s="86"/>
      <c r="O29" s="97">
        <f>+'Ark1'!Z49</f>
        <v>154.31662222222263</v>
      </c>
      <c r="P29" s="97"/>
      <c r="Q29" s="97">
        <f>+'Ark1'!AA49</f>
        <v>31.934907813158745</v>
      </c>
      <c r="R29" s="114">
        <f>+'Ark1'!AB49</f>
        <v>4.7168942491882335</v>
      </c>
      <c r="S29" s="97">
        <f>+'Ark1'!AC49</f>
        <v>-43.047097851541807</v>
      </c>
      <c r="T29" s="97">
        <f t="shared" si="4"/>
        <v>7.5351170568561869</v>
      </c>
      <c r="U29" s="87">
        <f>+IF(G29=0,"",'Ark1'!V49)</f>
        <v>5.9569462938304492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6">
        <f>+'Ark1'!D50</f>
        <v>8</v>
      </c>
      <c r="C30" s="86" t="str">
        <f t="shared" si="10"/>
        <v>Aug</v>
      </c>
      <c r="D30" s="86">
        <f>+'Ark1'!C50</f>
        <v>2023</v>
      </c>
      <c r="E30" s="86">
        <f>+'Ark1'!Q50</f>
        <v>318</v>
      </c>
      <c r="F30" s="86"/>
      <c r="G30" s="220">
        <f>+'Ark1'!R50</f>
        <v>2498</v>
      </c>
      <c r="H30" s="86"/>
      <c r="I30" s="86">
        <f>+'Ark1'!S50</f>
        <v>2485</v>
      </c>
      <c r="J30" s="114">
        <f>+'Ark1'!T50</f>
        <v>9.4614044390576488</v>
      </c>
      <c r="K30" s="114">
        <f>+'Ark1'!U50</f>
        <v>9.5237722283739004</v>
      </c>
      <c r="L30" s="95"/>
      <c r="M30" s="87">
        <f>+'Ark1'!W50</f>
        <v>58.883702213279683</v>
      </c>
      <c r="N30" s="86"/>
      <c r="O30" s="97">
        <f>+'Ark1'!Z50</f>
        <v>156.58768611670004</v>
      </c>
      <c r="P30" s="97"/>
      <c r="Q30" s="97">
        <f>+'Ark1'!AA50</f>
        <v>31.209795985730345</v>
      </c>
      <c r="R30" s="114">
        <f>+'Ark1'!AB50</f>
        <v>4.6910759037413916</v>
      </c>
      <c r="S30" s="97">
        <f>+'Ark1'!AC50</f>
        <v>-39.053462540442098</v>
      </c>
      <c r="T30" s="97">
        <f t="shared" si="4"/>
        <v>7.8553459119496853</v>
      </c>
      <c r="U30" s="87">
        <f>+IF(G30=0,"",'Ark1'!V50)</f>
        <v>6.0360288230584489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6">
        <f>+'Ark1'!D51</f>
        <v>9</v>
      </c>
      <c r="C31" s="86" t="str">
        <f t="shared" si="10"/>
        <v>Sep</v>
      </c>
      <c r="D31" s="86">
        <f>+'Ark1'!C51</f>
        <v>2023</v>
      </c>
      <c r="E31" s="86">
        <f>+'Ark1'!Q51</f>
        <v>309</v>
      </c>
      <c r="F31" s="86"/>
      <c r="G31" s="220">
        <f>+'Ark1'!R51</f>
        <v>2625</v>
      </c>
      <c r="H31" s="86"/>
      <c r="I31" s="86">
        <f>+'Ark1'!S51</f>
        <v>2624</v>
      </c>
      <c r="J31" s="114">
        <f>+'Ark1'!T51</f>
        <v>9.942428603893644</v>
      </c>
      <c r="K31" s="114">
        <f>+'Ark1'!U51</f>
        <v>9.9600242812866018</v>
      </c>
      <c r="L31" s="95"/>
      <c r="M31" s="87">
        <f>+'Ark1'!W51</f>
        <v>58.603658536585357</v>
      </c>
      <c r="N31" s="86"/>
      <c r="O31" s="97">
        <f>+'Ark1'!Z51</f>
        <v>155.08563262195139</v>
      </c>
      <c r="P31" s="97"/>
      <c r="Q31" s="97">
        <f>+'Ark1'!AA51</f>
        <v>30.577418165332723</v>
      </c>
      <c r="R31" s="114">
        <f>+'Ark1'!AB51</f>
        <v>4.704038097208401</v>
      </c>
      <c r="S31" s="97">
        <f>+'Ark1'!AC51</f>
        <v>-33.318553178995849</v>
      </c>
      <c r="T31" s="97">
        <f t="shared" si="4"/>
        <v>8.4951456310679614</v>
      </c>
      <c r="U31" s="87">
        <f>+IF(G31=0,"",'Ark1'!V51)</f>
        <v>6.4240000000000013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6">
        <f>+'Ark1'!D52</f>
        <v>10</v>
      </c>
      <c r="C32" s="86" t="str">
        <f t="shared" si="10"/>
        <v>Okt</v>
      </c>
      <c r="D32" s="86">
        <f>+'Ark1'!C52</f>
        <v>2023</v>
      </c>
      <c r="E32" s="86">
        <f>+'Ark1'!Q52</f>
        <v>351</v>
      </c>
      <c r="F32" s="86"/>
      <c r="G32" s="220">
        <f>+'Ark1'!R52</f>
        <v>2681</v>
      </c>
      <c r="H32" s="86"/>
      <c r="I32" s="86">
        <f>+'Ark1'!S52</f>
        <v>2677</v>
      </c>
      <c r="J32" s="114">
        <f>+'Ark1'!T52</f>
        <v>10.154533747443375</v>
      </c>
      <c r="K32" s="114">
        <f>+'Ark1'!U52</f>
        <v>10.112264482558302</v>
      </c>
      <c r="L32" s="95"/>
      <c r="M32" s="87">
        <f>+'Ark1'!W52</f>
        <v>58.765409039970109</v>
      </c>
      <c r="N32" s="86"/>
      <c r="O32" s="97">
        <f>+'Ark1'!Z52</f>
        <v>154.33877474785203</v>
      </c>
      <c r="P32" s="97"/>
      <c r="Q32" s="97">
        <f>+'Ark1'!AA52</f>
        <v>31.040364957555944</v>
      </c>
      <c r="R32" s="114">
        <f>+'Ark1'!AB52</f>
        <v>4.8530392403290996</v>
      </c>
      <c r="S32" s="97">
        <f>+'Ark1'!AC52</f>
        <v>-33.682276010776278</v>
      </c>
      <c r="T32" s="97">
        <f t="shared" si="4"/>
        <v>7.6381766381766383</v>
      </c>
      <c r="U32" s="87">
        <f>+IF(G32=0,"",'Ark1'!V52)</f>
        <v>6.1245803804550549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6">
        <f>+'Ark1'!D53</f>
        <v>11</v>
      </c>
      <c r="C33" s="86" t="str">
        <f t="shared" si="10"/>
        <v>Nov</v>
      </c>
      <c r="D33" s="86">
        <f>+'Ark1'!C53</f>
        <v>2023</v>
      </c>
      <c r="E33" s="86">
        <f>+'Ark1'!Q53</f>
        <v>154</v>
      </c>
      <c r="F33" s="86"/>
      <c r="G33" s="220">
        <f>+'Ark1'!R53</f>
        <v>737</v>
      </c>
      <c r="H33" s="86"/>
      <c r="I33" s="86">
        <f>+'Ark1'!S53</f>
        <v>732</v>
      </c>
      <c r="J33" s="114">
        <f>+'Ark1'!T53</f>
        <v>2.7914551927884257</v>
      </c>
      <c r="K33" s="114">
        <f>+'Ark1'!U53</f>
        <v>2.7644536531847694</v>
      </c>
      <c r="L33" s="95"/>
      <c r="M33" s="87">
        <f>+'Ark1'!W53</f>
        <v>59.117486338797825</v>
      </c>
      <c r="N33" s="86"/>
      <c r="O33" s="97">
        <f>+'Ark1'!Z53</f>
        <v>154.30259562841536</v>
      </c>
      <c r="P33" s="97"/>
      <c r="Q33" s="97">
        <f>+'Ark1'!AA53</f>
        <v>30.490266857541684</v>
      </c>
      <c r="R33" s="114">
        <f>+'Ark1'!AB53</f>
        <v>4.6276515327788559</v>
      </c>
      <c r="S33" s="97">
        <f>+'Ark1'!AC53</f>
        <v>-23.900825451871381</v>
      </c>
      <c r="T33" s="97">
        <f t="shared" si="4"/>
        <v>4.7857142857142856</v>
      </c>
      <c r="U33" s="87">
        <f>+IF(G33=0,"",'Ark1'!V53)</f>
        <v>5.7408412483039362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6">
        <f>+'Ark1'!D54</f>
        <v>12</v>
      </c>
      <c r="C34" s="86" t="str">
        <f t="shared" si="10"/>
        <v>Des</v>
      </c>
      <c r="D34" s="86">
        <f>+'Ark1'!C54</f>
        <v>2023</v>
      </c>
      <c r="E34" s="86">
        <f>+'Ark1'!Q54</f>
        <v>0</v>
      </c>
      <c r="F34" s="86"/>
      <c r="G34" s="220">
        <f>+'Ark1'!R54</f>
        <v>0</v>
      </c>
      <c r="H34" s="86"/>
      <c r="I34" s="86">
        <f>+'Ark1'!S54</f>
        <v>0</v>
      </c>
      <c r="J34" s="114">
        <f>+'Ark1'!T54</f>
        <v>0</v>
      </c>
      <c r="K34" s="114">
        <f>+'Ark1'!U54</f>
        <v>0</v>
      </c>
      <c r="L34" s="95"/>
      <c r="M34" s="87">
        <f>+'Ark1'!W54</f>
        <v>0</v>
      </c>
      <c r="N34" s="86"/>
      <c r="O34" s="97">
        <f>+'Ark1'!Z54</f>
        <v>0</v>
      </c>
      <c r="P34" s="97"/>
      <c r="Q34" s="97">
        <f>+'Ark1'!AA54</f>
        <v>0</v>
      </c>
      <c r="R34" s="114">
        <f>+'Ark1'!AB54</f>
        <v>0</v>
      </c>
      <c r="S34" s="97">
        <f>+'Ark1'!AC54</f>
        <v>0</v>
      </c>
      <c r="T34" s="97" t="str">
        <f t="shared" si="4"/>
        <v/>
      </c>
      <c r="U34" s="87" t="str">
        <f>+IF(G34=0,"",'Ark1'!V54)</f>
        <v/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216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11">+C10</f>
        <v>Jan</v>
      </c>
      <c r="D36" s="3">
        <f>+'Ark1'!C55</f>
        <v>2022</v>
      </c>
      <c r="E36" s="3">
        <f>+'Ark1'!Q55</f>
        <v>364</v>
      </c>
      <c r="F36" s="3"/>
      <c r="G36" s="221">
        <f>+'Ark1'!R55</f>
        <v>2912</v>
      </c>
      <c r="H36" s="3"/>
      <c r="I36" s="3">
        <f>+'Ark1'!S55</f>
        <v>2905</v>
      </c>
      <c r="J36" s="52">
        <f>+'Ark1'!T55</f>
        <v>10.622309768731306</v>
      </c>
      <c r="K36" s="52">
        <f>+'Ark1'!U55</f>
        <v>10.574373075422837</v>
      </c>
      <c r="L36" s="95"/>
      <c r="M36" s="11">
        <f>+'Ark1'!W55</f>
        <v>59.129776247848525</v>
      </c>
      <c r="N36" s="3"/>
      <c r="O36" s="14">
        <f>+'Ark1'!Z55</f>
        <v>153.82701549053357</v>
      </c>
      <c r="P36" s="14"/>
      <c r="Q36" s="14">
        <f>+'Ark1'!AA55</f>
        <v>29.304237831988377</v>
      </c>
      <c r="R36" s="52">
        <f>+'Ark1'!AB55</f>
        <v>4.4075539270064068</v>
      </c>
      <c r="S36" s="14">
        <f>+'Ark1'!AC55</f>
        <v>-39.090822027693598</v>
      </c>
      <c r="T36" s="14">
        <f t="shared" si="4"/>
        <v>8</v>
      </c>
      <c r="U36" s="11">
        <f>+IF(G36=0,"",'Ark1'!V55)</f>
        <v>5.9340659340659343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11"/>
        <v>Feb</v>
      </c>
      <c r="D37" s="3">
        <f>+'Ark1'!C56</f>
        <v>2022</v>
      </c>
      <c r="E37" s="3">
        <f>+'Ark1'!Q56</f>
        <v>306</v>
      </c>
      <c r="F37" s="3"/>
      <c r="G37" s="221">
        <f>+'Ark1'!R56</f>
        <v>2267</v>
      </c>
      <c r="H37" s="3"/>
      <c r="I37" s="3">
        <f>+'Ark1'!S56</f>
        <v>2263</v>
      </c>
      <c r="J37" s="52">
        <f>+'Ark1'!T56</f>
        <v>8.2694973371270173</v>
      </c>
      <c r="K37" s="52">
        <f>+'Ark1'!U56</f>
        <v>8.3098185686508348</v>
      </c>
      <c r="L37" s="95"/>
      <c r="M37" s="11">
        <f>+'Ark1'!W56</f>
        <v>58.992487847989402</v>
      </c>
      <c r="N37" s="3"/>
      <c r="O37" s="14">
        <f>+'Ark1'!Z56</f>
        <v>155.1783429076448</v>
      </c>
      <c r="P37" s="14"/>
      <c r="Q37" s="14">
        <f>+'Ark1'!AA56</f>
        <v>30.883515622431798</v>
      </c>
      <c r="R37" s="52">
        <f>+'Ark1'!AB56</f>
        <v>4.577938619430892</v>
      </c>
      <c r="S37" s="14">
        <f>+'Ark1'!AC56</f>
        <v>-45.015566277390811</v>
      </c>
      <c r="T37" s="14">
        <f t="shared" si="4"/>
        <v>7.4084967320261441</v>
      </c>
      <c r="U37" s="11">
        <f>+IF(G37=0,"",'Ark1'!V56)</f>
        <v>5.9739744155271284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11"/>
        <v>Mar</v>
      </c>
      <c r="D38" s="3">
        <f>+'Ark1'!C57</f>
        <v>2022</v>
      </c>
      <c r="E38" s="3">
        <f>+'Ark1'!Q57</f>
        <v>366</v>
      </c>
      <c r="F38" s="3"/>
      <c r="G38" s="221">
        <f>+'Ark1'!R57</f>
        <v>2568</v>
      </c>
      <c r="H38" s="3"/>
      <c r="I38" s="3">
        <f>+'Ark1'!S57</f>
        <v>2559</v>
      </c>
      <c r="J38" s="52">
        <f>+'Ark1'!T57</f>
        <v>9.3674764718756869</v>
      </c>
      <c r="K38" s="52">
        <f>+'Ark1'!U57</f>
        <v>9.4588722954723519</v>
      </c>
      <c r="L38" s="95"/>
      <c r="M38" s="11">
        <f>+'Ark1'!W57</f>
        <v>59.150840171942157</v>
      </c>
      <c r="N38" s="3"/>
      <c r="O38" s="14">
        <f>+'Ark1'!Z57</f>
        <v>156.20437670965228</v>
      </c>
      <c r="P38" s="14"/>
      <c r="Q38" s="14">
        <f>+'Ark1'!AA57</f>
        <v>31.81739339515838</v>
      </c>
      <c r="R38" s="52">
        <f>+'Ark1'!AB57</f>
        <v>4.7301455931511773</v>
      </c>
      <c r="S38" s="14">
        <f>+'Ark1'!AC57</f>
        <v>-45.57561445692852</v>
      </c>
      <c r="T38" s="14">
        <f t="shared" si="4"/>
        <v>7.0163934426229506</v>
      </c>
      <c r="U38" s="11">
        <f>+IF(G38=0,"",'Ark1'!V57)</f>
        <v>5.6838006230529601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11"/>
        <v>Apr</v>
      </c>
      <c r="D39" s="3">
        <f>+'Ark1'!C58</f>
        <v>2022</v>
      </c>
      <c r="E39" s="3">
        <f>+'Ark1'!Q58</f>
        <v>311</v>
      </c>
      <c r="F39" s="3"/>
      <c r="G39" s="221">
        <f>+'Ark1'!R58</f>
        <v>2305</v>
      </c>
      <c r="H39" s="3"/>
      <c r="I39" s="3">
        <f>+'Ark1'!S58</f>
        <v>2297</v>
      </c>
      <c r="J39" s="52">
        <f>+'Ark1'!T58</f>
        <v>8.4081126431750199</v>
      </c>
      <c r="K39" s="52">
        <f>+'Ark1'!U58</f>
        <v>8.3431841019406434</v>
      </c>
      <c r="L39" s="95"/>
      <c r="M39" s="11">
        <f>+'Ark1'!W58</f>
        <v>59.234653896386611</v>
      </c>
      <c r="N39" s="3"/>
      <c r="O39" s="14">
        <f>+'Ark1'!Z58</f>
        <v>153.49525468001744</v>
      </c>
      <c r="P39" s="14"/>
      <c r="Q39" s="14">
        <f>+'Ark1'!AA58</f>
        <v>29.880408695385206</v>
      </c>
      <c r="R39" s="52">
        <f>+'Ark1'!AB58</f>
        <v>4.5990535619391357</v>
      </c>
      <c r="S39" s="14">
        <f>+'Ark1'!AC58</f>
        <v>-44.945892412672727</v>
      </c>
      <c r="T39" s="14">
        <f t="shared" si="4"/>
        <v>7.411575562700965</v>
      </c>
      <c r="U39" s="11">
        <f>+IF(G39=0,"",'Ark1'!V58)</f>
        <v>5.4989154013015193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11"/>
        <v>Mai</v>
      </c>
      <c r="D40" s="3">
        <f>+'Ark1'!C59</f>
        <v>2022</v>
      </c>
      <c r="E40" s="3">
        <f>+'Ark1'!Q59</f>
        <v>337</v>
      </c>
      <c r="F40" s="3"/>
      <c r="G40" s="221">
        <f>+'Ark1'!R59</f>
        <v>2939</v>
      </c>
      <c r="H40" s="3"/>
      <c r="I40" s="3">
        <f>+'Ark1'!S59</f>
        <v>2932</v>
      </c>
      <c r="J40" s="52">
        <f>+'Ark1'!T59</f>
        <v>10.720799591449625</v>
      </c>
      <c r="K40" s="52">
        <f>+'Ark1'!U59</f>
        <v>10.734451249981598</v>
      </c>
      <c r="L40" s="95"/>
      <c r="M40" s="11">
        <f>+'Ark1'!W59</f>
        <v>58.743860845839002</v>
      </c>
      <c r="N40" s="3"/>
      <c r="O40" s="14">
        <f>+'Ark1'!Z59</f>
        <v>154.71770122783056</v>
      </c>
      <c r="P40" s="14"/>
      <c r="Q40" s="14">
        <f>+'Ark1'!AA59</f>
        <v>30.512974849115405</v>
      </c>
      <c r="R40" s="52">
        <f>+'Ark1'!AB59</f>
        <v>4.6128653167896569</v>
      </c>
      <c r="S40" s="14">
        <f>+'Ark1'!AC59</f>
        <v>-43.693144648627069</v>
      </c>
      <c r="T40" s="14">
        <f t="shared" si="4"/>
        <v>8.7210682492581597</v>
      </c>
      <c r="U40" s="11">
        <f>+IF(G40=0,"",'Ark1'!V59)</f>
        <v>6.2201429057502553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11"/>
        <v>Jun</v>
      </c>
      <c r="D41" s="3">
        <f>+'Ark1'!C60</f>
        <v>2022</v>
      </c>
      <c r="E41" s="3">
        <f>+'Ark1'!Q60</f>
        <v>413</v>
      </c>
      <c r="F41" s="3"/>
      <c r="G41" s="221">
        <f>+'Ark1'!R60</f>
        <v>3018</v>
      </c>
      <c r="H41" s="3"/>
      <c r="I41" s="3">
        <f>+'Ark1'!S60</f>
        <v>3007</v>
      </c>
      <c r="J41" s="52">
        <f>+'Ark1'!T60</f>
        <v>11.008973517180999</v>
      </c>
      <c r="K41" s="52">
        <f>+'Ark1'!U60</f>
        <v>10.845732086596987</v>
      </c>
      <c r="L41" s="95"/>
      <c r="M41" s="11">
        <f>+'Ark1'!W60</f>
        <v>59.27203192550715</v>
      </c>
      <c r="N41" s="3"/>
      <c r="O41" s="14">
        <f>+'Ark1'!Z60</f>
        <v>152.42267043565028</v>
      </c>
      <c r="P41" s="14"/>
      <c r="Q41" s="14">
        <f>+'Ark1'!AA60</f>
        <v>29.974668350998218</v>
      </c>
      <c r="R41" s="52">
        <f>+'Ark1'!AB60</f>
        <v>4.4636311773384696</v>
      </c>
      <c r="S41" s="14">
        <f>+'Ark1'!AC60</f>
        <v>-38.931734305193658</v>
      </c>
      <c r="T41" s="14">
        <f t="shared" si="4"/>
        <v>7.3075060532687655</v>
      </c>
      <c r="U41" s="11">
        <f>+IF(G41=0,"",'Ark1'!V60)</f>
        <v>5.7233267064281002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11"/>
        <v>Jul</v>
      </c>
      <c r="D42" s="3">
        <f>+'Ark1'!C61</f>
        <v>2022</v>
      </c>
      <c r="E42" s="3">
        <f>+'Ark1'!Q61</f>
        <v>345</v>
      </c>
      <c r="F42" s="3"/>
      <c r="G42" s="221">
        <f>+'Ark1'!R61</f>
        <v>2412</v>
      </c>
      <c r="H42" s="3"/>
      <c r="I42" s="3">
        <f>+'Ark1'!S61</f>
        <v>2408</v>
      </c>
      <c r="J42" s="52">
        <f>+'Ark1'!T61</f>
        <v>8.7984241628365112</v>
      </c>
      <c r="K42" s="52">
        <f>+'Ark1'!U61</f>
        <v>8.7660359945672255</v>
      </c>
      <c r="L42" s="95"/>
      <c r="M42" s="11">
        <f>+'Ark1'!W61</f>
        <v>58.983803986710953</v>
      </c>
      <c r="N42" s="3"/>
      <c r="O42" s="14">
        <f>+'Ark1'!Z61</f>
        <v>153.84057308970111</v>
      </c>
      <c r="P42" s="14"/>
      <c r="Q42" s="14">
        <f>+'Ark1'!AA61</f>
        <v>31.39851636205108</v>
      </c>
      <c r="R42" s="52">
        <f>+'Ark1'!AB61</f>
        <v>5.0208191296185296</v>
      </c>
      <c r="S42" s="14">
        <f>+'Ark1'!AC61</f>
        <v>-45.241277203172928</v>
      </c>
      <c r="T42" s="14">
        <f t="shared" si="4"/>
        <v>6.9913043478260866</v>
      </c>
      <c r="U42" s="11">
        <f>+IF(G42=0,"",'Ark1'!V61)</f>
        <v>5.5849917081260383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11"/>
        <v>Aug</v>
      </c>
      <c r="D43" s="3">
        <f>+'Ark1'!C62</f>
        <v>2022</v>
      </c>
      <c r="E43" s="3">
        <f>+'Ark1'!Q62</f>
        <v>354</v>
      </c>
      <c r="F43" s="3"/>
      <c r="G43" s="221">
        <f>+'Ark1'!R62</f>
        <v>2416</v>
      </c>
      <c r="H43" s="3"/>
      <c r="I43" s="3">
        <f>+'Ark1'!S62</f>
        <v>2410</v>
      </c>
      <c r="J43" s="52">
        <f>+'Ark1'!T62</f>
        <v>8.8130152476836692</v>
      </c>
      <c r="K43" s="52">
        <f>+'Ark1'!U62</f>
        <v>8.884551421357612</v>
      </c>
      <c r="L43" s="95"/>
      <c r="M43" s="11">
        <f>+'Ark1'!W62</f>
        <v>58.920331950207469</v>
      </c>
      <c r="N43" s="3"/>
      <c r="O43" s="14">
        <f>+'Ark1'!Z62</f>
        <v>155.79107883817423</v>
      </c>
      <c r="P43" s="14"/>
      <c r="Q43" s="14">
        <f>+'Ark1'!AA62</f>
        <v>31.414503602562153</v>
      </c>
      <c r="R43" s="52">
        <f>+'Ark1'!AB62</f>
        <v>4.7693133779694028</v>
      </c>
      <c r="S43" s="14">
        <f>+'Ark1'!AC62</f>
        <v>-40.643769906398433</v>
      </c>
      <c r="T43" s="14">
        <f t="shared" si="4"/>
        <v>6.8248587570621471</v>
      </c>
      <c r="U43" s="11">
        <f>+IF(G43=0,"",'Ark1'!V62)</f>
        <v>5.8890728476821188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11"/>
        <v>Sep</v>
      </c>
      <c r="D44" s="3">
        <f>+'Ark1'!C63</f>
        <v>2022</v>
      </c>
      <c r="E44" s="3">
        <f>+'Ark1'!Q63</f>
        <v>349</v>
      </c>
      <c r="F44" s="3"/>
      <c r="G44" s="221">
        <f>+'Ark1'!R63</f>
        <v>2855</v>
      </c>
      <c r="H44" s="3"/>
      <c r="I44" s="3">
        <f>+'Ark1'!S63</f>
        <v>2851</v>
      </c>
      <c r="J44" s="52">
        <f>+'Ark1'!T63</f>
        <v>10.4143868096593</v>
      </c>
      <c r="K44" s="52">
        <f>+'Ark1'!U63</f>
        <v>10.327058611472571</v>
      </c>
      <c r="L44" s="95"/>
      <c r="M44" s="11">
        <f>+'Ark1'!W63</f>
        <v>59.004559803577706</v>
      </c>
      <c r="N44" s="3"/>
      <c r="O44" s="14">
        <f>+'Ark1'!Z63</f>
        <v>153.07474570326221</v>
      </c>
      <c r="P44" s="14"/>
      <c r="Q44" s="14">
        <f>+'Ark1'!AA63</f>
        <v>31.263712511305997</v>
      </c>
      <c r="R44" s="52">
        <f>+'Ark1'!AB63</f>
        <v>4.8484916392546049</v>
      </c>
      <c r="S44" s="14">
        <f>+'Ark1'!AC63</f>
        <v>-40.833425734578903</v>
      </c>
      <c r="T44" s="14">
        <f t="shared" si="4"/>
        <v>8.1805157593123212</v>
      </c>
      <c r="U44" s="11">
        <f>+IF(G44=0,"",'Ark1'!V63)</f>
        <v>5.817162872154114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11"/>
        <v>Okt</v>
      </c>
      <c r="D45" s="3">
        <f>+'Ark1'!C64</f>
        <v>2022</v>
      </c>
      <c r="E45" s="3">
        <f>+'Ark1'!Q64</f>
        <v>386</v>
      </c>
      <c r="F45" s="3"/>
      <c r="G45" s="221">
        <f>+'Ark1'!R64</f>
        <v>2636</v>
      </c>
      <c r="H45" s="3"/>
      <c r="I45" s="3">
        <f>+'Ark1'!S64</f>
        <v>2634</v>
      </c>
      <c r="J45" s="52">
        <f>+'Ark1'!T64</f>
        <v>9.6155249142773762</v>
      </c>
      <c r="K45" s="52">
        <f>+'Ark1'!U64</f>
        <v>9.7491669407156394</v>
      </c>
      <c r="L45" s="95"/>
      <c r="M45" s="11">
        <f>+'Ark1'!W64</f>
        <v>58.813211845102515</v>
      </c>
      <c r="N45" s="3"/>
      <c r="O45" s="14">
        <f>+'Ark1'!Z64</f>
        <v>156.4140850417615</v>
      </c>
      <c r="P45" s="14"/>
      <c r="Q45" s="14">
        <f>+'Ark1'!AA64</f>
        <v>31.647650411281077</v>
      </c>
      <c r="R45" s="52">
        <f>+'Ark1'!AB64</f>
        <v>4.7796590419450951</v>
      </c>
      <c r="S45" s="14">
        <f>+'Ark1'!AC64</f>
        <v>-39.749113713989658</v>
      </c>
      <c r="T45" s="14">
        <f t="shared" ref="T45:T80" si="12">+IF(G45=0,"",G45/E45)</f>
        <v>6.8290155440414511</v>
      </c>
      <c r="U45" s="11">
        <f>+IF(G45=0,"",'Ark1'!V64)</f>
        <v>6.2651745068285294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11"/>
        <v>Nov</v>
      </c>
      <c r="D46" s="3">
        <f>+'Ark1'!C65</f>
        <v>2022</v>
      </c>
      <c r="E46" s="3">
        <f>+'Ark1'!Q65</f>
        <v>216</v>
      </c>
      <c r="F46" s="3"/>
      <c r="G46" s="221">
        <f>+'Ark1'!R65</f>
        <v>1086</v>
      </c>
      <c r="H46" s="3"/>
      <c r="I46" s="3">
        <f>+'Ark1'!S65</f>
        <v>1086</v>
      </c>
      <c r="J46" s="52">
        <f>+'Ark1'!T65</f>
        <v>3.9614795360035031</v>
      </c>
      <c r="K46" s="52">
        <f>+'Ark1'!U65</f>
        <v>4.0067556538216991</v>
      </c>
      <c r="L46" s="95"/>
      <c r="M46" s="11">
        <f>+'Ark1'!W65</f>
        <v>58.358195211786352</v>
      </c>
      <c r="N46" s="3"/>
      <c r="O46" s="14">
        <f>+'Ark1'!Z65</f>
        <v>155.91473296500948</v>
      </c>
      <c r="P46" s="14"/>
      <c r="Q46" s="14">
        <f>+'Ark1'!AA65</f>
        <v>31.272724838927051</v>
      </c>
      <c r="R46" s="52">
        <f>+'Ark1'!AB65</f>
        <v>5.0381292077526005</v>
      </c>
      <c r="S46" s="14">
        <f>+'Ark1'!AC65</f>
        <v>-35.564553894459159</v>
      </c>
      <c r="T46" s="14">
        <f t="shared" si="12"/>
        <v>5.0277777777777777</v>
      </c>
      <c r="U46" s="11">
        <f>+IF(G46=0,"",'Ark1'!V65)</f>
        <v>6.7716390423572754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11"/>
        <v>Des</v>
      </c>
      <c r="D47" s="3">
        <f>+'Ark1'!C66</f>
        <v>2022</v>
      </c>
      <c r="E47" s="3">
        <f>+'Ark1'!Q66</f>
        <v>0</v>
      </c>
      <c r="F47" s="3"/>
      <c r="G47" s="221">
        <f>+'Ark1'!R66</f>
        <v>0</v>
      </c>
      <c r="H47" s="3"/>
      <c r="I47" s="3">
        <f>+'Ark1'!S66</f>
        <v>0</v>
      </c>
      <c r="J47" s="52">
        <f>+'Ark1'!T66</f>
        <v>0</v>
      </c>
      <c r="K47" s="52">
        <f>+'Ark1'!U66</f>
        <v>0</v>
      </c>
      <c r="L47" s="95"/>
      <c r="M47" s="11">
        <f>+'Ark1'!W66</f>
        <v>0</v>
      </c>
      <c r="N47" s="3"/>
      <c r="O47" s="14">
        <f>+'Ark1'!Z66</f>
        <v>0</v>
      </c>
      <c r="P47" s="14"/>
      <c r="Q47" s="14">
        <f>+'Ark1'!AA66</f>
        <v>0</v>
      </c>
      <c r="R47" s="52">
        <f>+'Ark1'!AB66</f>
        <v>0</v>
      </c>
      <c r="S47" s="14">
        <f>+'Ark1'!AC66</f>
        <v>0</v>
      </c>
      <c r="T47" s="14" t="str">
        <f t="shared" si="12"/>
        <v/>
      </c>
      <c r="U47" s="11" t="str">
        <f>+IF(G47=0,"",'Ark1'!V66)</f>
        <v/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216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6">
        <f>+'Ark1'!D67</f>
        <v>1</v>
      </c>
      <c r="C49" s="86" t="str">
        <f t="shared" ref="C49:C60" si="13">+C36</f>
        <v>Jan</v>
      </c>
      <c r="D49" s="86">
        <f>+'Ark1'!C67</f>
        <v>2021</v>
      </c>
      <c r="E49" s="86">
        <f>+'Ark1'!Q67</f>
        <v>342</v>
      </c>
      <c r="F49" s="86"/>
      <c r="G49" s="220">
        <f>+'Ark1'!R67</f>
        <v>2598</v>
      </c>
      <c r="H49" s="86"/>
      <c r="I49" s="86">
        <f>+'Ark1'!S67</f>
        <v>2598</v>
      </c>
      <c r="J49" s="114">
        <f>+'Ark1'!T67</f>
        <v>9.3191764115072839</v>
      </c>
      <c r="K49" s="114">
        <f>+'Ark1'!U67</f>
        <v>9.3556677795619674</v>
      </c>
      <c r="L49" s="95"/>
      <c r="M49" s="87">
        <f>+'Ark1'!W67</f>
        <v>59.443418013856792</v>
      </c>
      <c r="N49" s="86"/>
      <c r="O49" s="97">
        <f>+'Ark1'!Z67</f>
        <v>154.28110084680543</v>
      </c>
      <c r="P49" s="97"/>
      <c r="Q49" s="97">
        <f>+'Ark1'!AA67</f>
        <v>29.779431922196537</v>
      </c>
      <c r="R49" s="114">
        <f>+'Ark1'!AB67</f>
        <v>4.4387536155718861</v>
      </c>
      <c r="S49" s="97">
        <f>+'Ark1'!AC67</f>
        <v>-40.672529052008031</v>
      </c>
      <c r="T49" s="97">
        <f t="shared" si="12"/>
        <v>7.5964912280701755</v>
      </c>
      <c r="U49" s="87">
        <f>+IF(G49=0,"",'Ark1'!V67)</f>
        <v>15.18129330254042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6">
        <f>+'Ark1'!D68</f>
        <v>2</v>
      </c>
      <c r="C50" s="86" t="str">
        <f t="shared" si="13"/>
        <v>Feb</v>
      </c>
      <c r="D50" s="86">
        <f>+'Ark1'!C68</f>
        <v>2021</v>
      </c>
      <c r="E50" s="86">
        <f>+'Ark1'!Q68</f>
        <v>328</v>
      </c>
      <c r="F50" s="86"/>
      <c r="G50" s="220">
        <f>+'Ark1'!R68</f>
        <v>2298</v>
      </c>
      <c r="H50" s="86"/>
      <c r="I50" s="86">
        <f>+'Ark1'!S68</f>
        <v>2298</v>
      </c>
      <c r="J50" s="114">
        <f>+'Ark1'!T68</f>
        <v>8.2430590429729502</v>
      </c>
      <c r="K50" s="114">
        <f>+'Ark1'!U68</f>
        <v>8.233925634907326</v>
      </c>
      <c r="L50" s="95"/>
      <c r="M50" s="87">
        <f>+'Ark1'!W68</f>
        <v>59.072671888598784</v>
      </c>
      <c r="N50" s="86"/>
      <c r="O50" s="97">
        <f>+'Ark1'!Z68</f>
        <v>153.50905570060908</v>
      </c>
      <c r="P50" s="97"/>
      <c r="Q50" s="97">
        <f>+'Ark1'!AA68</f>
        <v>29.725561830380872</v>
      </c>
      <c r="R50" s="114">
        <f>+'Ark1'!AB68</f>
        <v>4.3312003752340908</v>
      </c>
      <c r="S50" s="97">
        <f>+'Ark1'!AC68</f>
        <v>-43.239511266772631</v>
      </c>
      <c r="T50" s="97">
        <f t="shared" si="12"/>
        <v>7.0060975609756095</v>
      </c>
      <c r="U50" s="87">
        <f>+IF(G50=0,"",'Ark1'!V68)</f>
        <v>15.058746736292427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6">
        <f>+'Ark1'!D69</f>
        <v>3</v>
      </c>
      <c r="C51" s="86" t="str">
        <f t="shared" si="13"/>
        <v>Mar</v>
      </c>
      <c r="D51" s="86">
        <f>+'Ark1'!C69</f>
        <v>2021</v>
      </c>
      <c r="E51" s="86">
        <f>+'Ark1'!Q69</f>
        <v>357</v>
      </c>
      <c r="F51" s="86"/>
      <c r="G51" s="220">
        <f>+'Ark1'!R69</f>
        <v>2798</v>
      </c>
      <c r="H51" s="86"/>
      <c r="I51" s="86">
        <f>+'Ark1'!S69</f>
        <v>2798</v>
      </c>
      <c r="J51" s="114">
        <f>+'Ark1'!T69</f>
        <v>10.036587990530164</v>
      </c>
      <c r="K51" s="114">
        <f>+'Ark1'!U69</f>
        <v>10.102863018647206</v>
      </c>
      <c r="L51" s="95"/>
      <c r="M51" s="87">
        <f>+'Ark1'!W69</f>
        <v>58.801286633309523</v>
      </c>
      <c r="N51" s="86"/>
      <c r="O51" s="97">
        <f>+'Ark1'!Z69</f>
        <v>154.69413152251596</v>
      </c>
      <c r="P51" s="97"/>
      <c r="Q51" s="97">
        <f>+'Ark1'!AA69</f>
        <v>30.775515188389196</v>
      </c>
      <c r="R51" s="114">
        <f>+'Ark1'!AB69</f>
        <v>4.5510178961847778</v>
      </c>
      <c r="S51" s="97">
        <f>+'Ark1'!AC69</f>
        <v>-42.750214194679437</v>
      </c>
      <c r="T51" s="97">
        <f t="shared" si="12"/>
        <v>7.8375350140056019</v>
      </c>
      <c r="U51" s="87">
        <f>+IF(G51=0,"",'Ark1'!V69)</f>
        <v>14.890993566833451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6">
        <f>+'Ark1'!D70</f>
        <v>4</v>
      </c>
      <c r="C52" s="86" t="str">
        <f t="shared" si="13"/>
        <v>Apr</v>
      </c>
      <c r="D52" s="86">
        <f>+'Ark1'!C70</f>
        <v>2021</v>
      </c>
      <c r="E52" s="86">
        <f>+'Ark1'!Q70</f>
        <v>347</v>
      </c>
      <c r="F52" s="86"/>
      <c r="G52" s="220">
        <f>+'Ark1'!R70</f>
        <v>2778</v>
      </c>
      <c r="H52" s="86"/>
      <c r="I52" s="86">
        <f>+'Ark1'!S70</f>
        <v>2778</v>
      </c>
      <c r="J52" s="114">
        <f>+'Ark1'!T70</f>
        <v>9.964846832627881</v>
      </c>
      <c r="K52" s="114">
        <f>+'Ark1'!U70</f>
        <v>9.8382834417665315</v>
      </c>
      <c r="L52" s="95"/>
      <c r="M52" s="87">
        <f>+'Ark1'!W70</f>
        <v>59.309935205183599</v>
      </c>
      <c r="N52" s="86"/>
      <c r="O52" s="97">
        <f>+'Ark1'!Z70</f>
        <v>151.72745500359983</v>
      </c>
      <c r="P52" s="97"/>
      <c r="Q52" s="97">
        <f>+'Ark1'!AA70</f>
        <v>29.494979690860021</v>
      </c>
      <c r="R52" s="114">
        <f>+'Ark1'!AB70</f>
        <v>4.3203332350016836</v>
      </c>
      <c r="S52" s="97">
        <f>+'Ark1'!AC70</f>
        <v>-43.614614576392505</v>
      </c>
      <c r="T52" s="97">
        <f t="shared" si="12"/>
        <v>8.0057636887608066</v>
      </c>
      <c r="U52" s="87">
        <f>+IF(G52=0,"",'Ark1'!V70)</f>
        <v>15.183585313174945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6">
        <f>+'Ark1'!D71</f>
        <v>5</v>
      </c>
      <c r="C53" s="86" t="str">
        <f t="shared" si="13"/>
        <v>Mai</v>
      </c>
      <c r="D53" s="86">
        <f>+'Ark1'!C71</f>
        <v>2021</v>
      </c>
      <c r="E53" s="86">
        <f>+'Ark1'!Q71</f>
        <v>319</v>
      </c>
      <c r="F53" s="86"/>
      <c r="G53" s="220">
        <f>+'Ark1'!R71</f>
        <v>2263</v>
      </c>
      <c r="H53" s="86"/>
      <c r="I53" s="86">
        <f>+'Ark1'!S71</f>
        <v>2263</v>
      </c>
      <c r="J53" s="114">
        <f>+'Ark1'!T71</f>
        <v>8.1175120166439481</v>
      </c>
      <c r="K53" s="114">
        <f>+'Ark1'!U71</f>
        <v>8.0269285299986262</v>
      </c>
      <c r="L53" s="95"/>
      <c r="M53" s="87">
        <f>+'Ark1'!W71</f>
        <v>59.364118426866995</v>
      </c>
      <c r="N53" s="86"/>
      <c r="O53" s="97">
        <f>+'Ark1'!Z71</f>
        <v>151.96442333186022</v>
      </c>
      <c r="P53" s="97"/>
      <c r="Q53" s="97">
        <f>+'Ark1'!AA71</f>
        <v>29.178206125330071</v>
      </c>
      <c r="R53" s="114">
        <f>+'Ark1'!AB71</f>
        <v>4.270668151331706</v>
      </c>
      <c r="S53" s="97">
        <f>+'Ark1'!AC71</f>
        <v>-43.220227140262544</v>
      </c>
      <c r="T53" s="97">
        <f t="shared" si="12"/>
        <v>7.0940438871473352</v>
      </c>
      <c r="U53" s="87">
        <f>+IF(G53=0,"",'Ark1'!V71)</f>
        <v>15.214317277949622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6">
        <f>+'Ark1'!D72</f>
        <v>6</v>
      </c>
      <c r="C54" s="86" t="str">
        <f t="shared" si="13"/>
        <v>Jun</v>
      </c>
      <c r="D54" s="86">
        <f>+'Ark1'!C72</f>
        <v>2021</v>
      </c>
      <c r="E54" s="86">
        <f>+'Ark1'!Q72</f>
        <v>363</v>
      </c>
      <c r="F54" s="86"/>
      <c r="G54" s="220">
        <f>+'Ark1'!R72</f>
        <v>2879</v>
      </c>
      <c r="H54" s="86"/>
      <c r="I54" s="86">
        <f>+'Ark1'!S72</f>
        <v>2880</v>
      </c>
      <c r="J54" s="114">
        <f>+'Ark1'!T72</f>
        <v>10.327139680034437</v>
      </c>
      <c r="K54" s="114">
        <f>+'Ark1'!U72</f>
        <v>10.27418055352072</v>
      </c>
      <c r="L54" s="95"/>
      <c r="M54" s="87">
        <f>+'Ark1'!W72</f>
        <v>59.168750000000003</v>
      </c>
      <c r="N54" s="86"/>
      <c r="O54" s="97">
        <f>+'Ark1'!Z72</f>
        <v>152.83815624999991</v>
      </c>
      <c r="P54" s="97"/>
      <c r="Q54" s="97">
        <f>+'Ark1'!AA72</f>
        <v>30.399055213695529</v>
      </c>
      <c r="R54" s="114">
        <f>+'Ark1'!AB72</f>
        <v>4.4639756936003989</v>
      </c>
      <c r="S54" s="97">
        <f>+'Ark1'!AC72</f>
        <v>-39.624114544372524</v>
      </c>
      <c r="T54" s="97">
        <f t="shared" si="12"/>
        <v>7.9311294765840223</v>
      </c>
      <c r="U54" s="87">
        <f>+IF(G54=0,"",'Ark1'!V72)</f>
        <v>15.079541507467871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6">
        <f>+'Ark1'!D73</f>
        <v>7</v>
      </c>
      <c r="C55" s="86" t="str">
        <f t="shared" si="13"/>
        <v>Jul</v>
      </c>
      <c r="D55" s="86">
        <f>+'Ark1'!C73</f>
        <v>2021</v>
      </c>
      <c r="E55" s="86">
        <f>+'Ark1'!Q73</f>
        <v>344</v>
      </c>
      <c r="F55" s="86"/>
      <c r="G55" s="220">
        <f>+'Ark1'!R73</f>
        <v>2808</v>
      </c>
      <c r="H55" s="86"/>
      <c r="I55" s="86">
        <f>+'Ark1'!S73</f>
        <v>2808</v>
      </c>
      <c r="J55" s="114">
        <f>+'Ark1'!T73</f>
        <v>10.072458569481311</v>
      </c>
      <c r="K55" s="114">
        <f>+'Ark1'!U73</f>
        <v>10.096820452465719</v>
      </c>
      <c r="L55" s="95"/>
      <c r="M55" s="87">
        <f>+'Ark1'!W73</f>
        <v>59.220797720797719</v>
      </c>
      <c r="N55" s="86"/>
      <c r="O55" s="97">
        <f>+'Ark1'!Z73</f>
        <v>154.05103276353285</v>
      </c>
      <c r="P55" s="97"/>
      <c r="Q55" s="97">
        <f>+'Ark1'!AA73</f>
        <v>30.682999876349481</v>
      </c>
      <c r="R55" s="114">
        <f>+'Ark1'!AB73</f>
        <v>4.6906095730789952</v>
      </c>
      <c r="S55" s="97">
        <f>+'Ark1'!AC73</f>
        <v>-44.937219982053762</v>
      </c>
      <c r="T55" s="97">
        <f t="shared" si="12"/>
        <v>8.1627906976744189</v>
      </c>
      <c r="U55" s="87">
        <f>+IF(G55=0,"",'Ark1'!V73)</f>
        <v>15.107905982905979</v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6">
        <f>+'Ark1'!D74</f>
        <v>8</v>
      </c>
      <c r="C56" s="86" t="str">
        <f t="shared" si="13"/>
        <v>Aug</v>
      </c>
      <c r="D56" s="86">
        <f>+'Ark1'!C74</f>
        <v>2021</v>
      </c>
      <c r="E56" s="86">
        <f>+'Ark1'!Q74</f>
        <v>361</v>
      </c>
      <c r="F56" s="86"/>
      <c r="G56" s="220">
        <f>+'Ark1'!R74</f>
        <v>2484</v>
      </c>
      <c r="H56" s="86"/>
      <c r="I56" s="86">
        <f>+'Ark1'!S74</f>
        <v>2484</v>
      </c>
      <c r="J56" s="114">
        <f>+'Ark1'!T74</f>
        <v>8.9102518114642368</v>
      </c>
      <c r="K56" s="114">
        <f>+'Ark1'!U74</f>
        <v>8.9257100659479924</v>
      </c>
      <c r="L56" s="95"/>
      <c r="M56" s="87">
        <f>+'Ark1'!W74</f>
        <v>59.262077294685994</v>
      </c>
      <c r="N56" s="86"/>
      <c r="O56" s="97">
        <f>+'Ark1'!Z74</f>
        <v>153.94595008051513</v>
      </c>
      <c r="P56" s="97"/>
      <c r="Q56" s="97">
        <f>+'Ark1'!AA74</f>
        <v>30.770648226740743</v>
      </c>
      <c r="R56" s="114">
        <f>+'Ark1'!AB74</f>
        <v>4.5601361889376335</v>
      </c>
      <c r="S56" s="97">
        <f>+'Ark1'!AC74</f>
        <v>-38.83807584668989</v>
      </c>
      <c r="T56" s="97">
        <f t="shared" si="12"/>
        <v>6.8808864265927978</v>
      </c>
      <c r="U56" s="87">
        <f>+IF(G56=0,"",'Ark1'!V74)</f>
        <v>15.113526570048315</v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6">
        <f>+'Ark1'!D75</f>
        <v>9</v>
      </c>
      <c r="C57" s="86" t="str">
        <f t="shared" si="13"/>
        <v>Sep</v>
      </c>
      <c r="D57" s="86">
        <f>+'Ark1'!C75</f>
        <v>2021</v>
      </c>
      <c r="E57" s="86">
        <f>+'Ark1'!Q75</f>
        <v>346</v>
      </c>
      <c r="F57" s="86"/>
      <c r="G57" s="220">
        <f>+'Ark1'!R75</f>
        <v>2913</v>
      </c>
      <c r="H57" s="86"/>
      <c r="I57" s="86">
        <f>+'Ark1'!S75</f>
        <v>2913</v>
      </c>
      <c r="J57" s="114">
        <f>+'Ark1'!T75</f>
        <v>10.449099648468325</v>
      </c>
      <c r="K57" s="114">
        <f>+'Ark1'!U75</f>
        <v>10.467102689976423</v>
      </c>
      <c r="L57" s="95"/>
      <c r="M57" s="87">
        <f>+'Ark1'!W75</f>
        <v>59.235152763474069</v>
      </c>
      <c r="N57" s="86"/>
      <c r="O57" s="97">
        <f>+'Ark1'!Z75</f>
        <v>153.9441125986954</v>
      </c>
      <c r="P57" s="97"/>
      <c r="Q57" s="97">
        <f>+'Ark1'!AA75</f>
        <v>30.14423942517266</v>
      </c>
      <c r="R57" s="114">
        <f>+'Ark1'!AB75</f>
        <v>4.4945678147140864</v>
      </c>
      <c r="S57" s="97">
        <f>+'Ark1'!AC75</f>
        <v>-37.907610574873473</v>
      </c>
      <c r="T57" s="97">
        <f t="shared" si="12"/>
        <v>8.4190751445086711</v>
      </c>
      <c r="U57" s="87">
        <f>+IF(G57=0,"",'Ark1'!V75)</f>
        <v>15.146240988671476</v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6">
        <f>+'Ark1'!D76</f>
        <v>10</v>
      </c>
      <c r="C58" s="86" t="str">
        <f t="shared" si="13"/>
        <v>Okt</v>
      </c>
      <c r="D58" s="86">
        <f>+'Ark1'!C76</f>
        <v>2021</v>
      </c>
      <c r="E58" s="86">
        <f>+'Ark1'!Q76</f>
        <v>384</v>
      </c>
      <c r="F58" s="86"/>
      <c r="G58" s="220">
        <f>+'Ark1'!R76</f>
        <v>2670</v>
      </c>
      <c r="H58" s="86"/>
      <c r="I58" s="86">
        <f>+'Ark1'!S76</f>
        <v>2671</v>
      </c>
      <c r="J58" s="114">
        <f>+'Ark1'!T76</f>
        <v>9.5774445799555181</v>
      </c>
      <c r="K58" s="114">
        <f>+'Ark1'!U76</f>
        <v>9.6040849857430306</v>
      </c>
      <c r="L58" s="95"/>
      <c r="M58" s="87">
        <f>+'Ark1'!W76</f>
        <v>58.936727817296877</v>
      </c>
      <c r="N58" s="86"/>
      <c r="O58" s="97">
        <f>+'Ark1'!Z76</f>
        <v>154.04910894795972</v>
      </c>
      <c r="P58" s="97"/>
      <c r="Q58" s="97">
        <f>+'Ark1'!AA76</f>
        <v>30.798456937182184</v>
      </c>
      <c r="R58" s="114">
        <f>+'Ark1'!AB76</f>
        <v>4.7588931115328519</v>
      </c>
      <c r="S58" s="97">
        <f>+'Ark1'!AC76</f>
        <v>-35.767988946393302</v>
      </c>
      <c r="T58" s="97">
        <f t="shared" si="12"/>
        <v>6.953125</v>
      </c>
      <c r="U58" s="87">
        <f>+IF(G58=0,"",'Ark1'!V76)</f>
        <v>14.938202247191011</v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6">
        <f>+'Ark1'!D77</f>
        <v>11</v>
      </c>
      <c r="C59" s="86" t="str">
        <f t="shared" si="13"/>
        <v>Nov</v>
      </c>
      <c r="D59" s="86">
        <f>+'Ark1'!C77</f>
        <v>2021</v>
      </c>
      <c r="E59" s="86">
        <f>+'Ark1'!Q77</f>
        <v>232</v>
      </c>
      <c r="F59" s="86"/>
      <c r="G59" s="220">
        <f>+'Ark1'!R77</f>
        <v>1389</v>
      </c>
      <c r="H59" s="86"/>
      <c r="I59" s="86">
        <f>+'Ark1'!S77</f>
        <v>1389</v>
      </c>
      <c r="J59" s="114">
        <f>+'Ark1'!T77</f>
        <v>4.9824234163139405</v>
      </c>
      <c r="K59" s="114">
        <f>+'Ark1'!U77</f>
        <v>5.0744328474644513</v>
      </c>
      <c r="L59" s="95"/>
      <c r="M59" s="87">
        <f>+'Ark1'!W77</f>
        <v>58.388768898488145</v>
      </c>
      <c r="N59" s="86"/>
      <c r="O59" s="97">
        <f>+'Ark1'!Z77</f>
        <v>156.51730021598263</v>
      </c>
      <c r="P59" s="97"/>
      <c r="Q59" s="97">
        <f>+'Ark1'!AA77</f>
        <v>30.552992771531596</v>
      </c>
      <c r="R59" s="114">
        <f>+'Ark1'!AB77</f>
        <v>5.1956719538192004</v>
      </c>
      <c r="S59" s="97">
        <f>+'Ark1'!AC77</f>
        <v>-43.414216629556499</v>
      </c>
      <c r="T59" s="97">
        <f t="shared" si="12"/>
        <v>5.9870689655172411</v>
      </c>
      <c r="U59" s="87">
        <f>+IF(G59=0,"",'Ark1'!V77)</f>
        <v>14.62850971922246</v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6">
        <f>+'Ark1'!D78</f>
        <v>12</v>
      </c>
      <c r="C60" s="86" t="str">
        <f t="shared" si="13"/>
        <v>Des</v>
      </c>
      <c r="D60" s="86">
        <f>+'Ark1'!C78</f>
        <v>2021</v>
      </c>
      <c r="E60" s="86">
        <f>+'Ark1'!Q78</f>
        <v>0</v>
      </c>
      <c r="F60" s="86"/>
      <c r="G60" s="220">
        <f>+'Ark1'!R78</f>
        <v>0</v>
      </c>
      <c r="H60" s="86"/>
      <c r="I60" s="86">
        <f>+'Ark1'!S78</f>
        <v>0</v>
      </c>
      <c r="J60" s="114">
        <f>+'Ark1'!T78</f>
        <v>0</v>
      </c>
      <c r="K60" s="114">
        <f>+'Ark1'!U78</f>
        <v>0</v>
      </c>
      <c r="L60" s="95"/>
      <c r="M60" s="87">
        <f>+'Ark1'!W78</f>
        <v>0</v>
      </c>
      <c r="N60" s="86"/>
      <c r="O60" s="97">
        <f>+'Ark1'!Z78</f>
        <v>0</v>
      </c>
      <c r="P60" s="97"/>
      <c r="Q60" s="97">
        <f>+'Ark1'!AA78</f>
        <v>0</v>
      </c>
      <c r="R60" s="114">
        <f>+'Ark1'!AB78</f>
        <v>0</v>
      </c>
      <c r="S60" s="97">
        <f>+'Ark1'!AC78</f>
        <v>0</v>
      </c>
      <c r="T60" s="97" t="str">
        <f t="shared" si="12"/>
        <v/>
      </c>
      <c r="U60" s="87" t="str">
        <f>+IF(G60=0,"",'Ark1'!V78)</f>
        <v/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216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14">+C49</f>
        <v>Jan</v>
      </c>
      <c r="D62" s="3">
        <f>+'Ark1'!C79</f>
        <v>2020</v>
      </c>
      <c r="E62" s="3">
        <f>+'Ark1'!Q79</f>
        <v>373</v>
      </c>
      <c r="F62" s="3"/>
      <c r="G62" s="221">
        <f>+'Ark1'!R79</f>
        <v>3305</v>
      </c>
      <c r="H62" s="3"/>
      <c r="I62" s="3">
        <f>+'Ark1'!S79</f>
        <v>3305</v>
      </c>
      <c r="J62" s="52">
        <f>+'Ark1'!T79</f>
        <v>12.112882536192048</v>
      </c>
      <c r="K62" s="52">
        <f>+'Ark1'!U79</f>
        <v>12.044559031888641</v>
      </c>
      <c r="L62" s="95"/>
      <c r="M62" s="11">
        <f>+'Ark1'!W79</f>
        <v>59.497730711043857</v>
      </c>
      <c r="N62" s="3"/>
      <c r="O62" s="14">
        <f>+'Ark1'!Z79</f>
        <v>151.39829652042357</v>
      </c>
      <c r="P62" s="14"/>
      <c r="Q62" s="14">
        <f>+'Ark1'!AA79</f>
        <v>29.485021019857449</v>
      </c>
      <c r="R62" s="52">
        <f>+'Ark1'!AB79</f>
        <v>4.2588071238439369</v>
      </c>
      <c r="S62" s="14">
        <f>+'Ark1'!AC79</f>
        <v>-42.437352982759698</v>
      </c>
      <c r="T62" s="14">
        <f t="shared" si="12"/>
        <v>8.8605898123324405</v>
      </c>
      <c r="U62" s="11">
        <f>+IF(G62=0,"",'Ark1'!V79)</f>
        <v>15.279878971255677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14"/>
        <v>Feb</v>
      </c>
      <c r="D63" s="3">
        <f>+'Ark1'!C80</f>
        <v>2020</v>
      </c>
      <c r="E63" s="3">
        <f>+'Ark1'!Q80</f>
        <v>314</v>
      </c>
      <c r="G63" s="221">
        <f>+'Ark1'!R80</f>
        <v>2243</v>
      </c>
      <c r="I63" s="3">
        <f>+'Ark1'!S80</f>
        <v>2243</v>
      </c>
      <c r="J63" s="52">
        <f>+'Ark1'!T80</f>
        <v>8.2206340480117319</v>
      </c>
      <c r="K63" s="52">
        <f>+'Ark1'!U80</f>
        <v>8.1765662575355105</v>
      </c>
      <c r="L63" s="95"/>
      <c r="M63" s="11">
        <f>+'Ark1'!W80</f>
        <v>59.53544360231831</v>
      </c>
      <c r="O63" s="14">
        <f>+'Ark1'!Z80</f>
        <v>151.44091841283989</v>
      </c>
      <c r="P63" s="14"/>
      <c r="Q63" s="14">
        <f>+'Ark1'!AA80</f>
        <v>30.520720918716354</v>
      </c>
      <c r="R63" s="52">
        <f>+'Ark1'!AB80</f>
        <v>4.2965181101139525</v>
      </c>
      <c r="S63" s="14">
        <f>+'Ark1'!AC80</f>
        <v>-38.190842404447139</v>
      </c>
      <c r="T63" s="14">
        <f t="shared" si="12"/>
        <v>7.1433121019108281</v>
      </c>
      <c r="U63" s="11">
        <f>+IF(G63=0,"",'Ark1'!V80)</f>
        <v>15.300044583147573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14"/>
        <v>Mar</v>
      </c>
      <c r="D64" s="3">
        <f>+'Ark1'!C81</f>
        <v>2020</v>
      </c>
      <c r="E64" s="3">
        <f>+'Ark1'!Q81</f>
        <v>347</v>
      </c>
      <c r="G64" s="221">
        <f>+'Ark1'!R81</f>
        <v>2635</v>
      </c>
      <c r="I64" s="3">
        <f>+'Ark1'!S81</f>
        <v>2635</v>
      </c>
      <c r="J64" s="52">
        <f>+'Ark1'!T81</f>
        <v>9.657320872274143</v>
      </c>
      <c r="K64" s="52">
        <f>+'Ark1'!U81</f>
        <v>9.670127927949757</v>
      </c>
      <c r="L64" s="95"/>
      <c r="M64" s="11">
        <f>+'Ark1'!W81</f>
        <v>59.066793168880487</v>
      </c>
      <c r="O64" s="14">
        <f>+'Ark1'!Z81</f>
        <v>152.45902846299839</v>
      </c>
      <c r="P64" s="14"/>
      <c r="Q64" s="14">
        <f>+'Ark1'!AA81</f>
        <v>31.607414016962796</v>
      </c>
      <c r="R64" s="52">
        <f>+'Ark1'!AB81</f>
        <v>4.9221739848472223</v>
      </c>
      <c r="S64" s="14">
        <f>+'Ark1'!AC81</f>
        <v>-44.825926976042098</v>
      </c>
      <c r="T64" s="14">
        <f t="shared" si="12"/>
        <v>7.5936599423631126</v>
      </c>
      <c r="U64" s="11">
        <f>+IF(G64=0,"",'Ark1'!V81)</f>
        <v>14.995066413662236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14"/>
        <v>Apr</v>
      </c>
      <c r="D65" s="3">
        <f>+'Ark1'!C82</f>
        <v>2020</v>
      </c>
      <c r="E65" s="3">
        <f>+'Ark1'!Q82</f>
        <v>327</v>
      </c>
      <c r="G65" s="221">
        <f>+'Ark1'!R82</f>
        <v>2607</v>
      </c>
      <c r="I65" s="3">
        <f>+'Ark1'!S82</f>
        <v>2607</v>
      </c>
      <c r="J65" s="52">
        <f>+'Ark1'!T82</f>
        <v>9.5547003848268304</v>
      </c>
      <c r="K65" s="52">
        <f>+'Ark1'!U82</f>
        <v>9.5454887353676572</v>
      </c>
      <c r="L65" s="95"/>
      <c r="M65" s="11">
        <f>+'Ark1'!W82</f>
        <v>59.100115074798609</v>
      </c>
      <c r="O65" s="14">
        <f>+'Ark1'!Z82</f>
        <v>152.11032220943619</v>
      </c>
      <c r="P65" s="14"/>
      <c r="Q65" s="14">
        <f>+'Ark1'!AA82</f>
        <v>30.83762595066105</v>
      </c>
      <c r="R65" s="52">
        <f>+'Ark1'!AB82</f>
        <v>4.7069417989973052</v>
      </c>
      <c r="S65" s="14">
        <f>+'Ark1'!AC82</f>
        <v>-47.774302235593119</v>
      </c>
      <c r="T65" s="14">
        <f t="shared" si="12"/>
        <v>7.9724770642201834</v>
      </c>
      <c r="U65" s="11">
        <f>+IF(G65=0,"",'Ark1'!V82)</f>
        <v>15.036823935558107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14"/>
        <v>Mai</v>
      </c>
      <c r="D66" s="3">
        <f>+'Ark1'!C83</f>
        <v>2020</v>
      </c>
      <c r="E66" s="3">
        <f>+'Ark1'!Q83</f>
        <v>337</v>
      </c>
      <c r="F66" s="3"/>
      <c r="G66" s="221">
        <f>+'Ark1'!R83</f>
        <v>2129</v>
      </c>
      <c r="H66" s="3"/>
      <c r="I66" s="3">
        <f>+'Ark1'!S83</f>
        <v>2129</v>
      </c>
      <c r="J66" s="52">
        <f>+'Ark1'!T83</f>
        <v>7.8028220634047996</v>
      </c>
      <c r="K66" s="52">
        <f>+'Ark1'!U83</f>
        <v>7.8158596981044877</v>
      </c>
      <c r="L66" s="95"/>
      <c r="M66" s="11">
        <f>+'Ark1'!W83</f>
        <v>59.183184593705981</v>
      </c>
      <c r="N66" s="3"/>
      <c r="O66" s="14">
        <f>+'Ark1'!Z83</f>
        <v>152.51151714419919</v>
      </c>
      <c r="P66" s="14"/>
      <c r="Q66" s="14">
        <f>+'Ark1'!AA83</f>
        <v>30.625842960184809</v>
      </c>
      <c r="R66" s="52">
        <f>+'Ark1'!AB83</f>
        <v>4.7166075775008034</v>
      </c>
      <c r="S66" s="14">
        <f>+'Ark1'!AC83</f>
        <v>-46.73909413330145</v>
      </c>
      <c r="T66" s="14">
        <f t="shared" si="12"/>
        <v>6.3175074183976259</v>
      </c>
      <c r="U66" s="11">
        <f>+IF(G66=0,"",'Ark1'!V83)</f>
        <v>15.072334429309535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14"/>
        <v>Jun</v>
      </c>
      <c r="D67" s="3">
        <f>+'Ark1'!C84</f>
        <v>2020</v>
      </c>
      <c r="E67" s="3">
        <f>+'Ark1'!Q84</f>
        <v>345</v>
      </c>
      <c r="F67" s="3"/>
      <c r="G67" s="221">
        <f>+'Ark1'!R84</f>
        <v>2585</v>
      </c>
      <c r="H67" s="3"/>
      <c r="I67" s="3">
        <f>+'Ark1'!S84</f>
        <v>2585</v>
      </c>
      <c r="J67" s="52">
        <f>+'Ark1'!T84</f>
        <v>9.4740700018325086</v>
      </c>
      <c r="K67" s="52">
        <f>+'Ark1'!U84</f>
        <v>9.4500953765089992</v>
      </c>
      <c r="L67" s="95"/>
      <c r="M67" s="11">
        <f>+'Ark1'!W84</f>
        <v>59.229787234042576</v>
      </c>
      <c r="N67" s="3"/>
      <c r="O67" s="14">
        <f>+'Ark1'!Z84</f>
        <v>151.87181818181836</v>
      </c>
      <c r="P67" s="14"/>
      <c r="Q67" s="14">
        <f>+'Ark1'!AA84</f>
        <v>29.635456482893197</v>
      </c>
      <c r="R67" s="52">
        <f>+'Ark1'!AB84</f>
        <v>4.4811881188658491</v>
      </c>
      <c r="S67" s="14">
        <f>+'Ark1'!AC84</f>
        <v>-41.875942342323192</v>
      </c>
      <c r="T67" s="14">
        <f t="shared" si="12"/>
        <v>7.4927536231884062</v>
      </c>
      <c r="U67" s="11">
        <f>+IF(G67=0,"",'Ark1'!V84)</f>
        <v>15.099032882011604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14"/>
        <v>Jul</v>
      </c>
      <c r="D68" s="3">
        <f>+'Ark1'!C85</f>
        <v>2020</v>
      </c>
      <c r="E68" s="3">
        <f>+'Ark1'!Q85</f>
        <v>365</v>
      </c>
      <c r="F68" s="3"/>
      <c r="G68" s="221">
        <f>+'Ark1'!R85</f>
        <v>2654</v>
      </c>
      <c r="H68" s="3"/>
      <c r="I68" s="3">
        <f>+'Ark1'!S85</f>
        <v>2654</v>
      </c>
      <c r="J68" s="52">
        <f>+'Ark1'!T85</f>
        <v>9.726956203041965</v>
      </c>
      <c r="K68" s="52">
        <f>+'Ark1'!U85</f>
        <v>9.7961276269821997</v>
      </c>
      <c r="L68" s="95"/>
      <c r="M68" s="11">
        <f>+'Ark1'!W85</f>
        <v>59.139788997739267</v>
      </c>
      <c r="N68" s="3"/>
      <c r="O68" s="14">
        <f>+'Ark1'!Z85</f>
        <v>153.33986058779178</v>
      </c>
      <c r="P68" s="14"/>
      <c r="Q68" s="14">
        <f>+'Ark1'!AA85</f>
        <v>32.194968066766634</v>
      </c>
      <c r="R68" s="52">
        <f>+'Ark1'!AB85</f>
        <v>4.6515807606296322</v>
      </c>
      <c r="S68" s="14">
        <f>+'Ark1'!AC85</f>
        <v>-46.724479294350921</v>
      </c>
      <c r="T68" s="14">
        <f t="shared" si="12"/>
        <v>7.2712328767123289</v>
      </c>
      <c r="U68" s="11">
        <f>+IF(G68=0,"",'Ark1'!V85)</f>
        <v>15.055764883195179</v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14"/>
        <v>Aug</v>
      </c>
      <c r="D69" s="3">
        <f>+'Ark1'!C86</f>
        <v>2020</v>
      </c>
      <c r="E69" s="3">
        <f>+'Ark1'!Q86</f>
        <v>323</v>
      </c>
      <c r="F69" s="3"/>
      <c r="G69" s="221">
        <f>+'Ark1'!R86</f>
        <v>2401</v>
      </c>
      <c r="H69" s="3"/>
      <c r="I69" s="3">
        <f>+'Ark1'!S86</f>
        <v>2401</v>
      </c>
      <c r="J69" s="52">
        <f>+'Ark1'!T86</f>
        <v>8.7997067986072945</v>
      </c>
      <c r="K69" s="52">
        <f>+'Ark1'!U86</f>
        <v>8.8758607959455702</v>
      </c>
      <c r="L69" s="95"/>
      <c r="M69" s="11">
        <f>+'Ark1'!W86</f>
        <v>59.344856309870899</v>
      </c>
      <c r="N69" s="3"/>
      <c r="O69" s="14">
        <f>+'Ark1'!Z86</f>
        <v>153.57476884631399</v>
      </c>
      <c r="P69" s="14"/>
      <c r="Q69" s="14">
        <f>+'Ark1'!AA86</f>
        <v>30.594936499343724</v>
      </c>
      <c r="R69" s="52">
        <f>+'Ark1'!AB86</f>
        <v>4.5961639010530382</v>
      </c>
      <c r="S69" s="14">
        <f>+'Ark1'!AC86</f>
        <v>-44.032402679954842</v>
      </c>
      <c r="T69" s="14">
        <f t="shared" si="12"/>
        <v>7.4334365325077396</v>
      </c>
      <c r="U69" s="11">
        <f>+IF(G69=0,"",'Ark1'!V86)</f>
        <v>15.157017909204496</v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14"/>
        <v>Sep</v>
      </c>
      <c r="D70" s="3">
        <f>+'Ark1'!C87</f>
        <v>2020</v>
      </c>
      <c r="E70" s="3">
        <f>+'Ark1'!Q87</f>
        <v>336</v>
      </c>
      <c r="F70" s="3"/>
      <c r="G70" s="221">
        <f>+'Ark1'!R87</f>
        <v>2828</v>
      </c>
      <c r="H70" s="3"/>
      <c r="I70" s="3">
        <f>+'Ark1'!S87</f>
        <v>2828</v>
      </c>
      <c r="J70" s="52">
        <f>+'Ark1'!T87</f>
        <v>10.364669232178857</v>
      </c>
      <c r="K70" s="52">
        <f>+'Ark1'!U87</f>
        <v>10.424178999590252</v>
      </c>
      <c r="L70" s="95"/>
      <c r="M70" s="11">
        <f>+'Ark1'!W87</f>
        <v>58.865275813295597</v>
      </c>
      <c r="N70" s="3"/>
      <c r="O70" s="14">
        <f>+'Ark1'!Z87</f>
        <v>153.13131188118828</v>
      </c>
      <c r="P70" s="14"/>
      <c r="Q70" s="14">
        <f>+'Ark1'!AA87</f>
        <v>30.498268193655392</v>
      </c>
      <c r="R70" s="52">
        <f>+'Ark1'!AB87</f>
        <v>4.545217970013244</v>
      </c>
      <c r="S70" s="14">
        <f>+'Ark1'!AC87</f>
        <v>-40.825943577976801</v>
      </c>
      <c r="T70" s="14">
        <f t="shared" si="12"/>
        <v>8.4166666666666661</v>
      </c>
      <c r="U70" s="11">
        <f>+IF(G70=0,"",'Ark1'!V87)</f>
        <v>14.942008486562941</v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14"/>
        <v>Okt</v>
      </c>
      <c r="D71" s="3">
        <f>+'Ark1'!C88</f>
        <v>2020</v>
      </c>
      <c r="E71" s="3">
        <f>+'Ark1'!Q88</f>
        <v>411</v>
      </c>
      <c r="F71" s="3"/>
      <c r="G71" s="221">
        <f>+'Ark1'!R88</f>
        <v>3060</v>
      </c>
      <c r="H71" s="3"/>
      <c r="I71" s="3">
        <f>+'Ark1'!S88</f>
        <v>3060</v>
      </c>
      <c r="J71" s="52">
        <f>+'Ark1'!T88</f>
        <v>11.214953271028039</v>
      </c>
      <c r="K71" s="52">
        <f>+'Ark1'!U88</f>
        <v>11.14777441701551</v>
      </c>
      <c r="L71" s="95"/>
      <c r="M71" s="11">
        <f>+'Ark1'!W88</f>
        <v>59.237581699346407</v>
      </c>
      <c r="N71" s="3"/>
      <c r="O71" s="14">
        <f>+'Ark1'!Z88</f>
        <v>151.34507516339846</v>
      </c>
      <c r="P71" s="14"/>
      <c r="Q71" s="14">
        <f>+'Ark1'!AA88</f>
        <v>30.144241185148854</v>
      </c>
      <c r="R71" s="52">
        <f>+'Ark1'!AB88</f>
        <v>4.5633621257120813</v>
      </c>
      <c r="S71" s="14">
        <f>+'Ark1'!AC88</f>
        <v>-40.450728535586762</v>
      </c>
      <c r="T71" s="14">
        <f t="shared" si="12"/>
        <v>7.445255474452555</v>
      </c>
      <c r="U71" s="11">
        <f>+IF(G71=0,"",'Ark1'!V88)</f>
        <v>15.121568627450989</v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14"/>
        <v>Nov</v>
      </c>
      <c r="D72" s="3">
        <f>+'Ark1'!C89</f>
        <v>2020</v>
      </c>
      <c r="E72" s="3">
        <f>+'Ark1'!Q89</f>
        <v>141</v>
      </c>
      <c r="F72" s="3"/>
      <c r="G72" s="221">
        <f>+'Ark1'!R89</f>
        <v>838</v>
      </c>
      <c r="H72" s="3"/>
      <c r="I72" s="3">
        <f>+'Ark1'!S89</f>
        <v>838</v>
      </c>
      <c r="J72" s="52">
        <f>+'Ark1'!T89</f>
        <v>3.0712845886017952</v>
      </c>
      <c r="K72" s="52">
        <f>+'Ark1'!U89</f>
        <v>3.053361133111419</v>
      </c>
      <c r="L72" s="95"/>
      <c r="M72" s="11">
        <f>+'Ark1'!W89</f>
        <v>58.918854415274481</v>
      </c>
      <c r="N72" s="3"/>
      <c r="O72" s="14">
        <f>+'Ark1'!Z89</f>
        <v>151.36856801909295</v>
      </c>
      <c r="P72" s="14"/>
      <c r="Q72" s="14">
        <f>+'Ark1'!AA89</f>
        <v>28.758144797979181</v>
      </c>
      <c r="R72" s="52">
        <f>+'Ark1'!AB89</f>
        <v>4.3030324685163874</v>
      </c>
      <c r="S72" s="14">
        <f>+'Ark1'!AC89</f>
        <v>-33.190885078876448</v>
      </c>
      <c r="T72" s="14">
        <f t="shared" si="12"/>
        <v>5.9432624113475176</v>
      </c>
      <c r="U72" s="11">
        <f>+IF(G72=0,"",'Ark1'!V89)</f>
        <v>14.927207637231501</v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14"/>
        <v>Des</v>
      </c>
      <c r="D73" s="3">
        <f>+'Ark1'!C90</f>
        <v>2020</v>
      </c>
      <c r="E73" s="3">
        <f>+'Ark1'!Q90</f>
        <v>0</v>
      </c>
      <c r="F73" s="3"/>
      <c r="G73" s="221">
        <f>+'Ark1'!R90</f>
        <v>0</v>
      </c>
      <c r="H73" s="3"/>
      <c r="I73" s="3">
        <f>+'Ark1'!S90</f>
        <v>0</v>
      </c>
      <c r="J73" s="52">
        <f>+'Ark1'!T90</f>
        <v>0</v>
      </c>
      <c r="K73" s="52">
        <f>+'Ark1'!U90</f>
        <v>0</v>
      </c>
      <c r="L73" s="95"/>
      <c r="M73" s="11">
        <f>+'Ark1'!W90</f>
        <v>0</v>
      </c>
      <c r="N73" s="3"/>
      <c r="O73" s="14">
        <f>+'Ark1'!Z90</f>
        <v>0</v>
      </c>
      <c r="P73" s="14"/>
      <c r="Q73" s="14">
        <f>+'Ark1'!AA90</f>
        <v>0</v>
      </c>
      <c r="R73" s="52">
        <f>+'Ark1'!AB90</f>
        <v>0</v>
      </c>
      <c r="S73" s="14">
        <f>+'Ark1'!AC90</f>
        <v>0</v>
      </c>
      <c r="T73" s="14" t="str">
        <f t="shared" si="12"/>
        <v/>
      </c>
      <c r="U73" s="11" t="str">
        <f>+IF(G73=0,"",'Ark1'!V90)</f>
        <v/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216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384</v>
      </c>
      <c r="F75" s="3"/>
      <c r="G75" s="221">
        <f>+'Ark1'!R91</f>
        <v>2960</v>
      </c>
      <c r="H75" s="3"/>
      <c r="I75" s="3">
        <f>+'Ark1'!S91</f>
        <v>2960</v>
      </c>
      <c r="J75" s="52">
        <f>+'Ark1'!T91</f>
        <v>10.565768338390148</v>
      </c>
      <c r="K75" s="52">
        <f>+'Ark1'!U91</f>
        <v>10.705733361619988</v>
      </c>
      <c r="L75" s="95"/>
      <c r="M75" s="11">
        <f>+'Ark1'!W91</f>
        <v>59.06520270270272</v>
      </c>
      <c r="N75" s="3"/>
      <c r="O75" s="14">
        <f>+'Ark1'!Z91</f>
        <v>154.02989864864853</v>
      </c>
      <c r="P75" s="14"/>
      <c r="Q75" s="14">
        <f>+'Ark1'!AA91</f>
        <v>30.515205248221815</v>
      </c>
      <c r="R75" s="52">
        <f>+'Ark1'!AB91</f>
        <v>4.6152807254951487</v>
      </c>
      <c r="S75" s="14">
        <f>+'Ark1'!AC91</f>
        <v>-47.750751010825901</v>
      </c>
      <c r="T75" s="14">
        <f t="shared" si="12"/>
        <v>7.708333333333333</v>
      </c>
      <c r="U75" s="11">
        <f>+IF(G75=0,"",'Ark1'!V91)</f>
        <v>15.045945945945949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5">+C63</f>
        <v>Feb</v>
      </c>
      <c r="D76" s="3">
        <f>+'Ark1'!C92</f>
        <v>2019</v>
      </c>
      <c r="E76" s="3">
        <f>+'Ark1'!Q92</f>
        <v>358</v>
      </c>
      <c r="F76" s="3"/>
      <c r="G76" s="221">
        <f>+'Ark1'!R92</f>
        <v>2684</v>
      </c>
      <c r="H76" s="3"/>
      <c r="I76" s="3">
        <f>+'Ark1'!S92</f>
        <v>2684</v>
      </c>
      <c r="J76" s="52">
        <f>+'Ark1'!T92</f>
        <v>9.5805818311618776</v>
      </c>
      <c r="K76" s="52">
        <f>+'Ark1'!U92</f>
        <v>9.5700314859206177</v>
      </c>
      <c r="L76" s="95"/>
      <c r="M76" s="11">
        <f>+'Ark1'!W92</f>
        <v>59.101341281669136</v>
      </c>
      <c r="N76" s="3"/>
      <c r="O76" s="14">
        <f>+'Ark1'!Z92</f>
        <v>151.84873323397872</v>
      </c>
      <c r="P76" s="14"/>
      <c r="Q76" s="14">
        <f>+'Ark1'!AA92</f>
        <v>29.304593959965633</v>
      </c>
      <c r="R76" s="52">
        <f>+'Ark1'!AB92</f>
        <v>4.3846549913549566</v>
      </c>
      <c r="S76" s="14">
        <f>+'Ark1'!AC92</f>
        <v>-40.352052338232511</v>
      </c>
      <c r="T76" s="14">
        <f t="shared" si="12"/>
        <v>7.4972067039106145</v>
      </c>
      <c r="U76" s="11">
        <f>+IF(G76=0,"",'Ark1'!V92)</f>
        <v>15.05402384500745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5"/>
        <v>Mar</v>
      </c>
      <c r="D77" s="3">
        <f>+'Ark1'!C93</f>
        <v>2019</v>
      </c>
      <c r="E77" s="3">
        <f>+'Ark1'!Q93</f>
        <v>360</v>
      </c>
      <c r="F77" s="3"/>
      <c r="G77" s="221">
        <f>+'Ark1'!R93</f>
        <v>2460</v>
      </c>
      <c r="H77" s="3"/>
      <c r="I77" s="3">
        <f>+'Ark1'!S93</f>
        <v>2460</v>
      </c>
      <c r="J77" s="52">
        <f>+'Ark1'!T93</f>
        <v>8.781010173121544</v>
      </c>
      <c r="K77" s="52">
        <f>+'Ark1'!U93</f>
        <v>8.7332190400040925</v>
      </c>
      <c r="L77" s="95"/>
      <c r="M77" s="11">
        <f>+'Ark1'!W93</f>
        <v>59.514634146341457</v>
      </c>
      <c r="N77" s="3"/>
      <c r="O77" s="14">
        <f>+'Ark1'!Z93</f>
        <v>151.18878048780505</v>
      </c>
      <c r="P77" s="14"/>
      <c r="Q77" s="14">
        <f>+'Ark1'!AA93</f>
        <v>29.900766300247049</v>
      </c>
      <c r="R77" s="52">
        <f>+'Ark1'!AB93</f>
        <v>4.4887607235884799</v>
      </c>
      <c r="S77" s="14">
        <f>+'Ark1'!AC93</f>
        <v>-44.649867396565746</v>
      </c>
      <c r="T77" s="14">
        <f t="shared" si="12"/>
        <v>6.833333333333333</v>
      </c>
      <c r="U77" s="11">
        <f>+IF(G77=0,"",'Ark1'!V93)</f>
        <v>15.210975609756099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5"/>
        <v>Apr</v>
      </c>
      <c r="D78" s="3">
        <f>+'Ark1'!C94</f>
        <v>2019</v>
      </c>
      <c r="E78" s="3">
        <f>+'Ark1'!Q94</f>
        <v>335</v>
      </c>
      <c r="F78" s="3"/>
      <c r="G78" s="221">
        <f>+'Ark1'!R94</f>
        <v>2539</v>
      </c>
      <c r="H78" s="3"/>
      <c r="I78" s="3">
        <f>+'Ark1'!S94</f>
        <v>2539</v>
      </c>
      <c r="J78" s="52">
        <f>+'Ark1'!T94</f>
        <v>9.0630019632339831</v>
      </c>
      <c r="K78" s="52">
        <f>+'Ark1'!U94</f>
        <v>9.0411980296285837</v>
      </c>
      <c r="L78" s="95"/>
      <c r="M78" s="11">
        <f>+'Ark1'!W94</f>
        <v>59.202048050413552</v>
      </c>
      <c r="N78" s="3"/>
      <c r="O78" s="14">
        <f>+'Ark1'!Z94</f>
        <v>151.6504135486415</v>
      </c>
      <c r="P78" s="14"/>
      <c r="Q78" s="14">
        <f>+'Ark1'!AA94</f>
        <v>31.357570286669208</v>
      </c>
      <c r="R78" s="52">
        <f>+'Ark1'!AB94</f>
        <v>4.8612634545974736</v>
      </c>
      <c r="S78" s="14">
        <f>+'Ark1'!AC94</f>
        <v>-46.602656445074494</v>
      </c>
      <c r="T78" s="14">
        <f t="shared" si="12"/>
        <v>7.5791044776119403</v>
      </c>
      <c r="U78" s="11">
        <f>+IF(G78=0,"",'Ark1'!V94)</f>
        <v>15.074044899566752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5"/>
        <v>Mai</v>
      </c>
      <c r="D79" s="3">
        <f>+'Ark1'!C95</f>
        <v>2019</v>
      </c>
      <c r="E79" s="3">
        <f>+'Ark1'!Q95</f>
        <v>362</v>
      </c>
      <c r="F79" s="3"/>
      <c r="G79" s="221">
        <f>+'Ark1'!R95</f>
        <v>2629</v>
      </c>
      <c r="H79" s="3"/>
      <c r="I79" s="3">
        <f>+'Ark1'!S95</f>
        <v>2629</v>
      </c>
      <c r="J79" s="52">
        <f>+'Ark1'!T95</f>
        <v>9.3842584329823335</v>
      </c>
      <c r="K79" s="52">
        <f>+'Ark1'!U95</f>
        <v>9.4462786901736173</v>
      </c>
      <c r="L79" s="95"/>
      <c r="M79" s="11">
        <f>+'Ark1'!W95</f>
        <v>59.239634842145293</v>
      </c>
      <c r="N79" s="3"/>
      <c r="O79" s="14">
        <f>+'Ark1'!Z95</f>
        <v>153.02080639026246</v>
      </c>
      <c r="P79" s="14"/>
      <c r="Q79" s="14">
        <f>+'Ark1'!AA95</f>
        <v>31.317260165713385</v>
      </c>
      <c r="R79" s="52">
        <f>+'Ark1'!AB95</f>
        <v>4.7383028504323059</v>
      </c>
      <c r="S79" s="14">
        <f>+'Ark1'!AC95</f>
        <v>-47.534132580385439</v>
      </c>
      <c r="T79" s="14">
        <f t="shared" si="12"/>
        <v>7.2624309392265189</v>
      </c>
      <c r="U79" s="11">
        <f>+IF(G79=0,"",'Ark1'!V95)</f>
        <v>15.066945606694556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5"/>
        <v>Jun</v>
      </c>
      <c r="D80" s="3">
        <f>+'Ark1'!C96</f>
        <v>2019</v>
      </c>
      <c r="E80" s="3">
        <f>+'Ark1'!Q96</f>
        <v>328</v>
      </c>
      <c r="F80" s="3"/>
      <c r="G80" s="221">
        <f>+'Ark1'!R96</f>
        <v>2340</v>
      </c>
      <c r="H80" s="3"/>
      <c r="I80" s="3">
        <f>+'Ark1'!S96</f>
        <v>2305</v>
      </c>
      <c r="J80" s="52">
        <f>+'Ark1'!T96</f>
        <v>8.3526682134570791</v>
      </c>
      <c r="K80" s="52">
        <f>+'Ark1'!U96</f>
        <v>8.1531327703365104</v>
      </c>
      <c r="L80" s="95"/>
      <c r="M80" s="11">
        <f>+'Ark1'!W96</f>
        <v>59.271583514099774</v>
      </c>
      <c r="N80" s="3"/>
      <c r="O80" s="14">
        <f>+'Ark1'!Z96</f>
        <v>150.6377787418657</v>
      </c>
      <c r="P80" s="14"/>
      <c r="Q80" s="14">
        <f>+'Ark1'!AA96</f>
        <v>32.330503073603154</v>
      </c>
      <c r="R80" s="52">
        <f>+'Ark1'!AB96</f>
        <v>4.8008490174737561</v>
      </c>
      <c r="S80" s="14">
        <f>+'Ark1'!AC96</f>
        <v>-45.902581991802606</v>
      </c>
      <c r="T80" s="14">
        <f t="shared" si="12"/>
        <v>7.1341463414634143</v>
      </c>
      <c r="U80" s="11">
        <f>+IF(G80=0,"",'Ark1'!V96)</f>
        <v>15.107692307692304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5"/>
        <v>Jul</v>
      </c>
      <c r="D81" s="3">
        <f>+'Ark1'!C97</f>
        <v>2019</v>
      </c>
      <c r="E81" s="3">
        <f>+'Ark1'!Q97</f>
        <v>369</v>
      </c>
      <c r="F81" s="3"/>
      <c r="G81" s="221">
        <f>+'Ark1'!R97</f>
        <v>2748</v>
      </c>
      <c r="H81" s="3"/>
      <c r="I81" s="3">
        <f>+'Ark1'!S97</f>
        <v>2748</v>
      </c>
      <c r="J81" s="52">
        <f>+'Ark1'!T97</f>
        <v>9.8090308763162586</v>
      </c>
      <c r="K81" s="52">
        <f>+'Ark1'!U97</f>
        <v>9.9136527741225144</v>
      </c>
      <c r="L81" s="95"/>
      <c r="M81" s="11">
        <f>+'Ark1'!W97</f>
        <v>59.29002911208152</v>
      </c>
      <c r="N81" s="3"/>
      <c r="O81" s="14">
        <f>+'Ark1'!Z97</f>
        <v>153.63752183406123</v>
      </c>
      <c r="P81" s="14"/>
      <c r="Q81" s="14">
        <f>+'Ark1'!AA97</f>
        <v>32.598547575183154</v>
      </c>
      <c r="R81" s="52">
        <f>+'Ark1'!AB97</f>
        <v>4.7601055759055191</v>
      </c>
      <c r="S81" s="14">
        <f>+'Ark1'!AC97</f>
        <v>-46.379815203201261</v>
      </c>
      <c r="T81" s="14">
        <f t="shared" ref="T81:T138" si="16">+IF(G81=0,"",G81/E81)</f>
        <v>7.4471544715447155</v>
      </c>
      <c r="U81" s="11">
        <f>+IF(G81=0,"",'Ark1'!V97)</f>
        <v>15.143013100436677</v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5"/>
        <v>Aug</v>
      </c>
      <c r="D82" s="3">
        <f>+'Ark1'!C98</f>
        <v>2019</v>
      </c>
      <c r="E82" s="3">
        <f>+'Ark1'!Q98</f>
        <v>381</v>
      </c>
      <c r="F82" s="3"/>
      <c r="G82" s="221">
        <f>+'Ark1'!R98</f>
        <v>3174</v>
      </c>
      <c r="H82" s="3"/>
      <c r="I82" s="3">
        <f>+'Ark1'!S98</f>
        <v>3174</v>
      </c>
      <c r="J82" s="52">
        <f>+'Ark1'!T98</f>
        <v>11.329644833125116</v>
      </c>
      <c r="K82" s="52">
        <f>+'Ark1'!U98</f>
        <v>11.263250002952164</v>
      </c>
      <c r="L82" s="95"/>
      <c r="M82" s="11">
        <f>+'Ark1'!W98</f>
        <v>59.508506616257101</v>
      </c>
      <c r="N82" s="3"/>
      <c r="O82" s="14">
        <f>+'Ark1'!Z98</f>
        <v>151.12528040327661</v>
      </c>
      <c r="P82" s="14"/>
      <c r="Q82" s="14">
        <f>+'Ark1'!AA98</f>
        <v>31.988390835361056</v>
      </c>
      <c r="R82" s="52">
        <f>+'Ark1'!AB98</f>
        <v>4.6772071412212322</v>
      </c>
      <c r="S82" s="14">
        <f>+'Ark1'!AC98</f>
        <v>-47.037502714356883</v>
      </c>
      <c r="T82" s="14">
        <f t="shared" si="16"/>
        <v>8.3307086614173222</v>
      </c>
      <c r="U82" s="11">
        <f>+IF(G82=0,"",'Ark1'!V98)</f>
        <v>15.207939508506612</v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5"/>
        <v>Sep</v>
      </c>
      <c r="D83" s="3">
        <f>+'Ark1'!C99</f>
        <v>2019</v>
      </c>
      <c r="E83" s="3">
        <f>+'Ark1'!Q99</f>
        <v>372</v>
      </c>
      <c r="F83" s="3"/>
      <c r="G83" s="221">
        <f>+'Ark1'!R99</f>
        <v>2810</v>
      </c>
      <c r="H83" s="3"/>
      <c r="I83" s="3">
        <f>+'Ark1'!S99</f>
        <v>2810</v>
      </c>
      <c r="J83" s="52">
        <f>+'Ark1'!T99</f>
        <v>10.030340888809564</v>
      </c>
      <c r="K83" s="52">
        <f>+'Ark1'!U99</f>
        <v>10.076697781083924</v>
      </c>
      <c r="L83" s="95"/>
      <c r="M83" s="11">
        <f>+'Ark1'!W99</f>
        <v>58.848754448398594</v>
      </c>
      <c r="N83" s="3"/>
      <c r="O83" s="14">
        <f>+'Ark1'!Z99</f>
        <v>152.71870462633436</v>
      </c>
      <c r="P83" s="14"/>
      <c r="Q83" s="14">
        <f>+'Ark1'!AA99</f>
        <v>31.043018696336855</v>
      </c>
      <c r="R83" s="52">
        <f>+'Ark1'!AB99</f>
        <v>4.6926428614495244</v>
      </c>
      <c r="S83" s="14">
        <f>+'Ark1'!AC99</f>
        <v>-43.724750429839055</v>
      </c>
      <c r="T83" s="14">
        <f t="shared" si="16"/>
        <v>7.553763440860215</v>
      </c>
      <c r="U83" s="11">
        <f>+IF(G83=0,"",'Ark1'!V99)</f>
        <v>14.938434163701068</v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5"/>
        <v>Okt</v>
      </c>
      <c r="D84" s="3">
        <f>+'Ark1'!C100</f>
        <v>2019</v>
      </c>
      <c r="E84" s="3">
        <f>+'Ark1'!Q100</f>
        <v>409</v>
      </c>
      <c r="F84" s="3"/>
      <c r="G84" s="221">
        <f>+'Ark1'!R100</f>
        <v>2873</v>
      </c>
      <c r="H84" s="3"/>
      <c r="I84" s="3">
        <f>+'Ark1'!S100</f>
        <v>2873</v>
      </c>
      <c r="J84" s="52">
        <f>+'Ark1'!T100</f>
        <v>10.255220417633408</v>
      </c>
      <c r="K84" s="52">
        <f>+'Ark1'!U100</f>
        <v>10.25781107661934</v>
      </c>
      <c r="L84" s="95"/>
      <c r="M84" s="11">
        <f>+'Ark1'!W100</f>
        <v>59.050469892098839</v>
      </c>
      <c r="N84" s="3"/>
      <c r="O84" s="14">
        <f>+'Ark1'!Z100</f>
        <v>152.05453880960678</v>
      </c>
      <c r="P84" s="14"/>
      <c r="Q84" s="14">
        <f>+'Ark1'!AA100</f>
        <v>30.540866482767111</v>
      </c>
      <c r="R84" s="52">
        <f>+'Ark1'!AB100</f>
        <v>4.6247898839636257</v>
      </c>
      <c r="S84" s="14">
        <f>+'Ark1'!AC100</f>
        <v>-40.809636128031073</v>
      </c>
      <c r="T84" s="14">
        <f t="shared" si="16"/>
        <v>7.0244498777506115</v>
      </c>
      <c r="U84" s="11">
        <f>+IF(G84=0,"",'Ark1'!V100)</f>
        <v>15.038983640793596</v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5"/>
        <v>Nov</v>
      </c>
      <c r="D85" s="3">
        <f>+'Ark1'!C101</f>
        <v>2019</v>
      </c>
      <c r="E85" s="3">
        <f>+'Ark1'!Q101</f>
        <v>150</v>
      </c>
      <c r="F85" s="3"/>
      <c r="G85" s="221">
        <f>+'Ark1'!R101</f>
        <v>798</v>
      </c>
      <c r="H85" s="3"/>
      <c r="I85" s="3">
        <f>+'Ark1'!S101</f>
        <v>798</v>
      </c>
      <c r="J85" s="52">
        <f>+'Ark1'!T101</f>
        <v>2.8484740317686952</v>
      </c>
      <c r="K85" s="52">
        <f>+'Ark1'!U101</f>
        <v>2.8389949875386273</v>
      </c>
      <c r="L85" s="95"/>
      <c r="M85" s="11">
        <f>+'Ark1'!W101</f>
        <v>58.715538847117799</v>
      </c>
      <c r="N85" s="3"/>
      <c r="O85" s="14">
        <f>+'Ark1'!Z101</f>
        <v>151.51026315789477</v>
      </c>
      <c r="P85" s="14"/>
      <c r="Q85" s="14">
        <f>+'Ark1'!AA101</f>
        <v>30.104544233631604</v>
      </c>
      <c r="R85" s="52">
        <f>+'Ark1'!AB101</f>
        <v>4.9511937901620495</v>
      </c>
      <c r="S85" s="14">
        <f>+'Ark1'!AC101</f>
        <v>-44.935182169049341</v>
      </c>
      <c r="T85" s="14">
        <f t="shared" si="16"/>
        <v>5.32</v>
      </c>
      <c r="U85" s="11">
        <f>+IF(G85=0,"",'Ark1'!V101)</f>
        <v>14.868421052631581</v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5"/>
        <v>Des</v>
      </c>
      <c r="D86" s="3">
        <f>+'Ark1'!C102</f>
        <v>2019</v>
      </c>
      <c r="E86" s="3">
        <f>+'Ark1'!Q102</f>
        <v>0</v>
      </c>
      <c r="F86" s="3"/>
      <c r="G86" s="221">
        <f>+'Ark1'!R102</f>
        <v>0</v>
      </c>
      <c r="H86" s="3"/>
      <c r="I86" s="3">
        <f>+'Ark1'!S102</f>
        <v>0</v>
      </c>
      <c r="J86" s="52">
        <f>+'Ark1'!T102</f>
        <v>0</v>
      </c>
      <c r="K86" s="52">
        <f>+'Ark1'!U102</f>
        <v>0</v>
      </c>
      <c r="L86" s="95"/>
      <c r="M86" s="11">
        <f>+'Ark1'!W102</f>
        <v>0</v>
      </c>
      <c r="N86" s="3"/>
      <c r="O86" s="14">
        <f>+'Ark1'!Z102</f>
        <v>0</v>
      </c>
      <c r="P86" s="14"/>
      <c r="Q86" s="14">
        <f>+'Ark1'!AA102</f>
        <v>0</v>
      </c>
      <c r="R86" s="52">
        <f>+'Ark1'!AB102</f>
        <v>0</v>
      </c>
      <c r="S86" s="14">
        <f>+'Ark1'!AC102</f>
        <v>0</v>
      </c>
      <c r="T86" s="14" t="str">
        <f t="shared" si="16"/>
        <v/>
      </c>
      <c r="U86" s="11" t="str">
        <f>+IF(G86=0,"",'Ark1'!V102)</f>
        <v/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216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381</v>
      </c>
      <c r="F88" s="3"/>
      <c r="G88" s="221">
        <f>+'Ark1'!R103</f>
        <v>3008</v>
      </c>
      <c r="H88" s="3"/>
      <c r="I88" s="3">
        <f>+'Ark1'!S103</f>
        <v>3008</v>
      </c>
      <c r="J88" s="52">
        <f>+'Ark1'!T103</f>
        <v>10.396792478916081</v>
      </c>
      <c r="K88" s="52">
        <f>+'Ark1'!U103</f>
        <v>10.504067046757024</v>
      </c>
      <c r="L88" s="95"/>
      <c r="M88" s="11">
        <f>+'Ark1'!W103</f>
        <v>58.75</v>
      </c>
      <c r="N88" s="3"/>
      <c r="O88" s="14">
        <f>+'Ark1'!Z103</f>
        <v>154.65402260638319</v>
      </c>
      <c r="P88" s="14"/>
      <c r="Q88" s="14">
        <f>+'Ark1'!AA103</f>
        <v>30.724502658396244</v>
      </c>
      <c r="R88" s="52">
        <f>+'Ark1'!AB103</f>
        <v>4.8477484354715639</v>
      </c>
      <c r="S88" s="14">
        <f>+'Ark1'!AC103</f>
        <v>-49.943576167526707</v>
      </c>
      <c r="T88" s="14">
        <f t="shared" si="16"/>
        <v>7.8950131233595799</v>
      </c>
      <c r="U88" s="11">
        <f>+IF(G88=0,"",'Ark1'!V103)</f>
        <v>14.85771276595745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7">+C76</f>
        <v>Feb</v>
      </c>
      <c r="D89" s="3">
        <f>+'Ark1'!C104</f>
        <v>2018</v>
      </c>
      <c r="E89" s="3">
        <f>+'Ark1'!Q104</f>
        <v>357</v>
      </c>
      <c r="F89" s="3"/>
      <c r="G89" s="221">
        <f>+'Ark1'!R104</f>
        <v>2718</v>
      </c>
      <c r="H89" s="3"/>
      <c r="I89" s="3">
        <f>+'Ark1'!S104</f>
        <v>2718</v>
      </c>
      <c r="J89" s="52">
        <f>+'Ark1'!T104</f>
        <v>9.3944421401907938</v>
      </c>
      <c r="K89" s="52">
        <f>+'Ark1'!U104</f>
        <v>9.321824844599087</v>
      </c>
      <c r="L89" s="95"/>
      <c r="M89" s="11">
        <f>+'Ark1'!W104</f>
        <v>58.635393671817511</v>
      </c>
      <c r="N89" s="3"/>
      <c r="O89" s="14">
        <f>+'Ark1'!Z104</f>
        <v>151.89135393671847</v>
      </c>
      <c r="P89" s="14"/>
      <c r="Q89" s="14">
        <f>+'Ark1'!AA104</f>
        <v>30.414260885338106</v>
      </c>
      <c r="R89" s="52">
        <f>+'Ark1'!AB104</f>
        <v>4.8443649371346336</v>
      </c>
      <c r="S89" s="14">
        <f>+'Ark1'!AC104</f>
        <v>-42.729941422952876</v>
      </c>
      <c r="T89" s="14">
        <f t="shared" si="16"/>
        <v>7.6134453781512601</v>
      </c>
      <c r="U89" s="11">
        <f>+IF(G89=0,"",'Ark1'!V104)</f>
        <v>14.785871964679904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7"/>
        <v>Mar</v>
      </c>
      <c r="D90" s="3">
        <f>+'Ark1'!C105</f>
        <v>2018</v>
      </c>
      <c r="E90" s="3">
        <f>+'Ark1'!Q105</f>
        <v>352</v>
      </c>
      <c r="F90" s="3"/>
      <c r="G90" s="221">
        <f>+'Ark1'!R105</f>
        <v>2665</v>
      </c>
      <c r="H90" s="3"/>
      <c r="I90" s="3">
        <f>+'Ark1'!S105</f>
        <v>2665</v>
      </c>
      <c r="J90" s="52">
        <f>+'Ark1'!T105</f>
        <v>9.2112539748375486</v>
      </c>
      <c r="K90" s="52">
        <f>+'Ark1'!U105</f>
        <v>9.158392876226733</v>
      </c>
      <c r="L90" s="95"/>
      <c r="M90" s="11">
        <f>+'Ark1'!W105</f>
        <v>58.882926829268307</v>
      </c>
      <c r="N90" s="3"/>
      <c r="O90" s="14">
        <f>+'Ark1'!Z105</f>
        <v>152.19613508442751</v>
      </c>
      <c r="P90" s="14"/>
      <c r="Q90" s="14">
        <f>+'Ark1'!AA105</f>
        <v>31.472728897205545</v>
      </c>
      <c r="R90" s="52">
        <f>+'Ark1'!AB105</f>
        <v>5.074361600739409</v>
      </c>
      <c r="S90" s="14">
        <f>+'Ark1'!AC105</f>
        <v>-53.729017784649358</v>
      </c>
      <c r="T90" s="14">
        <f t="shared" si="16"/>
        <v>7.5710227272727275</v>
      </c>
      <c r="U90" s="11">
        <f>+IF(G90=0,"",'Ark1'!V105)</f>
        <v>14.89718574108818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7"/>
        <v>Apr</v>
      </c>
      <c r="D91" s="3">
        <f>+'Ark1'!C106</f>
        <v>2018</v>
      </c>
      <c r="E91" s="3">
        <f>+'Ark1'!Q106</f>
        <v>376</v>
      </c>
      <c r="F91" s="3"/>
      <c r="G91" s="221">
        <f>+'Ark1'!R106</f>
        <v>2696</v>
      </c>
      <c r="H91" s="3"/>
      <c r="I91" s="3">
        <f>+'Ark1'!S106</f>
        <v>2695</v>
      </c>
      <c r="J91" s="52">
        <f>+'Ark1'!T106</f>
        <v>9.3184017696668011</v>
      </c>
      <c r="K91" s="52">
        <f>+'Ark1'!U106</f>
        <v>9.4413979769163561</v>
      </c>
      <c r="L91" s="95"/>
      <c r="M91" s="11">
        <f>+'Ark1'!W106</f>
        <v>58.428571428571438</v>
      </c>
      <c r="N91" s="3"/>
      <c r="O91" s="14">
        <f>+'Ark1'!Z106</f>
        <v>155.15261595547315</v>
      </c>
      <c r="P91" s="14"/>
      <c r="Q91" s="14">
        <f>+'Ark1'!AA106</f>
        <v>31.371750400837236</v>
      </c>
      <c r="R91" s="52">
        <f>+'Ark1'!AB106</f>
        <v>5.102511295561805</v>
      </c>
      <c r="S91" s="14">
        <f>+'Ark1'!AC106</f>
        <v>-49.069613159237797</v>
      </c>
      <c r="T91" s="14">
        <f t="shared" si="16"/>
        <v>7.1702127659574471</v>
      </c>
      <c r="U91" s="11">
        <f>+IF(G91=0,"",'Ark1'!V106)</f>
        <v>14.693249258160236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7"/>
        <v>Mai</v>
      </c>
      <c r="D92" s="3">
        <f>+'Ark1'!C107</f>
        <v>2018</v>
      </c>
      <c r="E92" s="3">
        <f>+'Ark1'!Q107</f>
        <v>371</v>
      </c>
      <c r="F92" s="3"/>
      <c r="G92" s="221">
        <f>+'Ark1'!R107</f>
        <v>3049</v>
      </c>
      <c r="H92" s="3"/>
      <c r="I92" s="3">
        <f>+'Ark1'!S107</f>
        <v>3049</v>
      </c>
      <c r="J92" s="52">
        <f>+'Ark1'!T107</f>
        <v>10.538504078528964</v>
      </c>
      <c r="K92" s="52">
        <f>+'Ark1'!U107</f>
        <v>10.532045570107412</v>
      </c>
      <c r="L92" s="95"/>
      <c r="M92" s="11">
        <f>+'Ark1'!W107</f>
        <v>58.812725483765185</v>
      </c>
      <c r="N92" s="3"/>
      <c r="O92" s="14">
        <f>+'Ark1'!Z107</f>
        <v>152.98078058379815</v>
      </c>
      <c r="P92" s="14"/>
      <c r="Q92" s="14">
        <f>+'Ark1'!AA107</f>
        <v>31.3831623260022</v>
      </c>
      <c r="R92" s="52">
        <f>+'Ark1'!AB107</f>
        <v>4.7810049104587407</v>
      </c>
      <c r="S92" s="14">
        <f>+'Ark1'!AC107</f>
        <v>-49.567641250198513</v>
      </c>
      <c r="T92" s="14">
        <f t="shared" si="16"/>
        <v>8.2183288409703508</v>
      </c>
      <c r="U92" s="11">
        <f>+IF(G92=0,"",'Ark1'!V107)</f>
        <v>14.882584453919316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7"/>
        <v>Jun</v>
      </c>
      <c r="D93" s="3">
        <f>+'Ark1'!C108</f>
        <v>2018</v>
      </c>
      <c r="E93" s="3">
        <f>+'Ark1'!Q108</f>
        <v>355</v>
      </c>
      <c r="F93" s="3"/>
      <c r="G93" s="221">
        <f>+'Ark1'!R108</f>
        <v>2540</v>
      </c>
      <c r="H93" s="3"/>
      <c r="I93" s="3">
        <f>+'Ark1'!S108</f>
        <v>2539</v>
      </c>
      <c r="J93" s="52">
        <f>+'Ark1'!T108</f>
        <v>8.7792064150421698</v>
      </c>
      <c r="K93" s="52">
        <f>+'Ark1'!U108</f>
        <v>8.7511790279798873</v>
      </c>
      <c r="L93" s="95"/>
      <c r="M93" s="11">
        <f>+'Ark1'!W108</f>
        <v>58.50334777471447</v>
      </c>
      <c r="N93" s="3"/>
      <c r="O93" s="14">
        <f>+'Ark1'!Z108</f>
        <v>152.64600236313487</v>
      </c>
      <c r="P93" s="14"/>
      <c r="Q93" s="14">
        <f>+'Ark1'!AA108</f>
        <v>30.592820857780161</v>
      </c>
      <c r="R93" s="52">
        <f>+'Ark1'!AB108</f>
        <v>4.7761519273087991</v>
      </c>
      <c r="S93" s="14">
        <f>+'Ark1'!AC108</f>
        <v>-40.850517574192622</v>
      </c>
      <c r="T93" s="14">
        <f t="shared" si="16"/>
        <v>7.154929577464789</v>
      </c>
      <c r="U93" s="11">
        <f>+IF(G93=0,"",'Ark1'!V108)</f>
        <v>14.75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7"/>
        <v>Jul</v>
      </c>
      <c r="D94" s="3">
        <f>+'Ark1'!C109</f>
        <v>2018</v>
      </c>
      <c r="E94" s="3">
        <f>+'Ark1'!Q109</f>
        <v>351</v>
      </c>
      <c r="F94" s="3"/>
      <c r="G94" s="221">
        <f>+'Ark1'!R109</f>
        <v>2905</v>
      </c>
      <c r="H94" s="3"/>
      <c r="I94" s="3">
        <f>+'Ark1'!S109</f>
        <v>2905</v>
      </c>
      <c r="J94" s="52">
        <f>+'Ark1'!T109</f>
        <v>10.040785289644685</v>
      </c>
      <c r="K94" s="52">
        <f>+'Ark1'!U109</f>
        <v>10.028070874379765</v>
      </c>
      <c r="L94" s="95"/>
      <c r="M94" s="11">
        <f>+'Ark1'!W109</f>
        <v>58.86540447504305</v>
      </c>
      <c r="N94" s="3"/>
      <c r="O94" s="14">
        <f>+'Ark1'!Z109</f>
        <v>152.88075731497403</v>
      </c>
      <c r="P94" s="14"/>
      <c r="Q94" s="14">
        <f>+'Ark1'!AA109</f>
        <v>31.049034864804568</v>
      </c>
      <c r="R94" s="52">
        <f>+'Ark1'!AB109</f>
        <v>4.7265454320339924</v>
      </c>
      <c r="S94" s="14">
        <f>+'Ark1'!AC109</f>
        <v>-44.490497345111677</v>
      </c>
      <c r="T94" s="14">
        <f t="shared" si="16"/>
        <v>8.2763532763532766</v>
      </c>
      <c r="U94" s="11">
        <f>+IF(G94=0,"",'Ark1'!V109)</f>
        <v>14.93253012048193</v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7"/>
        <v>Aug</v>
      </c>
      <c r="D95" s="3">
        <f>+'Ark1'!C110</f>
        <v>2018</v>
      </c>
      <c r="E95" s="3">
        <f>+'Ark1'!Q110</f>
        <v>370</v>
      </c>
      <c r="F95" s="3"/>
      <c r="G95" s="221">
        <f>+'Ark1'!R110</f>
        <v>3199</v>
      </c>
      <c r="H95" s="3"/>
      <c r="I95" s="3">
        <f>+'Ark1'!S110</f>
        <v>3199</v>
      </c>
      <c r="J95" s="52">
        <f>+'Ark1'!T110</f>
        <v>11.056961150283422</v>
      </c>
      <c r="K95" s="52">
        <f>+'Ark1'!U110</f>
        <v>10.987058414464689</v>
      </c>
      <c r="L95" s="95"/>
      <c r="M95" s="11">
        <f>+'Ark1'!W110</f>
        <v>58.550484526414486</v>
      </c>
      <c r="N95" s="3"/>
      <c r="O95" s="14">
        <f>+'Ark1'!Z110</f>
        <v>152.10684588934043</v>
      </c>
      <c r="P95" s="14"/>
      <c r="Q95" s="14">
        <f>+'Ark1'!AA110</f>
        <v>31.088868575747124</v>
      </c>
      <c r="R95" s="52">
        <f>+'Ark1'!AB110</f>
        <v>4.9810392835396202</v>
      </c>
      <c r="S95" s="14">
        <f>+'Ark1'!AC110</f>
        <v>-44.49047663753543</v>
      </c>
      <c r="T95" s="14">
        <f t="shared" si="16"/>
        <v>8.6459459459459467</v>
      </c>
      <c r="U95" s="11">
        <f>+IF(G95=0,"",'Ark1'!V110)</f>
        <v>14.74085651766177</v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7"/>
        <v>Sep</v>
      </c>
      <c r="D96" s="3">
        <f>+'Ark1'!C111</f>
        <v>2018</v>
      </c>
      <c r="E96" s="3">
        <f>+'Ark1'!Q111</f>
        <v>336</v>
      </c>
      <c r="F96" s="3"/>
      <c r="G96" s="221">
        <f>+'Ark1'!R111</f>
        <v>2513</v>
      </c>
      <c r="H96" s="3"/>
      <c r="I96" s="3">
        <f>+'Ark1'!S111</f>
        <v>2513</v>
      </c>
      <c r="J96" s="52">
        <f>+'Ark1'!T111</f>
        <v>8.6858841421263655</v>
      </c>
      <c r="K96" s="52">
        <f>+'Ark1'!U111</f>
        <v>8.7111790650106347</v>
      </c>
      <c r="L96" s="95"/>
      <c r="M96" s="11">
        <f>+'Ark1'!W111</f>
        <v>58.649423000397931</v>
      </c>
      <c r="N96" s="3"/>
      <c r="O96" s="14">
        <f>+'Ark1'!Z111</f>
        <v>153.52037405491453</v>
      </c>
      <c r="P96" s="14"/>
      <c r="Q96" s="14">
        <f>+'Ark1'!AA111</f>
        <v>29.353234072528025</v>
      </c>
      <c r="R96" s="52">
        <f>+'Ark1'!AB111</f>
        <v>4.7519506817594719</v>
      </c>
      <c r="S96" s="14">
        <f>+'Ark1'!AC111</f>
        <v>-38.485878025048791</v>
      </c>
      <c r="T96" s="14">
        <f t="shared" si="16"/>
        <v>7.479166666666667</v>
      </c>
      <c r="U96" s="11">
        <f>+IF(G96=0,"",'Ark1'!V111)</f>
        <v>14.818941504178271</v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7"/>
        <v>Okt</v>
      </c>
      <c r="D97" s="3">
        <f>+'Ark1'!C112</f>
        <v>2018</v>
      </c>
      <c r="E97" s="3">
        <f>+'Ark1'!Q112</f>
        <v>401</v>
      </c>
      <c r="F97" s="3"/>
      <c r="G97" s="221">
        <f>+'Ark1'!R112</f>
        <v>2754</v>
      </c>
      <c r="H97" s="3"/>
      <c r="I97" s="3">
        <f>+'Ark1'!S112</f>
        <v>2754</v>
      </c>
      <c r="J97" s="52">
        <f>+'Ark1'!T112</f>
        <v>9.5188718374118633</v>
      </c>
      <c r="K97" s="52">
        <f>+'Ark1'!U112</f>
        <v>9.4889847237172216</v>
      </c>
      <c r="L97" s="95"/>
      <c r="M97" s="11">
        <f>+'Ark1'!W112</f>
        <v>58.507988380537405</v>
      </c>
      <c r="N97" s="3"/>
      <c r="O97" s="14">
        <f>+'Ark1'!Z112</f>
        <v>152.59397240377638</v>
      </c>
      <c r="P97" s="14"/>
      <c r="Q97" s="14">
        <f>+'Ark1'!AA112</f>
        <v>31.458454348794632</v>
      </c>
      <c r="R97" s="52">
        <f>+'Ark1'!AB112</f>
        <v>4.9709513567621801</v>
      </c>
      <c r="S97" s="14">
        <f>+'Ark1'!AC112</f>
        <v>-44.04623563513718</v>
      </c>
      <c r="T97" s="14">
        <f t="shared" si="16"/>
        <v>6.8678304239401493</v>
      </c>
      <c r="U97" s="11">
        <f>+IF(G97=0,"",'Ark1'!V112)</f>
        <v>14.698257080610022</v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7"/>
        <v>Nov</v>
      </c>
      <c r="D98" s="3">
        <f>+'Ark1'!C113</f>
        <v>2018</v>
      </c>
      <c r="E98" s="3">
        <f>+'Ark1'!Q113</f>
        <v>176</v>
      </c>
      <c r="F98" s="3"/>
      <c r="G98" s="221">
        <f>+'Ark1'!R113</f>
        <v>885</v>
      </c>
      <c r="H98" s="3"/>
      <c r="I98" s="3">
        <f>+'Ark1'!S113</f>
        <v>885</v>
      </c>
      <c r="J98" s="52">
        <f>+'Ark1'!T113</f>
        <v>3.0588967233513076</v>
      </c>
      <c r="K98" s="52">
        <f>+'Ark1'!U113</f>
        <v>3.0757995798412008</v>
      </c>
      <c r="L98" s="95"/>
      <c r="M98" s="11">
        <f>+'Ark1'!W113</f>
        <v>58.548022598870041</v>
      </c>
      <c r="N98" s="3"/>
      <c r="O98" s="14">
        <f>+'Ark1'!Z113</f>
        <v>153.92045197740117</v>
      </c>
      <c r="P98" s="14"/>
      <c r="Q98" s="14">
        <f>+'Ark1'!AA113</f>
        <v>29.832720818493119</v>
      </c>
      <c r="R98" s="52">
        <f>+'Ark1'!AB113</f>
        <v>4.6746351305753242</v>
      </c>
      <c r="S98" s="14">
        <f>+'Ark1'!AC113</f>
        <v>-37.323285002347411</v>
      </c>
      <c r="T98" s="14">
        <f t="shared" si="16"/>
        <v>5.0284090909090908</v>
      </c>
      <c r="U98" s="11">
        <f>+IF(G98=0,"",'Ark1'!V113)</f>
        <v>14.732203389830511</v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7"/>
        <v>Des</v>
      </c>
      <c r="D99" s="3">
        <f>+'Ark1'!C114</f>
        <v>2018</v>
      </c>
      <c r="E99" s="3">
        <f>+'Ark1'!Q114</f>
        <v>0</v>
      </c>
      <c r="F99" s="3"/>
      <c r="G99" s="221">
        <f>+'Ark1'!R114</f>
        <v>0</v>
      </c>
      <c r="H99" s="3"/>
      <c r="I99" s="3">
        <f>+'Ark1'!S114</f>
        <v>0</v>
      </c>
      <c r="J99" s="52">
        <f>+'Ark1'!T114</f>
        <v>0</v>
      </c>
      <c r="K99" s="52">
        <f>+'Ark1'!U114</f>
        <v>0</v>
      </c>
      <c r="L99" s="95"/>
      <c r="M99" s="11">
        <f>+'Ark1'!W114</f>
        <v>0</v>
      </c>
      <c r="N99" s="3"/>
      <c r="O99" s="14">
        <f>+'Ark1'!Z114</f>
        <v>0</v>
      </c>
      <c r="P99" s="14"/>
      <c r="Q99" s="14">
        <f>+'Ark1'!AA114</f>
        <v>0</v>
      </c>
      <c r="R99" s="52">
        <f>+'Ark1'!AB114</f>
        <v>0</v>
      </c>
      <c r="S99" s="14">
        <f>+'Ark1'!AC114</f>
        <v>0</v>
      </c>
      <c r="T99" s="14" t="str">
        <f t="shared" si="16"/>
        <v/>
      </c>
      <c r="U99" s="11" t="str">
        <f>+IF(G99=0,"",'Ark1'!V114)</f>
        <v/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216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408</v>
      </c>
      <c r="F101" s="3"/>
      <c r="G101" s="221">
        <f>+'Ark1'!R115</f>
        <v>2754</v>
      </c>
      <c r="H101" s="3"/>
      <c r="I101" s="3">
        <f>+'Ark1'!S115</f>
        <v>2754</v>
      </c>
      <c r="J101" s="52">
        <f>+'Ark1'!T115</f>
        <v>9.8276415801306065</v>
      </c>
      <c r="K101" s="52">
        <f>+'Ark1'!U115</f>
        <v>9.9682231034779285</v>
      </c>
      <c r="L101" s="95"/>
      <c r="M101" s="11">
        <f>+'Ark1'!W115</f>
        <v>58.732752360203371</v>
      </c>
      <c r="N101" s="3"/>
      <c r="O101" s="14">
        <f>+'Ark1'!Z115</f>
        <v>153.91169208424071</v>
      </c>
      <c r="P101" s="14"/>
      <c r="Q101" s="14">
        <f>+'Ark1'!AA115</f>
        <v>29.821819588536908</v>
      </c>
      <c r="R101" s="52">
        <f>+'Ark1'!AB115</f>
        <v>4.8329128258631791</v>
      </c>
      <c r="S101" s="14">
        <f>+'Ark1'!AC115</f>
        <v>-47.555812982743525</v>
      </c>
      <c r="T101" s="14">
        <f t="shared" si="16"/>
        <v>6.75</v>
      </c>
      <c r="U101" s="11">
        <f>+IF(G101=0,"",'Ark1'!V115)</f>
        <v>14.815904139433547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8">+C89</f>
        <v>Feb</v>
      </c>
      <c r="D102" s="3">
        <f>+'Ark1'!C116</f>
        <v>2017</v>
      </c>
      <c r="E102" s="3">
        <f>+'Ark1'!Q116</f>
        <v>361</v>
      </c>
      <c r="F102" s="3"/>
      <c r="G102" s="221">
        <f>+'Ark1'!R116</f>
        <v>2223</v>
      </c>
      <c r="H102" s="3"/>
      <c r="I102" s="3">
        <f>+'Ark1'!S116</f>
        <v>2223</v>
      </c>
      <c r="J102" s="52">
        <f>+'Ark1'!T116</f>
        <v>7.9327695107590195</v>
      </c>
      <c r="K102" s="52">
        <f>+'Ark1'!U116</f>
        <v>7.9513474344335693</v>
      </c>
      <c r="L102" s="95"/>
      <c r="M102" s="11">
        <f>+'Ark1'!W116</f>
        <v>58.9037336932074</v>
      </c>
      <c r="N102" s="3"/>
      <c r="O102" s="14">
        <f>+'Ark1'!Z116</f>
        <v>152.09644624381477</v>
      </c>
      <c r="P102" s="14"/>
      <c r="Q102" s="14">
        <f>+'Ark1'!AA116</f>
        <v>29.106939361511223</v>
      </c>
      <c r="R102" s="52">
        <f>+'Ark1'!AB116</f>
        <v>4.7138256757415151</v>
      </c>
      <c r="S102" s="14">
        <f>+'Ark1'!AC116</f>
        <v>-44.413587052555975</v>
      </c>
      <c r="T102" s="14">
        <f t="shared" si="16"/>
        <v>6.1578947368421053</v>
      </c>
      <c r="U102" s="11">
        <f>+IF(G102=0,"",'Ark1'!V116)</f>
        <v>14.875843454790822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8"/>
        <v>Mar</v>
      </c>
      <c r="D103" s="3">
        <f>+'Ark1'!C117</f>
        <v>2017</v>
      </c>
      <c r="E103" s="3">
        <f>+'Ark1'!Q117</f>
        <v>403</v>
      </c>
      <c r="F103" s="3"/>
      <c r="G103" s="221">
        <f>+'Ark1'!R117</f>
        <v>2612</v>
      </c>
      <c r="H103" s="3"/>
      <c r="I103" s="3">
        <f>+'Ark1'!S117</f>
        <v>2612</v>
      </c>
      <c r="J103" s="52">
        <f>+'Ark1'!T117</f>
        <v>9.3209149627092014</v>
      </c>
      <c r="K103" s="52">
        <f>+'Ark1'!U117</f>
        <v>9.3446929610257303</v>
      </c>
      <c r="L103" s="95"/>
      <c r="M103" s="11">
        <f>+'Ark1'!W117</f>
        <v>58.851837672281754</v>
      </c>
      <c r="N103" s="3"/>
      <c r="O103" s="14">
        <f>+'Ark1'!Z117</f>
        <v>152.12817764165371</v>
      </c>
      <c r="P103" s="14"/>
      <c r="Q103" s="14">
        <f>+'Ark1'!AA117</f>
        <v>30.076321918922361</v>
      </c>
      <c r="R103" s="52">
        <f>+'Ark1'!AB117</f>
        <v>4.7493717316096564</v>
      </c>
      <c r="S103" s="14">
        <f>+'Ark1'!AC117</f>
        <v>-47.888600973992595</v>
      </c>
      <c r="T103" s="14">
        <f t="shared" si="16"/>
        <v>6.481389578163772</v>
      </c>
      <c r="U103" s="11">
        <f>+IF(G103=0,"",'Ark1'!V117)</f>
        <v>14.88667687595712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8"/>
        <v>Apr</v>
      </c>
      <c r="D104" s="3">
        <f>+'Ark1'!C118</f>
        <v>2017</v>
      </c>
      <c r="E104" s="3">
        <f>+'Ark1'!Q118</f>
        <v>364</v>
      </c>
      <c r="F104" s="3"/>
      <c r="G104" s="221">
        <f>+'Ark1'!R118</f>
        <v>2539</v>
      </c>
      <c r="H104" s="3"/>
      <c r="I104" s="3">
        <f>+'Ark1'!S118</f>
        <v>2539</v>
      </c>
      <c r="J104" s="52">
        <f>+'Ark1'!T118</f>
        <v>9.0604146593869306</v>
      </c>
      <c r="K104" s="52">
        <f>+'Ark1'!U118</f>
        <v>9.0129595921472507</v>
      </c>
      <c r="L104" s="95"/>
      <c r="M104" s="11">
        <f>+'Ark1'!W118</f>
        <v>58.831035840882222</v>
      </c>
      <c r="N104" s="3"/>
      <c r="O104" s="14">
        <f>+'Ark1'!Z118</f>
        <v>150.94631744781449</v>
      </c>
      <c r="P104" s="14"/>
      <c r="Q104" s="14">
        <f>+'Ark1'!AA118</f>
        <v>29.149262038343561</v>
      </c>
      <c r="R104" s="52">
        <f>+'Ark1'!AB118</f>
        <v>4.7274063883060071</v>
      </c>
      <c r="S104" s="14">
        <f>+'Ark1'!AC118</f>
        <v>-47.89336687280484</v>
      </c>
      <c r="T104" s="14">
        <f t="shared" si="16"/>
        <v>6.9752747252747254</v>
      </c>
      <c r="U104" s="11">
        <f>+IF(G104=0,"",'Ark1'!V118)</f>
        <v>14.857818038597872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8"/>
        <v>Mai</v>
      </c>
      <c r="D105" s="3">
        <f>+'Ark1'!C119</f>
        <v>2017</v>
      </c>
      <c r="E105" s="3">
        <f>+'Ark1'!Q119</f>
        <v>410</v>
      </c>
      <c r="F105" s="3"/>
      <c r="G105" s="221">
        <f>+'Ark1'!R119</f>
        <v>2791</v>
      </c>
      <c r="H105" s="3"/>
      <c r="I105" s="3">
        <f>+'Ark1'!S119</f>
        <v>2791</v>
      </c>
      <c r="J105" s="52">
        <f>+'Ark1'!T119</f>
        <v>9.9596759804446382</v>
      </c>
      <c r="K105" s="52">
        <f>+'Ark1'!U119</f>
        <v>9.9510039449087362</v>
      </c>
      <c r="L105" s="95"/>
      <c r="M105" s="11">
        <f>+'Ark1'!W119</f>
        <v>58.699749193837349</v>
      </c>
      <c r="N105" s="3"/>
      <c r="O105" s="14">
        <f>+'Ark1'!Z119</f>
        <v>151.60895736295197</v>
      </c>
      <c r="P105" s="14"/>
      <c r="Q105" s="14">
        <f>+'Ark1'!AA119</f>
        <v>29.657912833610698</v>
      </c>
      <c r="R105" s="52">
        <f>+'Ark1'!AB119</f>
        <v>5.0142894994882621</v>
      </c>
      <c r="S105" s="14">
        <f>+'Ark1'!AC119</f>
        <v>-47.094894536316062</v>
      </c>
      <c r="T105" s="14">
        <f t="shared" si="16"/>
        <v>6.807317073170732</v>
      </c>
      <c r="U105" s="11">
        <f>+IF(G105=0,"",'Ark1'!V119)</f>
        <v>14.806162665711216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8"/>
        <v>Jun</v>
      </c>
      <c r="D106" s="3">
        <f>+'Ark1'!C120</f>
        <v>2017</v>
      </c>
      <c r="E106" s="3">
        <f>+'Ark1'!Q120</f>
        <v>389</v>
      </c>
      <c r="F106" s="3"/>
      <c r="G106" s="221">
        <f>+'Ark1'!R120</f>
        <v>2586</v>
      </c>
      <c r="H106" s="3"/>
      <c r="I106" s="3">
        <f>+'Ark1'!S120</f>
        <v>2586</v>
      </c>
      <c r="J106" s="52">
        <f>+'Ark1'!T120</f>
        <v>9.2281340327588026</v>
      </c>
      <c r="K106" s="52">
        <f>+'Ark1'!U120</f>
        <v>9.2145333366978424</v>
      </c>
      <c r="L106" s="95"/>
      <c r="M106" s="11">
        <f>+'Ark1'!W120</f>
        <v>58.744006187161638</v>
      </c>
      <c r="N106" s="3"/>
      <c r="O106" s="14">
        <f>+'Ark1'!Z120</f>
        <v>151.51744006187172</v>
      </c>
      <c r="P106" s="14"/>
      <c r="Q106" s="14">
        <f>+'Ark1'!AA120</f>
        <v>29.427981771733162</v>
      </c>
      <c r="R106" s="52">
        <f>+'Ark1'!AB120</f>
        <v>4.997390351297482</v>
      </c>
      <c r="S106" s="14">
        <f>+'Ark1'!AC120</f>
        <v>-44.697482726482178</v>
      </c>
      <c r="T106" s="14">
        <f t="shared" si="16"/>
        <v>6.6478149100257067</v>
      </c>
      <c r="U106" s="11">
        <f>+IF(G106=0,"",'Ark1'!V120)</f>
        <v>14.813225058004637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8"/>
        <v>Jul</v>
      </c>
      <c r="D107" s="3">
        <f>+'Ark1'!C121</f>
        <v>2017</v>
      </c>
      <c r="E107" s="3">
        <f>+'Ark1'!Q121</f>
        <v>379</v>
      </c>
      <c r="F107" s="3"/>
      <c r="G107" s="221">
        <f>+'Ark1'!R121</f>
        <v>2646</v>
      </c>
      <c r="H107" s="3"/>
      <c r="I107" s="3">
        <f>+'Ark1'!S121</f>
        <v>2646</v>
      </c>
      <c r="J107" s="52">
        <f>+'Ark1'!T121</f>
        <v>9.4422438711058749</v>
      </c>
      <c r="K107" s="52">
        <f>+'Ark1'!U121</f>
        <v>9.3908639170744994</v>
      </c>
      <c r="L107" s="95"/>
      <c r="M107" s="11">
        <f>+'Ark1'!W121</f>
        <v>59.024943310657619</v>
      </c>
      <c r="N107" s="3"/>
      <c r="O107" s="14">
        <f>+'Ark1'!Z121</f>
        <v>150.91538170823901</v>
      </c>
      <c r="P107" s="14"/>
      <c r="Q107" s="14">
        <f>+'Ark1'!AA121</f>
        <v>30.689024335259528</v>
      </c>
      <c r="R107" s="52">
        <f>+'Ark1'!AB121</f>
        <v>4.6619815217141882</v>
      </c>
      <c r="S107" s="14">
        <f>+'Ark1'!AC121</f>
        <v>-44.72950260181841</v>
      </c>
      <c r="T107" s="14">
        <f t="shared" si="16"/>
        <v>6.9815303430079156</v>
      </c>
      <c r="U107" s="11">
        <f>+IF(G107=0,"",'Ark1'!V121)</f>
        <v>15.003401360544219</v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8"/>
        <v>Aug</v>
      </c>
      <c r="D108" s="3">
        <f>+'Ark1'!C122</f>
        <v>2017</v>
      </c>
      <c r="E108" s="3">
        <f>+'Ark1'!Q122</f>
        <v>399</v>
      </c>
      <c r="F108" s="3"/>
      <c r="G108" s="221">
        <f>+'Ark1'!R122</f>
        <v>2977</v>
      </c>
      <c r="H108" s="3"/>
      <c r="I108" s="3">
        <f>+'Ark1'!S122</f>
        <v>2977</v>
      </c>
      <c r="J108" s="52">
        <f>+'Ark1'!T122</f>
        <v>10.623416479320561</v>
      </c>
      <c r="K108" s="52">
        <f>+'Ark1'!U122</f>
        <v>10.549436728681593</v>
      </c>
      <c r="L108" s="95"/>
      <c r="M108" s="11">
        <f>+'Ark1'!W122</f>
        <v>58.717500839771603</v>
      </c>
      <c r="N108" s="3"/>
      <c r="O108" s="14">
        <f>+'Ark1'!Z122</f>
        <v>150.68438024857247</v>
      </c>
      <c r="P108" s="14"/>
      <c r="Q108" s="14">
        <f>+'Ark1'!AA122</f>
        <v>29.888286929160031</v>
      </c>
      <c r="R108" s="52">
        <f>+'Ark1'!AB122</f>
        <v>4.9571702124667185</v>
      </c>
      <c r="S108" s="14">
        <f>+'Ark1'!AC122</f>
        <v>-43.527945343763527</v>
      </c>
      <c r="T108" s="14">
        <f t="shared" si="16"/>
        <v>7.4611528822055142</v>
      </c>
      <c r="U108" s="11">
        <f>+IF(G108=0,"",'Ark1'!V122)</f>
        <v>14.811219348337252</v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8"/>
        <v>Sep</v>
      </c>
      <c r="D109" s="3">
        <f>+'Ark1'!C123</f>
        <v>2017</v>
      </c>
      <c r="E109" s="3">
        <f>+'Ark1'!Q123</f>
        <v>377</v>
      </c>
      <c r="F109" s="3"/>
      <c r="G109" s="221">
        <f>+'Ark1'!R123</f>
        <v>2810</v>
      </c>
      <c r="H109" s="3"/>
      <c r="I109" s="3">
        <f>+'Ark1'!S123</f>
        <v>2810</v>
      </c>
      <c r="J109" s="52">
        <f>+'Ark1'!T123</f>
        <v>10.027477429254541</v>
      </c>
      <c r="K109" s="52">
        <f>+'Ark1'!U123</f>
        <v>9.9530687388480761</v>
      </c>
      <c r="L109" s="95"/>
      <c r="M109" s="11">
        <f>+'Ark1'!W123</f>
        <v>57.950177935943053</v>
      </c>
      <c r="N109" s="3"/>
      <c r="O109" s="14">
        <f>+'Ark1'!Z123</f>
        <v>150.6150889679713</v>
      </c>
      <c r="P109" s="14"/>
      <c r="Q109" s="14">
        <f>+'Ark1'!AA123</f>
        <v>30.177684835037621</v>
      </c>
      <c r="R109" s="52">
        <f>+'Ark1'!AB123</f>
        <v>5.4842065351928211</v>
      </c>
      <c r="S109" s="14">
        <f>+'Ark1'!AC123</f>
        <v>-31.609595536028607</v>
      </c>
      <c r="T109" s="14">
        <f t="shared" si="16"/>
        <v>7.453580901856764</v>
      </c>
      <c r="U109" s="11">
        <f>+IF(G109=0,"",'Ark1'!V123)</f>
        <v>14.38967971530249</v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8"/>
        <v>Okt</v>
      </c>
      <c r="D110" s="3">
        <f>+'Ark1'!C124</f>
        <v>2017</v>
      </c>
      <c r="E110" s="3">
        <f>+'Ark1'!Q124</f>
        <v>425</v>
      </c>
      <c r="F110" s="3"/>
      <c r="G110" s="221">
        <f>+'Ark1'!R124</f>
        <v>2941</v>
      </c>
      <c r="H110" s="3"/>
      <c r="I110" s="3">
        <f>+'Ark1'!S124</f>
        <v>2941</v>
      </c>
      <c r="J110" s="52">
        <f>+'Ark1'!T124</f>
        <v>10.494950576312316</v>
      </c>
      <c r="K110" s="52">
        <f>+'Ark1'!U124</f>
        <v>10.500083920468938</v>
      </c>
      <c r="L110" s="95"/>
      <c r="M110" s="11">
        <f>+'Ark1'!W124</f>
        <v>58.330499829989797</v>
      </c>
      <c r="N110" s="3"/>
      <c r="O110" s="14">
        <f>+'Ark1'!Z124</f>
        <v>151.81530091805504</v>
      </c>
      <c r="P110" s="14"/>
      <c r="Q110" s="14">
        <f>+'Ark1'!AA124</f>
        <v>31.410359554408245</v>
      </c>
      <c r="R110" s="52">
        <f>+'Ark1'!AB124</f>
        <v>5.1063745377557721</v>
      </c>
      <c r="S110" s="14">
        <f>+'Ark1'!AC124</f>
        <v>-44.39634798158788</v>
      </c>
      <c r="T110" s="14">
        <f t="shared" si="16"/>
        <v>6.92</v>
      </c>
      <c r="U110" s="11">
        <f>+IF(G110=0,"",'Ark1'!V124)</f>
        <v>14.60081604896294</v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8"/>
        <v>Nov</v>
      </c>
      <c r="D111" s="3">
        <f>+'Ark1'!C125</f>
        <v>2017</v>
      </c>
      <c r="E111" s="3">
        <f>+'Ark1'!Q125</f>
        <v>219</v>
      </c>
      <c r="F111" s="3"/>
      <c r="G111" s="221">
        <f>+'Ark1'!R125</f>
        <v>1144</v>
      </c>
      <c r="H111" s="3"/>
      <c r="I111" s="3">
        <f>+'Ark1'!S125</f>
        <v>1144</v>
      </c>
      <c r="J111" s="52">
        <f>+'Ark1'!T125</f>
        <v>4.0823609178175069</v>
      </c>
      <c r="K111" s="52">
        <f>+'Ark1'!U125</f>
        <v>4.1637863222358353</v>
      </c>
      <c r="L111" s="95"/>
      <c r="M111" s="11">
        <f>+'Ark1'!W125</f>
        <v>58.108391608391599</v>
      </c>
      <c r="N111" s="3"/>
      <c r="O111" s="14">
        <f>+'Ark1'!Z125</f>
        <v>154.76765734265732</v>
      </c>
      <c r="P111" s="14"/>
      <c r="Q111" s="14">
        <f>+'Ark1'!AA125</f>
        <v>30.002750213706509</v>
      </c>
      <c r="R111" s="52">
        <f>+'Ark1'!AB125</f>
        <v>5.0622488231360592</v>
      </c>
      <c r="S111" s="14">
        <f>+'Ark1'!AC125</f>
        <v>-38.440404496359342</v>
      </c>
      <c r="T111" s="14">
        <f t="shared" si="16"/>
        <v>5.2237442922374431</v>
      </c>
      <c r="U111" s="11">
        <f>+IF(G111=0,"",'Ark1'!V125)</f>
        <v>14.50611888111888</v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8"/>
        <v>Des</v>
      </c>
      <c r="D112" s="3">
        <f>+'Ark1'!C126</f>
        <v>2017</v>
      </c>
      <c r="E112" s="3">
        <f>+'Ark1'!Q126</f>
        <v>0</v>
      </c>
      <c r="F112" s="3"/>
      <c r="G112" s="221">
        <f>+'Ark1'!R126</f>
        <v>0</v>
      </c>
      <c r="H112" s="3"/>
      <c r="I112" s="3">
        <f>+'Ark1'!S126</f>
        <v>0</v>
      </c>
      <c r="J112" s="52">
        <f>+'Ark1'!T126</f>
        <v>0</v>
      </c>
      <c r="K112" s="52">
        <f>+'Ark1'!U126</f>
        <v>0</v>
      </c>
      <c r="L112" s="95"/>
      <c r="M112" s="11">
        <f>+'Ark1'!W126</f>
        <v>0</v>
      </c>
      <c r="N112" s="3"/>
      <c r="O112" s="14">
        <f>+'Ark1'!Z126</f>
        <v>0</v>
      </c>
      <c r="P112" s="14"/>
      <c r="Q112" s="14">
        <f>+'Ark1'!AA126</f>
        <v>0</v>
      </c>
      <c r="R112" s="52">
        <f>+'Ark1'!AB126</f>
        <v>0</v>
      </c>
      <c r="S112" s="14">
        <f>+'Ark1'!AC126</f>
        <v>0</v>
      </c>
      <c r="T112" s="14" t="str">
        <f t="shared" si="16"/>
        <v/>
      </c>
      <c r="U112" s="11" t="str">
        <f>+IF(G112=0,"",'Ark1'!V126)</f>
        <v/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216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9">+C101</f>
        <v>Jan</v>
      </c>
      <c r="D114" s="3">
        <f>+'Ark1'!C127</f>
        <v>2016</v>
      </c>
      <c r="E114" s="3">
        <f>+'Ark1'!Q127</f>
        <v>403</v>
      </c>
      <c r="F114" s="3"/>
      <c r="G114" s="221">
        <f>+'Ark1'!R127</f>
        <v>2714</v>
      </c>
      <c r="H114" s="3"/>
      <c r="I114" s="3">
        <f>+'Ark1'!S127</f>
        <v>2714</v>
      </c>
      <c r="J114" s="52">
        <f>+'Ark1'!T127</f>
        <v>9.4239383311920566</v>
      </c>
      <c r="K114" s="52">
        <f>+'Ark1'!U127</f>
        <v>9.4003423950501741</v>
      </c>
      <c r="L114" s="95"/>
      <c r="M114" s="11">
        <f>+'Ark1'!W127</f>
        <v>59.30692704495209</v>
      </c>
      <c r="N114" s="3"/>
      <c r="O114" s="14">
        <f>+'Ark1'!Z127</f>
        <v>150.20353721444363</v>
      </c>
      <c r="P114" s="14"/>
      <c r="Q114" s="14">
        <f>+'Ark1'!AA127</f>
        <v>29.360564805113714</v>
      </c>
      <c r="R114" s="52">
        <f>+'Ark1'!AB127</f>
        <v>4.4535318704025473</v>
      </c>
      <c r="S114" s="14">
        <f>+'Ark1'!AC127</f>
        <v>-40.260239602696558</v>
      </c>
      <c r="T114" s="14">
        <f t="shared" si="16"/>
        <v>6.7344913151364763</v>
      </c>
      <c r="U114" s="11">
        <f>+IF(G114=0,"",'Ark1'!V127)</f>
        <v>15.14075165806927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9"/>
        <v>Feb</v>
      </c>
      <c r="D115" s="3">
        <f>+'Ark1'!C128</f>
        <v>2016</v>
      </c>
      <c r="E115" s="3">
        <f>+'Ark1'!Q128</f>
        <v>377</v>
      </c>
      <c r="F115" s="3"/>
      <c r="G115" s="221">
        <f>+'Ark1'!R128</f>
        <v>2366</v>
      </c>
      <c r="H115" s="3"/>
      <c r="I115" s="3">
        <f>+'Ark1'!S128</f>
        <v>2364</v>
      </c>
      <c r="J115" s="52">
        <f>+'Ark1'!T128</f>
        <v>8.2155630403833477</v>
      </c>
      <c r="K115" s="52">
        <f>+'Ark1'!U128</f>
        <v>8.2345338528745256</v>
      </c>
      <c r="L115" s="95"/>
      <c r="M115" s="11">
        <f>+'Ark1'!W128</f>
        <v>59.173011844331633</v>
      </c>
      <c r="N115" s="3"/>
      <c r="O115" s="14">
        <f>+'Ark1'!Z128</f>
        <v>151.05596446700463</v>
      </c>
      <c r="P115" s="14"/>
      <c r="Q115" s="14">
        <f>+'Ark1'!AA128</f>
        <v>29.341959914657224</v>
      </c>
      <c r="R115" s="52">
        <f>+'Ark1'!AB128</f>
        <v>4.3044186046891992</v>
      </c>
      <c r="S115" s="14">
        <f>+'Ark1'!AC128</f>
        <v>-46.973272443817194</v>
      </c>
      <c r="T115" s="14">
        <f t="shared" si="16"/>
        <v>6.2758620689655169</v>
      </c>
      <c r="U115" s="11">
        <f>+IF(G115=0,"",'Ark1'!V128)</f>
        <v>15.027895181741332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9"/>
        <v>Mar</v>
      </c>
      <c r="D116" s="3">
        <f>+'Ark1'!C129</f>
        <v>2016</v>
      </c>
      <c r="E116" s="3">
        <f>+'Ark1'!Q129</f>
        <v>369</v>
      </c>
      <c r="F116" s="3"/>
      <c r="G116" s="221">
        <f>+'Ark1'!R129</f>
        <v>2494</v>
      </c>
      <c r="H116" s="3"/>
      <c r="I116" s="3">
        <f>+'Ark1'!S129</f>
        <v>2494</v>
      </c>
      <c r="J116" s="52">
        <f>+'Ark1'!T129</f>
        <v>8.6600229174624097</v>
      </c>
      <c r="K116" s="52">
        <f>+'Ark1'!U129</f>
        <v>8.5591982990611246</v>
      </c>
      <c r="L116" s="95"/>
      <c r="M116" s="11">
        <f>+'Ark1'!W129</f>
        <v>59.290296712109082</v>
      </c>
      <c r="N116" s="3"/>
      <c r="O116" s="14">
        <f>+'Ark1'!Z129</f>
        <v>148.82742582197264</v>
      </c>
      <c r="P116" s="14"/>
      <c r="Q116" s="14">
        <f>+'Ark1'!AA129</f>
        <v>28.418434923372047</v>
      </c>
      <c r="R116" s="52">
        <f>+'Ark1'!AB129</f>
        <v>4.5001035887762404</v>
      </c>
      <c r="S116" s="14">
        <f>+'Ark1'!AC129</f>
        <v>-40.420533704165749</v>
      </c>
      <c r="T116" s="14">
        <f t="shared" si="16"/>
        <v>6.7588075880758804</v>
      </c>
      <c r="U116" s="11">
        <f>+IF(G116=0,"",'Ark1'!V129)</f>
        <v>15.113873295910182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9"/>
        <v>Apr</v>
      </c>
      <c r="D117" s="3">
        <f>+'Ark1'!C130</f>
        <v>2016</v>
      </c>
      <c r="E117" s="3">
        <f>+'Ark1'!Q130</f>
        <v>419</v>
      </c>
      <c r="F117" s="3"/>
      <c r="G117" s="221">
        <f>+'Ark1'!R130</f>
        <v>2770</v>
      </c>
      <c r="H117" s="3"/>
      <c r="I117" s="3">
        <f>+'Ark1'!S130</f>
        <v>2769</v>
      </c>
      <c r="J117" s="52">
        <f>+'Ark1'!T130</f>
        <v>9.6183895274141467</v>
      </c>
      <c r="K117" s="52">
        <f>+'Ark1'!U130</f>
        <v>9.6941275958276485</v>
      </c>
      <c r="L117" s="95"/>
      <c r="M117" s="11">
        <f>+'Ark1'!W130</f>
        <v>59.112676056338024</v>
      </c>
      <c r="N117" s="3"/>
      <c r="O117" s="14">
        <f>+'Ark1'!Z130</f>
        <v>151.82109064644263</v>
      </c>
      <c r="P117" s="14"/>
      <c r="Q117" s="14">
        <f>+'Ark1'!AA130</f>
        <v>29.874732135871724</v>
      </c>
      <c r="R117" s="52">
        <f>+'Ark1'!AB130</f>
        <v>4.780363600605968</v>
      </c>
      <c r="S117" s="14">
        <f>+'Ark1'!AC130</f>
        <v>-44.449176123935779</v>
      </c>
      <c r="T117" s="14">
        <f t="shared" si="16"/>
        <v>6.6109785202863964</v>
      </c>
      <c r="U117" s="11">
        <f>+IF(G117=0,"",'Ark1'!V130)</f>
        <v>15.022382671480148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9"/>
        <v>Mai</v>
      </c>
      <c r="D118" s="3">
        <f>+'Ark1'!C131</f>
        <v>2016</v>
      </c>
      <c r="E118" s="3">
        <f>+'Ark1'!Q131</f>
        <v>398</v>
      </c>
      <c r="F118" s="3"/>
      <c r="G118" s="221">
        <f>+'Ark1'!R131</f>
        <v>2820</v>
      </c>
      <c r="H118" s="3"/>
      <c r="I118" s="3">
        <f>+'Ark1'!S131</f>
        <v>2816</v>
      </c>
      <c r="J118" s="52">
        <f>+'Ark1'!T131</f>
        <v>9.7920066668981569</v>
      </c>
      <c r="K118" s="52">
        <f>+'Ark1'!U131</f>
        <v>9.6635988578714755</v>
      </c>
      <c r="L118" s="95"/>
      <c r="M118" s="11">
        <f>+'Ark1'!W131</f>
        <v>59.072798295454554</v>
      </c>
      <c r="N118" s="3"/>
      <c r="O118" s="14">
        <f>+'Ark1'!Z131</f>
        <v>148.81700994318189</v>
      </c>
      <c r="P118" s="14"/>
      <c r="Q118" s="14">
        <f>+'Ark1'!AA131</f>
        <v>30.605940470010712</v>
      </c>
      <c r="R118" s="52">
        <f>+'Ark1'!AB131</f>
        <v>4.8724525814192239</v>
      </c>
      <c r="S118" s="14">
        <f>+'Ark1'!AC131</f>
        <v>-46.016607159037022</v>
      </c>
      <c r="T118" s="14">
        <f t="shared" si="16"/>
        <v>7.0854271356783922</v>
      </c>
      <c r="U118" s="11">
        <f>+IF(G118=0,"",'Ark1'!V131)</f>
        <v>15.001063829787237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9"/>
        <v>Jun</v>
      </c>
      <c r="D119" s="3">
        <f>+'Ark1'!C132</f>
        <v>2016</v>
      </c>
      <c r="E119" s="3">
        <f>+'Ark1'!Q132</f>
        <v>417</v>
      </c>
      <c r="F119" s="3"/>
      <c r="G119" s="221">
        <f>+'Ark1'!R132</f>
        <v>3021</v>
      </c>
      <c r="H119" s="3"/>
      <c r="I119" s="3">
        <f>+'Ark1'!S132</f>
        <v>3012</v>
      </c>
      <c r="J119" s="52">
        <f>+'Ark1'!T132</f>
        <v>10.489947567623876</v>
      </c>
      <c r="K119" s="52">
        <f>+'Ark1'!U132</f>
        <v>10.393579053969765</v>
      </c>
      <c r="L119" s="95"/>
      <c r="M119" s="11">
        <f>+'Ark1'!W132</f>
        <v>59.032204515272213</v>
      </c>
      <c r="N119" s="3"/>
      <c r="O119" s="14">
        <f>+'Ark1'!Z132</f>
        <v>149.64302788844589</v>
      </c>
      <c r="P119" s="14"/>
      <c r="Q119" s="14">
        <f>+'Ark1'!AA132</f>
        <v>29.830514513566246</v>
      </c>
      <c r="R119" s="52">
        <f>+'Ark1'!AB132</f>
        <v>4.7694480653371585</v>
      </c>
      <c r="S119" s="14">
        <f>+'Ark1'!AC132</f>
        <v>-41.778801921099991</v>
      </c>
      <c r="T119" s="14">
        <f t="shared" si="16"/>
        <v>7.2446043165467628</v>
      </c>
      <c r="U119" s="11">
        <f>+IF(G119=0,"",'Ark1'!V132)</f>
        <v>14.924528301886795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9"/>
        <v>Jul</v>
      </c>
      <c r="D120" s="3">
        <f>+'Ark1'!C133</f>
        <v>2016</v>
      </c>
      <c r="E120" s="3">
        <f>+'Ark1'!Q133</f>
        <v>375</v>
      </c>
      <c r="F120" s="3"/>
      <c r="G120" s="221">
        <f>+'Ark1'!R133</f>
        <v>2763</v>
      </c>
      <c r="H120" s="3"/>
      <c r="I120" s="3">
        <f>+'Ark1'!S133</f>
        <v>2759</v>
      </c>
      <c r="J120" s="52">
        <f>+'Ark1'!T133</f>
        <v>9.5940831278863836</v>
      </c>
      <c r="K120" s="52">
        <f>+'Ark1'!U133</f>
        <v>9.5420511746876837</v>
      </c>
      <c r="L120" s="95"/>
      <c r="M120" s="11">
        <f>+'Ark1'!W133</f>
        <v>58.937296121783248</v>
      </c>
      <c r="N120" s="3"/>
      <c r="O120" s="14">
        <f>+'Ark1'!Z133</f>
        <v>149.98104385646971</v>
      </c>
      <c r="P120" s="14"/>
      <c r="Q120" s="14">
        <f>+'Ark1'!AA133</f>
        <v>30.375005096488263</v>
      </c>
      <c r="R120" s="52">
        <f>+'Ark1'!AB133</f>
        <v>5.0303951895074883</v>
      </c>
      <c r="S120" s="14">
        <f>+'Ark1'!AC133</f>
        <v>-43.489783979098881</v>
      </c>
      <c r="T120" s="14">
        <f t="shared" si="16"/>
        <v>7.3680000000000003</v>
      </c>
      <c r="U120" s="11">
        <f>+IF(G120=0,"",'Ark1'!V133)</f>
        <v>14.907709011943545</v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9"/>
        <v>Aug</v>
      </c>
      <c r="D121" s="3">
        <f>+'Ark1'!C134</f>
        <v>2016</v>
      </c>
      <c r="E121" s="3">
        <f>+'Ark1'!Q134</f>
        <v>418</v>
      </c>
      <c r="F121" s="3"/>
      <c r="G121" s="221">
        <f>+'Ark1'!R134</f>
        <v>2940</v>
      </c>
      <c r="H121" s="3"/>
      <c r="I121" s="3">
        <f>+'Ark1'!S134</f>
        <v>2940</v>
      </c>
      <c r="J121" s="52">
        <f>+'Ark1'!T134</f>
        <v>10.208687801659778</v>
      </c>
      <c r="K121" s="52">
        <f>+'Ark1'!U134</f>
        <v>10.40562774766426</v>
      </c>
      <c r="L121" s="95"/>
      <c r="M121" s="11">
        <f>+'Ark1'!W134</f>
        <v>58.615646258503425</v>
      </c>
      <c r="N121" s="3"/>
      <c r="O121" s="14">
        <f>+'Ark1'!Z134</f>
        <v>153.48547619047628</v>
      </c>
      <c r="P121" s="14"/>
      <c r="Q121" s="14">
        <f>+'Ark1'!AA134</f>
        <v>30.926132917359059</v>
      </c>
      <c r="R121" s="52">
        <f>+'Ark1'!AB134</f>
        <v>5.0933356574807247</v>
      </c>
      <c r="S121" s="14">
        <f>+'Ark1'!AC134</f>
        <v>-48.067884571717443</v>
      </c>
      <c r="T121" s="14">
        <f t="shared" si="16"/>
        <v>7.0334928229665072</v>
      </c>
      <c r="U121" s="11">
        <f>+IF(G121=0,"",'Ark1'!V134)</f>
        <v>14.753061224489796</v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9"/>
        <v>Sep</v>
      </c>
      <c r="D122" s="3">
        <f>+'Ark1'!C135</f>
        <v>2016</v>
      </c>
      <c r="E122" s="3">
        <f>+'Ark1'!Q135</f>
        <v>398</v>
      </c>
      <c r="F122" s="3"/>
      <c r="G122" s="221">
        <f>+'Ark1'!R135</f>
        <v>2827</v>
      </c>
      <c r="H122" s="3"/>
      <c r="I122" s="3">
        <f>+'Ark1'!S135</f>
        <v>2814</v>
      </c>
      <c r="J122" s="52">
        <f>+'Ark1'!T135</f>
        <v>9.8163130664259182</v>
      </c>
      <c r="K122" s="52">
        <f>+'Ark1'!U135</f>
        <v>9.7964273467113987</v>
      </c>
      <c r="L122" s="95"/>
      <c r="M122" s="11">
        <f>+'Ark1'!W135</f>
        <v>58.937455579246638</v>
      </c>
      <c r="N122" s="3"/>
      <c r="O122" s="14">
        <f>+'Ark1'!Z135</f>
        <v>150.9697583511016</v>
      </c>
      <c r="P122" s="14"/>
      <c r="Q122" s="14">
        <f>+'Ark1'!AA135</f>
        <v>30.824615393484567</v>
      </c>
      <c r="R122" s="52">
        <f>+'Ark1'!AB135</f>
        <v>4.7074693095027458</v>
      </c>
      <c r="S122" s="14">
        <f>+'Ark1'!AC135</f>
        <v>-45.632134365382512</v>
      </c>
      <c r="T122" s="14">
        <f t="shared" si="16"/>
        <v>7.1030150753768844</v>
      </c>
      <c r="U122" s="11">
        <f>+IF(G122=0,"",'Ark1'!V135)</f>
        <v>14.905199858507252</v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9"/>
        <v>Okt</v>
      </c>
      <c r="D123" s="3">
        <f>+'Ark1'!C136</f>
        <v>2016</v>
      </c>
      <c r="E123" s="3">
        <f>+'Ark1'!Q136</f>
        <v>413</v>
      </c>
      <c r="F123" s="3"/>
      <c r="G123" s="221">
        <f>+'Ark1'!R136</f>
        <v>2766</v>
      </c>
      <c r="H123" s="3"/>
      <c r="I123" s="3">
        <f>+'Ark1'!S136</f>
        <v>2766</v>
      </c>
      <c r="J123" s="52">
        <f>+'Ark1'!T136</f>
        <v>9.6045001562554244</v>
      </c>
      <c r="K123" s="52">
        <f>+'Ark1'!U136</f>
        <v>9.6833056782184244</v>
      </c>
      <c r="L123" s="95"/>
      <c r="M123" s="11">
        <f>+'Ark1'!W136</f>
        <v>58.460231381055678</v>
      </c>
      <c r="N123" s="3"/>
      <c r="O123" s="14">
        <f>+'Ark1'!Z136</f>
        <v>151.81608821402725</v>
      </c>
      <c r="P123" s="14"/>
      <c r="Q123" s="14">
        <f>+'Ark1'!AA136</f>
        <v>29.824684257523479</v>
      </c>
      <c r="R123" s="52">
        <f>+'Ark1'!AB136</f>
        <v>5.000763696265194</v>
      </c>
      <c r="S123" s="14">
        <f>+'Ark1'!AC136</f>
        <v>-41.02211737618213</v>
      </c>
      <c r="T123" s="14">
        <f t="shared" si="16"/>
        <v>6.6973365617433416</v>
      </c>
      <c r="U123" s="11">
        <f>+IF(G123=0,"",'Ark1'!V136)</f>
        <v>14.659436008676796</v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9"/>
        <v>Nov</v>
      </c>
      <c r="D124" s="3">
        <f>+'Ark1'!C137</f>
        <v>2016</v>
      </c>
      <c r="E124" s="3">
        <f>+'Ark1'!Q137</f>
        <v>250</v>
      </c>
      <c r="F124" s="3"/>
      <c r="G124" s="221">
        <f>+'Ark1'!R137</f>
        <v>1318</v>
      </c>
      <c r="H124" s="3"/>
      <c r="I124" s="3">
        <f>+'Ark1'!S137</f>
        <v>1318</v>
      </c>
      <c r="J124" s="52">
        <f>+'Ark1'!T137</f>
        <v>4.5765477967984989</v>
      </c>
      <c r="K124" s="52">
        <f>+'Ark1'!U137</f>
        <v>4.6272079980635441</v>
      </c>
      <c r="L124" s="95"/>
      <c r="M124" s="11">
        <f>+'Ark1'!W137</f>
        <v>57.893778452200301</v>
      </c>
      <c r="N124" s="3"/>
      <c r="O124" s="14">
        <f>+'Ark1'!Z137</f>
        <v>152.24742033383924</v>
      </c>
      <c r="P124" s="14"/>
      <c r="Q124" s="14">
        <f>+'Ark1'!AA137</f>
        <v>29.198735684545593</v>
      </c>
      <c r="R124" s="52">
        <f>+'Ark1'!AB137</f>
        <v>5.3939724258271049</v>
      </c>
      <c r="S124" s="14">
        <f>+'Ark1'!AC137</f>
        <v>-35.803451198103929</v>
      </c>
      <c r="T124" s="14">
        <f t="shared" si="16"/>
        <v>5.2720000000000002</v>
      </c>
      <c r="U124" s="11">
        <f>+IF(G124=0,"",'Ark1'!V137)</f>
        <v>14.373292867981796</v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9"/>
        <v>Des</v>
      </c>
      <c r="D125" s="3">
        <f>+'Ark1'!C138</f>
        <v>2016</v>
      </c>
      <c r="E125" s="3">
        <f>+'Ark1'!Q138</f>
        <v>0</v>
      </c>
      <c r="F125" s="3"/>
      <c r="G125" s="221">
        <f>+'Ark1'!R138</f>
        <v>0</v>
      </c>
      <c r="H125" s="3"/>
      <c r="I125" s="3">
        <f>+'Ark1'!S138</f>
        <v>0</v>
      </c>
      <c r="J125" s="52">
        <f>+'Ark1'!T138</f>
        <v>0</v>
      </c>
      <c r="K125" s="52">
        <f>+'Ark1'!U138</f>
        <v>0</v>
      </c>
      <c r="L125" s="95"/>
      <c r="M125" s="11">
        <f>+'Ark1'!W138</f>
        <v>0</v>
      </c>
      <c r="N125" s="3"/>
      <c r="O125" s="14">
        <f>+'Ark1'!Z138</f>
        <v>0</v>
      </c>
      <c r="P125" s="14"/>
      <c r="Q125" s="14">
        <f>+'Ark1'!AA138</f>
        <v>0</v>
      </c>
      <c r="R125" s="52">
        <f>+'Ark1'!AB138</f>
        <v>0</v>
      </c>
      <c r="S125" s="14">
        <f>+'Ark1'!AC138</f>
        <v>0</v>
      </c>
      <c r="T125" s="14" t="str">
        <f t="shared" si="16"/>
        <v/>
      </c>
      <c r="U125" s="11" t="str">
        <f>+IF(G125=0,"",'Ark1'!V138)</f>
        <v/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216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630</v>
      </c>
      <c r="F127" s="3"/>
      <c r="G127" s="221">
        <f>+'Ark1'!R139</f>
        <v>3980</v>
      </c>
      <c r="H127" s="3"/>
      <c r="I127" s="3">
        <f>+'Ark1'!S139</f>
        <v>3978</v>
      </c>
      <c r="J127" s="52">
        <f>+'Ark1'!T139</f>
        <v>9.6323725162758045</v>
      </c>
      <c r="K127" s="52">
        <f>+'Ark1'!U139</f>
        <v>9.7642515428794425</v>
      </c>
      <c r="L127" s="95"/>
      <c r="M127" s="11">
        <f>+'Ark1'!W139</f>
        <v>59.116641528406248</v>
      </c>
      <c r="N127" s="3"/>
      <c r="O127" s="14">
        <f>+'Ark1'!Z139</f>
        <v>140.94198089492204</v>
      </c>
      <c r="P127" s="14"/>
      <c r="Q127" s="14">
        <f>+'Ark1'!AA139</f>
        <v>32.267242825741249</v>
      </c>
      <c r="R127" s="52">
        <f>+'Ark1'!AB139</f>
        <v>4.2644448380153124</v>
      </c>
      <c r="S127" s="14">
        <f>+'Ark1'!AC139</f>
        <v>-34.555589687021609</v>
      </c>
      <c r="T127" s="14">
        <f t="shared" si="16"/>
        <v>6.3174603174603172</v>
      </c>
      <c r="U127" s="11">
        <f>+IF(G127=0,"",'Ark1'!V139)</f>
        <v>15.07185929648241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20">+C115</f>
        <v>Feb</v>
      </c>
      <c r="D128" s="3">
        <f>+'Ark1'!C140</f>
        <v>2015</v>
      </c>
      <c r="E128" s="3">
        <f>+'Ark1'!Q140</f>
        <v>503</v>
      </c>
      <c r="F128" s="3"/>
      <c r="G128" s="221">
        <f>+'Ark1'!R140</f>
        <v>3187</v>
      </c>
      <c r="H128" s="3"/>
      <c r="I128" s="3">
        <f>+'Ark1'!S140</f>
        <v>3185</v>
      </c>
      <c r="J128" s="52">
        <f>+'Ark1'!T140</f>
        <v>7.7131585953193458</v>
      </c>
      <c r="K128" s="52">
        <f>+'Ark1'!U140</f>
        <v>7.8036625208286354</v>
      </c>
      <c r="L128" s="95"/>
      <c r="M128" s="11">
        <f>+'Ark1'!W140</f>
        <v>59.680062794348522</v>
      </c>
      <c r="N128" s="3"/>
      <c r="O128" s="14">
        <f>+'Ark1'!Z140</f>
        <v>140.68740973312424</v>
      </c>
      <c r="P128" s="14"/>
      <c r="Q128" s="14">
        <f>+'Ark1'!AA140</f>
        <v>31.257695743799744</v>
      </c>
      <c r="R128" s="52">
        <f>+'Ark1'!AB140</f>
        <v>4.2211616095070967</v>
      </c>
      <c r="S128" s="14">
        <f>+'Ark1'!AC140</f>
        <v>-35.741121207025827</v>
      </c>
      <c r="T128" s="14">
        <f t="shared" si="16"/>
        <v>6.3359840954274356</v>
      </c>
      <c r="U128" s="11">
        <f>+IF(G128=0,"",'Ark1'!V140)</f>
        <v>15.350486350800121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50" ht="15.6">
      <c r="A129" s="28"/>
      <c r="B129" s="3">
        <f>+'Ark1'!D141</f>
        <v>3</v>
      </c>
      <c r="C129" s="3" t="str">
        <f t="shared" si="20"/>
        <v>Mar</v>
      </c>
      <c r="D129" s="3">
        <f>+'Ark1'!C141</f>
        <v>2015</v>
      </c>
      <c r="E129" s="3">
        <f>+'Ark1'!Q141</f>
        <v>572</v>
      </c>
      <c r="F129" s="3"/>
      <c r="G129" s="221">
        <f>+'Ark1'!R141</f>
        <v>3652</v>
      </c>
      <c r="H129" s="3"/>
      <c r="I129" s="3">
        <f>+'Ark1'!S141</f>
        <v>3652</v>
      </c>
      <c r="J129" s="52">
        <f>+'Ark1'!T141</f>
        <v>8.8385488516179027</v>
      </c>
      <c r="K129" s="52">
        <f>+'Ark1'!U141</f>
        <v>9.0325899348971852</v>
      </c>
      <c r="L129" s="95"/>
      <c r="M129" s="11">
        <f>+'Ark1'!W141</f>
        <v>59.586527929901415</v>
      </c>
      <c r="N129" s="3"/>
      <c r="O129" s="14">
        <f>+'Ark1'!Z141</f>
        <v>142.0194140197153</v>
      </c>
      <c r="P129" s="14"/>
      <c r="Q129" s="14">
        <f>+'Ark1'!AA141</f>
        <v>30.457841482313722</v>
      </c>
      <c r="R129" s="52">
        <f>+'Ark1'!AB141</f>
        <v>4.3785690237906403</v>
      </c>
      <c r="S129" s="14">
        <f>+'Ark1'!AC141</f>
        <v>-34.294197910827847</v>
      </c>
      <c r="T129" s="14">
        <f t="shared" si="16"/>
        <v>6.384615384615385</v>
      </c>
      <c r="U129" s="11">
        <f>+IF(G129=0,"",'Ark1'!V141)</f>
        <v>15.275739320920048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50" ht="15.6">
      <c r="A130" s="28"/>
      <c r="B130" s="3">
        <f>+'Ark1'!D142</f>
        <v>4</v>
      </c>
      <c r="C130" s="3" t="str">
        <f t="shared" si="20"/>
        <v>Apr</v>
      </c>
      <c r="D130" s="3">
        <f>+'Ark1'!C142</f>
        <v>2015</v>
      </c>
      <c r="E130" s="3">
        <f>+'Ark1'!Q142</f>
        <v>573</v>
      </c>
      <c r="F130" s="3"/>
      <c r="G130" s="221">
        <f>+'Ark1'!R142</f>
        <v>3944</v>
      </c>
      <c r="H130" s="3"/>
      <c r="I130" s="3">
        <f>+'Ark1'!S142</f>
        <v>3944</v>
      </c>
      <c r="J130" s="52">
        <f>+'Ark1'!T142</f>
        <v>9.5452455286914049</v>
      </c>
      <c r="K130" s="52">
        <f>+'Ark1'!U142</f>
        <v>9.5432708345781609</v>
      </c>
      <c r="L130" s="95"/>
      <c r="M130" s="11">
        <f>+'Ark1'!W142</f>
        <v>59.419117647058819</v>
      </c>
      <c r="N130" s="3"/>
      <c r="O130" s="14">
        <f>+'Ark1'!Z142</f>
        <v>138.93975659229187</v>
      </c>
      <c r="P130" s="14"/>
      <c r="Q130" s="14">
        <f>+'Ark1'!AA142</f>
        <v>30.318477913368351</v>
      </c>
      <c r="R130" s="52">
        <f>+'Ark1'!AB142</f>
        <v>4.1537453018706092</v>
      </c>
      <c r="S130" s="14">
        <f>+'Ark1'!AC142</f>
        <v>-31.851310452270777</v>
      </c>
      <c r="T130" s="14">
        <f t="shared" si="16"/>
        <v>6.8830715532286213</v>
      </c>
      <c r="U130" s="11">
        <f>+IF(G130=0,"",'Ark1'!V142)</f>
        <v>15.242900608519269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50" ht="15.6">
      <c r="A131" s="28"/>
      <c r="B131" s="3">
        <f>+'Ark1'!D143</f>
        <v>5</v>
      </c>
      <c r="C131" s="3" t="str">
        <f t="shared" si="20"/>
        <v>Mai</v>
      </c>
      <c r="D131" s="3">
        <f>+'Ark1'!C143</f>
        <v>2015</v>
      </c>
      <c r="E131" s="3">
        <f>+'Ark1'!Q143</f>
        <v>545</v>
      </c>
      <c r="F131" s="3"/>
      <c r="G131" s="221">
        <f>+'Ark1'!R143</f>
        <v>3733</v>
      </c>
      <c r="H131" s="3"/>
      <c r="I131" s="3">
        <f>+'Ark1'!S143</f>
        <v>3732</v>
      </c>
      <c r="J131" s="52">
        <f>+'Ark1'!T143</f>
        <v>9.0345845736828103</v>
      </c>
      <c r="K131" s="52">
        <f>+'Ark1'!U143</f>
        <v>8.9670313495046017</v>
      </c>
      <c r="L131" s="95"/>
      <c r="M131" s="11">
        <f>+'Ark1'!W143</f>
        <v>59.427116827438361</v>
      </c>
      <c r="N131" s="3"/>
      <c r="O131" s="14">
        <f>+'Ark1'!Z143</f>
        <v>137.96637191854228</v>
      </c>
      <c r="P131" s="14"/>
      <c r="Q131" s="14">
        <f>+'Ark1'!AA143</f>
        <v>30.664750553266252</v>
      </c>
      <c r="R131" s="52">
        <f>+'Ark1'!AB143</f>
        <v>4.4016334715492809</v>
      </c>
      <c r="S131" s="14">
        <f>+'Ark1'!AC143</f>
        <v>-30.582874696918282</v>
      </c>
      <c r="T131" s="14">
        <f t="shared" si="16"/>
        <v>6.8495412844036698</v>
      </c>
      <c r="U131" s="11">
        <f>+IF(G131=0,"",'Ark1'!V143)</f>
        <v>15.199839271363514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50" ht="15.6">
      <c r="A132" s="28"/>
      <c r="B132" s="3">
        <f>+'Ark1'!D144</f>
        <v>6</v>
      </c>
      <c r="C132" s="3" t="str">
        <f t="shared" si="20"/>
        <v>Jun</v>
      </c>
      <c r="D132" s="3">
        <f>+'Ark1'!C144</f>
        <v>2015</v>
      </c>
      <c r="E132" s="3">
        <f>+'Ark1'!Q144</f>
        <v>573</v>
      </c>
      <c r="F132" s="3"/>
      <c r="G132" s="221">
        <f>+'Ark1'!R144</f>
        <v>4069</v>
      </c>
      <c r="H132" s="3"/>
      <c r="I132" s="3">
        <f>+'Ark1'!S144</f>
        <v>4069</v>
      </c>
      <c r="J132" s="52">
        <f>+'Ark1'!T144</f>
        <v>9.8477697911372513</v>
      </c>
      <c r="K132" s="52">
        <f>+'Ark1'!U144</f>
        <v>9.8946651309289848</v>
      </c>
      <c r="L132" s="95"/>
      <c r="M132" s="11">
        <f>+'Ark1'!W144</f>
        <v>59.556647825018416</v>
      </c>
      <c r="N132" s="3"/>
      <c r="O132" s="14">
        <f>+'Ark1'!Z144</f>
        <v>139.63027770951064</v>
      </c>
      <c r="P132" s="14"/>
      <c r="Q132" s="14">
        <f>+'Ark1'!AA144</f>
        <v>30.71749997261934</v>
      </c>
      <c r="R132" s="52">
        <f>+'Ark1'!AB144</f>
        <v>4.3453800766901258</v>
      </c>
      <c r="S132" s="14">
        <f>+'Ark1'!AC144</f>
        <v>-35.83038762490235</v>
      </c>
      <c r="T132" s="14">
        <f t="shared" si="16"/>
        <v>7.1012216404886566</v>
      </c>
      <c r="U132" s="11">
        <f>+IF(G132=0,"",'Ark1'!V144)</f>
        <v>15.275497665274022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50" ht="15.6">
      <c r="A133" s="28"/>
      <c r="B133" s="3">
        <f>+'Ark1'!D145</f>
        <v>7</v>
      </c>
      <c r="C133" s="3" t="str">
        <f t="shared" si="20"/>
        <v>Jul</v>
      </c>
      <c r="D133" s="3">
        <f>+'Ark1'!C145</f>
        <v>2015</v>
      </c>
      <c r="E133" s="3">
        <f>+'Ark1'!Q145</f>
        <v>569</v>
      </c>
      <c r="F133" s="3"/>
      <c r="G133" s="221">
        <f>+'Ark1'!R145</f>
        <v>4021</v>
      </c>
      <c r="H133" s="3"/>
      <c r="I133" s="3">
        <f>+'Ark1'!S145</f>
        <v>4017</v>
      </c>
      <c r="J133" s="52">
        <f>+'Ark1'!T145</f>
        <v>9.7316004743580447</v>
      </c>
      <c r="K133" s="52">
        <f>+'Ark1'!U145</f>
        <v>9.7133131977475031</v>
      </c>
      <c r="L133" s="95"/>
      <c r="M133" s="11">
        <f>+'Ark1'!W145</f>
        <v>59.583271097834221</v>
      </c>
      <c r="N133" s="3"/>
      <c r="O133" s="14">
        <f>+'Ark1'!Z145</f>
        <v>138.84548170276344</v>
      </c>
      <c r="P133" s="14"/>
      <c r="Q133" s="14">
        <f>+'Ark1'!AA145</f>
        <v>30.819773228081356</v>
      </c>
      <c r="R133" s="52">
        <f>+'Ark1'!AB145</f>
        <v>4.281726629177018</v>
      </c>
      <c r="S133" s="14">
        <f>+'Ark1'!AC145</f>
        <v>-33.259960019413271</v>
      </c>
      <c r="T133" s="14">
        <f t="shared" si="16"/>
        <v>7.0667838312829527</v>
      </c>
      <c r="U133" s="11">
        <f>+IF(G133=0,"",'Ark1'!V145)</f>
        <v>15.270082069137031</v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50" ht="15.6">
      <c r="A134" s="28"/>
      <c r="B134" s="3">
        <f>+'Ark1'!D146</f>
        <v>8</v>
      </c>
      <c r="C134" s="3" t="str">
        <f t="shared" si="20"/>
        <v>Aug</v>
      </c>
      <c r="D134" s="3">
        <f>+'Ark1'!C146</f>
        <v>2015</v>
      </c>
      <c r="E134" s="3">
        <f>+'Ark1'!Q146</f>
        <v>619</v>
      </c>
      <c r="F134" s="3"/>
      <c r="G134" s="221">
        <f>+'Ark1'!R146</f>
        <v>3887</v>
      </c>
      <c r="H134" s="3"/>
      <c r="I134" s="3">
        <f>+'Ark1'!S146</f>
        <v>3885</v>
      </c>
      <c r="J134" s="52">
        <f>+'Ark1'!T146</f>
        <v>9.4072944650160952</v>
      </c>
      <c r="K134" s="52">
        <f>+'Ark1'!U146</f>
        <v>9.3880925274689435</v>
      </c>
      <c r="L134" s="95"/>
      <c r="M134" s="11">
        <f>+'Ark1'!W146</f>
        <v>59.273616473616485</v>
      </c>
      <c r="N134" s="3"/>
      <c r="O134" s="14">
        <f>+'Ark1'!Z146</f>
        <v>138.75624195624189</v>
      </c>
      <c r="P134" s="14"/>
      <c r="Q134" s="14">
        <f>+'Ark1'!AA146</f>
        <v>31.851534459046249</v>
      </c>
      <c r="R134" s="52">
        <f>+'Ark1'!AB146</f>
        <v>4.3617663079579652</v>
      </c>
      <c r="S134" s="14">
        <f>+'Ark1'!AC146</f>
        <v>-29.796530188989195</v>
      </c>
      <c r="T134" s="14">
        <f t="shared" si="16"/>
        <v>6.2794830371567043</v>
      </c>
      <c r="U134" s="11">
        <f>+IF(G134=0,"",'Ark1'!V146)</f>
        <v>15.117571391818879</v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50" ht="15.6">
      <c r="A135" s="28"/>
      <c r="B135" s="3">
        <f>+'Ark1'!D147</f>
        <v>9</v>
      </c>
      <c r="C135" s="3" t="str">
        <f t="shared" si="20"/>
        <v>Sep</v>
      </c>
      <c r="D135" s="3">
        <f>+'Ark1'!C147</f>
        <v>2015</v>
      </c>
      <c r="E135" s="3">
        <f>+'Ark1'!Q147</f>
        <v>610</v>
      </c>
      <c r="F135" s="3"/>
      <c r="G135" s="221">
        <f>+'Ark1'!R147</f>
        <v>4429</v>
      </c>
      <c r="H135" s="3"/>
      <c r="I135" s="3">
        <f>+'Ark1'!S147</f>
        <v>4429</v>
      </c>
      <c r="J135" s="52">
        <f>+'Ark1'!T147</f>
        <v>10.719039666981294</v>
      </c>
      <c r="K135" s="52">
        <f>+'Ark1'!U147</f>
        <v>10.694011746383415</v>
      </c>
      <c r="L135" s="95"/>
      <c r="M135" s="11">
        <f>+'Ark1'!W147</f>
        <v>59.196658387897962</v>
      </c>
      <c r="N135" s="3"/>
      <c r="O135" s="14">
        <f>+'Ark1'!Z147</f>
        <v>138.64402799729029</v>
      </c>
      <c r="P135" s="14"/>
      <c r="Q135" s="14">
        <f>+'Ark1'!AA147</f>
        <v>30.965296034229031</v>
      </c>
      <c r="R135" s="52">
        <f>+'Ark1'!AB147</f>
        <v>4.3776797565156791</v>
      </c>
      <c r="S135" s="14">
        <f>+'Ark1'!AC147</f>
        <v>-32.059900356723304</v>
      </c>
      <c r="T135" s="14">
        <f t="shared" si="16"/>
        <v>7.2606557377049183</v>
      </c>
      <c r="U135" s="11">
        <f>+IF(G135=0,"",'Ark1'!V147)</f>
        <v>15.110860239331677</v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50" ht="15.6">
      <c r="A136" s="28"/>
      <c r="B136" s="3">
        <f>+'Ark1'!D148</f>
        <v>10</v>
      </c>
      <c r="C136" s="3" t="str">
        <f t="shared" si="20"/>
        <v>Okt</v>
      </c>
      <c r="D136" s="3">
        <f>+'Ark1'!C148</f>
        <v>2015</v>
      </c>
      <c r="E136" s="3">
        <f>+'Ark1'!Q148</f>
        <v>715</v>
      </c>
      <c r="F136" s="3"/>
      <c r="G136" s="221">
        <f>+'Ark1'!R148</f>
        <v>5217</v>
      </c>
      <c r="H136" s="3"/>
      <c r="I136" s="3">
        <f>+'Ark1'!S148</f>
        <v>5217</v>
      </c>
      <c r="J136" s="52">
        <f>+'Ark1'!T148</f>
        <v>12.626152617439923</v>
      </c>
      <c r="K136" s="52">
        <f>+'Ark1'!U148</f>
        <v>12.361946922798172</v>
      </c>
      <c r="L136" s="95"/>
      <c r="M136" s="11">
        <f>+'Ark1'!W148</f>
        <v>58.507571401188414</v>
      </c>
      <c r="N136" s="3"/>
      <c r="O136" s="14">
        <f>+'Ark1'!Z148</f>
        <v>136.06055204140284</v>
      </c>
      <c r="P136" s="14"/>
      <c r="Q136" s="14">
        <f>+'Ark1'!AA148</f>
        <v>31.641004850738675</v>
      </c>
      <c r="R136" s="52">
        <f>+'Ark1'!AB148</f>
        <v>4.7287948825003525</v>
      </c>
      <c r="S136" s="14">
        <f>+'Ark1'!AC148</f>
        <v>-33.114474540602551</v>
      </c>
      <c r="T136" s="14">
        <f t="shared" si="16"/>
        <v>7.2965034965034965</v>
      </c>
      <c r="U136" s="11">
        <f>+IF(G136=0,"",'Ark1'!V148)</f>
        <v>14.735480161012079</v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50" ht="15.6">
      <c r="A137" s="28"/>
      <c r="B137" s="3">
        <f>+'Ark1'!D149</f>
        <v>11</v>
      </c>
      <c r="C137" s="3" t="str">
        <f t="shared" si="20"/>
        <v>Nov</v>
      </c>
      <c r="D137" s="3">
        <f>+'Ark1'!C149</f>
        <v>2015</v>
      </c>
      <c r="E137" s="3">
        <f>+'Ark1'!Q149</f>
        <v>217</v>
      </c>
      <c r="F137" s="3"/>
      <c r="G137" s="221">
        <f>+'Ark1'!R149</f>
        <v>1200</v>
      </c>
      <c r="H137" s="3"/>
      <c r="I137" s="3">
        <f>+'Ark1'!S149</f>
        <v>1200</v>
      </c>
      <c r="J137" s="52">
        <f>+'Ark1'!T149</f>
        <v>2.9042329194801408</v>
      </c>
      <c r="K137" s="52">
        <f>+'Ark1'!U149</f>
        <v>2.8371642919849558</v>
      </c>
      <c r="L137" s="95"/>
      <c r="M137" s="11">
        <f>+'Ark1'!W149</f>
        <v>58.64</v>
      </c>
      <c r="N137" s="3"/>
      <c r="O137" s="14">
        <f>+'Ark1'!Z149</f>
        <v>135.75925000000001</v>
      </c>
      <c r="P137" s="14"/>
      <c r="Q137" s="14">
        <f>+'Ark1'!AA149</f>
        <v>30.183705142082101</v>
      </c>
      <c r="R137" s="52">
        <f>+'Ark1'!AB149</f>
        <v>4.4911468468532609</v>
      </c>
      <c r="S137" s="14">
        <f>+'Ark1'!AC149</f>
        <v>-23.964887345521927</v>
      </c>
      <c r="T137" s="14">
        <f t="shared" si="16"/>
        <v>5.5299539170506913</v>
      </c>
      <c r="U137" s="11">
        <f>+IF(G137=0,"",'Ark1'!V149)</f>
        <v>14.75</v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50" ht="15.6">
      <c r="A138" s="28"/>
      <c r="B138" s="3">
        <f>+'Ark1'!D150</f>
        <v>12</v>
      </c>
      <c r="C138" s="3" t="str">
        <f t="shared" si="20"/>
        <v>Des</v>
      </c>
      <c r="D138" s="3">
        <f>+'Ark1'!C150</f>
        <v>2015</v>
      </c>
      <c r="E138" s="3">
        <f>+'Ark1'!Q150</f>
        <v>0</v>
      </c>
      <c r="F138" s="3"/>
      <c r="G138" s="221">
        <f>+'Ark1'!R150</f>
        <v>0</v>
      </c>
      <c r="H138" s="3"/>
      <c r="I138" s="3">
        <f>+'Ark1'!S150</f>
        <v>0</v>
      </c>
      <c r="J138" s="52">
        <f>+'Ark1'!T150</f>
        <v>0</v>
      </c>
      <c r="K138" s="52">
        <f>+'Ark1'!U150</f>
        <v>0</v>
      </c>
      <c r="L138" s="95"/>
      <c r="M138" s="11">
        <f>+'Ark1'!W150</f>
        <v>0</v>
      </c>
      <c r="N138" s="3"/>
      <c r="O138" s="14">
        <f>+'Ark1'!Z150</f>
        <v>0</v>
      </c>
      <c r="P138" s="14"/>
      <c r="Q138" s="14">
        <f>+'Ark1'!AA150</f>
        <v>0</v>
      </c>
      <c r="R138" s="52">
        <f>+'Ark1'!AB150</f>
        <v>0</v>
      </c>
      <c r="S138" s="14">
        <f>+'Ark1'!AC150</f>
        <v>0</v>
      </c>
      <c r="T138" s="14" t="str">
        <f t="shared" si="16"/>
        <v/>
      </c>
      <c r="U138" s="11" t="str">
        <f>+IF(G138=0,"",'Ark1'!V150)</f>
        <v/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50">
      <c r="A139" s="28"/>
      <c r="B139" s="28"/>
      <c r="C139" s="28"/>
      <c r="D139" s="28"/>
      <c r="E139" s="28"/>
      <c r="F139" s="28"/>
      <c r="G139" s="216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50" ht="15.6">
      <c r="A140" s="28"/>
      <c r="B140" s="28"/>
      <c r="C140" s="28"/>
      <c r="D140" s="28"/>
      <c r="E140" s="28"/>
      <c r="F140" s="28"/>
      <c r="G140" s="216"/>
      <c r="H140" s="28"/>
      <c r="I140" s="28"/>
      <c r="J140" s="102"/>
      <c r="K140" s="102"/>
      <c r="L140" s="95"/>
      <c r="M140" s="28"/>
      <c r="N140" s="28"/>
      <c r="O140" s="71"/>
      <c r="P140" s="71"/>
      <c r="Q140" s="71"/>
      <c r="R140" s="102"/>
      <c r="S140" s="71"/>
      <c r="T140" s="71"/>
      <c r="U140" s="28"/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50">
      <c r="J141" s="131"/>
      <c r="K141" s="131"/>
      <c r="L141" s="131"/>
      <c r="R141" s="131"/>
      <c r="S141" s="74"/>
      <c r="T141" s="74"/>
      <c r="U141" s="20"/>
      <c r="V141" s="20"/>
      <c r="W141" s="20"/>
      <c r="X141" s="20"/>
      <c r="Y141" s="20"/>
      <c r="Z141" s="20"/>
      <c r="AA141" s="20"/>
      <c r="AB141" s="20"/>
      <c r="AC141" s="20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</row>
    <row r="142" spans="1:50">
      <c r="J142" s="131"/>
      <c r="K142" s="131"/>
      <c r="L142" s="131"/>
      <c r="R142" s="131"/>
      <c r="S142" s="74"/>
      <c r="T142" s="74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62"/>
      <c r="AF142" s="62"/>
      <c r="AG142" s="62"/>
      <c r="AH142" s="62"/>
      <c r="AI142" s="62"/>
      <c r="AJ142" s="62"/>
      <c r="AK142" s="73"/>
      <c r="AL142" s="63"/>
      <c r="AM142" s="62"/>
      <c r="AN142" s="63"/>
      <c r="AO142" s="63"/>
      <c r="AP142" s="62"/>
      <c r="AQ142" s="63"/>
      <c r="AR142" s="63"/>
      <c r="AS142" s="63"/>
      <c r="AT142" s="63"/>
      <c r="AU142" s="63"/>
      <c r="AV142" s="63"/>
      <c r="AW142" s="63"/>
    </row>
    <row r="143" spans="1:50">
      <c r="J143" s="131"/>
      <c r="K143" s="131"/>
      <c r="L143" s="131"/>
      <c r="R143" s="131"/>
      <c r="S143" s="74"/>
      <c r="T143" s="74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62"/>
      <c r="AF143" s="62"/>
      <c r="AG143" s="62"/>
      <c r="AH143" s="62"/>
      <c r="AI143" s="62"/>
      <c r="AJ143" s="62"/>
      <c r="AK143" s="73"/>
      <c r="AL143" s="63"/>
      <c r="AM143" s="62"/>
      <c r="AN143" s="63"/>
      <c r="AO143" s="63"/>
      <c r="AP143" s="62"/>
      <c r="AQ143" s="63"/>
      <c r="AR143" s="63"/>
      <c r="AS143" s="63"/>
      <c r="AT143" s="63"/>
      <c r="AU143" s="63"/>
      <c r="AV143" s="63"/>
      <c r="AW143" s="63"/>
    </row>
    <row r="144" spans="1:50">
      <c r="J144" s="131"/>
      <c r="K144" s="131"/>
      <c r="L144" s="131"/>
      <c r="R144" s="131"/>
      <c r="S144" s="74"/>
      <c r="T144" s="74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62"/>
      <c r="AF144" s="62"/>
      <c r="AG144" s="62"/>
      <c r="AH144" s="62"/>
      <c r="AI144" s="62"/>
      <c r="AJ144" s="62"/>
      <c r="AK144" s="73"/>
      <c r="AL144" s="63"/>
      <c r="AM144" s="62"/>
      <c r="AN144" s="63"/>
      <c r="AO144" s="63"/>
      <c r="AP144" s="62"/>
      <c r="AQ144" s="63"/>
      <c r="AR144" s="63"/>
      <c r="AS144" s="63"/>
      <c r="AT144" s="63"/>
      <c r="AU144" s="63"/>
      <c r="AV144" s="63"/>
      <c r="AW144" s="63"/>
    </row>
    <row r="145" spans="10:49">
      <c r="J145" s="131"/>
      <c r="K145" s="131"/>
      <c r="L145" s="131"/>
      <c r="R145" s="131"/>
      <c r="S145" s="74"/>
      <c r="T145" s="74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62"/>
      <c r="AF145" s="62"/>
      <c r="AG145" s="62"/>
      <c r="AH145" s="62"/>
      <c r="AI145" s="62"/>
      <c r="AJ145" s="62"/>
      <c r="AK145" s="73"/>
      <c r="AL145" s="63"/>
      <c r="AM145" s="62"/>
      <c r="AN145" s="63"/>
      <c r="AO145" s="63"/>
      <c r="AP145" s="62"/>
      <c r="AQ145" s="63"/>
      <c r="AR145" s="63"/>
      <c r="AS145" s="63"/>
      <c r="AT145" s="63"/>
      <c r="AU145" s="63"/>
      <c r="AV145" s="63"/>
      <c r="AW145" s="63"/>
    </row>
    <row r="146" spans="10:49">
      <c r="J146" s="131"/>
      <c r="K146" s="131"/>
      <c r="L146" s="131"/>
      <c r="R146" s="131"/>
      <c r="S146" s="74"/>
      <c r="T146" s="74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62"/>
      <c r="AF146" s="62"/>
      <c r="AG146" s="62"/>
      <c r="AH146" s="62"/>
      <c r="AI146" s="62"/>
      <c r="AJ146" s="62"/>
      <c r="AK146" s="73"/>
      <c r="AL146" s="63"/>
      <c r="AM146" s="62"/>
      <c r="AN146" s="63"/>
      <c r="AO146" s="63"/>
      <c r="AP146" s="62"/>
      <c r="AQ146" s="63"/>
      <c r="AR146" s="63"/>
      <c r="AS146" s="63"/>
      <c r="AT146" s="63"/>
      <c r="AU146" s="63"/>
      <c r="AV146" s="63"/>
      <c r="AW146" s="63"/>
    </row>
    <row r="147" spans="10:49">
      <c r="J147" s="131"/>
      <c r="K147" s="131"/>
      <c r="L147" s="131"/>
      <c r="R147" s="131"/>
      <c r="S147" s="74"/>
      <c r="T147" s="74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62"/>
      <c r="AF147" s="62"/>
      <c r="AG147" s="62"/>
      <c r="AH147" s="62"/>
      <c r="AI147" s="62"/>
      <c r="AJ147" s="62"/>
      <c r="AK147" s="73"/>
      <c r="AL147" s="63"/>
      <c r="AM147" s="62"/>
      <c r="AN147" s="63"/>
      <c r="AO147" s="63"/>
      <c r="AP147" s="62"/>
      <c r="AQ147" s="63"/>
      <c r="AR147" s="63"/>
      <c r="AS147" s="63"/>
      <c r="AT147" s="63"/>
      <c r="AU147" s="63"/>
      <c r="AV147" s="63"/>
      <c r="AW147" s="63"/>
    </row>
    <row r="148" spans="10:49">
      <c r="J148" s="131"/>
      <c r="K148" s="131"/>
      <c r="L148" s="131"/>
      <c r="R148" s="131"/>
      <c r="S148" s="74"/>
      <c r="T148" s="74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62"/>
      <c r="AF148" s="62"/>
      <c r="AG148" s="62"/>
      <c r="AH148" s="62"/>
      <c r="AI148" s="62"/>
      <c r="AJ148" s="62"/>
      <c r="AK148" s="73"/>
      <c r="AL148" s="63"/>
      <c r="AM148" s="62"/>
      <c r="AN148" s="63"/>
      <c r="AO148" s="63"/>
      <c r="AP148" s="62"/>
      <c r="AQ148" s="63"/>
      <c r="AR148" s="63"/>
      <c r="AS148" s="63"/>
      <c r="AT148" s="63"/>
      <c r="AU148" s="63"/>
      <c r="AV148" s="63"/>
      <c r="AW148" s="63"/>
    </row>
    <row r="149" spans="10:49">
      <c r="J149" s="131"/>
      <c r="K149" s="131"/>
      <c r="L149" s="131"/>
      <c r="R149" s="131"/>
      <c r="S149" s="74"/>
      <c r="T149" s="74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62"/>
      <c r="AF149" s="62"/>
      <c r="AG149" s="62"/>
      <c r="AH149" s="62"/>
      <c r="AI149" s="62"/>
      <c r="AJ149" s="62"/>
      <c r="AK149" s="73"/>
      <c r="AL149" s="63"/>
      <c r="AM149" s="62"/>
      <c r="AN149" s="63"/>
      <c r="AO149" s="63"/>
      <c r="AP149" s="62"/>
      <c r="AQ149" s="63"/>
      <c r="AR149" s="63"/>
      <c r="AS149" s="63"/>
      <c r="AT149" s="63"/>
      <c r="AU149" s="63"/>
      <c r="AV149" s="63"/>
      <c r="AW149" s="63"/>
    </row>
    <row r="150" spans="10:49">
      <c r="J150" s="131"/>
      <c r="K150" s="131"/>
      <c r="L150" s="131"/>
      <c r="R150" s="131"/>
      <c r="S150" s="74"/>
      <c r="T150" s="74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62"/>
      <c r="AF150" s="62"/>
      <c r="AG150" s="62"/>
      <c r="AH150" s="62"/>
      <c r="AI150" s="62"/>
      <c r="AJ150" s="62"/>
      <c r="AK150" s="73"/>
      <c r="AL150" s="63"/>
      <c r="AM150" s="62"/>
      <c r="AN150" s="63"/>
      <c r="AO150" s="63"/>
      <c r="AP150" s="62"/>
      <c r="AQ150" s="63"/>
      <c r="AR150" s="63"/>
      <c r="AS150" s="63"/>
      <c r="AT150" s="63"/>
      <c r="AU150" s="63"/>
      <c r="AV150" s="63"/>
      <c r="AW150" s="63"/>
    </row>
    <row r="151" spans="10:49">
      <c r="J151" s="131"/>
      <c r="K151" s="131"/>
      <c r="L151" s="131"/>
      <c r="R151" s="131"/>
      <c r="S151" s="74"/>
      <c r="T151" s="74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62"/>
      <c r="AF151" s="62"/>
      <c r="AG151" s="62"/>
      <c r="AH151" s="62"/>
      <c r="AI151" s="62"/>
      <c r="AJ151" s="62"/>
      <c r="AK151" s="73"/>
      <c r="AL151" s="63"/>
      <c r="AM151" s="62"/>
      <c r="AN151" s="63"/>
      <c r="AO151" s="63"/>
      <c r="AP151" s="62"/>
      <c r="AQ151" s="63"/>
      <c r="AR151" s="63"/>
      <c r="AS151" s="63"/>
      <c r="AT151" s="63"/>
      <c r="AU151" s="63"/>
      <c r="AV151" s="63"/>
      <c r="AW151" s="63"/>
    </row>
    <row r="152" spans="10:49">
      <c r="J152" s="131"/>
      <c r="K152" s="131"/>
      <c r="L152" s="131"/>
      <c r="R152" s="131"/>
      <c r="S152" s="74"/>
      <c r="T152" s="74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62"/>
      <c r="AF152" s="62"/>
      <c r="AG152" s="62"/>
      <c r="AH152" s="62"/>
      <c r="AI152" s="62"/>
      <c r="AJ152" s="62"/>
      <c r="AK152" s="73"/>
      <c r="AL152" s="63"/>
      <c r="AM152" s="62"/>
      <c r="AN152" s="63"/>
      <c r="AO152" s="63"/>
      <c r="AP152" s="62"/>
      <c r="AQ152" s="63"/>
      <c r="AR152" s="63"/>
      <c r="AS152" s="63"/>
      <c r="AT152" s="63"/>
      <c r="AU152" s="63"/>
      <c r="AV152" s="63"/>
      <c r="AW152" s="63"/>
    </row>
    <row r="153" spans="10:49">
      <c r="J153" s="131"/>
      <c r="K153" s="131"/>
      <c r="L153" s="131"/>
      <c r="R153" s="131"/>
      <c r="S153" s="74"/>
      <c r="T153" s="74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62"/>
      <c r="AF153" s="62"/>
      <c r="AG153" s="62"/>
      <c r="AH153" s="62"/>
      <c r="AI153" s="62"/>
      <c r="AJ153" s="62"/>
      <c r="AK153" s="73"/>
      <c r="AL153" s="63"/>
      <c r="AM153" s="62"/>
      <c r="AN153" s="63"/>
      <c r="AO153" s="63"/>
      <c r="AP153" s="62"/>
      <c r="AQ153" s="63"/>
      <c r="AR153" s="63"/>
      <c r="AS153" s="63"/>
      <c r="AT153" s="63"/>
      <c r="AU153" s="63"/>
      <c r="AV153" s="63"/>
      <c r="AW153" s="63"/>
    </row>
    <row r="154" spans="10:49">
      <c r="J154" s="131"/>
      <c r="K154" s="131"/>
      <c r="L154" s="131"/>
      <c r="R154" s="131"/>
      <c r="S154" s="74"/>
      <c r="T154" s="74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62"/>
      <c r="AF154" s="62"/>
      <c r="AG154" s="62"/>
      <c r="AH154" s="62"/>
      <c r="AI154" s="62"/>
      <c r="AJ154" s="62"/>
      <c r="AK154" s="73"/>
      <c r="AL154" s="63"/>
      <c r="AM154" s="62"/>
      <c r="AN154" s="63"/>
      <c r="AO154" s="63"/>
      <c r="AP154" s="62"/>
      <c r="AQ154" s="63"/>
      <c r="AR154" s="63"/>
      <c r="AS154" s="63"/>
      <c r="AT154" s="63"/>
      <c r="AU154" s="63"/>
      <c r="AV154" s="63"/>
      <c r="AW154" s="63"/>
    </row>
    <row r="155" spans="10:49">
      <c r="J155" s="131"/>
      <c r="K155" s="131"/>
      <c r="L155" s="131"/>
      <c r="R155" s="131"/>
      <c r="S155" s="74"/>
      <c r="T155" s="74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62"/>
      <c r="AF155" s="62"/>
      <c r="AG155" s="62"/>
      <c r="AH155" s="62"/>
      <c r="AI155" s="62"/>
      <c r="AJ155" s="62"/>
      <c r="AK155" s="73"/>
      <c r="AL155" s="63"/>
      <c r="AM155" s="62"/>
      <c r="AN155" s="63"/>
      <c r="AO155" s="63"/>
      <c r="AP155" s="62"/>
      <c r="AQ155" s="63"/>
      <c r="AR155" s="63"/>
      <c r="AS155" s="63"/>
      <c r="AT155" s="63"/>
      <c r="AU155" s="63"/>
      <c r="AV155" s="63"/>
      <c r="AW155" s="63"/>
    </row>
    <row r="156" spans="10:49">
      <c r="J156" s="131"/>
      <c r="K156" s="131"/>
      <c r="L156" s="131"/>
      <c r="R156" s="131"/>
      <c r="S156" s="74"/>
      <c r="T156" s="74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62"/>
      <c r="AF156" s="62"/>
      <c r="AG156" s="62"/>
      <c r="AH156" s="62"/>
      <c r="AI156" s="62"/>
      <c r="AJ156" s="62"/>
      <c r="AK156" s="73"/>
      <c r="AL156" s="63"/>
      <c r="AM156" s="62"/>
      <c r="AN156" s="63"/>
      <c r="AO156" s="63"/>
      <c r="AP156" s="62"/>
      <c r="AQ156" s="63"/>
      <c r="AR156" s="63"/>
      <c r="AS156" s="63"/>
      <c r="AT156" s="63"/>
      <c r="AU156" s="63"/>
      <c r="AV156" s="63"/>
      <c r="AW156" s="63"/>
    </row>
    <row r="157" spans="10:49">
      <c r="J157" s="131"/>
      <c r="K157" s="131"/>
      <c r="L157" s="131"/>
      <c r="R157" s="131"/>
      <c r="S157" s="74"/>
      <c r="T157" s="74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62"/>
      <c r="AF157" s="62"/>
      <c r="AG157" s="62"/>
      <c r="AH157" s="62"/>
      <c r="AI157" s="62"/>
      <c r="AJ157" s="62"/>
      <c r="AK157" s="73"/>
      <c r="AL157" s="63"/>
      <c r="AM157" s="62"/>
      <c r="AN157" s="63"/>
      <c r="AO157" s="63"/>
      <c r="AP157" s="62"/>
      <c r="AQ157" s="63"/>
      <c r="AR157" s="63"/>
      <c r="AS157" s="63"/>
      <c r="AT157" s="63"/>
      <c r="AU157" s="63"/>
      <c r="AV157" s="63"/>
      <c r="AW157" s="63"/>
    </row>
    <row r="158" spans="10:49">
      <c r="J158" s="131"/>
      <c r="K158" s="131"/>
      <c r="L158" s="131"/>
      <c r="R158" s="131"/>
      <c r="S158" s="74"/>
      <c r="T158" s="74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62"/>
      <c r="AF158" s="62"/>
      <c r="AG158" s="62"/>
      <c r="AH158" s="62"/>
      <c r="AI158" s="62"/>
      <c r="AJ158" s="62"/>
      <c r="AK158" s="73"/>
      <c r="AL158" s="63"/>
      <c r="AM158" s="62"/>
      <c r="AN158" s="63"/>
      <c r="AO158" s="63"/>
      <c r="AP158" s="62"/>
      <c r="AQ158" s="63"/>
      <c r="AR158" s="63"/>
      <c r="AS158" s="63"/>
      <c r="AT158" s="63"/>
      <c r="AU158" s="63"/>
      <c r="AV158" s="63"/>
      <c r="AW158" s="63"/>
    </row>
    <row r="159" spans="10:49">
      <c r="J159" s="131"/>
      <c r="K159" s="131"/>
      <c r="L159" s="131"/>
      <c r="R159" s="131"/>
      <c r="S159" s="74"/>
      <c r="T159" s="74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62"/>
      <c r="AF159" s="62"/>
      <c r="AG159" s="62"/>
      <c r="AH159" s="62"/>
      <c r="AI159" s="62"/>
      <c r="AJ159" s="62"/>
      <c r="AK159" s="73"/>
      <c r="AL159" s="63"/>
      <c r="AM159" s="62"/>
      <c r="AN159" s="63"/>
      <c r="AO159" s="63"/>
      <c r="AP159" s="62"/>
      <c r="AQ159" s="63"/>
      <c r="AR159" s="63"/>
      <c r="AS159" s="63"/>
      <c r="AT159" s="63"/>
      <c r="AU159" s="63"/>
      <c r="AV159" s="63"/>
      <c r="AW159" s="63"/>
    </row>
    <row r="160" spans="10:49">
      <c r="J160" s="131"/>
      <c r="K160" s="131"/>
      <c r="L160" s="131"/>
      <c r="R160" s="131"/>
      <c r="S160" s="74"/>
      <c r="T160" s="74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62"/>
      <c r="AF160" s="62"/>
      <c r="AG160" s="62"/>
      <c r="AH160" s="62"/>
      <c r="AI160" s="62"/>
      <c r="AJ160" s="62"/>
      <c r="AK160" s="73"/>
      <c r="AL160" s="63"/>
      <c r="AM160" s="62"/>
      <c r="AN160" s="63"/>
      <c r="AO160" s="63"/>
      <c r="AP160" s="62"/>
      <c r="AQ160" s="63"/>
      <c r="AR160" s="63"/>
      <c r="AS160" s="63"/>
      <c r="AT160" s="63"/>
      <c r="AU160" s="63"/>
      <c r="AV160" s="63"/>
      <c r="AW160" s="63"/>
    </row>
    <row r="161" spans="10:49">
      <c r="J161" s="131"/>
      <c r="K161" s="131"/>
      <c r="L161" s="131"/>
      <c r="R161" s="131"/>
      <c r="S161" s="74"/>
      <c r="T161" s="74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62"/>
      <c r="AF161" s="62"/>
      <c r="AG161" s="62"/>
      <c r="AH161" s="62"/>
      <c r="AI161" s="62"/>
      <c r="AJ161" s="62"/>
      <c r="AK161" s="73"/>
      <c r="AL161" s="63"/>
      <c r="AM161" s="62"/>
      <c r="AN161" s="63"/>
      <c r="AO161" s="63"/>
      <c r="AP161" s="62"/>
      <c r="AQ161" s="63"/>
      <c r="AR161" s="63"/>
      <c r="AS161" s="63"/>
      <c r="AT161" s="63"/>
      <c r="AU161" s="63"/>
      <c r="AV161" s="63"/>
      <c r="AW161" s="63"/>
    </row>
    <row r="162" spans="10:49">
      <c r="J162" s="131"/>
      <c r="K162" s="131"/>
      <c r="L162" s="131"/>
      <c r="R162" s="131"/>
      <c r="S162" s="74"/>
      <c r="T162" s="74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62"/>
      <c r="AF162" s="62"/>
      <c r="AG162" s="62"/>
      <c r="AH162" s="62"/>
      <c r="AI162" s="62"/>
      <c r="AJ162" s="62"/>
      <c r="AK162" s="73"/>
      <c r="AL162" s="63"/>
      <c r="AM162" s="62"/>
      <c r="AN162" s="63"/>
      <c r="AO162" s="63"/>
      <c r="AP162" s="62"/>
      <c r="AQ162" s="63"/>
      <c r="AR162" s="63"/>
      <c r="AS162" s="63"/>
      <c r="AT162" s="63"/>
      <c r="AU162" s="63"/>
      <c r="AV162" s="63"/>
      <c r="AW162" s="63"/>
    </row>
    <row r="163" spans="10:49">
      <c r="J163" s="131"/>
      <c r="K163" s="131"/>
      <c r="L163" s="131"/>
      <c r="R163" s="131"/>
      <c r="S163" s="74"/>
      <c r="T163" s="74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62"/>
      <c r="AF163" s="62"/>
      <c r="AG163" s="62"/>
      <c r="AH163" s="62"/>
      <c r="AI163" s="62"/>
      <c r="AJ163" s="62"/>
      <c r="AK163" s="73"/>
      <c r="AL163" s="63"/>
      <c r="AM163" s="62"/>
      <c r="AN163" s="63"/>
      <c r="AO163" s="63"/>
      <c r="AP163" s="62"/>
      <c r="AQ163" s="63"/>
      <c r="AR163" s="63"/>
      <c r="AS163" s="63"/>
      <c r="AT163" s="63"/>
      <c r="AU163" s="63"/>
      <c r="AV163" s="63"/>
      <c r="AW163" s="63"/>
    </row>
    <row r="164" spans="10:49">
      <c r="J164" s="131"/>
      <c r="K164" s="131"/>
      <c r="L164" s="131"/>
      <c r="R164" s="131"/>
      <c r="S164" s="74"/>
      <c r="T164" s="74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62"/>
      <c r="AF164" s="62"/>
      <c r="AG164" s="62"/>
      <c r="AH164" s="62"/>
      <c r="AI164" s="62"/>
      <c r="AJ164" s="62"/>
      <c r="AK164" s="73"/>
      <c r="AL164" s="63"/>
      <c r="AM164" s="62"/>
      <c r="AN164" s="63"/>
      <c r="AO164" s="63"/>
      <c r="AP164" s="62"/>
      <c r="AQ164" s="63"/>
      <c r="AR164" s="63"/>
      <c r="AS164" s="63"/>
      <c r="AT164" s="63"/>
      <c r="AU164" s="63"/>
      <c r="AV164" s="63"/>
      <c r="AW164" s="63"/>
    </row>
    <row r="165" spans="10:49">
      <c r="J165" s="131"/>
      <c r="K165" s="131"/>
      <c r="L165" s="131"/>
      <c r="R165" s="131"/>
      <c r="S165" s="74"/>
      <c r="T165" s="74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62"/>
      <c r="AF165" s="62"/>
      <c r="AG165" s="62"/>
      <c r="AH165" s="62"/>
      <c r="AI165" s="62"/>
      <c r="AJ165" s="62"/>
      <c r="AK165" s="73"/>
      <c r="AL165" s="63"/>
      <c r="AM165" s="62"/>
      <c r="AN165" s="63"/>
      <c r="AO165" s="63"/>
      <c r="AP165" s="62"/>
      <c r="AQ165" s="63"/>
      <c r="AR165" s="63"/>
      <c r="AS165" s="63"/>
      <c r="AT165" s="63"/>
      <c r="AU165" s="63"/>
      <c r="AV165" s="63"/>
      <c r="AW165" s="63"/>
    </row>
    <row r="166" spans="10:49">
      <c r="J166" s="131"/>
      <c r="K166" s="131"/>
      <c r="L166" s="131"/>
      <c r="R166" s="131"/>
      <c r="S166" s="74"/>
      <c r="T166" s="74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62"/>
      <c r="AF166" s="62"/>
      <c r="AG166" s="62"/>
      <c r="AH166" s="62"/>
      <c r="AI166" s="62"/>
      <c r="AJ166" s="62"/>
      <c r="AK166" s="73"/>
      <c r="AL166" s="63"/>
      <c r="AM166" s="62"/>
      <c r="AN166" s="63"/>
      <c r="AO166" s="63"/>
      <c r="AP166" s="62"/>
      <c r="AQ166" s="63"/>
      <c r="AR166" s="63"/>
      <c r="AS166" s="63"/>
      <c r="AT166" s="63"/>
      <c r="AU166" s="63"/>
      <c r="AV166" s="63"/>
      <c r="AW166" s="63"/>
    </row>
    <row r="167" spans="10:49">
      <c r="J167" s="131"/>
      <c r="K167" s="131"/>
      <c r="L167" s="131"/>
      <c r="R167" s="131"/>
      <c r="S167" s="74"/>
      <c r="T167" s="74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62"/>
      <c r="AF167" s="62"/>
      <c r="AG167" s="62"/>
      <c r="AH167" s="62"/>
      <c r="AI167" s="62"/>
      <c r="AJ167" s="62"/>
      <c r="AK167" s="73"/>
      <c r="AL167" s="63"/>
      <c r="AM167" s="62"/>
      <c r="AN167" s="63"/>
      <c r="AO167" s="63"/>
      <c r="AP167" s="62"/>
      <c r="AQ167" s="63"/>
      <c r="AR167" s="63"/>
      <c r="AS167" s="63"/>
      <c r="AT167" s="63"/>
      <c r="AU167" s="63"/>
      <c r="AV167" s="63"/>
      <c r="AW167" s="63"/>
    </row>
    <row r="168" spans="10:49">
      <c r="J168" s="131"/>
      <c r="K168" s="131"/>
      <c r="L168" s="131"/>
      <c r="R168" s="131"/>
      <c r="S168" s="74"/>
      <c r="T168" s="74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62"/>
      <c r="AF168" s="62"/>
      <c r="AG168" s="62"/>
      <c r="AH168" s="62"/>
      <c r="AI168" s="62"/>
      <c r="AJ168" s="62"/>
      <c r="AK168" s="73"/>
      <c r="AL168" s="63"/>
      <c r="AM168" s="62"/>
      <c r="AN168" s="63"/>
      <c r="AO168" s="63"/>
      <c r="AP168" s="62"/>
      <c r="AQ168" s="63"/>
      <c r="AR168" s="63"/>
      <c r="AS168" s="63"/>
      <c r="AT168" s="63"/>
      <c r="AU168" s="63"/>
      <c r="AV168" s="63"/>
      <c r="AW168" s="63"/>
    </row>
    <row r="169" spans="10:49">
      <c r="J169" s="131"/>
      <c r="K169" s="131"/>
      <c r="L169" s="131"/>
      <c r="R169" s="131"/>
      <c r="S169" s="74"/>
      <c r="T169" s="74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62"/>
      <c r="AF169" s="62"/>
      <c r="AG169" s="62"/>
      <c r="AH169" s="62"/>
      <c r="AI169" s="62"/>
      <c r="AJ169" s="62"/>
      <c r="AK169" s="73"/>
      <c r="AL169" s="63"/>
      <c r="AM169" s="62"/>
      <c r="AN169" s="63"/>
      <c r="AO169" s="63"/>
      <c r="AP169" s="62"/>
      <c r="AQ169" s="63"/>
      <c r="AR169" s="63"/>
      <c r="AS169" s="63"/>
      <c r="AT169" s="63"/>
      <c r="AU169" s="63"/>
      <c r="AV169" s="63"/>
      <c r="AW169" s="63"/>
    </row>
    <row r="170" spans="10:49">
      <c r="AD170" s="20"/>
      <c r="AE170" s="20"/>
      <c r="AF170" s="20"/>
      <c r="AG170" s="20"/>
      <c r="AH170" s="20"/>
      <c r="AI170" s="20"/>
      <c r="AJ170" s="20"/>
      <c r="AK170" s="74"/>
      <c r="AM170" s="20"/>
      <c r="AP170" s="20"/>
    </row>
    <row r="171" spans="10:49">
      <c r="AD171" s="20"/>
      <c r="AE171" s="20"/>
      <c r="AF171" s="20"/>
      <c r="AG171" s="20"/>
      <c r="AH171" s="20"/>
      <c r="AI171" s="20"/>
      <c r="AJ171" s="20"/>
      <c r="AK171" s="74"/>
      <c r="AM171" s="20"/>
      <c r="AP171" s="20"/>
    </row>
    <row r="172" spans="10:49">
      <c r="AD172" s="20"/>
      <c r="AE172" s="20"/>
      <c r="AF172" s="20"/>
      <c r="AG172" s="20"/>
      <c r="AH172" s="20"/>
      <c r="AI172" s="20"/>
      <c r="AJ172" s="20"/>
      <c r="AK172" s="74"/>
      <c r="AM172" s="20"/>
      <c r="AP172" s="20"/>
    </row>
    <row r="173" spans="10:49">
      <c r="AD173" s="20"/>
      <c r="AE173" s="20"/>
      <c r="AF173" s="20"/>
      <c r="AG173" s="20"/>
      <c r="AH173" s="20"/>
      <c r="AI173" s="20"/>
      <c r="AJ173" s="20"/>
      <c r="AK173" s="74"/>
      <c r="AM173" s="20"/>
      <c r="AP173" s="20"/>
    </row>
    <row r="174" spans="10:49">
      <c r="J174" s="132"/>
      <c r="K174" s="132"/>
      <c r="L174" s="132"/>
      <c r="R174" s="132"/>
      <c r="S174" s="133"/>
      <c r="T174" s="133"/>
      <c r="U174" s="13"/>
      <c r="V174" s="13"/>
      <c r="W174" s="13"/>
      <c r="X174" s="13"/>
      <c r="Y174" s="13"/>
      <c r="Z174" s="13"/>
      <c r="AA174" s="13"/>
      <c r="AB174" s="13"/>
      <c r="AC174" s="13"/>
      <c r="AD174" s="20"/>
      <c r="AE174" s="20"/>
      <c r="AF174" s="20"/>
      <c r="AG174" s="20"/>
      <c r="AH174" s="20"/>
      <c r="AI174" s="20"/>
      <c r="AJ174" s="20"/>
      <c r="AK174" s="74"/>
      <c r="AM174" s="20"/>
      <c r="AP174" s="20"/>
    </row>
    <row r="175" spans="10:49">
      <c r="J175" s="132"/>
      <c r="K175" s="132"/>
      <c r="L175" s="132"/>
      <c r="R175" s="132"/>
      <c r="S175" s="133"/>
      <c r="T175" s="133"/>
      <c r="U175" s="13"/>
      <c r="V175" s="13"/>
      <c r="W175" s="13"/>
      <c r="X175" s="13"/>
      <c r="Y175" s="13"/>
      <c r="Z175" s="13"/>
      <c r="AA175" s="13"/>
      <c r="AB175" s="13"/>
      <c r="AC175" s="13"/>
      <c r="AD175" s="20"/>
      <c r="AE175" s="20"/>
      <c r="AF175" s="20"/>
      <c r="AG175" s="20"/>
      <c r="AH175" s="20"/>
      <c r="AI175" s="20"/>
      <c r="AJ175" s="20"/>
      <c r="AK175" s="74"/>
      <c r="AM175" s="20"/>
      <c r="AP175" s="20"/>
    </row>
    <row r="176" spans="10:49">
      <c r="J176" s="132"/>
      <c r="K176" s="132"/>
      <c r="L176" s="132"/>
      <c r="R176" s="132"/>
      <c r="S176" s="133"/>
      <c r="T176" s="133"/>
      <c r="U176" s="13"/>
      <c r="V176" s="13"/>
      <c r="W176" s="13"/>
      <c r="X176" s="13"/>
      <c r="Y176" s="13"/>
      <c r="Z176" s="13"/>
      <c r="AA176" s="13"/>
      <c r="AB176" s="13"/>
      <c r="AC176" s="13"/>
      <c r="AD176" s="20"/>
      <c r="AE176" s="20"/>
      <c r="AF176" s="20"/>
      <c r="AG176" s="20"/>
      <c r="AH176" s="20"/>
      <c r="AI176" s="20"/>
      <c r="AJ176" s="20"/>
      <c r="AK176" s="74"/>
      <c r="AM176" s="20"/>
      <c r="AP176" s="20"/>
    </row>
    <row r="177" spans="10:42">
      <c r="J177" s="132"/>
      <c r="K177" s="132"/>
      <c r="L177" s="132"/>
      <c r="R177" s="132"/>
      <c r="S177" s="133"/>
      <c r="T177" s="133"/>
      <c r="U177" s="13"/>
      <c r="V177" s="13"/>
      <c r="W177" s="13"/>
      <c r="X177" s="13"/>
      <c r="Y177" s="13"/>
      <c r="Z177" s="13"/>
      <c r="AA177" s="13"/>
      <c r="AB177" s="13"/>
      <c r="AC177" s="13"/>
      <c r="AD177" s="20"/>
      <c r="AE177" s="20"/>
      <c r="AF177" s="20"/>
      <c r="AG177" s="20"/>
      <c r="AH177" s="20"/>
      <c r="AI177" s="20"/>
      <c r="AJ177" s="20"/>
      <c r="AK177" s="74"/>
      <c r="AM177" s="20"/>
      <c r="AP177" s="20"/>
    </row>
    <row r="178" spans="10:42">
      <c r="J178" s="132"/>
      <c r="K178" s="132"/>
      <c r="L178" s="132"/>
      <c r="R178" s="132"/>
      <c r="S178" s="133"/>
      <c r="T178" s="133"/>
      <c r="U178" s="13"/>
      <c r="V178" s="13"/>
      <c r="W178" s="13"/>
      <c r="X178" s="13"/>
      <c r="Y178" s="13"/>
      <c r="Z178" s="13"/>
      <c r="AA178" s="13"/>
      <c r="AB178" s="13"/>
      <c r="AC178" s="13"/>
      <c r="AD178" s="20"/>
      <c r="AE178" s="20"/>
      <c r="AF178" s="20"/>
      <c r="AG178" s="20"/>
      <c r="AH178" s="20"/>
      <c r="AI178" s="20"/>
      <c r="AJ178" s="20"/>
      <c r="AK178" s="74"/>
      <c r="AM178" s="20"/>
      <c r="AP178" s="20"/>
    </row>
    <row r="179" spans="10:42">
      <c r="J179" s="132"/>
      <c r="K179" s="132"/>
      <c r="L179" s="132"/>
      <c r="R179" s="132"/>
      <c r="S179" s="133"/>
      <c r="T179" s="133"/>
      <c r="U179" s="13"/>
      <c r="V179" s="13"/>
      <c r="W179" s="13"/>
      <c r="X179" s="13"/>
      <c r="Y179" s="13"/>
      <c r="Z179" s="13"/>
      <c r="AA179" s="13"/>
      <c r="AB179" s="13"/>
      <c r="AC179" s="13"/>
      <c r="AD179" s="20"/>
      <c r="AE179" s="20"/>
      <c r="AF179" s="20"/>
      <c r="AG179" s="20"/>
      <c r="AH179" s="20"/>
      <c r="AI179" s="20"/>
      <c r="AJ179" s="20"/>
      <c r="AK179" s="74"/>
      <c r="AM179" s="20"/>
      <c r="AP179" s="20"/>
    </row>
    <row r="180" spans="10:42">
      <c r="J180" s="132"/>
      <c r="K180" s="132"/>
      <c r="L180" s="132"/>
      <c r="R180" s="132"/>
      <c r="S180" s="133"/>
      <c r="T180" s="133"/>
      <c r="U180" s="13"/>
      <c r="V180" s="13"/>
      <c r="W180" s="13"/>
      <c r="X180" s="13"/>
      <c r="Y180" s="13"/>
      <c r="Z180" s="13"/>
      <c r="AA180" s="13"/>
      <c r="AB180" s="13"/>
      <c r="AC180" s="13"/>
      <c r="AD180" s="20"/>
      <c r="AE180" s="20"/>
      <c r="AF180" s="20"/>
      <c r="AG180" s="20"/>
      <c r="AH180" s="20"/>
      <c r="AI180" s="20"/>
      <c r="AJ180" s="20"/>
      <c r="AK180" s="74"/>
      <c r="AM180" s="20"/>
      <c r="AP180" s="20"/>
    </row>
    <row r="181" spans="10:42">
      <c r="J181" s="132"/>
      <c r="K181" s="132"/>
      <c r="L181" s="132"/>
      <c r="R181" s="132"/>
      <c r="S181" s="133"/>
      <c r="T181" s="133"/>
      <c r="U181" s="13"/>
      <c r="V181" s="13"/>
      <c r="W181" s="13"/>
      <c r="X181" s="13"/>
      <c r="Y181" s="13"/>
      <c r="Z181" s="13"/>
      <c r="AA181" s="13"/>
      <c r="AB181" s="13"/>
      <c r="AC181" s="13"/>
      <c r="AD181" s="20"/>
      <c r="AE181" s="20"/>
      <c r="AF181" s="20"/>
      <c r="AG181" s="20"/>
      <c r="AH181" s="20"/>
      <c r="AI181" s="20"/>
      <c r="AJ181" s="20"/>
      <c r="AK181" s="74"/>
      <c r="AM181" s="20"/>
      <c r="AP181" s="20"/>
    </row>
    <row r="186" spans="10:42">
      <c r="AD186" s="13"/>
      <c r="AE186" s="13"/>
      <c r="AF186" s="13"/>
    </row>
    <row r="187" spans="10:42">
      <c r="AD187" s="13"/>
      <c r="AE187" s="13"/>
      <c r="AF187" s="13"/>
    </row>
    <row r="188" spans="10:42">
      <c r="AD188" s="13"/>
      <c r="AE188" s="13"/>
      <c r="AF188" s="13"/>
    </row>
    <row r="189" spans="10:42">
      <c r="AD189" s="13"/>
      <c r="AE189" s="13"/>
      <c r="AF189" s="13"/>
    </row>
    <row r="190" spans="10:42">
      <c r="AD190" s="13"/>
      <c r="AE190" s="13"/>
      <c r="AF190" s="13"/>
    </row>
    <row r="191" spans="10:42">
      <c r="AD191" s="13"/>
      <c r="AE191" s="13"/>
      <c r="AF191" s="13"/>
    </row>
    <row r="192" spans="10:42">
      <c r="J192" s="132"/>
      <c r="K192" s="132"/>
      <c r="L192" s="132"/>
      <c r="R192" s="132"/>
      <c r="S192" s="133"/>
      <c r="T192" s="13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0:32">
      <c r="J193" s="132"/>
      <c r="K193" s="132"/>
      <c r="L193" s="132"/>
      <c r="R193" s="132"/>
      <c r="S193" s="133"/>
      <c r="T193" s="1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0:32">
      <c r="J194" s="132"/>
      <c r="K194" s="132"/>
      <c r="L194" s="132"/>
      <c r="R194" s="132"/>
      <c r="S194" s="133"/>
      <c r="T194" s="13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0:32">
      <c r="J195" s="132"/>
      <c r="K195" s="132"/>
      <c r="L195" s="132"/>
      <c r="R195" s="132"/>
      <c r="S195" s="133"/>
      <c r="T195" s="13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0:32">
      <c r="J196" s="132"/>
      <c r="K196" s="132"/>
      <c r="L196" s="132"/>
      <c r="R196" s="132"/>
      <c r="S196" s="133"/>
      <c r="T196" s="13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0:32">
      <c r="J197" s="132"/>
      <c r="K197" s="132"/>
      <c r="L197" s="132"/>
      <c r="R197" s="132"/>
      <c r="S197" s="133"/>
      <c r="T197" s="13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0:32">
      <c r="J198" s="132"/>
      <c r="K198" s="132"/>
      <c r="L198" s="132"/>
      <c r="R198" s="132"/>
      <c r="S198" s="133"/>
      <c r="T198" s="13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0:32">
      <c r="J199" s="132"/>
      <c r="K199" s="132"/>
      <c r="L199" s="132"/>
      <c r="R199" s="132"/>
      <c r="S199" s="133"/>
      <c r="T199" s="133"/>
      <c r="U199" s="13"/>
      <c r="V199" s="13"/>
      <c r="W199" s="13"/>
      <c r="X199" s="13"/>
      <c r="Y199" s="13"/>
      <c r="Z199" s="13"/>
      <c r="AA199" s="13"/>
      <c r="AB199" s="13"/>
      <c r="AC199" s="13"/>
    </row>
    <row r="204" spans="10:32">
      <c r="AD204" s="13"/>
      <c r="AE204" s="13"/>
      <c r="AF204" s="13"/>
    </row>
    <row r="205" spans="10:32">
      <c r="AD205" s="13"/>
      <c r="AE205" s="13"/>
      <c r="AF205" s="13"/>
    </row>
    <row r="206" spans="10:32">
      <c r="AD206" s="13"/>
      <c r="AE206" s="13"/>
      <c r="AF206" s="13"/>
    </row>
    <row r="207" spans="10:32">
      <c r="AD207" s="13"/>
      <c r="AE207" s="13"/>
      <c r="AF207" s="13"/>
    </row>
    <row r="208" spans="10:32">
      <c r="AD208" s="13"/>
      <c r="AE208" s="13"/>
      <c r="AF208" s="13"/>
    </row>
    <row r="209" spans="10:32">
      <c r="AD209" s="13"/>
      <c r="AE209" s="13"/>
      <c r="AF209" s="13"/>
    </row>
    <row r="210" spans="10:32">
      <c r="J210" s="132"/>
      <c r="K210" s="132"/>
      <c r="L210" s="132"/>
      <c r="R210" s="132"/>
      <c r="S210" s="133"/>
      <c r="T210" s="13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0:32">
      <c r="J211" s="132"/>
      <c r="K211" s="132"/>
      <c r="L211" s="132"/>
      <c r="R211" s="132"/>
      <c r="S211" s="133"/>
      <c r="T211" s="13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0:32">
      <c r="J212" s="132"/>
      <c r="K212" s="132"/>
      <c r="L212" s="132"/>
      <c r="R212" s="132"/>
      <c r="S212" s="133"/>
      <c r="T212" s="13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0:32">
      <c r="J213" s="132"/>
      <c r="K213" s="132"/>
      <c r="L213" s="132"/>
      <c r="R213" s="132"/>
      <c r="S213" s="133"/>
      <c r="T213" s="13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0:32">
      <c r="J214" s="132"/>
      <c r="K214" s="132"/>
      <c r="L214" s="132"/>
      <c r="R214" s="132"/>
      <c r="S214" s="133"/>
      <c r="T214" s="13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0:32">
      <c r="J215" s="132"/>
      <c r="K215" s="132"/>
      <c r="L215" s="132"/>
      <c r="R215" s="132"/>
      <c r="S215" s="133"/>
      <c r="T215" s="13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0:32">
      <c r="J216" s="132"/>
      <c r="K216" s="132"/>
      <c r="L216" s="132"/>
      <c r="R216" s="132"/>
      <c r="S216" s="133"/>
      <c r="T216" s="13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0:32">
      <c r="J217" s="132"/>
      <c r="K217" s="132"/>
      <c r="L217" s="132"/>
      <c r="R217" s="132"/>
      <c r="S217" s="133"/>
      <c r="T217" s="133"/>
      <c r="U217" s="13"/>
      <c r="V217" s="13"/>
      <c r="W217" s="13"/>
      <c r="X217" s="13"/>
      <c r="Y217" s="13"/>
      <c r="Z217" s="13"/>
      <c r="AA217" s="13"/>
      <c r="AB217" s="13"/>
      <c r="AC217" s="13"/>
    </row>
    <row r="222" spans="10:32">
      <c r="AD222" s="13"/>
      <c r="AE222" s="13"/>
      <c r="AF222" s="13"/>
    </row>
    <row r="223" spans="10:32">
      <c r="AD223" s="13"/>
      <c r="AE223" s="13"/>
      <c r="AF223" s="13"/>
    </row>
    <row r="224" spans="10:32">
      <c r="AD224" s="13"/>
      <c r="AE224" s="13"/>
      <c r="AF224" s="13"/>
    </row>
    <row r="225" spans="10:32">
      <c r="AD225" s="13"/>
      <c r="AE225" s="13"/>
      <c r="AF225" s="13"/>
    </row>
    <row r="226" spans="10:32">
      <c r="AD226" s="13"/>
      <c r="AE226" s="13"/>
      <c r="AF226" s="13"/>
    </row>
    <row r="227" spans="10:32">
      <c r="AD227" s="13"/>
      <c r="AE227" s="13"/>
      <c r="AF227" s="13"/>
    </row>
    <row r="228" spans="10:32">
      <c r="J228" s="132"/>
      <c r="K228" s="132"/>
      <c r="L228" s="132"/>
      <c r="R228" s="132"/>
      <c r="S228" s="133"/>
      <c r="T228" s="13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0:32">
      <c r="J229" s="132"/>
      <c r="K229" s="132"/>
      <c r="L229" s="132"/>
      <c r="R229" s="132"/>
      <c r="S229" s="133"/>
      <c r="T229" s="13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0:32">
      <c r="J230" s="132"/>
      <c r="K230" s="132"/>
      <c r="L230" s="132"/>
      <c r="R230" s="132"/>
      <c r="S230" s="133"/>
      <c r="T230" s="13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0:32">
      <c r="J231" s="132"/>
      <c r="K231" s="132"/>
      <c r="L231" s="132"/>
      <c r="R231" s="132"/>
      <c r="S231" s="133"/>
      <c r="T231" s="13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0:32">
      <c r="J232" s="132"/>
      <c r="K232" s="132"/>
      <c r="L232" s="132"/>
      <c r="R232" s="132"/>
      <c r="S232" s="133"/>
      <c r="T232" s="13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0:32">
      <c r="J233" s="132"/>
      <c r="K233" s="132"/>
      <c r="L233" s="132"/>
      <c r="R233" s="132"/>
      <c r="S233" s="133"/>
      <c r="T233" s="13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0:32">
      <c r="J234" s="132"/>
      <c r="K234" s="132"/>
      <c r="L234" s="132"/>
      <c r="R234" s="132"/>
      <c r="S234" s="133"/>
      <c r="T234" s="13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0:32">
      <c r="J235" s="132"/>
      <c r="K235" s="132"/>
      <c r="L235" s="132"/>
      <c r="R235" s="132"/>
      <c r="S235" s="133"/>
      <c r="T235" s="133"/>
      <c r="U235" s="13"/>
      <c r="V235" s="13"/>
      <c r="W235" s="13"/>
      <c r="X235" s="13"/>
      <c r="Y235" s="13"/>
      <c r="Z235" s="13"/>
      <c r="AA235" s="13"/>
      <c r="AB235" s="13"/>
      <c r="AC235" s="13"/>
    </row>
    <row r="240" spans="10:32">
      <c r="AD240" s="13"/>
      <c r="AE240" s="13"/>
      <c r="AF240" s="13"/>
    </row>
    <row r="241" spans="30:32">
      <c r="AD241" s="13"/>
      <c r="AE241" s="13"/>
      <c r="AF241" s="13"/>
    </row>
    <row r="242" spans="30:32">
      <c r="AD242" s="13"/>
      <c r="AE242" s="13"/>
      <c r="AF242" s="13"/>
    </row>
    <row r="243" spans="30:32">
      <c r="AD243" s="13"/>
      <c r="AE243" s="13"/>
      <c r="AF243" s="13"/>
    </row>
    <row r="244" spans="30:32">
      <c r="AD244" s="13"/>
      <c r="AE244" s="13"/>
      <c r="AF244" s="13"/>
    </row>
    <row r="245" spans="30:32">
      <c r="AD245" s="13"/>
      <c r="AE245" s="13"/>
      <c r="AF245" s="13"/>
    </row>
    <row r="246" spans="30:32">
      <c r="AD246" s="13"/>
      <c r="AE246" s="13"/>
      <c r="AF246" s="13"/>
    </row>
    <row r="247" spans="30:32">
      <c r="AD247" s="13"/>
      <c r="AE247" s="13"/>
      <c r="AF247" s="13"/>
    </row>
  </sheetData>
  <mergeCells count="1">
    <mergeCell ref="P5:Q5"/>
  </mergeCells>
  <phoneticPr fontId="11" type="noConversion"/>
  <conditionalFormatting sqref="H10:H21">
    <cfRule type="cellIs" dxfId="138" priority="7" operator="lessThan">
      <formula>0</formula>
    </cfRule>
    <cfRule type="cellIs" dxfId="137" priority="8" operator="greaterThan">
      <formula>0</formula>
    </cfRule>
  </conditionalFormatting>
  <conditionalFormatting sqref="N10:N21">
    <cfRule type="cellIs" dxfId="136" priority="5" operator="lessThan">
      <formula>0</formula>
    </cfRule>
    <cfRule type="cellIs" dxfId="135" priority="6" operator="greaterThan">
      <formula>0</formula>
    </cfRule>
  </conditionalFormatting>
  <conditionalFormatting sqref="P10:P21">
    <cfRule type="cellIs" dxfId="134" priority="3" operator="lessThan">
      <formula>0</formula>
    </cfRule>
    <cfRule type="cellIs" dxfId="133" priority="4" operator="greaterThan">
      <formula>0</formula>
    </cfRule>
  </conditionalFormatting>
  <conditionalFormatting sqref="F10:F21">
    <cfRule type="cellIs" dxfId="132" priority="1" operator="lessThan">
      <formula>0</formula>
    </cfRule>
    <cfRule type="cellIs" dxfId="131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24"/>
  <sheetViews>
    <sheetView defaultGridColor="0" colorId="22" zoomScale="94" zoomScaleNormal="94" workbookViewId="0">
      <selection activeCell="P21" sqref="P21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8" customFormat="1" ht="15" customHeigh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16:46">
      <c r="AH113"/>
      <c r="AI113"/>
      <c r="AK113"/>
      <c r="AL113"/>
      <c r="AN113"/>
      <c r="AO113"/>
      <c r="AP113"/>
      <c r="AQ113"/>
      <c r="AR113"/>
      <c r="AS113"/>
      <c r="AT113"/>
    </row>
    <row r="114" spans="16:46">
      <c r="AH114"/>
      <c r="AI114"/>
      <c r="AK114"/>
      <c r="AL114"/>
      <c r="AN114"/>
      <c r="AO114"/>
      <c r="AP114"/>
      <c r="AQ114"/>
      <c r="AR114"/>
      <c r="AS114"/>
      <c r="AT114"/>
    </row>
    <row r="115" spans="16:46">
      <c r="AH115"/>
      <c r="AI115"/>
      <c r="AK115"/>
      <c r="AL115"/>
      <c r="AN115"/>
      <c r="AO115"/>
      <c r="AP115"/>
      <c r="AQ115"/>
      <c r="AR115"/>
      <c r="AS115"/>
      <c r="AT115"/>
    </row>
    <row r="116" spans="16:46">
      <c r="P116" t="s">
        <v>654</v>
      </c>
      <c r="AH116"/>
      <c r="AI116"/>
      <c r="AK116"/>
      <c r="AL116"/>
      <c r="AN116"/>
      <c r="AO116"/>
      <c r="AP116"/>
      <c r="AQ116"/>
      <c r="AR116"/>
      <c r="AS116"/>
      <c r="AT116"/>
    </row>
    <row r="117" spans="16:46">
      <c r="AH117"/>
      <c r="AI117"/>
      <c r="AK117"/>
      <c r="AL117"/>
      <c r="AN117"/>
      <c r="AO117"/>
      <c r="AP117"/>
      <c r="AQ117"/>
      <c r="AR117"/>
      <c r="AS117"/>
      <c r="AT117"/>
    </row>
    <row r="118" spans="16:46">
      <c r="AH118"/>
      <c r="AI118"/>
      <c r="AK118"/>
      <c r="AL118"/>
      <c r="AN118"/>
      <c r="AO118"/>
      <c r="AP118"/>
      <c r="AQ118"/>
      <c r="AR118"/>
      <c r="AS118"/>
      <c r="AT118"/>
    </row>
    <row r="119" spans="16:46">
      <c r="AH119"/>
      <c r="AI119"/>
      <c r="AK119"/>
      <c r="AL119"/>
      <c r="AN119"/>
      <c r="AO119"/>
      <c r="AP119"/>
      <c r="AQ119"/>
      <c r="AR119"/>
      <c r="AS119"/>
      <c r="AT119"/>
    </row>
    <row r="120" spans="16:46">
      <c r="AH120"/>
      <c r="AI120"/>
      <c r="AK120"/>
      <c r="AL120"/>
      <c r="AN120"/>
      <c r="AO120"/>
      <c r="AP120"/>
      <c r="AQ120"/>
      <c r="AR120"/>
      <c r="AS120"/>
      <c r="AT120"/>
    </row>
    <row r="121" spans="16:46">
      <c r="AH121"/>
      <c r="AI121"/>
      <c r="AK121"/>
      <c r="AL121"/>
      <c r="AN121"/>
      <c r="AO121"/>
      <c r="AP121"/>
      <c r="AQ121"/>
      <c r="AR121"/>
      <c r="AS121"/>
      <c r="AT121"/>
    </row>
    <row r="122" spans="16:46">
      <c r="AH122"/>
      <c r="AI122"/>
      <c r="AK122"/>
      <c r="AL122"/>
      <c r="AN122"/>
      <c r="AO122"/>
      <c r="AP122"/>
      <c r="AQ122"/>
      <c r="AR122"/>
      <c r="AS122"/>
      <c r="AT122"/>
    </row>
    <row r="123" spans="16:46">
      <c r="AH123"/>
      <c r="AI123"/>
      <c r="AK123"/>
      <c r="AL123"/>
      <c r="AN123"/>
      <c r="AO123"/>
      <c r="AP123"/>
      <c r="AQ123"/>
      <c r="AR123"/>
      <c r="AS123"/>
      <c r="AT123"/>
    </row>
    <row r="124" spans="16:46">
      <c r="AH124"/>
      <c r="AI124"/>
      <c r="AK124"/>
      <c r="AL124"/>
      <c r="AN124"/>
      <c r="AO124"/>
      <c r="AP124"/>
      <c r="AQ124"/>
      <c r="AR124"/>
      <c r="AS124"/>
      <c r="AT124"/>
    </row>
    <row r="125" spans="16:46">
      <c r="AH125"/>
      <c r="AI125"/>
      <c r="AK125"/>
      <c r="AL125"/>
      <c r="AN125"/>
      <c r="AO125"/>
      <c r="AP125"/>
      <c r="AQ125"/>
      <c r="AR125"/>
      <c r="AS125"/>
      <c r="AT125"/>
    </row>
    <row r="126" spans="16:46">
      <c r="AH126"/>
      <c r="AI126"/>
      <c r="AK126"/>
      <c r="AL126"/>
      <c r="AN126"/>
      <c r="AO126"/>
      <c r="AP126"/>
      <c r="AQ126"/>
      <c r="AR126"/>
      <c r="AS126"/>
      <c r="AT126"/>
    </row>
    <row r="127" spans="16:46">
      <c r="AH127"/>
      <c r="AI127"/>
      <c r="AK127"/>
      <c r="AL127"/>
      <c r="AN127"/>
      <c r="AO127"/>
      <c r="AP127"/>
      <c r="AQ127"/>
      <c r="AR127"/>
      <c r="AS127"/>
      <c r="AT127"/>
    </row>
    <row r="128" spans="16:46">
      <c r="AH128"/>
      <c r="AI128"/>
      <c r="AK128"/>
      <c r="AL128"/>
      <c r="AN128"/>
      <c r="AO128"/>
      <c r="AP128"/>
      <c r="AQ128"/>
      <c r="AR128"/>
      <c r="AS128"/>
      <c r="AT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16:46">
      <c r="AH145"/>
      <c r="AI145"/>
      <c r="AK145"/>
      <c r="AL145"/>
      <c r="AN145"/>
      <c r="AO145"/>
      <c r="AP145"/>
      <c r="AQ145"/>
      <c r="AR145"/>
      <c r="AS145"/>
      <c r="AT145"/>
    </row>
    <row r="146" spans="16:46">
      <c r="AH146"/>
      <c r="AI146"/>
      <c r="AK146"/>
      <c r="AL146"/>
      <c r="AN146"/>
      <c r="AO146"/>
      <c r="AP146"/>
      <c r="AQ146"/>
      <c r="AR146"/>
      <c r="AS146"/>
      <c r="AT146"/>
    </row>
    <row r="147" spans="16:46">
      <c r="P147" s="3"/>
      <c r="AH147"/>
      <c r="AI147"/>
      <c r="AK147"/>
      <c r="AL147"/>
      <c r="AN147"/>
      <c r="AO147"/>
      <c r="AP147"/>
      <c r="AQ147"/>
      <c r="AR147"/>
      <c r="AS147"/>
      <c r="AT147"/>
    </row>
    <row r="148" spans="16:46">
      <c r="AH148"/>
      <c r="AI148"/>
      <c r="AK148"/>
      <c r="AL148"/>
      <c r="AN148"/>
      <c r="AO148"/>
      <c r="AP148"/>
      <c r="AQ148"/>
      <c r="AR148"/>
      <c r="AS148"/>
      <c r="AT148"/>
    </row>
    <row r="149" spans="16:46">
      <c r="AH149"/>
      <c r="AI149"/>
      <c r="AK149"/>
      <c r="AL149"/>
      <c r="AN149"/>
      <c r="AO149"/>
      <c r="AP149"/>
      <c r="AQ149"/>
      <c r="AR149"/>
      <c r="AS149"/>
      <c r="AT149"/>
    </row>
    <row r="150" spans="16:46">
      <c r="AH150"/>
      <c r="AI150"/>
      <c r="AK150"/>
      <c r="AL150"/>
      <c r="AN150"/>
      <c r="AO150"/>
      <c r="AP150"/>
      <c r="AQ150"/>
      <c r="AR150"/>
      <c r="AS150"/>
      <c r="AT150"/>
    </row>
    <row r="151" spans="16:46">
      <c r="AH151"/>
      <c r="AI151"/>
      <c r="AK151"/>
      <c r="AL151"/>
      <c r="AN151"/>
      <c r="AO151"/>
      <c r="AP151"/>
      <c r="AQ151"/>
      <c r="AR151"/>
      <c r="AS151"/>
      <c r="AT151"/>
    </row>
    <row r="152" spans="16:46">
      <c r="AH152"/>
      <c r="AI152"/>
      <c r="AK152"/>
      <c r="AL152"/>
      <c r="AN152"/>
      <c r="AO152"/>
      <c r="AP152"/>
      <c r="AQ152"/>
      <c r="AR152"/>
      <c r="AS152"/>
      <c r="AT152"/>
    </row>
    <row r="153" spans="16:46">
      <c r="AH153"/>
      <c r="AI153"/>
      <c r="AK153"/>
      <c r="AL153"/>
      <c r="AN153"/>
      <c r="AO153"/>
      <c r="AP153"/>
      <c r="AQ153"/>
      <c r="AR153"/>
      <c r="AS153"/>
      <c r="AT153"/>
    </row>
    <row r="154" spans="16:46">
      <c r="AH154"/>
      <c r="AI154"/>
      <c r="AK154"/>
      <c r="AL154"/>
      <c r="AN154"/>
      <c r="AO154"/>
      <c r="AP154"/>
      <c r="AQ154"/>
      <c r="AR154"/>
      <c r="AS154"/>
      <c r="AT154"/>
    </row>
    <row r="155" spans="16:46">
      <c r="AH155"/>
      <c r="AI155"/>
      <c r="AK155"/>
      <c r="AL155"/>
      <c r="AN155"/>
      <c r="AO155"/>
      <c r="AP155"/>
      <c r="AQ155"/>
      <c r="AR155"/>
      <c r="AS155"/>
      <c r="AT155"/>
    </row>
    <row r="156" spans="16:46">
      <c r="AH156"/>
      <c r="AI156"/>
      <c r="AK156"/>
      <c r="AL156"/>
      <c r="AN156"/>
      <c r="AO156"/>
      <c r="AP156"/>
      <c r="AQ156"/>
      <c r="AR156"/>
      <c r="AS156"/>
      <c r="AT156"/>
    </row>
    <row r="157" spans="16:46">
      <c r="AH157"/>
      <c r="AI157"/>
      <c r="AK157"/>
      <c r="AL157"/>
      <c r="AN157"/>
      <c r="AO157"/>
      <c r="AP157"/>
      <c r="AQ157"/>
      <c r="AR157"/>
      <c r="AS157"/>
      <c r="AT157"/>
    </row>
    <row r="158" spans="16:46">
      <c r="AH158"/>
      <c r="AI158"/>
      <c r="AK158"/>
      <c r="AL158"/>
      <c r="AN158"/>
      <c r="AO158"/>
      <c r="AP158"/>
      <c r="AQ158"/>
      <c r="AR158"/>
      <c r="AS158"/>
      <c r="AT158"/>
    </row>
    <row r="159" spans="16:46">
      <c r="AH159"/>
      <c r="AI159"/>
      <c r="AK159"/>
      <c r="AL159"/>
      <c r="AN159"/>
      <c r="AO159"/>
      <c r="AP159"/>
      <c r="AQ159"/>
      <c r="AR159"/>
      <c r="AS159"/>
      <c r="AT159"/>
    </row>
    <row r="160" spans="16:46">
      <c r="AH160"/>
      <c r="AI160"/>
      <c r="AK160"/>
      <c r="AL160"/>
      <c r="AN160"/>
      <c r="AO160"/>
      <c r="AP160"/>
      <c r="AQ160"/>
      <c r="AR160"/>
      <c r="AS160"/>
      <c r="AT160"/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spans="21:46">
      <c r="AH209"/>
      <c r="AI209"/>
      <c r="AK209"/>
      <c r="AL209"/>
      <c r="AN209"/>
      <c r="AO209"/>
      <c r="AP209"/>
      <c r="AQ209"/>
      <c r="AR209"/>
      <c r="AS209"/>
      <c r="AT209"/>
    </row>
    <row r="210" spans="21:46">
      <c r="AH210"/>
      <c r="AI210"/>
      <c r="AK210"/>
      <c r="AL210"/>
      <c r="AN210"/>
      <c r="AO210"/>
      <c r="AP210"/>
      <c r="AQ210"/>
      <c r="AR210"/>
      <c r="AS210"/>
      <c r="AT210"/>
    </row>
    <row r="211" spans="21:46">
      <c r="AH211"/>
      <c r="AI211"/>
      <c r="AK211"/>
      <c r="AL211"/>
      <c r="AN211"/>
      <c r="AO211"/>
      <c r="AP211"/>
      <c r="AQ211"/>
      <c r="AR211"/>
      <c r="AS211"/>
      <c r="AT211"/>
    </row>
    <row r="212" spans="21:46">
      <c r="AH212"/>
      <c r="AI212"/>
      <c r="AK212"/>
      <c r="AL212"/>
      <c r="AN212"/>
      <c r="AO212"/>
      <c r="AP212"/>
      <c r="AQ212"/>
      <c r="AR212"/>
      <c r="AS212"/>
      <c r="AT212"/>
    </row>
    <row r="213" spans="21:46">
      <c r="AH213"/>
      <c r="AI213"/>
      <c r="AK213"/>
      <c r="AL213"/>
      <c r="AN213"/>
      <c r="AO213"/>
      <c r="AP213"/>
      <c r="AQ213"/>
      <c r="AR213"/>
      <c r="AS213"/>
      <c r="AT213"/>
    </row>
    <row r="214" spans="21:46">
      <c r="AH214"/>
      <c r="AI214"/>
      <c r="AK214"/>
      <c r="AL214"/>
      <c r="AN214"/>
      <c r="AO214"/>
      <c r="AP214"/>
      <c r="AQ214"/>
      <c r="AR214"/>
      <c r="AS214"/>
      <c r="AT214"/>
    </row>
    <row r="215" spans="21:46">
      <c r="AH215"/>
      <c r="AI215"/>
      <c r="AK215"/>
      <c r="AL215"/>
      <c r="AN215"/>
      <c r="AO215"/>
      <c r="AP215"/>
      <c r="AQ215"/>
      <c r="AR215"/>
      <c r="AS215"/>
      <c r="AT215"/>
    </row>
    <row r="216" spans="21:46">
      <c r="AH216"/>
      <c r="AI216"/>
      <c r="AK216"/>
      <c r="AL216"/>
      <c r="AN216"/>
      <c r="AO216"/>
      <c r="AP216"/>
      <c r="AQ216"/>
      <c r="AR216"/>
      <c r="AS216"/>
      <c r="AT216"/>
    </row>
    <row r="217" spans="21:46">
      <c r="AH217"/>
      <c r="AI217"/>
      <c r="AK217"/>
      <c r="AL217"/>
      <c r="AN217"/>
      <c r="AO217"/>
      <c r="AP217"/>
      <c r="AQ217"/>
      <c r="AR217"/>
      <c r="AS217"/>
      <c r="AT217"/>
    </row>
    <row r="218" spans="21:46">
      <c r="U218" s="20"/>
      <c r="V218" s="20"/>
      <c r="W218" s="20"/>
      <c r="X218" s="20"/>
      <c r="AH218"/>
      <c r="AI218"/>
      <c r="AK218"/>
      <c r="AL218"/>
      <c r="AN218"/>
      <c r="AO218"/>
      <c r="AP218"/>
      <c r="AQ218"/>
      <c r="AR218"/>
      <c r="AS218"/>
      <c r="AT218"/>
    </row>
    <row r="219" spans="21:46">
      <c r="U219" s="20"/>
      <c r="V219" s="20"/>
      <c r="W219" s="20"/>
      <c r="X219" s="20"/>
      <c r="AH219"/>
      <c r="AI219"/>
      <c r="AK219"/>
      <c r="AL219"/>
      <c r="AN219"/>
      <c r="AO219"/>
      <c r="AP219"/>
      <c r="AQ219"/>
      <c r="AR219"/>
      <c r="AS219"/>
      <c r="AT219"/>
    </row>
    <row r="220" spans="21:46">
      <c r="U220" s="20"/>
      <c r="V220" s="20"/>
      <c r="W220" s="20"/>
      <c r="X220" s="20"/>
      <c r="AH220"/>
      <c r="AI220"/>
      <c r="AK220"/>
      <c r="AL220"/>
      <c r="AN220"/>
      <c r="AO220"/>
      <c r="AP220"/>
      <c r="AQ220"/>
      <c r="AR220"/>
      <c r="AS220"/>
      <c r="AT220"/>
    </row>
    <row r="221" spans="21:46">
      <c r="U221" s="20"/>
      <c r="V221" s="20"/>
      <c r="W221" s="20"/>
      <c r="X221" s="20"/>
      <c r="AH221"/>
      <c r="AI221"/>
      <c r="AK221"/>
      <c r="AL221"/>
      <c r="AN221"/>
      <c r="AO221"/>
      <c r="AP221"/>
      <c r="AQ221"/>
      <c r="AR221"/>
      <c r="AS221"/>
      <c r="AT221"/>
    </row>
    <row r="222" spans="21:46">
      <c r="U222" s="20"/>
      <c r="V222" s="20"/>
      <c r="W222" s="20"/>
      <c r="X222" s="20"/>
      <c r="AH222"/>
      <c r="AI222"/>
      <c r="AK222"/>
      <c r="AL222"/>
      <c r="AN222"/>
      <c r="AO222"/>
      <c r="AP222"/>
      <c r="AQ222"/>
      <c r="AR222"/>
      <c r="AS222"/>
      <c r="AT222"/>
    </row>
    <row r="223" spans="21:46">
      <c r="U223" s="20"/>
      <c r="V223" s="20"/>
      <c r="W223" s="20"/>
      <c r="X223" s="20"/>
      <c r="Y223" s="20"/>
      <c r="Z223" s="20"/>
      <c r="AA223" s="20"/>
      <c r="AB223" s="62"/>
      <c r="AC223" s="62"/>
      <c r="AD223" s="62"/>
      <c r="AE223" s="62"/>
      <c r="AF223" s="62"/>
      <c r="AG223" s="62"/>
      <c r="AH223" s="73"/>
      <c r="AI223" s="63"/>
      <c r="AJ223" s="62"/>
      <c r="AK223" s="63"/>
      <c r="AL223" s="63"/>
      <c r="AM223" s="62"/>
      <c r="AN223" s="63"/>
      <c r="AO223" s="63"/>
      <c r="AP223" s="63"/>
      <c r="AQ223" s="63"/>
      <c r="AR223" s="63"/>
      <c r="AS223" s="63"/>
      <c r="AT223" s="63"/>
    </row>
    <row r="224" spans="21:46">
      <c r="U224" s="20"/>
      <c r="V224" s="20"/>
      <c r="W224" s="20"/>
      <c r="X224" s="20"/>
      <c r="Y224" s="20"/>
      <c r="Z224" s="20"/>
      <c r="AA224" s="20"/>
      <c r="AB224" s="62"/>
      <c r="AC224" s="62"/>
      <c r="AD224" s="62"/>
      <c r="AE224" s="62"/>
      <c r="AF224" s="62"/>
      <c r="AG224" s="62"/>
      <c r="AH224" s="73"/>
      <c r="AI224" s="63"/>
      <c r="AJ224" s="62"/>
      <c r="AK224" s="63"/>
      <c r="AL224" s="63"/>
      <c r="AM224" s="62"/>
      <c r="AN224" s="63"/>
      <c r="AO224" s="63"/>
      <c r="AP224" s="63"/>
      <c r="AQ224" s="63"/>
      <c r="AR224" s="63"/>
      <c r="AS224" s="63"/>
      <c r="AT224" s="63"/>
    </row>
    <row r="225" spans="21:46">
      <c r="U225" s="20"/>
      <c r="V225" s="20"/>
      <c r="W225" s="20"/>
      <c r="X225" s="20"/>
      <c r="Y225" s="20"/>
      <c r="Z225" s="20"/>
      <c r="AA225" s="20"/>
      <c r="AB225" s="62"/>
      <c r="AC225" s="62"/>
      <c r="AD225" s="62"/>
      <c r="AE225" s="62"/>
      <c r="AF225" s="62"/>
      <c r="AG225" s="62"/>
      <c r="AH225" s="73"/>
      <c r="AI225" s="63"/>
      <c r="AJ225" s="62"/>
      <c r="AK225" s="63"/>
      <c r="AL225" s="63"/>
      <c r="AM225" s="62"/>
      <c r="AN225" s="63"/>
      <c r="AO225" s="63"/>
      <c r="AP225" s="63"/>
      <c r="AQ225" s="63"/>
      <c r="AR225" s="63"/>
      <c r="AS225" s="63"/>
      <c r="AT225" s="63"/>
    </row>
    <row r="226" spans="21:46">
      <c r="U226" s="20"/>
      <c r="V226" s="20"/>
      <c r="W226" s="20"/>
      <c r="X226" s="20"/>
      <c r="Y226" s="20"/>
      <c r="Z226" s="20"/>
      <c r="AA226" s="20"/>
      <c r="AB226" s="62"/>
      <c r="AC226" s="62"/>
      <c r="AD226" s="62"/>
      <c r="AE226" s="62"/>
      <c r="AF226" s="62"/>
      <c r="AG226" s="62"/>
      <c r="AH226" s="73"/>
      <c r="AI226" s="63"/>
      <c r="AJ226" s="62"/>
      <c r="AK226" s="63"/>
      <c r="AL226" s="63"/>
      <c r="AM226" s="62"/>
      <c r="AN226" s="63"/>
      <c r="AO226" s="63"/>
      <c r="AP226" s="63"/>
      <c r="AQ226" s="63"/>
      <c r="AR226" s="63"/>
      <c r="AS226" s="63"/>
      <c r="AT226" s="63"/>
    </row>
    <row r="227" spans="21:46">
      <c r="U227" s="20"/>
      <c r="V227" s="20"/>
      <c r="W227" s="20"/>
      <c r="X227" s="20"/>
      <c r="Y227" s="20"/>
      <c r="Z227" s="20"/>
      <c r="AA227" s="20"/>
      <c r="AB227" s="62"/>
      <c r="AC227" s="62"/>
      <c r="AD227" s="62"/>
      <c r="AE227" s="62"/>
      <c r="AF227" s="62"/>
      <c r="AG227" s="62"/>
      <c r="AH227" s="73"/>
      <c r="AI227" s="63"/>
      <c r="AJ227" s="62"/>
      <c r="AK227" s="63"/>
      <c r="AL227" s="63"/>
      <c r="AM227" s="62"/>
      <c r="AN227" s="63"/>
      <c r="AO227" s="63"/>
      <c r="AP227" s="63"/>
      <c r="AQ227" s="63"/>
      <c r="AR227" s="63"/>
      <c r="AS227" s="63"/>
      <c r="AT227" s="63"/>
    </row>
    <row r="228" spans="21:46">
      <c r="U228" s="20"/>
      <c r="V228" s="20"/>
      <c r="W228" s="20"/>
      <c r="X228" s="20"/>
      <c r="Y228" s="20"/>
      <c r="Z228" s="20"/>
      <c r="AA228" s="20"/>
      <c r="AB228" s="62"/>
      <c r="AC228" s="62"/>
      <c r="AD228" s="62"/>
      <c r="AE228" s="62"/>
      <c r="AF228" s="62"/>
      <c r="AG228" s="62"/>
      <c r="AH228" s="73"/>
      <c r="AI228" s="63"/>
      <c r="AJ228" s="62"/>
      <c r="AK228" s="63"/>
      <c r="AL228" s="63"/>
      <c r="AM228" s="62"/>
      <c r="AN228" s="63"/>
      <c r="AO228" s="63"/>
      <c r="AP228" s="63"/>
      <c r="AQ228" s="63"/>
      <c r="AR228" s="63"/>
      <c r="AS228" s="63"/>
      <c r="AT228" s="63"/>
    </row>
    <row r="229" spans="21:46">
      <c r="U229" s="20"/>
      <c r="V229" s="20"/>
      <c r="W229" s="20"/>
      <c r="X229" s="20"/>
      <c r="Y229" s="20"/>
      <c r="Z229" s="20"/>
      <c r="AA229" s="20"/>
      <c r="AB229" s="62"/>
      <c r="AC229" s="62"/>
      <c r="AD229" s="62"/>
      <c r="AE229" s="62"/>
      <c r="AF229" s="62"/>
      <c r="AG229" s="62"/>
      <c r="AH229" s="73"/>
      <c r="AI229" s="63"/>
      <c r="AJ229" s="62"/>
      <c r="AK229" s="63"/>
      <c r="AL229" s="63"/>
      <c r="AM229" s="62"/>
      <c r="AN229" s="63"/>
      <c r="AO229" s="63"/>
      <c r="AP229" s="63"/>
      <c r="AQ229" s="63"/>
      <c r="AR229" s="63"/>
      <c r="AS229" s="63"/>
      <c r="AT229" s="63"/>
    </row>
    <row r="230" spans="21:46">
      <c r="U230" s="20"/>
      <c r="V230" s="20"/>
      <c r="W230" s="20"/>
      <c r="X230" s="20"/>
      <c r="Y230" s="20"/>
      <c r="Z230" s="20"/>
      <c r="AA230" s="20"/>
      <c r="AB230" s="62"/>
      <c r="AC230" s="62"/>
      <c r="AD230" s="62"/>
      <c r="AE230" s="62"/>
      <c r="AF230" s="62"/>
      <c r="AG230" s="62"/>
      <c r="AH230" s="73"/>
      <c r="AI230" s="63"/>
      <c r="AJ230" s="62"/>
      <c r="AK230" s="63"/>
      <c r="AL230" s="63"/>
      <c r="AM230" s="62"/>
      <c r="AN230" s="63"/>
      <c r="AO230" s="63"/>
      <c r="AP230" s="63"/>
      <c r="AQ230" s="63"/>
      <c r="AR230" s="63"/>
      <c r="AS230" s="63"/>
      <c r="AT230" s="63"/>
    </row>
    <row r="231" spans="21:46">
      <c r="U231" s="20"/>
      <c r="V231" s="20"/>
      <c r="W231" s="20"/>
      <c r="X231" s="20"/>
      <c r="Y231" s="20"/>
      <c r="Z231" s="20"/>
      <c r="AA231" s="20"/>
      <c r="AB231" s="62"/>
      <c r="AC231" s="62"/>
      <c r="AD231" s="62"/>
      <c r="AE231" s="62"/>
      <c r="AF231" s="62"/>
      <c r="AG231" s="62"/>
      <c r="AH231" s="73"/>
      <c r="AI231" s="63"/>
      <c r="AJ231" s="62"/>
      <c r="AK231" s="63"/>
      <c r="AL231" s="63"/>
      <c r="AM231" s="62"/>
      <c r="AN231" s="63"/>
      <c r="AO231" s="63"/>
      <c r="AP231" s="63"/>
      <c r="AQ231" s="63"/>
      <c r="AR231" s="63"/>
      <c r="AS231" s="63"/>
      <c r="AT231" s="63"/>
    </row>
    <row r="232" spans="21:46">
      <c r="U232" s="20"/>
      <c r="V232" s="20"/>
      <c r="W232" s="20"/>
      <c r="X232" s="20"/>
      <c r="Y232" s="20"/>
      <c r="Z232" s="20"/>
      <c r="AA232" s="20"/>
      <c r="AB232" s="62"/>
      <c r="AC232" s="62"/>
      <c r="AD232" s="62"/>
      <c r="AE232" s="62"/>
      <c r="AF232" s="62"/>
      <c r="AG232" s="62"/>
      <c r="AH232" s="73"/>
      <c r="AI232" s="63"/>
      <c r="AJ232" s="62"/>
      <c r="AK232" s="63"/>
      <c r="AL232" s="63"/>
      <c r="AM232" s="62"/>
      <c r="AN232" s="63"/>
      <c r="AO232" s="63"/>
      <c r="AP232" s="63"/>
      <c r="AQ232" s="63"/>
      <c r="AR232" s="63"/>
      <c r="AS232" s="63"/>
      <c r="AT232" s="63"/>
    </row>
    <row r="233" spans="21:46">
      <c r="U233" s="20"/>
      <c r="V233" s="20"/>
      <c r="W233" s="20"/>
      <c r="X233" s="20"/>
      <c r="Y233" s="20"/>
      <c r="Z233" s="20"/>
      <c r="AA233" s="20"/>
      <c r="AB233" s="62"/>
      <c r="AC233" s="62"/>
      <c r="AD233" s="62"/>
      <c r="AE233" s="62"/>
      <c r="AF233" s="62"/>
      <c r="AG233" s="62"/>
      <c r="AH233" s="73"/>
      <c r="AI233" s="63"/>
      <c r="AJ233" s="62"/>
      <c r="AK233" s="63"/>
      <c r="AL233" s="63"/>
      <c r="AM233" s="62"/>
      <c r="AN233" s="63"/>
      <c r="AO233" s="63"/>
      <c r="AP233" s="63"/>
      <c r="AQ233" s="63"/>
      <c r="AR233" s="63"/>
      <c r="AS233" s="63"/>
      <c r="AT233" s="63"/>
    </row>
    <row r="234" spans="21:46">
      <c r="U234" s="20"/>
      <c r="V234" s="20"/>
      <c r="W234" s="20"/>
      <c r="X234" s="20"/>
      <c r="Y234" s="20"/>
      <c r="Z234" s="20"/>
      <c r="AA234" s="20"/>
      <c r="AB234" s="62"/>
      <c r="AC234" s="62"/>
      <c r="AD234" s="62"/>
      <c r="AE234" s="62"/>
      <c r="AF234" s="62"/>
      <c r="AG234" s="62"/>
      <c r="AH234" s="73"/>
      <c r="AI234" s="63"/>
      <c r="AJ234" s="62"/>
      <c r="AK234" s="63"/>
      <c r="AL234" s="63"/>
      <c r="AM234" s="62"/>
      <c r="AN234" s="63"/>
      <c r="AO234" s="63"/>
      <c r="AP234" s="63"/>
      <c r="AQ234" s="63"/>
      <c r="AR234" s="63"/>
      <c r="AS234" s="63"/>
      <c r="AT234" s="63"/>
    </row>
    <row r="235" spans="21:46">
      <c r="U235" s="20"/>
      <c r="V235" s="20"/>
      <c r="W235" s="20"/>
      <c r="X235" s="20"/>
      <c r="Y235" s="20"/>
      <c r="Z235" s="20"/>
      <c r="AA235" s="20"/>
      <c r="AB235" s="62"/>
      <c r="AC235" s="62"/>
      <c r="AD235" s="62"/>
      <c r="AE235" s="62"/>
      <c r="AF235" s="62"/>
      <c r="AG235" s="62"/>
      <c r="AH235" s="73"/>
      <c r="AI235" s="63"/>
      <c r="AJ235" s="62"/>
      <c r="AK235" s="63"/>
      <c r="AL235" s="63"/>
      <c r="AM235" s="62"/>
      <c r="AN235" s="63"/>
      <c r="AO235" s="63"/>
      <c r="AP235" s="63"/>
      <c r="AQ235" s="63"/>
      <c r="AR235" s="63"/>
      <c r="AS235" s="63"/>
      <c r="AT235" s="63"/>
    </row>
    <row r="236" spans="21:46">
      <c r="U236" s="20"/>
      <c r="V236" s="20"/>
      <c r="W236" s="20"/>
      <c r="X236" s="20"/>
      <c r="Y236" s="20"/>
      <c r="Z236" s="20"/>
      <c r="AA236" s="20"/>
      <c r="AB236" s="62"/>
      <c r="AC236" s="62"/>
      <c r="AD236" s="62"/>
      <c r="AE236" s="62"/>
      <c r="AF236" s="62"/>
      <c r="AG236" s="62"/>
      <c r="AH236" s="73"/>
      <c r="AI236" s="63"/>
      <c r="AJ236" s="62"/>
      <c r="AK236" s="63"/>
      <c r="AL236" s="63"/>
      <c r="AM236" s="62"/>
      <c r="AN236" s="63"/>
      <c r="AO236" s="63"/>
      <c r="AP236" s="63"/>
      <c r="AQ236" s="63"/>
      <c r="AR236" s="63"/>
      <c r="AS236" s="63"/>
      <c r="AT236" s="63"/>
    </row>
    <row r="237" spans="21:46">
      <c r="U237" s="20"/>
      <c r="V237" s="20"/>
      <c r="W237" s="20"/>
      <c r="X237" s="20"/>
      <c r="Y237" s="20"/>
      <c r="Z237" s="20"/>
      <c r="AA237" s="20"/>
      <c r="AB237" s="62"/>
      <c r="AC237" s="62"/>
      <c r="AD237" s="62"/>
      <c r="AE237" s="62"/>
      <c r="AF237" s="62"/>
      <c r="AG237" s="62"/>
      <c r="AH237" s="73"/>
      <c r="AI237" s="63"/>
      <c r="AJ237" s="62"/>
      <c r="AK237" s="63"/>
      <c r="AL237" s="63"/>
      <c r="AM237" s="62"/>
      <c r="AN237" s="63"/>
      <c r="AO237" s="63"/>
      <c r="AP237" s="63"/>
      <c r="AQ237" s="63"/>
      <c r="AR237" s="63"/>
      <c r="AS237" s="63"/>
      <c r="AT237" s="63"/>
    </row>
    <row r="238" spans="21:46">
      <c r="U238" s="20"/>
      <c r="V238" s="20"/>
      <c r="W238" s="20"/>
      <c r="X238" s="20"/>
      <c r="Y238" s="20"/>
      <c r="Z238" s="20"/>
      <c r="AA238" s="20"/>
      <c r="AB238" s="62"/>
      <c r="AC238" s="62"/>
      <c r="AD238" s="62"/>
      <c r="AE238" s="62"/>
      <c r="AF238" s="62"/>
      <c r="AG238" s="62"/>
      <c r="AH238" s="73"/>
      <c r="AI238" s="63"/>
      <c r="AJ238" s="62"/>
      <c r="AK238" s="63"/>
      <c r="AL238" s="63"/>
      <c r="AM238" s="62"/>
      <c r="AN238" s="63"/>
      <c r="AO238" s="63"/>
      <c r="AP238" s="63"/>
      <c r="AQ238" s="63"/>
      <c r="AR238" s="63"/>
      <c r="AS238" s="63"/>
      <c r="AT238" s="63"/>
    </row>
    <row r="239" spans="21:46">
      <c r="U239" s="20"/>
      <c r="V239" s="20"/>
      <c r="W239" s="20"/>
      <c r="X239" s="20"/>
      <c r="Y239" s="20"/>
      <c r="Z239" s="20"/>
      <c r="AA239" s="20"/>
      <c r="AB239" s="62"/>
      <c r="AC239" s="62"/>
      <c r="AD239" s="62"/>
      <c r="AE239" s="62"/>
      <c r="AF239" s="62"/>
      <c r="AG239" s="62"/>
      <c r="AH239" s="73"/>
      <c r="AI239" s="63"/>
      <c r="AJ239" s="62"/>
      <c r="AK239" s="63"/>
      <c r="AL239" s="63"/>
      <c r="AM239" s="62"/>
      <c r="AN239" s="63"/>
      <c r="AO239" s="63"/>
      <c r="AP239" s="63"/>
      <c r="AQ239" s="63"/>
      <c r="AR239" s="63"/>
      <c r="AS239" s="63"/>
      <c r="AT239" s="63"/>
    </row>
    <row r="240" spans="21:46">
      <c r="U240" s="20"/>
      <c r="V240" s="20"/>
      <c r="W240" s="20"/>
      <c r="X240" s="20"/>
      <c r="Y240" s="20"/>
      <c r="Z240" s="20"/>
      <c r="AA240" s="20"/>
      <c r="AB240" s="62"/>
      <c r="AC240" s="62"/>
      <c r="AD240" s="62"/>
      <c r="AE240" s="62"/>
      <c r="AF240" s="62"/>
      <c r="AG240" s="62"/>
      <c r="AH240" s="73"/>
      <c r="AI240" s="63"/>
      <c r="AJ240" s="62"/>
      <c r="AK240" s="63"/>
      <c r="AL240" s="63"/>
      <c r="AM240" s="62"/>
      <c r="AN240" s="63"/>
      <c r="AO240" s="63"/>
      <c r="AP240" s="63"/>
      <c r="AQ240" s="63"/>
      <c r="AR240" s="63"/>
      <c r="AS240" s="63"/>
      <c r="AT240" s="63"/>
    </row>
    <row r="241" spans="21:46">
      <c r="U241" s="20"/>
      <c r="V241" s="20"/>
      <c r="W241" s="20"/>
      <c r="X241" s="20"/>
      <c r="Y241" s="20"/>
      <c r="Z241" s="20"/>
      <c r="AA241" s="20"/>
      <c r="AB241" s="62"/>
      <c r="AC241" s="62"/>
      <c r="AD241" s="62"/>
      <c r="AE241" s="62"/>
      <c r="AF241" s="62"/>
      <c r="AG241" s="62"/>
      <c r="AH241" s="73"/>
      <c r="AI241" s="63"/>
      <c r="AJ241" s="62"/>
      <c r="AK241" s="63"/>
      <c r="AL241" s="63"/>
      <c r="AM241" s="62"/>
      <c r="AN241" s="63"/>
      <c r="AO241" s="63"/>
      <c r="AP241" s="63"/>
      <c r="AQ241" s="63"/>
      <c r="AR241" s="63"/>
      <c r="AS241" s="63"/>
      <c r="AT241" s="63"/>
    </row>
    <row r="242" spans="21:46">
      <c r="U242" s="20"/>
      <c r="V242" s="20"/>
      <c r="W242" s="20"/>
      <c r="X242" s="20"/>
      <c r="Y242" s="20"/>
      <c r="Z242" s="20"/>
      <c r="AA242" s="20"/>
      <c r="AB242" s="62"/>
      <c r="AC242" s="62"/>
      <c r="AD242" s="62"/>
      <c r="AE242" s="62"/>
      <c r="AF242" s="62"/>
      <c r="AG242" s="62"/>
      <c r="AH242" s="73"/>
      <c r="AI242" s="63"/>
      <c r="AJ242" s="62"/>
      <c r="AK242" s="63"/>
      <c r="AL242" s="63"/>
      <c r="AM242" s="62"/>
      <c r="AN242" s="63"/>
      <c r="AO242" s="63"/>
      <c r="AP242" s="63"/>
      <c r="AQ242" s="63"/>
      <c r="AR242" s="63"/>
      <c r="AS242" s="63"/>
      <c r="AT242" s="63"/>
    </row>
    <row r="243" spans="21:46">
      <c r="U243" s="20"/>
      <c r="V243" s="20"/>
      <c r="W243" s="20"/>
      <c r="X243" s="20"/>
      <c r="Y243" s="20"/>
      <c r="Z243" s="20"/>
      <c r="AA243" s="20"/>
      <c r="AB243" s="62"/>
      <c r="AC243" s="62"/>
      <c r="AD243" s="62"/>
      <c r="AE243" s="62"/>
      <c r="AF243" s="62"/>
      <c r="AG243" s="62"/>
      <c r="AH243" s="73"/>
      <c r="AI243" s="63"/>
      <c r="AJ243" s="62"/>
      <c r="AK243" s="63"/>
      <c r="AL243" s="63"/>
      <c r="AM243" s="62"/>
      <c r="AN243" s="63"/>
      <c r="AO243" s="63"/>
      <c r="AP243" s="63"/>
      <c r="AQ243" s="63"/>
      <c r="AR243" s="63"/>
      <c r="AS243" s="63"/>
      <c r="AT243" s="63"/>
    </row>
    <row r="244" spans="21:46">
      <c r="U244" s="20"/>
      <c r="V244" s="20"/>
      <c r="W244" s="20"/>
      <c r="X244" s="20"/>
      <c r="Y244" s="20"/>
      <c r="Z244" s="20"/>
      <c r="AA244" s="20"/>
      <c r="AB244" s="62"/>
      <c r="AC244" s="62"/>
      <c r="AD244" s="62"/>
      <c r="AE244" s="62"/>
      <c r="AF244" s="62"/>
      <c r="AG244" s="62"/>
      <c r="AH244" s="73"/>
      <c r="AI244" s="63"/>
      <c r="AJ244" s="62"/>
      <c r="AK244" s="63"/>
      <c r="AL244" s="63"/>
      <c r="AM244" s="62"/>
      <c r="AN244" s="63"/>
      <c r="AO244" s="63"/>
      <c r="AP244" s="63"/>
      <c r="AQ244" s="63"/>
      <c r="AR244" s="63"/>
      <c r="AS244" s="63"/>
      <c r="AT244" s="63"/>
    </row>
    <row r="245" spans="21:46">
      <c r="U245" s="20"/>
      <c r="V245" s="20"/>
      <c r="W245" s="20"/>
      <c r="X245" s="20"/>
      <c r="Y245" s="20"/>
      <c r="Z245" s="20"/>
      <c r="AA245" s="20"/>
      <c r="AB245" s="62"/>
      <c r="AC245" s="62"/>
      <c r="AD245" s="62"/>
      <c r="AE245" s="62"/>
      <c r="AF245" s="62"/>
      <c r="AG245" s="62"/>
      <c r="AH245" s="73"/>
      <c r="AI245" s="63"/>
      <c r="AJ245" s="62"/>
      <c r="AK245" s="63"/>
      <c r="AL245" s="63"/>
      <c r="AM245" s="62"/>
      <c r="AN245" s="63"/>
      <c r="AO245" s="63"/>
      <c r="AP245" s="63"/>
      <c r="AQ245" s="63"/>
      <c r="AR245" s="63"/>
      <c r="AS245" s="63"/>
      <c r="AT245" s="63"/>
    </row>
    <row r="246" spans="21:46">
      <c r="U246" s="20"/>
      <c r="V246" s="20"/>
      <c r="W246" s="20"/>
      <c r="X246" s="20"/>
      <c r="Y246" s="20"/>
      <c r="Z246" s="20"/>
      <c r="AA246" s="20"/>
      <c r="AB246" s="62"/>
      <c r="AC246" s="62"/>
      <c r="AD246" s="62"/>
      <c r="AE246" s="62"/>
      <c r="AF246" s="62"/>
      <c r="AG246" s="62"/>
      <c r="AH246" s="73"/>
      <c r="AI246" s="63"/>
      <c r="AJ246" s="62"/>
      <c r="AK246" s="63"/>
      <c r="AL246" s="63"/>
      <c r="AM246" s="62"/>
      <c r="AN246" s="63"/>
      <c r="AO246" s="63"/>
      <c r="AP246" s="63"/>
      <c r="AQ246" s="63"/>
      <c r="AR246" s="63"/>
      <c r="AS246" s="63"/>
      <c r="AT246" s="63"/>
    </row>
    <row r="247" spans="21:46">
      <c r="AA247" s="20"/>
      <c r="AB247" s="20"/>
      <c r="AC247" s="20"/>
      <c r="AD247" s="20"/>
      <c r="AE247" s="20"/>
      <c r="AF247" s="20"/>
      <c r="AG247" s="20"/>
      <c r="AH247" s="74"/>
      <c r="AJ247" s="20"/>
      <c r="AM247" s="20"/>
    </row>
    <row r="248" spans="21:46">
      <c r="AA248" s="20"/>
      <c r="AB248" s="20"/>
      <c r="AC248" s="20"/>
      <c r="AD248" s="20"/>
      <c r="AE248" s="20"/>
      <c r="AF248" s="20"/>
      <c r="AG248" s="20"/>
      <c r="AH248" s="74"/>
      <c r="AJ248" s="20"/>
      <c r="AM248" s="20"/>
    </row>
    <row r="249" spans="21:46">
      <c r="AA249" s="20"/>
      <c r="AB249" s="20"/>
      <c r="AC249" s="20"/>
      <c r="AD249" s="20"/>
      <c r="AE249" s="20"/>
      <c r="AF249" s="20"/>
      <c r="AG249" s="20"/>
      <c r="AH249" s="74"/>
      <c r="AJ249" s="20"/>
      <c r="AM249" s="20"/>
    </row>
    <row r="250" spans="21:46">
      <c r="AA250" s="20"/>
      <c r="AB250" s="20"/>
      <c r="AC250" s="20"/>
      <c r="AD250" s="20"/>
      <c r="AE250" s="20"/>
      <c r="AF250" s="20"/>
      <c r="AG250" s="20"/>
      <c r="AH250" s="74"/>
      <c r="AJ250" s="20"/>
      <c r="AM250" s="20"/>
    </row>
    <row r="251" spans="21:46">
      <c r="U251" s="13"/>
      <c r="V251" s="13"/>
      <c r="W251" s="13"/>
      <c r="X251" s="13"/>
      <c r="Y251" s="13"/>
      <c r="Z251" s="13"/>
      <c r="AA251" s="20"/>
      <c r="AB251" s="20"/>
      <c r="AC251" s="20"/>
      <c r="AD251" s="20"/>
      <c r="AE251" s="20"/>
      <c r="AF251" s="20"/>
      <c r="AG251" s="20"/>
      <c r="AH251" s="74"/>
      <c r="AJ251" s="20"/>
      <c r="AM251" s="20"/>
    </row>
    <row r="252" spans="21:46">
      <c r="U252" s="13"/>
      <c r="V252" s="13"/>
      <c r="W252" s="13"/>
      <c r="X252" s="13"/>
      <c r="Y252" s="13"/>
      <c r="Z252" s="13"/>
      <c r="AA252" s="20"/>
      <c r="AB252" s="20"/>
      <c r="AC252" s="20"/>
      <c r="AD252" s="20"/>
      <c r="AE252" s="20"/>
      <c r="AF252" s="20"/>
      <c r="AG252" s="20"/>
      <c r="AH252" s="74"/>
      <c r="AJ252" s="20"/>
      <c r="AM252" s="20"/>
    </row>
    <row r="253" spans="21:46">
      <c r="U253" s="13"/>
      <c r="V253" s="13"/>
      <c r="W253" s="13"/>
      <c r="X253" s="13"/>
      <c r="Y253" s="13"/>
      <c r="Z253" s="13"/>
      <c r="AA253" s="20"/>
      <c r="AB253" s="20"/>
      <c r="AC253" s="20"/>
      <c r="AD253" s="20"/>
      <c r="AE253" s="20"/>
      <c r="AF253" s="20"/>
      <c r="AG253" s="20"/>
      <c r="AH253" s="74"/>
      <c r="AJ253" s="20"/>
      <c r="AM253" s="20"/>
    </row>
    <row r="254" spans="21:46">
      <c r="U254" s="13"/>
      <c r="V254" s="13"/>
      <c r="W254" s="13"/>
      <c r="X254" s="13"/>
      <c r="Y254" s="13"/>
      <c r="Z254" s="13"/>
      <c r="AA254" s="20"/>
      <c r="AB254" s="20"/>
      <c r="AC254" s="20"/>
      <c r="AD254" s="20"/>
      <c r="AE254" s="20"/>
      <c r="AF254" s="20"/>
      <c r="AG254" s="20"/>
      <c r="AH254" s="74"/>
      <c r="AJ254" s="20"/>
      <c r="AM254" s="20"/>
    </row>
    <row r="255" spans="21:46">
      <c r="U255" s="13"/>
      <c r="V255" s="13"/>
      <c r="W255" s="13"/>
      <c r="X255" s="13"/>
      <c r="Y255" s="13"/>
      <c r="Z255" s="13"/>
      <c r="AA255" s="20"/>
      <c r="AB255" s="20"/>
      <c r="AC255" s="20"/>
      <c r="AD255" s="20"/>
      <c r="AE255" s="20"/>
      <c r="AF255" s="20"/>
      <c r="AG255" s="20"/>
      <c r="AH255" s="74"/>
      <c r="AJ255" s="20"/>
      <c r="AM255" s="20"/>
    </row>
    <row r="256" spans="21:46">
      <c r="U256" s="13"/>
      <c r="V256" s="13"/>
      <c r="W256" s="13"/>
      <c r="X256" s="13"/>
      <c r="Y256" s="13"/>
      <c r="Z256" s="13"/>
      <c r="AA256" s="20"/>
      <c r="AB256" s="20"/>
      <c r="AC256" s="20"/>
      <c r="AD256" s="20"/>
      <c r="AE256" s="20"/>
      <c r="AF256" s="20"/>
      <c r="AG256" s="20"/>
      <c r="AH256" s="74"/>
      <c r="AJ256" s="20"/>
      <c r="AM256" s="20"/>
    </row>
    <row r="257" spans="21:39">
      <c r="U257" s="13"/>
      <c r="V257" s="13"/>
      <c r="W257" s="13"/>
      <c r="X257" s="13"/>
      <c r="Y257" s="13"/>
      <c r="Z257" s="13"/>
      <c r="AA257" s="20"/>
      <c r="AB257" s="20"/>
      <c r="AC257" s="20"/>
      <c r="AD257" s="20"/>
      <c r="AE257" s="20"/>
      <c r="AF257" s="20"/>
      <c r="AG257" s="20"/>
      <c r="AH257" s="74"/>
      <c r="AJ257" s="20"/>
      <c r="AM257" s="20"/>
    </row>
    <row r="258" spans="21:39">
      <c r="U258" s="13"/>
      <c r="V258" s="13"/>
      <c r="W258" s="13"/>
      <c r="X258" s="13"/>
      <c r="Y258" s="13"/>
      <c r="Z258" s="13"/>
      <c r="AA258" s="20"/>
      <c r="AB258" s="20"/>
      <c r="AC258" s="20"/>
      <c r="AD258" s="20"/>
      <c r="AE258" s="20"/>
      <c r="AF258" s="20"/>
      <c r="AG258" s="20"/>
      <c r="AH258" s="74"/>
      <c r="AJ258" s="20"/>
      <c r="AM258" s="20"/>
    </row>
    <row r="263" spans="21:39">
      <c r="AA263" s="13"/>
      <c r="AB263" s="13"/>
      <c r="AC263" s="13"/>
    </row>
    <row r="264" spans="21:39">
      <c r="AA264" s="13"/>
      <c r="AB264" s="13"/>
      <c r="AC264" s="13"/>
    </row>
    <row r="265" spans="21:39">
      <c r="AA265" s="13"/>
      <c r="AB265" s="13"/>
      <c r="AC265" s="13"/>
    </row>
    <row r="266" spans="21:39">
      <c r="AA266" s="13"/>
      <c r="AB266" s="13"/>
      <c r="AC266" s="13"/>
    </row>
    <row r="267" spans="21:39">
      <c r="AA267" s="13"/>
      <c r="AB267" s="13"/>
      <c r="AC267" s="13"/>
    </row>
    <row r="268" spans="21:39">
      <c r="AA268" s="13"/>
      <c r="AB268" s="13"/>
      <c r="AC268" s="13"/>
    </row>
    <row r="269" spans="21:39"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21:39"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21:39">
      <c r="U271" s="13"/>
      <c r="V271" s="13"/>
      <c r="W271" s="13"/>
      <c r="X271" s="13"/>
      <c r="Y271" s="13"/>
      <c r="Z271" s="13"/>
    </row>
    <row r="272" spans="21:39">
      <c r="U272" s="13"/>
      <c r="V272" s="13"/>
      <c r="W272" s="13"/>
      <c r="X272" s="13"/>
      <c r="Y272" s="13"/>
      <c r="Z272" s="13"/>
    </row>
    <row r="273" spans="21:29">
      <c r="U273" s="13"/>
      <c r="V273" s="13"/>
      <c r="W273" s="13"/>
      <c r="X273" s="13"/>
      <c r="Y273" s="13"/>
      <c r="Z273" s="13"/>
    </row>
    <row r="274" spans="21:29">
      <c r="U274" s="13"/>
      <c r="V274" s="13"/>
      <c r="W274" s="13"/>
      <c r="X274" s="13"/>
      <c r="Y274" s="13"/>
      <c r="Z274" s="13"/>
    </row>
    <row r="275" spans="21:29">
      <c r="U275" s="13"/>
      <c r="V275" s="13"/>
      <c r="W275" s="13"/>
      <c r="X275" s="13"/>
      <c r="Y275" s="13"/>
      <c r="Z275" s="13"/>
    </row>
    <row r="276" spans="21:29">
      <c r="U276" s="13"/>
      <c r="V276" s="13"/>
      <c r="W276" s="13"/>
      <c r="X276" s="13"/>
      <c r="Y276" s="13"/>
      <c r="Z276" s="13"/>
    </row>
    <row r="281" spans="21:29">
      <c r="AA281" s="13"/>
      <c r="AB281" s="13"/>
      <c r="AC281" s="13"/>
    </row>
    <row r="282" spans="21:29">
      <c r="AA282" s="13"/>
      <c r="AB282" s="13"/>
      <c r="AC282" s="13"/>
    </row>
    <row r="283" spans="21:29">
      <c r="AA283" s="13"/>
      <c r="AB283" s="13"/>
      <c r="AC283" s="13"/>
    </row>
    <row r="284" spans="21:29">
      <c r="AA284" s="13"/>
      <c r="AB284" s="13"/>
      <c r="AC284" s="13"/>
    </row>
    <row r="285" spans="21:29">
      <c r="AA285" s="13"/>
      <c r="AB285" s="13"/>
      <c r="AC285" s="13"/>
    </row>
    <row r="286" spans="21:29">
      <c r="AA286" s="13"/>
      <c r="AB286" s="13"/>
      <c r="AC286" s="13"/>
    </row>
    <row r="287" spans="21:29"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21:29"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21:29">
      <c r="U289" s="13"/>
      <c r="V289" s="13"/>
      <c r="W289" s="13"/>
      <c r="X289" s="13"/>
      <c r="Y289" s="13"/>
      <c r="Z289" s="13"/>
    </row>
    <row r="290" spans="21:29">
      <c r="U290" s="13"/>
      <c r="V290" s="13"/>
      <c r="W290" s="13"/>
      <c r="X290" s="13"/>
      <c r="Y290" s="13"/>
      <c r="Z290" s="13"/>
    </row>
    <row r="291" spans="21:29">
      <c r="U291" s="13"/>
      <c r="V291" s="13"/>
      <c r="W291" s="13"/>
      <c r="X291" s="13"/>
      <c r="Y291" s="13"/>
      <c r="Z291" s="13"/>
    </row>
    <row r="292" spans="21:29">
      <c r="U292" s="13"/>
      <c r="V292" s="13"/>
      <c r="W292" s="13"/>
      <c r="X292" s="13"/>
      <c r="Y292" s="13"/>
      <c r="Z292" s="13"/>
    </row>
    <row r="293" spans="21:29">
      <c r="U293" s="13"/>
      <c r="V293" s="13"/>
      <c r="W293" s="13"/>
      <c r="X293" s="13"/>
      <c r="Y293" s="13"/>
      <c r="Z293" s="13"/>
    </row>
    <row r="294" spans="21:29">
      <c r="U294" s="13"/>
      <c r="V294" s="13"/>
      <c r="W294" s="13"/>
      <c r="X294" s="13"/>
      <c r="Y294" s="13"/>
      <c r="Z294" s="13"/>
    </row>
    <row r="299" spans="21:29">
      <c r="AA299" s="13"/>
      <c r="AB299" s="13"/>
      <c r="AC299" s="13"/>
    </row>
    <row r="300" spans="21:29">
      <c r="AA300" s="13"/>
      <c r="AB300" s="13"/>
      <c r="AC300" s="13"/>
    </row>
    <row r="301" spans="21:29">
      <c r="AA301" s="13"/>
      <c r="AB301" s="13"/>
      <c r="AC301" s="13"/>
    </row>
    <row r="302" spans="21:29">
      <c r="AA302" s="13"/>
      <c r="AB302" s="13"/>
      <c r="AC302" s="13"/>
    </row>
    <row r="303" spans="21:29">
      <c r="AA303" s="13"/>
      <c r="AB303" s="13"/>
      <c r="AC303" s="13"/>
    </row>
    <row r="304" spans="21:29">
      <c r="AA304" s="13"/>
      <c r="AB304" s="13"/>
      <c r="AC304" s="13"/>
    </row>
    <row r="305" spans="21:29"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21:29"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0" spans="21:29">
      <c r="U310" s="13"/>
      <c r="V310" s="13"/>
      <c r="W310" s="13"/>
      <c r="X310" s="13"/>
      <c r="Y310" s="13"/>
      <c r="Z310" s="13"/>
    </row>
    <row r="311" spans="21:29">
      <c r="U311" s="13"/>
      <c r="V311" s="13"/>
      <c r="W311" s="13"/>
      <c r="X311" s="13"/>
      <c r="Y311" s="13"/>
      <c r="Z311" s="13"/>
    </row>
    <row r="312" spans="21:29">
      <c r="U312" s="13"/>
      <c r="V312" s="13"/>
      <c r="W312" s="13"/>
      <c r="X312" s="13"/>
      <c r="Y312" s="13"/>
      <c r="Z312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AA320" s="13"/>
      <c r="AB320" s="13"/>
      <c r="AC320" s="13"/>
    </row>
    <row r="321" spans="27:29">
      <c r="AA321" s="13"/>
      <c r="AB321" s="13"/>
      <c r="AC321" s="13"/>
    </row>
    <row r="322" spans="27:29">
      <c r="AA322" s="13"/>
      <c r="AB322" s="13"/>
      <c r="AC322" s="13"/>
    </row>
    <row r="323" spans="27:29">
      <c r="AA323" s="13"/>
      <c r="AB323" s="13"/>
      <c r="AC323" s="13"/>
    </row>
    <row r="324" spans="27:29">
      <c r="AA324" s="13"/>
      <c r="AB324" s="13"/>
      <c r="AC324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A1775"/>
  <sheetViews>
    <sheetView defaultGridColor="0" colorId="22"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C23" sqref="C23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6" customWidth="1"/>
    <col min="9" max="9" width="6.08984375" style="96" customWidth="1"/>
    <col min="10" max="10" width="1.6328125" style="96" customWidth="1"/>
    <col min="11" max="11" width="7.54296875" customWidth="1"/>
    <col min="12" max="12" width="5.1796875" customWidth="1"/>
    <col min="13" max="13" width="5.81640625" style="9" customWidth="1"/>
    <col min="14" max="14" width="3.90625" style="9" customWidth="1"/>
    <col min="15" max="15" width="7.36328125" style="9" customWidth="1"/>
    <col min="16" max="16" width="8.08984375" customWidth="1"/>
    <col min="17" max="17" width="10.453125" style="9" customWidth="1"/>
    <col min="18" max="18" width="6.54296875" style="9" customWidth="1"/>
    <col min="19" max="19" width="8.08984375" customWidth="1"/>
    <col min="20" max="20" width="8" customWidth="1"/>
    <col min="21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5.81640625" customWidth="1"/>
    <col min="32" max="32" width="5.36328125" customWidth="1"/>
    <col min="33" max="33" width="7" customWidth="1"/>
    <col min="34" max="34" width="6.453125" style="9" customWidth="1"/>
    <col min="35" max="35" width="6.1796875" style="9" customWidth="1"/>
    <col min="36" max="36" width="7.90625" style="9" customWidth="1"/>
    <col min="37" max="37" width="7.90625" customWidth="1"/>
    <col min="38" max="38" width="6.81640625" style="9" customWidth="1"/>
    <col min="39" max="40" width="7.90625" style="96" customWidth="1"/>
    <col min="41" max="41" width="5.81640625" style="9" customWidth="1"/>
    <col min="42" max="42" width="7.08984375" style="96" customWidth="1"/>
    <col min="43" max="43" width="7.453125" customWidth="1"/>
    <col min="44" max="44" width="10.36328125" customWidth="1"/>
    <col min="45" max="46" width="7.90625" customWidth="1"/>
    <col min="47" max="47" width="10.6328125" customWidth="1"/>
    <col min="48" max="48" width="7.453125" customWidth="1"/>
    <col min="49" max="49" width="7.54296875" customWidth="1"/>
    <col min="50" max="53" width="17.08984375" customWidth="1"/>
  </cols>
  <sheetData>
    <row r="1" spans="1:53">
      <c r="A1" s="28"/>
      <c r="B1" s="28"/>
      <c r="C1" s="28"/>
      <c r="D1" s="28"/>
      <c r="E1" s="28"/>
      <c r="F1" s="28"/>
      <c r="G1" s="28"/>
      <c r="H1" s="102"/>
      <c r="I1" s="102"/>
      <c r="J1" s="102"/>
      <c r="K1" s="28"/>
      <c r="L1" s="28"/>
      <c r="M1" s="71"/>
      <c r="N1" s="71"/>
      <c r="O1" s="71"/>
      <c r="P1" s="28"/>
      <c r="Q1" s="71"/>
      <c r="R1" s="71"/>
      <c r="S1" s="28"/>
      <c r="T1" s="28"/>
      <c r="U1" s="28"/>
      <c r="AH1"/>
      <c r="AI1"/>
      <c r="AJ1"/>
      <c r="AL1"/>
      <c r="AM1"/>
      <c r="AN1"/>
      <c r="AO1"/>
      <c r="AP1"/>
    </row>
    <row r="2" spans="1:53" s="128" customFormat="1" ht="31.8">
      <c r="A2" s="125"/>
      <c r="B2" s="125"/>
      <c r="C2" s="125"/>
      <c r="D2" s="125" t="s">
        <v>541</v>
      </c>
      <c r="E2" s="125"/>
      <c r="F2" s="125"/>
      <c r="G2" s="125"/>
      <c r="H2" s="129"/>
      <c r="I2" s="129"/>
      <c r="J2" s="129"/>
      <c r="K2" s="125"/>
      <c r="L2" s="125" t="s">
        <v>502</v>
      </c>
      <c r="M2" s="127"/>
      <c r="N2" s="127"/>
      <c r="O2" s="127"/>
      <c r="P2" s="125" t="str">
        <f>+År!B2</f>
        <v>Skålda purke</v>
      </c>
      <c r="Q2" s="125"/>
      <c r="R2" s="127"/>
      <c r="S2" s="127"/>
      <c r="T2" s="125"/>
      <c r="U2" s="125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"/>
      <c r="H3" s="102"/>
      <c r="I3" s="102"/>
      <c r="J3" s="102"/>
      <c r="K3" s="28"/>
      <c r="L3" s="28"/>
      <c r="M3" s="71"/>
      <c r="N3" s="71"/>
      <c r="O3" s="71"/>
      <c r="P3" s="28"/>
      <c r="Q3" s="71"/>
      <c r="R3" s="71"/>
      <c r="S3" s="28"/>
      <c r="T3" s="28"/>
      <c r="U3" s="28"/>
      <c r="AH3"/>
      <c r="AI3"/>
      <c r="AJ3"/>
      <c r="AL3"/>
      <c r="AM3"/>
      <c r="AN3"/>
      <c r="AO3"/>
      <c r="AP3"/>
    </row>
    <row r="4" spans="1:53" s="137" customFormat="1" ht="19.8">
      <c r="A4" s="135"/>
      <c r="B4" s="135"/>
      <c r="C4" s="135"/>
      <c r="D4" s="135"/>
      <c r="E4" s="123" t="s">
        <v>457</v>
      </c>
      <c r="F4" s="123"/>
      <c r="G4" s="136">
        <f>+År!R2</f>
        <v>45</v>
      </c>
      <c r="H4" s="139"/>
      <c r="I4" s="139"/>
      <c r="J4" s="139"/>
      <c r="K4" s="135"/>
      <c r="L4" s="135"/>
      <c r="M4" s="138"/>
      <c r="N4" s="188" t="s">
        <v>458</v>
      </c>
      <c r="O4" s="138"/>
      <c r="P4" s="135"/>
      <c r="Q4" s="326">
        <f>SUM(E10:E61)</f>
        <v>25666</v>
      </c>
      <c r="R4" s="321"/>
      <c r="S4" s="135"/>
      <c r="T4" s="135"/>
      <c r="U4" s="135"/>
      <c r="V4"/>
      <c r="W4"/>
    </row>
    <row r="5" spans="1:53" ht="15.75" customHeight="1">
      <c r="A5" s="55"/>
      <c r="B5" s="55"/>
      <c r="C5" s="28"/>
      <c r="D5" s="28"/>
      <c r="E5" s="28"/>
      <c r="F5" s="28"/>
      <c r="G5" s="28"/>
      <c r="H5" s="102"/>
      <c r="I5" s="102"/>
      <c r="J5" s="102"/>
      <c r="K5" s="28"/>
      <c r="L5" s="28"/>
      <c r="M5" s="71"/>
      <c r="N5" s="71"/>
      <c r="O5" s="71"/>
      <c r="P5" s="28"/>
      <c r="Q5" s="71"/>
      <c r="R5" s="140"/>
      <c r="S5" s="28"/>
      <c r="T5" s="28"/>
      <c r="U5" s="28"/>
      <c r="AH5"/>
      <c r="AI5"/>
      <c r="AJ5"/>
      <c r="AL5"/>
      <c r="AM5"/>
      <c r="AN5"/>
      <c r="AO5"/>
      <c r="AP5"/>
    </row>
    <row r="6" spans="1:53" ht="15.6">
      <c r="A6" s="28"/>
      <c r="B6" s="28"/>
      <c r="C6" s="28"/>
      <c r="D6" s="28"/>
      <c r="E6" s="71"/>
      <c r="F6" s="71"/>
      <c r="G6" s="71"/>
      <c r="H6" s="102"/>
      <c r="I6" s="102"/>
      <c r="J6" s="102"/>
      <c r="K6" s="28"/>
      <c r="L6" s="71"/>
      <c r="M6" s="71"/>
      <c r="N6" s="71"/>
      <c r="O6" s="71"/>
      <c r="P6" s="28"/>
      <c r="Q6" s="71"/>
      <c r="R6" s="72" t="s">
        <v>3</v>
      </c>
      <c r="S6" s="28"/>
      <c r="T6" s="34"/>
      <c r="U6" s="28"/>
      <c r="AH6"/>
      <c r="AI6"/>
      <c r="AJ6"/>
      <c r="AL6"/>
      <c r="AM6"/>
      <c r="AN6"/>
      <c r="AO6"/>
      <c r="AP6"/>
    </row>
    <row r="7" spans="1:53" ht="21">
      <c r="A7" s="28"/>
      <c r="B7" s="28"/>
      <c r="C7" s="28"/>
      <c r="D7" s="34" t="s">
        <v>3</v>
      </c>
      <c r="E7" s="72"/>
      <c r="F7" s="72"/>
      <c r="G7" s="72" t="s">
        <v>3</v>
      </c>
      <c r="H7" s="95" t="s">
        <v>3</v>
      </c>
      <c r="I7" s="95" t="s">
        <v>1</v>
      </c>
      <c r="J7" s="95"/>
      <c r="K7" s="34"/>
      <c r="L7" s="72"/>
      <c r="M7" s="72" t="s">
        <v>18</v>
      </c>
      <c r="N7" s="72"/>
      <c r="O7" s="72" t="s">
        <v>476</v>
      </c>
      <c r="P7" s="34" t="s">
        <v>2</v>
      </c>
      <c r="Q7" s="72" t="s">
        <v>52</v>
      </c>
      <c r="R7" s="72" t="s">
        <v>11</v>
      </c>
      <c r="S7" s="34"/>
      <c r="T7" s="34" t="s">
        <v>534</v>
      </c>
      <c r="U7" s="28"/>
      <c r="V7" s="2"/>
      <c r="W7" s="56"/>
      <c r="AH7"/>
      <c r="AI7"/>
      <c r="AJ7"/>
      <c r="AL7"/>
      <c r="AM7"/>
      <c r="AN7"/>
      <c r="AO7"/>
      <c r="AP7"/>
    </row>
    <row r="8" spans="1:53" ht="15.6">
      <c r="A8" s="28"/>
      <c r="B8" s="34"/>
      <c r="C8" s="34" t="s">
        <v>539</v>
      </c>
      <c r="D8" s="34" t="s">
        <v>504</v>
      </c>
      <c r="E8" s="72" t="s">
        <v>3</v>
      </c>
      <c r="F8" s="115"/>
      <c r="G8" s="72" t="s">
        <v>482</v>
      </c>
      <c r="H8" s="95" t="s">
        <v>554</v>
      </c>
      <c r="I8" s="95" t="s">
        <v>554</v>
      </c>
      <c r="J8" s="95"/>
      <c r="K8" s="34" t="s">
        <v>18</v>
      </c>
      <c r="L8" s="115"/>
      <c r="M8" s="72" t="s">
        <v>480</v>
      </c>
      <c r="N8" s="115"/>
      <c r="O8" s="72" t="s">
        <v>480</v>
      </c>
      <c r="P8" s="34" t="s">
        <v>476</v>
      </c>
      <c r="Q8" s="72" t="s">
        <v>85</v>
      </c>
      <c r="R8" s="72" t="s">
        <v>533</v>
      </c>
      <c r="S8" s="34" t="s">
        <v>18</v>
      </c>
      <c r="T8" s="118" t="s">
        <v>535</v>
      </c>
      <c r="U8" s="28"/>
      <c r="V8" s="2"/>
      <c r="W8" s="2"/>
      <c r="X8" s="2"/>
      <c r="AH8"/>
      <c r="AI8"/>
      <c r="AJ8"/>
      <c r="AL8"/>
      <c r="AM8"/>
      <c r="AN8"/>
      <c r="AO8"/>
      <c r="AP8"/>
    </row>
    <row r="9" spans="1:53" ht="15.6">
      <c r="A9" s="28"/>
      <c r="B9" s="34" t="s">
        <v>63</v>
      </c>
      <c r="C9" s="34" t="s">
        <v>542</v>
      </c>
      <c r="D9" s="34" t="s">
        <v>505</v>
      </c>
      <c r="E9" s="72" t="s">
        <v>11</v>
      </c>
      <c r="F9" s="115" t="s">
        <v>532</v>
      </c>
      <c r="G9" s="72" t="s">
        <v>475</v>
      </c>
      <c r="H9" s="95" t="s">
        <v>556</v>
      </c>
      <c r="I9" s="95" t="s">
        <v>556</v>
      </c>
      <c r="J9" s="95"/>
      <c r="K9" s="34" t="s">
        <v>475</v>
      </c>
      <c r="L9" s="115" t="s">
        <v>532</v>
      </c>
      <c r="M9" s="72" t="s">
        <v>477</v>
      </c>
      <c r="N9" s="115" t="s">
        <v>532</v>
      </c>
      <c r="O9" s="72" t="s">
        <v>477</v>
      </c>
      <c r="P9" s="34" t="s">
        <v>478</v>
      </c>
      <c r="Q9" s="72" t="s">
        <v>484</v>
      </c>
      <c r="R9" s="72" t="s">
        <v>540</v>
      </c>
      <c r="S9" s="34" t="s">
        <v>30</v>
      </c>
      <c r="T9" s="34" t="s">
        <v>536</v>
      </c>
      <c r="U9" s="28"/>
      <c r="AH9"/>
      <c r="AI9"/>
      <c r="AJ9"/>
      <c r="AL9"/>
      <c r="AM9"/>
      <c r="AN9"/>
      <c r="AO9"/>
      <c r="AP9"/>
    </row>
    <row r="10" spans="1:53" ht="15.6">
      <c r="A10" s="28"/>
      <c r="B10" s="2">
        <f>+'Ark1'!C151</f>
        <v>2024</v>
      </c>
      <c r="C10" s="2">
        <f>+'Ark1'!E151</f>
        <v>1</v>
      </c>
      <c r="D10" s="2">
        <f>+IF(E10=0,"",'Ark1'!Q151)</f>
        <v>79</v>
      </c>
      <c r="E10" s="18">
        <f>+'Ark1'!R151</f>
        <v>404</v>
      </c>
      <c r="F10" s="18">
        <f t="shared" ref="F10:F40" si="0">+IF(E10=0,"",E10-E64)</f>
        <v>-88</v>
      </c>
      <c r="G10" s="18">
        <f>+IF(E10=0,"",'Ark1'!S151)</f>
        <v>404</v>
      </c>
      <c r="H10" s="51">
        <f>+'Ark1'!T151</f>
        <v>1.5740668588794515</v>
      </c>
      <c r="I10" s="51">
        <f>+'Ark1'!U151</f>
        <v>1.6159868131910731</v>
      </c>
      <c r="J10" s="95"/>
      <c r="K10" s="5">
        <f>+IF(E10=0,"",'Ark1'!W151)</f>
        <v>59.198019801980202</v>
      </c>
      <c r="L10" s="5">
        <f t="shared" ref="L10:L40" si="1">+K10-K64</f>
        <v>0.28355951684780933</v>
      </c>
      <c r="M10" s="18">
        <f>+IF(E10=0,"",'Ark1'!Z151)</f>
        <v>156.88762376237636</v>
      </c>
      <c r="N10" s="18">
        <f t="shared" ref="N10:N40" si="2">+IF(E10=0,"",M10-M64)</f>
        <v>2.5086013591177903</v>
      </c>
      <c r="O10" s="18">
        <f>+IF(E10=0,"",'Ark1'!AA151)</f>
        <v>30.011739374685781</v>
      </c>
      <c r="P10" s="5">
        <f>+IF(E10=0,"",'Ark1'!AB151)</f>
        <v>4.4510979888718794</v>
      </c>
      <c r="Q10" s="18">
        <f>+IF(E10=0,"",'Ark1'!AC151)</f>
        <v>-25.942042496083445</v>
      </c>
      <c r="R10" s="18">
        <f t="shared" ref="R10:R40" si="3">+IF(E10=0,"",IF(E10=0,"",E10/D10))</f>
        <v>5.1139240506329111</v>
      </c>
      <c r="S10" s="5">
        <f>+IF(E10=0,"",'Ark1'!V151)</f>
        <v>5.7821782178217829</v>
      </c>
      <c r="T10" s="18">
        <f t="shared" ref="T10:T40" si="4">+IF(E10=0,"",(E10*M10)/1000)</f>
        <v>63.382600000000046</v>
      </c>
      <c r="U10" s="28"/>
      <c r="AH10"/>
      <c r="AI10"/>
      <c r="AJ10"/>
      <c r="AL10"/>
      <c r="AM10"/>
      <c r="AN10"/>
      <c r="AO10"/>
      <c r="AP10"/>
    </row>
    <row r="11" spans="1:53" ht="15.6">
      <c r="A11" s="28"/>
      <c r="B11" s="2">
        <f>+'Ark1'!C152</f>
        <v>2024</v>
      </c>
      <c r="C11" s="2">
        <f>+'Ark1'!E152</f>
        <v>2</v>
      </c>
      <c r="D11" s="2">
        <f>+IF(E11=0,"",'Ark1'!Q152)</f>
        <v>91</v>
      </c>
      <c r="E11" s="18">
        <f>+'Ark1'!R152</f>
        <v>717</v>
      </c>
      <c r="F11" s="18">
        <f t="shared" si="0"/>
        <v>93</v>
      </c>
      <c r="G11" s="18">
        <f>+IF(E11=0,"",'Ark1'!S152)</f>
        <v>709</v>
      </c>
      <c r="H11" s="51">
        <f>+'Ark1'!T152</f>
        <v>2.7935790540014023</v>
      </c>
      <c r="I11" s="51">
        <f>+'Ark1'!U152</f>
        <v>2.8809634618902038</v>
      </c>
      <c r="J11" s="95"/>
      <c r="K11" s="5">
        <f>+IF(E11=0,"",'Ark1'!W152)</f>
        <v>58.055007052186191</v>
      </c>
      <c r="L11" s="5">
        <f t="shared" si="1"/>
        <v>4.5391667570790162E-2</v>
      </c>
      <c r="M11" s="18">
        <f>+IF(E11=0,"",'Ark1'!Z152)</f>
        <v>159.37630465444283</v>
      </c>
      <c r="N11" s="18">
        <f t="shared" si="2"/>
        <v>-0.39052226863429951</v>
      </c>
      <c r="O11" s="18">
        <f>+IF(E11=0,"",'Ark1'!AA152)</f>
        <v>29.938548767139576</v>
      </c>
      <c r="P11" s="5">
        <f>+IF(E11=0,"",'Ark1'!AB152)</f>
        <v>4.6649149194678659</v>
      </c>
      <c r="Q11" s="18">
        <f>+IF(E11=0,"",'Ark1'!AC152)</f>
        <v>-32.868654679800358</v>
      </c>
      <c r="R11" s="18">
        <f t="shared" si="3"/>
        <v>7.8791208791208796</v>
      </c>
      <c r="S11" s="5">
        <f>+IF(E11=0,"",'Ark1'!V152)</f>
        <v>7.2789400278940013</v>
      </c>
      <c r="T11" s="18">
        <f t="shared" si="4"/>
        <v>114.27281043723552</v>
      </c>
      <c r="U11" s="28"/>
      <c r="AH11"/>
      <c r="AI11"/>
      <c r="AJ11"/>
      <c r="AL11"/>
      <c r="AM11"/>
      <c r="AN11"/>
      <c r="AO11"/>
      <c r="AP11"/>
    </row>
    <row r="12" spans="1:53" ht="15.6">
      <c r="A12" s="28"/>
      <c r="B12" s="2">
        <f>+'Ark1'!C153</f>
        <v>2024</v>
      </c>
      <c r="C12" s="2">
        <f>+'Ark1'!E153</f>
        <v>3</v>
      </c>
      <c r="D12" s="2">
        <f>+IF(E12=0,"",'Ark1'!Q153)</f>
        <v>102</v>
      </c>
      <c r="E12" s="18">
        <f>+'Ark1'!R153</f>
        <v>604</v>
      </c>
      <c r="F12" s="18">
        <f t="shared" si="0"/>
        <v>12</v>
      </c>
      <c r="G12" s="18">
        <f>+IF(E12=0,"",'Ark1'!S153)</f>
        <v>603</v>
      </c>
      <c r="H12" s="51">
        <f>+'Ark1'!T153</f>
        <v>2.3533078781267047</v>
      </c>
      <c r="I12" s="51">
        <f>+'Ark1'!U153</f>
        <v>2.409414498809936</v>
      </c>
      <c r="J12" s="95"/>
      <c r="K12" s="5">
        <f>+IF(E12=0,"",'Ark1'!W153)</f>
        <v>58.781094527363187</v>
      </c>
      <c r="L12" s="5">
        <f t="shared" si="1"/>
        <v>0.23100963771974392</v>
      </c>
      <c r="M12" s="18">
        <f>+IF(E12=0,"",'Ark1'!Z153)</f>
        <v>156.72072968490886</v>
      </c>
      <c r="N12" s="18">
        <f t="shared" si="2"/>
        <v>-0.81882888894517691</v>
      </c>
      <c r="O12" s="18">
        <f>+IF(E12=0,"",'Ark1'!AA153)</f>
        <v>30.776523188415563</v>
      </c>
      <c r="P12" s="5">
        <f>+IF(E12=0,"",'Ark1'!AB153)</f>
        <v>4.5865736131100476</v>
      </c>
      <c r="Q12" s="18">
        <f>+IF(E12=0,"",'Ark1'!AC153)</f>
        <v>-34.467333846890746</v>
      </c>
      <c r="R12" s="18">
        <f t="shared" si="3"/>
        <v>5.9215686274509807</v>
      </c>
      <c r="S12" s="5">
        <f>+IF(E12=0,"",'Ark1'!V153)</f>
        <v>6.4072847682119196</v>
      </c>
      <c r="T12" s="18">
        <f t="shared" si="4"/>
        <v>94.659320729684964</v>
      </c>
      <c r="U12" s="28"/>
      <c r="AH12"/>
      <c r="AI12"/>
      <c r="AJ12"/>
      <c r="AL12"/>
      <c r="AM12"/>
      <c r="AN12"/>
      <c r="AO12"/>
      <c r="AP12"/>
    </row>
    <row r="13" spans="1:53" ht="15.6">
      <c r="A13" s="28"/>
      <c r="B13" s="2">
        <f>+'Ark1'!C154</f>
        <v>2024</v>
      </c>
      <c r="C13" s="2">
        <f>+'Ark1'!E154</f>
        <v>4</v>
      </c>
      <c r="D13" s="2">
        <f>+IF(E13=0,"",'Ark1'!Q154)</f>
        <v>95</v>
      </c>
      <c r="E13" s="18">
        <f>+'Ark1'!R154</f>
        <v>650</v>
      </c>
      <c r="F13" s="18">
        <f t="shared" si="0"/>
        <v>126</v>
      </c>
      <c r="G13" s="18">
        <f>+IF(E13=0,"",'Ark1'!S154)</f>
        <v>650</v>
      </c>
      <c r="H13" s="51">
        <f>+'Ark1'!T154</f>
        <v>2.5325333125535736</v>
      </c>
      <c r="I13" s="51">
        <f>+'Ark1'!U154</f>
        <v>2.5102272369752807</v>
      </c>
      <c r="J13" s="95"/>
      <c r="K13" s="5">
        <f>+IF(E13=0,"",'Ark1'!W154)</f>
        <v>59.341538461538448</v>
      </c>
      <c r="L13" s="5">
        <f t="shared" si="1"/>
        <v>-1.9838211501706837E-2</v>
      </c>
      <c r="M13" s="18">
        <f>+IF(E13=0,"",'Ark1'!Z154)</f>
        <v>151.4718461538462</v>
      </c>
      <c r="N13" s="18">
        <f t="shared" si="2"/>
        <v>-4.8128574790409004</v>
      </c>
      <c r="O13" s="18">
        <f>+IF(E13=0,"",'Ark1'!AA154)</f>
        <v>30.258244262059808</v>
      </c>
      <c r="P13" s="5">
        <f>+IF(E13=0,"",'Ark1'!AB154)</f>
        <v>4.2967211938582901</v>
      </c>
      <c r="Q13" s="18">
        <f>+IF(E13=0,"",'Ark1'!AC154)</f>
        <v>-31.765241656179352</v>
      </c>
      <c r="R13" s="18">
        <f t="shared" si="3"/>
        <v>6.8421052631578947</v>
      </c>
      <c r="S13" s="5">
        <f>+IF(E13=0,"",'Ark1'!V154)</f>
        <v>5.9353846153846144</v>
      </c>
      <c r="T13" s="18">
        <f t="shared" si="4"/>
        <v>98.456700000000026</v>
      </c>
      <c r="U13" s="28"/>
      <c r="AH13"/>
      <c r="AI13"/>
      <c r="AJ13"/>
      <c r="AL13"/>
      <c r="AM13"/>
      <c r="AN13"/>
      <c r="AO13"/>
      <c r="AP13"/>
    </row>
    <row r="14" spans="1:53" ht="15.6">
      <c r="A14" s="28"/>
      <c r="B14" s="2">
        <f>+'Ark1'!C155</f>
        <v>2024</v>
      </c>
      <c r="C14" s="2">
        <f>+'Ark1'!E155</f>
        <v>5</v>
      </c>
      <c r="D14" s="2">
        <f>+IF(E14=0,"",'Ark1'!Q155)</f>
        <v>91</v>
      </c>
      <c r="E14" s="18">
        <f>+'Ark1'!R155</f>
        <v>479</v>
      </c>
      <c r="F14" s="18">
        <f t="shared" si="0"/>
        <v>-203</v>
      </c>
      <c r="G14" s="18">
        <f>+IF(E14=0,"",'Ark1'!S155)</f>
        <v>478</v>
      </c>
      <c r="H14" s="51">
        <f>+'Ark1'!T155</f>
        <v>1.8662822410971716</v>
      </c>
      <c r="I14" s="51">
        <f>+'Ark1'!U155</f>
        <v>1.8823485439097729</v>
      </c>
      <c r="J14" s="95"/>
      <c r="K14" s="5">
        <f>+IF(E14=0,"",'Ark1'!W155)</f>
        <v>59.125523012552307</v>
      </c>
      <c r="L14" s="5">
        <f t="shared" si="1"/>
        <v>-0.21758549184651343</v>
      </c>
      <c r="M14" s="18">
        <f>+IF(E14=0,"",'Ark1'!Z155)</f>
        <v>154.4558577405858</v>
      </c>
      <c r="N14" s="18">
        <f t="shared" si="2"/>
        <v>0.31729469073241034</v>
      </c>
      <c r="O14" s="18">
        <f>+IF(E14=0,"",'Ark1'!AA155)</f>
        <v>30.561728418555443</v>
      </c>
      <c r="P14" s="5">
        <f>+IF(E14=0,"",'Ark1'!AB155)</f>
        <v>4.6704063909006033</v>
      </c>
      <c r="Q14" s="18">
        <f>+IF(E14=0,"",'Ark1'!AC155)</f>
        <v>-34.795054147387525</v>
      </c>
      <c r="R14" s="18">
        <f t="shared" si="3"/>
        <v>5.2637362637362637</v>
      </c>
      <c r="S14" s="5">
        <f>+IF(E14=0,"",'Ark1'!V155)</f>
        <v>5.9039665970772441</v>
      </c>
      <c r="T14" s="18">
        <f t="shared" si="4"/>
        <v>73.984355857740596</v>
      </c>
      <c r="U14" s="28"/>
      <c r="AH14"/>
      <c r="AI14"/>
      <c r="AJ14"/>
      <c r="AL14"/>
      <c r="AM14"/>
      <c r="AN14"/>
      <c r="AO14"/>
      <c r="AP14"/>
    </row>
    <row r="15" spans="1:53" ht="15.6">
      <c r="A15" s="28"/>
      <c r="B15" s="2">
        <f>+'Ark1'!C156</f>
        <v>2024</v>
      </c>
      <c r="C15" s="2">
        <f>+'Ark1'!E156</f>
        <v>6</v>
      </c>
      <c r="D15" s="2">
        <f>+IF(E15=0,"",'Ark1'!Q156)</f>
        <v>121</v>
      </c>
      <c r="E15" s="18">
        <f>+'Ark1'!R156</f>
        <v>786</v>
      </c>
      <c r="F15" s="18">
        <f t="shared" si="0"/>
        <v>93</v>
      </c>
      <c r="G15" s="18">
        <f>+IF(E15=0,"",'Ark1'!S156)</f>
        <v>782</v>
      </c>
      <c r="H15" s="51">
        <f>+'Ark1'!T156</f>
        <v>3.0624172056417049</v>
      </c>
      <c r="I15" s="51">
        <f>+'Ark1'!U156</f>
        <v>3.0408269025832446</v>
      </c>
      <c r="J15" s="95"/>
      <c r="K15" s="5">
        <f>+IF(E15=0,"",'Ark1'!W156)</f>
        <v>59.034526854219955</v>
      </c>
      <c r="L15" s="5">
        <f t="shared" si="1"/>
        <v>-0.29784308797660231</v>
      </c>
      <c r="M15" s="18">
        <f>+IF(E15=0,"",'Ark1'!Z156)</f>
        <v>152.51662404092076</v>
      </c>
      <c r="N15" s="18">
        <f t="shared" si="2"/>
        <v>-1.0158904099461665</v>
      </c>
      <c r="O15" s="18">
        <f>+IF(E15=0,"",'Ark1'!AA156)</f>
        <v>32.160806870743961</v>
      </c>
      <c r="P15" s="5">
        <f>+IF(E15=0,"",'Ark1'!AB156)</f>
        <v>3.6737243162192623</v>
      </c>
      <c r="Q15" s="18">
        <f>+IF(E15=0,"",'Ark1'!AC156)</f>
        <v>-56.665013827327989</v>
      </c>
      <c r="R15" s="18">
        <f t="shared" si="3"/>
        <v>6.4958677685950414</v>
      </c>
      <c r="S15" s="5">
        <f>+IF(E15=0,"",'Ark1'!V156)</f>
        <v>5.6488549618320612</v>
      </c>
      <c r="T15" s="18">
        <f t="shared" si="4"/>
        <v>119.87806649616373</v>
      </c>
      <c r="U15" s="28"/>
      <c r="AH15"/>
      <c r="AI15"/>
      <c r="AJ15"/>
      <c r="AL15"/>
      <c r="AM15"/>
      <c r="AN15"/>
      <c r="AO15"/>
      <c r="AP15"/>
    </row>
    <row r="16" spans="1:53" ht="15.6">
      <c r="A16" s="28"/>
      <c r="B16" s="2">
        <f>+'Ark1'!C157</f>
        <v>2024</v>
      </c>
      <c r="C16" s="2">
        <f>+'Ark1'!E157</f>
        <v>7</v>
      </c>
      <c r="D16" s="2">
        <f>+IF(E16=0,"",'Ark1'!Q157)</f>
        <v>97</v>
      </c>
      <c r="E16" s="18">
        <f>+'Ark1'!R157</f>
        <v>591</v>
      </c>
      <c r="F16" s="18">
        <f t="shared" si="0"/>
        <v>52</v>
      </c>
      <c r="G16" s="18">
        <f>+IF(E16=0,"",'Ark1'!S157)</f>
        <v>588</v>
      </c>
      <c r="H16" s="51">
        <f>+'Ark1'!T157</f>
        <v>2.302657211875633</v>
      </c>
      <c r="I16" s="51">
        <f>+'Ark1'!U157</f>
        <v>2.2293788220994899</v>
      </c>
      <c r="J16" s="95"/>
      <c r="K16" s="5">
        <f>+IF(E16=0,"",'Ark1'!W157)</f>
        <v>59.052721088435355</v>
      </c>
      <c r="L16" s="5">
        <f t="shared" si="1"/>
        <v>-0.3710707331259897</v>
      </c>
      <c r="M16" s="18">
        <f>+IF(E16=0,"",'Ark1'!Z157)</f>
        <v>148.70952380952372</v>
      </c>
      <c r="N16" s="18">
        <f t="shared" si="2"/>
        <v>-2.8406620640823235</v>
      </c>
      <c r="O16" s="18">
        <f>+IF(E16=0,"",'Ark1'!AA157)</f>
        <v>30.655358385320568</v>
      </c>
      <c r="P16" s="5">
        <f>+IF(E16=0,"",'Ark1'!AB157)</f>
        <v>4.8084685864314078</v>
      </c>
      <c r="Q16" s="18">
        <f>+IF(E16=0,"",'Ark1'!AC157)</f>
        <v>-28.538547057750954</v>
      </c>
      <c r="R16" s="18">
        <f t="shared" si="3"/>
        <v>6.0927835051546388</v>
      </c>
      <c r="S16" s="5">
        <f>+IF(E16=0,"",'Ark1'!V157)</f>
        <v>5.7901861252115054</v>
      </c>
      <c r="T16" s="18">
        <f t="shared" si="4"/>
        <v>87.887328571428512</v>
      </c>
      <c r="U16" s="28"/>
      <c r="AH16"/>
      <c r="AI16"/>
      <c r="AJ16"/>
      <c r="AL16"/>
      <c r="AM16"/>
      <c r="AN16"/>
      <c r="AO16"/>
      <c r="AP16"/>
    </row>
    <row r="17" spans="1:42" ht="15.6">
      <c r="A17" s="28"/>
      <c r="B17" s="2">
        <f>+'Ark1'!C158</f>
        <v>2024</v>
      </c>
      <c r="C17" s="2">
        <f>+'Ark1'!E158</f>
        <v>8</v>
      </c>
      <c r="D17" s="2">
        <f>+IF(E17=0,"",'Ark1'!Q158)</f>
        <v>95</v>
      </c>
      <c r="E17" s="18">
        <f>+'Ark1'!R158</f>
        <v>608</v>
      </c>
      <c r="F17" s="18">
        <f t="shared" si="0"/>
        <v>-37</v>
      </c>
      <c r="G17" s="18">
        <f>+IF(E17=0,"",'Ark1'!S158)</f>
        <v>606</v>
      </c>
      <c r="H17" s="51">
        <f>+'Ark1'!T158</f>
        <v>2.3688926985116496</v>
      </c>
      <c r="I17" s="51">
        <f>+'Ark1'!U158</f>
        <v>2.3892575602414823</v>
      </c>
      <c r="J17" s="95"/>
      <c r="K17" s="5">
        <f>+IF(E17=0,"",'Ark1'!W158)</f>
        <v>59.301980198019798</v>
      </c>
      <c r="L17" s="5">
        <f t="shared" si="1"/>
        <v>0.54111063280240757</v>
      </c>
      <c r="M17" s="18">
        <f>+IF(E17=0,"",'Ark1'!Z158)</f>
        <v>154.64026402640272</v>
      </c>
      <c r="N17" s="18">
        <f t="shared" si="2"/>
        <v>-3.4008850419202759</v>
      </c>
      <c r="O17" s="18">
        <f>+IF(E17=0,"",'Ark1'!AA158)</f>
        <v>31.165938756022303</v>
      </c>
      <c r="P17" s="5">
        <f>+IF(E17=0,"",'Ark1'!AB158)</f>
        <v>4.6857937156347811</v>
      </c>
      <c r="Q17" s="18">
        <f>+IF(E17=0,"",'Ark1'!AC158)</f>
        <v>-36.140682014120159</v>
      </c>
      <c r="R17" s="18">
        <f t="shared" si="3"/>
        <v>6.4</v>
      </c>
      <c r="S17" s="5">
        <f>+IF(E17=0,"",'Ark1'!V158)</f>
        <v>5.7039473684210513</v>
      </c>
      <c r="T17" s="18">
        <f t="shared" si="4"/>
        <v>94.021280528052856</v>
      </c>
      <c r="U17" s="28"/>
      <c r="AH17"/>
      <c r="AI17"/>
      <c r="AJ17"/>
      <c r="AL17"/>
      <c r="AM17"/>
      <c r="AN17"/>
      <c r="AO17"/>
      <c r="AP17"/>
    </row>
    <row r="18" spans="1:42" ht="15.6">
      <c r="A18" s="28"/>
      <c r="B18" s="2">
        <f>+'Ark1'!C159</f>
        <v>2024</v>
      </c>
      <c r="C18" s="2">
        <f>+'Ark1'!E159</f>
        <v>9</v>
      </c>
      <c r="D18" s="2">
        <f>+IF(E18=0,"",'Ark1'!Q159)</f>
        <v>105</v>
      </c>
      <c r="E18" s="18">
        <f>+'Ark1'!R159</f>
        <v>628</v>
      </c>
      <c r="F18" s="18">
        <f t="shared" si="0"/>
        <v>6</v>
      </c>
      <c r="G18" s="18">
        <f>+IF(E18=0,"",'Ark1'!S159)</f>
        <v>628</v>
      </c>
      <c r="H18" s="51">
        <f>+'Ark1'!T159</f>
        <v>2.4468168004363751</v>
      </c>
      <c r="I18" s="51">
        <f>+'Ark1'!U159</f>
        <v>2.5093195883374877</v>
      </c>
      <c r="J18" s="95"/>
      <c r="K18" s="5">
        <f>+IF(E18=0,"",'Ark1'!W159)</f>
        <v>59.014331210191081</v>
      </c>
      <c r="L18" s="5">
        <f t="shared" si="1"/>
        <v>-9.6601265693180949E-2</v>
      </c>
      <c r="M18" s="18">
        <f>+IF(E18=0,"",'Ark1'!Z159)</f>
        <v>156.72149681528643</v>
      </c>
      <c r="N18" s="18">
        <f t="shared" si="2"/>
        <v>4.2967379728426351</v>
      </c>
      <c r="O18" s="18">
        <f>+IF(E18=0,"",'Ark1'!AA159)</f>
        <v>28.548321416878025</v>
      </c>
      <c r="P18" s="5">
        <f>+IF(E18=0,"",'Ark1'!AB159)</f>
        <v>4.4185608479156242</v>
      </c>
      <c r="Q18" s="18">
        <f>+IF(E18=0,"",'Ark1'!AC159)</f>
        <v>-32.566791039919408</v>
      </c>
      <c r="R18" s="18">
        <f t="shared" si="3"/>
        <v>5.980952380952381</v>
      </c>
      <c r="S18" s="5">
        <f>+IF(E18=0,"",'Ark1'!V159)</f>
        <v>6.2786624203821644</v>
      </c>
      <c r="T18" s="18">
        <f t="shared" si="4"/>
        <v>98.421099999999882</v>
      </c>
      <c r="U18" s="28"/>
      <c r="AH18"/>
      <c r="AI18"/>
      <c r="AJ18"/>
      <c r="AL18"/>
      <c r="AM18"/>
      <c r="AN18"/>
      <c r="AO18"/>
      <c r="AP18"/>
    </row>
    <row r="19" spans="1:42" ht="15.6">
      <c r="A19" s="28"/>
      <c r="B19" s="2">
        <f>+'Ark1'!C160</f>
        <v>2024</v>
      </c>
      <c r="C19" s="2">
        <f>+'Ark1'!E160</f>
        <v>10</v>
      </c>
      <c r="D19" s="2">
        <f>+IF(E19=0,"",'Ark1'!Q160)</f>
        <v>103</v>
      </c>
      <c r="E19" s="18">
        <f>+'Ark1'!R160</f>
        <v>554</v>
      </c>
      <c r="F19" s="18">
        <f t="shared" si="0"/>
        <v>67</v>
      </c>
      <c r="G19" s="18">
        <f>+IF(E19=0,"",'Ark1'!S160)</f>
        <v>553</v>
      </c>
      <c r="H19" s="51">
        <f>+'Ark1'!T160</f>
        <v>2.1584976233148923</v>
      </c>
      <c r="I19" s="51">
        <f>+'Ark1'!U160</f>
        <v>2.2061980877882874</v>
      </c>
      <c r="J19" s="95"/>
      <c r="K19" s="5">
        <f>+IF(E19=0,"",'Ark1'!W160)</f>
        <v>58.82459312839061</v>
      </c>
      <c r="L19" s="5">
        <f t="shared" si="1"/>
        <v>-0.67438017756420265</v>
      </c>
      <c r="M19" s="18">
        <f>+IF(E19=0,"",'Ark1'!Z160)</f>
        <v>156.47739602169989</v>
      </c>
      <c r="N19" s="18">
        <f t="shared" si="2"/>
        <v>-0.37784011793041827</v>
      </c>
      <c r="O19" s="18">
        <f>+IF(E19=0,"",'Ark1'!AA160)</f>
        <v>28.512409894521557</v>
      </c>
      <c r="P19" s="5">
        <f>+IF(E19=0,"",'Ark1'!AB160)</f>
        <v>4.860064506201291</v>
      </c>
      <c r="Q19" s="18">
        <f>+IF(E19=0,"",'Ark1'!AC160)</f>
        <v>-42.774137579949475</v>
      </c>
      <c r="R19" s="18">
        <f t="shared" si="3"/>
        <v>5.3786407766990294</v>
      </c>
      <c r="S19" s="5">
        <f>+IF(E19=0,"",'Ark1'!V160)</f>
        <v>6.1967509025270759</v>
      </c>
      <c r="T19" s="18">
        <f t="shared" si="4"/>
        <v>86.688477396021739</v>
      </c>
      <c r="U19" s="28"/>
      <c r="AH19"/>
      <c r="AI19"/>
      <c r="AJ19"/>
      <c r="AL19"/>
      <c r="AM19"/>
      <c r="AN19"/>
      <c r="AO19"/>
      <c r="AP19"/>
    </row>
    <row r="20" spans="1:42" ht="15.6">
      <c r="A20" s="28"/>
      <c r="B20" s="2">
        <f>+'Ark1'!C161</f>
        <v>2024</v>
      </c>
      <c r="C20" s="2">
        <f>+'Ark1'!E161</f>
        <v>11</v>
      </c>
      <c r="D20" s="2">
        <f>+IF(E20=0,"",'Ark1'!Q161)</f>
        <v>104</v>
      </c>
      <c r="E20" s="18">
        <f>+'Ark1'!R161</f>
        <v>563</v>
      </c>
      <c r="F20" s="18">
        <f t="shared" si="0"/>
        <v>-17</v>
      </c>
      <c r="G20" s="18">
        <f>+IF(E20=0,"",'Ark1'!S161)</f>
        <v>562</v>
      </c>
      <c r="H20" s="51">
        <f>+'Ark1'!T161</f>
        <v>2.1935634691810182</v>
      </c>
      <c r="I20" s="51">
        <f>+'Ark1'!U161</f>
        <v>2.2068737251169783</v>
      </c>
      <c r="J20" s="95"/>
      <c r="K20" s="5">
        <f>+IF(E20=0,"",'Ark1'!W161)</f>
        <v>59.341637010676173</v>
      </c>
      <c r="L20" s="5">
        <f t="shared" si="1"/>
        <v>0.44508528653825152</v>
      </c>
      <c r="M20" s="18">
        <f>+IF(E20=0,"",'Ark1'!Z161)</f>
        <v>154.01868327402138</v>
      </c>
      <c r="N20" s="18">
        <f t="shared" si="2"/>
        <v>-0.86148913977160646</v>
      </c>
      <c r="O20" s="18">
        <f>+IF(E20=0,"",'Ark1'!AA161)</f>
        <v>30.377677051329993</v>
      </c>
      <c r="P20" s="5">
        <f>+IF(E20=0,"",'Ark1'!AB161)</f>
        <v>4.6055060838269997</v>
      </c>
      <c r="Q20" s="18">
        <f>+IF(E20=0,"",'Ark1'!AC161)</f>
        <v>-46.979386508098997</v>
      </c>
      <c r="R20" s="18">
        <f t="shared" si="3"/>
        <v>5.4134615384615383</v>
      </c>
      <c r="S20" s="5">
        <f>+IF(E20=0,"",'Ark1'!V161)</f>
        <v>5.6554174067495548</v>
      </c>
      <c r="T20" s="18">
        <f t="shared" si="4"/>
        <v>86.712518683274041</v>
      </c>
      <c r="U20" s="28"/>
      <c r="AH20"/>
      <c r="AI20"/>
      <c r="AJ20"/>
      <c r="AL20"/>
      <c r="AM20"/>
      <c r="AN20"/>
      <c r="AO20"/>
      <c r="AP20"/>
    </row>
    <row r="21" spans="1:42" ht="15.6">
      <c r="A21" s="28"/>
      <c r="B21" s="2">
        <f>+'Ark1'!C162</f>
        <v>2024</v>
      </c>
      <c r="C21" s="2">
        <f>+'Ark1'!E162</f>
        <v>12</v>
      </c>
      <c r="D21" s="2">
        <f>+IF(E21=0,"",'Ark1'!Q162)</f>
        <v>108</v>
      </c>
      <c r="E21" s="18">
        <f>+'Ark1'!R162</f>
        <v>728</v>
      </c>
      <c r="F21" s="18">
        <f t="shared" si="0"/>
        <v>8</v>
      </c>
      <c r="G21" s="18">
        <f>+IF(E21=0,"",'Ark1'!S162)</f>
        <v>726</v>
      </c>
      <c r="H21" s="51">
        <f>+'Ark1'!T162</f>
        <v>2.8364373100600004</v>
      </c>
      <c r="I21" s="51">
        <f>+'Ark1'!U162</f>
        <v>2.7628212636376128</v>
      </c>
      <c r="J21" s="95"/>
      <c r="K21" s="5">
        <f>+IF(E21=0,"",'Ark1'!W162)</f>
        <v>59.358126721763085</v>
      </c>
      <c r="L21" s="5">
        <f t="shared" si="1"/>
        <v>-1.931060414221264E-2</v>
      </c>
      <c r="M21" s="18">
        <f>+IF(E21=0,"",'Ark1'!Z162)</f>
        <v>149.26170798898076</v>
      </c>
      <c r="N21" s="18">
        <f t="shared" si="2"/>
        <v>-0.44873769347049119</v>
      </c>
      <c r="O21" s="18">
        <f>+IF(E21=0,"",'Ark1'!AA162)</f>
        <v>32.779321731404337</v>
      </c>
      <c r="P21" s="5">
        <f>+IF(E21=0,"",'Ark1'!AB162)</f>
        <v>4.6269790721164412</v>
      </c>
      <c r="Q21" s="18">
        <f>+IF(E21=0,"",'Ark1'!AC162)</f>
        <v>-44.28327868305665</v>
      </c>
      <c r="R21" s="18">
        <f t="shared" si="3"/>
        <v>6.7407407407407405</v>
      </c>
      <c r="S21" s="5">
        <f>+IF(E21=0,"",'Ark1'!V162)</f>
        <v>5.6359890109890118</v>
      </c>
      <c r="T21" s="18">
        <f t="shared" si="4"/>
        <v>108.662523415978</v>
      </c>
      <c r="U21" s="28"/>
      <c r="AH21"/>
      <c r="AI21"/>
      <c r="AJ21"/>
      <c r="AL21"/>
      <c r="AM21"/>
      <c r="AN21"/>
      <c r="AO21"/>
      <c r="AP21"/>
    </row>
    <row r="22" spans="1:42" ht="15.6">
      <c r="A22" s="28"/>
      <c r="B22" s="2">
        <f>+'Ark1'!C163</f>
        <v>2024</v>
      </c>
      <c r="C22" s="2">
        <f>+'Ark1'!E163</f>
        <v>13</v>
      </c>
      <c r="D22" s="2">
        <f>+IF(E22=0,"",'Ark1'!Q163)</f>
        <v>42</v>
      </c>
      <c r="E22" s="18">
        <f>+'Ark1'!R163</f>
        <v>192</v>
      </c>
      <c r="F22" s="18">
        <f t="shared" si="0"/>
        <v>-598</v>
      </c>
      <c r="G22" s="18">
        <f>+IF(E22=0,"",'Ark1'!S163)</f>
        <v>192</v>
      </c>
      <c r="H22" s="51">
        <f>+'Ark1'!T163</f>
        <v>0.74807137847736305</v>
      </c>
      <c r="I22" s="51">
        <f>+'Ark1'!U163</f>
        <v>0.79021522133904398</v>
      </c>
      <c r="J22" s="95"/>
      <c r="K22" s="5">
        <f>+IF(E22=0,"",'Ark1'!W163)</f>
        <v>59.21875</v>
      </c>
      <c r="L22" s="5">
        <f t="shared" si="1"/>
        <v>2.2298795944216465E-2</v>
      </c>
      <c r="M22" s="18">
        <f>+IF(E22=0,"",'Ark1'!Z163)</f>
        <v>161.42708333333337</v>
      </c>
      <c r="N22" s="18">
        <f t="shared" si="2"/>
        <v>5.6368425221801601</v>
      </c>
      <c r="O22" s="18">
        <f>+IF(E22=0,"",'Ark1'!AA163)</f>
        <v>33.571647509364887</v>
      </c>
      <c r="P22" s="5">
        <f>+IF(E22=0,"",'Ark1'!AB163)</f>
        <v>4.5016273099291553</v>
      </c>
      <c r="Q22" s="18">
        <f>+IF(E22=0,"",'Ark1'!AC163)</f>
        <v>-46.489712361867277</v>
      </c>
      <c r="R22" s="18">
        <f t="shared" si="3"/>
        <v>4.5714285714285712</v>
      </c>
      <c r="S22" s="5">
        <f>+IF(E22=0,"",'Ark1'!V163)</f>
        <v>5.2291666666666679</v>
      </c>
      <c r="T22" s="18">
        <f t="shared" si="4"/>
        <v>30.994000000000007</v>
      </c>
      <c r="U22" s="28"/>
      <c r="AH22"/>
      <c r="AI22"/>
      <c r="AJ22"/>
      <c r="AL22"/>
      <c r="AM22"/>
      <c r="AN22"/>
      <c r="AO22"/>
      <c r="AP22"/>
    </row>
    <row r="23" spans="1:42" ht="15.6">
      <c r="A23" s="28"/>
      <c r="B23" s="2">
        <f>+'Ark1'!C164</f>
        <v>2024</v>
      </c>
      <c r="C23" s="2">
        <f>+'Ark1'!E164</f>
        <v>14</v>
      </c>
      <c r="D23" s="2">
        <f>+IF(E23=0,"",'Ark1'!Q164)</f>
        <v>112</v>
      </c>
      <c r="E23" s="18">
        <f>+'Ark1'!R164</f>
        <v>775</v>
      </c>
      <c r="F23" s="18">
        <f t="shared" si="0"/>
        <v>567</v>
      </c>
      <c r="G23" s="18">
        <f>+IF(E23=0,"",'Ark1'!S164)</f>
        <v>775</v>
      </c>
      <c r="H23" s="51">
        <f>+'Ark1'!T164</f>
        <v>3.019558949583105</v>
      </c>
      <c r="I23" s="51">
        <f>+'Ark1'!U164</f>
        <v>3.0238849778694359</v>
      </c>
      <c r="J23" s="95"/>
      <c r="K23" s="5">
        <f>+IF(E23=0,"",'Ark1'!W164)</f>
        <v>59.249032258064496</v>
      </c>
      <c r="L23" s="5">
        <f t="shared" si="1"/>
        <v>-0.82789081885859162</v>
      </c>
      <c r="M23" s="18">
        <f>+IF(E23=0,"",'Ark1'!Z164)</f>
        <v>153.03677419354841</v>
      </c>
      <c r="N23" s="18">
        <f t="shared" si="2"/>
        <v>-5.0555334987593028</v>
      </c>
      <c r="O23" s="18">
        <f>+IF(E23=0,"",'Ark1'!AA164)</f>
        <v>28.984283214616724</v>
      </c>
      <c r="P23" s="5">
        <f>+IF(E23=0,"",'Ark1'!AB164)</f>
        <v>4.5173410355227528</v>
      </c>
      <c r="Q23" s="18">
        <f>+IF(E23=0,"",'Ark1'!AC164)</f>
        <v>-34.613905868350201</v>
      </c>
      <c r="R23" s="18">
        <f t="shared" si="3"/>
        <v>6.9196428571428568</v>
      </c>
      <c r="S23" s="5">
        <f>+IF(E23=0,"",'Ark1'!V164)</f>
        <v>5.7870967741935502</v>
      </c>
      <c r="T23" s="18">
        <f t="shared" si="4"/>
        <v>118.60350000000001</v>
      </c>
      <c r="U23" s="28"/>
      <c r="AH23"/>
      <c r="AI23"/>
      <c r="AJ23"/>
      <c r="AL23"/>
      <c r="AM23"/>
      <c r="AN23"/>
      <c r="AO23"/>
      <c r="AP23"/>
    </row>
    <row r="24" spans="1:42" ht="15.6">
      <c r="A24" s="28"/>
      <c r="B24" s="2">
        <f>+'Ark1'!C165</f>
        <v>2024</v>
      </c>
      <c r="C24" s="2">
        <f>+'Ark1'!E165</f>
        <v>15</v>
      </c>
      <c r="D24" s="2">
        <f>+IF(E24=0,"",'Ark1'!Q165)</f>
        <v>110</v>
      </c>
      <c r="E24" s="18">
        <f>+'Ark1'!R165</f>
        <v>723</v>
      </c>
      <c r="F24" s="18">
        <f t="shared" si="0"/>
        <v>-153</v>
      </c>
      <c r="G24" s="18">
        <f>+IF(E24=0,"",'Ark1'!S165)</f>
        <v>721</v>
      </c>
      <c r="H24" s="51">
        <f>+'Ark1'!T165</f>
        <v>2.8169562845788199</v>
      </c>
      <c r="I24" s="51">
        <f>+'Ark1'!U165</f>
        <v>2.8722745108857382</v>
      </c>
      <c r="J24" s="95"/>
      <c r="K24" s="5">
        <f>+IF(E24=0,"",'Ark1'!W165)</f>
        <v>58.621359223300949</v>
      </c>
      <c r="L24" s="5">
        <f t="shared" si="1"/>
        <v>-0.56492649098474601</v>
      </c>
      <c r="M24" s="18">
        <f>+IF(E24=0,"",'Ark1'!Z165)</f>
        <v>156.25104022191371</v>
      </c>
      <c r="N24" s="18">
        <f t="shared" si="2"/>
        <v>2.2394973647707275</v>
      </c>
      <c r="O24" s="18">
        <f>+IF(E24=0,"",'Ark1'!AA165)</f>
        <v>31.592695694545004</v>
      </c>
      <c r="P24" s="5">
        <f>+IF(E24=0,"",'Ark1'!AB165)</f>
        <v>4.8969450506770178</v>
      </c>
      <c r="Q24" s="18">
        <f>+IF(E24=0,"",'Ark1'!AC165)</f>
        <v>-43.976419147169878</v>
      </c>
      <c r="R24" s="18">
        <f t="shared" si="3"/>
        <v>6.5727272727272723</v>
      </c>
      <c r="S24" s="5">
        <f>+IF(E24=0,"",'Ark1'!V165)</f>
        <v>6.0110650069156248</v>
      </c>
      <c r="T24" s="18">
        <f t="shared" si="4"/>
        <v>112.96950208044362</v>
      </c>
      <c r="U24" s="28"/>
      <c r="AH24"/>
      <c r="AI24"/>
      <c r="AJ24"/>
      <c r="AL24"/>
      <c r="AM24"/>
      <c r="AN24"/>
      <c r="AO24"/>
      <c r="AP24"/>
    </row>
    <row r="25" spans="1:42" ht="15.6">
      <c r="A25" s="28"/>
      <c r="B25" s="2">
        <f>+'Ark1'!C166</f>
        <v>2024</v>
      </c>
      <c r="C25" s="2">
        <f>+'Ark1'!E166</f>
        <v>16</v>
      </c>
      <c r="D25" s="2">
        <f>+IF(E25=0,"",'Ark1'!Q166)</f>
        <v>107</v>
      </c>
      <c r="E25" s="18">
        <f>+'Ark1'!R166</f>
        <v>573</v>
      </c>
      <c r="F25" s="18">
        <f t="shared" si="0"/>
        <v>-170</v>
      </c>
      <c r="G25" s="18">
        <f>+IF(E25=0,"",'Ark1'!S166)</f>
        <v>572</v>
      </c>
      <c r="H25" s="51">
        <f>+'Ark1'!T166</f>
        <v>2.2325255201433798</v>
      </c>
      <c r="I25" s="51">
        <f>+'Ark1'!U166</f>
        <v>2.2014507794636655</v>
      </c>
      <c r="J25" s="95"/>
      <c r="K25" s="5">
        <f>+IF(E25=0,"",'Ark1'!W166)</f>
        <v>59.206293706293692</v>
      </c>
      <c r="L25" s="5">
        <f t="shared" si="1"/>
        <v>0.12532204637467004</v>
      </c>
      <c r="M25" s="18">
        <f>+IF(E25=0,"",'Ark1'!Z166)</f>
        <v>150.95419580419579</v>
      </c>
      <c r="N25" s="18">
        <f t="shared" si="2"/>
        <v>-5.9578149920255328</v>
      </c>
      <c r="O25" s="18">
        <f>+IF(E25=0,"",'Ark1'!AA166)</f>
        <v>28.915364800673633</v>
      </c>
      <c r="P25" s="5">
        <f>+IF(E25=0,"",'Ark1'!AB166)</f>
        <v>4.4221425807684547</v>
      </c>
      <c r="Q25" s="18">
        <f>+IF(E25=0,"",'Ark1'!AC166)</f>
        <v>-43.360422875399131</v>
      </c>
      <c r="R25" s="18">
        <f t="shared" si="3"/>
        <v>5.3551401869158877</v>
      </c>
      <c r="S25" s="5">
        <f>+IF(E25=0,"",'Ark1'!V166)</f>
        <v>5.8010471204188478</v>
      </c>
      <c r="T25" s="18">
        <f t="shared" si="4"/>
        <v>86.496754195804186</v>
      </c>
      <c r="U25" s="28"/>
      <c r="AH25"/>
      <c r="AI25"/>
      <c r="AJ25"/>
      <c r="AL25"/>
      <c r="AM25"/>
      <c r="AN25"/>
      <c r="AO25"/>
      <c r="AP25"/>
    </row>
    <row r="26" spans="1:42" ht="15.6">
      <c r="A26" s="28"/>
      <c r="B26" s="2">
        <f>+'Ark1'!C167</f>
        <v>2024</v>
      </c>
      <c r="C26" s="2">
        <f>+'Ark1'!E167</f>
        <v>17</v>
      </c>
      <c r="D26" s="2">
        <f>+IF(E26=0,"",'Ark1'!Q167)</f>
        <v>94</v>
      </c>
      <c r="E26" s="18">
        <f>+'Ark1'!R167</f>
        <v>570</v>
      </c>
      <c r="F26" s="18">
        <f t="shared" si="0"/>
        <v>-3</v>
      </c>
      <c r="G26" s="18">
        <f>+IF(E26=0,"",'Ark1'!S167)</f>
        <v>569</v>
      </c>
      <c r="H26" s="51">
        <f>+'Ark1'!T167</f>
        <v>2.2208369048546719</v>
      </c>
      <c r="I26" s="51">
        <f>+'Ark1'!U167</f>
        <v>2.2085054530051402</v>
      </c>
      <c r="J26" s="95"/>
      <c r="K26" s="5">
        <f>+IF(E26=0,"",'Ark1'!W167)</f>
        <v>59.321616871704755</v>
      </c>
      <c r="L26" s="5">
        <f t="shared" si="1"/>
        <v>0.76742106750895545</v>
      </c>
      <c r="M26" s="18">
        <f>+IF(E26=0,"",'Ark1'!Z167)</f>
        <v>152.23637961335669</v>
      </c>
      <c r="N26" s="18">
        <f t="shared" si="2"/>
        <v>-4.6819770299998424</v>
      </c>
      <c r="O26" s="18">
        <f>+IF(E26=0,"",'Ark1'!AA167)</f>
        <v>28.263896902018175</v>
      </c>
      <c r="P26" s="5">
        <f>+IF(E26=0,"",'Ark1'!AB167)</f>
        <v>4.7005485437807133</v>
      </c>
      <c r="Q26" s="18">
        <f>+IF(E26=0,"",'Ark1'!AC167)</f>
        <v>-31.050690522687361</v>
      </c>
      <c r="R26" s="18">
        <f t="shared" si="3"/>
        <v>6.0638297872340425</v>
      </c>
      <c r="S26" s="5">
        <f>+IF(E26=0,"",'Ark1'!V167)</f>
        <v>5.4877192982456142</v>
      </c>
      <c r="T26" s="18">
        <f t="shared" si="4"/>
        <v>86.774736379613316</v>
      </c>
      <c r="U26" s="28"/>
      <c r="AH26"/>
      <c r="AI26"/>
      <c r="AJ26"/>
      <c r="AL26"/>
      <c r="AM26"/>
      <c r="AN26"/>
      <c r="AO26"/>
      <c r="AP26"/>
    </row>
    <row r="27" spans="1:42" ht="15.6">
      <c r="A27" s="28"/>
      <c r="B27" s="2">
        <f>+'Ark1'!C168</f>
        <v>2024</v>
      </c>
      <c r="C27" s="2">
        <f>+'Ark1'!E168</f>
        <v>18</v>
      </c>
      <c r="D27" s="2">
        <f>+IF(E27=0,"",'Ark1'!Q168)</f>
        <v>90</v>
      </c>
      <c r="E27" s="18">
        <f>+'Ark1'!R168</f>
        <v>543</v>
      </c>
      <c r="F27" s="18">
        <f t="shared" si="0"/>
        <v>-37</v>
      </c>
      <c r="G27" s="18">
        <f>+IF(E27=0,"",'Ark1'!S168)</f>
        <v>543</v>
      </c>
      <c r="H27" s="51">
        <f>+'Ark1'!T168</f>
        <v>2.1156393672562923</v>
      </c>
      <c r="I27" s="51">
        <f>+'Ark1'!U168</f>
        <v>2.1274366222865577</v>
      </c>
      <c r="J27" s="95"/>
      <c r="K27" s="5">
        <f>+IF(E27=0,"",'Ark1'!W168)</f>
        <v>59.377532228360941</v>
      </c>
      <c r="L27" s="5">
        <f t="shared" si="1"/>
        <v>0.13270464215405298</v>
      </c>
      <c r="M27" s="18">
        <f>+IF(E27=0,"",'Ark1'!Z168)</f>
        <v>153.66998158379363</v>
      </c>
      <c r="N27" s="18">
        <f t="shared" si="2"/>
        <v>-3.911742554137362</v>
      </c>
      <c r="O27" s="18">
        <f>+IF(E27=0,"",'Ark1'!AA168)</f>
        <v>31.159656021070624</v>
      </c>
      <c r="P27" s="5">
        <f>+IF(E27=0,"",'Ark1'!AB168)</f>
        <v>4.478638862958233</v>
      </c>
      <c r="Q27" s="18">
        <f>+IF(E27=0,"",'Ark1'!AC168)</f>
        <v>-32.612774896684989</v>
      </c>
      <c r="R27" s="18">
        <f t="shared" si="3"/>
        <v>6.0333333333333332</v>
      </c>
      <c r="S27" s="5">
        <f>+IF(E27=0,"",'Ark1'!V168)</f>
        <v>5.59852670349908</v>
      </c>
      <c r="T27" s="18">
        <f t="shared" si="4"/>
        <v>83.442799999999949</v>
      </c>
      <c r="U27" s="28"/>
      <c r="AH27"/>
      <c r="AI27"/>
      <c r="AJ27"/>
      <c r="AL27"/>
      <c r="AM27"/>
      <c r="AN27"/>
      <c r="AO27"/>
      <c r="AP27"/>
    </row>
    <row r="28" spans="1:42" ht="15.6">
      <c r="A28" s="28"/>
      <c r="B28" s="2">
        <f>+'Ark1'!C169</f>
        <v>2024</v>
      </c>
      <c r="C28" s="2">
        <f>+'Ark1'!E169</f>
        <v>19</v>
      </c>
      <c r="D28" s="2">
        <f>+IF(E28=0,"",'Ark1'!Q169)</f>
        <v>78</v>
      </c>
      <c r="E28" s="18">
        <f>+'Ark1'!R169</f>
        <v>631</v>
      </c>
      <c r="F28" s="18">
        <f t="shared" si="0"/>
        <v>105</v>
      </c>
      <c r="G28" s="18">
        <f>+IF(E28=0,"",'Ark1'!S169)</f>
        <v>631</v>
      </c>
      <c r="H28" s="51">
        <f>+'Ark1'!T169</f>
        <v>2.4585054157250839</v>
      </c>
      <c r="I28" s="51">
        <f>+'Ark1'!U169</f>
        <v>2.3887501948512546</v>
      </c>
      <c r="J28" s="95"/>
      <c r="K28" s="5">
        <f>+IF(E28=0,"",'Ark1'!W169)</f>
        <v>59.218700475435824</v>
      </c>
      <c r="L28" s="5">
        <f t="shared" si="1"/>
        <v>-0.16796619123084611</v>
      </c>
      <c r="M28" s="18">
        <f>+IF(E28=0,"",'Ark1'!Z169)</f>
        <v>148.48193343898564</v>
      </c>
      <c r="N28" s="18">
        <f t="shared" si="2"/>
        <v>-7.2451141800620746</v>
      </c>
      <c r="O28" s="18">
        <f>+IF(E28=0,"",'Ark1'!AA169)</f>
        <v>30.305442284810663</v>
      </c>
      <c r="P28" s="5">
        <f>+IF(E28=0,"",'Ark1'!AB169)</f>
        <v>4.3473983210956959</v>
      </c>
      <c r="Q28" s="18">
        <f>+IF(E28=0,"",'Ark1'!AC169)</f>
        <v>-40.962119748024257</v>
      </c>
      <c r="R28" s="18">
        <f t="shared" si="3"/>
        <v>8.0897435897435894</v>
      </c>
      <c r="S28" s="5">
        <f>+IF(E28=0,"",'Ark1'!V169)</f>
        <v>5.478605388272582</v>
      </c>
      <c r="T28" s="18">
        <f t="shared" si="4"/>
        <v>93.69209999999994</v>
      </c>
      <c r="U28" s="28"/>
      <c r="AH28"/>
      <c r="AI28"/>
      <c r="AJ28"/>
      <c r="AL28"/>
      <c r="AM28"/>
      <c r="AN28"/>
      <c r="AO28"/>
      <c r="AP28"/>
    </row>
    <row r="29" spans="1:42" ht="15.6">
      <c r="A29" s="28"/>
      <c r="B29" s="2">
        <f>+'Ark1'!C170</f>
        <v>2024</v>
      </c>
      <c r="C29" s="2">
        <f>+'Ark1'!E170</f>
        <v>20</v>
      </c>
      <c r="D29" s="2">
        <f>+IF(E29=0,"",'Ark1'!Q170)</f>
        <v>94</v>
      </c>
      <c r="E29" s="18">
        <f>+'Ark1'!R170</f>
        <v>567</v>
      </c>
      <c r="F29" s="18">
        <f t="shared" si="0"/>
        <v>-56</v>
      </c>
      <c r="G29" s="18">
        <f>+IF(E29=0,"",'Ark1'!S170)</f>
        <v>566</v>
      </c>
      <c r="H29" s="51">
        <f>+'Ark1'!T170</f>
        <v>2.2091482895659627</v>
      </c>
      <c r="I29" s="51">
        <f>+'Ark1'!U170</f>
        <v>2.2104023366751298</v>
      </c>
      <c r="J29" s="95"/>
      <c r="K29" s="5">
        <f>+IF(E29=0,"",'Ark1'!W170)</f>
        <v>59.042402826855117</v>
      </c>
      <c r="L29" s="5">
        <f t="shared" si="1"/>
        <v>-0.33380296092623496</v>
      </c>
      <c r="M29" s="18">
        <f>+IF(E29=0,"",'Ark1'!Z170)</f>
        <v>153.17473498233221</v>
      </c>
      <c r="N29" s="18">
        <f t="shared" si="2"/>
        <v>0.33888289230017676</v>
      </c>
      <c r="O29" s="18">
        <f>+IF(E29=0,"",'Ark1'!AA170)</f>
        <v>30.673089594677176</v>
      </c>
      <c r="P29" s="5">
        <f>+IF(E29=0,"",'Ark1'!AB170)</f>
        <v>4.6743761194710816</v>
      </c>
      <c r="Q29" s="18">
        <f>+IF(E29=0,"",'Ark1'!AC170)</f>
        <v>-45.672480992752753</v>
      </c>
      <c r="R29" s="18">
        <f t="shared" si="3"/>
        <v>6.0319148936170217</v>
      </c>
      <c r="S29" s="5">
        <f>+IF(E29=0,"",'Ark1'!V170)</f>
        <v>5.8924162257495603</v>
      </c>
      <c r="T29" s="18">
        <f t="shared" si="4"/>
        <v>86.850074734982371</v>
      </c>
      <c r="U29" s="28"/>
      <c r="AH29"/>
      <c r="AI29"/>
      <c r="AJ29"/>
      <c r="AL29"/>
      <c r="AM29"/>
      <c r="AN29"/>
      <c r="AO29"/>
      <c r="AP29"/>
    </row>
    <row r="30" spans="1:42" ht="15.6">
      <c r="A30" s="28"/>
      <c r="B30" s="2">
        <f>+'Ark1'!C171</f>
        <v>2024</v>
      </c>
      <c r="C30" s="2">
        <f>+'Ark1'!E171</f>
        <v>21</v>
      </c>
      <c r="D30" s="2">
        <f>+IF(E30=0,"",'Ark1'!Q171)</f>
        <v>103</v>
      </c>
      <c r="E30" s="18">
        <f>+'Ark1'!R171</f>
        <v>595</v>
      </c>
      <c r="F30" s="18">
        <f t="shared" si="0"/>
        <v>70</v>
      </c>
      <c r="G30" s="18">
        <f>+IF(E30=0,"",'Ark1'!S171)</f>
        <v>595</v>
      </c>
      <c r="H30" s="51">
        <f>+'Ark1'!T171</f>
        <v>2.3182420322605779</v>
      </c>
      <c r="I30" s="51">
        <f>+'Ark1'!U171</f>
        <v>2.3981326302081905</v>
      </c>
      <c r="J30" s="95"/>
      <c r="K30" s="5">
        <f>+IF(E30=0,"",'Ark1'!W171)</f>
        <v>58.793277310924395</v>
      </c>
      <c r="L30" s="5">
        <f t="shared" si="1"/>
        <v>-0.80786772724355416</v>
      </c>
      <c r="M30" s="18">
        <f>+IF(E30=0,"",'Ark1'!Z171)</f>
        <v>158.08420168067238</v>
      </c>
      <c r="N30" s="18">
        <f t="shared" si="2"/>
        <v>7.7216062608251264</v>
      </c>
      <c r="O30" s="18">
        <f>+IF(E30=0,"",'Ark1'!AA171)</f>
        <v>30.021193956062358</v>
      </c>
      <c r="P30" s="5">
        <f>+IF(E30=0,"",'Ark1'!AB171)</f>
        <v>4.7285247595936681</v>
      </c>
      <c r="Q30" s="18">
        <f>+IF(E30=0,"",'Ark1'!AC171)</f>
        <v>-43.226027138360358</v>
      </c>
      <c r="R30" s="18">
        <f t="shared" si="3"/>
        <v>5.7766990291262132</v>
      </c>
      <c r="S30" s="5">
        <f>+IF(E30=0,"",'Ark1'!V171)</f>
        <v>5.9310924369747884</v>
      </c>
      <c r="T30" s="18">
        <f t="shared" si="4"/>
        <v>94.060100000000062</v>
      </c>
      <c r="U30" s="28"/>
      <c r="AH30"/>
      <c r="AI30"/>
      <c r="AJ30"/>
      <c r="AL30"/>
      <c r="AM30"/>
      <c r="AN30"/>
      <c r="AO30"/>
      <c r="AP30"/>
    </row>
    <row r="31" spans="1:42" ht="15.6">
      <c r="A31" s="28"/>
      <c r="B31" s="2">
        <f>+'Ark1'!C172</f>
        <v>2024</v>
      </c>
      <c r="C31" s="2">
        <f>+'Ark1'!E172</f>
        <v>22</v>
      </c>
      <c r="D31" s="2">
        <f>+IF(E31=0,"",'Ark1'!Q172)</f>
        <v>86</v>
      </c>
      <c r="E31" s="18">
        <f>+'Ark1'!R172</f>
        <v>674</v>
      </c>
      <c r="F31" s="18">
        <f t="shared" si="0"/>
        <v>-164</v>
      </c>
      <c r="G31" s="18">
        <f>+IF(E31=0,"",'Ark1'!S172)</f>
        <v>673</v>
      </c>
      <c r="H31" s="51">
        <f>+'Ark1'!T172</f>
        <v>2.6260422348632431</v>
      </c>
      <c r="I31" s="51">
        <f>+'Ark1'!U172</f>
        <v>2.5200354513280279</v>
      </c>
      <c r="J31" s="95"/>
      <c r="K31" s="5">
        <f>+IF(E31=0,"",'Ark1'!W172)</f>
        <v>59.540861812778608</v>
      </c>
      <c r="L31" s="5">
        <f t="shared" si="1"/>
        <v>0.6852532208931521</v>
      </c>
      <c r="M31" s="18">
        <f>+IF(E31=0,"",'Ark1'!Z172)</f>
        <v>146.86686478454661</v>
      </c>
      <c r="N31" s="18">
        <f t="shared" si="2"/>
        <v>-7.0751399887230946</v>
      </c>
      <c r="O31" s="18">
        <f>+IF(E31=0,"",'Ark1'!AA172)</f>
        <v>31.11434720364478</v>
      </c>
      <c r="P31" s="5">
        <f>+IF(E31=0,"",'Ark1'!AB172)</f>
        <v>4.4673366817884563</v>
      </c>
      <c r="Q31" s="18">
        <f>+IF(E31=0,"",'Ark1'!AC172)</f>
        <v>-47.552240219368898</v>
      </c>
      <c r="R31" s="18">
        <f t="shared" si="3"/>
        <v>7.8372093023255811</v>
      </c>
      <c r="S31" s="5">
        <f>+IF(E31=0,"",'Ark1'!V172)</f>
        <v>5.0890207715133515</v>
      </c>
      <c r="T31" s="18">
        <f t="shared" si="4"/>
        <v>98.988266864784407</v>
      </c>
      <c r="U31" s="28"/>
      <c r="AH31"/>
      <c r="AI31"/>
      <c r="AJ31"/>
      <c r="AL31"/>
      <c r="AM31"/>
      <c r="AN31"/>
      <c r="AO31"/>
      <c r="AP31"/>
    </row>
    <row r="32" spans="1:42" ht="15.6">
      <c r="A32" s="28"/>
      <c r="B32" s="2">
        <f>+'Ark1'!C173</f>
        <v>2024</v>
      </c>
      <c r="C32" s="2">
        <f>+'Ark1'!E173</f>
        <v>23</v>
      </c>
      <c r="D32" s="2">
        <f>+IF(E32=0,"",'Ark1'!Q173)</f>
        <v>107</v>
      </c>
      <c r="E32" s="18">
        <f>+'Ark1'!R173</f>
        <v>529</v>
      </c>
      <c r="F32" s="18">
        <f t="shared" si="0"/>
        <v>-13</v>
      </c>
      <c r="G32" s="18">
        <f>+IF(E32=0,"",'Ark1'!S173)</f>
        <v>529</v>
      </c>
      <c r="H32" s="51">
        <f>+'Ark1'!T173</f>
        <v>2.0610924959089845</v>
      </c>
      <c r="I32" s="51">
        <f>+'Ark1'!U173</f>
        <v>2.1066091455390623</v>
      </c>
      <c r="J32" s="95"/>
      <c r="K32" s="5">
        <f>+IF(E32=0,"",'Ark1'!W173)</f>
        <v>58.550094517958442</v>
      </c>
      <c r="L32" s="5">
        <f t="shared" si="1"/>
        <v>-0.34249807463415749</v>
      </c>
      <c r="M32" s="18">
        <f>+IF(E32=0,"",'Ark1'!Z173)</f>
        <v>156.19262759924379</v>
      </c>
      <c r="N32" s="18">
        <f t="shared" si="2"/>
        <v>0.36114611776230277</v>
      </c>
      <c r="O32" s="18">
        <f>+IF(E32=0,"",'Ark1'!AA173)</f>
        <v>31.430052601249422</v>
      </c>
      <c r="P32" s="5">
        <f>+IF(E32=0,"",'Ark1'!AB173)</f>
        <v>4.8252883192060851</v>
      </c>
      <c r="Q32" s="18">
        <f>+IF(E32=0,"",'Ark1'!AC173)</f>
        <v>-40.16153575292644</v>
      </c>
      <c r="R32" s="18">
        <f t="shared" si="3"/>
        <v>4.94392523364486</v>
      </c>
      <c r="S32" s="5">
        <f>+IF(E32=0,"",'Ark1'!V173)</f>
        <v>6.1833648393194691</v>
      </c>
      <c r="T32" s="18">
        <f t="shared" si="4"/>
        <v>82.625899999999959</v>
      </c>
      <c r="U32" s="28"/>
      <c r="AH32"/>
      <c r="AI32"/>
      <c r="AJ32"/>
      <c r="AL32"/>
      <c r="AM32"/>
      <c r="AN32"/>
      <c r="AO32"/>
      <c r="AP32"/>
    </row>
    <row r="33" spans="1:42" ht="15.6">
      <c r="A33" s="28"/>
      <c r="B33" s="2">
        <f>+'Ark1'!C174</f>
        <v>2024</v>
      </c>
      <c r="C33" s="2">
        <f>+'Ark1'!E174</f>
        <v>24</v>
      </c>
      <c r="D33" s="2">
        <f>+IF(E33=0,"",'Ark1'!Q174)</f>
        <v>85</v>
      </c>
      <c r="E33" s="18">
        <f>+'Ark1'!R174</f>
        <v>419</v>
      </c>
      <c r="F33" s="18">
        <f t="shared" si="0"/>
        <v>-147</v>
      </c>
      <c r="G33" s="18">
        <f>+IF(E33=0,"",'Ark1'!S174)</f>
        <v>418</v>
      </c>
      <c r="H33" s="51">
        <f>+'Ark1'!T174</f>
        <v>1.6325099353229957</v>
      </c>
      <c r="I33" s="51">
        <f>+'Ark1'!U174</f>
        <v>1.6118310062259098</v>
      </c>
      <c r="J33" s="95"/>
      <c r="K33" s="5">
        <f>+IF(E33=0,"",'Ark1'!W174)</f>
        <v>59.191387559808597</v>
      </c>
      <c r="L33" s="5">
        <f t="shared" si="1"/>
        <v>9.7747983836868002E-2</v>
      </c>
      <c r="M33" s="18">
        <f>+IF(E33=0,"",'Ark1'!Z174)</f>
        <v>151.24306220095701</v>
      </c>
      <c r="N33" s="18">
        <f t="shared" si="2"/>
        <v>-1.4800826753680383</v>
      </c>
      <c r="O33" s="18">
        <f>+IF(E33=0,"",'Ark1'!AA174)</f>
        <v>29.387706348111351</v>
      </c>
      <c r="P33" s="5">
        <f>+IF(E33=0,"",'Ark1'!AB174)</f>
        <v>4.5260249560104118</v>
      </c>
      <c r="Q33" s="18">
        <f>+IF(E33=0,"",'Ark1'!AC174)</f>
        <v>-34.538393646035736</v>
      </c>
      <c r="R33" s="18">
        <f t="shared" si="3"/>
        <v>4.9294117647058826</v>
      </c>
      <c r="S33" s="5">
        <f>+IF(E33=0,"",'Ark1'!V174)</f>
        <v>5.4677804295942716</v>
      </c>
      <c r="T33" s="18">
        <f t="shared" si="4"/>
        <v>63.37084306220099</v>
      </c>
      <c r="U33" s="28"/>
      <c r="AH33"/>
      <c r="AI33"/>
      <c r="AJ33"/>
      <c r="AL33"/>
      <c r="AM33"/>
      <c r="AN33"/>
      <c r="AO33"/>
      <c r="AP33"/>
    </row>
    <row r="34" spans="1:42" ht="15.6">
      <c r="A34" s="28"/>
      <c r="B34" s="2">
        <f>+'Ark1'!C175</f>
        <v>2024</v>
      </c>
      <c r="C34" s="2">
        <f>+'Ark1'!E175</f>
        <v>25</v>
      </c>
      <c r="D34" s="2">
        <f>+IF(E34=0,"",'Ark1'!Q175)</f>
        <v>98</v>
      </c>
      <c r="E34" s="18">
        <f>+'Ark1'!R175</f>
        <v>637</v>
      </c>
      <c r="F34" s="18">
        <f t="shared" si="0"/>
        <v>134</v>
      </c>
      <c r="G34" s="18">
        <f>+IF(E34=0,"",'Ark1'!S175)</f>
        <v>637</v>
      </c>
      <c r="H34" s="51">
        <f>+'Ark1'!T175</f>
        <v>2.4818826463025019</v>
      </c>
      <c r="I34" s="51">
        <f>+'Ark1'!U175</f>
        <v>2.4835459364290045</v>
      </c>
      <c r="J34" s="95"/>
      <c r="K34" s="5">
        <f>+IF(E34=0,"",'Ark1'!W175)</f>
        <v>58.563579277864982</v>
      </c>
      <c r="L34" s="5">
        <f t="shared" si="1"/>
        <v>-0.71475074201573818</v>
      </c>
      <c r="M34" s="18">
        <f>+IF(E34=0,"",'Ark1'!Z175)</f>
        <v>152.92025117739411</v>
      </c>
      <c r="N34" s="18">
        <f t="shared" si="2"/>
        <v>-3.2415778484509019</v>
      </c>
      <c r="O34" s="18">
        <f>+IF(E34=0,"",'Ark1'!AA175)</f>
        <v>33.329345755308957</v>
      </c>
      <c r="P34" s="5">
        <f>+IF(E34=0,"",'Ark1'!AB175)</f>
        <v>4.9338918629835087</v>
      </c>
      <c r="Q34" s="18">
        <f>+IF(E34=0,"",'Ark1'!AC175)</f>
        <v>-36.906738430315357</v>
      </c>
      <c r="R34" s="18">
        <f t="shared" si="3"/>
        <v>6.5</v>
      </c>
      <c r="S34" s="5">
        <f>+IF(E34=0,"",'Ark1'!V175)</f>
        <v>6.3359497645211924</v>
      </c>
      <c r="T34" s="18">
        <f t="shared" si="4"/>
        <v>97.410200000000046</v>
      </c>
      <c r="U34" s="28"/>
      <c r="AH34"/>
      <c r="AI34"/>
      <c r="AJ34"/>
      <c r="AL34"/>
      <c r="AM34"/>
      <c r="AN34"/>
      <c r="AO34"/>
      <c r="AP34"/>
    </row>
    <row r="35" spans="1:42" ht="15.6">
      <c r="A35" s="28"/>
      <c r="B35" s="2">
        <f>+'Ark1'!C176</f>
        <v>2024</v>
      </c>
      <c r="C35" s="2">
        <f>+'Ark1'!E176</f>
        <v>26</v>
      </c>
      <c r="D35" s="2">
        <f>+IF(E35=0,"",'Ark1'!Q176)</f>
        <v>114</v>
      </c>
      <c r="E35" s="18">
        <f>+'Ark1'!R176</f>
        <v>599</v>
      </c>
      <c r="F35" s="18">
        <f t="shared" si="0"/>
        <v>83</v>
      </c>
      <c r="G35" s="18">
        <f>+IF(E35=0,"",'Ark1'!S176)</f>
        <v>598</v>
      </c>
      <c r="H35" s="51">
        <f>+'Ark1'!T176</f>
        <v>2.3338268526455233</v>
      </c>
      <c r="I35" s="51">
        <f>+'Ark1'!U176</f>
        <v>2.3169312215986935</v>
      </c>
      <c r="J35" s="95"/>
      <c r="K35" s="5">
        <f>+IF(E35=0,"",'Ark1'!W176)</f>
        <v>59.6989966555184</v>
      </c>
      <c r="L35" s="5">
        <f t="shared" si="1"/>
        <v>0.38187603295030925</v>
      </c>
      <c r="M35" s="18">
        <f>+IF(E35=0,"",'Ark1'!Z176)</f>
        <v>151.96521739130429</v>
      </c>
      <c r="N35" s="18">
        <f t="shared" si="2"/>
        <v>-6.7219421417696879</v>
      </c>
      <c r="O35" s="18">
        <f>+IF(E35=0,"",'Ark1'!AA176)</f>
        <v>31.121742728158377</v>
      </c>
      <c r="P35" s="5">
        <f>+IF(E35=0,"",'Ark1'!AB176)</f>
        <v>4.5788921339011681</v>
      </c>
      <c r="Q35" s="18">
        <f>+IF(E35=0,"",'Ark1'!AC176)</f>
        <v>-42.619456706924929</v>
      </c>
      <c r="R35" s="18">
        <f t="shared" si="3"/>
        <v>5.2543859649122808</v>
      </c>
      <c r="S35" s="5">
        <f>+IF(E35=0,"",'Ark1'!V176)</f>
        <v>5.0634390651085139</v>
      </c>
      <c r="T35" s="18">
        <f t="shared" si="4"/>
        <v>91.027165217391271</v>
      </c>
      <c r="U35" s="28"/>
      <c r="AH35"/>
      <c r="AI35"/>
      <c r="AJ35"/>
      <c r="AL35"/>
      <c r="AM35"/>
      <c r="AN35"/>
      <c r="AO35"/>
      <c r="AP35"/>
    </row>
    <row r="36" spans="1:42" ht="15.6">
      <c r="A36" s="28"/>
      <c r="B36" s="2">
        <f>+'Ark1'!C177</f>
        <v>2024</v>
      </c>
      <c r="C36" s="2">
        <f>+'Ark1'!E177</f>
        <v>27</v>
      </c>
      <c r="D36" s="2">
        <f>+IF(E36=0,"",'Ark1'!Q177)</f>
        <v>98</v>
      </c>
      <c r="E36" s="18">
        <f>+'Ark1'!R177</f>
        <v>617</v>
      </c>
      <c r="F36" s="18">
        <f t="shared" si="0"/>
        <v>12</v>
      </c>
      <c r="G36" s="18">
        <f>+IF(E36=0,"",'Ark1'!S177)</f>
        <v>616</v>
      </c>
      <c r="H36" s="51">
        <f>+'Ark1'!T177</f>
        <v>2.4039585443777756</v>
      </c>
      <c r="I36" s="51">
        <f>+'Ark1'!U177</f>
        <v>2.4220578403683706</v>
      </c>
      <c r="J36" s="95"/>
      <c r="K36" s="5">
        <f>+IF(E36=0,"",'Ark1'!W177)</f>
        <v>59.224025974025984</v>
      </c>
      <c r="L36" s="5">
        <f t="shared" si="1"/>
        <v>0.73561537799948695</v>
      </c>
      <c r="M36" s="18">
        <f>+IF(E36=0,"",'Ark1'!Z177)</f>
        <v>154.21834415584436</v>
      </c>
      <c r="N36" s="18">
        <f t="shared" si="2"/>
        <v>0.82248322869199342</v>
      </c>
      <c r="O36" s="18">
        <f>+IF(E36=0,"",'Ark1'!AA177)</f>
        <v>30.442727862753078</v>
      </c>
      <c r="P36" s="5">
        <f>+IF(E36=0,"",'Ark1'!AB177)</f>
        <v>4.7216488864714847</v>
      </c>
      <c r="Q36" s="18">
        <f>+IF(E36=0,"",'Ark1'!AC177)</f>
        <v>-43.017747346240633</v>
      </c>
      <c r="R36" s="18">
        <f t="shared" si="3"/>
        <v>6.295918367346939</v>
      </c>
      <c r="S36" s="5">
        <f>+IF(E36=0,"",'Ark1'!V177)</f>
        <v>5.6207455429497566</v>
      </c>
      <c r="T36" s="18">
        <f t="shared" si="4"/>
        <v>95.152718344155971</v>
      </c>
      <c r="U36" s="28"/>
      <c r="AH36"/>
      <c r="AI36"/>
      <c r="AJ36"/>
      <c r="AL36"/>
      <c r="AM36"/>
      <c r="AN36"/>
      <c r="AO36"/>
      <c r="AP36"/>
    </row>
    <row r="37" spans="1:42" ht="15.6">
      <c r="A37" s="28"/>
      <c r="B37" s="2">
        <f>+'Ark1'!C178</f>
        <v>2024</v>
      </c>
      <c r="C37" s="2">
        <f>+'Ark1'!E178</f>
        <v>28</v>
      </c>
      <c r="D37" s="2">
        <f>+IF(E37=0,"",'Ark1'!Q178)</f>
        <v>92</v>
      </c>
      <c r="E37" s="18">
        <f>+'Ark1'!R178</f>
        <v>512</v>
      </c>
      <c r="F37" s="18">
        <f t="shared" si="0"/>
        <v>-44</v>
      </c>
      <c r="G37" s="18">
        <f>+IF(E37=0,"",'Ark1'!S178)</f>
        <v>512</v>
      </c>
      <c r="H37" s="51">
        <f>+'Ark1'!T178</f>
        <v>1.9948570092729687</v>
      </c>
      <c r="I37" s="51">
        <f>+'Ark1'!U178</f>
        <v>1.9873833779857375</v>
      </c>
      <c r="J37" s="95"/>
      <c r="K37" s="5">
        <f>+IF(E37=0,"",'Ark1'!W178)</f>
        <v>59.193359375</v>
      </c>
      <c r="L37" s="5">
        <f t="shared" si="1"/>
        <v>0.22393491456836045</v>
      </c>
      <c r="M37" s="18">
        <f>+IF(E37=0,"",'Ark1'!Z178)</f>
        <v>152.24531250000004</v>
      </c>
      <c r="N37" s="18">
        <f t="shared" si="2"/>
        <v>-2.2849033273379291</v>
      </c>
      <c r="O37" s="18">
        <f>+IF(E37=0,"",'Ark1'!AA178)</f>
        <v>29.911930911257446</v>
      </c>
      <c r="P37" s="5">
        <f>+IF(E37=0,"",'Ark1'!AB178)</f>
        <v>4.5859537205579839</v>
      </c>
      <c r="Q37" s="18">
        <f>+IF(E37=0,"",'Ark1'!AC178)</f>
        <v>-25.239373630812945</v>
      </c>
      <c r="R37" s="18">
        <f t="shared" si="3"/>
        <v>5.5652173913043477</v>
      </c>
      <c r="S37" s="5">
        <f>+IF(E37=0,"",'Ark1'!V178)</f>
        <v>5.923828125</v>
      </c>
      <c r="T37" s="18">
        <f t="shared" si="4"/>
        <v>77.949600000000018</v>
      </c>
      <c r="U37" s="28"/>
      <c r="AH37"/>
      <c r="AI37"/>
      <c r="AJ37"/>
      <c r="AL37"/>
      <c r="AM37"/>
      <c r="AN37"/>
      <c r="AO37"/>
      <c r="AP37"/>
    </row>
    <row r="38" spans="1:42" ht="15.6">
      <c r="A38" s="28"/>
      <c r="B38" s="2">
        <f>+'Ark1'!C179</f>
        <v>2024</v>
      </c>
      <c r="C38" s="2">
        <f>+'Ark1'!E179</f>
        <v>29</v>
      </c>
      <c r="D38" s="2">
        <f>+IF(E38=0,"",'Ark1'!Q179)</f>
        <v>78</v>
      </c>
      <c r="E38" s="18">
        <f>+'Ark1'!R179</f>
        <v>506</v>
      </c>
      <c r="F38" s="18">
        <f t="shared" si="0"/>
        <v>83</v>
      </c>
      <c r="G38" s="18">
        <f>+IF(E38=0,"",'Ark1'!S179)</f>
        <v>505</v>
      </c>
      <c r="H38" s="51">
        <f>+'Ark1'!T179</f>
        <v>1.9714797786955505</v>
      </c>
      <c r="I38" s="51">
        <f>+'Ark1'!U179</f>
        <v>1.9272593044566113</v>
      </c>
      <c r="J38" s="95"/>
      <c r="K38" s="5">
        <f>+IF(E38=0,"",'Ark1'!W179)</f>
        <v>59.136633663366318</v>
      </c>
      <c r="L38" s="5">
        <f t="shared" si="1"/>
        <v>0.47786589085445996</v>
      </c>
      <c r="M38" s="18">
        <f>+IF(E38=0,"",'Ark1'!Z179)</f>
        <v>149.68594059405936</v>
      </c>
      <c r="N38" s="18">
        <f t="shared" si="2"/>
        <v>-8.050315330111232</v>
      </c>
      <c r="O38" s="18">
        <f>+IF(E38=0,"",'Ark1'!AA179)</f>
        <v>30.205899042845367</v>
      </c>
      <c r="P38" s="5">
        <f>+IF(E38=0,"",'Ark1'!AB179)</f>
        <v>4.3907130337799112</v>
      </c>
      <c r="Q38" s="18">
        <f>+IF(E38=0,"",'Ark1'!AC179)</f>
        <v>-39.628212387517806</v>
      </c>
      <c r="R38" s="18">
        <f t="shared" si="3"/>
        <v>6.4871794871794872</v>
      </c>
      <c r="S38" s="5">
        <f>+IF(E38=0,"",'Ark1'!V179)</f>
        <v>6.0158102766798418</v>
      </c>
      <c r="T38" s="18">
        <f t="shared" si="4"/>
        <v>75.741085940594047</v>
      </c>
      <c r="U38" s="28"/>
      <c r="AH38"/>
      <c r="AI38"/>
      <c r="AJ38"/>
      <c r="AL38"/>
      <c r="AM38"/>
      <c r="AN38"/>
      <c r="AO38"/>
      <c r="AP38"/>
    </row>
    <row r="39" spans="1:42" ht="15.6">
      <c r="A39" s="28"/>
      <c r="B39" s="2">
        <f>+'Ark1'!C180</f>
        <v>2024</v>
      </c>
      <c r="C39" s="2">
        <f>+'Ark1'!E180</f>
        <v>30</v>
      </c>
      <c r="D39" s="2">
        <f>+IF(E39=0,"",'Ark1'!Q180)</f>
        <v>100</v>
      </c>
      <c r="E39" s="18">
        <f>+'Ark1'!R180</f>
        <v>566</v>
      </c>
      <c r="F39" s="18">
        <f t="shared" si="0"/>
        <v>42</v>
      </c>
      <c r="G39" s="18">
        <f>+IF(E39=0,"",'Ark1'!S180)</f>
        <v>563</v>
      </c>
      <c r="H39" s="51">
        <f>+'Ark1'!T180</f>
        <v>2.2052520844697265</v>
      </c>
      <c r="I39" s="51">
        <f>+'Ark1'!U180</f>
        <v>2.1536207557419123</v>
      </c>
      <c r="J39" s="95"/>
      <c r="K39" s="5">
        <f>+IF(E39=0,"",'Ark1'!W180)</f>
        <v>58.685612788632334</v>
      </c>
      <c r="L39" s="5">
        <f t="shared" si="1"/>
        <v>-0.92432984999101109</v>
      </c>
      <c r="M39" s="18">
        <f>+IF(E39=0,"",'Ark1'!Z180)</f>
        <v>150.03516873889882</v>
      </c>
      <c r="N39" s="18">
        <f t="shared" si="2"/>
        <v>-4.7701849895905752</v>
      </c>
      <c r="O39" s="18">
        <f>+IF(E39=0,"",'Ark1'!AA180)</f>
        <v>30.029312016948825</v>
      </c>
      <c r="P39" s="5">
        <f>+IF(E39=0,"",'Ark1'!AB180)</f>
        <v>4.5965763503847743</v>
      </c>
      <c r="Q39" s="18">
        <f>+IF(E39=0,"",'Ark1'!AC180)</f>
        <v>-47.173359108221518</v>
      </c>
      <c r="R39" s="18">
        <f t="shared" si="3"/>
        <v>5.66</v>
      </c>
      <c r="S39" s="5">
        <f>+IF(E39=0,"",'Ark1'!V180)</f>
        <v>6.0954063604240307</v>
      </c>
      <c r="T39" s="18">
        <f t="shared" si="4"/>
        <v>84.919905506216736</v>
      </c>
      <c r="U39" s="28"/>
      <c r="AH39"/>
      <c r="AI39"/>
      <c r="AJ39"/>
      <c r="AL39"/>
      <c r="AM39"/>
      <c r="AN39"/>
      <c r="AO39"/>
      <c r="AP39"/>
    </row>
    <row r="40" spans="1:42" ht="15.6">
      <c r="A40" s="28"/>
      <c r="B40" s="2">
        <f>+'Ark1'!C181</f>
        <v>2024</v>
      </c>
      <c r="C40" s="2">
        <f>+'Ark1'!E181</f>
        <v>31</v>
      </c>
      <c r="D40" s="2">
        <f>+IF(E40=0,"",'Ark1'!Q181)</f>
        <v>83</v>
      </c>
      <c r="E40" s="18">
        <f>+'Ark1'!R181</f>
        <v>361</v>
      </c>
      <c r="F40" s="18">
        <f t="shared" si="0"/>
        <v>-246</v>
      </c>
      <c r="G40" s="18">
        <f>+IF(E40=0,"",'Ark1'!S181)</f>
        <v>361</v>
      </c>
      <c r="H40" s="51">
        <f>+'Ark1'!T181</f>
        <v>1.4065300397412921</v>
      </c>
      <c r="I40" s="51">
        <f>+'Ark1'!U181</f>
        <v>1.4171964640660639</v>
      </c>
      <c r="J40" s="95"/>
      <c r="K40" s="5">
        <f>+IF(E40=0,"",'Ark1'!W181)</f>
        <v>58.734072022160653</v>
      </c>
      <c r="L40" s="5">
        <f t="shared" si="1"/>
        <v>-0.46592797783934969</v>
      </c>
      <c r="M40" s="18">
        <f>+IF(E40=0,"",'Ark1'!Z181)</f>
        <v>153.97673130193903</v>
      </c>
      <c r="N40" s="18">
        <f t="shared" si="2"/>
        <v>-0.39831002037510643</v>
      </c>
      <c r="O40" s="18">
        <f>+IF(E40=0,"",'Ark1'!AA181)</f>
        <v>31.697228683484568</v>
      </c>
      <c r="P40" s="5">
        <f>+IF(E40=0,"",'Ark1'!AB181)</f>
        <v>4.5697035897155933</v>
      </c>
      <c r="Q40" s="18">
        <f>+IF(E40=0,"",'Ark1'!AC181)</f>
        <v>-45.411454368285511</v>
      </c>
      <c r="R40" s="18">
        <f t="shared" si="3"/>
        <v>4.3493975903614457</v>
      </c>
      <c r="S40" s="5">
        <f>+IF(E40=0,"",'Ark1'!V181)</f>
        <v>6.0193905817174516</v>
      </c>
      <c r="T40" s="18">
        <f t="shared" si="4"/>
        <v>55.585599999999992</v>
      </c>
      <c r="U40" s="28"/>
      <c r="AH40"/>
      <c r="AI40"/>
      <c r="AJ40"/>
      <c r="AL40"/>
      <c r="AM40"/>
      <c r="AN40"/>
      <c r="AO40"/>
      <c r="AP40"/>
    </row>
    <row r="41" spans="1:42" ht="15.6">
      <c r="A41" s="28"/>
      <c r="B41" s="2">
        <f>+'Ark1'!C182</f>
        <v>2024</v>
      </c>
      <c r="C41" s="2">
        <f>+'Ark1'!E182</f>
        <v>32</v>
      </c>
      <c r="D41" s="2">
        <f>+IF(E41=0,"",'Ark1'!Q182)</f>
        <v>83</v>
      </c>
      <c r="E41" s="18">
        <f>+'Ark1'!R182</f>
        <v>476</v>
      </c>
      <c r="F41" s="18">
        <f t="shared" ref="F41:F61" si="5">+IF(E41=0,"",E41-E95)</f>
        <v>15</v>
      </c>
      <c r="G41" s="18">
        <f>+IF(E41=0,"",'Ark1'!S182)</f>
        <v>476</v>
      </c>
      <c r="H41" s="51">
        <f>+'Ark1'!T182</f>
        <v>1.8545936258084623</v>
      </c>
      <c r="I41" s="51">
        <f>+'Ark1'!U182</f>
        <v>1.8751408958787796</v>
      </c>
      <c r="J41" s="95"/>
      <c r="K41" s="5">
        <f>+IF(E41=0,"",'Ark1'!W182)</f>
        <v>57.94537815126052</v>
      </c>
      <c r="L41" s="5">
        <f t="shared" ref="L41:L61" si="6">+K41-K95</f>
        <v>-0.78824630288796271</v>
      </c>
      <c r="M41" s="18">
        <f>+IF(E41=0,"",'Ark1'!Z182)</f>
        <v>154.51092436974787</v>
      </c>
      <c r="N41" s="18">
        <f t="shared" ref="N41:N61" si="7">+IF(E41=0,"",M41-M95)</f>
        <v>-0.62095335950982644</v>
      </c>
      <c r="O41" s="18">
        <f>+IF(E41=0,"",'Ark1'!AA182)</f>
        <v>32.290585275972461</v>
      </c>
      <c r="P41" s="5">
        <f>+IF(E41=0,"",'Ark1'!AB182)</f>
        <v>4.8278298254379211</v>
      </c>
      <c r="Q41" s="18">
        <f>+IF(E41=0,"",'Ark1'!AC182)</f>
        <v>-44.385136538870512</v>
      </c>
      <c r="R41" s="18">
        <f t="shared" ref="R41:R61" si="8">+IF(E41=0,"",IF(E41=0,"",E41/D41))</f>
        <v>5.7349397590361448</v>
      </c>
      <c r="S41" s="5">
        <f>+IF(E41=0,"",'Ark1'!V182)</f>
        <v>6.6827731092436995</v>
      </c>
      <c r="T41" s="18">
        <f t="shared" ref="T41:T61" si="9">+IF(E41=0,"",(E41*M41)/1000)</f>
        <v>73.547199999999989</v>
      </c>
      <c r="U41" s="28"/>
      <c r="AH41"/>
      <c r="AI41"/>
      <c r="AJ41"/>
      <c r="AL41"/>
      <c r="AM41"/>
      <c r="AN41"/>
      <c r="AO41"/>
      <c r="AP41"/>
    </row>
    <row r="42" spans="1:42" ht="15.6">
      <c r="A42" s="28"/>
      <c r="B42" s="2">
        <f>+'Ark1'!C183</f>
        <v>2024</v>
      </c>
      <c r="C42" s="2">
        <f>+'Ark1'!E183</f>
        <v>33</v>
      </c>
      <c r="D42" s="2">
        <f>+IF(E42=0,"",'Ark1'!Q183)</f>
        <v>106</v>
      </c>
      <c r="E42" s="18">
        <f>+'Ark1'!R183</f>
        <v>631</v>
      </c>
      <c r="F42" s="18">
        <f t="shared" si="5"/>
        <v>93</v>
      </c>
      <c r="G42" s="18">
        <f>+IF(E42=0,"",'Ark1'!S183)</f>
        <v>631</v>
      </c>
      <c r="H42" s="51">
        <f>+'Ark1'!T183</f>
        <v>2.4585054157250839</v>
      </c>
      <c r="I42" s="51">
        <f>+'Ark1'!U183</f>
        <v>2.4945677483985742</v>
      </c>
      <c r="J42" s="95"/>
      <c r="K42" s="5">
        <f>+IF(E42=0,"",'Ark1'!W183)</f>
        <v>58.564183835182249</v>
      </c>
      <c r="L42" s="5">
        <f t="shared" si="6"/>
        <v>4.0819349200937438E-2</v>
      </c>
      <c r="M42" s="18">
        <f>+IF(E42=0,"",'Ark1'!Z183)</f>
        <v>155.05942947702059</v>
      </c>
      <c r="N42" s="18">
        <f t="shared" si="7"/>
        <v>-5.6573929528859139</v>
      </c>
      <c r="O42" s="18">
        <f>+IF(E42=0,"",'Ark1'!AA183)</f>
        <v>31.482504924398381</v>
      </c>
      <c r="P42" s="5">
        <f>+IF(E42=0,"",'Ark1'!AB183)</f>
        <v>4.6549992815990882</v>
      </c>
      <c r="Q42" s="18">
        <f>+IF(E42=0,"",'Ark1'!AC183)</f>
        <v>-34.620389594872158</v>
      </c>
      <c r="R42" s="18">
        <f t="shared" si="8"/>
        <v>5.9528301886792452</v>
      </c>
      <c r="S42" s="5">
        <f>+IF(E42=0,"",'Ark1'!V183)</f>
        <v>6.39619651347068</v>
      </c>
      <c r="T42" s="18">
        <f t="shared" si="9"/>
        <v>97.842499999999987</v>
      </c>
      <c r="U42" s="28"/>
      <c r="AH42"/>
      <c r="AI42"/>
      <c r="AJ42"/>
      <c r="AL42"/>
      <c r="AM42"/>
      <c r="AN42"/>
      <c r="AO42"/>
      <c r="AP42"/>
    </row>
    <row r="43" spans="1:42" ht="15.6">
      <c r="A43" s="28"/>
      <c r="B43" s="2">
        <f>+'Ark1'!C184</f>
        <v>2024</v>
      </c>
      <c r="C43" s="2">
        <f>+'Ark1'!E184</f>
        <v>34</v>
      </c>
      <c r="D43" s="2">
        <f>+IF(E43=0,"",'Ark1'!Q184)</f>
        <v>87</v>
      </c>
      <c r="E43" s="18">
        <f>+'Ark1'!R184</f>
        <v>539</v>
      </c>
      <c r="F43" s="18">
        <f t="shared" si="5"/>
        <v>-28</v>
      </c>
      <c r="G43" s="18">
        <f>+IF(E43=0,"",'Ark1'!S184)</f>
        <v>538</v>
      </c>
      <c r="H43" s="51">
        <f>+'Ark1'!T184</f>
        <v>2.1000545468713474</v>
      </c>
      <c r="I43" s="51">
        <f>+'Ark1'!U184</f>
        <v>2.0363913052767577</v>
      </c>
      <c r="J43" s="95"/>
      <c r="K43" s="5">
        <f>+IF(E43=0,"",'Ark1'!W184)</f>
        <v>59.085501858736045</v>
      </c>
      <c r="L43" s="5">
        <f t="shared" si="6"/>
        <v>2.4430989055446162E-4</v>
      </c>
      <c r="M43" s="18">
        <f>+IF(E43=0,"",'Ark1'!Z184)</f>
        <v>148.46059479553895</v>
      </c>
      <c r="N43" s="18">
        <f t="shared" si="7"/>
        <v>-4.8042364655623544</v>
      </c>
      <c r="O43" s="18">
        <f>+IF(E43=0,"",'Ark1'!AA184)</f>
        <v>30.920664900060903</v>
      </c>
      <c r="P43" s="5">
        <f>+IF(E43=0,"",'Ark1'!AB184)</f>
        <v>4.5890744088862085</v>
      </c>
      <c r="Q43" s="18">
        <f>+IF(E43=0,"",'Ark1'!AC184)</f>
        <v>-37.45326321336907</v>
      </c>
      <c r="R43" s="18">
        <f t="shared" si="8"/>
        <v>6.195402298850575</v>
      </c>
      <c r="S43" s="5">
        <f>+IF(E43=0,"",'Ark1'!V184)</f>
        <v>5.6493506493506498</v>
      </c>
      <c r="T43" s="18">
        <f t="shared" si="9"/>
        <v>80.020260594795502</v>
      </c>
      <c r="U43" s="28"/>
      <c r="AH43"/>
      <c r="AI43"/>
      <c r="AJ43"/>
      <c r="AL43"/>
      <c r="AM43"/>
      <c r="AN43"/>
      <c r="AO43"/>
      <c r="AP43"/>
    </row>
    <row r="44" spans="1:42" s="3" customFormat="1" ht="15.6">
      <c r="A44" s="28"/>
      <c r="B44" s="2">
        <f>+'Ark1'!C185</f>
        <v>2024</v>
      </c>
      <c r="C44" s="2">
        <f>+'Ark1'!E185</f>
        <v>35</v>
      </c>
      <c r="D44" s="2">
        <f>+IF(E44=0,"",'Ark1'!Q185)</f>
        <v>109</v>
      </c>
      <c r="E44" s="18">
        <f>+'Ark1'!R185</f>
        <v>608</v>
      </c>
      <c r="F44" s="18">
        <f t="shared" si="5"/>
        <v>29</v>
      </c>
      <c r="G44" s="18">
        <f>+IF(E44=0,"",'Ark1'!S185)</f>
        <v>608</v>
      </c>
      <c r="H44" s="51">
        <f>+'Ark1'!T185</f>
        <v>2.3688926985116496</v>
      </c>
      <c r="I44" s="51">
        <f>+'Ark1'!U185</f>
        <v>2.3879292317575258</v>
      </c>
      <c r="J44" s="95"/>
      <c r="K44" s="5">
        <f>+IF(E44=0,"",'Ark1'!W185)</f>
        <v>58.702302631578959</v>
      </c>
      <c r="L44" s="5">
        <f t="shared" si="6"/>
        <v>-0.11430636496083935</v>
      </c>
      <c r="M44" s="18">
        <f>+IF(E44=0,"",'Ark1'!Z185)</f>
        <v>154.04588815789478</v>
      </c>
      <c r="N44" s="18">
        <f t="shared" si="7"/>
        <v>-2.7243540566382762</v>
      </c>
      <c r="O44" s="18">
        <f>+IF(E44=0,"",'Ark1'!AA185)</f>
        <v>29.982236235338995</v>
      </c>
      <c r="P44" s="5">
        <f>+IF(E44=0,"",'Ark1'!AB185)</f>
        <v>4.8766219933791399</v>
      </c>
      <c r="Q44" s="18">
        <f>+IF(E44=0,"",'Ark1'!AC185)</f>
        <v>-34.418060461825007</v>
      </c>
      <c r="R44" s="18">
        <f t="shared" si="8"/>
        <v>5.5779816513761471</v>
      </c>
      <c r="S44" s="5">
        <f>+IF(E44=0,"",'Ark1'!V185)</f>
        <v>6.4210526315789487</v>
      </c>
      <c r="T44" s="18">
        <f t="shared" si="9"/>
        <v>93.659900000000022</v>
      </c>
      <c r="U44" s="28"/>
    </row>
    <row r="45" spans="1:42" s="3" customFormat="1" ht="15.6">
      <c r="A45" s="28"/>
      <c r="B45" s="2">
        <f>+'Ark1'!C186</f>
        <v>2024</v>
      </c>
      <c r="C45" s="2">
        <f>+'Ark1'!E186</f>
        <v>36</v>
      </c>
      <c r="D45" s="2">
        <f>+IF(E45=0,"",'Ark1'!Q186)</f>
        <v>99</v>
      </c>
      <c r="E45" s="18">
        <f>+'Ark1'!R186</f>
        <v>635</v>
      </c>
      <c r="F45" s="18">
        <f t="shared" si="5"/>
        <v>-90</v>
      </c>
      <c r="G45" s="18">
        <f>+IF(E45=0,"",'Ark1'!S186)</f>
        <v>634</v>
      </c>
      <c r="H45" s="51">
        <f>+'Ark1'!T186</f>
        <v>2.4740902361100288</v>
      </c>
      <c r="I45" s="51">
        <f>+'Ark1'!U186</f>
        <v>2.4602963635975157</v>
      </c>
      <c r="J45" s="95"/>
      <c r="K45" s="5">
        <f>+IF(E45=0,"",'Ark1'!W186)</f>
        <v>58.561514195583598</v>
      </c>
      <c r="L45" s="5">
        <f t="shared" si="6"/>
        <v>0.19875557489395845</v>
      </c>
      <c r="M45" s="18">
        <f>+IF(E45=0,"",'Ark1'!Z186)</f>
        <v>152.20552050473171</v>
      </c>
      <c r="N45" s="18">
        <f t="shared" si="7"/>
        <v>0.5939342978351192</v>
      </c>
      <c r="O45" s="18">
        <f>+IF(E45=0,"",'Ark1'!AA186)</f>
        <v>30.389177331109178</v>
      </c>
      <c r="P45" s="5">
        <f>+IF(E45=0,"",'Ark1'!AB186)</f>
        <v>4.6499043350920397</v>
      </c>
      <c r="Q45" s="18">
        <f>+IF(E45=0,"",'Ark1'!AC186)</f>
        <v>-36.48701423919475</v>
      </c>
      <c r="R45" s="18">
        <f t="shared" si="8"/>
        <v>6.4141414141414144</v>
      </c>
      <c r="S45" s="5">
        <f>+IF(E45=0,"",'Ark1'!V186)</f>
        <v>6.4299212598425193</v>
      </c>
      <c r="T45" s="18">
        <f t="shared" si="9"/>
        <v>96.650505520504638</v>
      </c>
      <c r="U45" s="28"/>
    </row>
    <row r="46" spans="1:42" s="3" customFormat="1" ht="15.6">
      <c r="A46" s="28"/>
      <c r="B46" s="2">
        <f>+'Ark1'!C187</f>
        <v>2024</v>
      </c>
      <c r="C46" s="2">
        <f>+'Ark1'!E187</f>
        <v>37</v>
      </c>
      <c r="D46" s="2">
        <f>+IF(E46=0,"",'Ark1'!Q187)</f>
        <v>84</v>
      </c>
      <c r="E46" s="18">
        <f>+'Ark1'!R187</f>
        <v>523</v>
      </c>
      <c r="F46" s="18">
        <f t="shared" ref="F46:F51" si="10">+IF(E46=0,"",E46-E100)</f>
        <v>-116</v>
      </c>
      <c r="G46" s="18">
        <f>+IF(E46=0,"",'Ark1'!S187)</f>
        <v>522</v>
      </c>
      <c r="H46" s="51">
        <f>+'Ark1'!T187</f>
        <v>2.0377152653315673</v>
      </c>
      <c r="I46" s="51">
        <f>+'Ark1'!U187</f>
        <v>2.0205992388091403</v>
      </c>
      <c r="J46" s="95"/>
      <c r="K46" s="5">
        <f>+IF(E46=0,"",'Ark1'!W187)</f>
        <v>58.66666666666665</v>
      </c>
      <c r="L46" s="5">
        <f t="shared" ref="L46:L51" si="11">+K46-K100</f>
        <v>-0.22378716744915295</v>
      </c>
      <c r="M46" s="18">
        <f>+IF(E46=0,"",'Ark1'!Z187)</f>
        <v>151.82452107279701</v>
      </c>
      <c r="N46" s="18">
        <f t="shared" ref="N46:N51" si="12">+IF(E46=0,"",M46-M100)</f>
        <v>-4.312411634557975</v>
      </c>
      <c r="O46" s="18">
        <f>+IF(E46=0,"",'Ark1'!AA187)</f>
        <v>30.228693016330968</v>
      </c>
      <c r="P46" s="5">
        <f>+IF(E46=0,"",'Ark1'!AB187)</f>
        <v>4.4802675070654381</v>
      </c>
      <c r="Q46" s="18">
        <f>+IF(E46=0,"",'Ark1'!AC187)</f>
        <v>-37.142405793069393</v>
      </c>
      <c r="R46" s="18">
        <f t="shared" ref="R46:R51" si="13">+IF(E46=0,"",IF(E46=0,"",E46/D46))</f>
        <v>6.2261904761904763</v>
      </c>
      <c r="S46" s="5">
        <f>+IF(E46=0,"",'Ark1'!V187)</f>
        <v>6.1357552581261938</v>
      </c>
      <c r="T46" s="18">
        <f t="shared" ref="T46:T51" si="14">+IF(E46=0,"",(E46*M46)/1000)</f>
        <v>79.404224521072848</v>
      </c>
      <c r="U46" s="28"/>
    </row>
    <row r="47" spans="1:42" s="3" customFormat="1" ht="15.6">
      <c r="A47" s="28"/>
      <c r="B47" s="2">
        <f>+'Ark1'!C188</f>
        <v>2024</v>
      </c>
      <c r="C47" s="2">
        <f>+'Ark1'!E188</f>
        <v>38</v>
      </c>
      <c r="D47" s="2">
        <f>+IF(E47=0,"",'Ark1'!Q188)</f>
        <v>107</v>
      </c>
      <c r="E47" s="18">
        <f>+'Ark1'!R188</f>
        <v>538</v>
      </c>
      <c r="F47" s="18">
        <f t="shared" si="10"/>
        <v>-3</v>
      </c>
      <c r="G47" s="18">
        <f>+IF(E47=0,"",'Ark1'!S188)</f>
        <v>538</v>
      </c>
      <c r="H47" s="51">
        <f>+'Ark1'!T188</f>
        <v>2.09615834177511</v>
      </c>
      <c r="I47" s="51">
        <f>+'Ark1'!U188</f>
        <v>2.1092148110104736</v>
      </c>
      <c r="J47" s="95"/>
      <c r="K47" s="5">
        <f>+IF(E47=0,"",'Ark1'!W188)</f>
        <v>58.230483271375469</v>
      </c>
      <c r="L47" s="5">
        <f t="shared" si="11"/>
        <v>-0.56210932121712887</v>
      </c>
      <c r="M47" s="18">
        <f>+IF(E47=0,"",'Ark1'!Z188)</f>
        <v>153.76970260223055</v>
      </c>
      <c r="N47" s="18">
        <f t="shared" si="12"/>
        <v>-2.2877048051769293</v>
      </c>
      <c r="O47" s="18">
        <f>+IF(E47=0,"",'Ark1'!AA188)</f>
        <v>30.762480652520203</v>
      </c>
      <c r="P47" s="5">
        <f>+IF(E47=0,"",'Ark1'!AB188)</f>
        <v>5.0773606545392687</v>
      </c>
      <c r="Q47" s="18">
        <f>+IF(E47=0,"",'Ark1'!AC188)</f>
        <v>-47.752553351264808</v>
      </c>
      <c r="R47" s="18">
        <f t="shared" si="13"/>
        <v>5.02803738317757</v>
      </c>
      <c r="S47" s="5">
        <f>+IF(E47=0,"",'Ark1'!V188)</f>
        <v>5.9832713754646836</v>
      </c>
      <c r="T47" s="18">
        <f t="shared" si="14"/>
        <v>82.72810000000004</v>
      </c>
      <c r="U47" s="28"/>
    </row>
    <row r="48" spans="1:42" s="3" customFormat="1" ht="15.6">
      <c r="A48" s="28"/>
      <c r="B48" s="2">
        <f>+'Ark1'!C189</f>
        <v>2024</v>
      </c>
      <c r="C48" s="2">
        <f>+'Ark1'!E189</f>
        <v>39</v>
      </c>
      <c r="D48" s="2">
        <f>+IF(E48=0,"",'Ark1'!Q189)</f>
        <v>107</v>
      </c>
      <c r="E48" s="18">
        <f>+'Ark1'!R189</f>
        <v>551</v>
      </c>
      <c r="F48" s="18">
        <f t="shared" si="10"/>
        <v>-59</v>
      </c>
      <c r="G48" s="18">
        <f>+IF(E48=0,"",'Ark1'!S189)</f>
        <v>551</v>
      </c>
      <c r="H48" s="51">
        <f>+'Ark1'!T189</f>
        <v>2.146809008026183</v>
      </c>
      <c r="I48" s="51">
        <f>+'Ark1'!U189</f>
        <v>2.1640765621002762</v>
      </c>
      <c r="J48" s="95"/>
      <c r="K48" s="5">
        <f>+IF(E48=0,"",'Ark1'!W189)</f>
        <v>57.811252268602544</v>
      </c>
      <c r="L48" s="5">
        <f t="shared" si="11"/>
        <v>-0.76579691172534581</v>
      </c>
      <c r="M48" s="18">
        <f>+IF(E48=0,"",'Ark1'!Z189)</f>
        <v>154.04700544464623</v>
      </c>
      <c r="N48" s="18">
        <f t="shared" si="12"/>
        <v>-2.9147978340424743</v>
      </c>
      <c r="O48" s="18">
        <f>+IF(E48=0,"",'Ark1'!AA189)</f>
        <v>32.735854582447466</v>
      </c>
      <c r="P48" s="5">
        <f>+IF(E48=0,"",'Ark1'!AB189)</f>
        <v>4.6578720198237491</v>
      </c>
      <c r="Q48" s="18">
        <f>+IF(E48=0,"",'Ark1'!AC189)</f>
        <v>-38.43226236289749</v>
      </c>
      <c r="R48" s="18">
        <f t="shared" si="13"/>
        <v>5.1495327102803738</v>
      </c>
      <c r="S48" s="5">
        <f>+IF(E48=0,"",'Ark1'!V189)</f>
        <v>7.2540834845735009</v>
      </c>
      <c r="T48" s="18">
        <f t="shared" si="14"/>
        <v>84.879900000000063</v>
      </c>
      <c r="U48" s="28"/>
    </row>
    <row r="49" spans="1:21" s="3" customFormat="1" ht="15.6">
      <c r="A49" s="28"/>
      <c r="B49" s="2">
        <f>+'Ark1'!C190</f>
        <v>2024</v>
      </c>
      <c r="C49" s="2">
        <f>+'Ark1'!E190</f>
        <v>40</v>
      </c>
      <c r="D49" s="2">
        <f>+IF(E49=0,"",'Ark1'!Q190)</f>
        <v>95</v>
      </c>
      <c r="E49" s="18">
        <f>+'Ark1'!R190</f>
        <v>504</v>
      </c>
      <c r="F49" s="18">
        <f t="shared" si="10"/>
        <v>-36</v>
      </c>
      <c r="G49" s="18">
        <f>+IF(E49=0,"",'Ark1'!S190)</f>
        <v>504</v>
      </c>
      <c r="H49" s="51">
        <f>+'Ark1'!T190</f>
        <v>1.9636873685030776</v>
      </c>
      <c r="I49" s="51">
        <f>+'Ark1'!U190</f>
        <v>1.9172114300702872</v>
      </c>
      <c r="J49" s="95"/>
      <c r="K49" s="5">
        <f>+IF(E49=0,"",'Ark1'!W190)</f>
        <v>58.648809523809554</v>
      </c>
      <c r="L49" s="5">
        <f t="shared" si="11"/>
        <v>-7.9815011506440214E-2</v>
      </c>
      <c r="M49" s="18">
        <f>+IF(E49=0,"",'Ark1'!Z190)</f>
        <v>149.20099206349201</v>
      </c>
      <c r="N49" s="18">
        <f t="shared" si="12"/>
        <v>-8.8345097952440312</v>
      </c>
      <c r="O49" s="18">
        <f>+IF(E49=0,"",'Ark1'!AA190)</f>
        <v>30.308178001617421</v>
      </c>
      <c r="P49" s="5">
        <f>+IF(E49=0,"",'Ark1'!AB190)</f>
        <v>4.7381513217546569</v>
      </c>
      <c r="Q49" s="18">
        <f>+IF(E49=0,"",'Ark1'!AC190)</f>
        <v>-34.794891951878839</v>
      </c>
      <c r="R49" s="18">
        <f t="shared" si="13"/>
        <v>5.3052631578947365</v>
      </c>
      <c r="S49" s="5">
        <f>+IF(E49=0,"",'Ark1'!V190)</f>
        <v>6.5079365079365079</v>
      </c>
      <c r="T49" s="18">
        <f t="shared" si="14"/>
        <v>75.19729999999997</v>
      </c>
      <c r="U49" s="28"/>
    </row>
    <row r="50" spans="1:21" s="2" customFormat="1" ht="15.6">
      <c r="A50" s="28"/>
      <c r="B50" s="2">
        <f>+'Ark1'!C191</f>
        <v>2024</v>
      </c>
      <c r="C50" s="2">
        <f>+'Ark1'!E191</f>
        <v>41</v>
      </c>
      <c r="D50" s="2">
        <f>+IF(E50=0,"",'Ark1'!Q191)</f>
        <v>114</v>
      </c>
      <c r="E50" s="18">
        <f>+'Ark1'!R191</f>
        <v>656</v>
      </c>
      <c r="F50" s="18">
        <f t="shared" si="10"/>
        <v>183</v>
      </c>
      <c r="G50" s="18">
        <f>+IF(E50=0,"",'Ark1'!S191)</f>
        <v>655</v>
      </c>
      <c r="H50" s="51">
        <f>+'Ark1'!T191</f>
        <v>2.5559105431309903</v>
      </c>
      <c r="I50" s="51">
        <f>+'Ark1'!U191</f>
        <v>2.4978490511986755</v>
      </c>
      <c r="J50" s="95"/>
      <c r="K50" s="5">
        <f>+IF(E50=0,"",'Ark1'!W191)</f>
        <v>59.022900763358784</v>
      </c>
      <c r="L50" s="5">
        <f t="shared" si="11"/>
        <v>0.26918526442036494</v>
      </c>
      <c r="M50" s="18">
        <f>+IF(E50=0,"",'Ark1'!Z191)</f>
        <v>149.57435114503812</v>
      </c>
      <c r="N50" s="18">
        <f t="shared" si="12"/>
        <v>-6.4243749696116765</v>
      </c>
      <c r="O50" s="18">
        <f>+IF(E50=0,"",'Ark1'!AA191)</f>
        <v>31.04602171412094</v>
      </c>
      <c r="P50" s="5">
        <f>+IF(E50=0,"",'Ark1'!AB191)</f>
        <v>4.4062163735579887</v>
      </c>
      <c r="Q50" s="18">
        <f>+IF(E50=0,"",'Ark1'!AC191)</f>
        <v>-27.958284578191233</v>
      </c>
      <c r="R50" s="18">
        <f t="shared" si="13"/>
        <v>5.7543859649122808</v>
      </c>
      <c r="S50" s="5">
        <f>+IF(E50=0,"",'Ark1'!V191)</f>
        <v>6.2698170731707314</v>
      </c>
      <c r="T50" s="18">
        <f t="shared" si="14"/>
        <v>98.120774351145016</v>
      </c>
      <c r="U50" s="28"/>
    </row>
    <row r="51" spans="1:21" s="3" customFormat="1" ht="15.6">
      <c r="A51" s="28"/>
      <c r="B51" s="2">
        <f>+'Ark1'!C192</f>
        <v>2024</v>
      </c>
      <c r="C51" s="2">
        <f>+'Ark1'!E192</f>
        <v>42</v>
      </c>
      <c r="D51" s="2">
        <f>+IF(E51=0,"",'Ark1'!Q192)</f>
        <v>114</v>
      </c>
      <c r="E51" s="18">
        <f>+'Ark1'!R192</f>
        <v>581</v>
      </c>
      <c r="F51" s="18">
        <f t="shared" si="10"/>
        <v>-153</v>
      </c>
      <c r="G51" s="18">
        <f>+IF(E51=0,"",'Ark1'!S192)</f>
        <v>580</v>
      </c>
      <c r="H51" s="51">
        <f>+'Ark1'!T192</f>
        <v>2.2636951609132714</v>
      </c>
      <c r="I51" s="51">
        <f>+'Ark1'!U192</f>
        <v>2.2658045976278842</v>
      </c>
      <c r="J51" s="95"/>
      <c r="K51" s="5">
        <f>+IF(E51=0,"",'Ark1'!W192)</f>
        <v>58.701724137931009</v>
      </c>
      <c r="L51" s="5">
        <f t="shared" si="11"/>
        <v>-0.22334398195998517</v>
      </c>
      <c r="M51" s="18">
        <f>+IF(E51=0,"",'Ark1'!Z192)</f>
        <v>153.22396551724125</v>
      </c>
      <c r="N51" s="18">
        <f t="shared" si="12"/>
        <v>1.0713769613827537</v>
      </c>
      <c r="O51" s="18">
        <f>+IF(E51=0,"",'Ark1'!AA192)</f>
        <v>30.006938188477427</v>
      </c>
      <c r="P51" s="5">
        <f>+IF(E51=0,"",'Ark1'!AB192)</f>
        <v>4.808648508221796</v>
      </c>
      <c r="Q51" s="18">
        <f>+IF(E51=0,"",'Ark1'!AC192)</f>
        <v>-29.110051459174912</v>
      </c>
      <c r="R51" s="18">
        <f t="shared" si="13"/>
        <v>5.0964912280701755</v>
      </c>
      <c r="S51" s="5">
        <f>+IF(E51=0,"",'Ark1'!V192)</f>
        <v>6.2977624784853683</v>
      </c>
      <c r="T51" s="18">
        <f t="shared" si="14"/>
        <v>89.023123965517172</v>
      </c>
      <c r="U51" s="28"/>
    </row>
    <row r="52" spans="1:21" s="3" customFormat="1" ht="15.6">
      <c r="A52" s="28"/>
      <c r="B52" s="2">
        <f>+'Ark1'!C193</f>
        <v>2024</v>
      </c>
      <c r="C52" s="2">
        <f>+'Ark1'!E193</f>
        <v>43</v>
      </c>
      <c r="D52" s="2">
        <f>+IF(E52=0,"",'Ark1'!Q193)</f>
        <v>93</v>
      </c>
      <c r="E52" s="18">
        <f>+'Ark1'!R193</f>
        <v>467</v>
      </c>
      <c r="F52" s="18">
        <f t="shared" ref="F52" si="15">+IF(E52=0,"",E52-E106)</f>
        <v>-89</v>
      </c>
      <c r="G52" s="18">
        <f>+IF(E52=0,"",'Ark1'!S193)</f>
        <v>467</v>
      </c>
      <c r="H52" s="51">
        <f>+'Ark1'!T193</f>
        <v>1.8195277799423364</v>
      </c>
      <c r="I52" s="51">
        <f>+'Ark1'!U193</f>
        <v>1.8217604477624512</v>
      </c>
      <c r="J52" s="95"/>
      <c r="K52" s="5">
        <f>+IF(E52=0,"",'Ark1'!W193)</f>
        <v>58.676659528907919</v>
      </c>
      <c r="L52" s="5">
        <f t="shared" ref="L52" si="16">+K52-K106</f>
        <v>-6.7944787638850812E-2</v>
      </c>
      <c r="M52" s="18">
        <f>+IF(E52=0,"",'Ark1'!Z193)</f>
        <v>153.00535331905797</v>
      </c>
      <c r="N52" s="18">
        <f t="shared" ref="N52" si="17">+IF(E52=0,"",M52-M106)</f>
        <v>0.1828713046695043</v>
      </c>
      <c r="O52" s="18">
        <f>+IF(E52=0,"",'Ark1'!AA193)</f>
        <v>29.337948056763143</v>
      </c>
      <c r="P52" s="5">
        <f>+IF(E52=0,"",'Ark1'!AB193)</f>
        <v>4.5240673530716364</v>
      </c>
      <c r="Q52" s="18">
        <f>+IF(E52=0,"",'Ark1'!AC193)</f>
        <v>-28.197517834719655</v>
      </c>
      <c r="R52" s="18">
        <f t="shared" ref="R52" si="18">+IF(E52=0,"",IF(E52=0,"",E52/D52))</f>
        <v>5.021505376344086</v>
      </c>
      <c r="S52" s="5">
        <f>+IF(E52=0,"",'Ark1'!V193)</f>
        <v>6.417558886509636</v>
      </c>
      <c r="T52" s="18">
        <f t="shared" ref="T52" si="19">+IF(E52=0,"",(E52*M52)/1000)</f>
        <v>71.453500000000076</v>
      </c>
      <c r="U52" s="28"/>
    </row>
    <row r="53" spans="1:21" s="3" customFormat="1" ht="15.6">
      <c r="A53" s="28"/>
      <c r="B53" s="2">
        <f>+'Ark1'!C194</f>
        <v>2024</v>
      </c>
      <c r="C53" s="2">
        <f>+'Ark1'!E194</f>
        <v>44</v>
      </c>
      <c r="D53" s="2">
        <f>+IF(E53=0,"",'Ark1'!Q194)</f>
        <v>100</v>
      </c>
      <c r="E53" s="18">
        <f>+'Ark1'!R194</f>
        <v>518</v>
      </c>
      <c r="F53" s="18">
        <f t="shared" ref="F53:F58" si="20">+IF(E53=0,"",E53-E107)</f>
        <v>-87</v>
      </c>
      <c r="G53" s="18">
        <f>+IF(E53=0,"",'Ark1'!S194)</f>
        <v>518</v>
      </c>
      <c r="H53" s="51">
        <f>+'Ark1'!T194</f>
        <v>2.0182342398503863</v>
      </c>
      <c r="I53" s="51">
        <f>+'Ark1'!U194</f>
        <v>1.9912051906487924</v>
      </c>
      <c r="J53" s="95"/>
      <c r="K53" s="5">
        <f>+IF(E53=0,"",'Ark1'!W194)</f>
        <v>58.654440154440152</v>
      </c>
      <c r="L53" s="5">
        <f t="shared" ref="L53:L58" si="21">+K53-K107</f>
        <v>4.913335510349981E-2</v>
      </c>
      <c r="M53" s="18">
        <f>+IF(E53=0,"",'Ark1'!Z194)</f>
        <v>150.77123552123547</v>
      </c>
      <c r="N53" s="18">
        <f t="shared" ref="N53:N58" si="22">+IF(E53=0,"",M53-M107)</f>
        <v>-4.6053813941875603</v>
      </c>
      <c r="O53" s="18">
        <f>+IF(E53=0,"",'Ark1'!AA194)</f>
        <v>28.82574867205296</v>
      </c>
      <c r="P53" s="5">
        <f>+IF(E53=0,"",'Ark1'!AB194)</f>
        <v>4.8869744111328748</v>
      </c>
      <c r="Q53" s="18">
        <f>+IF(E53=0,"",'Ark1'!AC194)</f>
        <v>-34.961480093570657</v>
      </c>
      <c r="R53" s="18">
        <f t="shared" ref="R53:R58" si="23">+IF(E53=0,"",IF(E53=0,"",E53/D53))</f>
        <v>5.18</v>
      </c>
      <c r="S53" s="5">
        <f>+IF(E53=0,"",'Ark1'!V194)</f>
        <v>6.391891891891893</v>
      </c>
      <c r="T53" s="18">
        <f t="shared" ref="T53:T58" si="24">+IF(E53=0,"",(E53*M53)/1000)</f>
        <v>78.099499999999978</v>
      </c>
      <c r="U53" s="28"/>
    </row>
    <row r="54" spans="1:21" s="3" customFormat="1" ht="15.6">
      <c r="A54" s="28"/>
      <c r="B54" s="2">
        <f>+'Ark1'!C195</f>
        <v>2024</v>
      </c>
      <c r="C54" s="2">
        <f>+'Ark1'!E195</f>
        <v>45</v>
      </c>
      <c r="D54" s="2">
        <f>+IF(E54=0,"",'Ark1'!Q195)</f>
        <v>105</v>
      </c>
      <c r="E54" s="18">
        <f>+'Ark1'!R195</f>
        <v>538</v>
      </c>
      <c r="F54" s="18">
        <f t="shared" si="20"/>
        <v>28</v>
      </c>
      <c r="G54" s="18">
        <f>+IF(E54=0,"",'Ark1'!S195)</f>
        <v>537</v>
      </c>
      <c r="H54" s="51">
        <f>+'Ark1'!T195</f>
        <v>2.09615834177511</v>
      </c>
      <c r="I54" s="51">
        <f>+'Ark1'!U195</f>
        <v>2.1468133909584841</v>
      </c>
      <c r="J54" s="95"/>
      <c r="K54" s="5">
        <f>+IF(E54=0,"",'Ark1'!W195)</f>
        <v>58.279329608938546</v>
      </c>
      <c r="L54" s="5">
        <f t="shared" si="21"/>
        <v>-1.0263903121659865</v>
      </c>
      <c r="M54" s="18">
        <f>+IF(E54=0,"",'Ark1'!Z195)</f>
        <v>156.80223463687148</v>
      </c>
      <c r="N54" s="18">
        <f t="shared" si="22"/>
        <v>4.3870472601454935</v>
      </c>
      <c r="O54" s="18">
        <f>+IF(E54=0,"",'Ark1'!AA195)</f>
        <v>29.950526472413273</v>
      </c>
      <c r="P54" s="5">
        <f>+IF(E54=0,"",'Ark1'!AB195)</f>
        <v>4.639740199867938</v>
      </c>
      <c r="Q54" s="18">
        <f>+IF(E54=0,"",'Ark1'!AC195)</f>
        <v>-35.698984611662539</v>
      </c>
      <c r="R54" s="18">
        <f t="shared" si="23"/>
        <v>5.1238095238095234</v>
      </c>
      <c r="S54" s="5">
        <f>+IF(E54=0,"",'Ark1'!V195)</f>
        <v>7.0910780669145002</v>
      </c>
      <c r="T54" s="18">
        <f t="shared" si="24"/>
        <v>84.359602234636853</v>
      </c>
      <c r="U54" s="28"/>
    </row>
    <row r="55" spans="1:21" s="3" customFormat="1" ht="15.6">
      <c r="A55" s="28"/>
      <c r="B55" s="2">
        <f>+'Ark1'!C196</f>
        <v>2024</v>
      </c>
      <c r="C55" s="2">
        <f>+'Ark1'!E196</f>
        <v>46</v>
      </c>
      <c r="D55" s="2" t="str">
        <f>+IF(E55=0,"",'Ark1'!Q196)</f>
        <v/>
      </c>
      <c r="E55" s="18">
        <f>+'Ark1'!R196</f>
        <v>0</v>
      </c>
      <c r="F55" s="18" t="str">
        <f t="shared" si="20"/>
        <v/>
      </c>
      <c r="G55" s="18" t="str">
        <f>+IF(E55=0,"",'Ark1'!S196)</f>
        <v/>
      </c>
      <c r="H55" s="51">
        <f>+'Ark1'!T196</f>
        <v>0</v>
      </c>
      <c r="I55" s="51">
        <f>+'Ark1'!U196</f>
        <v>0</v>
      </c>
      <c r="J55" s="95"/>
      <c r="K55" s="5" t="str">
        <f>+IF(E55=0,"",'Ark1'!W196)</f>
        <v/>
      </c>
      <c r="L55" s="5">
        <f t="shared" si="21"/>
        <v>0</v>
      </c>
      <c r="M55" s="18" t="str">
        <f>+IF(E55=0,"",'Ark1'!Z196)</f>
        <v/>
      </c>
      <c r="N55" s="18" t="str">
        <f t="shared" si="22"/>
        <v/>
      </c>
      <c r="O55" s="18" t="str">
        <f>+IF(E55=0,"",'Ark1'!AA196)</f>
        <v/>
      </c>
      <c r="P55" s="5" t="str">
        <f>+IF(E55=0,"",'Ark1'!AB196)</f>
        <v/>
      </c>
      <c r="Q55" s="18" t="str">
        <f>+IF(E55=0,"",'Ark1'!AC196)</f>
        <v/>
      </c>
      <c r="R55" s="18" t="str">
        <f t="shared" si="23"/>
        <v/>
      </c>
      <c r="S55" s="5" t="str">
        <f>+IF(E55=0,"",'Ark1'!V196)</f>
        <v/>
      </c>
      <c r="T55" s="18" t="str">
        <f t="shared" si="24"/>
        <v/>
      </c>
      <c r="U55" s="28"/>
    </row>
    <row r="56" spans="1:21" s="3" customFormat="1" ht="15.6">
      <c r="A56" s="28"/>
      <c r="B56" s="2">
        <f>+'Ark1'!C197</f>
        <v>2024</v>
      </c>
      <c r="C56" s="2">
        <f>+'Ark1'!E197</f>
        <v>47</v>
      </c>
      <c r="D56" s="2" t="str">
        <f>+IF(E56=0,"",'Ark1'!Q197)</f>
        <v/>
      </c>
      <c r="E56" s="18">
        <f>+'Ark1'!R197</f>
        <v>0</v>
      </c>
      <c r="F56" s="18" t="str">
        <f t="shared" si="20"/>
        <v/>
      </c>
      <c r="G56" s="18" t="str">
        <f>+IF(E56=0,"",'Ark1'!S197)</f>
        <v/>
      </c>
      <c r="H56" s="51">
        <f>+'Ark1'!T197</f>
        <v>0</v>
      </c>
      <c r="I56" s="51">
        <f>+'Ark1'!U197</f>
        <v>0</v>
      </c>
      <c r="J56" s="95"/>
      <c r="K56" s="5" t="str">
        <f>+IF(E56=0,"",'Ark1'!W197)</f>
        <v/>
      </c>
      <c r="L56" s="5">
        <f t="shared" si="21"/>
        <v>0</v>
      </c>
      <c r="M56" s="18" t="str">
        <f>+IF(E56=0,"",'Ark1'!Z197)</f>
        <v/>
      </c>
      <c r="N56" s="18" t="str">
        <f t="shared" si="22"/>
        <v/>
      </c>
      <c r="O56" s="18" t="str">
        <f>+IF(E56=0,"",'Ark1'!AA197)</f>
        <v/>
      </c>
      <c r="P56" s="5" t="str">
        <f>+IF(E56=0,"",'Ark1'!AB197)</f>
        <v/>
      </c>
      <c r="Q56" s="18" t="str">
        <f>+IF(E56=0,"",'Ark1'!AC197)</f>
        <v/>
      </c>
      <c r="R56" s="18" t="str">
        <f t="shared" si="23"/>
        <v/>
      </c>
      <c r="S56" s="5" t="str">
        <f>+IF(E56=0,"",'Ark1'!V197)</f>
        <v/>
      </c>
      <c r="T56" s="18" t="str">
        <f t="shared" si="24"/>
        <v/>
      </c>
      <c r="U56" s="28"/>
    </row>
    <row r="57" spans="1:21" s="3" customFormat="1" ht="15.6">
      <c r="A57" s="28"/>
      <c r="B57" s="2">
        <f>+'Ark1'!C198</f>
        <v>2024</v>
      </c>
      <c r="C57" s="2">
        <f>+'Ark1'!E198</f>
        <v>48</v>
      </c>
      <c r="D57" s="2" t="str">
        <f>+IF(E57=0,"",'Ark1'!Q198)</f>
        <v/>
      </c>
      <c r="E57" s="18">
        <f>+'Ark1'!R198</f>
        <v>0</v>
      </c>
      <c r="F57" s="18" t="str">
        <f t="shared" si="20"/>
        <v/>
      </c>
      <c r="G57" s="18" t="str">
        <f>+IF(E57=0,"",'Ark1'!S198)</f>
        <v/>
      </c>
      <c r="H57" s="51">
        <f>+'Ark1'!T198</f>
        <v>0</v>
      </c>
      <c r="I57" s="51">
        <f>+'Ark1'!U198</f>
        <v>0</v>
      </c>
      <c r="J57" s="95"/>
      <c r="K57" s="5" t="str">
        <f>+IF(E57=0,"",'Ark1'!W198)</f>
        <v/>
      </c>
      <c r="L57" s="5">
        <f t="shared" si="21"/>
        <v>0</v>
      </c>
      <c r="M57" s="18" t="str">
        <f>+IF(E57=0,"",'Ark1'!Z198)</f>
        <v/>
      </c>
      <c r="N57" s="18" t="str">
        <f t="shared" si="22"/>
        <v/>
      </c>
      <c r="O57" s="18" t="str">
        <f>+IF(E57=0,"",'Ark1'!AA198)</f>
        <v/>
      </c>
      <c r="P57" s="5" t="str">
        <f>+IF(E57=0,"",'Ark1'!AB198)</f>
        <v/>
      </c>
      <c r="Q57" s="18" t="str">
        <f>+IF(E57=0,"",'Ark1'!AC198)</f>
        <v/>
      </c>
      <c r="R57" s="18" t="str">
        <f t="shared" si="23"/>
        <v/>
      </c>
      <c r="S57" s="5" t="str">
        <f>+IF(E57=0,"",'Ark1'!V198)</f>
        <v/>
      </c>
      <c r="T57" s="18" t="str">
        <f t="shared" si="24"/>
        <v/>
      </c>
      <c r="U57" s="28"/>
    </row>
    <row r="58" spans="1:21" s="3" customFormat="1" ht="15.6">
      <c r="A58" s="28"/>
      <c r="B58" s="2">
        <f>+'Ark1'!C199</f>
        <v>2024</v>
      </c>
      <c r="C58" s="2">
        <f>+'Ark1'!E199</f>
        <v>49</v>
      </c>
      <c r="D58" s="2" t="str">
        <f>+IF(E58=0,"",'Ark1'!Q199)</f>
        <v/>
      </c>
      <c r="E58" s="18">
        <f>+'Ark1'!R199</f>
        <v>0</v>
      </c>
      <c r="F58" s="18" t="str">
        <f t="shared" si="20"/>
        <v/>
      </c>
      <c r="G58" s="18" t="str">
        <f>+IF(E58=0,"",'Ark1'!S199)</f>
        <v/>
      </c>
      <c r="H58" s="51">
        <f>+'Ark1'!T199</f>
        <v>0</v>
      </c>
      <c r="I58" s="51">
        <f>+'Ark1'!U199</f>
        <v>0</v>
      </c>
      <c r="J58" s="95"/>
      <c r="K58" s="5" t="str">
        <f>+IF(E58=0,"",'Ark1'!W199)</f>
        <v/>
      </c>
      <c r="L58" s="5">
        <f t="shared" si="21"/>
        <v>0</v>
      </c>
      <c r="M58" s="18" t="str">
        <f>+IF(E58=0,"",'Ark1'!Z199)</f>
        <v/>
      </c>
      <c r="N58" s="18" t="str">
        <f t="shared" si="22"/>
        <v/>
      </c>
      <c r="O58" s="18" t="str">
        <f>+IF(E58=0,"",'Ark1'!AA199)</f>
        <v/>
      </c>
      <c r="P58" s="5" t="str">
        <f>+IF(E58=0,"",'Ark1'!AB199)</f>
        <v/>
      </c>
      <c r="Q58" s="18" t="str">
        <f>+IF(E58=0,"",'Ark1'!AC199)</f>
        <v/>
      </c>
      <c r="R58" s="18" t="str">
        <f t="shared" si="23"/>
        <v/>
      </c>
      <c r="S58" s="5" t="str">
        <f>+IF(E58=0,"",'Ark1'!V199)</f>
        <v/>
      </c>
      <c r="T58" s="18" t="str">
        <f t="shared" si="24"/>
        <v/>
      </c>
      <c r="U58" s="28"/>
    </row>
    <row r="59" spans="1:21" s="3" customFormat="1" ht="15.6">
      <c r="A59" s="28"/>
      <c r="B59" s="2">
        <f>+'Ark1'!C200</f>
        <v>2024</v>
      </c>
      <c r="C59" s="2">
        <f>+'Ark1'!E200</f>
        <v>50</v>
      </c>
      <c r="D59" s="2" t="str">
        <f>+IF(E59=0,"",'Ark1'!Q200)</f>
        <v/>
      </c>
      <c r="E59" s="18">
        <f>+'Ark1'!R200</f>
        <v>0</v>
      </c>
      <c r="F59" s="18" t="str">
        <f t="shared" ref="F59:F60" si="25">+IF(E59=0,"",E59-E113)</f>
        <v/>
      </c>
      <c r="G59" s="18" t="str">
        <f>+IF(E59=0,"",'Ark1'!S200)</f>
        <v/>
      </c>
      <c r="H59" s="51">
        <f>+'Ark1'!T200</f>
        <v>0</v>
      </c>
      <c r="I59" s="51">
        <f>+'Ark1'!U200</f>
        <v>0</v>
      </c>
      <c r="J59" s="95"/>
      <c r="K59" s="5" t="str">
        <f>+IF(E59=0,"",'Ark1'!W200)</f>
        <v/>
      </c>
      <c r="L59" s="5">
        <f t="shared" ref="L59:L60" si="26">+K59-K113</f>
        <v>0</v>
      </c>
      <c r="M59" s="18" t="str">
        <f>+IF(E59=0,"",'Ark1'!Z200)</f>
        <v/>
      </c>
      <c r="N59" s="18" t="str">
        <f t="shared" ref="N59:N60" si="27">+IF(E59=0,"",M59-M113)</f>
        <v/>
      </c>
      <c r="O59" s="18" t="str">
        <f>+IF(E59=0,"",'Ark1'!AA200)</f>
        <v/>
      </c>
      <c r="P59" s="5" t="str">
        <f>+IF(E59=0,"",'Ark1'!AB200)</f>
        <v/>
      </c>
      <c r="Q59" s="18" t="str">
        <f>+IF(E59=0,"",'Ark1'!AC200)</f>
        <v/>
      </c>
      <c r="R59" s="18" t="str">
        <f t="shared" ref="R59:R60" si="28">+IF(E59=0,"",IF(E59=0,"",E59/D59))</f>
        <v/>
      </c>
      <c r="S59" s="5" t="str">
        <f>+IF(E59=0,"",'Ark1'!V200)</f>
        <v/>
      </c>
      <c r="T59" s="18" t="str">
        <f t="shared" ref="T59:T60" si="29">+IF(E59=0,"",(E59*M59)/1000)</f>
        <v/>
      </c>
      <c r="U59" s="28"/>
    </row>
    <row r="60" spans="1:21" s="3" customFormat="1" ht="15.6">
      <c r="A60" s="28"/>
      <c r="B60" s="2">
        <f>+'Ark1'!C201</f>
        <v>2024</v>
      </c>
      <c r="C60" s="2">
        <f>+'Ark1'!E201</f>
        <v>51</v>
      </c>
      <c r="D60" s="2" t="str">
        <f>+IF(E60=0,"",'Ark1'!Q201)</f>
        <v/>
      </c>
      <c r="E60" s="18">
        <f>+'Ark1'!R201</f>
        <v>0</v>
      </c>
      <c r="F60" s="18" t="str">
        <f t="shared" si="25"/>
        <v/>
      </c>
      <c r="G60" s="18" t="str">
        <f>+IF(E60=0,"",'Ark1'!S201)</f>
        <v/>
      </c>
      <c r="H60" s="51">
        <f>+'Ark1'!T201</f>
        <v>0</v>
      </c>
      <c r="I60" s="51">
        <f>+'Ark1'!U201</f>
        <v>0</v>
      </c>
      <c r="J60" s="95"/>
      <c r="K60" s="5" t="str">
        <f>+IF(E60=0,"",'Ark1'!W201)</f>
        <v/>
      </c>
      <c r="L60" s="5">
        <f t="shared" si="26"/>
        <v>0</v>
      </c>
      <c r="M60" s="18" t="str">
        <f>+IF(E60=0,"",'Ark1'!Z201)</f>
        <v/>
      </c>
      <c r="N60" s="18" t="str">
        <f t="shared" si="27"/>
        <v/>
      </c>
      <c r="O60" s="18" t="str">
        <f>+IF(E60=0,"",'Ark1'!AA201)</f>
        <v/>
      </c>
      <c r="P60" s="5" t="str">
        <f>+IF(E60=0,"",'Ark1'!AB201)</f>
        <v/>
      </c>
      <c r="Q60" s="18" t="str">
        <f>+IF(E60=0,"",'Ark1'!AC201)</f>
        <v/>
      </c>
      <c r="R60" s="18" t="str">
        <f t="shared" si="28"/>
        <v/>
      </c>
      <c r="S60" s="5" t="str">
        <f>+IF(E60=0,"",'Ark1'!V201)</f>
        <v/>
      </c>
      <c r="T60" s="18" t="str">
        <f t="shared" si="29"/>
        <v/>
      </c>
      <c r="U60" s="28"/>
    </row>
    <row r="61" spans="1:21" s="2" customFormat="1" ht="15.6">
      <c r="A61" s="28"/>
      <c r="B61" s="92">
        <f>+'Ark1'!C202</f>
        <v>2024</v>
      </c>
      <c r="C61" s="92">
        <f>+'Ark1'!E202</f>
        <v>52</v>
      </c>
      <c r="D61" s="92" t="str">
        <f>+IF(E61=0,"",'Ark1'!Q202)</f>
        <v/>
      </c>
      <c r="E61" s="93">
        <f>+'Ark1'!R202</f>
        <v>0</v>
      </c>
      <c r="F61" s="93" t="str">
        <f t="shared" si="5"/>
        <v/>
      </c>
      <c r="G61" s="93" t="str">
        <f>+IF(E61=0,"",'Ark1'!S202)</f>
        <v/>
      </c>
      <c r="H61" s="113">
        <f>+'Ark1'!T202</f>
        <v>0</v>
      </c>
      <c r="I61" s="113">
        <f>+'Ark1'!U202</f>
        <v>0</v>
      </c>
      <c r="J61" s="95"/>
      <c r="K61" s="94" t="str">
        <f>+IF(E61=0,"",'Ark1'!W202)</f>
        <v/>
      </c>
      <c r="L61" s="94">
        <f t="shared" si="6"/>
        <v>0</v>
      </c>
      <c r="M61" s="93" t="str">
        <f>+IF(E61=0,"",'Ark1'!Z202)</f>
        <v/>
      </c>
      <c r="N61" s="93" t="str">
        <f t="shared" si="7"/>
        <v/>
      </c>
      <c r="O61" s="93" t="str">
        <f>+IF(E61=0,"",'Ark1'!AA202)</f>
        <v/>
      </c>
      <c r="P61" s="94" t="str">
        <f>+IF(E61=0,"",'Ark1'!AB202)</f>
        <v/>
      </c>
      <c r="Q61" s="93" t="str">
        <f>+IF(E61=0,"",'Ark1'!AC202)</f>
        <v/>
      </c>
      <c r="R61" s="93" t="str">
        <f t="shared" si="8"/>
        <v/>
      </c>
      <c r="S61" s="94" t="str">
        <f>+IF(E61=0,"",'Ark1'!V202)</f>
        <v/>
      </c>
      <c r="T61" s="93" t="str">
        <f t="shared" si="9"/>
        <v/>
      </c>
      <c r="U61" s="28"/>
    </row>
    <row r="62" spans="1:21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95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s="2" customFormat="1" ht="15.6">
      <c r="A64" s="28"/>
      <c r="B64" s="2">
        <f>+'Ark1'!C203</f>
        <v>2023</v>
      </c>
      <c r="C64" s="2">
        <f>+'Ark1'!E203</f>
        <v>1</v>
      </c>
      <c r="D64" s="2">
        <f>+'Ark1'!Q203</f>
        <v>98</v>
      </c>
      <c r="E64" s="18">
        <f>+'Ark1'!R203</f>
        <v>492</v>
      </c>
      <c r="F64" s="18"/>
      <c r="G64" s="18">
        <f>+'Ark1'!S203</f>
        <v>491</v>
      </c>
      <c r="H64" s="51">
        <f>+'Ark1'!T203</f>
        <v>1.863495189758352</v>
      </c>
      <c r="I64" s="51">
        <f>+'Ark1'!U203</f>
        <v>1.8552172728234364</v>
      </c>
      <c r="J64" s="51"/>
      <c r="K64" s="5">
        <f>+'Ark1'!W203</f>
        <v>58.914460285132392</v>
      </c>
      <c r="L64" s="18"/>
      <c r="M64" s="18">
        <f>+'Ark1'!Z203</f>
        <v>154.37902240325857</v>
      </c>
      <c r="N64" s="18"/>
      <c r="O64" s="18">
        <f>+'Ark1'!AA203</f>
        <v>28.169503447923901</v>
      </c>
      <c r="P64" s="5">
        <f>+'Ark1'!AB203</f>
        <v>4.3713582065777539</v>
      </c>
      <c r="Q64" s="18">
        <f>+'Ark1'!AC203</f>
        <v>-25.816010379578561</v>
      </c>
      <c r="R64" s="18">
        <f>+E64/D64</f>
        <v>5.0204081632653059</v>
      </c>
      <c r="S64" s="5">
        <f>+'Ark1'!V203</f>
        <v>6.2418699186991891</v>
      </c>
      <c r="T64" s="5"/>
      <c r="U64" s="28"/>
    </row>
    <row r="65" spans="1:42" s="2" customFormat="1" ht="15.6">
      <c r="A65" s="28"/>
      <c r="B65" s="2">
        <f>+'Ark1'!C204</f>
        <v>2023</v>
      </c>
      <c r="C65" s="2">
        <f>+'Ark1'!E204</f>
        <v>2</v>
      </c>
      <c r="D65" s="2">
        <f>+'Ark1'!Q204</f>
        <v>120</v>
      </c>
      <c r="E65" s="18">
        <f>+'Ark1'!R204</f>
        <v>624</v>
      </c>
      <c r="F65" s="18"/>
      <c r="G65" s="18">
        <f>+'Ark1'!S204</f>
        <v>624</v>
      </c>
      <c r="H65" s="51">
        <f>+'Ark1'!T204</f>
        <v>2.3634573138398607</v>
      </c>
      <c r="I65" s="51">
        <f>+'Ark1'!U204</f>
        <v>2.4400358100516546</v>
      </c>
      <c r="J65" s="51"/>
      <c r="K65" s="5">
        <f>+'Ark1'!W204</f>
        <v>58.009615384615401</v>
      </c>
      <c r="L65" s="18"/>
      <c r="M65" s="18">
        <f>+'Ark1'!Z204</f>
        <v>159.76682692307713</v>
      </c>
      <c r="N65" s="18"/>
      <c r="O65" s="18">
        <f>+'Ark1'!AA204</f>
        <v>34.928202992575095</v>
      </c>
      <c r="P65" s="5">
        <f>+'Ark1'!AB204</f>
        <v>5.41572116615197</v>
      </c>
      <c r="Q65" s="18">
        <f>+'Ark1'!AC204</f>
        <v>-45.714250223160867</v>
      </c>
      <c r="R65" s="18">
        <f t="shared" ref="R65:R115" si="30">+E65/D65</f>
        <v>5.2</v>
      </c>
      <c r="S65" s="5">
        <f>+'Ark1'!V204</f>
        <v>6.7371794871794899</v>
      </c>
      <c r="T65" s="5"/>
      <c r="U65" s="28"/>
    </row>
    <row r="66" spans="1:42" s="3" customFormat="1" ht="15.6">
      <c r="A66" s="28"/>
      <c r="B66" s="2">
        <f>+'Ark1'!C205</f>
        <v>2023</v>
      </c>
      <c r="C66" s="2">
        <f>+'Ark1'!E205</f>
        <v>3</v>
      </c>
      <c r="D66" s="2">
        <f>+'Ark1'!Q205</f>
        <v>130</v>
      </c>
      <c r="E66" s="18">
        <f>+'Ark1'!R205</f>
        <v>592</v>
      </c>
      <c r="F66" s="18"/>
      <c r="G66" s="18">
        <f>+'Ark1'!S205</f>
        <v>589</v>
      </c>
      <c r="H66" s="51">
        <f>+'Ark1'!T205</f>
        <v>2.2422543746685863</v>
      </c>
      <c r="I66" s="51">
        <f>+'Ark1'!U205</f>
        <v>2.2710668576836324</v>
      </c>
      <c r="J66" s="51"/>
      <c r="K66" s="5">
        <f>+'Ark1'!W205</f>
        <v>58.550084889643443</v>
      </c>
      <c r="L66" s="18"/>
      <c r="M66" s="18">
        <f>+'Ark1'!Z205</f>
        <v>157.53955857385404</v>
      </c>
      <c r="N66" s="18"/>
      <c r="O66" s="18">
        <f>+'Ark1'!AA205</f>
        <v>30.378876034885621</v>
      </c>
      <c r="P66" s="5">
        <f>+'Ark1'!AB205</f>
        <v>4.6247603518429266</v>
      </c>
      <c r="Q66" s="18">
        <f>+'Ark1'!AC205</f>
        <v>-37.975131931854222</v>
      </c>
      <c r="R66" s="18">
        <f t="shared" si="30"/>
        <v>4.5538461538461537</v>
      </c>
      <c r="S66" s="5">
        <f>+'Ark1'!V205</f>
        <v>6.6537162162162149</v>
      </c>
      <c r="T66" s="5"/>
      <c r="U66" s="28"/>
    </row>
    <row r="67" spans="1:42" ht="15.6">
      <c r="A67" s="28"/>
      <c r="B67" s="2">
        <f>+'Ark1'!C206</f>
        <v>2023</v>
      </c>
      <c r="C67" s="2">
        <f>+'Ark1'!E206</f>
        <v>4</v>
      </c>
      <c r="D67" s="2">
        <f>+'Ark1'!Q206</f>
        <v>102</v>
      </c>
      <c r="E67" s="18">
        <f>+'Ark1'!R206</f>
        <v>524</v>
      </c>
      <c r="F67" s="18"/>
      <c r="G67" s="18">
        <f>+'Ark1'!S206</f>
        <v>523</v>
      </c>
      <c r="H67" s="51">
        <f>+'Ark1'!T206</f>
        <v>1.9846981289296264</v>
      </c>
      <c r="I67" s="51">
        <f>+'Ark1'!U206</f>
        <v>2.000521222360419</v>
      </c>
      <c r="J67" s="51"/>
      <c r="K67" s="5">
        <f>+'Ark1'!W206</f>
        <v>59.361376673040155</v>
      </c>
      <c r="L67" s="18"/>
      <c r="M67" s="18">
        <f>+'Ark1'!Z206</f>
        <v>156.2847036328871</v>
      </c>
      <c r="N67" s="18"/>
      <c r="O67" s="18">
        <f>+'Ark1'!AA206</f>
        <v>30.742692633248534</v>
      </c>
      <c r="P67" s="5">
        <f>+'Ark1'!AB206</f>
        <v>4.4786939439086009</v>
      </c>
      <c r="Q67" s="18">
        <f>+'Ark1'!AC206</f>
        <v>-45.486662394415696</v>
      </c>
      <c r="R67" s="18">
        <f t="shared" si="30"/>
        <v>5.1372549019607847</v>
      </c>
      <c r="S67" s="5">
        <f>+'Ark1'!V206</f>
        <v>5.66412213740458</v>
      </c>
      <c r="T67" s="5"/>
      <c r="U67" s="28"/>
      <c r="AH67"/>
      <c r="AI67"/>
      <c r="AJ67"/>
      <c r="AL67"/>
      <c r="AM67"/>
      <c r="AN67"/>
      <c r="AO67"/>
      <c r="AP67"/>
    </row>
    <row r="68" spans="1:42" ht="15.6">
      <c r="A68" s="28"/>
      <c r="B68" s="2">
        <f>+'Ark1'!C207</f>
        <v>2023</v>
      </c>
      <c r="C68" s="2">
        <f>+'Ark1'!E207</f>
        <v>5</v>
      </c>
      <c r="D68" s="2">
        <f>+'Ark1'!Q207</f>
        <v>95</v>
      </c>
      <c r="E68" s="18">
        <f>+'Ark1'!R207</f>
        <v>682</v>
      </c>
      <c r="F68" s="18"/>
      <c r="G68" s="18">
        <f>+'Ark1'!S207</f>
        <v>682</v>
      </c>
      <c r="H68" s="51">
        <f>+'Ark1'!T207</f>
        <v>2.5831376410877969</v>
      </c>
      <c r="I68" s="51">
        <f>+'Ark1'!U207</f>
        <v>2.5728868136372114</v>
      </c>
      <c r="J68" s="51"/>
      <c r="K68" s="5">
        <f>+'Ark1'!W207</f>
        <v>59.34310850439882</v>
      </c>
      <c r="L68" s="18"/>
      <c r="M68" s="18">
        <f>+'Ark1'!Z207</f>
        <v>154.13856304985339</v>
      </c>
      <c r="N68" s="18"/>
      <c r="O68" s="18">
        <f>+'Ark1'!AA207</f>
        <v>30.274949619689401</v>
      </c>
      <c r="P68" s="5">
        <f>+'Ark1'!AB207</f>
        <v>4.4628989648035615</v>
      </c>
      <c r="Q68" s="18">
        <f>+'Ark1'!AC207</f>
        <v>-46.433050832243502</v>
      </c>
      <c r="R68" s="18">
        <f t="shared" si="30"/>
        <v>7.1789473684210527</v>
      </c>
      <c r="S68" s="5">
        <f>+'Ark1'!V207</f>
        <v>5.6085043988269812</v>
      </c>
      <c r="T68" s="5"/>
      <c r="U68" s="28"/>
      <c r="AH68"/>
      <c r="AI68"/>
      <c r="AJ68"/>
      <c r="AL68"/>
      <c r="AM68"/>
      <c r="AN68"/>
      <c r="AO68"/>
      <c r="AP68"/>
    </row>
    <row r="69" spans="1:42" ht="15.6">
      <c r="A69" s="28"/>
      <c r="B69" s="2">
        <f>+'Ark1'!C208</f>
        <v>2023</v>
      </c>
      <c r="C69" s="2">
        <f>+'Ark1'!E208</f>
        <v>6</v>
      </c>
      <c r="D69" s="2">
        <f>+'Ark1'!Q208</f>
        <v>121</v>
      </c>
      <c r="E69" s="18">
        <f>+'Ark1'!R208</f>
        <v>693</v>
      </c>
      <c r="F69" s="18"/>
      <c r="G69" s="18">
        <f>+'Ark1'!S208</f>
        <v>692</v>
      </c>
      <c r="H69" s="51">
        <f>+'Ark1'!T208</f>
        <v>2.6248011514279219</v>
      </c>
      <c r="I69" s="51">
        <f>+'Ark1'!U208</f>
        <v>2.6003479090725419</v>
      </c>
      <c r="J69" s="51"/>
      <c r="K69" s="5">
        <f>+'Ark1'!W208</f>
        <v>59.332369942196557</v>
      </c>
      <c r="L69" s="18"/>
      <c r="M69" s="18">
        <f>+'Ark1'!Z208</f>
        <v>153.53251445086693</v>
      </c>
      <c r="N69" s="18"/>
      <c r="O69" s="18">
        <f>+'Ark1'!AA208</f>
        <v>32.518003871063627</v>
      </c>
      <c r="P69" s="5">
        <f>+'Ark1'!AB208</f>
        <v>4.7360313184427092</v>
      </c>
      <c r="Q69" s="18">
        <f>+'Ark1'!AC208</f>
        <v>-50.977180113516567</v>
      </c>
      <c r="R69" s="18">
        <f t="shared" si="30"/>
        <v>5.7272727272727275</v>
      </c>
      <c r="S69" s="5">
        <f>+'Ark1'!V208</f>
        <v>5.7604617604617596</v>
      </c>
      <c r="T69" s="5"/>
      <c r="U69" s="28"/>
      <c r="AH69"/>
      <c r="AI69"/>
      <c r="AJ69"/>
      <c r="AL69"/>
      <c r="AM69"/>
      <c r="AN69"/>
      <c r="AO69"/>
      <c r="AP69"/>
    </row>
    <row r="70" spans="1:42" ht="15.6">
      <c r="A70" s="28"/>
      <c r="B70" s="2">
        <f>+'Ark1'!C209</f>
        <v>2023</v>
      </c>
      <c r="C70" s="2">
        <f>+'Ark1'!E209</f>
        <v>7</v>
      </c>
      <c r="D70" s="2">
        <f>+'Ark1'!Q209</f>
        <v>101</v>
      </c>
      <c r="E70" s="18">
        <f>+'Ark1'!R209</f>
        <v>539</v>
      </c>
      <c r="F70" s="18"/>
      <c r="G70" s="18">
        <f>+'Ark1'!S209</f>
        <v>538</v>
      </c>
      <c r="H70" s="51">
        <f>+'Ark1'!T209</f>
        <v>2.0415120066661623</v>
      </c>
      <c r="I70" s="51">
        <f>+'Ark1'!U209</f>
        <v>1.9955552185602183</v>
      </c>
      <c r="J70" s="51"/>
      <c r="K70" s="5">
        <f>+'Ark1'!W209</f>
        <v>59.423791821561345</v>
      </c>
      <c r="L70" s="18"/>
      <c r="M70" s="18">
        <f>+'Ark1'!Z209</f>
        <v>151.55018587360604</v>
      </c>
      <c r="N70" s="18"/>
      <c r="O70" s="18">
        <f>+'Ark1'!AA209</f>
        <v>28.361850161353281</v>
      </c>
      <c r="P70" s="5">
        <f>+'Ark1'!AB209</f>
        <v>4.529821768054699</v>
      </c>
      <c r="Q70" s="18">
        <f>+'Ark1'!AC209</f>
        <v>-37.107326094775992</v>
      </c>
      <c r="R70" s="18">
        <f t="shared" si="30"/>
        <v>5.3366336633663369</v>
      </c>
      <c r="S70" s="5">
        <f>+'Ark1'!V209</f>
        <v>5.7625231910946191</v>
      </c>
      <c r="T70" s="5"/>
      <c r="U70" s="28"/>
      <c r="AH70"/>
      <c r="AI70"/>
      <c r="AJ70"/>
      <c r="AL70"/>
      <c r="AM70"/>
      <c r="AN70"/>
      <c r="AO70"/>
      <c r="AP70"/>
    </row>
    <row r="71" spans="1:42" ht="15.6">
      <c r="A71" s="28"/>
      <c r="B71" s="2">
        <f>+'Ark1'!C210</f>
        <v>2023</v>
      </c>
      <c r="C71" s="2">
        <f>+'Ark1'!E210</f>
        <v>8</v>
      </c>
      <c r="D71" s="2">
        <f>+'Ark1'!Q210</f>
        <v>101</v>
      </c>
      <c r="E71" s="18">
        <f>+'Ark1'!R210</f>
        <v>645</v>
      </c>
      <c r="F71" s="18"/>
      <c r="G71" s="18">
        <f>+'Ark1'!S210</f>
        <v>644</v>
      </c>
      <c r="H71" s="51">
        <f>+'Ark1'!T210</f>
        <v>2.4429967426710095</v>
      </c>
      <c r="I71" s="51">
        <f>+'Ark1'!U210</f>
        <v>2.4910419801828798</v>
      </c>
      <c r="J71" s="51"/>
      <c r="K71" s="5">
        <f>+'Ark1'!W210</f>
        <v>58.760869565217391</v>
      </c>
      <c r="L71" s="18"/>
      <c r="M71" s="18">
        <f>+'Ark1'!Z210</f>
        <v>158.04114906832299</v>
      </c>
      <c r="N71" s="18"/>
      <c r="O71" s="18">
        <f>+'Ark1'!AA210</f>
        <v>32.229789746860853</v>
      </c>
      <c r="P71" s="5">
        <f>+'Ark1'!AB210</f>
        <v>5.2984197094765308</v>
      </c>
      <c r="Q71" s="18">
        <f>+'Ark1'!AC210</f>
        <v>-45.654518827884758</v>
      </c>
      <c r="R71" s="18">
        <f t="shared" si="30"/>
        <v>6.3861386138613865</v>
      </c>
      <c r="S71" s="5">
        <f>+'Ark1'!V210</f>
        <v>5.6806201550387589</v>
      </c>
      <c r="T71" s="5"/>
      <c r="U71" s="28"/>
      <c r="AH71"/>
      <c r="AI71"/>
      <c r="AJ71"/>
      <c r="AL71"/>
      <c r="AM71"/>
      <c r="AN71"/>
      <c r="AO71"/>
      <c r="AP71"/>
    </row>
    <row r="72" spans="1:42" ht="15.6">
      <c r="A72" s="28"/>
      <c r="B72" s="2">
        <f>+'Ark1'!C211</f>
        <v>2023</v>
      </c>
      <c r="C72" s="2">
        <f>+'Ark1'!E211</f>
        <v>9</v>
      </c>
      <c r="D72" s="2">
        <f>+'Ark1'!Q211</f>
        <v>106</v>
      </c>
      <c r="E72" s="18">
        <f>+'Ark1'!R211</f>
        <v>622</v>
      </c>
      <c r="F72" s="18"/>
      <c r="G72" s="18">
        <f>+'Ark1'!S211</f>
        <v>622</v>
      </c>
      <c r="H72" s="51">
        <f>+'Ark1'!T211</f>
        <v>2.3558821301416546</v>
      </c>
      <c r="I72" s="51">
        <f>+'Ark1'!U211</f>
        <v>2.3204429841820673</v>
      </c>
      <c r="J72" s="51"/>
      <c r="K72" s="5">
        <f>+'Ark1'!W211</f>
        <v>59.110932475884262</v>
      </c>
      <c r="L72" s="18"/>
      <c r="M72" s="18">
        <f>+'Ark1'!Z211</f>
        <v>152.42475884244379</v>
      </c>
      <c r="N72" s="18"/>
      <c r="O72" s="18">
        <f>+'Ark1'!AA211</f>
        <v>32.098367667770759</v>
      </c>
      <c r="P72" s="5">
        <f>+'Ark1'!AB211</f>
        <v>4.5831625405666836</v>
      </c>
      <c r="Q72" s="18">
        <f>+'Ark1'!AC211</f>
        <v>-43.246354149805789</v>
      </c>
      <c r="R72" s="18">
        <f t="shared" si="30"/>
        <v>5.867924528301887</v>
      </c>
      <c r="S72" s="5">
        <f>+'Ark1'!V211</f>
        <v>5.6977491961414799</v>
      </c>
      <c r="T72" s="5"/>
      <c r="U72" s="28"/>
      <c r="AH72"/>
      <c r="AI72"/>
      <c r="AJ72"/>
      <c r="AL72"/>
      <c r="AM72"/>
      <c r="AN72"/>
      <c r="AO72"/>
      <c r="AP72"/>
    </row>
    <row r="73" spans="1:42" ht="15.6">
      <c r="A73" s="28"/>
      <c r="B73" s="2">
        <f>+'Ark1'!C212</f>
        <v>2023</v>
      </c>
      <c r="C73" s="2">
        <f>+'Ark1'!E212</f>
        <v>10</v>
      </c>
      <c r="D73" s="2">
        <f>+'Ark1'!Q212</f>
        <v>98</v>
      </c>
      <c r="E73" s="18">
        <f>+'Ark1'!R212</f>
        <v>487</v>
      </c>
      <c r="F73" s="18"/>
      <c r="G73" s="18">
        <f>+'Ark1'!S212</f>
        <v>487</v>
      </c>
      <c r="H73" s="51">
        <f>+'Ark1'!T212</f>
        <v>1.8445572305128399</v>
      </c>
      <c r="I73" s="51">
        <f>+'Ark1'!U212</f>
        <v>1.8696184390927335</v>
      </c>
      <c r="J73" s="51"/>
      <c r="K73" s="5">
        <f>+'Ark1'!W212</f>
        <v>59.498973305954813</v>
      </c>
      <c r="L73" s="18"/>
      <c r="M73" s="18">
        <f>+'Ark1'!Z212</f>
        <v>156.85523613963031</v>
      </c>
      <c r="N73" s="18"/>
      <c r="O73" s="18">
        <f>+'Ark1'!AA212</f>
        <v>29.501886764841675</v>
      </c>
      <c r="P73" s="5">
        <f>+'Ark1'!AB212</f>
        <v>4.4180304192858282</v>
      </c>
      <c r="Q73" s="18">
        <f>+'Ark1'!AC212</f>
        <v>-34.971216763381598</v>
      </c>
      <c r="R73" s="18">
        <f t="shared" si="30"/>
        <v>4.9693877551020407</v>
      </c>
      <c r="S73" s="5">
        <f>+'Ark1'!V212</f>
        <v>5.8665297741273106</v>
      </c>
      <c r="T73" s="5"/>
      <c r="U73" s="28"/>
      <c r="AH73"/>
      <c r="AI73"/>
      <c r="AJ73"/>
      <c r="AL73"/>
      <c r="AM73"/>
      <c r="AN73"/>
      <c r="AO73"/>
      <c r="AP73"/>
    </row>
    <row r="74" spans="1:42" ht="15.6">
      <c r="A74" s="28"/>
      <c r="B74" s="2">
        <f>+'Ark1'!C213</f>
        <v>2023</v>
      </c>
      <c r="C74" s="2">
        <f>+'Ark1'!E213</f>
        <v>11</v>
      </c>
      <c r="D74" s="2">
        <f>+'Ark1'!Q213</f>
        <v>99</v>
      </c>
      <c r="E74" s="18">
        <f>+'Ark1'!R213</f>
        <v>580</v>
      </c>
      <c r="F74" s="18"/>
      <c r="G74" s="18">
        <f>+'Ark1'!S213</f>
        <v>580</v>
      </c>
      <c r="H74" s="51">
        <f>+'Ark1'!T213</f>
        <v>2.1968032724793578</v>
      </c>
      <c r="I74" s="51">
        <f>+'Ark1'!U213</f>
        <v>2.1986131314650734</v>
      </c>
      <c r="J74" s="51"/>
      <c r="K74" s="5">
        <f>+'Ark1'!W213</f>
        <v>58.896551724137922</v>
      </c>
      <c r="L74" s="18"/>
      <c r="M74" s="18">
        <f>+'Ark1'!Z213</f>
        <v>154.88017241379299</v>
      </c>
      <c r="N74" s="18"/>
      <c r="O74" s="18">
        <f>+'Ark1'!AA213</f>
        <v>31.343837924421496</v>
      </c>
      <c r="P74" s="5">
        <f>+'Ark1'!AB213</f>
        <v>4.6181413456827034</v>
      </c>
      <c r="Q74" s="18">
        <f>+'Ark1'!AC213</f>
        <v>-40.181080143030243</v>
      </c>
      <c r="R74" s="18">
        <f t="shared" si="30"/>
        <v>5.858585858585859</v>
      </c>
      <c r="S74" s="5">
        <f>+'Ark1'!V213</f>
        <v>6.1310344827586221</v>
      </c>
      <c r="T74" s="5"/>
      <c r="U74" s="28"/>
      <c r="AH74"/>
      <c r="AI74"/>
      <c r="AJ74"/>
      <c r="AL74"/>
      <c r="AM74"/>
      <c r="AN74"/>
      <c r="AO74"/>
      <c r="AP74"/>
    </row>
    <row r="75" spans="1:42" ht="15.6">
      <c r="A75" s="28"/>
      <c r="B75" s="2">
        <f>+'Ark1'!C214</f>
        <v>2023</v>
      </c>
      <c r="C75" s="2">
        <f>+'Ark1'!E214</f>
        <v>12</v>
      </c>
      <c r="D75" s="2">
        <f>+'Ark1'!Q214</f>
        <v>113</v>
      </c>
      <c r="E75" s="18">
        <f>+'Ark1'!R214</f>
        <v>720</v>
      </c>
      <c r="F75" s="18"/>
      <c r="G75" s="18">
        <f>+'Ark1'!S214</f>
        <v>718</v>
      </c>
      <c r="H75" s="51">
        <f>+'Ark1'!T214</f>
        <v>2.7270661313536859</v>
      </c>
      <c r="I75" s="51">
        <f>+'Ark1'!U214</f>
        <v>2.6308830807883394</v>
      </c>
      <c r="J75" s="51"/>
      <c r="K75" s="5">
        <f>+'Ark1'!W214</f>
        <v>59.377437325905298</v>
      </c>
      <c r="L75" s="18"/>
      <c r="M75" s="18">
        <f>+'Ark1'!Z214</f>
        <v>149.71044568245125</v>
      </c>
      <c r="N75" s="18"/>
      <c r="O75" s="18">
        <f>+'Ark1'!AA214</f>
        <v>29.493295391672511</v>
      </c>
      <c r="P75" s="5">
        <f>+'Ark1'!AB214</f>
        <v>4.4544607676745125</v>
      </c>
      <c r="Q75" s="18">
        <f>+'Ark1'!AC214</f>
        <v>-37.917209023681743</v>
      </c>
      <c r="R75" s="18">
        <f t="shared" si="30"/>
        <v>6.3716814159292037</v>
      </c>
      <c r="S75" s="5">
        <f>+'Ark1'!V214</f>
        <v>5.8138888888888882</v>
      </c>
      <c r="T75" s="5"/>
      <c r="U75" s="28"/>
      <c r="AH75"/>
      <c r="AI75"/>
      <c r="AJ75"/>
      <c r="AL75"/>
      <c r="AM75"/>
      <c r="AN75"/>
      <c r="AO75"/>
      <c r="AP75"/>
    </row>
    <row r="76" spans="1:42" ht="15.6">
      <c r="A76" s="28"/>
      <c r="B76" s="2">
        <f>+'Ark1'!C215</f>
        <v>2023</v>
      </c>
      <c r="C76" s="2">
        <f>+'Ark1'!E215</f>
        <v>13</v>
      </c>
      <c r="D76" s="2">
        <f>+'Ark1'!Q215</f>
        <v>140</v>
      </c>
      <c r="E76" s="18">
        <f>+'Ark1'!R215</f>
        <v>790</v>
      </c>
      <c r="F76" s="18"/>
      <c r="G76" s="18">
        <f>+'Ark1'!S215</f>
        <v>789</v>
      </c>
      <c r="H76" s="51">
        <f>+'Ark1'!T215</f>
        <v>2.9921975607908493</v>
      </c>
      <c r="I76" s="51">
        <f>+'Ark1'!U215</f>
        <v>3.0084462203816025</v>
      </c>
      <c r="J76" s="51"/>
      <c r="K76" s="5">
        <f>+'Ark1'!W215</f>
        <v>59.196451204055784</v>
      </c>
      <c r="L76" s="18"/>
      <c r="M76" s="18">
        <f>+'Ark1'!Z215</f>
        <v>155.79024081115321</v>
      </c>
      <c r="N76" s="18"/>
      <c r="O76" s="18">
        <f>+'Ark1'!AA215</f>
        <v>30.357487594451193</v>
      </c>
      <c r="P76" s="5">
        <f>+'Ark1'!AB215</f>
        <v>4.627650141749859</v>
      </c>
      <c r="Q76" s="18">
        <f>+'Ark1'!AC215</f>
        <v>-28.756934333992778</v>
      </c>
      <c r="R76" s="18">
        <f t="shared" si="30"/>
        <v>5.6428571428571432</v>
      </c>
      <c r="S76" s="5">
        <f>+'Ark1'!V215</f>
        <v>5.9632911392405052</v>
      </c>
      <c r="T76" s="5"/>
      <c r="U76" s="28"/>
      <c r="AH76"/>
      <c r="AI76"/>
      <c r="AJ76"/>
      <c r="AL76"/>
      <c r="AM76"/>
      <c r="AN76"/>
      <c r="AO76"/>
      <c r="AP76"/>
    </row>
    <row r="77" spans="1:42" ht="15.6">
      <c r="A77" s="28"/>
      <c r="B77" s="2">
        <f>+'Ark1'!C216</f>
        <v>2023</v>
      </c>
      <c r="C77" s="2">
        <f>+'Ark1'!E216</f>
        <v>14</v>
      </c>
      <c r="D77" s="2">
        <f>+'Ark1'!Q216</f>
        <v>31</v>
      </c>
      <c r="E77" s="18">
        <f>+'Ark1'!R216</f>
        <v>208</v>
      </c>
      <c r="F77" s="18"/>
      <c r="G77" s="18">
        <f>+'Ark1'!S216</f>
        <v>208</v>
      </c>
      <c r="H77" s="51">
        <f>+'Ark1'!T216</f>
        <v>0.78781910461328686</v>
      </c>
      <c r="I77" s="51">
        <f>+'Ark1'!U216</f>
        <v>0.80482058237004539</v>
      </c>
      <c r="J77" s="51"/>
      <c r="K77" s="5">
        <f>+'Ark1'!W216</f>
        <v>60.076923076923087</v>
      </c>
      <c r="L77" s="18"/>
      <c r="M77" s="18">
        <f>+'Ark1'!Z216</f>
        <v>158.09230769230771</v>
      </c>
      <c r="N77" s="18"/>
      <c r="O77" s="18">
        <f>+'Ark1'!AA216</f>
        <v>27.66217283969236</v>
      </c>
      <c r="P77" s="5">
        <f>+'Ark1'!AB216</f>
        <v>4.4725494099955556</v>
      </c>
      <c r="Q77" s="18">
        <f>+'Ark1'!AC216</f>
        <v>-31.552514621301299</v>
      </c>
      <c r="R77" s="18">
        <f t="shared" si="30"/>
        <v>6.709677419354839</v>
      </c>
      <c r="S77" s="5">
        <f>+'Ark1'!V216</f>
        <v>4.7884615384615392</v>
      </c>
      <c r="T77" s="5"/>
      <c r="U77" s="28"/>
      <c r="AH77"/>
      <c r="AI77"/>
      <c r="AJ77"/>
      <c r="AL77"/>
      <c r="AM77"/>
      <c r="AN77"/>
      <c r="AO77"/>
      <c r="AP77"/>
    </row>
    <row r="78" spans="1:42" ht="15.6">
      <c r="A78" s="28"/>
      <c r="B78" s="2">
        <f>+'Ark1'!C217</f>
        <v>2023</v>
      </c>
      <c r="C78" s="2">
        <f>+'Ark1'!E217</f>
        <v>15</v>
      </c>
      <c r="D78" s="2">
        <f>+'Ark1'!Q217</f>
        <v>109</v>
      </c>
      <c r="E78" s="18">
        <f>+'Ark1'!R217</f>
        <v>876</v>
      </c>
      <c r="F78" s="18"/>
      <c r="G78" s="18">
        <f>+'Ark1'!S217</f>
        <v>875</v>
      </c>
      <c r="H78" s="51">
        <f>+'Ark1'!T217</f>
        <v>3.3179304598136512</v>
      </c>
      <c r="I78" s="51">
        <f>+'Ark1'!U217</f>
        <v>3.2982709153076821</v>
      </c>
      <c r="J78" s="51"/>
      <c r="K78" s="5">
        <f>+'Ark1'!W217</f>
        <v>59.186285714285695</v>
      </c>
      <c r="L78" s="18"/>
      <c r="M78" s="18">
        <f>+'Ark1'!Z217</f>
        <v>154.01154285714298</v>
      </c>
      <c r="N78" s="18"/>
      <c r="O78" s="18">
        <f>+'Ark1'!AA217</f>
        <v>32.482870622918824</v>
      </c>
      <c r="P78" s="5">
        <f>+'Ark1'!AB217</f>
        <v>4.8691020502254689</v>
      </c>
      <c r="Q78" s="18">
        <f>+'Ark1'!AC217</f>
        <v>-43.609192234868743</v>
      </c>
      <c r="R78" s="18">
        <f t="shared" si="30"/>
        <v>8.0366972477064227</v>
      </c>
      <c r="S78" s="5">
        <f>+'Ark1'!V217</f>
        <v>5.4372146118721476</v>
      </c>
      <c r="T78" s="5"/>
      <c r="U78" s="28"/>
      <c r="AH78"/>
      <c r="AI78"/>
      <c r="AJ78"/>
      <c r="AL78"/>
      <c r="AM78"/>
      <c r="AN78"/>
      <c r="AO78"/>
      <c r="AP78"/>
    </row>
    <row r="79" spans="1:42" ht="15.6">
      <c r="A79" s="28"/>
      <c r="B79" s="2">
        <f>+'Ark1'!C218</f>
        <v>2023</v>
      </c>
      <c r="C79" s="2">
        <f>+'Ark1'!E218</f>
        <v>16</v>
      </c>
      <c r="D79" s="2">
        <f>+'Ark1'!Q218</f>
        <v>125</v>
      </c>
      <c r="E79" s="18">
        <f>+'Ark1'!R218</f>
        <v>743</v>
      </c>
      <c r="F79" s="18"/>
      <c r="G79" s="18">
        <f>+'Ark1'!S218</f>
        <v>741</v>
      </c>
      <c r="H79" s="51">
        <f>+'Ark1'!T218</f>
        <v>2.8141807438830382</v>
      </c>
      <c r="I79" s="51">
        <f>+'Ark1'!U218</f>
        <v>2.8457673763263127</v>
      </c>
      <c r="J79" s="51"/>
      <c r="K79" s="5">
        <f>+'Ark1'!W218</f>
        <v>59.080971659919022</v>
      </c>
      <c r="L79" s="18"/>
      <c r="M79" s="18">
        <f>+'Ark1'!Z218</f>
        <v>156.91201079622132</v>
      </c>
      <c r="N79" s="18"/>
      <c r="O79" s="18">
        <f>+'Ark1'!AA218</f>
        <v>34.180206390719157</v>
      </c>
      <c r="P79" s="5">
        <f>+'Ark1'!AB218</f>
        <v>5.500232077106439</v>
      </c>
      <c r="Q79" s="18">
        <f>+'Ark1'!AC218</f>
        <v>-50.592550462870513</v>
      </c>
      <c r="R79" s="18">
        <f t="shared" si="30"/>
        <v>5.944</v>
      </c>
      <c r="S79" s="5">
        <f>+'Ark1'!V218</f>
        <v>5.1453566621803501</v>
      </c>
      <c r="T79" s="5"/>
      <c r="U79" s="28"/>
      <c r="AH79"/>
      <c r="AI79"/>
      <c r="AJ79"/>
      <c r="AL79"/>
      <c r="AM79"/>
      <c r="AN79"/>
      <c r="AO79"/>
      <c r="AP79"/>
    </row>
    <row r="80" spans="1:42" ht="15.6">
      <c r="A80" s="28"/>
      <c r="B80" s="2">
        <f>+'Ark1'!C219</f>
        <v>2023</v>
      </c>
      <c r="C80" s="2">
        <f>+'Ark1'!E219</f>
        <v>17</v>
      </c>
      <c r="D80" s="2">
        <f>+'Ark1'!Q219</f>
        <v>101</v>
      </c>
      <c r="E80" s="18">
        <f>+'Ark1'!R219</f>
        <v>573</v>
      </c>
      <c r="F80" s="18"/>
      <c r="G80" s="18">
        <f>+'Ark1'!S219</f>
        <v>572</v>
      </c>
      <c r="H80" s="51">
        <f>+'Ark1'!T219</f>
        <v>2.1702901295356414</v>
      </c>
      <c r="I80" s="51">
        <f>+'Ark1'!U219</f>
        <v>2.1968215519767798</v>
      </c>
      <c r="J80" s="51"/>
      <c r="K80" s="5">
        <f>+'Ark1'!W219</f>
        <v>58.5541958041958</v>
      </c>
      <c r="L80" s="18"/>
      <c r="M80" s="18">
        <f>+'Ark1'!Z219</f>
        <v>156.91835664335653</v>
      </c>
      <c r="N80" s="18"/>
      <c r="O80" s="18">
        <f>+'Ark1'!AA219</f>
        <v>30.149019665818432</v>
      </c>
      <c r="P80" s="5">
        <f>+'Ark1'!AB219</f>
        <v>4.8651967830586207</v>
      </c>
      <c r="Q80" s="18">
        <f>+'Ark1'!AC219</f>
        <v>-39.743063001725531</v>
      </c>
      <c r="R80" s="18">
        <f t="shared" si="30"/>
        <v>5.673267326732673</v>
      </c>
      <c r="S80" s="5">
        <f>+'Ark1'!V219</f>
        <v>6.7713787085514854</v>
      </c>
      <c r="T80" s="5"/>
      <c r="U80" s="28"/>
      <c r="AH80"/>
      <c r="AI80"/>
      <c r="AJ80"/>
      <c r="AL80"/>
      <c r="AM80"/>
      <c r="AN80"/>
      <c r="AO80"/>
      <c r="AP80"/>
    </row>
    <row r="81" spans="1:42" ht="15.6">
      <c r="A81" s="28"/>
      <c r="B81" s="2">
        <f>+'Ark1'!C220</f>
        <v>2023</v>
      </c>
      <c r="C81" s="2">
        <f>+'Ark1'!E220</f>
        <v>18</v>
      </c>
      <c r="D81" s="2">
        <f>+'Ark1'!Q220</f>
        <v>110</v>
      </c>
      <c r="E81" s="18">
        <f>+'Ark1'!R220</f>
        <v>580</v>
      </c>
      <c r="F81" s="18"/>
      <c r="G81" s="18">
        <f>+'Ark1'!S220</f>
        <v>580</v>
      </c>
      <c r="H81" s="51">
        <f>+'Ark1'!T220</f>
        <v>2.1968032724793578</v>
      </c>
      <c r="I81" s="51">
        <f>+'Ark1'!U220</f>
        <v>2.236963212069019</v>
      </c>
      <c r="J81" s="51"/>
      <c r="K81" s="5">
        <f>+'Ark1'!W220</f>
        <v>59.244827586206888</v>
      </c>
      <c r="L81" s="18"/>
      <c r="M81" s="18">
        <f>+'Ark1'!Z220</f>
        <v>157.58172413793099</v>
      </c>
      <c r="N81" s="18"/>
      <c r="O81" s="18">
        <f>+'Ark1'!AA220</f>
        <v>30.818071452669241</v>
      </c>
      <c r="P81" s="5">
        <f>+'Ark1'!AB220</f>
        <v>4.7060552487998226</v>
      </c>
      <c r="Q81" s="18">
        <f>+'Ark1'!AC220</f>
        <v>-37.585407545521534</v>
      </c>
      <c r="R81" s="18">
        <f t="shared" si="30"/>
        <v>5.2727272727272725</v>
      </c>
      <c r="S81" s="5">
        <f>+'Ark1'!V220</f>
        <v>5.8482758620689683</v>
      </c>
      <c r="T81" s="5"/>
      <c r="U81" s="28"/>
      <c r="AH81"/>
      <c r="AI81"/>
      <c r="AJ81"/>
      <c r="AL81"/>
      <c r="AM81"/>
      <c r="AN81"/>
      <c r="AO81"/>
      <c r="AP81"/>
    </row>
    <row r="82" spans="1:42" ht="15.6">
      <c r="A82" s="28"/>
      <c r="B82" s="2">
        <f>+'Ark1'!C221</f>
        <v>2023</v>
      </c>
      <c r="C82" s="2">
        <f>+'Ark1'!E221</f>
        <v>19</v>
      </c>
      <c r="D82" s="2">
        <f>+'Ark1'!Q221</f>
        <v>89</v>
      </c>
      <c r="E82" s="18">
        <f>+'Ark1'!R221</f>
        <v>526</v>
      </c>
      <c r="F82" s="18"/>
      <c r="G82" s="18">
        <f>+'Ark1'!S221</f>
        <v>525</v>
      </c>
      <c r="H82" s="51">
        <f>+'Ark1'!T221</f>
        <v>1.9922733126278311</v>
      </c>
      <c r="I82" s="51">
        <f>+'Ark1'!U221</f>
        <v>2.0010058299269278</v>
      </c>
      <c r="J82" s="51"/>
      <c r="K82" s="5">
        <f>+'Ark1'!W221</f>
        <v>59.38666666666667</v>
      </c>
      <c r="L82" s="18"/>
      <c r="M82" s="18">
        <f>+'Ark1'!Z221</f>
        <v>155.72704761904771</v>
      </c>
      <c r="N82" s="18"/>
      <c r="O82" s="18">
        <f>+'Ark1'!AA221</f>
        <v>29.551938327332326</v>
      </c>
      <c r="P82" s="5">
        <f>+'Ark1'!AB221</f>
        <v>4.7128005356570313</v>
      </c>
      <c r="Q82" s="18">
        <f>+'Ark1'!AC221</f>
        <v>-49.492995040076117</v>
      </c>
      <c r="R82" s="18">
        <f t="shared" si="30"/>
        <v>5.9101123595505616</v>
      </c>
      <c r="S82" s="5">
        <f>+'Ark1'!V221</f>
        <v>5.4866920152091252</v>
      </c>
      <c r="T82" s="5"/>
      <c r="U82" s="28"/>
      <c r="AH82"/>
      <c r="AI82"/>
      <c r="AJ82"/>
      <c r="AL82"/>
      <c r="AM82"/>
      <c r="AN82"/>
      <c r="AO82"/>
      <c r="AP82"/>
    </row>
    <row r="83" spans="1:42" ht="15.6">
      <c r="A83" s="28"/>
      <c r="B83" s="2">
        <f>+'Ark1'!C222</f>
        <v>2023</v>
      </c>
      <c r="C83" s="2">
        <f>+'Ark1'!E222</f>
        <v>20</v>
      </c>
      <c r="D83" s="2">
        <f>+'Ark1'!Q222</f>
        <v>95</v>
      </c>
      <c r="E83" s="18">
        <f>+'Ark1'!R222</f>
        <v>623</v>
      </c>
      <c r="F83" s="18"/>
      <c r="G83" s="18">
        <f>+'Ark1'!S222</f>
        <v>622</v>
      </c>
      <c r="H83" s="51">
        <f>+'Ark1'!T222</f>
        <v>2.3596697219907581</v>
      </c>
      <c r="I83" s="51">
        <f>+'Ark1'!U222</f>
        <v>2.3267012748262861</v>
      </c>
      <c r="J83" s="51"/>
      <c r="K83" s="5">
        <f>+'Ark1'!W222</f>
        <v>59.376205787781352</v>
      </c>
      <c r="L83" s="18"/>
      <c r="M83" s="18">
        <f>+'Ark1'!Z222</f>
        <v>152.83585209003203</v>
      </c>
      <c r="N83" s="18"/>
      <c r="O83" s="18">
        <f>+'Ark1'!AA222</f>
        <v>32.273984089864506</v>
      </c>
      <c r="P83" s="5">
        <f>+'Ark1'!AB222</f>
        <v>4.4544799960064845</v>
      </c>
      <c r="Q83" s="18">
        <f>+'Ark1'!AC222</f>
        <v>-41.537950140570466</v>
      </c>
      <c r="R83" s="18">
        <f t="shared" si="30"/>
        <v>6.5578947368421057</v>
      </c>
      <c r="S83" s="5">
        <f>+'Ark1'!V222</f>
        <v>5.6260032102728736</v>
      </c>
      <c r="T83" s="5"/>
      <c r="U83" s="28"/>
      <c r="AH83"/>
      <c r="AI83"/>
      <c r="AJ83"/>
      <c r="AL83"/>
      <c r="AM83"/>
      <c r="AN83"/>
      <c r="AO83"/>
      <c r="AP83"/>
    </row>
    <row r="84" spans="1:42" ht="15.6">
      <c r="A84" s="28"/>
      <c r="B84" s="2">
        <f>+'Ark1'!C223</f>
        <v>2023</v>
      </c>
      <c r="C84" s="2">
        <f>+'Ark1'!E223</f>
        <v>21</v>
      </c>
      <c r="D84" s="2">
        <f>+'Ark1'!Q223</f>
        <v>88</v>
      </c>
      <c r="E84" s="18">
        <f>+'Ark1'!R223</f>
        <v>525</v>
      </c>
      <c r="F84" s="18"/>
      <c r="G84" s="18">
        <f>+'Ark1'!S223</f>
        <v>524</v>
      </c>
      <c r="H84" s="51">
        <f>+'Ark1'!T223</f>
        <v>1.9884857207787288</v>
      </c>
      <c r="I84" s="51">
        <f>+'Ark1'!U223</f>
        <v>1.9283954628787905</v>
      </c>
      <c r="J84" s="51"/>
      <c r="K84" s="5">
        <f>+'Ark1'!W223</f>
        <v>59.60114503816795</v>
      </c>
      <c r="L84" s="18"/>
      <c r="M84" s="18">
        <f>+'Ark1'!Z223</f>
        <v>150.36259541984725</v>
      </c>
      <c r="N84" s="18"/>
      <c r="O84" s="18">
        <f>+'Ark1'!AA223</f>
        <v>30.400754148635915</v>
      </c>
      <c r="P84" s="5">
        <f>+'Ark1'!AB223</f>
        <v>4.7377079428224338</v>
      </c>
      <c r="Q84" s="18">
        <f>+'Ark1'!AC223</f>
        <v>-44.527860497933759</v>
      </c>
      <c r="R84" s="18">
        <f t="shared" si="30"/>
        <v>5.9659090909090908</v>
      </c>
      <c r="S84" s="5">
        <f>+'Ark1'!V223</f>
        <v>5.1333333333333346</v>
      </c>
      <c r="T84" s="5"/>
      <c r="U84" s="28"/>
      <c r="AH84"/>
      <c r="AI84"/>
      <c r="AJ84"/>
      <c r="AL84"/>
      <c r="AM84"/>
      <c r="AN84"/>
      <c r="AO84"/>
      <c r="AP84"/>
    </row>
    <row r="85" spans="1:42" ht="15.6">
      <c r="A85" s="28"/>
      <c r="B85" s="2">
        <f>+'Ark1'!C224</f>
        <v>2023</v>
      </c>
      <c r="C85" s="2">
        <f>+'Ark1'!E224</f>
        <v>22</v>
      </c>
      <c r="D85" s="2">
        <f>+'Ark1'!Q224</f>
        <v>124</v>
      </c>
      <c r="E85" s="18">
        <f>+'Ark1'!R224</f>
        <v>838</v>
      </c>
      <c r="F85" s="18"/>
      <c r="G85" s="18">
        <f>+'Ark1'!S224</f>
        <v>838</v>
      </c>
      <c r="H85" s="51">
        <f>+'Ark1'!T224</f>
        <v>3.1740019695477621</v>
      </c>
      <c r="I85" s="51">
        <f>+'Ark1'!U224</f>
        <v>3.1573749366155339</v>
      </c>
      <c r="J85" s="51"/>
      <c r="K85" s="5">
        <f>+'Ark1'!W224</f>
        <v>58.855608591885456</v>
      </c>
      <c r="L85" s="18"/>
      <c r="M85" s="18">
        <f>+'Ark1'!Z224</f>
        <v>153.9420047732697</v>
      </c>
      <c r="N85" s="18"/>
      <c r="O85" s="18">
        <f>+'Ark1'!AA224</f>
        <v>31.145018055544437</v>
      </c>
      <c r="P85" s="5">
        <f>+'Ark1'!AB224</f>
        <v>4.9195834660322175</v>
      </c>
      <c r="Q85" s="18">
        <f>+'Ark1'!AC224</f>
        <v>-44.874033773021672</v>
      </c>
      <c r="R85" s="18">
        <f t="shared" si="30"/>
        <v>6.758064516129032</v>
      </c>
      <c r="S85" s="5">
        <f>+'Ark1'!V224</f>
        <v>5.9546539379474943</v>
      </c>
      <c r="T85" s="5"/>
      <c r="U85" s="28"/>
      <c r="AH85"/>
      <c r="AI85"/>
      <c r="AJ85"/>
      <c r="AL85"/>
      <c r="AM85"/>
      <c r="AN85"/>
      <c r="AO85"/>
      <c r="AP85"/>
    </row>
    <row r="86" spans="1:42" ht="15.6">
      <c r="A86" s="28"/>
      <c r="B86" s="2">
        <f>+'Ark1'!C225</f>
        <v>2023</v>
      </c>
      <c r="C86" s="2">
        <f>+'Ark1'!E225</f>
        <v>23</v>
      </c>
      <c r="D86" s="2">
        <f>+'Ark1'!Q225</f>
        <v>114</v>
      </c>
      <c r="E86" s="18">
        <f>+'Ark1'!R225</f>
        <v>542</v>
      </c>
      <c r="F86" s="18"/>
      <c r="G86" s="18">
        <f>+'Ark1'!S225</f>
        <v>540</v>
      </c>
      <c r="H86" s="51">
        <f>+'Ark1'!T225</f>
        <v>2.0528747822134688</v>
      </c>
      <c r="I86" s="51">
        <f>+'Ark1'!U225</f>
        <v>2.0595576825204649</v>
      </c>
      <c r="J86" s="51"/>
      <c r="K86" s="5">
        <f>+'Ark1'!W225</f>
        <v>58.892592592592599</v>
      </c>
      <c r="L86" s="18"/>
      <c r="M86" s="18">
        <f>+'Ark1'!Z225</f>
        <v>155.83148148148149</v>
      </c>
      <c r="N86" s="18"/>
      <c r="O86" s="18">
        <f>+'Ark1'!AA225</f>
        <v>30.274428912092748</v>
      </c>
      <c r="P86" s="5">
        <f>+'Ark1'!AB225</f>
        <v>4.9888338966970807</v>
      </c>
      <c r="Q86" s="18">
        <f>+'Ark1'!AC225</f>
        <v>-29.032411688811081</v>
      </c>
      <c r="R86" s="18">
        <f t="shared" si="30"/>
        <v>4.7543859649122808</v>
      </c>
      <c r="S86" s="5">
        <f>+'Ark1'!V225</f>
        <v>5.7619926199262004</v>
      </c>
      <c r="T86" s="5"/>
      <c r="U86" s="28"/>
      <c r="AH86"/>
      <c r="AI86"/>
      <c r="AJ86"/>
      <c r="AL86"/>
      <c r="AM86"/>
      <c r="AN86"/>
      <c r="AO86"/>
      <c r="AP86"/>
    </row>
    <row r="87" spans="1:42" ht="15.6">
      <c r="A87" s="28"/>
      <c r="B87" s="2">
        <f>+'Ark1'!C226</f>
        <v>2023</v>
      </c>
      <c r="C87" s="2">
        <f>+'Ark1'!E226</f>
        <v>24</v>
      </c>
      <c r="D87" s="2">
        <f>+'Ark1'!Q226</f>
        <v>98</v>
      </c>
      <c r="E87" s="18">
        <f>+'Ark1'!R226</f>
        <v>566</v>
      </c>
      <c r="F87" s="18"/>
      <c r="G87" s="18">
        <f>+'Ark1'!S226</f>
        <v>566</v>
      </c>
      <c r="H87" s="51">
        <f>+'Ark1'!T226</f>
        <v>2.1437769865919249</v>
      </c>
      <c r="I87" s="51">
        <f>+'Ark1'!U226</f>
        <v>2.1156620221518527</v>
      </c>
      <c r="J87" s="51"/>
      <c r="K87" s="5">
        <f>+'Ark1'!W226</f>
        <v>59.093639575971729</v>
      </c>
      <c r="L87" s="18"/>
      <c r="M87" s="18">
        <f>+'Ark1'!Z226</f>
        <v>152.72314487632505</v>
      </c>
      <c r="N87" s="18"/>
      <c r="O87" s="18">
        <f>+'Ark1'!AA226</f>
        <v>29.315821618656141</v>
      </c>
      <c r="P87" s="5">
        <f>+'Ark1'!AB226</f>
        <v>4.4308660988565531</v>
      </c>
      <c r="Q87" s="18">
        <f>+'Ark1'!AC226</f>
        <v>-39.029677698345402</v>
      </c>
      <c r="R87" s="18">
        <f t="shared" si="30"/>
        <v>5.7755102040816331</v>
      </c>
      <c r="S87" s="5">
        <f>+'Ark1'!V226</f>
        <v>6.0812720848056552</v>
      </c>
      <c r="T87" s="5"/>
      <c r="U87" s="28"/>
      <c r="AH87"/>
      <c r="AI87"/>
      <c r="AJ87"/>
      <c r="AL87"/>
      <c r="AM87"/>
      <c r="AN87"/>
      <c r="AO87"/>
      <c r="AP87"/>
    </row>
    <row r="88" spans="1:42" ht="15.6">
      <c r="A88" s="28"/>
      <c r="B88" s="2">
        <f>+'Ark1'!C227</f>
        <v>2023</v>
      </c>
      <c r="C88" s="2">
        <f>+'Ark1'!E227</f>
        <v>25</v>
      </c>
      <c r="D88" s="2">
        <f>+'Ark1'!Q227</f>
        <v>106</v>
      </c>
      <c r="E88" s="18">
        <f>+'Ark1'!R227</f>
        <v>503</v>
      </c>
      <c r="F88" s="18"/>
      <c r="G88" s="18">
        <f>+'Ark1'!S227</f>
        <v>503</v>
      </c>
      <c r="H88" s="51">
        <f>+'Ark1'!T227</f>
        <v>1.9051587000984769</v>
      </c>
      <c r="I88" s="51">
        <f>+'Ark1'!U227</f>
        <v>1.9225067466918564</v>
      </c>
      <c r="J88" s="51"/>
      <c r="K88" s="5">
        <f>+'Ark1'!W227</f>
        <v>59.27833001988072</v>
      </c>
      <c r="L88" s="18"/>
      <c r="M88" s="18">
        <f>+'Ark1'!Z227</f>
        <v>156.16182902584501</v>
      </c>
      <c r="N88" s="18"/>
      <c r="O88" s="18">
        <f>+'Ark1'!AA227</f>
        <v>28.733093641535945</v>
      </c>
      <c r="P88" s="5">
        <f>+'Ark1'!AB227</f>
        <v>4.5042577156530461</v>
      </c>
      <c r="Q88" s="18">
        <f>+'Ark1'!AC227</f>
        <v>-35.302068829145398</v>
      </c>
      <c r="R88" s="18">
        <f t="shared" si="30"/>
        <v>4.7452830188679247</v>
      </c>
      <c r="S88" s="5">
        <f>+'Ark1'!V227</f>
        <v>5.8747514910536749</v>
      </c>
      <c r="T88" s="5"/>
      <c r="U88" s="28"/>
      <c r="AH88"/>
      <c r="AI88"/>
      <c r="AJ88"/>
      <c r="AL88"/>
      <c r="AM88"/>
      <c r="AN88"/>
      <c r="AO88"/>
      <c r="AP88"/>
    </row>
    <row r="89" spans="1:42" ht="15.6">
      <c r="A89" s="28"/>
      <c r="B89" s="2">
        <f>+'Ark1'!C228</f>
        <v>2023</v>
      </c>
      <c r="C89" s="2">
        <f>+'Ark1'!E228</f>
        <v>26</v>
      </c>
      <c r="D89" s="2">
        <f>+'Ark1'!Q228</f>
        <v>100</v>
      </c>
      <c r="E89" s="18">
        <f>+'Ark1'!R228</f>
        <v>516</v>
      </c>
      <c r="F89" s="18"/>
      <c r="G89" s="18">
        <f>+'Ark1'!S228</f>
        <v>514</v>
      </c>
      <c r="H89" s="51">
        <f>+'Ark1'!T228</f>
        <v>1.9543973941368076</v>
      </c>
      <c r="I89" s="51">
        <f>+'Ark1'!U228</f>
        <v>1.9963188426044072</v>
      </c>
      <c r="J89" s="51"/>
      <c r="K89" s="5">
        <f>+'Ark1'!W228</f>
        <v>59.31712062256809</v>
      </c>
      <c r="L89" s="18"/>
      <c r="M89" s="18">
        <f>+'Ark1'!Z228</f>
        <v>158.68715953307398</v>
      </c>
      <c r="N89" s="18"/>
      <c r="O89" s="18">
        <f>+'Ark1'!AA228</f>
        <v>30.702272924798709</v>
      </c>
      <c r="P89" s="5">
        <f>+'Ark1'!AB228</f>
        <v>4.3725597615948901</v>
      </c>
      <c r="Q89" s="18">
        <f>+'Ark1'!AC228</f>
        <v>-38.98789695316939</v>
      </c>
      <c r="R89" s="18">
        <f t="shared" si="30"/>
        <v>5.16</v>
      </c>
      <c r="S89" s="5">
        <f>+'Ark1'!V228</f>
        <v>5.8410852713178301</v>
      </c>
      <c r="T89" s="5"/>
      <c r="U89" s="28"/>
      <c r="AH89"/>
      <c r="AI89"/>
      <c r="AJ89"/>
      <c r="AL89"/>
      <c r="AM89"/>
      <c r="AN89"/>
      <c r="AO89"/>
      <c r="AP89"/>
    </row>
    <row r="90" spans="1:42" ht="15.6">
      <c r="A90" s="28"/>
      <c r="B90" s="2">
        <f>+'Ark1'!C229</f>
        <v>2023</v>
      </c>
      <c r="C90" s="2">
        <f>+'Ark1'!E229</f>
        <v>27</v>
      </c>
      <c r="D90" s="2">
        <f>+'Ark1'!Q229</f>
        <v>109</v>
      </c>
      <c r="E90" s="18">
        <f>+'Ark1'!R229</f>
        <v>605</v>
      </c>
      <c r="F90" s="18"/>
      <c r="G90" s="18">
        <f>+'Ark1'!S229</f>
        <v>604</v>
      </c>
      <c r="H90" s="51">
        <f>+'Ark1'!T229</f>
        <v>2.2914930687069166</v>
      </c>
      <c r="I90" s="51">
        <f>+'Ark1'!U229</f>
        <v>2.2676476820755078</v>
      </c>
      <c r="J90" s="51"/>
      <c r="K90" s="5">
        <f>+'Ark1'!W229</f>
        <v>58.488410596026498</v>
      </c>
      <c r="L90" s="18"/>
      <c r="M90" s="18">
        <f>+'Ark1'!Z229</f>
        <v>153.39586092715237</v>
      </c>
      <c r="N90" s="18"/>
      <c r="O90" s="18">
        <f>+'Ark1'!AA229</f>
        <v>32.999714519443131</v>
      </c>
      <c r="P90" s="5">
        <f>+'Ark1'!AB229</f>
        <v>4.8372380867838443</v>
      </c>
      <c r="Q90" s="18">
        <f>+'Ark1'!AC229</f>
        <v>-47.251549156182818</v>
      </c>
      <c r="R90" s="18">
        <f t="shared" si="30"/>
        <v>5.5504587155963305</v>
      </c>
      <c r="S90" s="5">
        <f>+'Ark1'!V229</f>
        <v>6.3685950413223154</v>
      </c>
      <c r="T90" s="5"/>
      <c r="U90" s="28"/>
      <c r="AH90"/>
      <c r="AI90"/>
      <c r="AJ90"/>
      <c r="AL90"/>
      <c r="AM90"/>
      <c r="AN90"/>
      <c r="AO90"/>
      <c r="AP90"/>
    </row>
    <row r="91" spans="1:42" ht="15.6">
      <c r="A91" s="28"/>
      <c r="B91" s="2">
        <f>+'Ark1'!C230</f>
        <v>2023</v>
      </c>
      <c r="C91" s="2">
        <f>+'Ark1'!E230</f>
        <v>28</v>
      </c>
      <c r="D91" s="2">
        <f>+'Ark1'!Q230</f>
        <v>103</v>
      </c>
      <c r="E91" s="18">
        <f>+'Ark1'!R230</f>
        <v>556</v>
      </c>
      <c r="F91" s="18"/>
      <c r="G91" s="18">
        <f>+'Ark1'!S230</f>
        <v>556</v>
      </c>
      <c r="H91" s="51">
        <f>+'Ark1'!T230</f>
        <v>2.1059010681009021</v>
      </c>
      <c r="I91" s="51">
        <f>+'Ark1'!U230</f>
        <v>2.1028737669246125</v>
      </c>
      <c r="J91" s="51"/>
      <c r="K91" s="5">
        <f>+'Ark1'!W230</f>
        <v>58.96942446043164</v>
      </c>
      <c r="L91" s="18"/>
      <c r="M91" s="18">
        <f>+'Ark1'!Z230</f>
        <v>154.53021582733797</v>
      </c>
      <c r="N91" s="18"/>
      <c r="O91" s="18">
        <f>+'Ark1'!AA230</f>
        <v>33.555482144767801</v>
      </c>
      <c r="P91" s="5">
        <f>+'Ark1'!AB230</f>
        <v>4.7522202716710282</v>
      </c>
      <c r="Q91" s="18">
        <f>+'Ark1'!AC230</f>
        <v>-40.977996264326805</v>
      </c>
      <c r="R91" s="18">
        <f t="shared" si="30"/>
        <v>5.3980582524271847</v>
      </c>
      <c r="S91" s="5">
        <f>+'Ark1'!V230</f>
        <v>5.8812949640287764</v>
      </c>
      <c r="T91" s="5"/>
      <c r="U91" s="28"/>
      <c r="AH91"/>
      <c r="AI91"/>
      <c r="AJ91"/>
      <c r="AL91"/>
      <c r="AM91"/>
      <c r="AN91"/>
      <c r="AO91"/>
      <c r="AP91"/>
    </row>
    <row r="92" spans="1:42" ht="15.6">
      <c r="A92" s="28"/>
      <c r="B92" s="2">
        <f>+'Ark1'!C231</f>
        <v>2023</v>
      </c>
      <c r="C92" s="2">
        <f>+'Ark1'!E231</f>
        <v>29</v>
      </c>
      <c r="D92" s="2">
        <f>+'Ark1'!Q231</f>
        <v>79</v>
      </c>
      <c r="E92" s="18">
        <f>+'Ark1'!R231</f>
        <v>423</v>
      </c>
      <c r="F92" s="18"/>
      <c r="G92" s="18">
        <f>+'Ark1'!S231</f>
        <v>422</v>
      </c>
      <c r="H92" s="51">
        <f>+'Ark1'!T231</f>
        <v>1.6021513521702899</v>
      </c>
      <c r="I92" s="51">
        <f>+'Ark1'!U231</f>
        <v>1.6291796607169431</v>
      </c>
      <c r="J92" s="51"/>
      <c r="K92" s="5">
        <f>+'Ark1'!W231</f>
        <v>58.658767772511858</v>
      </c>
      <c r="L92" s="18"/>
      <c r="M92" s="18">
        <f>+'Ark1'!Z231</f>
        <v>157.73625592417059</v>
      </c>
      <c r="N92" s="18"/>
      <c r="O92" s="18">
        <f>+'Ark1'!AA231</f>
        <v>31.522351781097687</v>
      </c>
      <c r="P92" s="5">
        <f>+'Ark1'!AB231</f>
        <v>4.6418819110278591</v>
      </c>
      <c r="Q92" s="18">
        <f>+'Ark1'!AC231</f>
        <v>-47.462633601116416</v>
      </c>
      <c r="R92" s="18">
        <f t="shared" si="30"/>
        <v>5.3544303797468356</v>
      </c>
      <c r="S92" s="5">
        <f>+'Ark1'!V231</f>
        <v>6.7446808510638316</v>
      </c>
      <c r="T92" s="5"/>
      <c r="U92" s="28"/>
      <c r="AH92"/>
      <c r="AI92"/>
      <c r="AJ92"/>
      <c r="AL92"/>
      <c r="AM92"/>
      <c r="AN92"/>
      <c r="AO92"/>
      <c r="AP92"/>
    </row>
    <row r="93" spans="1:42" ht="15.6">
      <c r="A93" s="28"/>
      <c r="B93" s="2">
        <f>+'Ark1'!C232</f>
        <v>2023</v>
      </c>
      <c r="C93" s="2">
        <f>+'Ark1'!E232</f>
        <v>30</v>
      </c>
      <c r="D93" s="2">
        <f>+'Ark1'!Q232</f>
        <v>102</v>
      </c>
      <c r="E93" s="18">
        <f>+'Ark1'!R232</f>
        <v>524</v>
      </c>
      <c r="F93" s="18"/>
      <c r="G93" s="18">
        <f>+'Ark1'!S232</f>
        <v>523</v>
      </c>
      <c r="H93" s="51">
        <f>+'Ark1'!T232</f>
        <v>1.9846981289296264</v>
      </c>
      <c r="I93" s="51">
        <f>+'Ark1'!U232</f>
        <v>1.9815848145722561</v>
      </c>
      <c r="J93" s="51"/>
      <c r="K93" s="5">
        <f>+'Ark1'!W232</f>
        <v>59.609942638623345</v>
      </c>
      <c r="L93" s="18"/>
      <c r="M93" s="18">
        <f>+'Ark1'!Z232</f>
        <v>154.80535372848939</v>
      </c>
      <c r="N93" s="18"/>
      <c r="O93" s="18">
        <f>+'Ark1'!AA232</f>
        <v>30.098067406167303</v>
      </c>
      <c r="P93" s="5">
        <f>+'Ark1'!AB232</f>
        <v>4.6363820821024682</v>
      </c>
      <c r="Q93" s="18">
        <f>+'Ark1'!AC232</f>
        <v>-41.544141721918947</v>
      </c>
      <c r="R93" s="18">
        <f t="shared" si="30"/>
        <v>5.1372549019607847</v>
      </c>
      <c r="S93" s="5">
        <f>+'Ark1'!V232</f>
        <v>5.0534351145038157</v>
      </c>
      <c r="T93" s="5"/>
      <c r="U93" s="28"/>
      <c r="AH93"/>
      <c r="AI93"/>
      <c r="AJ93"/>
      <c r="AL93"/>
      <c r="AM93"/>
      <c r="AN93"/>
      <c r="AO93"/>
      <c r="AP93"/>
    </row>
    <row r="94" spans="1:42" ht="15.6">
      <c r="A94" s="28"/>
      <c r="B94" s="2">
        <f>+'Ark1'!C233</f>
        <v>2023</v>
      </c>
      <c r="C94" s="2">
        <f>+'Ark1'!E233</f>
        <v>31</v>
      </c>
      <c r="D94" s="2">
        <f>+'Ark1'!Q233</f>
        <v>105</v>
      </c>
      <c r="E94" s="18">
        <f>+'Ark1'!R233</f>
        <v>607</v>
      </c>
      <c r="F94" s="18"/>
      <c r="G94" s="18">
        <f>+'Ark1'!S233</f>
        <v>605</v>
      </c>
      <c r="H94" s="51">
        <f>+'Ark1'!T233</f>
        <v>2.2990682524051209</v>
      </c>
      <c r="I94" s="51">
        <f>+'Ark1'!U233</f>
        <v>2.2859012337472304</v>
      </c>
      <c r="J94" s="51"/>
      <c r="K94" s="5">
        <f>+'Ark1'!W233</f>
        <v>59.2</v>
      </c>
      <c r="L94" s="18"/>
      <c r="M94" s="18">
        <f>+'Ark1'!Z233</f>
        <v>154.37504132231413</v>
      </c>
      <c r="N94" s="18"/>
      <c r="O94" s="18">
        <f>+'Ark1'!AA233</f>
        <v>30.662499052405224</v>
      </c>
      <c r="P94" s="5">
        <f>+'Ark1'!AB233</f>
        <v>4.659088691795449</v>
      </c>
      <c r="Q94" s="18">
        <f>+'Ark1'!AC233</f>
        <v>-35.752312382637626</v>
      </c>
      <c r="R94" s="18">
        <f t="shared" si="30"/>
        <v>5.7809523809523808</v>
      </c>
      <c r="S94" s="5">
        <f>+'Ark1'!V233</f>
        <v>5.7874794069192728</v>
      </c>
      <c r="T94" s="5"/>
      <c r="U94" s="28"/>
      <c r="AH94"/>
      <c r="AI94"/>
      <c r="AJ94"/>
      <c r="AL94"/>
      <c r="AM94"/>
      <c r="AN94"/>
      <c r="AO94"/>
      <c r="AP94"/>
    </row>
    <row r="95" spans="1:42" ht="15.6">
      <c r="A95" s="28"/>
      <c r="B95" s="2">
        <f>+'Ark1'!C234</f>
        <v>2023</v>
      </c>
      <c r="C95" s="2">
        <f>+'Ark1'!E234</f>
        <v>32</v>
      </c>
      <c r="D95" s="2">
        <f>+'Ark1'!Q234</f>
        <v>89</v>
      </c>
      <c r="E95" s="18">
        <f>+'Ark1'!R234</f>
        <v>461</v>
      </c>
      <c r="F95" s="18"/>
      <c r="G95" s="18">
        <f>+'Ark1'!S234</f>
        <v>458</v>
      </c>
      <c r="H95" s="51">
        <f>+'Ark1'!T234</f>
        <v>1.7460798424361796</v>
      </c>
      <c r="I95" s="51">
        <f>+'Ark1'!U234</f>
        <v>1.7389677496601503</v>
      </c>
      <c r="J95" s="51"/>
      <c r="K95" s="5">
        <f>+'Ark1'!W234</f>
        <v>58.733624454148483</v>
      </c>
      <c r="L95" s="18"/>
      <c r="M95" s="18">
        <f>+'Ark1'!Z234</f>
        <v>155.1318777292577</v>
      </c>
      <c r="N95" s="18"/>
      <c r="O95" s="18">
        <f>+'Ark1'!AA234</f>
        <v>30.60288590528274</v>
      </c>
      <c r="P95" s="5">
        <f>+'Ark1'!AB234</f>
        <v>4.6865742890077993</v>
      </c>
      <c r="Q95" s="18">
        <f>+'Ark1'!AC234</f>
        <v>-30.982882946450612</v>
      </c>
      <c r="R95" s="18">
        <f t="shared" si="30"/>
        <v>5.1797752808988768</v>
      </c>
      <c r="S95" s="5">
        <f>+'Ark1'!V234</f>
        <v>6.3926247288503282</v>
      </c>
      <c r="T95" s="5"/>
      <c r="U95" s="28"/>
      <c r="AH95"/>
      <c r="AI95"/>
      <c r="AJ95"/>
      <c r="AL95"/>
      <c r="AM95"/>
      <c r="AN95"/>
      <c r="AO95"/>
      <c r="AP95"/>
    </row>
    <row r="96" spans="1:42" ht="15.6">
      <c r="A96" s="28"/>
      <c r="B96" s="2">
        <f>+'Ark1'!C235</f>
        <v>2023</v>
      </c>
      <c r="C96" s="2">
        <f>+'Ark1'!E235</f>
        <v>33</v>
      </c>
      <c r="D96" s="2">
        <f>+'Ark1'!Q235</f>
        <v>90</v>
      </c>
      <c r="E96" s="18">
        <f>+'Ark1'!R235</f>
        <v>538</v>
      </c>
      <c r="F96" s="18"/>
      <c r="G96" s="18">
        <f>+'Ark1'!S235</f>
        <v>535</v>
      </c>
      <c r="H96" s="51">
        <f>+'Ark1'!T235</f>
        <v>2.0377244148170597</v>
      </c>
      <c r="I96" s="51">
        <f>+'Ark1'!U235</f>
        <v>2.1044573078111246</v>
      </c>
      <c r="J96" s="51"/>
      <c r="K96" s="5">
        <f>+'Ark1'!W235</f>
        <v>58.523364485981311</v>
      </c>
      <c r="L96" s="18"/>
      <c r="M96" s="18">
        <f>+'Ark1'!Z235</f>
        <v>160.7168224299065</v>
      </c>
      <c r="N96" s="18"/>
      <c r="O96" s="18">
        <f>+'Ark1'!AA235</f>
        <v>31.916803314685247</v>
      </c>
      <c r="P96" s="5">
        <f>+'Ark1'!AB235</f>
        <v>4.7955310083656624</v>
      </c>
      <c r="Q96" s="18">
        <f>+'Ark1'!AC235</f>
        <v>-39.603588116663552</v>
      </c>
      <c r="R96" s="18">
        <f t="shared" si="30"/>
        <v>5.9777777777777779</v>
      </c>
      <c r="S96" s="5">
        <f>+'Ark1'!V235</f>
        <v>6.2602230483271377</v>
      </c>
      <c r="T96" s="5"/>
      <c r="U96" s="28"/>
      <c r="AH96"/>
      <c r="AI96"/>
      <c r="AJ96"/>
      <c r="AL96"/>
      <c r="AM96"/>
      <c r="AN96"/>
      <c r="AO96"/>
      <c r="AP96"/>
    </row>
    <row r="97" spans="1:42" ht="15.6">
      <c r="A97" s="28"/>
      <c r="B97" s="2">
        <f>+'Ark1'!C236</f>
        <v>2023</v>
      </c>
      <c r="C97" s="2">
        <f>+'Ark1'!E236</f>
        <v>34</v>
      </c>
      <c r="D97" s="2">
        <f>+'Ark1'!Q236</f>
        <v>103</v>
      </c>
      <c r="E97" s="18">
        <f>+'Ark1'!R236</f>
        <v>567</v>
      </c>
      <c r="F97" s="18"/>
      <c r="G97" s="18">
        <f>+'Ark1'!S236</f>
        <v>563</v>
      </c>
      <c r="H97" s="51">
        <f>+'Ark1'!T236</f>
        <v>2.1475645784410275</v>
      </c>
      <c r="I97" s="51">
        <f>+'Ark1'!U236</f>
        <v>2.1119124322938378</v>
      </c>
      <c r="J97" s="51"/>
      <c r="K97" s="5">
        <f>+'Ark1'!W236</f>
        <v>59.08525754884549</v>
      </c>
      <c r="L97" s="18"/>
      <c r="M97" s="18">
        <f>+'Ark1'!Z236</f>
        <v>153.26483126110131</v>
      </c>
      <c r="N97" s="18"/>
      <c r="O97" s="18">
        <f>+'Ark1'!AA236</f>
        <v>30.075314097184947</v>
      </c>
      <c r="P97" s="5">
        <f>+'Ark1'!AB236</f>
        <v>4.560995271253522</v>
      </c>
      <c r="Q97" s="18">
        <f>+'Ark1'!AC236</f>
        <v>-38.027376011115805</v>
      </c>
      <c r="R97" s="18">
        <f t="shared" si="30"/>
        <v>5.5048543689320386</v>
      </c>
      <c r="S97" s="5">
        <f>+'Ark1'!V236</f>
        <v>5.7319223985890639</v>
      </c>
      <c r="T97" s="5"/>
      <c r="U97" s="28"/>
      <c r="AH97"/>
      <c r="AI97"/>
      <c r="AJ97"/>
      <c r="AL97"/>
      <c r="AM97"/>
      <c r="AN97"/>
      <c r="AO97"/>
      <c r="AP97"/>
    </row>
    <row r="98" spans="1:42" ht="15.6">
      <c r="A98" s="28"/>
      <c r="B98" s="2">
        <f>+'Ark1'!C237</f>
        <v>2023</v>
      </c>
      <c r="C98" s="2">
        <f>+'Ark1'!E237</f>
        <v>35</v>
      </c>
      <c r="D98" s="2">
        <f>+'Ark1'!Q237</f>
        <v>101</v>
      </c>
      <c r="E98" s="18">
        <f>+'Ark1'!R237</f>
        <v>579</v>
      </c>
      <c r="F98" s="18"/>
      <c r="G98" s="18">
        <f>+'Ark1'!S237</f>
        <v>578</v>
      </c>
      <c r="H98" s="51">
        <f>+'Ark1'!T237</f>
        <v>2.1930156806302552</v>
      </c>
      <c r="I98" s="51">
        <f>+'Ark1'!U237</f>
        <v>2.2177698154198335</v>
      </c>
      <c r="J98" s="51"/>
      <c r="K98" s="5">
        <f>+'Ark1'!W237</f>
        <v>58.816608996539799</v>
      </c>
      <c r="L98" s="18"/>
      <c r="M98" s="18">
        <f>+'Ark1'!Z237</f>
        <v>156.77024221453306</v>
      </c>
      <c r="N98" s="18"/>
      <c r="O98" s="18">
        <f>+'Ark1'!AA237</f>
        <v>30.932163420157107</v>
      </c>
      <c r="P98" s="5">
        <f>+'Ark1'!AB237</f>
        <v>4.7254300903894544</v>
      </c>
      <c r="Q98" s="18">
        <f>+'Ark1'!AC237</f>
        <v>-46.436842292684624</v>
      </c>
      <c r="R98" s="18">
        <f t="shared" si="30"/>
        <v>5.7326732673267324</v>
      </c>
      <c r="S98" s="5">
        <f>+'Ark1'!V237</f>
        <v>6.2642487046632116</v>
      </c>
      <c r="T98" s="5"/>
      <c r="U98" s="28"/>
      <c r="AH98"/>
      <c r="AI98"/>
      <c r="AJ98"/>
      <c r="AL98"/>
      <c r="AM98"/>
      <c r="AN98"/>
      <c r="AO98"/>
      <c r="AP98"/>
    </row>
    <row r="99" spans="1:42" ht="15.6">
      <c r="A99" s="28"/>
      <c r="B99" s="2">
        <f>+'Ark1'!C238</f>
        <v>2023</v>
      </c>
      <c r="C99" s="2">
        <f>+'Ark1'!E238</f>
        <v>36</v>
      </c>
      <c r="D99" s="2">
        <f>+'Ark1'!Q238</f>
        <v>103</v>
      </c>
      <c r="E99" s="18">
        <f>+'Ark1'!R238</f>
        <v>725</v>
      </c>
      <c r="F99" s="18"/>
      <c r="G99" s="18">
        <f>+'Ark1'!S238</f>
        <v>725</v>
      </c>
      <c r="H99" s="51">
        <f>+'Ark1'!T238</f>
        <v>2.7460040905991967</v>
      </c>
      <c r="I99" s="51">
        <f>+'Ark1'!U238</f>
        <v>2.6902670877890111</v>
      </c>
      <c r="J99" s="51"/>
      <c r="K99" s="5">
        <f>+'Ark1'!W238</f>
        <v>58.36275862068964</v>
      </c>
      <c r="L99" s="18"/>
      <c r="M99" s="18">
        <f>+'Ark1'!Z238</f>
        <v>151.61158620689659</v>
      </c>
      <c r="N99" s="18"/>
      <c r="O99" s="18">
        <f>+'Ark1'!AA238</f>
        <v>26.719971677557194</v>
      </c>
      <c r="P99" s="5">
        <f>+'Ark1'!AB238</f>
        <v>4.4862386492024688</v>
      </c>
      <c r="Q99" s="18">
        <f>+'Ark1'!AC238</f>
        <v>-31.769068729287007</v>
      </c>
      <c r="R99" s="18">
        <f t="shared" si="30"/>
        <v>7.0388349514563107</v>
      </c>
      <c r="S99" s="5">
        <f>+'Ark1'!V238</f>
        <v>7.0524137931034483</v>
      </c>
      <c r="T99" s="5"/>
      <c r="U99" s="28"/>
      <c r="AH99"/>
      <c r="AI99"/>
      <c r="AJ99"/>
      <c r="AL99"/>
      <c r="AM99"/>
      <c r="AN99"/>
      <c r="AO99"/>
      <c r="AP99"/>
    </row>
    <row r="100" spans="1:42" ht="15.6">
      <c r="A100" s="28"/>
      <c r="B100" s="2">
        <f>+'Ark1'!C239</f>
        <v>2023</v>
      </c>
      <c r="C100" s="2">
        <f>+'Ark1'!E239</f>
        <v>37</v>
      </c>
      <c r="D100" s="2">
        <f>+'Ark1'!Q239</f>
        <v>109</v>
      </c>
      <c r="E100" s="18">
        <f>+'Ark1'!R239</f>
        <v>639</v>
      </c>
      <c r="F100" s="18"/>
      <c r="G100" s="18">
        <f>+'Ark1'!S239</f>
        <v>639</v>
      </c>
      <c r="H100" s="51">
        <f>+'Ark1'!T239</f>
        <v>2.4202711915763957</v>
      </c>
      <c r="I100" s="51">
        <f>+'Ark1'!U239</f>
        <v>2.4419203950325055</v>
      </c>
      <c r="J100" s="51"/>
      <c r="K100" s="5">
        <f>+'Ark1'!W239</f>
        <v>58.890453834115803</v>
      </c>
      <c r="L100" s="18"/>
      <c r="M100" s="18">
        <f>+'Ark1'!Z239</f>
        <v>156.13693270735499</v>
      </c>
      <c r="N100" s="18"/>
      <c r="O100" s="18">
        <f>+'Ark1'!AA239</f>
        <v>34.361296065109023</v>
      </c>
      <c r="P100" s="5">
        <f>+'Ark1'!AB239</f>
        <v>5.1336338806579409</v>
      </c>
      <c r="Q100" s="18">
        <f>+'Ark1'!AC239</f>
        <v>-38.073791054918011</v>
      </c>
      <c r="R100" s="18">
        <f t="shared" si="30"/>
        <v>5.8623853211009171</v>
      </c>
      <c r="S100" s="5">
        <f>+'Ark1'!V239</f>
        <v>5.7026604068857596</v>
      </c>
      <c r="T100" s="5"/>
      <c r="U100" s="28"/>
      <c r="AH100"/>
      <c r="AI100"/>
      <c r="AJ100"/>
      <c r="AL100"/>
      <c r="AM100"/>
      <c r="AN100"/>
      <c r="AO100"/>
      <c r="AP100"/>
    </row>
    <row r="101" spans="1:42" ht="15.6">
      <c r="A101" s="28"/>
      <c r="B101" s="2">
        <f>+'Ark1'!C240</f>
        <v>2023</v>
      </c>
      <c r="C101" s="2">
        <f>+'Ark1'!E240</f>
        <v>38</v>
      </c>
      <c r="D101" s="2">
        <f>+'Ark1'!Q240</f>
        <v>86</v>
      </c>
      <c r="E101" s="18">
        <f>+'Ark1'!R240</f>
        <v>541</v>
      </c>
      <c r="F101" s="18"/>
      <c r="G101" s="18">
        <f>+'Ark1'!S240</f>
        <v>540</v>
      </c>
      <c r="H101" s="51">
        <f>+'Ark1'!T240</f>
        <v>2.0490871903643666</v>
      </c>
      <c r="I101" s="51">
        <f>+'Ark1'!U240</f>
        <v>2.06254364833429</v>
      </c>
      <c r="J101" s="51"/>
      <c r="K101" s="5">
        <f>+'Ark1'!W240</f>
        <v>58.792592592592598</v>
      </c>
      <c r="L101" s="18"/>
      <c r="M101" s="18">
        <f>+'Ark1'!Z240</f>
        <v>156.05740740740748</v>
      </c>
      <c r="N101" s="18"/>
      <c r="O101" s="18">
        <f>+'Ark1'!AA240</f>
        <v>31.070115461001048</v>
      </c>
      <c r="P101" s="5">
        <f>+'Ark1'!AB240</f>
        <v>4.6453422252375489</v>
      </c>
      <c r="Q101" s="18">
        <f>+'Ark1'!AC240</f>
        <v>-23.990545659544956</v>
      </c>
      <c r="R101" s="18">
        <f t="shared" si="30"/>
        <v>6.2906976744186043</v>
      </c>
      <c r="S101" s="5">
        <f>+'Ark1'!V240</f>
        <v>6.0554528650646962</v>
      </c>
      <c r="T101" s="5"/>
      <c r="U101" s="28"/>
      <c r="AH101"/>
      <c r="AI101"/>
      <c r="AJ101"/>
      <c r="AL101"/>
      <c r="AM101"/>
      <c r="AN101"/>
      <c r="AO101"/>
      <c r="AP101"/>
    </row>
    <row r="102" spans="1:42" ht="15.6">
      <c r="A102" s="28"/>
      <c r="B102" s="2">
        <f>+'Ark1'!C241</f>
        <v>2023</v>
      </c>
      <c r="C102" s="2">
        <f>+'Ark1'!E241</f>
        <v>39</v>
      </c>
      <c r="D102" s="2">
        <f>+'Ark1'!Q241</f>
        <v>113</v>
      </c>
      <c r="E102" s="18">
        <f>+'Ark1'!R241</f>
        <v>610</v>
      </c>
      <c r="F102" s="18"/>
      <c r="G102" s="18">
        <f>+'Ark1'!S241</f>
        <v>610</v>
      </c>
      <c r="H102" s="51">
        <f>+'Ark1'!T241</f>
        <v>2.3104310279524274</v>
      </c>
      <c r="I102" s="51">
        <f>+'Ark1'!U241</f>
        <v>2.3434128933318559</v>
      </c>
      <c r="J102" s="51"/>
      <c r="K102" s="5">
        <f>+'Ark1'!W241</f>
        <v>58.57704918032789</v>
      </c>
      <c r="L102" s="18"/>
      <c r="M102" s="18">
        <f>+'Ark1'!Z241</f>
        <v>156.96180327868871</v>
      </c>
      <c r="N102" s="18"/>
      <c r="O102" s="18">
        <f>+'Ark1'!AA241</f>
        <v>30.357632794394259</v>
      </c>
      <c r="P102" s="5">
        <f>+'Ark1'!AB241</f>
        <v>4.4325322460570549</v>
      </c>
      <c r="Q102" s="18">
        <f>+'Ark1'!AC241</f>
        <v>-36.891322535416514</v>
      </c>
      <c r="R102" s="18">
        <f t="shared" si="30"/>
        <v>5.3982300884955752</v>
      </c>
      <c r="S102" s="5">
        <f>+'Ark1'!V241</f>
        <v>6.5573770491803289</v>
      </c>
      <c r="T102" s="5"/>
      <c r="U102" s="28"/>
      <c r="AH102"/>
      <c r="AI102"/>
      <c r="AJ102"/>
      <c r="AL102"/>
      <c r="AM102"/>
      <c r="AN102"/>
      <c r="AO102"/>
      <c r="AP102"/>
    </row>
    <row r="103" spans="1:42" ht="15.6">
      <c r="A103" s="28"/>
      <c r="B103" s="2">
        <f>+'Ark1'!C242</f>
        <v>2023</v>
      </c>
      <c r="C103" s="2">
        <f>+'Ark1'!E242</f>
        <v>40</v>
      </c>
      <c r="D103" s="2">
        <f>+'Ark1'!Q242</f>
        <v>113</v>
      </c>
      <c r="E103" s="18">
        <f>+'Ark1'!R242</f>
        <v>540</v>
      </c>
      <c r="F103" s="18"/>
      <c r="G103" s="18">
        <f>+'Ark1'!S242</f>
        <v>538</v>
      </c>
      <c r="H103" s="51">
        <f>+'Ark1'!T242</f>
        <v>2.0452995985152636</v>
      </c>
      <c r="I103" s="51">
        <f>+'Ark1'!U242</f>
        <v>2.0809513933226276</v>
      </c>
      <c r="J103" s="51"/>
      <c r="K103" s="5">
        <f>+'Ark1'!W242</f>
        <v>58.728624535315994</v>
      </c>
      <c r="L103" s="18"/>
      <c r="M103" s="18">
        <f>+'Ark1'!Z242</f>
        <v>158.03550185873604</v>
      </c>
      <c r="N103" s="18"/>
      <c r="O103" s="18">
        <f>+'Ark1'!AA242</f>
        <v>30.379396874986057</v>
      </c>
      <c r="P103" s="5">
        <f>+'Ark1'!AB242</f>
        <v>4.9691201045731193</v>
      </c>
      <c r="Q103" s="18">
        <f>+'Ark1'!AC242</f>
        <v>-32.268958955317927</v>
      </c>
      <c r="R103" s="18">
        <f t="shared" si="30"/>
        <v>4.778761061946903</v>
      </c>
      <c r="S103" s="5">
        <f>+'Ark1'!V242</f>
        <v>6.3888888888888884</v>
      </c>
      <c r="T103" s="5"/>
      <c r="U103" s="28"/>
      <c r="AH103"/>
      <c r="AI103"/>
      <c r="AJ103"/>
      <c r="AL103"/>
      <c r="AM103"/>
      <c r="AN103"/>
      <c r="AO103"/>
      <c r="AP103"/>
    </row>
    <row r="104" spans="1:42" ht="15.6">
      <c r="A104" s="28"/>
      <c r="B104" s="2">
        <f>+'Ark1'!C243</f>
        <v>2023</v>
      </c>
      <c r="C104" s="2">
        <f>+'Ark1'!E243</f>
        <v>41</v>
      </c>
      <c r="D104" s="2">
        <f>+'Ark1'!Q243</f>
        <v>99</v>
      </c>
      <c r="E104" s="18">
        <f>+'Ark1'!R243</f>
        <v>473</v>
      </c>
      <c r="F104" s="18"/>
      <c r="G104" s="18">
        <f>+'Ark1'!S243</f>
        <v>471</v>
      </c>
      <c r="H104" s="51">
        <f>+'Ark1'!T243</f>
        <v>1.7915309446254075</v>
      </c>
      <c r="I104" s="51">
        <f>+'Ark1'!U243</f>
        <v>1.7983199389923139</v>
      </c>
      <c r="J104" s="51"/>
      <c r="K104" s="5">
        <f>+'Ark1'!W243</f>
        <v>58.753715498938419</v>
      </c>
      <c r="L104" s="18"/>
      <c r="M104" s="18">
        <f>+'Ark1'!Z243</f>
        <v>155.9987261146498</v>
      </c>
      <c r="N104" s="18"/>
      <c r="O104" s="18">
        <f>+'Ark1'!AA243</f>
        <v>31.453770857200105</v>
      </c>
      <c r="P104" s="5">
        <f>+'Ark1'!AB243</f>
        <v>5.0872287113439389</v>
      </c>
      <c r="Q104" s="18">
        <f>+'Ark1'!AC243</f>
        <v>-39.225230291415663</v>
      </c>
      <c r="R104" s="18">
        <f t="shared" si="30"/>
        <v>4.7777777777777777</v>
      </c>
      <c r="S104" s="5">
        <f>+'Ark1'!V243</f>
        <v>5.8266384778012696</v>
      </c>
      <c r="T104" s="5"/>
      <c r="U104" s="28"/>
      <c r="AH104"/>
      <c r="AI104"/>
      <c r="AJ104"/>
      <c r="AL104"/>
      <c r="AM104"/>
      <c r="AN104"/>
      <c r="AO104"/>
      <c r="AP104"/>
    </row>
    <row r="105" spans="1:42" ht="15.6">
      <c r="A105" s="28"/>
      <c r="B105" s="2">
        <f>+'Ark1'!C244</f>
        <v>2023</v>
      </c>
      <c r="C105" s="2">
        <f>+'Ark1'!E244</f>
        <v>42</v>
      </c>
      <c r="D105" s="2">
        <f>+'Ark1'!Q244</f>
        <v>119</v>
      </c>
      <c r="E105" s="18">
        <f>+'Ark1'!R244</f>
        <v>734</v>
      </c>
      <c r="F105" s="18"/>
      <c r="G105" s="18">
        <f>+'Ark1'!S244</f>
        <v>734</v>
      </c>
      <c r="H105" s="51">
        <f>+'Ark1'!T244</f>
        <v>2.7800924172411179</v>
      </c>
      <c r="I105" s="51">
        <f>+'Ark1'!U244</f>
        <v>2.7333824761302661</v>
      </c>
      <c r="J105" s="51"/>
      <c r="K105" s="5">
        <f>+'Ark1'!W244</f>
        <v>58.925068119890994</v>
      </c>
      <c r="L105" s="18"/>
      <c r="M105" s="18">
        <f>+'Ark1'!Z244</f>
        <v>152.1525885558585</v>
      </c>
      <c r="N105" s="18"/>
      <c r="O105" s="18">
        <f>+'Ark1'!AA244</f>
        <v>30.87186249393266</v>
      </c>
      <c r="P105" s="5">
        <f>+'Ark1'!AB244</f>
        <v>4.6476501851275183</v>
      </c>
      <c r="Q105" s="18">
        <f>+'Ark1'!AC244</f>
        <v>-35.60321611437476</v>
      </c>
      <c r="R105" s="18">
        <f t="shared" si="30"/>
        <v>6.1680672268907566</v>
      </c>
      <c r="S105" s="5">
        <f>+'Ark1'!V244</f>
        <v>5.754768392370571</v>
      </c>
      <c r="T105" s="5"/>
      <c r="U105" s="28"/>
      <c r="AH105"/>
      <c r="AI105"/>
      <c r="AJ105"/>
      <c r="AL105"/>
      <c r="AM105"/>
      <c r="AN105"/>
      <c r="AO105"/>
      <c r="AP105"/>
    </row>
    <row r="106" spans="1:42" ht="15.6">
      <c r="A106" s="28"/>
      <c r="B106" s="2">
        <f>+'Ark1'!C245</f>
        <v>2023</v>
      </c>
      <c r="C106" s="2">
        <f>+'Ark1'!E245</f>
        <v>43</v>
      </c>
      <c r="D106" s="2">
        <f>+'Ark1'!Q245</f>
        <v>102</v>
      </c>
      <c r="E106" s="18">
        <f>+'Ark1'!R245</f>
        <v>556</v>
      </c>
      <c r="F106" s="18"/>
      <c r="G106" s="18">
        <f>+'Ark1'!S245</f>
        <v>556</v>
      </c>
      <c r="H106" s="51">
        <f>+'Ark1'!T245</f>
        <v>2.1059010681009021</v>
      </c>
      <c r="I106" s="51">
        <f>+'Ark1'!U245</f>
        <v>2.0796346313489886</v>
      </c>
      <c r="J106" s="51"/>
      <c r="K106" s="5">
        <f>+'Ark1'!W245</f>
        <v>58.74460431654677</v>
      </c>
      <c r="L106" s="18"/>
      <c r="M106" s="18">
        <f>+'Ark1'!Z245</f>
        <v>152.82248201438847</v>
      </c>
      <c r="N106" s="18"/>
      <c r="O106" s="18">
        <f>+'Ark1'!AA245</f>
        <v>31.00779227241728</v>
      </c>
      <c r="P106" s="5">
        <f>+'Ark1'!AB245</f>
        <v>4.7171304632650717</v>
      </c>
      <c r="Q106" s="18">
        <f>+'Ark1'!AC245</f>
        <v>-28.576497758758943</v>
      </c>
      <c r="R106" s="18">
        <f t="shared" si="30"/>
        <v>5.4509803921568629</v>
      </c>
      <c r="S106" s="5">
        <f>+'Ark1'!V245</f>
        <v>6.6348920863309333</v>
      </c>
      <c r="T106" s="5"/>
      <c r="U106" s="28"/>
      <c r="AH106"/>
      <c r="AI106"/>
      <c r="AJ106"/>
      <c r="AL106"/>
      <c r="AM106"/>
      <c r="AN106"/>
      <c r="AO106"/>
      <c r="AP106"/>
    </row>
    <row r="107" spans="1:42" ht="15.6">
      <c r="A107" s="28"/>
      <c r="B107" s="2">
        <f>+'Ark1'!C246</f>
        <v>2023</v>
      </c>
      <c r="C107" s="2">
        <f>+'Ark1'!E246</f>
        <v>44</v>
      </c>
      <c r="D107" s="2">
        <f>+'Ark1'!Q246</f>
        <v>109</v>
      </c>
      <c r="E107" s="18">
        <f>+'Ark1'!R246</f>
        <v>605</v>
      </c>
      <c r="F107" s="18"/>
      <c r="G107" s="18">
        <f>+'Ark1'!S246</f>
        <v>603</v>
      </c>
      <c r="H107" s="51">
        <f>+'Ark1'!T246</f>
        <v>2.2914930687069166</v>
      </c>
      <c r="I107" s="51">
        <f>+'Ark1'!U246</f>
        <v>2.2931262920115016</v>
      </c>
      <c r="J107" s="51"/>
      <c r="K107" s="5">
        <f>+'Ark1'!W246</f>
        <v>58.605306799336653</v>
      </c>
      <c r="L107" s="18"/>
      <c r="M107" s="18">
        <f>+'Ark1'!Z246</f>
        <v>155.37661691542303</v>
      </c>
      <c r="N107" s="18"/>
      <c r="O107" s="18">
        <f>+'Ark1'!AA246</f>
        <v>32.600089539359843</v>
      </c>
      <c r="P107" s="5">
        <f>+'Ark1'!AB246</f>
        <v>4.8694504098443687</v>
      </c>
      <c r="Q107" s="18">
        <f>+'Ark1'!AC246</f>
        <v>-34.330290519831642</v>
      </c>
      <c r="R107" s="18">
        <f t="shared" si="30"/>
        <v>5.5504587155963305</v>
      </c>
      <c r="S107" s="5">
        <f>+'Ark1'!V246</f>
        <v>6.1520661157024783</v>
      </c>
      <c r="T107" s="5"/>
      <c r="U107" s="28"/>
      <c r="AH107"/>
      <c r="AI107"/>
      <c r="AJ107"/>
      <c r="AL107"/>
      <c r="AM107"/>
      <c r="AN107"/>
      <c r="AO107"/>
      <c r="AP107"/>
    </row>
    <row r="108" spans="1:42" ht="15.6">
      <c r="A108" s="28"/>
      <c r="B108" s="2">
        <f>+'Ark1'!C247</f>
        <v>2023</v>
      </c>
      <c r="C108" s="2">
        <f>+'Ark1'!E247</f>
        <v>45</v>
      </c>
      <c r="D108" s="2">
        <f>+'Ark1'!Q247</f>
        <v>111</v>
      </c>
      <c r="E108" s="18">
        <f>+'Ark1'!R247</f>
        <v>510</v>
      </c>
      <c r="F108" s="18"/>
      <c r="G108" s="18">
        <f>+'Ark1'!S247</f>
        <v>507</v>
      </c>
      <c r="H108" s="51">
        <f>+'Ark1'!T247</f>
        <v>1.9316718430421935</v>
      </c>
      <c r="I108" s="51">
        <f>+'Ark1'!U247</f>
        <v>1.8913034039373935</v>
      </c>
      <c r="J108" s="51"/>
      <c r="K108" s="5">
        <f>+'Ark1'!W247</f>
        <v>59.305719921104533</v>
      </c>
      <c r="L108" s="18"/>
      <c r="M108" s="18">
        <f>+'Ark1'!Z247</f>
        <v>152.41518737672598</v>
      </c>
      <c r="N108" s="18"/>
      <c r="O108" s="18">
        <f>+'Ark1'!AA247</f>
        <v>28.310681735168743</v>
      </c>
      <c r="P108" s="5">
        <f>+'Ark1'!AB247</f>
        <v>4.5796939279633317</v>
      </c>
      <c r="Q108" s="18">
        <f>+'Ark1'!AC247</f>
        <v>-15.528864870200678</v>
      </c>
      <c r="R108" s="18">
        <f t="shared" si="30"/>
        <v>4.5945945945945947</v>
      </c>
      <c r="S108" s="5">
        <f>+'Ark1'!V247</f>
        <v>5.5098039215686256</v>
      </c>
      <c r="T108" s="5"/>
      <c r="U108" s="28"/>
      <c r="AH108"/>
      <c r="AI108"/>
      <c r="AJ108"/>
      <c r="AL108"/>
      <c r="AM108"/>
      <c r="AN108"/>
      <c r="AO108"/>
      <c r="AP108"/>
    </row>
    <row r="109" spans="1:42" ht="15.6">
      <c r="A109" s="28"/>
      <c r="B109" s="2">
        <f>+'Ark1'!C248</f>
        <v>2023</v>
      </c>
      <c r="C109" s="2">
        <f>+'Ark1'!E248</f>
        <v>46</v>
      </c>
      <c r="D109" s="2">
        <f>+'Ark1'!Q248</f>
        <v>0</v>
      </c>
      <c r="E109" s="18">
        <f>+'Ark1'!R248</f>
        <v>0</v>
      </c>
      <c r="F109" s="18"/>
      <c r="G109" s="18">
        <f>+'Ark1'!S248</f>
        <v>0</v>
      </c>
      <c r="H109" s="51">
        <f>+'Ark1'!T248</f>
        <v>0</v>
      </c>
      <c r="I109" s="51">
        <f>+'Ark1'!U248</f>
        <v>0</v>
      </c>
      <c r="J109" s="51"/>
      <c r="K109" s="5">
        <f>+'Ark1'!W248</f>
        <v>0</v>
      </c>
      <c r="L109" s="18"/>
      <c r="M109" s="18">
        <f>+'Ark1'!Z248</f>
        <v>0</v>
      </c>
      <c r="N109" s="18"/>
      <c r="O109" s="18">
        <f>+'Ark1'!AA248</f>
        <v>0</v>
      </c>
      <c r="P109" s="5">
        <f>+'Ark1'!AB248</f>
        <v>0</v>
      </c>
      <c r="Q109" s="18">
        <f>+'Ark1'!AC248</f>
        <v>0</v>
      </c>
      <c r="R109" s="18" t="e">
        <f t="shared" si="30"/>
        <v>#DIV/0!</v>
      </c>
      <c r="S109" s="5">
        <f>+'Ark1'!V248</f>
        <v>0</v>
      </c>
      <c r="T109" s="5"/>
      <c r="U109" s="28"/>
      <c r="AH109"/>
      <c r="AI109"/>
      <c r="AJ109"/>
      <c r="AL109"/>
      <c r="AM109"/>
      <c r="AN109"/>
      <c r="AO109"/>
      <c r="AP109"/>
    </row>
    <row r="110" spans="1:42" ht="15.6">
      <c r="A110" s="28"/>
      <c r="B110" s="2">
        <f>+'Ark1'!C249</f>
        <v>2023</v>
      </c>
      <c r="C110" s="2">
        <f>+'Ark1'!E249</f>
        <v>47</v>
      </c>
      <c r="D110" s="2">
        <f>+'Ark1'!Q249</f>
        <v>0</v>
      </c>
      <c r="E110" s="18">
        <f>+'Ark1'!R249</f>
        <v>0</v>
      </c>
      <c r="F110" s="18"/>
      <c r="G110" s="18">
        <f>+'Ark1'!S249</f>
        <v>0</v>
      </c>
      <c r="H110" s="51">
        <f>+'Ark1'!T249</f>
        <v>0</v>
      </c>
      <c r="I110" s="51">
        <f>+'Ark1'!U249</f>
        <v>0</v>
      </c>
      <c r="J110" s="51"/>
      <c r="K110" s="5">
        <f>+'Ark1'!W249</f>
        <v>0</v>
      </c>
      <c r="L110" s="18"/>
      <c r="M110" s="18">
        <f>+'Ark1'!Z249</f>
        <v>0</v>
      </c>
      <c r="N110" s="18"/>
      <c r="O110" s="18">
        <f>+'Ark1'!AA249</f>
        <v>0</v>
      </c>
      <c r="P110" s="5">
        <f>+'Ark1'!AB249</f>
        <v>0</v>
      </c>
      <c r="Q110" s="18">
        <f>+'Ark1'!AC249</f>
        <v>0</v>
      </c>
      <c r="R110" s="18" t="e">
        <f t="shared" si="30"/>
        <v>#DIV/0!</v>
      </c>
      <c r="S110" s="5">
        <f>+'Ark1'!V249</f>
        <v>0</v>
      </c>
      <c r="T110" s="5"/>
      <c r="U110" s="28"/>
      <c r="AH110"/>
      <c r="AI110"/>
      <c r="AJ110"/>
      <c r="AL110"/>
      <c r="AM110"/>
      <c r="AN110"/>
      <c r="AO110"/>
      <c r="AP110"/>
    </row>
    <row r="111" spans="1:42" ht="15.6">
      <c r="A111" s="28"/>
      <c r="B111" s="2">
        <f>+'Ark1'!C250</f>
        <v>2023</v>
      </c>
      <c r="C111" s="2">
        <f>+'Ark1'!E250</f>
        <v>48</v>
      </c>
      <c r="D111" s="2">
        <f>+'Ark1'!Q250</f>
        <v>0</v>
      </c>
      <c r="E111" s="18">
        <f>+'Ark1'!R250</f>
        <v>0</v>
      </c>
      <c r="F111" s="18"/>
      <c r="G111" s="18">
        <f>+'Ark1'!S250</f>
        <v>0</v>
      </c>
      <c r="H111" s="51">
        <f>+'Ark1'!T250</f>
        <v>0</v>
      </c>
      <c r="I111" s="51">
        <f>+'Ark1'!U250</f>
        <v>0</v>
      </c>
      <c r="J111" s="51"/>
      <c r="K111" s="5">
        <f>+'Ark1'!W250</f>
        <v>0</v>
      </c>
      <c r="L111" s="18"/>
      <c r="M111" s="18">
        <f>+'Ark1'!Z250</f>
        <v>0</v>
      </c>
      <c r="N111" s="18"/>
      <c r="O111" s="18">
        <f>+'Ark1'!AA250</f>
        <v>0</v>
      </c>
      <c r="P111" s="5">
        <f>+'Ark1'!AB250</f>
        <v>0</v>
      </c>
      <c r="Q111" s="18">
        <f>+'Ark1'!AC250</f>
        <v>0</v>
      </c>
      <c r="R111" s="18" t="e">
        <f t="shared" si="30"/>
        <v>#DIV/0!</v>
      </c>
      <c r="S111" s="5">
        <f>+'Ark1'!V250</f>
        <v>0</v>
      </c>
      <c r="T111" s="5"/>
      <c r="U111" s="28"/>
      <c r="AH111"/>
      <c r="AI111"/>
      <c r="AJ111"/>
      <c r="AL111"/>
      <c r="AM111"/>
      <c r="AN111"/>
      <c r="AO111"/>
      <c r="AP111"/>
    </row>
    <row r="112" spans="1:42" ht="15.6">
      <c r="A112" s="28"/>
      <c r="B112" s="2">
        <f>+'Ark1'!C251</f>
        <v>2023</v>
      </c>
      <c r="C112" s="2">
        <f>+'Ark1'!E251</f>
        <v>49</v>
      </c>
      <c r="D112" s="2">
        <f>+'Ark1'!Q251</f>
        <v>0</v>
      </c>
      <c r="E112" s="18">
        <f>+'Ark1'!R251</f>
        <v>0</v>
      </c>
      <c r="F112" s="18"/>
      <c r="G112" s="18">
        <f>+'Ark1'!S251</f>
        <v>0</v>
      </c>
      <c r="H112" s="51">
        <f>+'Ark1'!T251</f>
        <v>0</v>
      </c>
      <c r="I112" s="51">
        <f>+'Ark1'!U251</f>
        <v>0</v>
      </c>
      <c r="J112" s="51"/>
      <c r="K112" s="5">
        <f>+'Ark1'!W251</f>
        <v>0</v>
      </c>
      <c r="L112" s="18"/>
      <c r="M112" s="18">
        <f>+'Ark1'!Z251</f>
        <v>0</v>
      </c>
      <c r="N112" s="18"/>
      <c r="O112" s="18">
        <f>+'Ark1'!AA251</f>
        <v>0</v>
      </c>
      <c r="P112" s="5">
        <f>+'Ark1'!AB251</f>
        <v>0</v>
      </c>
      <c r="Q112" s="18">
        <f>+'Ark1'!AC251</f>
        <v>0</v>
      </c>
      <c r="R112" s="18" t="e">
        <f t="shared" si="30"/>
        <v>#DIV/0!</v>
      </c>
      <c r="S112" s="5">
        <f>+'Ark1'!V251</f>
        <v>0</v>
      </c>
      <c r="T112" s="5"/>
      <c r="U112" s="28"/>
      <c r="AH112"/>
      <c r="AI112"/>
      <c r="AJ112"/>
      <c r="AL112"/>
      <c r="AM112"/>
      <c r="AN112"/>
      <c r="AO112"/>
      <c r="AP112"/>
    </row>
    <row r="113" spans="1:42" ht="15.6">
      <c r="A113" s="28"/>
      <c r="B113" s="2">
        <f>+'Ark1'!C252</f>
        <v>2023</v>
      </c>
      <c r="C113" s="2">
        <f>+'Ark1'!E252</f>
        <v>50</v>
      </c>
      <c r="D113" s="2">
        <f>+'Ark1'!Q252</f>
        <v>0</v>
      </c>
      <c r="E113" s="18">
        <f>+'Ark1'!R252</f>
        <v>0</v>
      </c>
      <c r="F113" s="18"/>
      <c r="G113" s="18">
        <f>+'Ark1'!S252</f>
        <v>0</v>
      </c>
      <c r="H113" s="51">
        <f>+'Ark1'!T252</f>
        <v>0</v>
      </c>
      <c r="I113" s="51">
        <f>+'Ark1'!U252</f>
        <v>0</v>
      </c>
      <c r="J113" s="51"/>
      <c r="K113" s="5">
        <f>+'Ark1'!W252</f>
        <v>0</v>
      </c>
      <c r="L113" s="18"/>
      <c r="M113" s="18">
        <f>+'Ark1'!Z252</f>
        <v>0</v>
      </c>
      <c r="N113" s="18"/>
      <c r="O113" s="18">
        <f>+'Ark1'!AA252</f>
        <v>0</v>
      </c>
      <c r="P113" s="5">
        <f>+'Ark1'!AB252</f>
        <v>0</v>
      </c>
      <c r="Q113" s="18">
        <f>+'Ark1'!AC252</f>
        <v>0</v>
      </c>
      <c r="R113" s="18" t="e">
        <f t="shared" si="30"/>
        <v>#DIV/0!</v>
      </c>
      <c r="S113" s="5">
        <f>+'Ark1'!V252</f>
        <v>0</v>
      </c>
      <c r="T113" s="5"/>
      <c r="U113" s="28"/>
      <c r="AH113"/>
      <c r="AI113"/>
      <c r="AJ113"/>
      <c r="AL113"/>
      <c r="AM113"/>
      <c r="AN113"/>
      <c r="AO113"/>
      <c r="AP113"/>
    </row>
    <row r="114" spans="1:42" ht="15.6">
      <c r="A114" s="28"/>
      <c r="B114" s="2">
        <f>+'Ark1'!C253</f>
        <v>2023</v>
      </c>
      <c r="C114" s="2">
        <f>+'Ark1'!E253</f>
        <v>51</v>
      </c>
      <c r="D114" s="2">
        <f>+'Ark1'!Q253</f>
        <v>0</v>
      </c>
      <c r="E114" s="18">
        <f>+'Ark1'!R253</f>
        <v>0</v>
      </c>
      <c r="F114" s="18"/>
      <c r="G114" s="18">
        <f>+'Ark1'!S253</f>
        <v>0</v>
      </c>
      <c r="H114" s="51">
        <f>+'Ark1'!T253</f>
        <v>0</v>
      </c>
      <c r="I114" s="51">
        <f>+'Ark1'!U253</f>
        <v>0</v>
      </c>
      <c r="J114" s="51"/>
      <c r="K114" s="5">
        <f>+'Ark1'!W253</f>
        <v>0</v>
      </c>
      <c r="L114" s="18"/>
      <c r="M114" s="18">
        <f>+'Ark1'!Z253</f>
        <v>0</v>
      </c>
      <c r="N114" s="18"/>
      <c r="O114" s="18">
        <f>+'Ark1'!AA253</f>
        <v>0</v>
      </c>
      <c r="P114" s="5">
        <f>+'Ark1'!AB253</f>
        <v>0</v>
      </c>
      <c r="Q114" s="18">
        <f>+'Ark1'!AC253</f>
        <v>0</v>
      </c>
      <c r="R114" s="18" t="e">
        <f t="shared" si="30"/>
        <v>#DIV/0!</v>
      </c>
      <c r="S114" s="5">
        <f>+'Ark1'!V253</f>
        <v>0</v>
      </c>
      <c r="T114" s="5"/>
      <c r="U114" s="28"/>
      <c r="AH114"/>
      <c r="AI114"/>
      <c r="AJ114"/>
      <c r="AL114"/>
      <c r="AM114"/>
      <c r="AN114"/>
      <c r="AO114"/>
      <c r="AP114"/>
    </row>
    <row r="115" spans="1:42" ht="15.6">
      <c r="A115" s="28"/>
      <c r="B115" s="2">
        <f>+'Ark1'!C254</f>
        <v>2023</v>
      </c>
      <c r="C115" s="2">
        <f>+'Ark1'!E254</f>
        <v>52</v>
      </c>
      <c r="D115" s="2">
        <f>+'Ark1'!Q254</f>
        <v>0</v>
      </c>
      <c r="E115" s="18">
        <f>+'Ark1'!R254</f>
        <v>0</v>
      </c>
      <c r="F115" s="18"/>
      <c r="G115" s="18">
        <f>+'Ark1'!S254</f>
        <v>0</v>
      </c>
      <c r="H115" s="51">
        <f>+'Ark1'!T254</f>
        <v>0</v>
      </c>
      <c r="I115" s="51">
        <f>+'Ark1'!U254</f>
        <v>0</v>
      </c>
      <c r="J115" s="51"/>
      <c r="K115" s="5">
        <f>+'Ark1'!W254</f>
        <v>0</v>
      </c>
      <c r="L115" s="18"/>
      <c r="M115" s="18">
        <f>+'Ark1'!Z254</f>
        <v>0</v>
      </c>
      <c r="N115" s="18"/>
      <c r="O115" s="18">
        <f>+'Ark1'!AA254</f>
        <v>0</v>
      </c>
      <c r="P115" s="5">
        <f>+'Ark1'!AB254</f>
        <v>0</v>
      </c>
      <c r="Q115" s="18">
        <f>+'Ark1'!AC254</f>
        <v>0</v>
      </c>
      <c r="R115" s="18" t="e">
        <f t="shared" si="30"/>
        <v>#DIV/0!</v>
      </c>
      <c r="S115" s="5">
        <f>+'Ark1'!V254</f>
        <v>0</v>
      </c>
      <c r="T115" s="5"/>
      <c r="U115" s="28"/>
      <c r="AH115"/>
      <c r="AI115"/>
      <c r="AJ115"/>
      <c r="AL115"/>
      <c r="AM115"/>
      <c r="AN115"/>
      <c r="AO115"/>
      <c r="AP115"/>
    </row>
    <row r="116" spans="1:4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AH116"/>
      <c r="AI116"/>
      <c r="AJ116"/>
      <c r="AL116"/>
      <c r="AM116"/>
      <c r="AN116"/>
      <c r="AO116"/>
      <c r="AP116"/>
    </row>
    <row r="117" spans="1:42">
      <c r="A117" s="28"/>
      <c r="B117">
        <f>+'Ark1'!C255</f>
        <v>2022</v>
      </c>
      <c r="C117">
        <f>+'Ark1'!E255</f>
        <v>1</v>
      </c>
      <c r="D117">
        <f>+'Ark1'!Q255</f>
        <v>134</v>
      </c>
      <c r="E117" s="9">
        <f>+'Ark1'!R255</f>
        <v>976</v>
      </c>
      <c r="F117" s="9"/>
      <c r="G117" s="9">
        <f>+'Ark1'!S255</f>
        <v>973</v>
      </c>
      <c r="H117" s="96">
        <f>+'Ark1'!T255</f>
        <v>3.5602247027066474</v>
      </c>
      <c r="I117" s="96">
        <f>+'Ark1'!U255</f>
        <v>3.5133796992955735</v>
      </c>
      <c r="K117" s="1">
        <f>+'Ark1'!W255</f>
        <v>59.476875642343281</v>
      </c>
      <c r="L117" s="9"/>
      <c r="M117" s="9">
        <f>+'Ark1'!Z255</f>
        <v>152.59361767728677</v>
      </c>
      <c r="O117" s="9">
        <f>+'Ark1'!AA255</f>
        <v>29.71091563687084</v>
      </c>
      <c r="P117" s="1">
        <f>+'Ark1'!AB255</f>
        <v>4.2630284799803224</v>
      </c>
      <c r="Q117" s="9">
        <f>+'Ark1'!AC255</f>
        <v>-37.773100806429618</v>
      </c>
      <c r="R117" s="9">
        <f>+E117/D117</f>
        <v>7.2835820895522385</v>
      </c>
      <c r="S117" s="1">
        <f>+'Ark1'!V255</f>
        <v>5.4415983606557372</v>
      </c>
      <c r="T117" s="1"/>
      <c r="U117" s="28"/>
      <c r="AH117"/>
      <c r="AI117"/>
      <c r="AJ117"/>
      <c r="AL117"/>
      <c r="AM117"/>
      <c r="AN117"/>
      <c r="AO117"/>
      <c r="AP117"/>
    </row>
    <row r="118" spans="1:42">
      <c r="A118" s="28"/>
      <c r="B118">
        <f>+'Ark1'!C256</f>
        <v>2022</v>
      </c>
      <c r="C118">
        <f>+'Ark1'!E256</f>
        <v>2</v>
      </c>
      <c r="D118">
        <f>+'Ark1'!Q256</f>
        <v>138</v>
      </c>
      <c r="E118" s="9">
        <f>+'Ark1'!R256</f>
        <v>752</v>
      </c>
      <c r="F118" s="9"/>
      <c r="G118" s="9">
        <f>+'Ark1'!S256</f>
        <v>751</v>
      </c>
      <c r="H118" s="96">
        <f>+'Ark1'!T256</f>
        <v>2.743123951265777</v>
      </c>
      <c r="I118" s="96">
        <f>+'Ark1'!U256</f>
        <v>2.6942711317106798</v>
      </c>
      <c r="K118" s="1">
        <f>+'Ark1'!W256</f>
        <v>59.21704394141144</v>
      </c>
      <c r="L118" s="9"/>
      <c r="M118" s="9">
        <f>+'Ark1'!Z256</f>
        <v>151.60917443408778</v>
      </c>
      <c r="O118" s="9">
        <f>+'Ark1'!AA256</f>
        <v>28.320707609066879</v>
      </c>
      <c r="P118" s="1">
        <f>+'Ark1'!AB256</f>
        <v>4.4196664106947487</v>
      </c>
      <c r="Q118" s="9">
        <f>+'Ark1'!AC256</f>
        <v>-36.891725885262566</v>
      </c>
      <c r="R118" s="9">
        <f t="shared" ref="R118:R168" si="31">+E118/D118</f>
        <v>5.4492753623188408</v>
      </c>
      <c r="S118" s="1">
        <f>+'Ark1'!V256</f>
        <v>5.5970744680851059</v>
      </c>
      <c r="T118" s="1"/>
      <c r="U118" s="28"/>
      <c r="AH118"/>
      <c r="AI118"/>
      <c r="AJ118"/>
      <c r="AL118"/>
      <c r="AM118"/>
      <c r="AN118"/>
      <c r="AO118"/>
      <c r="AP118"/>
    </row>
    <row r="119" spans="1:42">
      <c r="A119" s="28"/>
      <c r="B119">
        <f>+'Ark1'!C257</f>
        <v>2022</v>
      </c>
      <c r="C119">
        <f>+'Ark1'!E257</f>
        <v>3</v>
      </c>
      <c r="D119">
        <f>+'Ark1'!Q257</f>
        <v>117</v>
      </c>
      <c r="E119" s="9">
        <f>+'Ark1'!R257</f>
        <v>555</v>
      </c>
      <c r="F119" s="9"/>
      <c r="G119" s="9">
        <f>+'Ark1'!S257</f>
        <v>553</v>
      </c>
      <c r="H119" s="96">
        <f>+'Ark1'!T257</f>
        <v>2.0245130225432262</v>
      </c>
      <c r="I119" s="96">
        <f>+'Ark1'!U257</f>
        <v>2.05473435409781</v>
      </c>
      <c r="K119" s="1">
        <f>+'Ark1'!W257</f>
        <v>58.282097649186255</v>
      </c>
      <c r="L119" s="9"/>
      <c r="M119" s="9">
        <f>+'Ark1'!Z257</f>
        <v>157.01989150090409</v>
      </c>
      <c r="O119" s="9">
        <f>+'Ark1'!AA257</f>
        <v>30.917110824920201</v>
      </c>
      <c r="P119" s="1">
        <f>+'Ark1'!AB257</f>
        <v>4.806564371876191</v>
      </c>
      <c r="Q119" s="9">
        <f>+'Ark1'!AC257</f>
        <v>-46.276887091188954</v>
      </c>
      <c r="R119" s="9">
        <f t="shared" si="31"/>
        <v>4.7435897435897436</v>
      </c>
      <c r="S119" s="1">
        <f>+'Ark1'!V257</f>
        <v>6.8810810810810796</v>
      </c>
      <c r="T119" s="1"/>
      <c r="U119" s="28"/>
      <c r="AH119"/>
      <c r="AI119"/>
      <c r="AJ119"/>
      <c r="AL119"/>
      <c r="AM119"/>
      <c r="AN119"/>
      <c r="AO119"/>
      <c r="AP119"/>
    </row>
    <row r="120" spans="1:42">
      <c r="A120" s="28"/>
      <c r="B120">
        <f>+'Ark1'!C258</f>
        <v>2022</v>
      </c>
      <c r="C120">
        <f>+'Ark1'!E258</f>
        <v>4</v>
      </c>
      <c r="D120">
        <f>+'Ark1'!Q258</f>
        <v>108</v>
      </c>
      <c r="E120" s="9">
        <f>+'Ark1'!R258</f>
        <v>549</v>
      </c>
      <c r="F120" s="9"/>
      <c r="G120" s="9">
        <f>+'Ark1'!S258</f>
        <v>548</v>
      </c>
      <c r="H120" s="96">
        <f>+'Ark1'!T258</f>
        <v>2.0026263952724874</v>
      </c>
      <c r="I120" s="96">
        <f>+'Ark1'!U258</f>
        <v>2.0249422204165746</v>
      </c>
      <c r="K120" s="1">
        <f>+'Ark1'!W258</f>
        <v>59.145985401459853</v>
      </c>
      <c r="L120" s="9"/>
      <c r="M120" s="9">
        <f>+'Ark1'!Z258</f>
        <v>156.15510948905103</v>
      </c>
      <c r="O120" s="9">
        <f>+'Ark1'!AA258</f>
        <v>28.233533916192481</v>
      </c>
      <c r="P120" s="1">
        <f>+'Ark1'!AB258</f>
        <v>4.2198525348458924</v>
      </c>
      <c r="Q120" s="9">
        <f>+'Ark1'!AC258</f>
        <v>-33.773305658944693</v>
      </c>
      <c r="R120" s="9">
        <f t="shared" si="31"/>
        <v>5.083333333333333</v>
      </c>
      <c r="S120" s="1">
        <f>+'Ark1'!V258</f>
        <v>6.3132969034608388</v>
      </c>
      <c r="T120" s="1"/>
      <c r="U120" s="28"/>
      <c r="AH120"/>
      <c r="AI120"/>
      <c r="AJ120"/>
      <c r="AL120"/>
      <c r="AM120"/>
      <c r="AN120"/>
      <c r="AO120"/>
      <c r="AP120"/>
    </row>
    <row r="121" spans="1:42">
      <c r="A121" s="28"/>
      <c r="B121">
        <f>+'Ark1'!C259</f>
        <v>2022</v>
      </c>
      <c r="C121">
        <f>+'Ark1'!E259</f>
        <v>5</v>
      </c>
      <c r="D121">
        <f>+'Ark1'!Q259</f>
        <v>96</v>
      </c>
      <c r="E121" s="9">
        <f>+'Ark1'!R259</f>
        <v>418</v>
      </c>
      <c r="F121" s="9"/>
      <c r="G121" s="9">
        <f>+'Ark1'!S259</f>
        <v>418</v>
      </c>
      <c r="H121" s="96">
        <f>+'Ark1'!T259</f>
        <v>1.5247683665280511</v>
      </c>
      <c r="I121" s="96">
        <f>+'Ark1'!U259</f>
        <v>1.5237718013048598</v>
      </c>
      <c r="K121" s="1">
        <f>+'Ark1'!W259</f>
        <v>59.397129186602882</v>
      </c>
      <c r="L121" s="9"/>
      <c r="M121" s="9">
        <f>+'Ark1'!Z259</f>
        <v>154.05215311004784</v>
      </c>
      <c r="O121" s="9">
        <f>+'Ark1'!AA259</f>
        <v>30.435104820124302</v>
      </c>
      <c r="P121" s="1">
        <f>+'Ark1'!AB259</f>
        <v>4.3769941607035356</v>
      </c>
      <c r="Q121" s="9">
        <f>+'Ark1'!AC259</f>
        <v>-51.922243430002119</v>
      </c>
      <c r="R121" s="9">
        <f t="shared" si="31"/>
        <v>4.354166666666667</v>
      </c>
      <c r="S121" s="1">
        <f>+'Ark1'!V259</f>
        <v>5.5263157894736841</v>
      </c>
      <c r="T121" s="1"/>
      <c r="U121" s="28"/>
      <c r="AH121"/>
      <c r="AI121"/>
      <c r="AJ121"/>
      <c r="AL121"/>
      <c r="AM121"/>
      <c r="AN121"/>
      <c r="AO121"/>
      <c r="AP121"/>
    </row>
    <row r="122" spans="1:42">
      <c r="A122" s="28"/>
      <c r="B122">
        <f>+'Ark1'!C260</f>
        <v>2022</v>
      </c>
      <c r="C122">
        <f>+'Ark1'!E260</f>
        <v>6</v>
      </c>
      <c r="D122">
        <f>+'Ark1'!Q260</f>
        <v>108</v>
      </c>
      <c r="E122" s="9">
        <f>+'Ark1'!R260</f>
        <v>766</v>
      </c>
      <c r="F122" s="9"/>
      <c r="G122" s="9">
        <f>+'Ark1'!S260</f>
        <v>765</v>
      </c>
      <c r="H122" s="96">
        <f>+'Ark1'!T260</f>
        <v>2.79419274823083</v>
      </c>
      <c r="I122" s="96">
        <f>+'Ark1'!U260</f>
        <v>2.7999872994170021</v>
      </c>
      <c r="K122" s="1">
        <f>+'Ark1'!W260</f>
        <v>59.033986928104575</v>
      </c>
      <c r="L122" s="9"/>
      <c r="M122" s="9">
        <f>+'Ark1'!Z260</f>
        <v>154.67450980392132</v>
      </c>
      <c r="O122" s="9">
        <f>+'Ark1'!AA260</f>
        <v>30.648223203704969</v>
      </c>
      <c r="P122" s="1">
        <f>+'Ark1'!AB260</f>
        <v>4.4582473093946469</v>
      </c>
      <c r="Q122" s="9">
        <f>+'Ark1'!AC260</f>
        <v>-42.311165653378126</v>
      </c>
      <c r="R122" s="9">
        <f t="shared" si="31"/>
        <v>7.0925925925925926</v>
      </c>
      <c r="S122" s="1">
        <f>+'Ark1'!V260</f>
        <v>6.137075718015665</v>
      </c>
      <c r="T122" s="1"/>
      <c r="U122" s="28"/>
      <c r="AH122"/>
      <c r="AI122"/>
      <c r="AJ122"/>
      <c r="AL122"/>
      <c r="AM122"/>
      <c r="AN122"/>
      <c r="AO122"/>
      <c r="AP122"/>
    </row>
    <row r="123" spans="1:42">
      <c r="A123" s="28"/>
      <c r="B123">
        <f>+'Ark1'!C261</f>
        <v>2022</v>
      </c>
      <c r="C123">
        <f>+'Ark1'!E261</f>
        <v>7</v>
      </c>
      <c r="D123">
        <f>+'Ark1'!Q261</f>
        <v>117</v>
      </c>
      <c r="E123" s="9">
        <f>+'Ark1'!R261</f>
        <v>592</v>
      </c>
      <c r="F123" s="9"/>
      <c r="G123" s="9">
        <f>+'Ark1'!S261</f>
        <v>589</v>
      </c>
      <c r="H123" s="96">
        <f>+'Ark1'!T261</f>
        <v>2.1594805573794402</v>
      </c>
      <c r="I123" s="96">
        <f>+'Ark1'!U261</f>
        <v>2.1672203641590713</v>
      </c>
      <c r="K123" s="1">
        <f>+'Ark1'!W261</f>
        <v>58.962648556876047</v>
      </c>
      <c r="L123" s="9"/>
      <c r="M123" s="9">
        <f>+'Ark1'!Z261</f>
        <v>155.49337860780997</v>
      </c>
      <c r="O123" s="9">
        <f>+'Ark1'!AA261</f>
        <v>31.333505994747391</v>
      </c>
      <c r="P123" s="1">
        <f>+'Ark1'!AB261</f>
        <v>4.8584685780630794</v>
      </c>
      <c r="Q123" s="9">
        <f>+'Ark1'!AC261</f>
        <v>-44.502847695111278</v>
      </c>
      <c r="R123" s="9">
        <f t="shared" si="31"/>
        <v>5.0598290598290596</v>
      </c>
      <c r="S123" s="1">
        <f>+'Ark1'!V261</f>
        <v>5.6807432432432412</v>
      </c>
      <c r="T123" s="1"/>
      <c r="U123" s="28"/>
      <c r="AH123"/>
      <c r="AI123"/>
      <c r="AJ123"/>
      <c r="AL123"/>
      <c r="AM123"/>
      <c r="AN123"/>
      <c r="AO123"/>
      <c r="AP123"/>
    </row>
    <row r="124" spans="1:42">
      <c r="A124" s="28"/>
      <c r="B124">
        <f>+'Ark1'!C262</f>
        <v>2022</v>
      </c>
      <c r="C124">
        <f>+'Ark1'!E262</f>
        <v>8</v>
      </c>
      <c r="D124">
        <f>+'Ark1'!Q262</f>
        <v>95</v>
      </c>
      <c r="E124" s="9">
        <f>+'Ark1'!R262</f>
        <v>477</v>
      </c>
      <c r="F124" s="9"/>
      <c r="G124" s="9">
        <f>+'Ark1'!S262</f>
        <v>477</v>
      </c>
      <c r="H124" s="96">
        <f>+'Ark1'!T262</f>
        <v>1.7399868680236379</v>
      </c>
      <c r="I124" s="96">
        <f>+'Ark1'!U262</f>
        <v>1.7622695447719876</v>
      </c>
      <c r="K124" s="1">
        <f>+'Ark1'!W262</f>
        <v>58.844863731656176</v>
      </c>
      <c r="L124" s="9"/>
      <c r="M124" s="9">
        <f>+'Ark1'!Z262</f>
        <v>156.12702306079677</v>
      </c>
      <c r="O124" s="9">
        <f>+'Ark1'!AA262</f>
        <v>30.605551276125865</v>
      </c>
      <c r="P124" s="1">
        <f>+'Ark1'!AB262</f>
        <v>4.4028102127722244</v>
      </c>
      <c r="Q124" s="9">
        <f>+'Ark1'!AC262</f>
        <v>-43.336500368771262</v>
      </c>
      <c r="R124" s="9">
        <f t="shared" si="31"/>
        <v>5.0210526315789474</v>
      </c>
      <c r="S124" s="1">
        <f>+'Ark1'!V262</f>
        <v>6.4863731656184473</v>
      </c>
      <c r="T124" s="1"/>
      <c r="U124" s="28"/>
      <c r="AH124"/>
      <c r="AI124"/>
      <c r="AJ124"/>
      <c r="AL124"/>
      <c r="AM124"/>
      <c r="AN124"/>
      <c r="AO124"/>
      <c r="AP124"/>
    </row>
    <row r="125" spans="1:42">
      <c r="A125" s="28"/>
      <c r="B125">
        <f>+'Ark1'!C263</f>
        <v>2022</v>
      </c>
      <c r="C125">
        <f>+'Ark1'!E263</f>
        <v>9</v>
      </c>
      <c r="D125">
        <f>+'Ark1'!Q263</f>
        <v>122</v>
      </c>
      <c r="E125" s="9">
        <f>+'Ark1'!R263</f>
        <v>582</v>
      </c>
      <c r="F125" s="9"/>
      <c r="G125" s="9">
        <f>+'Ark1'!S263</f>
        <v>580</v>
      </c>
      <c r="H125" s="96">
        <f>+'Ark1'!T263</f>
        <v>2.1230028452615448</v>
      </c>
      <c r="I125" s="96">
        <f>+'Ark1'!U263</f>
        <v>2.1454903273366073</v>
      </c>
      <c r="K125" s="1">
        <f>+'Ark1'!W263</f>
        <v>59.077586206896562</v>
      </c>
      <c r="L125" s="9"/>
      <c r="M125" s="9">
        <f>+'Ark1'!Z263</f>
        <v>156.32293103448262</v>
      </c>
      <c r="O125" s="9">
        <f>+'Ark1'!AA263</f>
        <v>30.443389662908441</v>
      </c>
      <c r="P125" s="1">
        <f>+'Ark1'!AB263</f>
        <v>4.6822313831470277</v>
      </c>
      <c r="Q125" s="9">
        <f>+'Ark1'!AC263</f>
        <v>-43.975760130177399</v>
      </c>
      <c r="R125" s="9">
        <f t="shared" si="31"/>
        <v>4.7704918032786887</v>
      </c>
      <c r="S125" s="1">
        <f>+'Ark1'!V263</f>
        <v>5.7061855670103085</v>
      </c>
      <c r="T125" s="1"/>
      <c r="U125" s="28"/>
      <c r="AH125"/>
      <c r="AI125"/>
      <c r="AJ125"/>
      <c r="AL125"/>
      <c r="AM125"/>
      <c r="AN125"/>
      <c r="AO125"/>
      <c r="AP125"/>
    </row>
    <row r="126" spans="1:42">
      <c r="A126" s="28"/>
      <c r="B126">
        <f>+'Ark1'!C264</f>
        <v>2022</v>
      </c>
      <c r="C126">
        <f>+'Ark1'!E264</f>
        <v>10</v>
      </c>
      <c r="D126">
        <f>+'Ark1'!Q264</f>
        <v>114</v>
      </c>
      <c r="E126" s="9">
        <f>+'Ark1'!R264</f>
        <v>528</v>
      </c>
      <c r="F126" s="9"/>
      <c r="G126" s="9">
        <f>+'Ark1'!S264</f>
        <v>528</v>
      </c>
      <c r="H126" s="96">
        <f>+'Ark1'!T264</f>
        <v>1.9260231998249071</v>
      </c>
      <c r="I126" s="96">
        <f>+'Ark1'!U264</f>
        <v>1.9920904180419423</v>
      </c>
      <c r="K126" s="1">
        <f>+'Ark1'!W264</f>
        <v>59.162878787878803</v>
      </c>
      <c r="L126" s="9"/>
      <c r="M126" s="9">
        <f>+'Ark1'!Z264</f>
        <v>159.44071969696972</v>
      </c>
      <c r="O126" s="9">
        <f>+'Ark1'!AA264</f>
        <v>31.044150943701943</v>
      </c>
      <c r="P126" s="1">
        <f>+'Ark1'!AB264</f>
        <v>4.6097706723842409</v>
      </c>
      <c r="Q126" s="9">
        <f>+'Ark1'!AC264</f>
        <v>-41.958738794427823</v>
      </c>
      <c r="R126" s="9">
        <f t="shared" si="31"/>
        <v>4.6315789473684212</v>
      </c>
      <c r="S126" s="1">
        <f>+'Ark1'!V264</f>
        <v>5.712121212121211</v>
      </c>
      <c r="T126" s="1"/>
      <c r="U126" s="28"/>
      <c r="AH126"/>
      <c r="AI126"/>
      <c r="AJ126"/>
      <c r="AL126"/>
      <c r="AM126"/>
      <c r="AN126"/>
      <c r="AO126"/>
      <c r="AP126"/>
    </row>
    <row r="127" spans="1:42">
      <c r="A127" s="28"/>
      <c r="B127">
        <f>+'Ark1'!C265</f>
        <v>2022</v>
      </c>
      <c r="C127">
        <f>+'Ark1'!E265</f>
        <v>11</v>
      </c>
      <c r="D127">
        <f>+'Ark1'!Q265</f>
        <v>97</v>
      </c>
      <c r="E127" s="9">
        <f>+'Ark1'!R265</f>
        <v>494</v>
      </c>
      <c r="F127" s="9"/>
      <c r="G127" s="9">
        <f>+'Ark1'!S265</f>
        <v>492</v>
      </c>
      <c r="H127" s="96">
        <f>+'Ark1'!T265</f>
        <v>1.8019989786240604</v>
      </c>
      <c r="I127" s="96">
        <f>+'Ark1'!U265</f>
        <v>1.79525646476641</v>
      </c>
      <c r="K127" s="1">
        <f>+'Ark1'!W265</f>
        <v>59.292682926829265</v>
      </c>
      <c r="L127" s="9"/>
      <c r="M127" s="9">
        <f>+'Ark1'!Z265</f>
        <v>154.200406504065</v>
      </c>
      <c r="O127" s="9">
        <f>+'Ark1'!AA265</f>
        <v>32.673399834503279</v>
      </c>
      <c r="P127" s="1">
        <f>+'Ark1'!AB265</f>
        <v>4.3765481949496259</v>
      </c>
      <c r="Q127" s="9">
        <f>+'Ark1'!AC265</f>
        <v>-49.50218893266684</v>
      </c>
      <c r="R127" s="9">
        <f t="shared" si="31"/>
        <v>5.0927835051546388</v>
      </c>
      <c r="S127" s="1">
        <f>+'Ark1'!V265</f>
        <v>5.973684210526315</v>
      </c>
      <c r="T127" s="1"/>
      <c r="U127" s="28"/>
      <c r="AH127"/>
      <c r="AI127"/>
      <c r="AJ127"/>
      <c r="AL127"/>
      <c r="AM127"/>
      <c r="AN127"/>
      <c r="AO127"/>
      <c r="AP127"/>
    </row>
    <row r="128" spans="1:42">
      <c r="A128" s="28"/>
      <c r="B128">
        <f>+'Ark1'!C266</f>
        <v>2022</v>
      </c>
      <c r="C128">
        <f>+'Ark1'!E266</f>
        <v>12</v>
      </c>
      <c r="D128">
        <f>+'Ark1'!Q266</f>
        <v>102</v>
      </c>
      <c r="E128" s="9">
        <f>+'Ark1'!R266</f>
        <v>482</v>
      </c>
      <c r="F128" s="9"/>
      <c r="G128" s="9">
        <f>+'Ark1'!S266</f>
        <v>479</v>
      </c>
      <c r="H128" s="96">
        <f>+'Ark1'!T266</f>
        <v>1.758225724082586</v>
      </c>
      <c r="I128" s="96">
        <f>+'Ark1'!U266</f>
        <v>1.7930013493257253</v>
      </c>
      <c r="K128" s="1">
        <f>+'Ark1'!W266</f>
        <v>58.90396659707725</v>
      </c>
      <c r="L128" s="9"/>
      <c r="M128" s="9">
        <f>+'Ark1'!Z266</f>
        <v>158.18643006263045</v>
      </c>
      <c r="O128" s="9">
        <f>+'Ark1'!AA266</f>
        <v>32.514196090028747</v>
      </c>
      <c r="P128" s="1">
        <f>+'Ark1'!AB266</f>
        <v>5.3763540244260009</v>
      </c>
      <c r="Q128" s="9">
        <f>+'Ark1'!AC266</f>
        <v>-49.09384438567384</v>
      </c>
      <c r="R128" s="9">
        <f t="shared" si="31"/>
        <v>4.7254901960784315</v>
      </c>
      <c r="S128" s="1">
        <f>+'Ark1'!V266</f>
        <v>5.4543568464730283</v>
      </c>
      <c r="T128" s="1"/>
      <c r="U128" s="28"/>
      <c r="AH128"/>
      <c r="AI128"/>
      <c r="AJ128"/>
      <c r="AL128"/>
      <c r="AM128"/>
      <c r="AN128"/>
      <c r="AO128"/>
      <c r="AP128"/>
    </row>
    <row r="129" spans="1:42">
      <c r="A129" s="28"/>
      <c r="B129">
        <f>+'Ark1'!C267</f>
        <v>2022</v>
      </c>
      <c r="C129">
        <f>+'Ark1'!E267</f>
        <v>13</v>
      </c>
      <c r="D129">
        <f>+'Ark1'!Q267</f>
        <v>114</v>
      </c>
      <c r="E129" s="9">
        <f>+'Ark1'!R267</f>
        <v>642</v>
      </c>
      <c r="F129" s="9"/>
      <c r="G129" s="9">
        <f>+'Ark1'!S267</f>
        <v>640</v>
      </c>
      <c r="H129" s="96">
        <f>+'Ark1'!T267</f>
        <v>2.3418691179689217</v>
      </c>
      <c r="I129" s="96">
        <f>+'Ark1'!U267</f>
        <v>2.3353814593078703</v>
      </c>
      <c r="K129" s="1">
        <f>+'Ark1'!W267</f>
        <v>59.057812499999997</v>
      </c>
      <c r="L129" s="9"/>
      <c r="M129" s="9">
        <f>+'Ark1'!Z267</f>
        <v>154.2062499999999</v>
      </c>
      <c r="O129" s="9">
        <f>+'Ark1'!AA267</f>
        <v>31.483952633643796</v>
      </c>
      <c r="P129" s="1">
        <f>+'Ark1'!AB267</f>
        <v>4.577946615552035</v>
      </c>
      <c r="Q129" s="9">
        <f>+'Ark1'!AC267</f>
        <v>-44.875284749405395</v>
      </c>
      <c r="R129" s="9">
        <f t="shared" si="31"/>
        <v>5.6315789473684212</v>
      </c>
      <c r="S129" s="1">
        <f>+'Ark1'!V267</f>
        <v>5.7133956386292812</v>
      </c>
      <c r="T129" s="1"/>
      <c r="U129" s="28"/>
      <c r="AH129"/>
      <c r="AI129"/>
      <c r="AJ129"/>
      <c r="AL129"/>
      <c r="AM129"/>
      <c r="AN129"/>
      <c r="AO129"/>
      <c r="AP129"/>
    </row>
    <row r="130" spans="1:42">
      <c r="A130" s="28"/>
      <c r="B130">
        <f>+'Ark1'!C268</f>
        <v>2022</v>
      </c>
      <c r="C130">
        <f>+'Ark1'!E268</f>
        <v>14</v>
      </c>
      <c r="D130">
        <f>+'Ark1'!Q268</f>
        <v>135</v>
      </c>
      <c r="E130" s="9">
        <f>+'Ark1'!R268</f>
        <v>786</v>
      </c>
      <c r="F130" s="9"/>
      <c r="G130" s="9">
        <f>+'Ark1'!S268</f>
        <v>783</v>
      </c>
      <c r="H130" s="96">
        <f>+'Ark1'!T268</f>
        <v>2.8671481724666221</v>
      </c>
      <c r="I130" s="96">
        <f>+'Ark1'!U268</f>
        <v>2.8519235782125398</v>
      </c>
      <c r="K130" s="1">
        <f>+'Ark1'!W268</f>
        <v>59.450830140485294</v>
      </c>
      <c r="L130" s="9"/>
      <c r="M130" s="9">
        <f>+'Ark1'!Z268</f>
        <v>153.92183908045979</v>
      </c>
      <c r="O130" s="9">
        <f>+'Ark1'!AA268</f>
        <v>29.443673449424981</v>
      </c>
      <c r="P130" s="1">
        <f>+'Ark1'!AB268</f>
        <v>4.4532274748827154</v>
      </c>
      <c r="Q130" s="9">
        <f>+'Ark1'!AC268</f>
        <v>-49.423057661669553</v>
      </c>
      <c r="R130" s="9">
        <f t="shared" si="31"/>
        <v>5.822222222222222</v>
      </c>
      <c r="S130" s="1">
        <f>+'Ark1'!V268</f>
        <v>5.1653944020356244</v>
      </c>
      <c r="T130" s="1"/>
      <c r="U130" s="28"/>
      <c r="AH130"/>
      <c r="AI130"/>
      <c r="AJ130"/>
      <c r="AL130"/>
      <c r="AM130"/>
      <c r="AN130"/>
      <c r="AO130"/>
      <c r="AP130"/>
    </row>
    <row r="131" spans="1:42">
      <c r="A131" s="28"/>
      <c r="B131">
        <f>+'Ark1'!C269</f>
        <v>2022</v>
      </c>
      <c r="C131">
        <f>+'Ark1'!E269</f>
        <v>15</v>
      </c>
      <c r="D131">
        <f>+'Ark1'!Q269</f>
        <v>32</v>
      </c>
      <c r="E131" s="9">
        <f>+'Ark1'!R269</f>
        <v>176</v>
      </c>
      <c r="F131" s="9"/>
      <c r="G131" s="9">
        <f>+'Ark1'!S269</f>
        <v>175</v>
      </c>
      <c r="H131" s="96">
        <f>+'Ark1'!T269</f>
        <v>0.64200773327496907</v>
      </c>
      <c r="I131" s="96">
        <f>+'Ark1'!U269</f>
        <v>0.65146096671796494</v>
      </c>
      <c r="K131" s="1">
        <f>+'Ark1'!W269</f>
        <v>58.285714285714306</v>
      </c>
      <c r="L131" s="9"/>
      <c r="M131" s="9">
        <f>+'Ark1'!Z269</f>
        <v>157.31657142857131</v>
      </c>
      <c r="O131" s="9">
        <f>+'Ark1'!AA269</f>
        <v>35.848307546649885</v>
      </c>
      <c r="P131" s="1">
        <f>+'Ark1'!AB269</f>
        <v>5.5732597723232038</v>
      </c>
      <c r="Q131" s="9">
        <f>+'Ark1'!AC269</f>
        <v>-56.200549774681583</v>
      </c>
      <c r="R131" s="9">
        <f t="shared" si="31"/>
        <v>5.5</v>
      </c>
      <c r="S131" s="1">
        <f>+'Ark1'!V269</f>
        <v>5.9204545454545459</v>
      </c>
      <c r="T131" s="1"/>
      <c r="U131" s="28"/>
      <c r="AH131"/>
      <c r="AI131"/>
      <c r="AJ131"/>
      <c r="AL131"/>
      <c r="AM131"/>
      <c r="AN131"/>
      <c r="AO131"/>
      <c r="AP131"/>
    </row>
    <row r="132" spans="1:42">
      <c r="A132" s="28"/>
      <c r="B132">
        <f>+'Ark1'!C270</f>
        <v>2022</v>
      </c>
      <c r="C132">
        <f>+'Ark1'!E270</f>
        <v>16</v>
      </c>
      <c r="D132">
        <f>+'Ark1'!Q270</f>
        <v>113</v>
      </c>
      <c r="E132" s="9">
        <f>+'Ark1'!R270</f>
        <v>660</v>
      </c>
      <c r="F132" s="9"/>
      <c r="G132" s="9">
        <f>+'Ark1'!S270</f>
        <v>658</v>
      </c>
      <c r="H132" s="96">
        <f>+'Ark1'!T270</f>
        <v>2.407528999781134</v>
      </c>
      <c r="I132" s="96">
        <f>+'Ark1'!U270</f>
        <v>2.3814255686938481</v>
      </c>
      <c r="K132" s="1">
        <f>+'Ark1'!W270</f>
        <v>59.287234042553202</v>
      </c>
      <c r="L132" s="9"/>
      <c r="M132" s="9">
        <f>+'Ark1'!Z270</f>
        <v>152.94498480243141</v>
      </c>
      <c r="O132" s="9">
        <f>+'Ark1'!AA270</f>
        <v>28.862529437783991</v>
      </c>
      <c r="P132" s="1">
        <f>+'Ark1'!AB270</f>
        <v>4.6492004682370913</v>
      </c>
      <c r="Q132" s="9">
        <f>+'Ark1'!AC270</f>
        <v>-42.399559897205535</v>
      </c>
      <c r="R132" s="9">
        <f t="shared" si="31"/>
        <v>5.8407079646017701</v>
      </c>
      <c r="S132" s="1">
        <f>+'Ark1'!V270</f>
        <v>5.5621212121212116</v>
      </c>
      <c r="T132" s="1"/>
      <c r="U132" s="28"/>
      <c r="AH132"/>
      <c r="AI132"/>
      <c r="AJ132"/>
      <c r="AL132"/>
      <c r="AM132"/>
      <c r="AN132"/>
      <c r="AO132"/>
      <c r="AP132"/>
    </row>
    <row r="133" spans="1:42">
      <c r="A133" s="28"/>
      <c r="B133">
        <f>+'Ark1'!C271</f>
        <v>2022</v>
      </c>
      <c r="C133">
        <f>+'Ark1'!E271</f>
        <v>17</v>
      </c>
      <c r="D133">
        <f>+'Ark1'!Q271</f>
        <v>123</v>
      </c>
      <c r="E133" s="9">
        <f>+'Ark1'!R271</f>
        <v>617</v>
      </c>
      <c r="F133" s="9"/>
      <c r="G133" s="9">
        <f>+'Ark1'!S271</f>
        <v>615</v>
      </c>
      <c r="H133" s="96">
        <f>+'Ark1'!T271</f>
        <v>2.2506748376741816</v>
      </c>
      <c r="I133" s="96">
        <f>+'Ark1'!U271</f>
        <v>2.1996414939101903</v>
      </c>
      <c r="K133" s="1">
        <f>+'Ark1'!W271</f>
        <v>59.318699186991886</v>
      </c>
      <c r="L133" s="9"/>
      <c r="M133" s="9">
        <f>+'Ark1'!Z271</f>
        <v>151.14747967479661</v>
      </c>
      <c r="O133" s="9">
        <f>+'Ark1'!AA271</f>
        <v>29.535369828119155</v>
      </c>
      <c r="P133" s="1">
        <f>+'Ark1'!AB271</f>
        <v>4.383549246779685</v>
      </c>
      <c r="Q133" s="9">
        <f>+'Ark1'!AC271</f>
        <v>-36.627956936950682</v>
      </c>
      <c r="R133" s="9">
        <f t="shared" si="31"/>
        <v>5.0162601626016263</v>
      </c>
      <c r="S133" s="1">
        <f>+'Ark1'!V271</f>
        <v>5.6126418152350084</v>
      </c>
      <c r="T133" s="1"/>
      <c r="U133" s="28"/>
      <c r="AH133"/>
      <c r="AI133"/>
      <c r="AJ133"/>
      <c r="AL133"/>
      <c r="AM133"/>
      <c r="AN133"/>
      <c r="AO133"/>
      <c r="AP133"/>
    </row>
    <row r="134" spans="1:42">
      <c r="A134" s="28"/>
      <c r="B134">
        <f>+'Ark1'!C272</f>
        <v>2022</v>
      </c>
      <c r="C134">
        <f>+'Ark1'!E272</f>
        <v>18</v>
      </c>
      <c r="D134">
        <f>+'Ark1'!Q272</f>
        <v>129</v>
      </c>
      <c r="E134" s="9">
        <f>+'Ark1'!R272</f>
        <v>721</v>
      </c>
      <c r="F134" s="9"/>
      <c r="G134" s="9">
        <f>+'Ark1'!S272</f>
        <v>721</v>
      </c>
      <c r="H134" s="96">
        <f>+'Ark1'!T272</f>
        <v>2.6300430437002986</v>
      </c>
      <c r="I134" s="96">
        <f>+'Ark1'!U272</f>
        <v>2.6954971288878262</v>
      </c>
      <c r="K134" s="1">
        <f>+'Ark1'!W272</f>
        <v>58.515950069348143</v>
      </c>
      <c r="L134" s="9"/>
      <c r="M134" s="9">
        <f>+'Ark1'!Z272</f>
        <v>157.98932038834957</v>
      </c>
      <c r="O134" s="9">
        <f>+'Ark1'!AA272</f>
        <v>30.14513270876596</v>
      </c>
      <c r="P134" s="1">
        <f>+'Ark1'!AB272</f>
        <v>4.7646506049492485</v>
      </c>
      <c r="Q134" s="9">
        <f>+'Ark1'!AC272</f>
        <v>-44.55420252449337</v>
      </c>
      <c r="R134" s="9">
        <f t="shared" si="31"/>
        <v>5.5891472868217056</v>
      </c>
      <c r="S134" s="1">
        <f>+'Ark1'!V272</f>
        <v>6.3536754507628306</v>
      </c>
      <c r="T134" s="1"/>
      <c r="U134" s="28"/>
      <c r="AH134"/>
      <c r="AI134"/>
      <c r="AJ134"/>
      <c r="AL134"/>
      <c r="AM134"/>
      <c r="AN134"/>
      <c r="AO134"/>
      <c r="AP134"/>
    </row>
    <row r="135" spans="1:42">
      <c r="A135" s="28"/>
      <c r="B135">
        <f>+'Ark1'!C273</f>
        <v>2022</v>
      </c>
      <c r="C135">
        <f>+'Ark1'!E273</f>
        <v>19</v>
      </c>
      <c r="D135">
        <f>+'Ark1'!Q273</f>
        <v>90</v>
      </c>
      <c r="E135" s="9">
        <f>+'Ark1'!R273</f>
        <v>547</v>
      </c>
      <c r="F135" s="9"/>
      <c r="G135" s="9">
        <f>+'Ark1'!S273</f>
        <v>545</v>
      </c>
      <c r="H135" s="96">
        <f>+'Ark1'!T273</f>
        <v>1.9953308528489089</v>
      </c>
      <c r="I135" s="96">
        <f>+'Ark1'!U273</f>
        <v>2.0030441739442826</v>
      </c>
      <c r="K135" s="1">
        <f>+'Ark1'!W273</f>
        <v>58.315596330275241</v>
      </c>
      <c r="L135" s="9"/>
      <c r="M135" s="9">
        <f>+'Ark1'!Z273</f>
        <v>155.31669724770651</v>
      </c>
      <c r="O135" s="9">
        <f>+'Ark1'!AA273</f>
        <v>30.207225518002925</v>
      </c>
      <c r="P135" s="1">
        <f>+'Ark1'!AB273</f>
        <v>4.8127730340644916</v>
      </c>
      <c r="Q135" s="9">
        <f>+'Ark1'!AC273</f>
        <v>-35.638927715965096</v>
      </c>
      <c r="R135" s="9">
        <f t="shared" si="31"/>
        <v>6.0777777777777775</v>
      </c>
      <c r="S135" s="1">
        <f>+'Ark1'!V273</f>
        <v>6.4259597806215707</v>
      </c>
      <c r="T135" s="1"/>
      <c r="U135" s="28"/>
      <c r="AH135"/>
      <c r="AI135"/>
      <c r="AJ135"/>
      <c r="AL135"/>
      <c r="AM135"/>
      <c r="AN135"/>
      <c r="AO135"/>
      <c r="AP135"/>
    </row>
    <row r="136" spans="1:42">
      <c r="A136" s="28"/>
      <c r="B136">
        <f>+'Ark1'!C274</f>
        <v>2022</v>
      </c>
      <c r="C136">
        <f>+'Ark1'!E274</f>
        <v>20</v>
      </c>
      <c r="D136">
        <f>+'Ark1'!Q274</f>
        <v>123</v>
      </c>
      <c r="E136" s="9">
        <f>+'Ark1'!R274</f>
        <v>917</v>
      </c>
      <c r="F136" s="9"/>
      <c r="G136" s="9">
        <f>+'Ark1'!S274</f>
        <v>916</v>
      </c>
      <c r="H136" s="96">
        <f>+'Ark1'!T274</f>
        <v>3.34500620121106</v>
      </c>
      <c r="I136" s="96">
        <f>+'Ark1'!U274</f>
        <v>3.3333374823040329</v>
      </c>
      <c r="K136" s="1">
        <f>+'Ark1'!W274</f>
        <v>59.185589519650662</v>
      </c>
      <c r="L136" s="9"/>
      <c r="M136" s="9">
        <f>+'Ark1'!Z274</f>
        <v>153.78286026200891</v>
      </c>
      <c r="O136" s="9">
        <f>+'Ark1'!AA274</f>
        <v>31.10269756386031</v>
      </c>
      <c r="P136" s="1">
        <f>+'Ark1'!AB274</f>
        <v>4.4010778976519314</v>
      </c>
      <c r="Q136" s="9">
        <f>+'Ark1'!AC274</f>
        <v>-43.769431258405845</v>
      </c>
      <c r="R136" s="9">
        <f t="shared" si="31"/>
        <v>7.4552845528455283</v>
      </c>
      <c r="S136" s="1">
        <f>+'Ark1'!V274</f>
        <v>5.863685932388222</v>
      </c>
      <c r="T136" s="1"/>
      <c r="U136" s="28"/>
      <c r="AH136"/>
      <c r="AI136"/>
      <c r="AJ136"/>
      <c r="AL136"/>
      <c r="AM136"/>
      <c r="AN136"/>
      <c r="AO136"/>
      <c r="AP136"/>
    </row>
    <row r="137" spans="1:42">
      <c r="A137" s="28"/>
      <c r="B137">
        <f>+'Ark1'!C275</f>
        <v>2022</v>
      </c>
      <c r="C137">
        <f>+'Ark1'!E275</f>
        <v>21</v>
      </c>
      <c r="D137">
        <f>+'Ark1'!Q275</f>
        <v>93</v>
      </c>
      <c r="E137" s="9">
        <f>+'Ark1'!R275</f>
        <v>507</v>
      </c>
      <c r="F137" s="9"/>
      <c r="G137" s="9">
        <f>+'Ark1'!S275</f>
        <v>504</v>
      </c>
      <c r="H137" s="96">
        <f>+'Ark1'!T275</f>
        <v>1.8494200043773248</v>
      </c>
      <c r="I137" s="96">
        <f>+'Ark1'!U275</f>
        <v>1.8562108389915872</v>
      </c>
      <c r="K137" s="1">
        <f>+'Ark1'!W275</f>
        <v>58.559523809523824</v>
      </c>
      <c r="L137" s="9"/>
      <c r="M137" s="9">
        <f>+'Ark1'!Z275</f>
        <v>155.63988095238085</v>
      </c>
      <c r="O137" s="9">
        <f>+'Ark1'!AA275</f>
        <v>29.935837748956711</v>
      </c>
      <c r="P137" s="1">
        <f>+'Ark1'!AB275</f>
        <v>4.5216003377689775</v>
      </c>
      <c r="Q137" s="9">
        <f>+'Ark1'!AC275</f>
        <v>-47.511531138756837</v>
      </c>
      <c r="R137" s="9">
        <f t="shared" si="31"/>
        <v>5.4516129032258061</v>
      </c>
      <c r="S137" s="1">
        <f>+'Ark1'!V275</f>
        <v>6.717948717948719</v>
      </c>
      <c r="T137" s="1"/>
      <c r="U137" s="28"/>
      <c r="AH137"/>
      <c r="AI137"/>
      <c r="AJ137"/>
      <c r="AL137"/>
      <c r="AM137"/>
      <c r="AN137"/>
      <c r="AO137"/>
      <c r="AP137"/>
    </row>
    <row r="138" spans="1:42">
      <c r="A138" s="28"/>
      <c r="B138">
        <f>+'Ark1'!C276</f>
        <v>2022</v>
      </c>
      <c r="C138">
        <f>+'Ark1'!E276</f>
        <v>22</v>
      </c>
      <c r="D138">
        <f>+'Ark1'!Q276</f>
        <v>121</v>
      </c>
      <c r="E138" s="9">
        <f>+'Ark1'!R276</f>
        <v>618</v>
      </c>
      <c r="F138" s="9"/>
      <c r="G138" s="9">
        <f>+'Ark1'!S276</f>
        <v>617</v>
      </c>
      <c r="H138" s="96">
        <f>+'Ark1'!T276</f>
        <v>2.2543226088859702</v>
      </c>
      <c r="I138" s="96">
        <f>+'Ark1'!U276</f>
        <v>2.2207160564650072</v>
      </c>
      <c r="K138" s="1">
        <f>+'Ark1'!W276</f>
        <v>58.811993517017832</v>
      </c>
      <c r="L138" s="9"/>
      <c r="M138" s="9">
        <f>+'Ark1'!Z276</f>
        <v>152.1009724473258</v>
      </c>
      <c r="O138" s="9">
        <f>+'Ark1'!AA276</f>
        <v>30.338515817424359</v>
      </c>
      <c r="P138" s="1">
        <f>+'Ark1'!AB276</f>
        <v>4.6456600838009292</v>
      </c>
      <c r="Q138" s="9">
        <f>+'Ark1'!AC276</f>
        <v>-40.081179614472489</v>
      </c>
      <c r="R138" s="9">
        <f t="shared" si="31"/>
        <v>5.1074380165289259</v>
      </c>
      <c r="S138" s="1">
        <f>+'Ark1'!V276</f>
        <v>6.1957928802589004</v>
      </c>
      <c r="T138" s="1"/>
      <c r="U138" s="28"/>
      <c r="AH138"/>
      <c r="AI138"/>
      <c r="AJ138"/>
      <c r="AL138"/>
      <c r="AM138"/>
      <c r="AN138"/>
      <c r="AO138"/>
      <c r="AP138"/>
    </row>
    <row r="139" spans="1:42">
      <c r="A139" s="28"/>
      <c r="B139">
        <f>+'Ark1'!C277</f>
        <v>2022</v>
      </c>
      <c r="C139">
        <f>+'Ark1'!E277</f>
        <v>23</v>
      </c>
      <c r="D139">
        <f>+'Ark1'!Q277</f>
        <v>122</v>
      </c>
      <c r="E139" s="9">
        <f>+'Ark1'!R277</f>
        <v>721</v>
      </c>
      <c r="F139" s="9"/>
      <c r="G139" s="9">
        <f>+'Ark1'!S277</f>
        <v>718</v>
      </c>
      <c r="H139" s="96">
        <f>+'Ark1'!T277</f>
        <v>2.6300430437002986</v>
      </c>
      <c r="I139" s="96">
        <f>+'Ark1'!U277</f>
        <v>2.502943162283406</v>
      </c>
      <c r="K139" s="1">
        <f>+'Ark1'!W277</f>
        <v>59.675487465181043</v>
      </c>
      <c r="L139" s="9"/>
      <c r="M139" s="9">
        <f>+'Ark1'!Z277</f>
        <v>147.31625348189425</v>
      </c>
      <c r="O139" s="9">
        <f>+'Ark1'!AA277</f>
        <v>29.545936879761651</v>
      </c>
      <c r="P139" s="1">
        <f>+'Ark1'!AB277</f>
        <v>4.4683019431787052</v>
      </c>
      <c r="Q139" s="9">
        <f>+'Ark1'!AC277</f>
        <v>-40.602508739798942</v>
      </c>
      <c r="R139" s="9">
        <f t="shared" si="31"/>
        <v>5.9098360655737707</v>
      </c>
      <c r="S139" s="1">
        <f>+'Ark1'!V277</f>
        <v>5.1345353675450758</v>
      </c>
      <c r="T139" s="1"/>
      <c r="U139" s="28"/>
      <c r="AH139"/>
      <c r="AI139"/>
      <c r="AJ139"/>
      <c r="AL139"/>
      <c r="AM139"/>
      <c r="AN139"/>
      <c r="AO139"/>
      <c r="AP139"/>
    </row>
    <row r="140" spans="1:42">
      <c r="A140" s="28"/>
      <c r="B140">
        <f>+'Ark1'!C278</f>
        <v>2022</v>
      </c>
      <c r="C140">
        <f>+'Ark1'!E278</f>
        <v>24</v>
      </c>
      <c r="D140">
        <f>+'Ark1'!Q278</f>
        <v>134</v>
      </c>
      <c r="E140" s="9">
        <f>+'Ark1'!R278</f>
        <v>687</v>
      </c>
      <c r="F140" s="9"/>
      <c r="G140" s="9">
        <f>+'Ark1'!S278</f>
        <v>685</v>
      </c>
      <c r="H140" s="96">
        <f>+'Ark1'!T278</f>
        <v>2.5060188224994526</v>
      </c>
      <c r="I140" s="96">
        <f>+'Ark1'!U278</f>
        <v>2.4875508753925111</v>
      </c>
      <c r="K140" s="1">
        <f>+'Ark1'!W278</f>
        <v>59.091970802919697</v>
      </c>
      <c r="L140" s="9"/>
      <c r="M140" s="9">
        <f>+'Ark1'!Z278</f>
        <v>153.46364963503652</v>
      </c>
      <c r="O140" s="9">
        <f>+'Ark1'!AA278</f>
        <v>29.947291528481056</v>
      </c>
      <c r="P140" s="1">
        <f>+'Ark1'!AB278</f>
        <v>4.5100384123529684</v>
      </c>
      <c r="Q140" s="9">
        <f>+'Ark1'!AC278</f>
        <v>-39.384478142164369</v>
      </c>
      <c r="R140" s="9">
        <f t="shared" si="31"/>
        <v>5.1268656716417906</v>
      </c>
      <c r="S140" s="1">
        <f>+'Ark1'!V278</f>
        <v>5.960698689956331</v>
      </c>
      <c r="T140" s="1"/>
      <c r="U140" s="28"/>
      <c r="AH140"/>
      <c r="AI140"/>
      <c r="AJ140"/>
      <c r="AL140"/>
      <c r="AM140"/>
      <c r="AN140"/>
      <c r="AO140"/>
      <c r="AP140"/>
    </row>
    <row r="141" spans="1:42">
      <c r="A141" s="28"/>
      <c r="B141">
        <f>+'Ark1'!C279</f>
        <v>2022</v>
      </c>
      <c r="C141">
        <f>+'Ark1'!E279</f>
        <v>25</v>
      </c>
      <c r="D141">
        <f>+'Ark1'!Q279</f>
        <v>142</v>
      </c>
      <c r="E141" s="9">
        <f>+'Ark1'!R279</f>
        <v>684</v>
      </c>
      <c r="F141" s="9"/>
      <c r="G141" s="9">
        <f>+'Ark1'!S279</f>
        <v>680</v>
      </c>
      <c r="H141" s="96">
        <f>+'Ark1'!T279</f>
        <v>2.4950755088640841</v>
      </c>
      <c r="I141" s="96">
        <f>+'Ark1'!U279</f>
        <v>2.4300821098180418</v>
      </c>
      <c r="K141" s="1">
        <f>+'Ark1'!W279</f>
        <v>59.310294117647054</v>
      </c>
      <c r="L141" s="9"/>
      <c r="M141" s="9">
        <f>+'Ark1'!Z279</f>
        <v>151.02058823529381</v>
      </c>
      <c r="O141" s="9">
        <f>+'Ark1'!AA279</f>
        <v>28.270718892749681</v>
      </c>
      <c r="P141" s="1">
        <f>+'Ark1'!AB279</f>
        <v>4.1294366410344594</v>
      </c>
      <c r="Q141" s="9">
        <f>+'Ark1'!AC279</f>
        <v>-33.191104118430658</v>
      </c>
      <c r="R141" s="9">
        <f t="shared" si="31"/>
        <v>4.816901408450704</v>
      </c>
      <c r="S141" s="1">
        <f>+'Ark1'!V279</f>
        <v>5.8143274853801188</v>
      </c>
      <c r="T141" s="1"/>
      <c r="U141" s="28"/>
      <c r="AH141"/>
      <c r="AI141"/>
      <c r="AJ141"/>
      <c r="AL141"/>
      <c r="AM141"/>
      <c r="AN141"/>
      <c r="AO141"/>
      <c r="AP141"/>
    </row>
    <row r="142" spans="1:42">
      <c r="A142" s="28"/>
      <c r="B142">
        <f>+'Ark1'!C280</f>
        <v>2022</v>
      </c>
      <c r="C142">
        <f>+'Ark1'!E280</f>
        <v>26</v>
      </c>
      <c r="D142">
        <f>+'Ark1'!Q280</f>
        <v>136</v>
      </c>
      <c r="E142" s="9">
        <f>+'Ark1'!R280</f>
        <v>654</v>
      </c>
      <c r="F142" s="9"/>
      <c r="G142" s="9">
        <f>+'Ark1'!S280</f>
        <v>652</v>
      </c>
      <c r="H142" s="96">
        <f>+'Ark1'!T280</f>
        <v>2.3856423725103961</v>
      </c>
      <c r="I142" s="96">
        <f>+'Ark1'!U280</f>
        <v>2.3960637052269833</v>
      </c>
      <c r="K142" s="1">
        <f>+'Ark1'!W280</f>
        <v>59.394171779141118</v>
      </c>
      <c r="L142" s="9"/>
      <c r="M142" s="9">
        <f>+'Ark1'!Z280</f>
        <v>155.30122699386499</v>
      </c>
      <c r="O142" s="9">
        <f>+'Ark1'!AA280</f>
        <v>31.150383285966303</v>
      </c>
      <c r="P142" s="1">
        <f>+'Ark1'!AB280</f>
        <v>4.5184858634391007</v>
      </c>
      <c r="Q142" s="9">
        <f>+'Ark1'!AC280</f>
        <v>-44.29401446533069</v>
      </c>
      <c r="R142" s="9">
        <f t="shared" si="31"/>
        <v>4.8088235294117645</v>
      </c>
      <c r="S142" s="1">
        <f>+'Ark1'!V280</f>
        <v>5.4801223241590202</v>
      </c>
      <c r="T142" s="1"/>
      <c r="U142" s="28"/>
      <c r="AH142"/>
      <c r="AI142"/>
      <c r="AJ142"/>
      <c r="AL142"/>
      <c r="AM142"/>
      <c r="AN142"/>
      <c r="AO142"/>
      <c r="AP142"/>
    </row>
    <row r="143" spans="1:42">
      <c r="A143" s="28"/>
      <c r="B143">
        <f>+'Ark1'!C281</f>
        <v>2022</v>
      </c>
      <c r="C143">
        <f>+'Ark1'!E281</f>
        <v>27</v>
      </c>
      <c r="D143">
        <f>+'Ark1'!Q281</f>
        <v>118</v>
      </c>
      <c r="E143" s="9">
        <f>+'Ark1'!R281</f>
        <v>498</v>
      </c>
      <c r="F143" s="9"/>
      <c r="G143" s="9">
        <f>+'Ark1'!S281</f>
        <v>498</v>
      </c>
      <c r="H143" s="96">
        <f>+'Ark1'!T281</f>
        <v>1.8165900634712189</v>
      </c>
      <c r="I143" s="96">
        <f>+'Ark1'!U281</f>
        <v>1.8141563672058076</v>
      </c>
      <c r="K143" s="1">
        <f>+'Ark1'!W281</f>
        <v>59.082329317269107</v>
      </c>
      <c r="L143" s="9"/>
      <c r="M143" s="9">
        <f>+'Ark1'!Z281</f>
        <v>153.94638554216851</v>
      </c>
      <c r="O143" s="9">
        <f>+'Ark1'!AA281</f>
        <v>31.608086330461177</v>
      </c>
      <c r="P143" s="1">
        <f>+'Ark1'!AB281</f>
        <v>5.0335469976442546</v>
      </c>
      <c r="Q143" s="9">
        <f>+'Ark1'!AC281</f>
        <v>-41.582721352152305</v>
      </c>
      <c r="R143" s="9">
        <f t="shared" si="31"/>
        <v>4.2203389830508478</v>
      </c>
      <c r="S143" s="1">
        <f>+'Ark1'!V281</f>
        <v>5.5240963855421681</v>
      </c>
      <c r="T143" s="1"/>
      <c r="U143" s="28"/>
      <c r="AH143"/>
      <c r="AI143"/>
      <c r="AJ143"/>
      <c r="AL143"/>
      <c r="AM143"/>
      <c r="AN143"/>
      <c r="AO143"/>
      <c r="AP143"/>
    </row>
    <row r="144" spans="1:42">
      <c r="A144" s="28"/>
      <c r="B144">
        <f>+'Ark1'!C282</f>
        <v>2022</v>
      </c>
      <c r="C144">
        <f>+'Ark1'!E282</f>
        <v>28</v>
      </c>
      <c r="D144">
        <f>+'Ark1'!Q282</f>
        <v>128</v>
      </c>
      <c r="E144" s="9">
        <f>+'Ark1'!R282</f>
        <v>665</v>
      </c>
      <c r="F144" s="9"/>
      <c r="G144" s="9">
        <f>+'Ark1'!S282</f>
        <v>663</v>
      </c>
      <c r="H144" s="96">
        <f>+'Ark1'!T282</f>
        <v>2.4257678558400819</v>
      </c>
      <c r="I144" s="96">
        <f>+'Ark1'!U282</f>
        <v>2.3677032030689529</v>
      </c>
      <c r="K144" s="1">
        <f>+'Ark1'!W282</f>
        <v>59.420814479637997</v>
      </c>
      <c r="L144" s="9"/>
      <c r="M144" s="9">
        <f>+'Ark1'!Z282</f>
        <v>150.91689291101056</v>
      </c>
      <c r="O144" s="9">
        <f>+'Ark1'!AA282</f>
        <v>31.336568559898168</v>
      </c>
      <c r="P144" s="1">
        <f>+'Ark1'!AB282</f>
        <v>4.4129920557523805</v>
      </c>
      <c r="Q144" s="9">
        <f>+'Ark1'!AC282</f>
        <v>-43.756589923283087</v>
      </c>
      <c r="R144" s="9">
        <f t="shared" si="31"/>
        <v>5.1953125</v>
      </c>
      <c r="S144" s="1">
        <f>+'Ark1'!V282</f>
        <v>5.3353383458646597</v>
      </c>
      <c r="T144" s="1"/>
      <c r="U144" s="28"/>
      <c r="AH144"/>
      <c r="AI144"/>
      <c r="AJ144"/>
      <c r="AL144"/>
      <c r="AM144"/>
      <c r="AN144"/>
      <c r="AO144"/>
      <c r="AP144"/>
    </row>
    <row r="145" spans="1:42">
      <c r="A145" s="28"/>
      <c r="B145">
        <f>+'Ark1'!C283</f>
        <v>2022</v>
      </c>
      <c r="C145">
        <f>+'Ark1'!E283</f>
        <v>29</v>
      </c>
      <c r="D145">
        <f>+'Ark1'!Q283</f>
        <v>92</v>
      </c>
      <c r="E145" s="9">
        <f>+'Ark1'!R283</f>
        <v>423</v>
      </c>
      <c r="F145" s="9"/>
      <c r="G145" s="9">
        <f>+'Ark1'!S283</f>
        <v>421</v>
      </c>
      <c r="H145" s="96">
        <f>+'Ark1'!T283</f>
        <v>1.5430072225869991</v>
      </c>
      <c r="I145" s="96">
        <f>+'Ark1'!U283</f>
        <v>1.5843806908979901</v>
      </c>
      <c r="K145" s="1">
        <f>+'Ark1'!W283</f>
        <v>58.722090261282645</v>
      </c>
      <c r="L145" s="9"/>
      <c r="M145" s="9">
        <f>+'Ark1'!Z283</f>
        <v>159.03824228028512</v>
      </c>
      <c r="O145" s="9">
        <f>+'Ark1'!AA283</f>
        <v>33.316396364915462</v>
      </c>
      <c r="P145" s="1">
        <f>+'Ark1'!AB283</f>
        <v>5.677911646586054</v>
      </c>
      <c r="Q145" s="9">
        <f>+'Ark1'!AC283</f>
        <v>-50.343366292194098</v>
      </c>
      <c r="R145" s="9">
        <f t="shared" si="31"/>
        <v>4.5978260869565215</v>
      </c>
      <c r="S145" s="1">
        <f>+'Ark1'!V283</f>
        <v>5.1985815602836878</v>
      </c>
      <c r="T145" s="1"/>
      <c r="U145" s="28"/>
      <c r="AH145"/>
      <c r="AI145"/>
      <c r="AJ145"/>
      <c r="AL145"/>
      <c r="AM145"/>
      <c r="AN145"/>
      <c r="AO145"/>
      <c r="AP145"/>
    </row>
    <row r="146" spans="1:42">
      <c r="A146" s="28"/>
      <c r="B146">
        <f>+'Ark1'!C284</f>
        <v>2022</v>
      </c>
      <c r="C146">
        <f>+'Ark1'!E284</f>
        <v>30</v>
      </c>
      <c r="D146">
        <f>+'Ark1'!Q284</f>
        <v>108</v>
      </c>
      <c r="E146" s="9">
        <f>+'Ark1'!R284</f>
        <v>727</v>
      </c>
      <c r="F146" s="9"/>
      <c r="G146" s="9">
        <f>+'Ark1'!S284</f>
        <v>727</v>
      </c>
      <c r="H146" s="96">
        <f>+'Ark1'!T284</f>
        <v>2.6519296709710356</v>
      </c>
      <c r="I146" s="96">
        <f>+'Ark1'!U284</f>
        <v>2.6545335366594003</v>
      </c>
      <c r="K146" s="1">
        <f>+'Ark1'!W284</f>
        <v>58.585969738652011</v>
      </c>
      <c r="L146" s="9"/>
      <c r="M146" s="9">
        <f>+'Ark1'!Z284</f>
        <v>154.30426409903711</v>
      </c>
      <c r="O146" s="9">
        <f>+'Ark1'!AA284</f>
        <v>29.917748703020106</v>
      </c>
      <c r="P146" s="1">
        <f>+'Ark1'!AB284</f>
        <v>5.1700620696236115</v>
      </c>
      <c r="Q146" s="9">
        <f>+'Ark1'!AC284</f>
        <v>-46.000321911237485</v>
      </c>
      <c r="R146" s="9">
        <f t="shared" si="31"/>
        <v>6.7314814814814818</v>
      </c>
      <c r="S146" s="1">
        <f>+'Ark1'!V284</f>
        <v>6.136176066024758</v>
      </c>
      <c r="T146" s="1"/>
      <c r="U146" s="28"/>
      <c r="AH146"/>
      <c r="AI146"/>
      <c r="AJ146"/>
      <c r="AL146"/>
      <c r="AM146"/>
      <c r="AN146"/>
      <c r="AO146"/>
      <c r="AP146"/>
    </row>
    <row r="147" spans="1:42">
      <c r="A147" s="28"/>
      <c r="B147">
        <f>+'Ark1'!C285</f>
        <v>2022</v>
      </c>
      <c r="C147">
        <f>+'Ark1'!E285</f>
        <v>31</v>
      </c>
      <c r="D147">
        <f>+'Ark1'!Q285</f>
        <v>107</v>
      </c>
      <c r="E147" s="9">
        <f>+'Ark1'!R285</f>
        <v>504</v>
      </c>
      <c r="F147" s="9"/>
      <c r="G147" s="9">
        <f>+'Ark1'!S285</f>
        <v>504</v>
      </c>
      <c r="H147" s="96">
        <f>+'Ark1'!T285</f>
        <v>1.8384766907419563</v>
      </c>
      <c r="I147" s="96">
        <f>+'Ark1'!U285</f>
        <v>1.8191848250352476</v>
      </c>
      <c r="K147" s="1">
        <f>+'Ark1'!W285</f>
        <v>59.172619047619023</v>
      </c>
      <c r="L147" s="9"/>
      <c r="M147" s="9">
        <f>+'Ark1'!Z285</f>
        <v>152.5353174603174</v>
      </c>
      <c r="O147" s="9">
        <f>+'Ark1'!AA285</f>
        <v>29.992224235320503</v>
      </c>
      <c r="P147" s="1">
        <f>+'Ark1'!AB285</f>
        <v>4.3965133513416532</v>
      </c>
      <c r="Q147" s="9">
        <f>+'Ark1'!AC285</f>
        <v>-33.899838982374554</v>
      </c>
      <c r="R147" s="9">
        <f t="shared" si="31"/>
        <v>4.7102803738317753</v>
      </c>
      <c r="S147" s="1">
        <f>+'Ark1'!V285</f>
        <v>5.8412698412698418</v>
      </c>
      <c r="T147" s="1"/>
      <c r="U147" s="28"/>
      <c r="AH147"/>
      <c r="AI147"/>
      <c r="AJ147"/>
      <c r="AL147"/>
      <c r="AM147"/>
      <c r="AN147"/>
      <c r="AO147"/>
      <c r="AP147"/>
    </row>
    <row r="148" spans="1:42">
      <c r="A148" s="28"/>
      <c r="B148">
        <f>+'Ark1'!C286</f>
        <v>2022</v>
      </c>
      <c r="C148">
        <f>+'Ark1'!E286</f>
        <v>32</v>
      </c>
      <c r="D148">
        <f>+'Ark1'!Q286</f>
        <v>115</v>
      </c>
      <c r="E148" s="9">
        <f>+'Ark1'!R286</f>
        <v>530</v>
      </c>
      <c r="F148" s="9"/>
      <c r="G148" s="9">
        <f>+'Ark1'!S286</f>
        <v>530</v>
      </c>
      <c r="H148" s="96">
        <f>+'Ark1'!T286</f>
        <v>1.9333187422484861</v>
      </c>
      <c r="I148" s="96">
        <f>+'Ark1'!U286</f>
        <v>1.9579844591263196</v>
      </c>
      <c r="K148" s="1">
        <f>+'Ark1'!W286</f>
        <v>58.786792452830191</v>
      </c>
      <c r="L148" s="9"/>
      <c r="M148" s="9">
        <f>+'Ark1'!Z286</f>
        <v>156.11962264150927</v>
      </c>
      <c r="O148" s="9">
        <f>+'Ark1'!AA286</f>
        <v>30.949771722404684</v>
      </c>
      <c r="P148" s="1">
        <f>+'Ark1'!AB286</f>
        <v>5.1411964592296489</v>
      </c>
      <c r="Q148" s="9">
        <f>+'Ark1'!AC286</f>
        <v>-41.044294716131375</v>
      </c>
      <c r="R148" s="9">
        <f t="shared" si="31"/>
        <v>4.6086956521739131</v>
      </c>
      <c r="S148" s="1">
        <f>+'Ark1'!V286</f>
        <v>5.681132075471699</v>
      </c>
      <c r="T148" s="1"/>
      <c r="U148" s="28"/>
      <c r="AH148"/>
      <c r="AI148"/>
      <c r="AJ148"/>
      <c r="AL148"/>
      <c r="AM148"/>
      <c r="AN148"/>
      <c r="AO148"/>
      <c r="AP148"/>
    </row>
    <row r="149" spans="1:42">
      <c r="A149" s="28"/>
      <c r="B149">
        <f>+'Ark1'!C287</f>
        <v>2022</v>
      </c>
      <c r="C149">
        <f>+'Ark1'!E287</f>
        <v>33</v>
      </c>
      <c r="D149">
        <f>+'Ark1'!Q287</f>
        <v>107</v>
      </c>
      <c r="E149" s="9">
        <f>+'Ark1'!R287</f>
        <v>543</v>
      </c>
      <c r="F149" s="9"/>
      <c r="G149" s="9">
        <f>+'Ark1'!S287</f>
        <v>542</v>
      </c>
      <c r="H149" s="96">
        <f>+'Ark1'!T287</f>
        <v>1.9807397680017516</v>
      </c>
      <c r="I149" s="96">
        <f>+'Ark1'!U287</f>
        <v>2.0588683380168842</v>
      </c>
      <c r="K149" s="1">
        <f>+'Ark1'!W287</f>
        <v>58.601476014760152</v>
      </c>
      <c r="L149" s="9"/>
      <c r="M149" s="9">
        <f>+'Ark1'!Z287</f>
        <v>160.52896678966795</v>
      </c>
      <c r="O149" s="9">
        <f>+'Ark1'!AA287</f>
        <v>31.584611228573273</v>
      </c>
      <c r="P149" s="1">
        <f>+'Ark1'!AB287</f>
        <v>5.079791163442172</v>
      </c>
      <c r="Q149" s="9">
        <f>+'Ark1'!AC287</f>
        <v>-48.722551804141034</v>
      </c>
      <c r="R149" s="9">
        <f t="shared" si="31"/>
        <v>5.0747663551401869</v>
      </c>
      <c r="S149" s="1">
        <f>+'Ark1'!V287</f>
        <v>5.9668508287292816</v>
      </c>
      <c r="T149" s="1"/>
      <c r="U149" s="28"/>
      <c r="AH149"/>
      <c r="AI149"/>
      <c r="AJ149"/>
      <c r="AL149"/>
      <c r="AM149"/>
      <c r="AN149"/>
      <c r="AO149"/>
      <c r="AP149"/>
    </row>
    <row r="150" spans="1:42">
      <c r="A150" s="28"/>
      <c r="B150">
        <f>+'Ark1'!C288</f>
        <v>2022</v>
      </c>
      <c r="C150">
        <f>+'Ark1'!E288</f>
        <v>34</v>
      </c>
      <c r="D150">
        <f>+'Ark1'!Q288</f>
        <v>114</v>
      </c>
      <c r="E150" s="9">
        <f>+'Ark1'!R288</f>
        <v>549</v>
      </c>
      <c r="F150" s="9"/>
      <c r="G150" s="9">
        <f>+'Ark1'!S288</f>
        <v>548</v>
      </c>
      <c r="H150" s="96">
        <f>+'Ark1'!T288</f>
        <v>2.0026263952724874</v>
      </c>
      <c r="I150" s="96">
        <f>+'Ark1'!U288</f>
        <v>1.9893667686482099</v>
      </c>
      <c r="K150" s="1">
        <f>+'Ark1'!W288</f>
        <v>59.107664233576656</v>
      </c>
      <c r="L150" s="9"/>
      <c r="M150" s="9">
        <f>+'Ark1'!Z288</f>
        <v>153.41167883211691</v>
      </c>
      <c r="O150" s="9">
        <f>+'Ark1'!AA288</f>
        <v>31.420813028024622</v>
      </c>
      <c r="P150" s="1">
        <f>+'Ark1'!AB288</f>
        <v>4.5874805455581242</v>
      </c>
      <c r="Q150" s="9">
        <f>+'Ark1'!AC288</f>
        <v>-37.716017581101127</v>
      </c>
      <c r="R150" s="9">
        <f t="shared" si="31"/>
        <v>4.8157894736842106</v>
      </c>
      <c r="S150" s="1">
        <f>+'Ark1'!V288</f>
        <v>5.6448087431693992</v>
      </c>
      <c r="T150" s="1"/>
      <c r="U150" s="28"/>
      <c r="AH150"/>
      <c r="AI150"/>
      <c r="AJ150"/>
      <c r="AL150"/>
      <c r="AM150"/>
      <c r="AN150"/>
      <c r="AO150"/>
      <c r="AP150"/>
    </row>
    <row r="151" spans="1:42">
      <c r="A151" s="28"/>
      <c r="B151">
        <f>+'Ark1'!C289</f>
        <v>2022</v>
      </c>
      <c r="C151">
        <f>+'Ark1'!E289</f>
        <v>35</v>
      </c>
      <c r="D151">
        <f>+'Ark1'!Q289</f>
        <v>110</v>
      </c>
      <c r="E151" s="9">
        <f>+'Ark1'!R289</f>
        <v>671</v>
      </c>
      <c r="F151" s="9"/>
      <c r="G151" s="9">
        <f>+'Ark1'!S289</f>
        <v>664</v>
      </c>
      <c r="H151" s="96">
        <f>+'Ark1'!T289</f>
        <v>2.4476544831108193</v>
      </c>
      <c r="I151" s="96">
        <f>+'Ark1'!U289</f>
        <v>2.4216532313293597</v>
      </c>
      <c r="K151" s="1">
        <f>+'Ark1'!W289</f>
        <v>59.128012048192787</v>
      </c>
      <c r="L151" s="9"/>
      <c r="M151" s="9">
        <f>+'Ark1'!Z289</f>
        <v>154.12319277108435</v>
      </c>
      <c r="O151" s="9">
        <f>+'Ark1'!AA289</f>
        <v>33.154111277871607</v>
      </c>
      <c r="P151" s="1">
        <f>+'Ark1'!AB289</f>
        <v>4.5433187699783515</v>
      </c>
      <c r="Q151" s="9">
        <f>+'Ark1'!AC289</f>
        <v>-43.895118384177096</v>
      </c>
      <c r="R151" s="9">
        <f t="shared" si="31"/>
        <v>6.1</v>
      </c>
      <c r="S151" s="1">
        <f>+'Ark1'!V289</f>
        <v>5.9269746646795856</v>
      </c>
      <c r="T151" s="1"/>
      <c r="U151" s="28"/>
      <c r="AH151"/>
      <c r="AI151"/>
      <c r="AJ151"/>
      <c r="AL151"/>
      <c r="AM151"/>
      <c r="AN151"/>
      <c r="AO151"/>
      <c r="AP151"/>
    </row>
    <row r="152" spans="1:42">
      <c r="A152" s="28"/>
      <c r="B152">
        <f>+'Ark1'!C290</f>
        <v>2022</v>
      </c>
      <c r="C152">
        <f>+'Ark1'!E290</f>
        <v>36</v>
      </c>
      <c r="D152">
        <f>+'Ark1'!Q290</f>
        <v>102</v>
      </c>
      <c r="E152" s="9">
        <f>+'Ark1'!R290</f>
        <v>635</v>
      </c>
      <c r="F152" s="9"/>
      <c r="G152" s="9">
        <f>+'Ark1'!S290</f>
        <v>634</v>
      </c>
      <c r="H152" s="96">
        <f>+'Ark1'!T290</f>
        <v>2.3163347194863944</v>
      </c>
      <c r="I152" s="96">
        <f>+'Ark1'!U290</f>
        <v>2.3043895947468593</v>
      </c>
      <c r="K152" s="1">
        <f>+'Ark1'!W290</f>
        <v>59.05835962145111</v>
      </c>
      <c r="L152" s="9"/>
      <c r="M152" s="9">
        <f>+'Ark1'!Z290</f>
        <v>153.5998422712934</v>
      </c>
      <c r="O152" s="9">
        <f>+'Ark1'!AA290</f>
        <v>33.376928930522539</v>
      </c>
      <c r="P152" s="1">
        <f>+'Ark1'!AB290</f>
        <v>5.0612713789737045</v>
      </c>
      <c r="Q152" s="9">
        <f>+'Ark1'!AC290</f>
        <v>-47.062672940971744</v>
      </c>
      <c r="R152" s="9">
        <f t="shared" si="31"/>
        <v>6.2254901960784315</v>
      </c>
      <c r="S152" s="1">
        <f>+'Ark1'!V290</f>
        <v>5.5543307086614178</v>
      </c>
      <c r="T152" s="1"/>
      <c r="U152" s="28"/>
      <c r="AH152"/>
      <c r="AI152"/>
      <c r="AJ152"/>
      <c r="AL152"/>
      <c r="AM152"/>
      <c r="AN152"/>
      <c r="AO152"/>
      <c r="AP152"/>
    </row>
    <row r="153" spans="1:42">
      <c r="A153" s="28"/>
      <c r="B153">
        <f>+'Ark1'!C291</f>
        <v>2022</v>
      </c>
      <c r="C153">
        <f>+'Ark1'!E291</f>
        <v>37</v>
      </c>
      <c r="D153">
        <f>+'Ark1'!Q291</f>
        <v>117</v>
      </c>
      <c r="E153" s="9">
        <f>+'Ark1'!R291</f>
        <v>636</v>
      </c>
      <c r="F153" s="9"/>
      <c r="G153" s="9">
        <f>+'Ark1'!S291</f>
        <v>636</v>
      </c>
      <c r="H153" s="96">
        <f>+'Ark1'!T291</f>
        <v>2.3199824906981834</v>
      </c>
      <c r="I153" s="96">
        <f>+'Ark1'!U291</f>
        <v>2.2609318874350306</v>
      </c>
      <c r="K153" s="1">
        <f>+'Ark1'!W291</f>
        <v>58.896226415094361</v>
      </c>
      <c r="L153" s="9"/>
      <c r="M153" s="9">
        <f>+'Ark1'!Z291</f>
        <v>150.22924528301883</v>
      </c>
      <c r="O153" s="9">
        <f>+'Ark1'!AA291</f>
        <v>31.283031248338176</v>
      </c>
      <c r="P153" s="1">
        <f>+'Ark1'!AB291</f>
        <v>4.7664232702838483</v>
      </c>
      <c r="Q153" s="9">
        <f>+'Ark1'!AC291</f>
        <v>-43.119017896166675</v>
      </c>
      <c r="R153" s="9">
        <f t="shared" si="31"/>
        <v>5.4358974358974361</v>
      </c>
      <c r="S153" s="1">
        <f>+'Ark1'!V291</f>
        <v>5.968553459119498</v>
      </c>
      <c r="T153" s="1"/>
      <c r="U153" s="28"/>
      <c r="AH153"/>
      <c r="AI153"/>
      <c r="AJ153"/>
      <c r="AL153"/>
      <c r="AM153"/>
      <c r="AN153"/>
      <c r="AO153"/>
      <c r="AP153"/>
    </row>
    <row r="154" spans="1:42">
      <c r="A154" s="28"/>
      <c r="B154">
        <f>+'Ark1'!C292</f>
        <v>2022</v>
      </c>
      <c r="C154">
        <f>+'Ark1'!E292</f>
        <v>38</v>
      </c>
      <c r="D154">
        <f>+'Ark1'!Q292</f>
        <v>111</v>
      </c>
      <c r="E154" s="9">
        <f>+'Ark1'!R292</f>
        <v>548</v>
      </c>
      <c r="F154" s="9"/>
      <c r="G154" s="9">
        <f>+'Ark1'!S292</f>
        <v>548</v>
      </c>
      <c r="H154" s="96">
        <f>+'Ark1'!T292</f>
        <v>1.9989786240606988</v>
      </c>
      <c r="I154" s="96">
        <f>+'Ark1'!U292</f>
        <v>2.0092747289865924</v>
      </c>
      <c r="K154" s="1">
        <f>+'Ark1'!W292</f>
        <v>58.921532846715309</v>
      </c>
      <c r="L154" s="9"/>
      <c r="M154" s="9">
        <f>+'Ark1'!Z292</f>
        <v>154.94689781021901</v>
      </c>
      <c r="O154" s="9">
        <f>+'Ark1'!AA292</f>
        <v>27.896417003215245</v>
      </c>
      <c r="P154" s="1">
        <f>+'Ark1'!AB292</f>
        <v>4.7946186973836333</v>
      </c>
      <c r="Q154" s="9">
        <f>+'Ark1'!AC292</f>
        <v>-30.513997989448608</v>
      </c>
      <c r="R154" s="9">
        <f t="shared" si="31"/>
        <v>4.9369369369369371</v>
      </c>
      <c r="S154" s="1">
        <f>+'Ark1'!V292</f>
        <v>6.4635036496350384</v>
      </c>
      <c r="T154" s="1"/>
      <c r="U154" s="28"/>
      <c r="AH154"/>
      <c r="AI154"/>
      <c r="AJ154"/>
      <c r="AL154"/>
      <c r="AM154"/>
      <c r="AN154"/>
      <c r="AO154"/>
      <c r="AP154"/>
    </row>
    <row r="155" spans="1:42">
      <c r="A155" s="28"/>
      <c r="B155">
        <f>+'Ark1'!C293</f>
        <v>2022</v>
      </c>
      <c r="C155">
        <f>+'Ark1'!E293</f>
        <v>39</v>
      </c>
      <c r="D155">
        <f>+'Ark1'!Q293</f>
        <v>127</v>
      </c>
      <c r="E155" s="9">
        <f>+'Ark1'!R293</f>
        <v>655</v>
      </c>
      <c r="F155" s="9"/>
      <c r="G155" s="9">
        <f>+'Ark1'!S293</f>
        <v>655</v>
      </c>
      <c r="H155" s="96">
        <f>+'Ark1'!T293</f>
        <v>2.3892901437221847</v>
      </c>
      <c r="I155" s="96">
        <f>+'Ark1'!U293</f>
        <v>2.3899561995056757</v>
      </c>
      <c r="K155" s="1">
        <f>+'Ark1'!W293</f>
        <v>58.986259541984722</v>
      </c>
      <c r="L155" s="9"/>
      <c r="M155" s="9">
        <f>+'Ark1'!Z293</f>
        <v>154.19587786259535</v>
      </c>
      <c r="O155" s="9">
        <f>+'Ark1'!AA293</f>
        <v>30.540831856531423</v>
      </c>
      <c r="P155" s="1">
        <f>+'Ark1'!AB293</f>
        <v>4.8546627206337751</v>
      </c>
      <c r="Q155" s="9">
        <f>+'Ark1'!AC293</f>
        <v>-36.142561367313803</v>
      </c>
      <c r="R155" s="9">
        <f t="shared" si="31"/>
        <v>5.1574803149606296</v>
      </c>
      <c r="S155" s="1">
        <f>+'Ark1'!V293</f>
        <v>5.6488549618320612</v>
      </c>
      <c r="T155" s="1"/>
      <c r="U155" s="28"/>
      <c r="AH155"/>
      <c r="AI155"/>
      <c r="AJ155"/>
      <c r="AL155"/>
      <c r="AM155"/>
      <c r="AN155"/>
      <c r="AO155"/>
      <c r="AP155"/>
    </row>
    <row r="156" spans="1:42">
      <c r="A156" s="28"/>
      <c r="B156">
        <f>+'Ark1'!C294</f>
        <v>2022</v>
      </c>
      <c r="C156">
        <f>+'Ark1'!E294</f>
        <v>40</v>
      </c>
      <c r="D156">
        <f>+'Ark1'!Q294</f>
        <v>119</v>
      </c>
      <c r="E156" s="9">
        <f>+'Ark1'!R294</f>
        <v>559</v>
      </c>
      <c r="F156" s="9"/>
      <c r="G156" s="9">
        <f>+'Ark1'!S294</f>
        <v>558</v>
      </c>
      <c r="H156" s="96">
        <f>+'Ark1'!T294</f>
        <v>2.0391041073903846</v>
      </c>
      <c r="I156" s="96">
        <f>+'Ark1'!U294</f>
        <v>2.1124610499797614</v>
      </c>
      <c r="K156" s="1">
        <f>+'Ark1'!W294</f>
        <v>58.449820788530459</v>
      </c>
      <c r="L156" s="9"/>
      <c r="M156" s="9">
        <f>+'Ark1'!Z294</f>
        <v>159.98476702508964</v>
      </c>
      <c r="O156" s="9">
        <f>+'Ark1'!AA294</f>
        <v>31.853947627036799</v>
      </c>
      <c r="P156" s="1">
        <f>+'Ark1'!AB294</f>
        <v>4.6911980002511635</v>
      </c>
      <c r="Q156" s="9">
        <f>+'Ark1'!AC294</f>
        <v>-35.516260737749278</v>
      </c>
      <c r="R156" s="9">
        <f t="shared" si="31"/>
        <v>4.6974789915966388</v>
      </c>
      <c r="S156" s="1">
        <f>+'Ark1'!V294</f>
        <v>6.8264758497316622</v>
      </c>
      <c r="T156" s="1"/>
      <c r="U156" s="28"/>
      <c r="AH156"/>
      <c r="AI156"/>
      <c r="AJ156"/>
      <c r="AL156"/>
      <c r="AM156"/>
      <c r="AN156"/>
      <c r="AO156"/>
      <c r="AP156"/>
    </row>
    <row r="157" spans="1:42">
      <c r="A157" s="28"/>
      <c r="B157">
        <f>+'Ark1'!C295</f>
        <v>2022</v>
      </c>
      <c r="C157">
        <f>+'Ark1'!E295</f>
        <v>41</v>
      </c>
      <c r="D157">
        <f>+'Ark1'!Q295</f>
        <v>115</v>
      </c>
      <c r="E157" s="9">
        <f>+'Ark1'!R295</f>
        <v>516</v>
      </c>
      <c r="F157" s="9"/>
      <c r="G157" s="9">
        <f>+'Ark1'!S295</f>
        <v>516</v>
      </c>
      <c r="H157" s="96">
        <f>+'Ark1'!T295</f>
        <v>1.8822499452834316</v>
      </c>
      <c r="I157" s="96">
        <f>+'Ark1'!U295</f>
        <v>1.9492219276710721</v>
      </c>
      <c r="K157" s="1">
        <f>+'Ark1'!W295</f>
        <v>59.005813953488357</v>
      </c>
      <c r="L157" s="9"/>
      <c r="M157" s="9">
        <f>+'Ark1'!Z295</f>
        <v>159.63779069767452</v>
      </c>
      <c r="O157" s="9">
        <f>+'Ark1'!AA295</f>
        <v>31.743796716880844</v>
      </c>
      <c r="P157" s="1">
        <f>+'Ark1'!AB295</f>
        <v>4.8326615193633877</v>
      </c>
      <c r="Q157" s="9">
        <f>+'Ark1'!AC295</f>
        <v>-40.961372444646486</v>
      </c>
      <c r="R157" s="9">
        <f t="shared" si="31"/>
        <v>4.4869565217391303</v>
      </c>
      <c r="S157" s="1">
        <f>+'Ark1'!V295</f>
        <v>5.8468992248062017</v>
      </c>
      <c r="T157" s="1"/>
      <c r="U157" s="28"/>
      <c r="AH157"/>
      <c r="AI157"/>
      <c r="AJ157"/>
      <c r="AL157"/>
      <c r="AM157"/>
      <c r="AN157"/>
      <c r="AO157"/>
      <c r="AP157"/>
    </row>
    <row r="158" spans="1:42">
      <c r="A158" s="28"/>
      <c r="B158">
        <f>+'Ark1'!C296</f>
        <v>2022</v>
      </c>
      <c r="C158">
        <f>+'Ark1'!E296</f>
        <v>42</v>
      </c>
      <c r="D158">
        <f>+'Ark1'!Q296</f>
        <v>139</v>
      </c>
      <c r="E158" s="9">
        <f>+'Ark1'!R296</f>
        <v>728</v>
      </c>
      <c r="F158" s="9"/>
      <c r="G158" s="9">
        <f>+'Ark1'!S296</f>
        <v>727</v>
      </c>
      <c r="H158" s="96">
        <f>+'Ark1'!T296</f>
        <v>2.6555774421828264</v>
      </c>
      <c r="I158" s="96">
        <f>+'Ark1'!U296</f>
        <v>2.6692000691896856</v>
      </c>
      <c r="K158" s="1">
        <f>+'Ark1'!W296</f>
        <v>58.810178817056403</v>
      </c>
      <c r="L158" s="9"/>
      <c r="M158" s="9">
        <f>+'Ark1'!Z296</f>
        <v>155.15680880330106</v>
      </c>
      <c r="O158" s="9">
        <f>+'Ark1'!AA296</f>
        <v>32.088914980790243</v>
      </c>
      <c r="P158" s="1">
        <f>+'Ark1'!AB296</f>
        <v>4.9258329617359395</v>
      </c>
      <c r="Q158" s="9">
        <f>+'Ark1'!AC296</f>
        <v>-41.945092976728432</v>
      </c>
      <c r="R158" s="9">
        <f t="shared" si="31"/>
        <v>5.2374100719424463</v>
      </c>
      <c r="S158" s="1">
        <f>+'Ark1'!V296</f>
        <v>6.2953296703296706</v>
      </c>
      <c r="T158" s="1"/>
      <c r="U158" s="28"/>
      <c r="AH158"/>
      <c r="AI158"/>
      <c r="AJ158"/>
      <c r="AL158"/>
      <c r="AM158"/>
      <c r="AN158"/>
      <c r="AO158"/>
      <c r="AP158"/>
    </row>
    <row r="159" spans="1:42">
      <c r="A159" s="28"/>
      <c r="B159">
        <f>+'Ark1'!C297</f>
        <v>2022</v>
      </c>
      <c r="C159">
        <f>+'Ark1'!E297</f>
        <v>43</v>
      </c>
      <c r="D159">
        <f>+'Ark1'!Q297</f>
        <v>138</v>
      </c>
      <c r="E159" s="9">
        <f>+'Ark1'!R297</f>
        <v>675</v>
      </c>
      <c r="F159" s="9"/>
      <c r="G159" s="9">
        <f>+'Ark1'!S297</f>
        <v>675</v>
      </c>
      <c r="H159" s="96">
        <f>+'Ark1'!T297</f>
        <v>2.4622455679579782</v>
      </c>
      <c r="I159" s="96">
        <f>+'Ark1'!U297</f>
        <v>2.4343888360531403</v>
      </c>
      <c r="K159" s="1">
        <f>+'Ark1'!W297</f>
        <v>58.965925925925909</v>
      </c>
      <c r="L159" s="9"/>
      <c r="M159" s="9">
        <f>+'Ark1'!Z297</f>
        <v>152.40888888888875</v>
      </c>
      <c r="O159" s="9">
        <f>+'Ark1'!AA297</f>
        <v>31.385373490462399</v>
      </c>
      <c r="P159" s="1">
        <f>+'Ark1'!AB297</f>
        <v>4.7475867236120228</v>
      </c>
      <c r="Q159" s="9">
        <f>+'Ark1'!AC297</f>
        <v>-40.069204123095552</v>
      </c>
      <c r="R159" s="9">
        <f t="shared" si="31"/>
        <v>4.8913043478260869</v>
      </c>
      <c r="S159" s="1">
        <f>+'Ark1'!V297</f>
        <v>6.0162962962962965</v>
      </c>
      <c r="T159" s="1"/>
      <c r="U159" s="28"/>
      <c r="AH159"/>
      <c r="AI159"/>
      <c r="AJ159"/>
      <c r="AL159"/>
      <c r="AM159"/>
      <c r="AN159"/>
      <c r="AO159"/>
      <c r="AP159"/>
    </row>
    <row r="160" spans="1:42">
      <c r="A160" s="28"/>
      <c r="B160">
        <f>+'Ark1'!C298</f>
        <v>2022</v>
      </c>
      <c r="C160">
        <f>+'Ark1'!E298</f>
        <v>44</v>
      </c>
      <c r="D160">
        <f>+'Ark1'!Q298</f>
        <v>127</v>
      </c>
      <c r="E160" s="9">
        <f>+'Ark1'!R298</f>
        <v>691</v>
      </c>
      <c r="F160" s="9"/>
      <c r="G160" s="9">
        <f>+'Ark1'!S298</f>
        <v>691</v>
      </c>
      <c r="H160" s="96">
        <f>+'Ark1'!T298</f>
        <v>2.5206099073466111</v>
      </c>
      <c r="I160" s="96">
        <f>+'Ark1'!U298</f>
        <v>2.6061798861715215</v>
      </c>
      <c r="K160" s="1">
        <f>+'Ark1'!W298</f>
        <v>58.283646888567297</v>
      </c>
      <c r="L160" s="9"/>
      <c r="M160" s="9">
        <f>+'Ark1'!Z298</f>
        <v>159.38610709117222</v>
      </c>
      <c r="O160" s="9">
        <f>+'Ark1'!AA298</f>
        <v>31.360193195547019</v>
      </c>
      <c r="P160" s="1">
        <f>+'Ark1'!AB298</f>
        <v>5.0218632288429683</v>
      </c>
      <c r="Q160" s="9">
        <f>+'Ark1'!AC298</f>
        <v>-38.002982160786679</v>
      </c>
      <c r="R160" s="9">
        <f t="shared" si="31"/>
        <v>5.4409448818897639</v>
      </c>
      <c r="S160" s="1">
        <f>+'Ark1'!V298</f>
        <v>6.5036179450072362</v>
      </c>
      <c r="T160" s="1"/>
      <c r="U160" s="28"/>
      <c r="AH160"/>
      <c r="AI160"/>
      <c r="AJ160"/>
      <c r="AL160"/>
      <c r="AM160"/>
      <c r="AN160"/>
      <c r="AO160"/>
      <c r="AP160"/>
    </row>
    <row r="161" spans="1:42">
      <c r="A161" s="28"/>
      <c r="B161">
        <f>+'Ark1'!C299</f>
        <v>2022</v>
      </c>
      <c r="C161">
        <f>+'Ark1'!E299</f>
        <v>45</v>
      </c>
      <c r="D161">
        <f>+'Ark1'!Q299</f>
        <v>129</v>
      </c>
      <c r="E161" s="9">
        <f>+'Ark1'!R299</f>
        <v>553</v>
      </c>
      <c r="F161" s="9"/>
      <c r="G161" s="9">
        <f>+'Ark1'!S299</f>
        <v>553</v>
      </c>
      <c r="H161" s="96">
        <f>+'Ark1'!T299</f>
        <v>2.0172174801196463</v>
      </c>
      <c r="I161" s="96">
        <f>+'Ark1'!U299</f>
        <v>1.9844708254721568</v>
      </c>
      <c r="K161" s="1">
        <f>+'Ark1'!W299</f>
        <v>58.585895117540709</v>
      </c>
      <c r="L161" s="9"/>
      <c r="M161" s="9">
        <f>+'Ark1'!Z299</f>
        <v>151.65045207956587</v>
      </c>
      <c r="O161" s="9">
        <f>+'Ark1'!AA299</f>
        <v>29.406072689280204</v>
      </c>
      <c r="P161" s="1">
        <f>+'Ark1'!AB299</f>
        <v>4.8526516272447644</v>
      </c>
      <c r="Q161" s="9">
        <f>+'Ark1'!AC299</f>
        <v>-32.670255536131208</v>
      </c>
      <c r="R161" s="9">
        <f t="shared" si="31"/>
        <v>4.2868217054263562</v>
      </c>
      <c r="S161" s="1">
        <f>+'Ark1'!V299</f>
        <v>7.0488245931283906</v>
      </c>
      <c r="T161" s="1"/>
      <c r="U161" s="28"/>
      <c r="AH161"/>
      <c r="AI161"/>
      <c r="AJ161"/>
      <c r="AL161"/>
      <c r="AM161"/>
      <c r="AN161"/>
      <c r="AO161"/>
      <c r="AP161"/>
    </row>
    <row r="162" spans="1:42">
      <c r="A162" s="28"/>
      <c r="B162">
        <f>+'Ark1'!C300</f>
        <v>2022</v>
      </c>
      <c r="C162">
        <f>+'Ark1'!E300</f>
        <v>46</v>
      </c>
      <c r="D162">
        <f>+'Ark1'!Q300</f>
        <v>0</v>
      </c>
      <c r="E162" s="9">
        <f>+'Ark1'!R300</f>
        <v>0</v>
      </c>
      <c r="F162" s="9"/>
      <c r="G162" s="9">
        <f>+'Ark1'!S300</f>
        <v>0</v>
      </c>
      <c r="H162" s="96">
        <f>+'Ark1'!T300</f>
        <v>0</v>
      </c>
      <c r="I162" s="96">
        <f>+'Ark1'!U300</f>
        <v>0</v>
      </c>
      <c r="K162" s="1">
        <f>+'Ark1'!W300</f>
        <v>0</v>
      </c>
      <c r="L162" s="9"/>
      <c r="M162" s="9">
        <f>+'Ark1'!Z300</f>
        <v>0</v>
      </c>
      <c r="O162" s="9">
        <f>+'Ark1'!AA300</f>
        <v>0</v>
      </c>
      <c r="P162" s="1">
        <f>+'Ark1'!AB300</f>
        <v>0</v>
      </c>
      <c r="Q162" s="9">
        <f>+'Ark1'!AC300</f>
        <v>0</v>
      </c>
      <c r="R162" s="9" t="e">
        <f t="shared" si="31"/>
        <v>#DIV/0!</v>
      </c>
      <c r="S162" s="1">
        <f>+'Ark1'!V300</f>
        <v>0</v>
      </c>
      <c r="T162" s="1"/>
      <c r="U162" s="28"/>
      <c r="AH162"/>
      <c r="AI162"/>
      <c r="AJ162"/>
      <c r="AL162"/>
      <c r="AM162"/>
      <c r="AN162"/>
      <c r="AO162"/>
      <c r="AP162"/>
    </row>
    <row r="163" spans="1:42">
      <c r="A163" s="28"/>
      <c r="B163">
        <f>+'Ark1'!C301</f>
        <v>2022</v>
      </c>
      <c r="C163">
        <f>+'Ark1'!E301</f>
        <v>47</v>
      </c>
      <c r="D163">
        <f>+'Ark1'!Q301</f>
        <v>0</v>
      </c>
      <c r="E163" s="9">
        <f>+'Ark1'!R301</f>
        <v>0</v>
      </c>
      <c r="F163" s="9"/>
      <c r="G163" s="9">
        <f>+'Ark1'!S301</f>
        <v>0</v>
      </c>
      <c r="H163" s="96">
        <f>+'Ark1'!T301</f>
        <v>0</v>
      </c>
      <c r="I163" s="96">
        <f>+'Ark1'!U301</f>
        <v>0</v>
      </c>
      <c r="K163" s="1">
        <f>+'Ark1'!W301</f>
        <v>0</v>
      </c>
      <c r="L163" s="9"/>
      <c r="M163" s="9">
        <f>+'Ark1'!Z301</f>
        <v>0</v>
      </c>
      <c r="O163" s="9">
        <f>+'Ark1'!AA301</f>
        <v>0</v>
      </c>
      <c r="P163" s="1">
        <f>+'Ark1'!AB301</f>
        <v>0</v>
      </c>
      <c r="Q163" s="9">
        <f>+'Ark1'!AC301</f>
        <v>0</v>
      </c>
      <c r="R163" s="9" t="e">
        <f t="shared" si="31"/>
        <v>#DIV/0!</v>
      </c>
      <c r="S163" s="1">
        <f>+'Ark1'!V301</f>
        <v>0</v>
      </c>
      <c r="T163" s="1"/>
      <c r="U163" s="28"/>
      <c r="AH163"/>
      <c r="AI163"/>
      <c r="AJ163"/>
      <c r="AL163"/>
      <c r="AM163"/>
      <c r="AN163"/>
      <c r="AO163"/>
      <c r="AP163"/>
    </row>
    <row r="164" spans="1:42">
      <c r="A164" s="28"/>
      <c r="B164">
        <f>+'Ark1'!C302</f>
        <v>2022</v>
      </c>
      <c r="C164">
        <f>+'Ark1'!E302</f>
        <v>48</v>
      </c>
      <c r="D164">
        <f>+'Ark1'!Q302</f>
        <v>0</v>
      </c>
      <c r="E164" s="9">
        <f>+'Ark1'!R302</f>
        <v>0</v>
      </c>
      <c r="F164" s="9"/>
      <c r="G164" s="9">
        <f>+'Ark1'!S302</f>
        <v>0</v>
      </c>
      <c r="H164" s="96">
        <f>+'Ark1'!T302</f>
        <v>0</v>
      </c>
      <c r="I164" s="96">
        <f>+'Ark1'!U302</f>
        <v>0</v>
      </c>
      <c r="K164" s="1">
        <f>+'Ark1'!W302</f>
        <v>0</v>
      </c>
      <c r="L164" s="9"/>
      <c r="M164" s="9">
        <f>+'Ark1'!Z302</f>
        <v>0</v>
      </c>
      <c r="O164" s="9">
        <f>+'Ark1'!AA302</f>
        <v>0</v>
      </c>
      <c r="P164" s="1">
        <f>+'Ark1'!AB302</f>
        <v>0</v>
      </c>
      <c r="Q164" s="9">
        <f>+'Ark1'!AC302</f>
        <v>0</v>
      </c>
      <c r="R164" s="9" t="e">
        <f t="shared" si="31"/>
        <v>#DIV/0!</v>
      </c>
      <c r="S164" s="1">
        <f>+'Ark1'!V302</f>
        <v>0</v>
      </c>
      <c r="T164" s="1"/>
      <c r="U164" s="28"/>
      <c r="AH164"/>
      <c r="AI164"/>
      <c r="AJ164"/>
      <c r="AL164"/>
      <c r="AM164"/>
      <c r="AN164"/>
      <c r="AO164"/>
      <c r="AP164"/>
    </row>
    <row r="165" spans="1:42">
      <c r="A165" s="28"/>
      <c r="B165">
        <f>+'Ark1'!C303</f>
        <v>2022</v>
      </c>
      <c r="C165">
        <f>+'Ark1'!E303</f>
        <v>49</v>
      </c>
      <c r="D165">
        <f>+'Ark1'!Q303</f>
        <v>0</v>
      </c>
      <c r="E165" s="9">
        <f>+'Ark1'!R303</f>
        <v>0</v>
      </c>
      <c r="F165" s="9"/>
      <c r="G165" s="9">
        <f>+'Ark1'!S303</f>
        <v>0</v>
      </c>
      <c r="H165" s="96">
        <f>+'Ark1'!T303</f>
        <v>0</v>
      </c>
      <c r="I165" s="96">
        <f>+'Ark1'!U303</f>
        <v>0</v>
      </c>
      <c r="K165" s="1">
        <f>+'Ark1'!W303</f>
        <v>0</v>
      </c>
      <c r="L165" s="9"/>
      <c r="M165" s="9">
        <f>+'Ark1'!Z303</f>
        <v>0</v>
      </c>
      <c r="O165" s="9">
        <f>+'Ark1'!AA303</f>
        <v>0</v>
      </c>
      <c r="P165" s="1">
        <f>+'Ark1'!AB303</f>
        <v>0</v>
      </c>
      <c r="Q165" s="9">
        <f>+'Ark1'!AC303</f>
        <v>0</v>
      </c>
      <c r="R165" s="9" t="e">
        <f t="shared" si="31"/>
        <v>#DIV/0!</v>
      </c>
      <c r="S165" s="1">
        <f>+'Ark1'!V303</f>
        <v>0</v>
      </c>
      <c r="T165" s="1"/>
      <c r="U165" s="28"/>
      <c r="AH165"/>
      <c r="AI165"/>
      <c r="AJ165"/>
      <c r="AL165"/>
      <c r="AM165"/>
      <c r="AN165"/>
      <c r="AO165"/>
      <c r="AP165"/>
    </row>
    <row r="166" spans="1:42">
      <c r="A166" s="28"/>
      <c r="B166">
        <f>+'Ark1'!C304</f>
        <v>2022</v>
      </c>
      <c r="C166">
        <f>+'Ark1'!E304</f>
        <v>50</v>
      </c>
      <c r="D166">
        <f>+'Ark1'!Q304</f>
        <v>0</v>
      </c>
      <c r="E166" s="9">
        <f>+'Ark1'!R304</f>
        <v>0</v>
      </c>
      <c r="F166" s="9"/>
      <c r="G166" s="9">
        <f>+'Ark1'!S304</f>
        <v>0</v>
      </c>
      <c r="H166" s="96">
        <f>+'Ark1'!T304</f>
        <v>0</v>
      </c>
      <c r="I166" s="96">
        <f>+'Ark1'!U304</f>
        <v>0</v>
      </c>
      <c r="K166" s="1">
        <f>+'Ark1'!W304</f>
        <v>0</v>
      </c>
      <c r="L166" s="9"/>
      <c r="M166" s="9">
        <f>+'Ark1'!Z304</f>
        <v>0</v>
      </c>
      <c r="O166" s="9">
        <f>+'Ark1'!AA304</f>
        <v>0</v>
      </c>
      <c r="P166" s="1">
        <f>+'Ark1'!AB304</f>
        <v>0</v>
      </c>
      <c r="Q166" s="9">
        <f>+'Ark1'!AC304</f>
        <v>0</v>
      </c>
      <c r="R166" s="9" t="e">
        <f t="shared" si="31"/>
        <v>#DIV/0!</v>
      </c>
      <c r="S166" s="1">
        <f>+'Ark1'!V304</f>
        <v>0</v>
      </c>
      <c r="T166" s="1"/>
      <c r="U166" s="28"/>
      <c r="AH166"/>
      <c r="AI166"/>
      <c r="AJ166"/>
      <c r="AL166"/>
      <c r="AM166"/>
      <c r="AN166"/>
      <c r="AO166"/>
      <c r="AP166"/>
    </row>
    <row r="167" spans="1:42">
      <c r="A167" s="28"/>
      <c r="B167">
        <f>+'Ark1'!C305</f>
        <v>2022</v>
      </c>
      <c r="C167">
        <f>+'Ark1'!E305</f>
        <v>51</v>
      </c>
      <c r="D167">
        <f>+'Ark1'!Q305</f>
        <v>0</v>
      </c>
      <c r="E167" s="9">
        <f>+'Ark1'!R305</f>
        <v>0</v>
      </c>
      <c r="F167" s="9"/>
      <c r="G167" s="9">
        <f>+'Ark1'!S305</f>
        <v>0</v>
      </c>
      <c r="H167" s="96">
        <f>+'Ark1'!T305</f>
        <v>0</v>
      </c>
      <c r="I167" s="96">
        <f>+'Ark1'!U305</f>
        <v>0</v>
      </c>
      <c r="K167" s="1">
        <f>+'Ark1'!W305</f>
        <v>0</v>
      </c>
      <c r="L167" s="9"/>
      <c r="M167" s="9">
        <f>+'Ark1'!Z305</f>
        <v>0</v>
      </c>
      <c r="O167" s="9">
        <f>+'Ark1'!AA305</f>
        <v>0</v>
      </c>
      <c r="P167" s="1">
        <f>+'Ark1'!AB305</f>
        <v>0</v>
      </c>
      <c r="Q167" s="9">
        <f>+'Ark1'!AC305</f>
        <v>0</v>
      </c>
      <c r="R167" s="9" t="e">
        <f t="shared" si="31"/>
        <v>#DIV/0!</v>
      </c>
      <c r="S167" s="1">
        <f>+'Ark1'!V305</f>
        <v>0</v>
      </c>
      <c r="T167" s="1"/>
      <c r="U167" s="28"/>
      <c r="AH167"/>
      <c r="AI167"/>
      <c r="AJ167"/>
      <c r="AL167"/>
      <c r="AM167"/>
      <c r="AN167"/>
      <c r="AO167"/>
      <c r="AP167"/>
    </row>
    <row r="168" spans="1:42">
      <c r="A168" s="28"/>
      <c r="B168">
        <f>+'Ark1'!C306</f>
        <v>2022</v>
      </c>
      <c r="C168">
        <f>+'Ark1'!E306</f>
        <v>52</v>
      </c>
      <c r="D168">
        <f>+'Ark1'!Q306</f>
        <v>0</v>
      </c>
      <c r="E168" s="9">
        <f>+'Ark1'!R306</f>
        <v>0</v>
      </c>
      <c r="F168" s="9"/>
      <c r="G168" s="9">
        <f>+'Ark1'!S306</f>
        <v>0</v>
      </c>
      <c r="H168" s="96">
        <f>+'Ark1'!T306</f>
        <v>0</v>
      </c>
      <c r="I168" s="96">
        <f>+'Ark1'!U306</f>
        <v>0</v>
      </c>
      <c r="K168" s="1">
        <f>+'Ark1'!W306</f>
        <v>0</v>
      </c>
      <c r="L168" s="9"/>
      <c r="M168" s="9">
        <f>+'Ark1'!Z306</f>
        <v>0</v>
      </c>
      <c r="O168" s="9">
        <f>+'Ark1'!AA306</f>
        <v>0</v>
      </c>
      <c r="P168" s="1">
        <f>+'Ark1'!AB306</f>
        <v>0</v>
      </c>
      <c r="Q168" s="9">
        <f>+'Ark1'!AC306</f>
        <v>0</v>
      </c>
      <c r="R168" s="9" t="e">
        <f t="shared" si="31"/>
        <v>#DIV/0!</v>
      </c>
      <c r="S168" s="1">
        <f>+'Ark1'!V306</f>
        <v>0</v>
      </c>
      <c r="T168" s="1"/>
      <c r="U168" s="28"/>
      <c r="AH168"/>
      <c r="AI168"/>
      <c r="AJ168"/>
      <c r="AL168"/>
      <c r="AM168"/>
      <c r="AN168"/>
      <c r="AO168"/>
      <c r="AP168"/>
    </row>
    <row r="169" spans="1:42" ht="16.2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AH169"/>
      <c r="AI169"/>
      <c r="AJ169"/>
      <c r="AL169"/>
      <c r="AM169"/>
      <c r="AN169"/>
      <c r="AO169"/>
      <c r="AP169"/>
    </row>
    <row r="170" spans="1:4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AH170"/>
      <c r="AI170"/>
      <c r="AJ170"/>
      <c r="AL170"/>
      <c r="AM170"/>
      <c r="AN170"/>
      <c r="AO170"/>
      <c r="AP170"/>
    </row>
    <row r="171" spans="1:42">
      <c r="H171"/>
      <c r="I171"/>
      <c r="J171"/>
      <c r="M171"/>
      <c r="N171"/>
      <c r="O171"/>
      <c r="Q171"/>
      <c r="R171"/>
      <c r="AH171"/>
      <c r="AI171"/>
      <c r="AJ171"/>
      <c r="AL171"/>
      <c r="AM171"/>
      <c r="AN171"/>
      <c r="AO171"/>
      <c r="AP171"/>
    </row>
    <row r="172" spans="1:42">
      <c r="H172"/>
      <c r="I172"/>
      <c r="J172"/>
      <c r="M172"/>
      <c r="N172"/>
      <c r="O172"/>
      <c r="Q172"/>
      <c r="R172"/>
      <c r="AH172"/>
      <c r="AI172"/>
      <c r="AJ172"/>
      <c r="AL172"/>
      <c r="AM172"/>
      <c r="AN172"/>
      <c r="AO172"/>
      <c r="AP172"/>
    </row>
    <row r="173" spans="1:42">
      <c r="H173"/>
      <c r="I173"/>
      <c r="J173"/>
      <c r="M173"/>
      <c r="N173"/>
      <c r="O173"/>
      <c r="Q173"/>
      <c r="R173"/>
      <c r="AH173"/>
      <c r="AI173"/>
      <c r="AJ173"/>
      <c r="AL173"/>
      <c r="AM173"/>
      <c r="AN173"/>
      <c r="AO173"/>
      <c r="AP173"/>
    </row>
    <row r="174" spans="1:42">
      <c r="H174"/>
      <c r="I174"/>
      <c r="J174"/>
      <c r="M174"/>
      <c r="N174"/>
      <c r="O174"/>
      <c r="Q174"/>
      <c r="R174"/>
      <c r="AH174"/>
      <c r="AI174"/>
      <c r="AJ174"/>
      <c r="AL174"/>
      <c r="AM174"/>
      <c r="AN174"/>
      <c r="AO174"/>
      <c r="AP174"/>
    </row>
    <row r="175" spans="1:42">
      <c r="H175"/>
      <c r="I175"/>
      <c r="J175"/>
      <c r="M175"/>
      <c r="N175"/>
      <c r="O175"/>
      <c r="Q175"/>
      <c r="R175"/>
      <c r="AH175"/>
      <c r="AI175"/>
      <c r="AJ175"/>
      <c r="AL175"/>
      <c r="AM175"/>
      <c r="AN175"/>
      <c r="AO175"/>
      <c r="AP175"/>
    </row>
    <row r="176" spans="1:42">
      <c r="H176"/>
      <c r="I176"/>
      <c r="J176"/>
      <c r="M176"/>
      <c r="N176"/>
      <c r="O176"/>
      <c r="Q176"/>
      <c r="R176"/>
      <c r="AH176"/>
      <c r="AI176"/>
      <c r="AJ176"/>
      <c r="AL176"/>
      <c r="AM176"/>
      <c r="AN176"/>
      <c r="AO176"/>
      <c r="AP176"/>
    </row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:42">
      <c r="H257"/>
      <c r="I257"/>
      <c r="J257"/>
      <c r="M257"/>
      <c r="N257"/>
      <c r="O257"/>
      <c r="Q257"/>
      <c r="R257"/>
      <c r="AH257"/>
      <c r="AI257"/>
      <c r="AJ257"/>
      <c r="AL257"/>
      <c r="AM257"/>
      <c r="AN257"/>
      <c r="AO257"/>
      <c r="AP257"/>
    </row>
    <row r="258" spans="1:42">
      <c r="H258"/>
      <c r="I258"/>
      <c r="J258"/>
      <c r="M258"/>
      <c r="N258"/>
      <c r="O258"/>
      <c r="Q258"/>
      <c r="R258"/>
      <c r="AH258"/>
      <c r="AI258"/>
      <c r="AJ258"/>
      <c r="AL258"/>
      <c r="AM258"/>
      <c r="AN258"/>
      <c r="AO258"/>
      <c r="AP258"/>
    </row>
    <row r="259" spans="1:42">
      <c r="H259"/>
      <c r="I259"/>
      <c r="J259"/>
      <c r="M259"/>
      <c r="N259"/>
      <c r="O259"/>
      <c r="Q259"/>
      <c r="R259"/>
      <c r="AH259"/>
      <c r="AI259"/>
      <c r="AJ259"/>
      <c r="AL259"/>
      <c r="AM259"/>
      <c r="AN259"/>
      <c r="AO259"/>
      <c r="AP259"/>
    </row>
    <row r="260" spans="1:42">
      <c r="H260"/>
      <c r="I260"/>
      <c r="J260"/>
      <c r="M260"/>
      <c r="N260"/>
      <c r="O260"/>
      <c r="Q260"/>
      <c r="R260"/>
      <c r="AH260"/>
      <c r="AI260"/>
      <c r="AJ260"/>
      <c r="AL260"/>
      <c r="AM260"/>
      <c r="AN260"/>
      <c r="AO260"/>
      <c r="AP260"/>
    </row>
    <row r="261" spans="1:42">
      <c r="H261"/>
      <c r="I261"/>
      <c r="J261"/>
      <c r="M261"/>
      <c r="N261"/>
      <c r="O261"/>
      <c r="Q261"/>
      <c r="R261"/>
      <c r="AH261"/>
      <c r="AI261"/>
      <c r="AJ261"/>
      <c r="AL261"/>
      <c r="AM261"/>
      <c r="AN261"/>
      <c r="AO261"/>
      <c r="AP261"/>
    </row>
    <row r="262" spans="1:42">
      <c r="H262"/>
      <c r="I262"/>
      <c r="J262"/>
      <c r="M262"/>
      <c r="N262"/>
      <c r="O262"/>
      <c r="Q262"/>
      <c r="R262"/>
      <c r="AH262"/>
      <c r="AI262"/>
      <c r="AJ262"/>
      <c r="AL262"/>
      <c r="AM262"/>
      <c r="AN262"/>
      <c r="AO262"/>
      <c r="AP262"/>
    </row>
    <row r="263" spans="1:42">
      <c r="H263"/>
      <c r="I263"/>
      <c r="J263"/>
      <c r="M263"/>
      <c r="N263"/>
      <c r="O263"/>
      <c r="Q263"/>
      <c r="R263"/>
      <c r="AH263"/>
      <c r="AI263"/>
      <c r="AJ263"/>
      <c r="AL263"/>
      <c r="AM263"/>
      <c r="AN263"/>
      <c r="AO263"/>
      <c r="AP263"/>
    </row>
    <row r="264" spans="1:42" s="17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42">
      <c r="H265"/>
      <c r="I265"/>
      <c r="J265"/>
      <c r="M265"/>
      <c r="N265"/>
      <c r="O265"/>
      <c r="Q265"/>
      <c r="R265"/>
      <c r="AH265"/>
      <c r="AI265"/>
      <c r="AJ265"/>
      <c r="AL265"/>
      <c r="AM265"/>
      <c r="AN265"/>
      <c r="AO265"/>
      <c r="AP265"/>
    </row>
    <row r="266" spans="1:42">
      <c r="H266"/>
      <c r="I266"/>
      <c r="J266"/>
      <c r="M266"/>
      <c r="N266"/>
      <c r="O266"/>
      <c r="Q266"/>
      <c r="R266"/>
      <c r="AH266"/>
      <c r="AI266"/>
      <c r="AJ266"/>
      <c r="AL266"/>
      <c r="AM266"/>
      <c r="AN266"/>
      <c r="AO266"/>
      <c r="AP266"/>
    </row>
    <row r="267" spans="1:42">
      <c r="H267"/>
      <c r="I267"/>
      <c r="J267"/>
      <c r="M267"/>
      <c r="N267"/>
      <c r="O267"/>
      <c r="Q267"/>
      <c r="R267"/>
      <c r="AH267"/>
      <c r="AI267"/>
      <c r="AJ267"/>
      <c r="AL267"/>
      <c r="AM267"/>
      <c r="AN267"/>
      <c r="AO267"/>
      <c r="AP267"/>
    </row>
    <row r="268" spans="1:42">
      <c r="H268"/>
      <c r="I268"/>
      <c r="J268"/>
      <c r="M268"/>
      <c r="N268"/>
      <c r="O268"/>
      <c r="Q268"/>
      <c r="R268"/>
      <c r="AH268"/>
      <c r="AI268"/>
      <c r="AJ268"/>
      <c r="AL268"/>
      <c r="AM268"/>
      <c r="AN268"/>
      <c r="AO268"/>
      <c r="AP268"/>
    </row>
    <row r="269" spans="1:42">
      <c r="H269"/>
      <c r="I269"/>
      <c r="J269"/>
      <c r="M269"/>
      <c r="N269"/>
      <c r="O269"/>
      <c r="Q269"/>
      <c r="R269"/>
      <c r="AH269"/>
      <c r="AI269"/>
      <c r="AJ269"/>
      <c r="AL269"/>
      <c r="AM269"/>
      <c r="AN269"/>
      <c r="AO269"/>
      <c r="AP269"/>
    </row>
    <row r="270" spans="1:42">
      <c r="H270"/>
      <c r="I270"/>
      <c r="J270"/>
      <c r="M270"/>
      <c r="N270"/>
      <c r="O270"/>
      <c r="Q270"/>
      <c r="R270"/>
      <c r="AH270"/>
      <c r="AI270"/>
      <c r="AJ270"/>
      <c r="AL270"/>
      <c r="AM270"/>
      <c r="AN270"/>
      <c r="AO270"/>
      <c r="AP270"/>
    </row>
    <row r="271" spans="1:42">
      <c r="H271"/>
      <c r="I271"/>
      <c r="J271"/>
      <c r="M271"/>
      <c r="N271"/>
      <c r="O271"/>
      <c r="Q271"/>
      <c r="R271"/>
      <c r="AH271"/>
      <c r="AI271"/>
      <c r="AJ271"/>
      <c r="AL271"/>
      <c r="AM271"/>
      <c r="AN271"/>
      <c r="AO271"/>
      <c r="AP271"/>
    </row>
    <row r="272" spans="1:42">
      <c r="H272"/>
      <c r="I272"/>
      <c r="J272"/>
      <c r="M272"/>
      <c r="N272"/>
      <c r="O272"/>
      <c r="Q272"/>
      <c r="R272"/>
      <c r="AH272"/>
      <c r="AI272"/>
      <c r="AJ272"/>
      <c r="AL272"/>
      <c r="AM272"/>
      <c r="AN272"/>
      <c r="AO272"/>
      <c r="AP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spans="8:49">
      <c r="H945"/>
      <c r="I945"/>
      <c r="J945"/>
      <c r="M945"/>
      <c r="N945"/>
      <c r="O945"/>
      <c r="Q945"/>
      <c r="R945"/>
      <c r="AH945"/>
      <c r="AI945"/>
      <c r="AJ945"/>
      <c r="AL945"/>
      <c r="AM945"/>
      <c r="AN945"/>
      <c r="AO945"/>
      <c r="AP945"/>
    </row>
    <row r="946" spans="8:49">
      <c r="H946"/>
      <c r="I946"/>
      <c r="J946"/>
      <c r="M946"/>
      <c r="N946"/>
      <c r="O946"/>
      <c r="Q946"/>
      <c r="R946"/>
      <c r="AH946"/>
      <c r="AI946"/>
      <c r="AJ946"/>
      <c r="AL946"/>
      <c r="AM946"/>
      <c r="AN946"/>
      <c r="AO946"/>
      <c r="AP946"/>
    </row>
    <row r="947" spans="8:49">
      <c r="H947"/>
      <c r="I947"/>
      <c r="J947"/>
      <c r="M947"/>
      <c r="N947"/>
      <c r="O947"/>
      <c r="Q947"/>
      <c r="R947"/>
      <c r="AH947"/>
      <c r="AI947"/>
      <c r="AJ947"/>
      <c r="AL947"/>
      <c r="AM947"/>
      <c r="AN947"/>
      <c r="AO947"/>
      <c r="AP947"/>
    </row>
    <row r="948" spans="8:49">
      <c r="H948"/>
      <c r="I948"/>
      <c r="J948"/>
      <c r="M948"/>
      <c r="N948"/>
      <c r="O948"/>
      <c r="Q948"/>
      <c r="R948"/>
      <c r="AH948"/>
      <c r="AI948"/>
      <c r="AJ948"/>
      <c r="AL948"/>
      <c r="AM948"/>
      <c r="AN948"/>
      <c r="AO948"/>
      <c r="AP948"/>
    </row>
    <row r="949" spans="8:49">
      <c r="H949"/>
      <c r="I949"/>
      <c r="J949"/>
      <c r="M949"/>
      <c r="N949"/>
      <c r="O949"/>
      <c r="Q949"/>
      <c r="R949"/>
      <c r="AH949"/>
      <c r="AI949"/>
      <c r="AJ949"/>
      <c r="AL949"/>
      <c r="AM949"/>
      <c r="AN949"/>
      <c r="AO949"/>
      <c r="AP949"/>
    </row>
    <row r="950" spans="8:49">
      <c r="H950"/>
      <c r="I950"/>
      <c r="J950"/>
      <c r="M950"/>
      <c r="N950"/>
      <c r="O950"/>
      <c r="Q950"/>
      <c r="R950"/>
      <c r="AH950"/>
      <c r="AI950"/>
      <c r="AJ950"/>
      <c r="AL950"/>
      <c r="AM950"/>
      <c r="AN950"/>
      <c r="AO950"/>
      <c r="AP950"/>
    </row>
    <row r="951" spans="8:49">
      <c r="H951"/>
      <c r="I951"/>
      <c r="J951"/>
      <c r="M951"/>
      <c r="N951"/>
      <c r="O951"/>
      <c r="Q951"/>
      <c r="R951"/>
      <c r="AH951"/>
      <c r="AI951"/>
      <c r="AJ951"/>
      <c r="AL951"/>
      <c r="AM951"/>
      <c r="AN951"/>
      <c r="AO951"/>
      <c r="AP951"/>
    </row>
    <row r="952" spans="8:49">
      <c r="H952"/>
      <c r="I952"/>
      <c r="J952"/>
      <c r="M952"/>
      <c r="N952"/>
      <c r="O952"/>
      <c r="Q952"/>
      <c r="R952"/>
      <c r="AK952" s="1"/>
      <c r="AQ952" s="1"/>
      <c r="AR952" s="1"/>
      <c r="AS952" s="1"/>
      <c r="AT952" s="1"/>
      <c r="AU952" s="1"/>
      <c r="AV952" s="1"/>
      <c r="AW952" s="1"/>
    </row>
    <row r="953" spans="8:49">
      <c r="H953"/>
      <c r="I953"/>
      <c r="J953"/>
      <c r="M953"/>
      <c r="N953"/>
      <c r="O953"/>
      <c r="Q953"/>
      <c r="R953"/>
      <c r="AK953" s="1"/>
      <c r="AQ953" s="1"/>
      <c r="AR953" s="1"/>
      <c r="AS953" s="1"/>
      <c r="AT953" s="1"/>
      <c r="AU953" s="1"/>
      <c r="AV953" s="1"/>
      <c r="AW953" s="1"/>
    </row>
    <row r="954" spans="8:49">
      <c r="H954"/>
      <c r="I954"/>
      <c r="J954"/>
      <c r="M954"/>
      <c r="N954"/>
      <c r="O954"/>
      <c r="Q954"/>
      <c r="R954"/>
      <c r="AK954" s="1"/>
      <c r="AQ954" s="1"/>
      <c r="AR954" s="1"/>
      <c r="AS954" s="1"/>
      <c r="AT954" s="1"/>
      <c r="AU954" s="1"/>
      <c r="AV954" s="1"/>
      <c r="AW954" s="1"/>
    </row>
    <row r="955" spans="8:49">
      <c r="H955"/>
      <c r="I955"/>
      <c r="J955"/>
      <c r="M955"/>
      <c r="N955"/>
      <c r="O955"/>
      <c r="Q955"/>
      <c r="R955"/>
      <c r="AK955" s="1"/>
      <c r="AQ955" s="1"/>
      <c r="AR955" s="1"/>
      <c r="AS955" s="1"/>
      <c r="AT955" s="1"/>
      <c r="AU955" s="1"/>
      <c r="AV955" s="1"/>
      <c r="AW955" s="1"/>
    </row>
    <row r="956" spans="8:49">
      <c r="H956"/>
      <c r="I956"/>
      <c r="J956"/>
      <c r="M956"/>
      <c r="N956"/>
      <c r="O956"/>
      <c r="Q956"/>
      <c r="R956"/>
      <c r="AK956" s="1"/>
      <c r="AQ956" s="1"/>
      <c r="AR956" s="1"/>
      <c r="AS956" s="1"/>
      <c r="AT956" s="1"/>
      <c r="AU956" s="1"/>
      <c r="AV956" s="1"/>
      <c r="AW956" s="1"/>
    </row>
    <row r="957" spans="8:49">
      <c r="H957"/>
      <c r="I957"/>
      <c r="J957"/>
      <c r="M957"/>
      <c r="N957"/>
      <c r="O957"/>
      <c r="Q957"/>
      <c r="R957"/>
      <c r="AK957" s="1"/>
      <c r="AQ957" s="1"/>
      <c r="AR957" s="1"/>
      <c r="AS957" s="1"/>
      <c r="AT957" s="1"/>
      <c r="AU957" s="1"/>
      <c r="AV957" s="1"/>
      <c r="AW957" s="1"/>
    </row>
    <row r="958" spans="8:49">
      <c r="H958"/>
      <c r="I958"/>
      <c r="J958"/>
      <c r="M958"/>
      <c r="N958"/>
      <c r="O958"/>
      <c r="Q958"/>
      <c r="R958"/>
      <c r="AK958" s="1"/>
      <c r="AQ958" s="1"/>
      <c r="AR958" s="1"/>
      <c r="AS958" s="1"/>
      <c r="AT958" s="1"/>
      <c r="AU958" s="1"/>
      <c r="AV958" s="1"/>
      <c r="AW958" s="1"/>
    </row>
    <row r="959" spans="8:49">
      <c r="H959"/>
      <c r="I959"/>
      <c r="J959"/>
      <c r="M959"/>
      <c r="N959"/>
      <c r="O959"/>
      <c r="Q959"/>
      <c r="R959"/>
      <c r="AK959" s="1"/>
      <c r="AQ959" s="1"/>
      <c r="AR959" s="1"/>
      <c r="AS959" s="1"/>
      <c r="AT959" s="1"/>
      <c r="AU959" s="1"/>
      <c r="AV959" s="1"/>
      <c r="AW959" s="1"/>
    </row>
    <row r="960" spans="8:49">
      <c r="H960"/>
      <c r="I960"/>
      <c r="J960"/>
      <c r="M960"/>
      <c r="N960"/>
      <c r="O960"/>
      <c r="Q960"/>
      <c r="R960"/>
      <c r="AK960" s="1"/>
      <c r="AQ960" s="1"/>
      <c r="AR960" s="1"/>
      <c r="AS960" s="1"/>
      <c r="AT960" s="1"/>
      <c r="AU960" s="1"/>
      <c r="AV960" s="1"/>
      <c r="AW960" s="1"/>
    </row>
    <row r="961" spans="8:49">
      <c r="H961"/>
      <c r="I961"/>
      <c r="J961"/>
      <c r="M961"/>
      <c r="N961"/>
      <c r="O961"/>
      <c r="Q961"/>
      <c r="R961"/>
      <c r="AK961" s="1"/>
      <c r="AQ961" s="1"/>
      <c r="AR961" s="1"/>
      <c r="AS961" s="1"/>
      <c r="AT961" s="1"/>
      <c r="AU961" s="1"/>
      <c r="AV961" s="1"/>
      <c r="AW961" s="1"/>
    </row>
    <row r="962" spans="8:49">
      <c r="H962"/>
      <c r="I962"/>
      <c r="J962"/>
      <c r="M962"/>
      <c r="N962"/>
      <c r="O962"/>
      <c r="Q962"/>
      <c r="R962"/>
      <c r="AK962" s="1"/>
      <c r="AQ962" s="1"/>
      <c r="AR962" s="1"/>
      <c r="AS962" s="1"/>
      <c r="AT962" s="1"/>
      <c r="AU962" s="1"/>
      <c r="AV962" s="1"/>
      <c r="AW962" s="1"/>
    </row>
    <row r="963" spans="8:49">
      <c r="H963"/>
      <c r="I963"/>
      <c r="J963"/>
      <c r="M963"/>
      <c r="N963"/>
      <c r="O963"/>
      <c r="Q963"/>
      <c r="R963"/>
      <c r="AK963" s="1"/>
      <c r="AQ963" s="1"/>
      <c r="AR963" s="1"/>
      <c r="AS963" s="1"/>
      <c r="AT963" s="1"/>
      <c r="AU963" s="1"/>
      <c r="AV963" s="1"/>
      <c r="AW963" s="1"/>
    </row>
    <row r="964" spans="8:49">
      <c r="H964"/>
      <c r="I964"/>
      <c r="J964"/>
      <c r="M964"/>
      <c r="N964"/>
      <c r="O964"/>
      <c r="Q964"/>
      <c r="R964"/>
      <c r="AK964" s="1"/>
      <c r="AQ964" s="1"/>
      <c r="AR964" s="1"/>
      <c r="AS964" s="1"/>
      <c r="AT964" s="1"/>
      <c r="AU964" s="1"/>
      <c r="AV964" s="1"/>
      <c r="AW964" s="1"/>
    </row>
    <row r="965" spans="8:49">
      <c r="H965"/>
      <c r="I965"/>
      <c r="J965"/>
      <c r="M965"/>
      <c r="N965"/>
      <c r="O965"/>
      <c r="Q965"/>
      <c r="R965"/>
      <c r="AK965" s="1"/>
      <c r="AQ965" s="1"/>
      <c r="AR965" s="1"/>
      <c r="AS965" s="1"/>
      <c r="AT965" s="1"/>
      <c r="AU965" s="1"/>
      <c r="AV965" s="1"/>
      <c r="AW965" s="1"/>
    </row>
    <row r="966" spans="8:49">
      <c r="H966"/>
      <c r="I966"/>
      <c r="J966"/>
      <c r="M966"/>
      <c r="N966"/>
      <c r="O966"/>
      <c r="Q966"/>
      <c r="R966"/>
      <c r="AK966" s="1"/>
      <c r="AQ966" s="1"/>
      <c r="AR966" s="1"/>
      <c r="AS966" s="1"/>
      <c r="AT966" s="1"/>
      <c r="AU966" s="1"/>
      <c r="AV966" s="1"/>
      <c r="AW966" s="1"/>
    </row>
    <row r="967" spans="8:49">
      <c r="H967"/>
      <c r="I967"/>
      <c r="J967"/>
      <c r="M967"/>
      <c r="N967"/>
      <c r="O967"/>
      <c r="Q967"/>
      <c r="R967"/>
      <c r="AK967" s="1"/>
      <c r="AQ967" s="1"/>
      <c r="AR967" s="1"/>
      <c r="AS967" s="1"/>
      <c r="AT967" s="1"/>
      <c r="AU967" s="1"/>
      <c r="AV967" s="1"/>
      <c r="AW967" s="1"/>
    </row>
    <row r="968" spans="8:49">
      <c r="H968"/>
      <c r="I968"/>
      <c r="J968"/>
      <c r="M968"/>
      <c r="N968"/>
      <c r="O968"/>
      <c r="Q968"/>
      <c r="R968"/>
      <c r="AK968" s="1"/>
      <c r="AQ968" s="1"/>
      <c r="AR968" s="1"/>
      <c r="AS968" s="1"/>
      <c r="AT968" s="1"/>
      <c r="AU968" s="1"/>
      <c r="AV968" s="1"/>
      <c r="AW968" s="1"/>
    </row>
    <row r="969" spans="8:49">
      <c r="H969"/>
      <c r="I969"/>
      <c r="J969"/>
      <c r="M969"/>
      <c r="N969"/>
      <c r="O969"/>
      <c r="Q969"/>
      <c r="R969"/>
      <c r="AK969" s="1"/>
      <c r="AQ969" s="1"/>
      <c r="AR969" s="1"/>
      <c r="AS969" s="1"/>
      <c r="AT969" s="1"/>
      <c r="AU969" s="1"/>
      <c r="AV969" s="1"/>
      <c r="AW969" s="1"/>
    </row>
    <row r="970" spans="8:49">
      <c r="H970"/>
      <c r="I970"/>
      <c r="J970"/>
      <c r="M970"/>
      <c r="N970"/>
      <c r="O970"/>
      <c r="Q970"/>
      <c r="R970"/>
      <c r="AK970" s="1"/>
      <c r="AQ970" s="1"/>
      <c r="AR970" s="1"/>
      <c r="AS970" s="1"/>
      <c r="AT970" s="1"/>
      <c r="AU970" s="1"/>
      <c r="AV970" s="1"/>
      <c r="AW970" s="1"/>
    </row>
    <row r="971" spans="8:49">
      <c r="H971"/>
      <c r="I971"/>
      <c r="J971"/>
      <c r="M971"/>
      <c r="N971"/>
      <c r="O971"/>
      <c r="Q971"/>
      <c r="R971"/>
      <c r="AK971" s="1"/>
      <c r="AQ971" s="1"/>
      <c r="AR971" s="1"/>
      <c r="AS971" s="1"/>
      <c r="AT971" s="1"/>
      <c r="AU971" s="1"/>
      <c r="AV971" s="1"/>
      <c r="AW971" s="1"/>
    </row>
    <row r="972" spans="8:49">
      <c r="H972"/>
      <c r="I972"/>
      <c r="J972"/>
      <c r="M972"/>
      <c r="N972"/>
      <c r="O972"/>
      <c r="Q972"/>
      <c r="R972"/>
      <c r="AK972" s="1"/>
      <c r="AQ972" s="1"/>
      <c r="AR972" s="1"/>
      <c r="AS972" s="1"/>
      <c r="AT972" s="1"/>
      <c r="AU972" s="1"/>
      <c r="AV972" s="1"/>
      <c r="AW972" s="1"/>
    </row>
    <row r="973" spans="8:49">
      <c r="H973"/>
      <c r="I973"/>
      <c r="J973"/>
      <c r="M973"/>
      <c r="N973"/>
      <c r="O973"/>
      <c r="Q973"/>
      <c r="R973"/>
      <c r="AK973" s="1"/>
      <c r="AQ973" s="1"/>
      <c r="AR973" s="1"/>
      <c r="AS973" s="1"/>
      <c r="AT973" s="1"/>
      <c r="AU973" s="1"/>
      <c r="AV973" s="1"/>
      <c r="AW973" s="1"/>
    </row>
    <row r="974" spans="8:49">
      <c r="H974"/>
      <c r="I974"/>
      <c r="J974"/>
      <c r="M974"/>
      <c r="N974"/>
      <c r="O974"/>
      <c r="Q974"/>
      <c r="R974"/>
      <c r="AK974" s="1"/>
      <c r="AQ974" s="1"/>
      <c r="AR974" s="1"/>
      <c r="AS974" s="1"/>
      <c r="AT974" s="1"/>
      <c r="AU974" s="1"/>
      <c r="AV974" s="1"/>
      <c r="AW974" s="1"/>
    </row>
    <row r="975" spans="8:49">
      <c r="H975"/>
      <c r="I975"/>
      <c r="J975"/>
      <c r="M975"/>
      <c r="N975"/>
      <c r="O975"/>
      <c r="Q975"/>
      <c r="R975"/>
      <c r="AK975" s="1"/>
      <c r="AQ975" s="1"/>
      <c r="AR975" s="1"/>
      <c r="AS975" s="1"/>
      <c r="AT975" s="1"/>
      <c r="AU975" s="1"/>
      <c r="AV975" s="1"/>
      <c r="AW975" s="1"/>
    </row>
    <row r="976" spans="8:49">
      <c r="H976"/>
      <c r="I976"/>
      <c r="J976"/>
      <c r="M976"/>
      <c r="N976"/>
      <c r="O976"/>
      <c r="Q976"/>
      <c r="R976"/>
      <c r="AK976" s="1"/>
      <c r="AQ976" s="1"/>
      <c r="AR976" s="1"/>
      <c r="AS976" s="1"/>
      <c r="AT976" s="1"/>
      <c r="AU976" s="1"/>
      <c r="AV976" s="1"/>
      <c r="AW976" s="1"/>
    </row>
    <row r="977" spans="8:49">
      <c r="H977"/>
      <c r="I977"/>
      <c r="J977"/>
      <c r="M977"/>
      <c r="N977"/>
      <c r="O977"/>
      <c r="Q977"/>
      <c r="R977"/>
      <c r="AK977" s="1"/>
      <c r="AQ977" s="1"/>
      <c r="AR977" s="1"/>
      <c r="AS977" s="1"/>
      <c r="AT977" s="1"/>
      <c r="AU977" s="1"/>
      <c r="AV977" s="1"/>
      <c r="AW977" s="1"/>
    </row>
    <row r="978" spans="8:49">
      <c r="H978"/>
      <c r="I978"/>
      <c r="J978"/>
      <c r="M978"/>
      <c r="N978"/>
      <c r="O978"/>
      <c r="Q978"/>
      <c r="R978"/>
      <c r="AK978" s="1"/>
      <c r="AQ978" s="1"/>
      <c r="AR978" s="1"/>
      <c r="AS978" s="1"/>
      <c r="AT978" s="1"/>
      <c r="AU978" s="1"/>
      <c r="AV978" s="1"/>
      <c r="AW978" s="1"/>
    </row>
    <row r="979" spans="8:49">
      <c r="H979"/>
      <c r="I979"/>
      <c r="J979"/>
      <c r="M979"/>
      <c r="N979"/>
      <c r="O979"/>
      <c r="Q979"/>
      <c r="R979"/>
      <c r="AK979" s="1"/>
      <c r="AQ979" s="1"/>
      <c r="AR979" s="1"/>
      <c r="AS979" s="1"/>
      <c r="AT979" s="1"/>
      <c r="AU979" s="1"/>
      <c r="AV979" s="1"/>
      <c r="AW979" s="1"/>
    </row>
    <row r="980" spans="8:49">
      <c r="H980"/>
      <c r="I980"/>
      <c r="J980"/>
      <c r="M980"/>
      <c r="N980"/>
      <c r="O980"/>
      <c r="Q980"/>
      <c r="R980"/>
      <c r="AK980" s="1"/>
      <c r="AQ980" s="1"/>
      <c r="AR980" s="1"/>
      <c r="AS980" s="1"/>
      <c r="AT980" s="1"/>
      <c r="AU980" s="1"/>
      <c r="AV980" s="1"/>
      <c r="AW980" s="1"/>
    </row>
    <row r="981" spans="8:49">
      <c r="H981"/>
      <c r="I981"/>
      <c r="J981"/>
      <c r="M981"/>
      <c r="N981"/>
      <c r="O981"/>
      <c r="Q981"/>
      <c r="R981"/>
      <c r="AK981" s="1"/>
      <c r="AQ981" s="1"/>
      <c r="AR981" s="1"/>
      <c r="AS981" s="1"/>
      <c r="AT981" s="1"/>
      <c r="AU981" s="1"/>
      <c r="AV981" s="1"/>
      <c r="AW981" s="1"/>
    </row>
    <row r="982" spans="8:49">
      <c r="H982"/>
      <c r="I982"/>
      <c r="J982"/>
      <c r="M982"/>
      <c r="N982"/>
      <c r="O982"/>
      <c r="Q982"/>
      <c r="R982"/>
      <c r="AK982" s="1"/>
      <c r="AQ982" s="1"/>
      <c r="AR982" s="1"/>
      <c r="AS982" s="1"/>
      <c r="AT982" s="1"/>
      <c r="AU982" s="1"/>
      <c r="AV982" s="1"/>
      <c r="AW982" s="1"/>
    </row>
    <row r="983" spans="8:49">
      <c r="H983"/>
      <c r="I983"/>
      <c r="J983"/>
      <c r="M983"/>
      <c r="N983"/>
      <c r="O983"/>
      <c r="Q983"/>
      <c r="R983"/>
      <c r="AK983" s="1"/>
      <c r="AQ983" s="1"/>
      <c r="AR983" s="1"/>
      <c r="AS983" s="1"/>
      <c r="AT983" s="1"/>
      <c r="AU983" s="1"/>
      <c r="AV983" s="1"/>
      <c r="AW983" s="1"/>
    </row>
    <row r="984" spans="8:49">
      <c r="H984"/>
      <c r="I984"/>
      <c r="J984"/>
      <c r="M984"/>
      <c r="N984"/>
      <c r="O984"/>
      <c r="Q984"/>
      <c r="R984"/>
      <c r="AK984" s="1"/>
      <c r="AQ984" s="1"/>
      <c r="AR984" s="1"/>
      <c r="AS984" s="1"/>
      <c r="AT984" s="1"/>
      <c r="AU984" s="1"/>
      <c r="AV984" s="1"/>
      <c r="AW984" s="1"/>
    </row>
    <row r="985" spans="8:49">
      <c r="H985"/>
      <c r="I985"/>
      <c r="J985"/>
      <c r="M985"/>
      <c r="N985"/>
      <c r="O985"/>
      <c r="Q985"/>
      <c r="R985"/>
      <c r="AK985" s="1"/>
      <c r="AQ985" s="1"/>
      <c r="AR985" s="1"/>
      <c r="AS985" s="1"/>
      <c r="AT985" s="1"/>
      <c r="AU985" s="1"/>
      <c r="AV985" s="1"/>
      <c r="AW985" s="1"/>
    </row>
    <row r="986" spans="8:49">
      <c r="H986"/>
      <c r="I986"/>
      <c r="J986"/>
      <c r="M986"/>
      <c r="N986"/>
      <c r="O986"/>
      <c r="Q986"/>
      <c r="R986"/>
      <c r="AK986" s="1"/>
      <c r="AQ986" s="1"/>
      <c r="AR986" s="1"/>
      <c r="AS986" s="1"/>
      <c r="AT986" s="1"/>
      <c r="AU986" s="1"/>
      <c r="AV986" s="1"/>
      <c r="AW986" s="1"/>
    </row>
    <row r="987" spans="8:49">
      <c r="H987"/>
      <c r="I987"/>
      <c r="J987"/>
      <c r="M987"/>
      <c r="N987"/>
      <c r="O987"/>
      <c r="Q987"/>
      <c r="R987"/>
      <c r="AK987" s="1"/>
      <c r="AQ987" s="1"/>
      <c r="AR987" s="1"/>
      <c r="AS987" s="1"/>
      <c r="AT987" s="1"/>
      <c r="AU987" s="1"/>
      <c r="AV987" s="1"/>
      <c r="AW987" s="1"/>
    </row>
    <row r="988" spans="8:49">
      <c r="H988"/>
      <c r="I988"/>
      <c r="J988"/>
      <c r="M988"/>
      <c r="N988"/>
      <c r="O988"/>
      <c r="Q988"/>
      <c r="R988"/>
      <c r="AK988" s="1"/>
      <c r="AQ988" s="1"/>
      <c r="AR988" s="1"/>
      <c r="AS988" s="1"/>
      <c r="AT988" s="1"/>
      <c r="AU988" s="1"/>
      <c r="AV988" s="1"/>
      <c r="AW988" s="1"/>
    </row>
    <row r="989" spans="8:49">
      <c r="H989"/>
      <c r="I989"/>
      <c r="J989"/>
      <c r="M989"/>
      <c r="N989"/>
      <c r="O989"/>
      <c r="Q989"/>
      <c r="R989"/>
      <c r="AK989" s="1"/>
      <c r="AQ989" s="1"/>
      <c r="AR989" s="1"/>
      <c r="AS989" s="1"/>
      <c r="AT989" s="1"/>
      <c r="AU989" s="1"/>
      <c r="AV989" s="1"/>
      <c r="AW989" s="1"/>
    </row>
    <row r="990" spans="8:49">
      <c r="H990"/>
      <c r="I990"/>
      <c r="J990"/>
      <c r="M990"/>
      <c r="N990"/>
      <c r="O990"/>
      <c r="Q990"/>
      <c r="R990"/>
      <c r="AK990" s="1"/>
      <c r="AQ990" s="1"/>
      <c r="AR990" s="1"/>
      <c r="AS990" s="1"/>
      <c r="AT990" s="1"/>
      <c r="AU990" s="1"/>
      <c r="AV990" s="1"/>
      <c r="AW990" s="1"/>
    </row>
    <row r="991" spans="8:49">
      <c r="H991"/>
      <c r="I991"/>
      <c r="J991"/>
      <c r="M991"/>
      <c r="N991"/>
      <c r="O991"/>
      <c r="Q991"/>
      <c r="R991"/>
      <c r="AK991" s="1"/>
      <c r="AQ991" s="1"/>
      <c r="AR991" s="1"/>
      <c r="AS991" s="1"/>
      <c r="AT991" s="1"/>
      <c r="AU991" s="1"/>
      <c r="AV991" s="1"/>
      <c r="AW991" s="1"/>
    </row>
    <row r="992" spans="8:49">
      <c r="H992"/>
      <c r="I992"/>
      <c r="J992"/>
      <c r="M992"/>
      <c r="N992"/>
      <c r="O992"/>
      <c r="Q992"/>
      <c r="R992"/>
      <c r="AK992" s="1"/>
      <c r="AQ992" s="1"/>
      <c r="AR992" s="1"/>
      <c r="AS992" s="1"/>
      <c r="AT992" s="1"/>
      <c r="AU992" s="1"/>
      <c r="AV992" s="1"/>
      <c r="AW992" s="1"/>
    </row>
    <row r="993" spans="8:49">
      <c r="H993"/>
      <c r="I993"/>
      <c r="J993"/>
      <c r="M993"/>
      <c r="N993"/>
      <c r="O993"/>
      <c r="Q993"/>
      <c r="R993"/>
      <c r="AK993" s="1"/>
      <c r="AQ993" s="1"/>
      <c r="AR993" s="1"/>
      <c r="AS993" s="1"/>
      <c r="AT993" s="1"/>
      <c r="AU993" s="1"/>
      <c r="AV993" s="1"/>
      <c r="AW993" s="1"/>
    </row>
    <row r="994" spans="8:49">
      <c r="H994"/>
      <c r="I994"/>
      <c r="J994"/>
      <c r="M994"/>
      <c r="N994"/>
      <c r="O994"/>
      <c r="Q994"/>
      <c r="R994"/>
      <c r="AK994" s="1"/>
      <c r="AQ994" s="1"/>
      <c r="AR994" s="1"/>
      <c r="AS994" s="1"/>
      <c r="AT994" s="1"/>
      <c r="AU994" s="1"/>
      <c r="AV994" s="1"/>
      <c r="AW994" s="1"/>
    </row>
    <row r="995" spans="8:49">
      <c r="H995"/>
      <c r="I995"/>
      <c r="J995"/>
      <c r="M995"/>
      <c r="N995"/>
      <c r="O995"/>
      <c r="Q995"/>
      <c r="R995"/>
      <c r="AK995" s="1"/>
      <c r="AQ995" s="1"/>
      <c r="AR995" s="1"/>
      <c r="AS995" s="1"/>
      <c r="AT995" s="1"/>
      <c r="AU995" s="1"/>
      <c r="AV995" s="1"/>
      <c r="AW995" s="1"/>
    </row>
    <row r="996" spans="8:49">
      <c r="H996"/>
      <c r="I996"/>
      <c r="J996"/>
      <c r="M996"/>
      <c r="N996"/>
      <c r="O996"/>
      <c r="Q996"/>
      <c r="R996"/>
      <c r="AK996" s="1"/>
      <c r="AQ996" s="1"/>
      <c r="AR996" s="1"/>
      <c r="AS996" s="1"/>
      <c r="AT996" s="1"/>
      <c r="AU996" s="1"/>
      <c r="AV996" s="1"/>
      <c r="AW996" s="1"/>
    </row>
    <row r="997" spans="8:49">
      <c r="H997"/>
      <c r="I997"/>
      <c r="J997"/>
      <c r="M997"/>
      <c r="N997"/>
      <c r="O997"/>
      <c r="Q997"/>
      <c r="R997"/>
      <c r="AK997" s="1"/>
      <c r="AQ997" s="1"/>
      <c r="AR997" s="1"/>
      <c r="AS997" s="1"/>
      <c r="AT997" s="1"/>
      <c r="AU997" s="1"/>
      <c r="AV997" s="1"/>
      <c r="AW997" s="1"/>
    </row>
    <row r="998" spans="8:49">
      <c r="H998"/>
      <c r="I998"/>
      <c r="J998"/>
      <c r="M998"/>
      <c r="N998"/>
      <c r="O998"/>
      <c r="Q998"/>
      <c r="R998"/>
      <c r="AK998" s="1"/>
      <c r="AQ998" s="1"/>
      <c r="AR998" s="1"/>
      <c r="AS998" s="1"/>
      <c r="AT998" s="1"/>
      <c r="AU998" s="1"/>
      <c r="AV998" s="1"/>
      <c r="AW998" s="1"/>
    </row>
    <row r="999" spans="8:49">
      <c r="H999"/>
      <c r="I999"/>
      <c r="J999"/>
      <c r="M999"/>
      <c r="N999"/>
      <c r="O999"/>
      <c r="Q999"/>
      <c r="R999"/>
      <c r="AK999" s="1"/>
      <c r="AQ999" s="1"/>
      <c r="AR999" s="1"/>
      <c r="AS999" s="1"/>
      <c r="AT999" s="1"/>
      <c r="AU999" s="1"/>
      <c r="AV999" s="1"/>
      <c r="AW999" s="1"/>
    </row>
    <row r="1000" spans="8:49">
      <c r="H1000"/>
      <c r="I1000"/>
      <c r="J1000"/>
      <c r="M1000"/>
      <c r="N1000"/>
      <c r="O1000"/>
      <c r="Q1000"/>
      <c r="R1000"/>
      <c r="AK1000" s="1"/>
      <c r="AQ1000" s="1"/>
      <c r="AR1000" s="1"/>
      <c r="AS1000" s="1"/>
      <c r="AT1000" s="1"/>
      <c r="AU1000" s="1"/>
      <c r="AV1000" s="1"/>
      <c r="AW1000" s="1"/>
    </row>
    <row r="1001" spans="8:49">
      <c r="H1001"/>
      <c r="I1001"/>
      <c r="J1001"/>
      <c r="M1001"/>
      <c r="N1001"/>
      <c r="O1001"/>
      <c r="Q1001"/>
      <c r="R1001"/>
      <c r="AK1001" s="1"/>
      <c r="AQ1001" s="1"/>
      <c r="AR1001" s="1"/>
      <c r="AS1001" s="1"/>
      <c r="AT1001" s="1"/>
      <c r="AU1001" s="1"/>
      <c r="AV1001" s="1"/>
      <c r="AW1001" s="1"/>
    </row>
    <row r="1002" spans="8:49">
      <c r="H1002"/>
      <c r="I1002"/>
      <c r="J1002"/>
      <c r="M1002"/>
      <c r="N1002"/>
      <c r="O1002"/>
      <c r="Q1002"/>
      <c r="R1002"/>
      <c r="AK1002" s="1"/>
      <c r="AQ1002" s="1"/>
      <c r="AR1002" s="1"/>
      <c r="AS1002" s="1"/>
      <c r="AT1002" s="1"/>
      <c r="AU1002" s="1"/>
      <c r="AV1002" s="1"/>
      <c r="AW1002" s="1"/>
    </row>
    <row r="1003" spans="8:49">
      <c r="H1003"/>
      <c r="I1003"/>
      <c r="J1003"/>
      <c r="M1003"/>
      <c r="N1003"/>
      <c r="O1003"/>
      <c r="Q1003"/>
      <c r="R1003"/>
      <c r="AK1003" s="1"/>
      <c r="AQ1003" s="1"/>
      <c r="AR1003" s="1"/>
      <c r="AS1003" s="1"/>
      <c r="AT1003" s="1"/>
      <c r="AU1003" s="1"/>
      <c r="AV1003" s="1"/>
      <c r="AW1003" s="1"/>
    </row>
    <row r="1004" spans="8:49">
      <c r="H1004"/>
      <c r="I1004"/>
      <c r="J1004"/>
      <c r="M1004"/>
      <c r="N1004"/>
      <c r="O1004"/>
      <c r="Q1004"/>
      <c r="R1004"/>
      <c r="AK1004" s="1"/>
      <c r="AQ1004" s="1"/>
      <c r="AR1004" s="1"/>
      <c r="AS1004" s="1"/>
      <c r="AT1004" s="1"/>
      <c r="AU1004" s="1"/>
      <c r="AV1004" s="1"/>
      <c r="AW1004" s="1"/>
    </row>
    <row r="1005" spans="8:49">
      <c r="H1005"/>
      <c r="I1005"/>
      <c r="J1005"/>
      <c r="M1005"/>
      <c r="N1005"/>
      <c r="O1005"/>
      <c r="Q1005"/>
      <c r="R1005"/>
      <c r="AK1005" s="1"/>
      <c r="AQ1005" s="1"/>
      <c r="AR1005" s="1"/>
      <c r="AS1005" s="1"/>
      <c r="AT1005" s="1"/>
      <c r="AU1005" s="1"/>
      <c r="AV1005" s="1"/>
      <c r="AW1005" s="1"/>
    </row>
    <row r="1006" spans="8:49">
      <c r="H1006"/>
      <c r="I1006"/>
      <c r="J1006"/>
      <c r="M1006"/>
      <c r="N1006"/>
      <c r="O1006"/>
      <c r="Q1006"/>
      <c r="R1006"/>
      <c r="AK1006" s="1"/>
      <c r="AQ1006" s="1"/>
      <c r="AR1006" s="1"/>
      <c r="AS1006" s="1"/>
      <c r="AT1006" s="1"/>
      <c r="AU1006" s="1"/>
      <c r="AV1006" s="1"/>
      <c r="AW1006" s="1"/>
    </row>
    <row r="1007" spans="8:49">
      <c r="H1007"/>
      <c r="I1007"/>
      <c r="J1007"/>
      <c r="M1007"/>
      <c r="N1007"/>
      <c r="O1007"/>
      <c r="Q1007"/>
      <c r="R1007"/>
      <c r="AK1007" s="1"/>
      <c r="AQ1007" s="1"/>
      <c r="AR1007" s="1"/>
      <c r="AS1007" s="1"/>
      <c r="AT1007" s="1"/>
      <c r="AU1007" s="1"/>
      <c r="AV1007" s="1"/>
      <c r="AW1007" s="1"/>
    </row>
    <row r="1008" spans="8:49">
      <c r="H1008"/>
      <c r="I1008"/>
      <c r="J1008"/>
      <c r="M1008"/>
      <c r="N1008"/>
      <c r="O1008"/>
      <c r="Q1008"/>
      <c r="R1008"/>
      <c r="AK1008" s="1"/>
      <c r="AQ1008" s="1"/>
      <c r="AR1008" s="1"/>
      <c r="AS1008" s="1"/>
      <c r="AT1008" s="1"/>
      <c r="AU1008" s="1"/>
      <c r="AV1008" s="1"/>
      <c r="AW1008" s="1"/>
    </row>
    <row r="1009" spans="8:49">
      <c r="H1009"/>
      <c r="I1009"/>
      <c r="J1009"/>
      <c r="M1009"/>
      <c r="N1009"/>
      <c r="O1009"/>
      <c r="Q1009"/>
      <c r="R1009"/>
      <c r="AK1009" s="1"/>
      <c r="AQ1009" s="1"/>
      <c r="AR1009" s="1"/>
      <c r="AS1009" s="1"/>
      <c r="AT1009" s="1"/>
      <c r="AU1009" s="1"/>
      <c r="AV1009" s="1"/>
      <c r="AW1009" s="1"/>
    </row>
    <row r="1010" spans="8:49">
      <c r="H1010"/>
      <c r="I1010"/>
      <c r="J1010"/>
      <c r="M1010"/>
      <c r="N1010"/>
      <c r="O1010"/>
      <c r="Q1010"/>
      <c r="R1010"/>
      <c r="AK1010" s="1"/>
      <c r="AQ1010" s="1"/>
      <c r="AR1010" s="1"/>
      <c r="AS1010" s="1"/>
      <c r="AT1010" s="1"/>
      <c r="AU1010" s="1"/>
      <c r="AV1010" s="1"/>
      <c r="AW1010" s="1"/>
    </row>
    <row r="1011" spans="8:49">
      <c r="H1011"/>
      <c r="I1011"/>
      <c r="J1011"/>
      <c r="M1011"/>
      <c r="N1011"/>
      <c r="O1011"/>
      <c r="Q1011"/>
      <c r="R1011"/>
      <c r="AK1011" s="1"/>
      <c r="AQ1011" s="1"/>
      <c r="AR1011" s="1"/>
      <c r="AS1011" s="1"/>
      <c r="AT1011" s="1"/>
      <c r="AU1011" s="1"/>
      <c r="AV1011" s="1"/>
      <c r="AW1011" s="1"/>
    </row>
    <row r="1012" spans="8:49">
      <c r="H1012"/>
      <c r="I1012"/>
      <c r="J1012"/>
      <c r="M1012"/>
      <c r="N1012"/>
      <c r="O1012"/>
      <c r="Q1012"/>
      <c r="R1012"/>
      <c r="AK1012" s="1"/>
      <c r="AQ1012" s="1"/>
      <c r="AR1012" s="1"/>
      <c r="AS1012" s="1"/>
      <c r="AT1012" s="1"/>
      <c r="AU1012" s="1"/>
      <c r="AV1012" s="1"/>
      <c r="AW1012" s="1"/>
    </row>
    <row r="1013" spans="8:49">
      <c r="H1013"/>
      <c r="I1013"/>
      <c r="J1013"/>
      <c r="M1013"/>
      <c r="N1013"/>
      <c r="O1013"/>
      <c r="Q1013"/>
      <c r="R1013"/>
      <c r="AK1013" s="1"/>
      <c r="AQ1013" s="1"/>
      <c r="AR1013" s="1"/>
      <c r="AS1013" s="1"/>
      <c r="AT1013" s="1"/>
      <c r="AU1013" s="1"/>
      <c r="AV1013" s="1"/>
      <c r="AW1013" s="1"/>
    </row>
    <row r="1014" spans="8:49">
      <c r="H1014"/>
      <c r="I1014"/>
      <c r="J1014"/>
      <c r="M1014"/>
      <c r="N1014"/>
      <c r="O1014"/>
      <c r="Q1014"/>
      <c r="R1014"/>
      <c r="AK1014" s="1"/>
      <c r="AQ1014" s="1"/>
      <c r="AR1014" s="1"/>
      <c r="AS1014" s="1"/>
      <c r="AT1014" s="1"/>
      <c r="AU1014" s="1"/>
      <c r="AV1014" s="1"/>
      <c r="AW1014" s="1"/>
    </row>
    <row r="1015" spans="8:49">
      <c r="H1015"/>
      <c r="I1015"/>
      <c r="J1015"/>
      <c r="M1015"/>
      <c r="N1015"/>
      <c r="O1015"/>
      <c r="Q1015"/>
      <c r="R1015"/>
      <c r="AK1015" s="1"/>
      <c r="AQ1015" s="1"/>
      <c r="AR1015" s="1"/>
      <c r="AS1015" s="1"/>
      <c r="AT1015" s="1"/>
      <c r="AU1015" s="1"/>
      <c r="AV1015" s="1"/>
      <c r="AW1015" s="1"/>
    </row>
    <row r="1016" spans="8:49">
      <c r="H1016"/>
      <c r="I1016"/>
      <c r="J1016"/>
      <c r="M1016"/>
      <c r="N1016"/>
      <c r="O1016"/>
      <c r="Q1016"/>
      <c r="R1016"/>
      <c r="AK1016" s="1"/>
      <c r="AQ1016" s="1"/>
      <c r="AR1016" s="1"/>
      <c r="AS1016" s="1"/>
      <c r="AT1016" s="1"/>
      <c r="AU1016" s="1"/>
      <c r="AV1016" s="1"/>
      <c r="AW1016" s="1"/>
    </row>
    <row r="1017" spans="8:49">
      <c r="H1017"/>
      <c r="I1017"/>
      <c r="J1017"/>
      <c r="M1017"/>
      <c r="N1017"/>
      <c r="O1017"/>
      <c r="Q1017"/>
      <c r="R1017"/>
      <c r="AK1017" s="1"/>
      <c r="AQ1017" s="1"/>
      <c r="AR1017" s="1"/>
      <c r="AS1017" s="1"/>
      <c r="AT1017" s="1"/>
      <c r="AU1017" s="1"/>
      <c r="AV1017" s="1"/>
      <c r="AW1017" s="1"/>
    </row>
    <row r="1018" spans="8:49">
      <c r="H1018"/>
      <c r="I1018"/>
      <c r="J1018"/>
      <c r="M1018"/>
      <c r="N1018"/>
      <c r="O1018"/>
      <c r="Q1018"/>
      <c r="R1018"/>
      <c r="AK1018" s="1"/>
      <c r="AQ1018" s="1"/>
      <c r="AR1018" s="1"/>
      <c r="AS1018" s="1"/>
      <c r="AT1018" s="1"/>
      <c r="AU1018" s="1"/>
      <c r="AV1018" s="1"/>
      <c r="AW1018" s="1"/>
    </row>
    <row r="1019" spans="8:49">
      <c r="H1019"/>
      <c r="I1019"/>
      <c r="J1019"/>
      <c r="M1019"/>
      <c r="N1019"/>
      <c r="O1019"/>
      <c r="Q1019"/>
      <c r="R1019"/>
      <c r="AK1019" s="1"/>
      <c r="AQ1019" s="1"/>
      <c r="AR1019" s="1"/>
      <c r="AS1019" s="1"/>
      <c r="AT1019" s="1"/>
      <c r="AU1019" s="1"/>
      <c r="AV1019" s="1"/>
      <c r="AW1019" s="1"/>
    </row>
    <row r="1020" spans="8:49">
      <c r="H1020"/>
      <c r="I1020"/>
      <c r="J1020"/>
      <c r="M1020"/>
      <c r="N1020"/>
      <c r="O1020"/>
      <c r="Q1020"/>
      <c r="R1020"/>
      <c r="AK1020" s="1"/>
      <c r="AQ1020" s="1"/>
      <c r="AR1020" s="1"/>
      <c r="AS1020" s="1"/>
      <c r="AT1020" s="1"/>
      <c r="AU1020" s="1"/>
      <c r="AV1020" s="1"/>
      <c r="AW1020" s="1"/>
    </row>
    <row r="1021" spans="8:49">
      <c r="H1021"/>
      <c r="I1021"/>
      <c r="J1021"/>
      <c r="M1021"/>
      <c r="N1021"/>
      <c r="O1021"/>
      <c r="Q1021"/>
      <c r="R1021"/>
      <c r="AK1021" s="1"/>
      <c r="AQ1021" s="1"/>
      <c r="AR1021" s="1"/>
      <c r="AS1021" s="1"/>
      <c r="AT1021" s="1"/>
      <c r="AU1021" s="1"/>
      <c r="AV1021" s="1"/>
      <c r="AW1021" s="1"/>
    </row>
    <row r="1022" spans="8:49">
      <c r="H1022"/>
      <c r="I1022"/>
      <c r="J1022"/>
      <c r="M1022"/>
      <c r="N1022"/>
      <c r="O1022"/>
      <c r="Q1022"/>
      <c r="R1022"/>
      <c r="AK1022" s="1"/>
      <c r="AQ1022" s="1"/>
      <c r="AR1022" s="1"/>
      <c r="AS1022" s="1"/>
      <c r="AT1022" s="1"/>
      <c r="AU1022" s="1"/>
      <c r="AV1022" s="1"/>
      <c r="AW1022" s="1"/>
    </row>
    <row r="1023" spans="8:49">
      <c r="H1023"/>
      <c r="I1023"/>
      <c r="J1023"/>
      <c r="M1023"/>
      <c r="N1023"/>
      <c r="O1023"/>
      <c r="Q1023"/>
      <c r="R1023"/>
      <c r="AK1023" s="1"/>
      <c r="AQ1023" s="1"/>
      <c r="AR1023" s="1"/>
      <c r="AS1023" s="1"/>
      <c r="AT1023" s="1"/>
      <c r="AU1023" s="1"/>
      <c r="AV1023" s="1"/>
      <c r="AW1023" s="1"/>
    </row>
    <row r="1024" spans="8:49">
      <c r="H1024"/>
      <c r="I1024"/>
      <c r="J1024"/>
      <c r="M1024"/>
      <c r="N1024"/>
      <c r="O1024"/>
      <c r="Q1024"/>
      <c r="R1024"/>
      <c r="AK1024" s="1"/>
      <c r="AQ1024" s="1"/>
      <c r="AR1024" s="1"/>
      <c r="AS1024" s="1"/>
      <c r="AT1024" s="1"/>
      <c r="AU1024" s="1"/>
      <c r="AV1024" s="1"/>
      <c r="AW1024" s="1"/>
    </row>
    <row r="1025" spans="8:49">
      <c r="H1025"/>
      <c r="I1025"/>
      <c r="J1025"/>
      <c r="M1025"/>
      <c r="N1025"/>
      <c r="O1025"/>
      <c r="Q1025"/>
      <c r="R1025"/>
      <c r="AK1025" s="1"/>
      <c r="AQ1025" s="1"/>
      <c r="AR1025" s="1"/>
      <c r="AS1025" s="1"/>
      <c r="AT1025" s="1"/>
      <c r="AU1025" s="1"/>
      <c r="AV1025" s="1"/>
      <c r="AW1025" s="1"/>
    </row>
    <row r="1026" spans="8:49">
      <c r="H1026"/>
      <c r="I1026"/>
      <c r="J1026"/>
      <c r="M1026"/>
      <c r="N1026"/>
      <c r="O1026"/>
      <c r="Q1026"/>
      <c r="R1026"/>
      <c r="AK1026" s="1"/>
      <c r="AQ1026" s="1"/>
      <c r="AR1026" s="1"/>
      <c r="AS1026" s="1"/>
      <c r="AT1026" s="1"/>
      <c r="AU1026" s="1"/>
      <c r="AV1026" s="1"/>
      <c r="AW1026" s="1"/>
    </row>
    <row r="1027" spans="8:49">
      <c r="H1027"/>
      <c r="I1027"/>
      <c r="J1027"/>
      <c r="M1027"/>
      <c r="N1027"/>
      <c r="O1027"/>
      <c r="Q1027"/>
      <c r="R1027"/>
      <c r="AK1027" s="1"/>
      <c r="AQ1027" s="1"/>
      <c r="AR1027" s="1"/>
      <c r="AS1027" s="1"/>
      <c r="AT1027" s="1"/>
      <c r="AU1027" s="1"/>
      <c r="AV1027" s="1"/>
      <c r="AW1027" s="1"/>
    </row>
    <row r="1028" spans="8:49">
      <c r="H1028"/>
      <c r="I1028"/>
      <c r="J1028"/>
      <c r="M1028"/>
      <c r="N1028"/>
      <c r="O1028"/>
      <c r="Q1028"/>
      <c r="R1028"/>
      <c r="AK1028" s="1"/>
      <c r="AQ1028" s="1"/>
      <c r="AR1028" s="1"/>
      <c r="AS1028" s="1"/>
      <c r="AT1028" s="1"/>
      <c r="AU1028" s="1"/>
      <c r="AV1028" s="1"/>
      <c r="AW1028" s="1"/>
    </row>
    <row r="1029" spans="8:49">
      <c r="H1029"/>
      <c r="I1029"/>
      <c r="J1029"/>
      <c r="M1029"/>
      <c r="N1029"/>
      <c r="O1029"/>
      <c r="Q1029"/>
      <c r="R1029"/>
      <c r="AK1029" s="1"/>
      <c r="AQ1029" s="1"/>
      <c r="AR1029" s="1"/>
      <c r="AS1029" s="1"/>
      <c r="AT1029" s="1"/>
      <c r="AU1029" s="1"/>
      <c r="AV1029" s="1"/>
      <c r="AW1029" s="1"/>
    </row>
    <row r="1030" spans="8:49">
      <c r="H1030"/>
      <c r="I1030"/>
      <c r="J1030"/>
      <c r="M1030"/>
      <c r="N1030"/>
      <c r="O1030"/>
      <c r="Q1030"/>
      <c r="R1030"/>
      <c r="AK1030" s="1"/>
      <c r="AQ1030" s="1"/>
      <c r="AR1030" s="1"/>
      <c r="AS1030" s="1"/>
      <c r="AT1030" s="1"/>
      <c r="AU1030" s="1"/>
      <c r="AV1030" s="1"/>
      <c r="AW1030" s="1"/>
    </row>
    <row r="1031" spans="8:49">
      <c r="H1031"/>
      <c r="I1031"/>
      <c r="J1031"/>
      <c r="M1031"/>
      <c r="N1031"/>
      <c r="O1031"/>
      <c r="Q1031"/>
      <c r="R1031"/>
      <c r="AK1031" s="1"/>
      <c r="AQ1031" s="1"/>
      <c r="AR1031" s="1"/>
      <c r="AS1031" s="1"/>
      <c r="AT1031" s="1"/>
      <c r="AU1031" s="1"/>
      <c r="AV1031" s="1"/>
      <c r="AW1031" s="1"/>
    </row>
    <row r="1032" spans="8:49">
      <c r="H1032"/>
      <c r="I1032"/>
      <c r="J1032"/>
      <c r="M1032"/>
      <c r="N1032"/>
      <c r="O1032"/>
      <c r="Q1032"/>
      <c r="R1032"/>
      <c r="AK1032" s="1"/>
      <c r="AQ1032" s="1"/>
      <c r="AR1032" s="1"/>
      <c r="AS1032" s="1"/>
      <c r="AT1032" s="1"/>
      <c r="AU1032" s="1"/>
      <c r="AV1032" s="1"/>
      <c r="AW1032" s="1"/>
    </row>
    <row r="1033" spans="8:49">
      <c r="H1033"/>
      <c r="I1033"/>
      <c r="J1033"/>
      <c r="M1033"/>
      <c r="N1033"/>
      <c r="O1033"/>
      <c r="Q1033"/>
      <c r="R1033"/>
      <c r="AK1033" s="1"/>
      <c r="AQ1033" s="1"/>
      <c r="AR1033" s="1"/>
      <c r="AS1033" s="1"/>
      <c r="AT1033" s="1"/>
      <c r="AU1033" s="1"/>
      <c r="AV1033" s="1"/>
      <c r="AW1033" s="1"/>
    </row>
    <row r="1034" spans="8:49">
      <c r="H1034"/>
      <c r="I1034"/>
      <c r="J1034"/>
      <c r="M1034"/>
      <c r="N1034"/>
      <c r="O1034"/>
      <c r="Q1034"/>
      <c r="R1034"/>
      <c r="AK1034" s="1"/>
      <c r="AQ1034" s="1"/>
      <c r="AR1034" s="1"/>
      <c r="AS1034" s="1"/>
      <c r="AT1034" s="1"/>
      <c r="AU1034" s="1"/>
      <c r="AV1034" s="1"/>
      <c r="AW1034" s="1"/>
    </row>
    <row r="1035" spans="8:49">
      <c r="H1035"/>
      <c r="I1035"/>
      <c r="J1035"/>
      <c r="M1035"/>
      <c r="N1035"/>
      <c r="O1035"/>
      <c r="Q1035"/>
      <c r="R1035"/>
      <c r="AK1035" s="1"/>
      <c r="AQ1035" s="1"/>
      <c r="AR1035" s="1"/>
      <c r="AS1035" s="1"/>
      <c r="AT1035" s="1"/>
      <c r="AU1035" s="1"/>
      <c r="AV1035" s="1"/>
      <c r="AW1035" s="1"/>
    </row>
    <row r="1036" spans="8:49">
      <c r="H1036"/>
      <c r="I1036"/>
      <c r="J1036"/>
      <c r="M1036"/>
      <c r="N1036"/>
      <c r="O1036"/>
      <c r="Q1036"/>
      <c r="R1036"/>
      <c r="AK1036" s="1"/>
      <c r="AQ1036" s="1"/>
      <c r="AR1036" s="1"/>
      <c r="AS1036" s="1"/>
      <c r="AT1036" s="1"/>
      <c r="AU1036" s="1"/>
      <c r="AV1036" s="1"/>
      <c r="AW1036" s="1"/>
    </row>
    <row r="1037" spans="8:49">
      <c r="H1037"/>
      <c r="I1037"/>
      <c r="J1037"/>
      <c r="M1037"/>
      <c r="N1037"/>
      <c r="O1037"/>
      <c r="Q1037"/>
      <c r="R1037"/>
      <c r="AK1037" s="1"/>
      <c r="AQ1037" s="1"/>
      <c r="AR1037" s="1"/>
      <c r="AS1037" s="1"/>
      <c r="AT1037" s="1"/>
      <c r="AU1037" s="1"/>
      <c r="AV1037" s="1"/>
      <c r="AW1037" s="1"/>
    </row>
    <row r="1038" spans="8:49">
      <c r="H1038"/>
      <c r="I1038"/>
      <c r="J1038"/>
      <c r="M1038"/>
      <c r="N1038"/>
      <c r="O1038"/>
      <c r="Q1038"/>
      <c r="R1038"/>
      <c r="AK1038" s="1"/>
      <c r="AQ1038" s="1"/>
      <c r="AR1038" s="1"/>
      <c r="AS1038" s="1"/>
      <c r="AT1038" s="1"/>
      <c r="AU1038" s="1"/>
      <c r="AV1038" s="1"/>
      <c r="AW1038" s="1"/>
    </row>
    <row r="1039" spans="8:49">
      <c r="H1039"/>
      <c r="I1039"/>
      <c r="J1039"/>
      <c r="M1039"/>
      <c r="N1039"/>
      <c r="O1039"/>
      <c r="Q1039"/>
      <c r="R1039"/>
      <c r="AK1039" s="1"/>
      <c r="AQ1039" s="1"/>
      <c r="AR1039" s="1"/>
      <c r="AS1039" s="1"/>
      <c r="AT1039" s="1"/>
      <c r="AU1039" s="1"/>
      <c r="AV1039" s="1"/>
      <c r="AW1039" s="1"/>
    </row>
    <row r="1040" spans="8:49">
      <c r="H1040"/>
      <c r="I1040"/>
      <c r="J1040"/>
      <c r="M1040"/>
      <c r="N1040"/>
      <c r="O1040"/>
      <c r="Q1040"/>
      <c r="R1040"/>
      <c r="AK1040" s="1"/>
      <c r="AQ1040" s="1"/>
      <c r="AR1040" s="1"/>
      <c r="AS1040" s="1"/>
      <c r="AT1040" s="1"/>
      <c r="AU1040" s="1"/>
      <c r="AV1040" s="1"/>
      <c r="AW1040" s="1"/>
    </row>
    <row r="1041" spans="8:49">
      <c r="H1041"/>
      <c r="I1041"/>
      <c r="J1041"/>
      <c r="M1041"/>
      <c r="N1041"/>
      <c r="O1041"/>
      <c r="Q1041"/>
      <c r="R1041"/>
      <c r="AK1041" s="1"/>
      <c r="AQ1041" s="1"/>
      <c r="AR1041" s="1"/>
      <c r="AS1041" s="1"/>
      <c r="AT1041" s="1"/>
      <c r="AU1041" s="1"/>
      <c r="AV1041" s="1"/>
      <c r="AW1041" s="1"/>
    </row>
    <row r="1042" spans="8:49">
      <c r="H1042"/>
      <c r="I1042"/>
      <c r="J1042"/>
      <c r="M1042"/>
      <c r="N1042"/>
      <c r="O1042"/>
      <c r="Q1042"/>
      <c r="R1042"/>
      <c r="AK1042" s="1"/>
      <c r="AQ1042" s="1"/>
      <c r="AR1042" s="1"/>
      <c r="AS1042" s="1"/>
      <c r="AT1042" s="1"/>
      <c r="AU1042" s="1"/>
      <c r="AV1042" s="1"/>
      <c r="AW1042" s="1"/>
    </row>
    <row r="1043" spans="8:49">
      <c r="H1043"/>
      <c r="I1043"/>
      <c r="J1043"/>
      <c r="M1043"/>
      <c r="N1043"/>
      <c r="O1043"/>
      <c r="Q1043"/>
      <c r="R1043"/>
      <c r="AK1043" s="1"/>
      <c r="AQ1043" s="1"/>
      <c r="AR1043" s="1"/>
      <c r="AS1043" s="1"/>
      <c r="AT1043" s="1"/>
      <c r="AU1043" s="1"/>
      <c r="AV1043" s="1"/>
      <c r="AW1043" s="1"/>
    </row>
    <row r="1044" spans="8:49">
      <c r="H1044"/>
      <c r="I1044"/>
      <c r="J1044"/>
      <c r="M1044"/>
      <c r="N1044"/>
      <c r="O1044"/>
      <c r="Q1044"/>
      <c r="R1044"/>
      <c r="AK1044" s="1"/>
      <c r="AQ1044" s="1"/>
      <c r="AR1044" s="1"/>
      <c r="AS1044" s="1"/>
      <c r="AT1044" s="1"/>
      <c r="AU1044" s="1"/>
      <c r="AV1044" s="1"/>
      <c r="AW1044" s="1"/>
    </row>
    <row r="1045" spans="8:49">
      <c r="H1045"/>
      <c r="I1045"/>
      <c r="J1045"/>
      <c r="M1045"/>
      <c r="N1045"/>
      <c r="O1045"/>
      <c r="Q1045"/>
      <c r="R1045"/>
      <c r="AK1045" s="1"/>
      <c r="AQ1045" s="1"/>
      <c r="AR1045" s="1"/>
      <c r="AS1045" s="1"/>
      <c r="AT1045" s="1"/>
      <c r="AU1045" s="1"/>
      <c r="AV1045" s="1"/>
      <c r="AW1045" s="1"/>
    </row>
    <row r="1046" spans="8:49">
      <c r="H1046"/>
      <c r="I1046"/>
      <c r="J1046"/>
      <c r="M1046"/>
      <c r="N1046"/>
      <c r="O1046"/>
      <c r="Q1046"/>
      <c r="R1046"/>
      <c r="AK1046" s="1"/>
      <c r="AQ1046" s="1"/>
      <c r="AR1046" s="1"/>
      <c r="AS1046" s="1"/>
      <c r="AT1046" s="1"/>
      <c r="AU1046" s="1"/>
      <c r="AV1046" s="1"/>
      <c r="AW1046" s="1"/>
    </row>
    <row r="1047" spans="8:49">
      <c r="H1047"/>
      <c r="I1047"/>
      <c r="J1047"/>
      <c r="M1047"/>
      <c r="N1047"/>
      <c r="O1047"/>
      <c r="Q1047"/>
      <c r="R1047"/>
      <c r="AK1047" s="1"/>
      <c r="AQ1047" s="1"/>
      <c r="AR1047" s="1"/>
      <c r="AS1047" s="1"/>
      <c r="AT1047" s="1"/>
      <c r="AU1047" s="1"/>
      <c r="AV1047" s="1"/>
      <c r="AW1047" s="1"/>
    </row>
    <row r="1048" spans="8:49">
      <c r="H1048"/>
      <c r="I1048"/>
      <c r="J1048"/>
      <c r="M1048"/>
      <c r="N1048"/>
      <c r="O1048"/>
      <c r="Q1048"/>
      <c r="R1048"/>
      <c r="AK1048" s="1"/>
      <c r="AQ1048" s="1"/>
      <c r="AR1048" s="1"/>
      <c r="AS1048" s="1"/>
      <c r="AT1048" s="1"/>
      <c r="AU1048" s="1"/>
      <c r="AV1048" s="1"/>
      <c r="AW1048" s="1"/>
    </row>
    <row r="1049" spans="8:49">
      <c r="H1049"/>
      <c r="I1049"/>
      <c r="J1049"/>
      <c r="M1049"/>
      <c r="N1049"/>
      <c r="O1049"/>
      <c r="Q1049"/>
      <c r="R1049"/>
      <c r="AK1049" s="1"/>
      <c r="AQ1049" s="1"/>
      <c r="AR1049" s="1"/>
      <c r="AS1049" s="1"/>
      <c r="AT1049" s="1"/>
      <c r="AU1049" s="1"/>
      <c r="AV1049" s="1"/>
      <c r="AW1049" s="1"/>
    </row>
    <row r="1050" spans="8:49">
      <c r="H1050"/>
      <c r="I1050"/>
      <c r="J1050"/>
      <c r="M1050"/>
      <c r="N1050"/>
      <c r="O1050"/>
      <c r="Q1050"/>
      <c r="R1050"/>
      <c r="AK1050" s="1"/>
      <c r="AQ1050" s="1"/>
      <c r="AR1050" s="1"/>
      <c r="AS1050" s="1"/>
      <c r="AT1050" s="1"/>
      <c r="AU1050" s="1"/>
      <c r="AV1050" s="1"/>
      <c r="AW1050" s="1"/>
    </row>
    <row r="1051" spans="8:49">
      <c r="H1051"/>
      <c r="I1051"/>
      <c r="J1051"/>
      <c r="M1051"/>
      <c r="N1051"/>
      <c r="O1051"/>
      <c r="Q1051"/>
      <c r="R1051"/>
      <c r="AK1051" s="1"/>
      <c r="AQ1051" s="1"/>
      <c r="AR1051" s="1"/>
      <c r="AS1051" s="1"/>
      <c r="AT1051" s="1"/>
      <c r="AU1051" s="1"/>
      <c r="AV1051" s="1"/>
      <c r="AW1051" s="1"/>
    </row>
    <row r="1052" spans="8:49">
      <c r="H1052"/>
      <c r="I1052"/>
      <c r="J1052"/>
      <c r="M1052"/>
      <c r="N1052"/>
      <c r="O1052"/>
      <c r="Q1052"/>
      <c r="R1052"/>
      <c r="AK1052" s="1"/>
      <c r="AQ1052" s="1"/>
      <c r="AR1052" s="1"/>
      <c r="AS1052" s="1"/>
      <c r="AT1052" s="1"/>
      <c r="AU1052" s="1"/>
      <c r="AV1052" s="1"/>
      <c r="AW1052" s="1"/>
    </row>
    <row r="1053" spans="8:49">
      <c r="H1053"/>
      <c r="I1053"/>
      <c r="J1053"/>
      <c r="M1053"/>
      <c r="N1053"/>
      <c r="O1053"/>
      <c r="Q1053"/>
      <c r="R1053"/>
      <c r="AK1053" s="1"/>
      <c r="AQ1053" s="1"/>
      <c r="AR1053" s="1"/>
      <c r="AS1053" s="1"/>
      <c r="AT1053" s="1"/>
      <c r="AU1053" s="1"/>
      <c r="AV1053" s="1"/>
      <c r="AW1053" s="1"/>
    </row>
    <row r="1054" spans="8:49">
      <c r="H1054"/>
      <c r="I1054"/>
      <c r="J1054"/>
      <c r="M1054"/>
      <c r="N1054"/>
      <c r="O1054"/>
      <c r="Q1054"/>
      <c r="R1054"/>
      <c r="AK1054" s="1"/>
      <c r="AQ1054" s="1"/>
      <c r="AR1054" s="1"/>
      <c r="AS1054" s="1"/>
      <c r="AT1054" s="1"/>
      <c r="AU1054" s="1"/>
      <c r="AV1054" s="1"/>
      <c r="AW1054" s="1"/>
    </row>
    <row r="1055" spans="8:49">
      <c r="H1055"/>
      <c r="I1055"/>
      <c r="J1055"/>
      <c r="M1055"/>
      <c r="N1055"/>
      <c r="O1055"/>
      <c r="Q1055"/>
      <c r="R1055"/>
      <c r="AK1055" s="1"/>
      <c r="AQ1055" s="1"/>
      <c r="AR1055" s="1"/>
      <c r="AS1055" s="1"/>
      <c r="AT1055" s="1"/>
      <c r="AU1055" s="1"/>
      <c r="AV1055" s="1"/>
      <c r="AW1055" s="1"/>
    </row>
    <row r="1056" spans="8:49">
      <c r="H1056"/>
      <c r="I1056"/>
      <c r="J1056"/>
      <c r="M1056"/>
      <c r="N1056"/>
      <c r="O1056"/>
      <c r="Q1056"/>
      <c r="R1056"/>
      <c r="AK1056" s="1"/>
      <c r="AQ1056" s="1"/>
      <c r="AR1056" s="1"/>
      <c r="AS1056" s="1"/>
      <c r="AT1056" s="1"/>
      <c r="AU1056" s="1"/>
      <c r="AV1056" s="1"/>
      <c r="AW1056" s="1"/>
    </row>
    <row r="1057" spans="8:49">
      <c r="H1057"/>
      <c r="I1057"/>
      <c r="J1057"/>
      <c r="M1057"/>
      <c r="N1057"/>
      <c r="O1057"/>
      <c r="Q1057"/>
      <c r="R1057"/>
      <c r="AK1057" s="1"/>
      <c r="AQ1057" s="1"/>
      <c r="AR1057" s="1"/>
      <c r="AS1057" s="1"/>
      <c r="AT1057" s="1"/>
      <c r="AU1057" s="1"/>
      <c r="AV1057" s="1"/>
      <c r="AW1057" s="1"/>
    </row>
    <row r="1058" spans="8:49">
      <c r="H1058"/>
      <c r="I1058"/>
      <c r="J1058"/>
      <c r="M1058"/>
      <c r="N1058"/>
      <c r="O1058"/>
      <c r="Q1058"/>
      <c r="R1058"/>
      <c r="AK1058" s="1"/>
      <c r="AQ1058" s="1"/>
      <c r="AR1058" s="1"/>
      <c r="AS1058" s="1"/>
      <c r="AT1058" s="1"/>
      <c r="AU1058" s="1"/>
      <c r="AV1058" s="1"/>
      <c r="AW1058" s="1"/>
    </row>
    <row r="1059" spans="8:49">
      <c r="H1059"/>
      <c r="I1059"/>
      <c r="J1059"/>
      <c r="M1059"/>
      <c r="N1059"/>
      <c r="O1059"/>
      <c r="Q1059"/>
      <c r="R1059"/>
      <c r="AK1059" s="1"/>
      <c r="AQ1059" s="1"/>
      <c r="AR1059" s="1"/>
      <c r="AS1059" s="1"/>
      <c r="AT1059" s="1"/>
      <c r="AU1059" s="1"/>
      <c r="AV1059" s="1"/>
      <c r="AW1059" s="1"/>
    </row>
    <row r="1060" spans="8:49">
      <c r="H1060"/>
      <c r="I1060"/>
      <c r="J1060"/>
      <c r="M1060"/>
      <c r="N1060"/>
      <c r="O1060"/>
      <c r="Q1060"/>
      <c r="R1060"/>
      <c r="AK1060" s="1"/>
      <c r="AQ1060" s="1"/>
      <c r="AR1060" s="1"/>
      <c r="AS1060" s="1"/>
      <c r="AT1060" s="1"/>
      <c r="AU1060" s="1"/>
      <c r="AV1060" s="1"/>
      <c r="AW1060" s="1"/>
    </row>
    <row r="1061" spans="8:49">
      <c r="H1061"/>
      <c r="I1061"/>
      <c r="J1061"/>
      <c r="M1061"/>
      <c r="N1061"/>
      <c r="O1061"/>
      <c r="Q1061"/>
      <c r="R1061"/>
      <c r="AK1061" s="1"/>
      <c r="AQ1061" s="1"/>
      <c r="AR1061" s="1"/>
      <c r="AS1061" s="1"/>
      <c r="AT1061" s="1"/>
      <c r="AU1061" s="1"/>
      <c r="AV1061" s="1"/>
      <c r="AW1061" s="1"/>
    </row>
    <row r="1062" spans="8:49">
      <c r="H1062"/>
      <c r="I1062"/>
      <c r="J1062"/>
      <c r="M1062"/>
      <c r="N1062"/>
      <c r="O1062"/>
      <c r="Q1062"/>
      <c r="R1062"/>
      <c r="AK1062" s="1"/>
      <c r="AQ1062" s="1"/>
      <c r="AR1062" s="1"/>
      <c r="AS1062" s="1"/>
      <c r="AT1062" s="1"/>
      <c r="AU1062" s="1"/>
      <c r="AV1062" s="1"/>
      <c r="AW1062" s="1"/>
    </row>
    <row r="1063" spans="8:49">
      <c r="H1063"/>
      <c r="I1063"/>
      <c r="J1063"/>
      <c r="M1063"/>
      <c r="N1063"/>
      <c r="O1063"/>
      <c r="Q1063"/>
      <c r="R1063"/>
      <c r="AK1063" s="1"/>
      <c r="AQ1063" s="1"/>
      <c r="AR1063" s="1"/>
      <c r="AS1063" s="1"/>
      <c r="AT1063" s="1"/>
      <c r="AU1063" s="1"/>
      <c r="AV1063" s="1"/>
      <c r="AW1063" s="1"/>
    </row>
    <row r="1064" spans="8:49">
      <c r="H1064"/>
      <c r="I1064"/>
      <c r="J1064"/>
      <c r="M1064"/>
      <c r="N1064"/>
      <c r="O1064"/>
      <c r="Q1064"/>
      <c r="R1064"/>
      <c r="AK1064" s="1"/>
      <c r="AQ1064" s="1"/>
      <c r="AR1064" s="1"/>
      <c r="AS1064" s="1"/>
      <c r="AT1064" s="1"/>
      <c r="AU1064" s="1"/>
      <c r="AV1064" s="1"/>
      <c r="AW1064" s="1"/>
    </row>
    <row r="1065" spans="8:49">
      <c r="H1065"/>
      <c r="I1065"/>
      <c r="J1065"/>
      <c r="M1065"/>
      <c r="N1065"/>
      <c r="O1065"/>
      <c r="Q1065"/>
      <c r="R1065"/>
      <c r="AK1065" s="1"/>
      <c r="AQ1065" s="1"/>
      <c r="AR1065" s="1"/>
      <c r="AS1065" s="1"/>
      <c r="AT1065" s="1"/>
      <c r="AU1065" s="1"/>
      <c r="AV1065" s="1"/>
      <c r="AW1065" s="1"/>
    </row>
    <row r="1066" spans="8:49">
      <c r="H1066"/>
      <c r="I1066"/>
      <c r="J1066"/>
      <c r="M1066"/>
      <c r="N1066"/>
      <c r="O1066"/>
      <c r="Q1066"/>
      <c r="R1066"/>
      <c r="AK1066" s="1"/>
      <c r="AQ1066" s="1"/>
      <c r="AR1066" s="1"/>
      <c r="AS1066" s="1"/>
      <c r="AT1066" s="1"/>
      <c r="AU1066" s="1"/>
      <c r="AV1066" s="1"/>
      <c r="AW1066" s="1"/>
    </row>
    <row r="1067" spans="8:49">
      <c r="H1067"/>
      <c r="I1067"/>
      <c r="J1067"/>
      <c r="M1067"/>
      <c r="N1067"/>
      <c r="O1067"/>
      <c r="Q1067"/>
      <c r="R1067"/>
      <c r="AK1067" s="1"/>
      <c r="AQ1067" s="1"/>
      <c r="AR1067" s="1"/>
      <c r="AS1067" s="1"/>
      <c r="AT1067" s="1"/>
      <c r="AU1067" s="1"/>
      <c r="AV1067" s="1"/>
      <c r="AW1067" s="1"/>
    </row>
    <row r="1068" spans="8:49">
      <c r="H1068"/>
      <c r="I1068"/>
      <c r="J1068"/>
      <c r="M1068"/>
      <c r="N1068"/>
      <c r="O1068"/>
      <c r="Q1068"/>
      <c r="R1068"/>
      <c r="AK1068" s="1"/>
      <c r="AQ1068" s="1"/>
      <c r="AR1068" s="1"/>
      <c r="AS1068" s="1"/>
      <c r="AT1068" s="1"/>
      <c r="AU1068" s="1"/>
      <c r="AV1068" s="1"/>
      <c r="AW1068" s="1"/>
    </row>
    <row r="1069" spans="8:49">
      <c r="H1069"/>
      <c r="I1069"/>
      <c r="J1069"/>
      <c r="M1069"/>
      <c r="N1069"/>
      <c r="O1069"/>
      <c r="Q1069"/>
      <c r="R1069"/>
      <c r="AK1069" s="1"/>
      <c r="AQ1069" s="1"/>
      <c r="AR1069" s="1"/>
      <c r="AS1069" s="1"/>
      <c r="AT1069" s="1"/>
      <c r="AU1069" s="1"/>
      <c r="AV1069" s="1"/>
      <c r="AW1069" s="1"/>
    </row>
    <row r="1070" spans="8:49">
      <c r="H1070"/>
      <c r="I1070"/>
      <c r="J1070"/>
      <c r="M1070"/>
      <c r="N1070"/>
      <c r="O1070"/>
      <c r="Q1070"/>
      <c r="R1070"/>
      <c r="AK1070" s="1"/>
      <c r="AQ1070" s="1"/>
      <c r="AR1070" s="1"/>
      <c r="AS1070" s="1"/>
      <c r="AT1070" s="1"/>
      <c r="AU1070" s="1"/>
      <c r="AV1070" s="1"/>
      <c r="AW1070" s="1"/>
    </row>
    <row r="1071" spans="8:49">
      <c r="H1071"/>
      <c r="I1071"/>
      <c r="J1071"/>
      <c r="M1071"/>
      <c r="N1071"/>
      <c r="O1071"/>
      <c r="Q1071"/>
      <c r="R1071"/>
      <c r="AK1071" s="1"/>
      <c r="AQ1071" s="1"/>
      <c r="AR1071" s="1"/>
      <c r="AS1071" s="1"/>
      <c r="AT1071" s="1"/>
      <c r="AU1071" s="1"/>
      <c r="AV1071" s="1"/>
      <c r="AW1071" s="1"/>
    </row>
    <row r="1072" spans="8:49">
      <c r="H1072"/>
      <c r="I1072"/>
      <c r="J1072"/>
      <c r="M1072"/>
      <c r="N1072"/>
      <c r="O1072"/>
      <c r="Q1072"/>
      <c r="R1072"/>
      <c r="AK1072" s="1"/>
      <c r="AQ1072" s="1"/>
      <c r="AR1072" s="1"/>
      <c r="AS1072" s="1"/>
      <c r="AT1072" s="1"/>
      <c r="AU1072" s="1"/>
      <c r="AV1072" s="1"/>
      <c r="AW1072" s="1"/>
    </row>
    <row r="1073" spans="8:49">
      <c r="H1073"/>
      <c r="I1073"/>
      <c r="J1073"/>
      <c r="M1073"/>
      <c r="N1073"/>
      <c r="O1073"/>
      <c r="Q1073"/>
      <c r="R1073"/>
      <c r="AK1073" s="1"/>
      <c r="AQ1073" s="1"/>
      <c r="AR1073" s="1"/>
      <c r="AS1073" s="1"/>
      <c r="AT1073" s="1"/>
      <c r="AU1073" s="1"/>
      <c r="AV1073" s="1"/>
      <c r="AW1073" s="1"/>
    </row>
    <row r="1074" spans="8:49">
      <c r="H1074"/>
      <c r="I1074"/>
      <c r="J1074"/>
      <c r="M1074"/>
      <c r="N1074"/>
      <c r="O1074"/>
      <c r="Q1074"/>
      <c r="R1074"/>
      <c r="AK1074" s="1"/>
      <c r="AQ1074" s="1"/>
      <c r="AR1074" s="1"/>
      <c r="AS1074" s="1"/>
      <c r="AT1074" s="1"/>
      <c r="AU1074" s="1"/>
      <c r="AV1074" s="1"/>
      <c r="AW1074" s="1"/>
    </row>
    <row r="1075" spans="8:49">
      <c r="H1075"/>
      <c r="I1075"/>
      <c r="J1075"/>
      <c r="M1075"/>
      <c r="N1075"/>
      <c r="O1075"/>
      <c r="Q1075"/>
      <c r="R1075"/>
      <c r="AK1075" s="1"/>
      <c r="AQ1075" s="1"/>
      <c r="AR1075" s="1"/>
      <c r="AS1075" s="1"/>
      <c r="AT1075" s="1"/>
      <c r="AU1075" s="1"/>
      <c r="AV1075" s="1"/>
      <c r="AW1075" s="1"/>
    </row>
    <row r="1076" spans="8:49">
      <c r="H1076"/>
      <c r="I1076"/>
      <c r="J1076"/>
      <c r="M1076"/>
      <c r="N1076"/>
      <c r="O1076"/>
      <c r="Q1076"/>
      <c r="R1076"/>
      <c r="AK1076" s="1"/>
      <c r="AQ1076" s="1"/>
      <c r="AR1076" s="1"/>
      <c r="AS1076" s="1"/>
      <c r="AT1076" s="1"/>
      <c r="AU1076" s="1"/>
      <c r="AV1076" s="1"/>
      <c r="AW1076" s="1"/>
    </row>
    <row r="1077" spans="8:49">
      <c r="H1077"/>
      <c r="I1077"/>
      <c r="J1077"/>
      <c r="M1077"/>
      <c r="N1077"/>
      <c r="O1077"/>
      <c r="Q1077"/>
      <c r="R1077"/>
      <c r="AK1077" s="1"/>
      <c r="AQ1077" s="1"/>
      <c r="AR1077" s="1"/>
      <c r="AS1077" s="1"/>
      <c r="AT1077" s="1"/>
      <c r="AU1077" s="1"/>
      <c r="AV1077" s="1"/>
      <c r="AW1077" s="1"/>
    </row>
    <row r="1078" spans="8:49">
      <c r="H1078"/>
      <c r="I1078"/>
      <c r="J1078"/>
      <c r="M1078"/>
      <c r="N1078"/>
      <c r="O1078"/>
      <c r="Q1078"/>
      <c r="R1078"/>
      <c r="AK1078" s="1"/>
      <c r="AQ1078" s="1"/>
      <c r="AR1078" s="1"/>
      <c r="AS1078" s="1"/>
      <c r="AT1078" s="1"/>
      <c r="AU1078" s="1"/>
      <c r="AV1078" s="1"/>
      <c r="AW1078" s="1"/>
    </row>
    <row r="1079" spans="8:49">
      <c r="H1079"/>
      <c r="I1079"/>
      <c r="J1079"/>
      <c r="M1079"/>
      <c r="N1079"/>
      <c r="O1079"/>
      <c r="Q1079"/>
      <c r="R1079"/>
      <c r="AK1079" s="1"/>
      <c r="AQ1079" s="1"/>
      <c r="AR1079" s="1"/>
      <c r="AS1079" s="1"/>
      <c r="AT1079" s="1"/>
      <c r="AU1079" s="1"/>
      <c r="AV1079" s="1"/>
      <c r="AW1079" s="1"/>
    </row>
    <row r="1080" spans="8:49">
      <c r="H1080"/>
      <c r="I1080"/>
      <c r="J1080"/>
      <c r="M1080"/>
      <c r="N1080"/>
      <c r="O1080"/>
      <c r="Q1080"/>
      <c r="R1080"/>
      <c r="AK1080" s="1"/>
      <c r="AQ1080" s="1"/>
      <c r="AR1080" s="1"/>
      <c r="AS1080" s="1"/>
      <c r="AT1080" s="1"/>
      <c r="AU1080" s="1"/>
      <c r="AV1080" s="1"/>
      <c r="AW1080" s="1"/>
    </row>
    <row r="1081" spans="8:49">
      <c r="H1081"/>
      <c r="I1081"/>
      <c r="J1081"/>
      <c r="M1081"/>
      <c r="N1081"/>
      <c r="O1081"/>
      <c r="Q1081"/>
      <c r="R1081"/>
      <c r="AK1081" s="1"/>
      <c r="AQ1081" s="1"/>
      <c r="AR1081" s="1"/>
      <c r="AS1081" s="1"/>
      <c r="AT1081" s="1"/>
      <c r="AU1081" s="1"/>
      <c r="AV1081" s="1"/>
      <c r="AW1081" s="1"/>
    </row>
    <row r="1082" spans="8:49">
      <c r="H1082"/>
      <c r="I1082"/>
      <c r="J1082"/>
      <c r="M1082"/>
      <c r="N1082"/>
      <c r="O1082"/>
      <c r="Q1082"/>
      <c r="R1082"/>
      <c r="AK1082" s="1"/>
      <c r="AQ1082" s="1"/>
      <c r="AR1082" s="1"/>
      <c r="AS1082" s="1"/>
      <c r="AT1082" s="1"/>
      <c r="AU1082" s="1"/>
      <c r="AV1082" s="1"/>
      <c r="AW1082" s="1"/>
    </row>
    <row r="1083" spans="8:49">
      <c r="H1083"/>
      <c r="I1083"/>
      <c r="J1083"/>
      <c r="M1083"/>
      <c r="N1083"/>
      <c r="O1083"/>
      <c r="Q1083"/>
      <c r="R1083"/>
      <c r="AK1083" s="1"/>
      <c r="AQ1083" s="1"/>
      <c r="AR1083" s="1"/>
      <c r="AS1083" s="1"/>
      <c r="AT1083" s="1"/>
      <c r="AU1083" s="1"/>
      <c r="AV1083" s="1"/>
      <c r="AW1083" s="1"/>
    </row>
    <row r="1084" spans="8:49">
      <c r="H1084"/>
      <c r="I1084"/>
      <c r="J1084"/>
      <c r="M1084"/>
      <c r="N1084"/>
      <c r="O1084"/>
      <c r="Q1084"/>
      <c r="R1084"/>
      <c r="AK1084" s="1"/>
      <c r="AQ1084" s="1"/>
      <c r="AR1084" s="1"/>
      <c r="AS1084" s="1"/>
      <c r="AT1084" s="1"/>
      <c r="AU1084" s="1"/>
      <c r="AV1084" s="1"/>
      <c r="AW1084" s="1"/>
    </row>
    <row r="1085" spans="8:49">
      <c r="H1085"/>
      <c r="I1085"/>
      <c r="J1085"/>
      <c r="M1085"/>
      <c r="N1085"/>
      <c r="O1085"/>
      <c r="Q1085"/>
      <c r="R1085"/>
      <c r="AK1085" s="1"/>
      <c r="AQ1085" s="1"/>
      <c r="AR1085" s="1"/>
      <c r="AS1085" s="1"/>
      <c r="AT1085" s="1"/>
      <c r="AU1085" s="1"/>
      <c r="AV1085" s="1"/>
      <c r="AW1085" s="1"/>
    </row>
    <row r="1086" spans="8:49">
      <c r="H1086"/>
      <c r="I1086"/>
      <c r="J1086"/>
      <c r="M1086"/>
      <c r="N1086"/>
      <c r="O1086"/>
      <c r="Q1086"/>
      <c r="R1086"/>
      <c r="AK1086" s="1"/>
      <c r="AQ1086" s="1"/>
      <c r="AR1086" s="1"/>
      <c r="AS1086" s="1"/>
      <c r="AT1086" s="1"/>
      <c r="AU1086" s="1"/>
      <c r="AV1086" s="1"/>
      <c r="AW1086" s="1"/>
    </row>
    <row r="1087" spans="8:49">
      <c r="H1087"/>
      <c r="I1087"/>
      <c r="J1087"/>
      <c r="M1087"/>
      <c r="N1087"/>
      <c r="O1087"/>
      <c r="Q1087"/>
      <c r="R1087"/>
      <c r="AK1087" s="1"/>
      <c r="AQ1087" s="1"/>
      <c r="AR1087" s="1"/>
      <c r="AS1087" s="1"/>
      <c r="AT1087" s="1"/>
      <c r="AU1087" s="1"/>
      <c r="AV1087" s="1"/>
      <c r="AW1087" s="1"/>
    </row>
    <row r="1088" spans="8:49">
      <c r="H1088"/>
      <c r="I1088"/>
      <c r="J1088"/>
      <c r="M1088"/>
      <c r="N1088"/>
      <c r="O1088"/>
      <c r="Q1088"/>
      <c r="R1088"/>
      <c r="AK1088" s="1"/>
      <c r="AQ1088" s="1"/>
      <c r="AR1088" s="1"/>
      <c r="AS1088" s="1"/>
      <c r="AT1088" s="1"/>
      <c r="AU1088" s="1"/>
      <c r="AV1088" s="1"/>
      <c r="AW1088" s="1"/>
    </row>
    <row r="1089" spans="8:49">
      <c r="H1089"/>
      <c r="I1089"/>
      <c r="J1089"/>
      <c r="M1089"/>
      <c r="N1089"/>
      <c r="O1089"/>
      <c r="Q1089"/>
      <c r="R1089"/>
      <c r="AK1089" s="1"/>
      <c r="AQ1089" s="1"/>
      <c r="AR1089" s="1"/>
      <c r="AS1089" s="1"/>
      <c r="AT1089" s="1"/>
      <c r="AU1089" s="1"/>
      <c r="AV1089" s="1"/>
      <c r="AW1089" s="1"/>
    </row>
    <row r="1090" spans="8:49">
      <c r="H1090"/>
      <c r="I1090"/>
      <c r="J1090"/>
      <c r="M1090"/>
      <c r="N1090"/>
      <c r="O1090"/>
      <c r="Q1090"/>
      <c r="R1090"/>
      <c r="AK1090" s="1"/>
      <c r="AQ1090" s="1"/>
      <c r="AR1090" s="1"/>
      <c r="AS1090" s="1"/>
      <c r="AT1090" s="1"/>
      <c r="AU1090" s="1"/>
      <c r="AV1090" s="1"/>
      <c r="AW1090" s="1"/>
    </row>
    <row r="1091" spans="8:49">
      <c r="H1091"/>
      <c r="I1091"/>
      <c r="J1091"/>
      <c r="M1091"/>
      <c r="N1091"/>
      <c r="O1091"/>
      <c r="Q1091"/>
      <c r="R1091"/>
      <c r="AK1091" s="1"/>
      <c r="AQ1091" s="1"/>
      <c r="AR1091" s="1"/>
      <c r="AS1091" s="1"/>
      <c r="AT1091" s="1"/>
      <c r="AU1091" s="1"/>
      <c r="AV1091" s="1"/>
      <c r="AW1091" s="1"/>
    </row>
    <row r="1092" spans="8:49">
      <c r="H1092"/>
      <c r="I1092"/>
      <c r="J1092"/>
      <c r="M1092"/>
      <c r="N1092"/>
      <c r="O1092"/>
      <c r="Q1092"/>
      <c r="R1092"/>
      <c r="AK1092" s="1"/>
      <c r="AQ1092" s="1"/>
      <c r="AR1092" s="1"/>
      <c r="AS1092" s="1"/>
      <c r="AT1092" s="1"/>
      <c r="AU1092" s="1"/>
      <c r="AV1092" s="1"/>
      <c r="AW1092" s="1"/>
    </row>
    <row r="1093" spans="8:49">
      <c r="H1093"/>
      <c r="I1093"/>
      <c r="J1093"/>
      <c r="M1093"/>
      <c r="N1093"/>
      <c r="O1093"/>
      <c r="Q1093"/>
      <c r="R1093"/>
      <c r="AK1093" s="1"/>
      <c r="AQ1093" s="1"/>
      <c r="AR1093" s="1"/>
      <c r="AS1093" s="1"/>
      <c r="AT1093" s="1"/>
      <c r="AU1093" s="1"/>
      <c r="AV1093" s="1"/>
      <c r="AW1093" s="1"/>
    </row>
    <row r="1094" spans="8:49">
      <c r="H1094"/>
      <c r="I1094"/>
      <c r="J1094"/>
      <c r="M1094"/>
      <c r="N1094"/>
      <c r="O1094"/>
      <c r="Q1094"/>
      <c r="R1094"/>
      <c r="AK1094" s="1"/>
      <c r="AQ1094" s="1"/>
      <c r="AR1094" s="1"/>
      <c r="AS1094" s="1"/>
      <c r="AT1094" s="1"/>
      <c r="AU1094" s="1"/>
      <c r="AV1094" s="1"/>
      <c r="AW1094" s="1"/>
    </row>
    <row r="1095" spans="8:49">
      <c r="H1095"/>
      <c r="I1095"/>
      <c r="J1095"/>
      <c r="M1095"/>
      <c r="N1095"/>
      <c r="O1095"/>
      <c r="Q1095"/>
      <c r="R1095"/>
      <c r="AK1095" s="1"/>
      <c r="AQ1095" s="1"/>
      <c r="AR1095" s="1"/>
      <c r="AS1095" s="1"/>
      <c r="AT1095" s="1"/>
      <c r="AU1095" s="1"/>
      <c r="AV1095" s="1"/>
      <c r="AW1095" s="1"/>
    </row>
    <row r="1096" spans="8:49">
      <c r="H1096"/>
      <c r="I1096"/>
      <c r="J1096"/>
      <c r="M1096"/>
      <c r="N1096"/>
      <c r="O1096"/>
      <c r="Q1096"/>
      <c r="R1096"/>
      <c r="AK1096" s="1"/>
      <c r="AQ1096" s="1"/>
      <c r="AR1096" s="1"/>
      <c r="AS1096" s="1"/>
      <c r="AT1096" s="1"/>
      <c r="AU1096" s="1"/>
      <c r="AV1096" s="1"/>
      <c r="AW1096" s="1"/>
    </row>
    <row r="1097" spans="8:49">
      <c r="H1097"/>
      <c r="I1097"/>
      <c r="J1097"/>
      <c r="M1097"/>
      <c r="N1097"/>
      <c r="O1097"/>
      <c r="Q1097"/>
      <c r="R1097"/>
      <c r="AK1097" s="1"/>
      <c r="AQ1097" s="1"/>
      <c r="AR1097" s="1"/>
      <c r="AS1097" s="1"/>
      <c r="AT1097" s="1"/>
      <c r="AU1097" s="1"/>
      <c r="AV1097" s="1"/>
      <c r="AW1097" s="1"/>
    </row>
    <row r="1098" spans="8:49">
      <c r="H1098"/>
      <c r="I1098"/>
      <c r="J1098"/>
      <c r="M1098"/>
      <c r="N1098"/>
      <c r="O1098"/>
      <c r="Q1098"/>
      <c r="R1098"/>
      <c r="AK1098" s="1"/>
      <c r="AQ1098" s="1"/>
      <c r="AR1098" s="1"/>
      <c r="AS1098" s="1"/>
      <c r="AT1098" s="1"/>
      <c r="AU1098" s="1"/>
      <c r="AV1098" s="1"/>
      <c r="AW1098" s="1"/>
    </row>
    <row r="1099" spans="8:49">
      <c r="H1099"/>
      <c r="I1099"/>
      <c r="J1099"/>
      <c r="M1099"/>
      <c r="N1099"/>
      <c r="O1099"/>
      <c r="Q1099"/>
      <c r="R1099"/>
      <c r="AK1099" s="1"/>
      <c r="AQ1099" s="1"/>
      <c r="AR1099" s="1"/>
      <c r="AS1099" s="1"/>
      <c r="AT1099" s="1"/>
      <c r="AU1099" s="1"/>
      <c r="AV1099" s="1"/>
      <c r="AW1099" s="1"/>
    </row>
    <row r="1100" spans="8:49">
      <c r="H1100"/>
      <c r="I1100"/>
      <c r="J1100"/>
      <c r="M1100"/>
      <c r="N1100"/>
      <c r="O1100"/>
      <c r="Q1100"/>
      <c r="R1100"/>
      <c r="AK1100" s="1"/>
      <c r="AQ1100" s="1"/>
      <c r="AR1100" s="1"/>
      <c r="AS1100" s="1"/>
      <c r="AT1100" s="1"/>
      <c r="AU1100" s="1"/>
      <c r="AV1100" s="1"/>
      <c r="AW1100" s="1"/>
    </row>
    <row r="1101" spans="8:49">
      <c r="H1101"/>
      <c r="I1101"/>
      <c r="J1101"/>
      <c r="M1101"/>
      <c r="N1101"/>
      <c r="O1101"/>
      <c r="Q1101"/>
      <c r="R1101"/>
      <c r="AK1101" s="1"/>
      <c r="AQ1101" s="1"/>
      <c r="AR1101" s="1"/>
      <c r="AS1101" s="1"/>
      <c r="AT1101" s="1"/>
      <c r="AU1101" s="1"/>
      <c r="AV1101" s="1"/>
      <c r="AW1101" s="1"/>
    </row>
    <row r="1102" spans="8:49">
      <c r="H1102"/>
      <c r="I1102"/>
      <c r="J1102"/>
      <c r="M1102"/>
      <c r="N1102"/>
      <c r="O1102"/>
      <c r="Q1102"/>
      <c r="R1102"/>
      <c r="AK1102" s="1"/>
      <c r="AQ1102" s="1"/>
      <c r="AR1102" s="1"/>
      <c r="AS1102" s="1"/>
      <c r="AT1102" s="1"/>
      <c r="AU1102" s="1"/>
      <c r="AV1102" s="1"/>
      <c r="AW1102" s="1"/>
    </row>
    <row r="1103" spans="8:49">
      <c r="H1103"/>
      <c r="I1103"/>
      <c r="J1103"/>
      <c r="M1103"/>
      <c r="N1103"/>
      <c r="O1103"/>
      <c r="Q1103"/>
      <c r="R1103"/>
      <c r="AK1103" s="1"/>
      <c r="AQ1103" s="1"/>
      <c r="AR1103" s="1"/>
      <c r="AS1103" s="1"/>
      <c r="AT1103" s="1"/>
      <c r="AU1103" s="1"/>
      <c r="AV1103" s="1"/>
      <c r="AW1103" s="1"/>
    </row>
    <row r="1104" spans="8:49">
      <c r="H1104"/>
      <c r="I1104"/>
      <c r="J1104"/>
      <c r="M1104"/>
      <c r="N1104"/>
      <c r="O1104"/>
      <c r="Q1104"/>
      <c r="R1104"/>
      <c r="AK1104" s="1"/>
      <c r="AQ1104" s="1"/>
      <c r="AR1104" s="1"/>
      <c r="AS1104" s="1"/>
      <c r="AT1104" s="1"/>
      <c r="AU1104" s="1"/>
      <c r="AV1104" s="1"/>
      <c r="AW1104" s="1"/>
    </row>
    <row r="1105" spans="8:49">
      <c r="H1105"/>
      <c r="I1105"/>
      <c r="J1105"/>
      <c r="M1105"/>
      <c r="N1105"/>
      <c r="O1105"/>
      <c r="Q1105"/>
      <c r="R1105"/>
      <c r="AK1105" s="1"/>
      <c r="AQ1105" s="1"/>
      <c r="AR1105" s="1"/>
      <c r="AS1105" s="1"/>
      <c r="AT1105" s="1"/>
      <c r="AU1105" s="1"/>
      <c r="AV1105" s="1"/>
      <c r="AW1105" s="1"/>
    </row>
    <row r="1106" spans="8:49">
      <c r="H1106"/>
      <c r="I1106"/>
      <c r="J1106"/>
      <c r="M1106"/>
      <c r="N1106"/>
      <c r="O1106"/>
      <c r="Q1106"/>
      <c r="R1106"/>
      <c r="AK1106" s="1"/>
      <c r="AQ1106" s="1"/>
      <c r="AR1106" s="1"/>
      <c r="AS1106" s="1"/>
      <c r="AT1106" s="1"/>
      <c r="AU1106" s="1"/>
      <c r="AV1106" s="1"/>
      <c r="AW1106" s="1"/>
    </row>
    <row r="1107" spans="8:49">
      <c r="H1107"/>
      <c r="I1107"/>
      <c r="J1107"/>
      <c r="M1107"/>
      <c r="N1107"/>
      <c r="O1107"/>
      <c r="Q1107"/>
      <c r="R1107"/>
      <c r="AK1107" s="1"/>
      <c r="AQ1107" s="1"/>
      <c r="AR1107" s="1"/>
      <c r="AS1107" s="1"/>
      <c r="AT1107" s="1"/>
      <c r="AU1107" s="1"/>
      <c r="AV1107" s="1"/>
      <c r="AW1107" s="1"/>
    </row>
    <row r="1108" spans="8:49">
      <c r="H1108"/>
      <c r="I1108"/>
      <c r="J1108"/>
      <c r="M1108"/>
      <c r="N1108"/>
      <c r="O1108"/>
      <c r="Q1108"/>
      <c r="R1108"/>
      <c r="AK1108" s="1"/>
      <c r="AQ1108" s="1"/>
      <c r="AR1108" s="1"/>
      <c r="AS1108" s="1"/>
      <c r="AT1108" s="1"/>
      <c r="AU1108" s="1"/>
      <c r="AV1108" s="1"/>
      <c r="AW1108" s="1"/>
    </row>
    <row r="1109" spans="8:49">
      <c r="H1109"/>
      <c r="I1109"/>
      <c r="J1109"/>
      <c r="M1109"/>
      <c r="N1109"/>
      <c r="O1109"/>
      <c r="Q1109"/>
      <c r="R1109"/>
      <c r="AK1109" s="1"/>
      <c r="AQ1109" s="1"/>
      <c r="AR1109" s="1"/>
      <c r="AS1109" s="1"/>
      <c r="AT1109" s="1"/>
      <c r="AU1109" s="1"/>
      <c r="AV1109" s="1"/>
      <c r="AW1109" s="1"/>
    </row>
    <row r="1110" spans="8:49">
      <c r="H1110"/>
      <c r="I1110"/>
      <c r="J1110"/>
      <c r="M1110"/>
      <c r="N1110"/>
      <c r="O1110"/>
      <c r="Q1110"/>
      <c r="R1110"/>
      <c r="AK1110" s="1"/>
      <c r="AQ1110" s="1"/>
      <c r="AR1110" s="1"/>
      <c r="AS1110" s="1"/>
      <c r="AT1110" s="1"/>
      <c r="AU1110" s="1"/>
      <c r="AV1110" s="1"/>
      <c r="AW1110" s="1"/>
    </row>
    <row r="1111" spans="8:49">
      <c r="H1111"/>
      <c r="I1111"/>
      <c r="J1111"/>
      <c r="M1111"/>
      <c r="N1111"/>
      <c r="O1111"/>
      <c r="Q1111"/>
      <c r="R1111"/>
      <c r="AK1111" s="1"/>
      <c r="AQ1111" s="1"/>
      <c r="AR1111" s="1"/>
      <c r="AS1111" s="1"/>
      <c r="AT1111" s="1"/>
      <c r="AU1111" s="1"/>
      <c r="AV1111" s="1"/>
      <c r="AW1111" s="1"/>
    </row>
    <row r="1112" spans="8:49">
      <c r="H1112"/>
      <c r="I1112"/>
      <c r="J1112"/>
      <c r="M1112"/>
      <c r="N1112"/>
      <c r="O1112"/>
      <c r="Q1112"/>
      <c r="R1112"/>
      <c r="AK1112" s="1"/>
      <c r="AQ1112" s="1"/>
      <c r="AR1112" s="1"/>
      <c r="AS1112" s="1"/>
      <c r="AT1112" s="1"/>
      <c r="AU1112" s="1"/>
      <c r="AV1112" s="1"/>
      <c r="AW1112" s="1"/>
    </row>
    <row r="1113" spans="8:49">
      <c r="H1113"/>
      <c r="I1113"/>
      <c r="J1113"/>
      <c r="M1113"/>
      <c r="N1113"/>
      <c r="O1113"/>
      <c r="Q1113"/>
      <c r="R1113"/>
      <c r="AK1113" s="1"/>
      <c r="AQ1113" s="1"/>
      <c r="AR1113" s="1"/>
      <c r="AS1113" s="1"/>
      <c r="AT1113" s="1"/>
      <c r="AU1113" s="1"/>
      <c r="AV1113" s="1"/>
      <c r="AW1113" s="1"/>
    </row>
    <row r="1114" spans="8:49">
      <c r="H1114"/>
      <c r="I1114"/>
      <c r="J1114"/>
      <c r="M1114"/>
      <c r="N1114"/>
      <c r="O1114"/>
      <c r="Q1114"/>
      <c r="R1114"/>
      <c r="AK1114" s="1"/>
      <c r="AQ1114" s="1"/>
      <c r="AR1114" s="1"/>
      <c r="AS1114" s="1"/>
      <c r="AT1114" s="1"/>
      <c r="AU1114" s="1"/>
      <c r="AV1114" s="1"/>
      <c r="AW1114" s="1"/>
    </row>
    <row r="1115" spans="8:49">
      <c r="H1115"/>
      <c r="I1115"/>
      <c r="J1115"/>
      <c r="M1115"/>
      <c r="N1115"/>
      <c r="O1115"/>
      <c r="Q1115"/>
      <c r="R1115"/>
      <c r="AK1115" s="1"/>
      <c r="AQ1115" s="1"/>
      <c r="AR1115" s="1"/>
      <c r="AS1115" s="1"/>
      <c r="AT1115" s="1"/>
      <c r="AU1115" s="1"/>
      <c r="AV1115" s="1"/>
      <c r="AW1115" s="1"/>
    </row>
    <row r="1116" spans="8:49">
      <c r="H1116"/>
      <c r="I1116"/>
      <c r="J1116"/>
      <c r="M1116"/>
      <c r="N1116"/>
      <c r="O1116"/>
      <c r="Q1116"/>
      <c r="R1116"/>
      <c r="AK1116" s="1"/>
      <c r="AQ1116" s="1"/>
      <c r="AR1116" s="1"/>
      <c r="AS1116" s="1"/>
      <c r="AT1116" s="1"/>
      <c r="AU1116" s="1"/>
      <c r="AV1116" s="1"/>
      <c r="AW1116" s="1"/>
    </row>
    <row r="1117" spans="8:49">
      <c r="H1117"/>
      <c r="I1117"/>
      <c r="J1117"/>
      <c r="M1117"/>
      <c r="N1117"/>
      <c r="O1117"/>
      <c r="Q1117"/>
      <c r="R1117"/>
      <c r="AK1117" s="1"/>
      <c r="AQ1117" s="1"/>
      <c r="AR1117" s="1"/>
      <c r="AS1117" s="1"/>
      <c r="AT1117" s="1"/>
      <c r="AU1117" s="1"/>
      <c r="AV1117" s="1"/>
      <c r="AW1117" s="1"/>
    </row>
    <row r="1118" spans="8:49">
      <c r="H1118"/>
      <c r="I1118"/>
      <c r="J1118"/>
      <c r="M1118"/>
      <c r="N1118"/>
      <c r="O1118"/>
      <c r="Q1118"/>
      <c r="R1118"/>
      <c r="AK1118" s="1"/>
      <c r="AQ1118" s="1"/>
      <c r="AR1118" s="1"/>
      <c r="AS1118" s="1"/>
      <c r="AT1118" s="1"/>
      <c r="AU1118" s="1"/>
      <c r="AV1118" s="1"/>
      <c r="AW1118" s="1"/>
    </row>
    <row r="1119" spans="8:49">
      <c r="H1119"/>
      <c r="I1119"/>
      <c r="J1119"/>
      <c r="M1119"/>
      <c r="N1119"/>
      <c r="O1119"/>
      <c r="Q1119"/>
      <c r="R1119"/>
      <c r="AK1119" s="1"/>
      <c r="AQ1119" s="1"/>
      <c r="AR1119" s="1"/>
      <c r="AS1119" s="1"/>
      <c r="AT1119" s="1"/>
      <c r="AU1119" s="1"/>
      <c r="AV1119" s="1"/>
      <c r="AW1119" s="1"/>
    </row>
    <row r="1120" spans="8:49">
      <c r="H1120"/>
      <c r="I1120"/>
      <c r="J1120"/>
      <c r="M1120"/>
      <c r="N1120"/>
      <c r="O1120"/>
      <c r="Q1120"/>
      <c r="R1120"/>
      <c r="AK1120" s="1"/>
      <c r="AQ1120" s="1"/>
      <c r="AR1120" s="1"/>
      <c r="AS1120" s="1"/>
      <c r="AT1120" s="1"/>
      <c r="AU1120" s="1"/>
      <c r="AV1120" s="1"/>
      <c r="AW1120" s="1"/>
    </row>
    <row r="1121" spans="37:49">
      <c r="AK1121" s="1"/>
      <c r="AQ1121" s="1"/>
      <c r="AR1121" s="1"/>
      <c r="AS1121" s="1"/>
      <c r="AT1121" s="1"/>
      <c r="AU1121" s="1"/>
      <c r="AV1121" s="1"/>
      <c r="AW1121" s="1"/>
    </row>
    <row r="1122" spans="37:49">
      <c r="AK1122" s="1"/>
      <c r="AQ1122" s="1"/>
      <c r="AR1122" s="1"/>
      <c r="AS1122" s="1"/>
      <c r="AT1122" s="1"/>
      <c r="AU1122" s="1"/>
      <c r="AV1122" s="1"/>
      <c r="AW1122" s="1"/>
    </row>
    <row r="1123" spans="37:49">
      <c r="AK1123" s="1"/>
      <c r="AQ1123" s="1"/>
      <c r="AR1123" s="1"/>
      <c r="AS1123" s="1"/>
      <c r="AT1123" s="1"/>
      <c r="AU1123" s="1"/>
      <c r="AV1123" s="1"/>
      <c r="AW1123" s="1"/>
    </row>
    <row r="1124" spans="37:49">
      <c r="AK1124" s="1"/>
      <c r="AQ1124" s="1"/>
      <c r="AR1124" s="1"/>
      <c r="AS1124" s="1"/>
      <c r="AT1124" s="1"/>
      <c r="AU1124" s="1"/>
      <c r="AV1124" s="1"/>
      <c r="AW1124" s="1"/>
    </row>
    <row r="1125" spans="37:49">
      <c r="AK1125" s="1"/>
      <c r="AQ1125" s="1"/>
      <c r="AR1125" s="1"/>
      <c r="AS1125" s="1"/>
      <c r="AT1125" s="1"/>
      <c r="AU1125" s="1"/>
      <c r="AV1125" s="1"/>
      <c r="AW1125" s="1"/>
    </row>
    <row r="1126" spans="37:49">
      <c r="AK1126" s="1"/>
      <c r="AQ1126" s="1"/>
      <c r="AR1126" s="1"/>
      <c r="AS1126" s="1"/>
      <c r="AT1126" s="1"/>
      <c r="AU1126" s="1"/>
      <c r="AV1126" s="1"/>
      <c r="AW1126" s="1"/>
    </row>
    <row r="1127" spans="37:49">
      <c r="AK1127" s="1"/>
      <c r="AQ1127" s="1"/>
      <c r="AR1127" s="1"/>
      <c r="AS1127" s="1"/>
      <c r="AT1127" s="1"/>
      <c r="AU1127" s="1"/>
      <c r="AV1127" s="1"/>
      <c r="AW1127" s="1"/>
    </row>
    <row r="1128" spans="37:49">
      <c r="AK1128" s="1"/>
      <c r="AQ1128" s="1"/>
      <c r="AR1128" s="1"/>
      <c r="AS1128" s="1"/>
      <c r="AT1128" s="1"/>
      <c r="AU1128" s="1"/>
      <c r="AV1128" s="1"/>
      <c r="AW1128" s="1"/>
    </row>
    <row r="1129" spans="37:49">
      <c r="AK1129" s="1"/>
      <c r="AQ1129" s="1"/>
      <c r="AR1129" s="1"/>
      <c r="AS1129" s="1"/>
      <c r="AT1129" s="1"/>
      <c r="AU1129" s="1"/>
      <c r="AV1129" s="1"/>
      <c r="AW1129" s="1"/>
    </row>
    <row r="1130" spans="37:49">
      <c r="AK1130" s="1"/>
      <c r="AQ1130" s="1"/>
      <c r="AR1130" s="1"/>
      <c r="AS1130" s="1"/>
      <c r="AT1130" s="1"/>
      <c r="AU1130" s="1"/>
      <c r="AV1130" s="1"/>
      <c r="AW1130" s="1"/>
    </row>
    <row r="1131" spans="37:49">
      <c r="AK1131" s="1"/>
      <c r="AQ1131" s="1"/>
      <c r="AR1131" s="1"/>
      <c r="AS1131" s="1"/>
      <c r="AT1131" s="1"/>
      <c r="AU1131" s="1"/>
      <c r="AV1131" s="1"/>
      <c r="AW1131" s="1"/>
    </row>
    <row r="1132" spans="37:49">
      <c r="AK1132" s="1"/>
      <c r="AQ1132" s="1"/>
      <c r="AR1132" s="1"/>
      <c r="AS1132" s="1"/>
      <c r="AT1132" s="1"/>
      <c r="AU1132" s="1"/>
      <c r="AV1132" s="1"/>
      <c r="AW1132" s="1"/>
    </row>
    <row r="1133" spans="37:49">
      <c r="AK1133" s="1"/>
      <c r="AQ1133" s="1"/>
      <c r="AR1133" s="1"/>
      <c r="AS1133" s="1"/>
      <c r="AT1133" s="1"/>
      <c r="AU1133" s="1"/>
      <c r="AV1133" s="1"/>
      <c r="AW1133" s="1"/>
    </row>
    <row r="1134" spans="37:49">
      <c r="AK1134" s="1"/>
      <c r="AQ1134" s="1"/>
      <c r="AR1134" s="1"/>
      <c r="AS1134" s="1"/>
      <c r="AT1134" s="1"/>
      <c r="AU1134" s="1"/>
      <c r="AV1134" s="1"/>
      <c r="AW1134" s="1"/>
    </row>
    <row r="1135" spans="37:49">
      <c r="AK1135" s="1"/>
      <c r="AQ1135" s="1"/>
      <c r="AR1135" s="1"/>
      <c r="AS1135" s="1"/>
      <c r="AT1135" s="1"/>
      <c r="AU1135" s="1"/>
      <c r="AV1135" s="1"/>
      <c r="AW1135" s="1"/>
    </row>
    <row r="1136" spans="37:49">
      <c r="AK1136" s="1"/>
      <c r="AQ1136" s="1"/>
      <c r="AR1136" s="1"/>
      <c r="AS1136" s="1"/>
      <c r="AT1136" s="1"/>
      <c r="AU1136" s="1"/>
      <c r="AV1136" s="1"/>
      <c r="AW1136" s="1"/>
    </row>
    <row r="1137" spans="37:49">
      <c r="AK1137" s="1"/>
      <c r="AQ1137" s="1"/>
      <c r="AR1137" s="1"/>
      <c r="AS1137" s="1"/>
      <c r="AT1137" s="1"/>
      <c r="AU1137" s="1"/>
      <c r="AV1137" s="1"/>
      <c r="AW1137" s="1"/>
    </row>
    <row r="1138" spans="37:49">
      <c r="AK1138" s="1"/>
      <c r="AQ1138" s="1"/>
      <c r="AR1138" s="1"/>
      <c r="AS1138" s="1"/>
      <c r="AT1138" s="1"/>
      <c r="AU1138" s="1"/>
      <c r="AV1138" s="1"/>
      <c r="AW1138" s="1"/>
    </row>
    <row r="1139" spans="37:49">
      <c r="AK1139" s="1"/>
      <c r="AQ1139" s="1"/>
      <c r="AR1139" s="1"/>
      <c r="AS1139" s="1"/>
      <c r="AT1139" s="1"/>
      <c r="AU1139" s="1"/>
      <c r="AV1139" s="1"/>
      <c r="AW1139" s="1"/>
    </row>
    <row r="1140" spans="37:49">
      <c r="AK1140" s="1"/>
      <c r="AQ1140" s="1"/>
      <c r="AR1140" s="1"/>
      <c r="AS1140" s="1"/>
      <c r="AT1140" s="1"/>
      <c r="AU1140" s="1"/>
      <c r="AV1140" s="1"/>
      <c r="AW1140" s="1"/>
    </row>
    <row r="1141" spans="37:49">
      <c r="AK1141" s="1"/>
      <c r="AQ1141" s="1"/>
      <c r="AR1141" s="1"/>
      <c r="AS1141" s="1"/>
      <c r="AT1141" s="1"/>
      <c r="AU1141" s="1"/>
      <c r="AV1141" s="1"/>
      <c r="AW1141" s="1"/>
    </row>
    <row r="1142" spans="37:49">
      <c r="AK1142" s="1"/>
      <c r="AQ1142" s="1"/>
      <c r="AR1142" s="1"/>
      <c r="AS1142" s="1"/>
      <c r="AT1142" s="1"/>
      <c r="AU1142" s="1"/>
      <c r="AV1142" s="1"/>
      <c r="AW1142" s="1"/>
    </row>
    <row r="1143" spans="37:49">
      <c r="AK1143" s="1"/>
      <c r="AQ1143" s="1"/>
      <c r="AR1143" s="1"/>
      <c r="AS1143" s="1"/>
      <c r="AT1143" s="1"/>
      <c r="AU1143" s="1"/>
      <c r="AV1143" s="1"/>
      <c r="AW1143" s="1"/>
    </row>
    <row r="1144" spans="37:49">
      <c r="AK1144" s="1"/>
      <c r="AQ1144" s="1"/>
      <c r="AR1144" s="1"/>
      <c r="AS1144" s="1"/>
      <c r="AT1144" s="1"/>
      <c r="AU1144" s="1"/>
      <c r="AV1144" s="1"/>
      <c r="AW1144" s="1"/>
    </row>
    <row r="1145" spans="37:49">
      <c r="AK1145" s="1"/>
      <c r="AQ1145" s="1"/>
      <c r="AR1145" s="1"/>
      <c r="AS1145" s="1"/>
      <c r="AT1145" s="1"/>
      <c r="AU1145" s="1"/>
      <c r="AV1145" s="1"/>
      <c r="AW1145" s="1"/>
    </row>
    <row r="1146" spans="37:49">
      <c r="AK1146" s="1"/>
      <c r="AQ1146" s="1"/>
      <c r="AR1146" s="1"/>
      <c r="AS1146" s="1"/>
      <c r="AT1146" s="1"/>
      <c r="AU1146" s="1"/>
      <c r="AV1146" s="1"/>
      <c r="AW1146" s="1"/>
    </row>
    <row r="1147" spans="37:49">
      <c r="AK1147" s="1"/>
      <c r="AQ1147" s="1"/>
      <c r="AR1147" s="1"/>
      <c r="AS1147" s="1"/>
      <c r="AT1147" s="1"/>
      <c r="AU1147" s="1"/>
      <c r="AV1147" s="1"/>
      <c r="AW1147" s="1"/>
    </row>
    <row r="1148" spans="37:49">
      <c r="AK1148" s="1"/>
      <c r="AQ1148" s="1"/>
      <c r="AR1148" s="1"/>
      <c r="AS1148" s="1"/>
      <c r="AT1148" s="1"/>
      <c r="AU1148" s="1"/>
      <c r="AV1148" s="1"/>
      <c r="AW1148" s="1"/>
    </row>
    <row r="1149" spans="37:49">
      <c r="AK1149" s="1"/>
      <c r="AQ1149" s="1"/>
      <c r="AR1149" s="1"/>
      <c r="AS1149" s="1"/>
      <c r="AT1149" s="1"/>
      <c r="AU1149" s="1"/>
      <c r="AV1149" s="1"/>
      <c r="AW1149" s="1"/>
    </row>
    <row r="1150" spans="37:49">
      <c r="AK1150" s="1"/>
      <c r="AQ1150" s="1"/>
      <c r="AR1150" s="1"/>
      <c r="AS1150" s="1"/>
      <c r="AT1150" s="1"/>
      <c r="AU1150" s="1"/>
      <c r="AV1150" s="1"/>
      <c r="AW1150" s="1"/>
    </row>
    <row r="1151" spans="37:49">
      <c r="AK1151" s="1"/>
      <c r="AQ1151" s="1"/>
      <c r="AR1151" s="1"/>
      <c r="AS1151" s="1"/>
      <c r="AT1151" s="1"/>
      <c r="AU1151" s="1"/>
      <c r="AV1151" s="1"/>
      <c r="AW1151" s="1"/>
    </row>
    <row r="1152" spans="37:49">
      <c r="AK1152" s="1"/>
      <c r="AQ1152" s="1"/>
      <c r="AR1152" s="1"/>
      <c r="AS1152" s="1"/>
      <c r="AT1152" s="1"/>
      <c r="AU1152" s="1"/>
      <c r="AV1152" s="1"/>
      <c r="AW1152" s="1"/>
    </row>
    <row r="1153" spans="37:49">
      <c r="AK1153" s="1"/>
      <c r="AQ1153" s="1"/>
      <c r="AR1153" s="1"/>
      <c r="AS1153" s="1"/>
      <c r="AT1153" s="1"/>
      <c r="AU1153" s="1"/>
      <c r="AV1153" s="1"/>
      <c r="AW1153" s="1"/>
    </row>
    <row r="1154" spans="37:49">
      <c r="AK1154" s="1"/>
      <c r="AQ1154" s="1"/>
      <c r="AR1154" s="1"/>
      <c r="AS1154" s="1"/>
      <c r="AT1154" s="1"/>
      <c r="AU1154" s="1"/>
      <c r="AV1154" s="1"/>
      <c r="AW1154" s="1"/>
    </row>
    <row r="1155" spans="37:49">
      <c r="AK1155" s="1"/>
      <c r="AQ1155" s="1"/>
      <c r="AR1155" s="1"/>
      <c r="AS1155" s="1"/>
      <c r="AT1155" s="1"/>
      <c r="AU1155" s="1"/>
      <c r="AV1155" s="1"/>
      <c r="AW1155" s="1"/>
    </row>
    <row r="1156" spans="37:49">
      <c r="AK1156" s="1"/>
      <c r="AQ1156" s="1"/>
      <c r="AR1156" s="1"/>
      <c r="AS1156" s="1"/>
      <c r="AT1156" s="1"/>
      <c r="AU1156" s="1"/>
      <c r="AV1156" s="1"/>
      <c r="AW1156" s="1"/>
    </row>
    <row r="1157" spans="37:49">
      <c r="AK1157" s="1"/>
      <c r="AQ1157" s="1"/>
      <c r="AR1157" s="1"/>
      <c r="AS1157" s="1"/>
      <c r="AT1157" s="1"/>
      <c r="AU1157" s="1"/>
      <c r="AV1157" s="1"/>
      <c r="AW1157" s="1"/>
    </row>
    <row r="1158" spans="37:49">
      <c r="AK1158" s="1"/>
      <c r="AQ1158" s="1"/>
      <c r="AR1158" s="1"/>
      <c r="AS1158" s="1"/>
      <c r="AT1158" s="1"/>
      <c r="AU1158" s="1"/>
      <c r="AV1158" s="1"/>
      <c r="AW1158" s="1"/>
    </row>
    <row r="1159" spans="37:49">
      <c r="AK1159" s="1"/>
      <c r="AQ1159" s="1"/>
      <c r="AR1159" s="1"/>
      <c r="AS1159" s="1"/>
      <c r="AT1159" s="1"/>
      <c r="AU1159" s="1"/>
      <c r="AV1159" s="1"/>
      <c r="AW1159" s="1"/>
    </row>
    <row r="1160" spans="37:49">
      <c r="AK1160" s="1"/>
      <c r="AQ1160" s="1"/>
      <c r="AR1160" s="1"/>
      <c r="AS1160" s="1"/>
      <c r="AT1160" s="1"/>
      <c r="AU1160" s="1"/>
      <c r="AV1160" s="1"/>
      <c r="AW1160" s="1"/>
    </row>
    <row r="1161" spans="37:49">
      <c r="AK1161" s="1"/>
      <c r="AQ1161" s="1"/>
      <c r="AR1161" s="1"/>
      <c r="AS1161" s="1"/>
      <c r="AT1161" s="1"/>
      <c r="AU1161" s="1"/>
      <c r="AV1161" s="1"/>
      <c r="AW1161" s="1"/>
    </row>
    <row r="1162" spans="37:49">
      <c r="AK1162" s="1"/>
      <c r="AQ1162" s="1"/>
      <c r="AR1162" s="1"/>
      <c r="AS1162" s="1"/>
      <c r="AT1162" s="1"/>
      <c r="AU1162" s="1"/>
      <c r="AV1162" s="1"/>
      <c r="AW1162" s="1"/>
    </row>
    <row r="1163" spans="37:49">
      <c r="AK1163" s="1"/>
      <c r="AQ1163" s="1"/>
      <c r="AR1163" s="1"/>
      <c r="AS1163" s="1"/>
      <c r="AT1163" s="1"/>
      <c r="AU1163" s="1"/>
      <c r="AV1163" s="1"/>
      <c r="AW1163" s="1"/>
    </row>
    <row r="1164" spans="37:49">
      <c r="AK1164" s="1"/>
      <c r="AQ1164" s="1"/>
      <c r="AR1164" s="1"/>
      <c r="AS1164" s="1"/>
      <c r="AT1164" s="1"/>
      <c r="AU1164" s="1"/>
      <c r="AV1164" s="1"/>
      <c r="AW1164" s="1"/>
    </row>
    <row r="1165" spans="37:49">
      <c r="AK1165" s="1"/>
      <c r="AQ1165" s="1"/>
      <c r="AR1165" s="1"/>
      <c r="AS1165" s="1"/>
      <c r="AT1165" s="1"/>
      <c r="AU1165" s="1"/>
      <c r="AV1165" s="1"/>
      <c r="AW1165" s="1"/>
    </row>
    <row r="1166" spans="37:49">
      <c r="AK1166" s="1"/>
      <c r="AQ1166" s="1"/>
      <c r="AR1166" s="1"/>
      <c r="AS1166" s="1"/>
      <c r="AT1166" s="1"/>
      <c r="AU1166" s="1"/>
      <c r="AV1166" s="1"/>
      <c r="AW1166" s="1"/>
    </row>
    <row r="1167" spans="37:49">
      <c r="AK1167" s="1"/>
      <c r="AQ1167" s="1"/>
      <c r="AR1167" s="1"/>
      <c r="AS1167" s="1"/>
      <c r="AT1167" s="1"/>
      <c r="AU1167" s="1"/>
      <c r="AV1167" s="1"/>
      <c r="AW1167" s="1"/>
    </row>
    <row r="1168" spans="37:49">
      <c r="AK1168" s="1"/>
      <c r="AQ1168" s="1"/>
      <c r="AR1168" s="1"/>
      <c r="AS1168" s="1"/>
      <c r="AT1168" s="1"/>
      <c r="AU1168" s="1"/>
      <c r="AV1168" s="1"/>
      <c r="AW1168" s="1"/>
    </row>
    <row r="1169" spans="37:49">
      <c r="AK1169" s="1"/>
      <c r="AQ1169" s="1"/>
      <c r="AR1169" s="1"/>
      <c r="AS1169" s="1"/>
      <c r="AT1169" s="1"/>
      <c r="AU1169" s="1"/>
      <c r="AV1169" s="1"/>
      <c r="AW1169" s="1"/>
    </row>
    <row r="1170" spans="37:49">
      <c r="AK1170" s="1"/>
      <c r="AQ1170" s="1"/>
      <c r="AR1170" s="1"/>
      <c r="AS1170" s="1"/>
      <c r="AT1170" s="1"/>
      <c r="AU1170" s="1"/>
      <c r="AV1170" s="1"/>
      <c r="AW1170" s="1"/>
    </row>
    <row r="1171" spans="37:49">
      <c r="AK1171" s="1"/>
      <c r="AQ1171" s="1"/>
      <c r="AR1171" s="1"/>
      <c r="AS1171" s="1"/>
      <c r="AT1171" s="1"/>
      <c r="AU1171" s="1"/>
      <c r="AV1171" s="1"/>
      <c r="AW1171" s="1"/>
    </row>
    <row r="1172" spans="37:49">
      <c r="AK1172" s="1"/>
      <c r="AQ1172" s="1"/>
      <c r="AR1172" s="1"/>
      <c r="AS1172" s="1"/>
      <c r="AT1172" s="1"/>
      <c r="AU1172" s="1"/>
      <c r="AV1172" s="1"/>
      <c r="AW1172" s="1"/>
    </row>
    <row r="1173" spans="37:49">
      <c r="AK1173" s="1"/>
      <c r="AQ1173" s="1"/>
      <c r="AR1173" s="1"/>
      <c r="AS1173" s="1"/>
      <c r="AT1173" s="1"/>
      <c r="AU1173" s="1"/>
      <c r="AV1173" s="1"/>
      <c r="AW1173" s="1"/>
    </row>
    <row r="1174" spans="37:49">
      <c r="AK1174" s="1"/>
      <c r="AQ1174" s="1"/>
      <c r="AR1174" s="1"/>
      <c r="AS1174" s="1"/>
      <c r="AT1174" s="1"/>
      <c r="AU1174" s="1"/>
      <c r="AV1174" s="1"/>
      <c r="AW1174" s="1"/>
    </row>
    <row r="1175" spans="37:49">
      <c r="AK1175" s="1"/>
      <c r="AQ1175" s="1"/>
      <c r="AR1175" s="1"/>
      <c r="AS1175" s="1"/>
      <c r="AT1175" s="1"/>
      <c r="AU1175" s="1"/>
      <c r="AV1175" s="1"/>
      <c r="AW1175" s="1"/>
    </row>
    <row r="1176" spans="37:49">
      <c r="AK1176" s="1"/>
      <c r="AQ1176" s="1"/>
      <c r="AR1176" s="1"/>
      <c r="AS1176" s="1"/>
      <c r="AT1176" s="1"/>
      <c r="AU1176" s="1"/>
      <c r="AV1176" s="1"/>
      <c r="AW1176" s="1"/>
    </row>
    <row r="1177" spans="37:49">
      <c r="AK1177" s="1"/>
      <c r="AQ1177" s="1"/>
      <c r="AR1177" s="1"/>
      <c r="AS1177" s="1"/>
      <c r="AT1177" s="1"/>
      <c r="AU1177" s="1"/>
      <c r="AV1177" s="1"/>
      <c r="AW1177" s="1"/>
    </row>
    <row r="1178" spans="37:49">
      <c r="AK1178" s="1"/>
      <c r="AQ1178" s="1"/>
      <c r="AR1178" s="1"/>
      <c r="AS1178" s="1"/>
      <c r="AT1178" s="1"/>
      <c r="AU1178" s="1"/>
      <c r="AV1178" s="1"/>
      <c r="AW1178" s="1"/>
    </row>
    <row r="1179" spans="37:49">
      <c r="AK1179" s="1"/>
      <c r="AQ1179" s="1"/>
      <c r="AR1179" s="1"/>
      <c r="AS1179" s="1"/>
      <c r="AT1179" s="1"/>
      <c r="AU1179" s="1"/>
      <c r="AV1179" s="1"/>
      <c r="AW1179" s="1"/>
    </row>
    <row r="1180" spans="37:49">
      <c r="AK1180" s="1"/>
      <c r="AQ1180" s="1"/>
      <c r="AR1180" s="1"/>
      <c r="AS1180" s="1"/>
      <c r="AT1180" s="1"/>
      <c r="AU1180" s="1"/>
      <c r="AV1180" s="1"/>
      <c r="AW1180" s="1"/>
    </row>
    <row r="1181" spans="37:49">
      <c r="AK1181" s="1"/>
      <c r="AQ1181" s="1"/>
      <c r="AR1181" s="1"/>
      <c r="AS1181" s="1"/>
      <c r="AT1181" s="1"/>
      <c r="AU1181" s="1"/>
      <c r="AV1181" s="1"/>
      <c r="AW1181" s="1"/>
    </row>
    <row r="1182" spans="37:49">
      <c r="AK1182" s="1"/>
      <c r="AQ1182" s="1"/>
      <c r="AR1182" s="1"/>
      <c r="AS1182" s="1"/>
      <c r="AT1182" s="1"/>
      <c r="AU1182" s="1"/>
      <c r="AV1182" s="1"/>
      <c r="AW1182" s="1"/>
    </row>
    <row r="1183" spans="37:49">
      <c r="AK1183" s="1"/>
      <c r="AQ1183" s="1"/>
      <c r="AR1183" s="1"/>
      <c r="AS1183" s="1"/>
      <c r="AT1183" s="1"/>
      <c r="AU1183" s="1"/>
      <c r="AV1183" s="1"/>
      <c r="AW1183" s="1"/>
    </row>
    <row r="1184" spans="37:49">
      <c r="AK1184" s="1"/>
      <c r="AQ1184" s="1"/>
      <c r="AR1184" s="1"/>
      <c r="AS1184" s="1"/>
      <c r="AT1184" s="1"/>
      <c r="AU1184" s="1"/>
      <c r="AV1184" s="1"/>
      <c r="AW1184" s="1"/>
    </row>
    <row r="1185" spans="37:49">
      <c r="AK1185" s="1"/>
      <c r="AQ1185" s="1"/>
      <c r="AR1185" s="1"/>
      <c r="AS1185" s="1"/>
      <c r="AT1185" s="1"/>
      <c r="AU1185" s="1"/>
      <c r="AV1185" s="1"/>
      <c r="AW1185" s="1"/>
    </row>
    <row r="1186" spans="37:49">
      <c r="AK1186" s="1"/>
      <c r="AQ1186" s="1"/>
      <c r="AR1186" s="1"/>
      <c r="AS1186" s="1"/>
      <c r="AT1186" s="1"/>
      <c r="AU1186" s="1"/>
      <c r="AV1186" s="1"/>
      <c r="AW1186" s="1"/>
    </row>
    <row r="1187" spans="37:49">
      <c r="AK1187" s="1"/>
      <c r="AQ1187" s="1"/>
      <c r="AR1187" s="1"/>
      <c r="AS1187" s="1"/>
      <c r="AT1187" s="1"/>
      <c r="AU1187" s="1"/>
      <c r="AV1187" s="1"/>
      <c r="AW1187" s="1"/>
    </row>
    <row r="1188" spans="37:49">
      <c r="AK1188" s="1"/>
      <c r="AQ1188" s="1"/>
      <c r="AR1188" s="1"/>
      <c r="AS1188" s="1"/>
      <c r="AT1188" s="1"/>
      <c r="AU1188" s="1"/>
      <c r="AV1188" s="1"/>
      <c r="AW1188" s="1"/>
    </row>
    <row r="1189" spans="37:49">
      <c r="AK1189" s="1"/>
      <c r="AQ1189" s="1"/>
      <c r="AR1189" s="1"/>
      <c r="AS1189" s="1"/>
      <c r="AT1189" s="1"/>
      <c r="AU1189" s="1"/>
      <c r="AV1189" s="1"/>
      <c r="AW1189" s="1"/>
    </row>
    <row r="1190" spans="37:49">
      <c r="AK1190" s="1"/>
      <c r="AQ1190" s="1"/>
      <c r="AR1190" s="1"/>
      <c r="AS1190" s="1"/>
      <c r="AT1190" s="1"/>
      <c r="AU1190" s="1"/>
      <c r="AV1190" s="1"/>
      <c r="AW1190" s="1"/>
    </row>
    <row r="1191" spans="37:49">
      <c r="AK1191" s="1"/>
      <c r="AQ1191" s="1"/>
      <c r="AR1191" s="1"/>
      <c r="AS1191" s="1"/>
      <c r="AT1191" s="1"/>
      <c r="AU1191" s="1"/>
      <c r="AV1191" s="1"/>
      <c r="AW1191" s="1"/>
    </row>
    <row r="1192" spans="37:49">
      <c r="AK1192" s="1"/>
      <c r="AQ1192" s="1"/>
      <c r="AR1192" s="1"/>
      <c r="AS1192" s="1"/>
      <c r="AT1192" s="1"/>
      <c r="AU1192" s="1"/>
      <c r="AV1192" s="1"/>
      <c r="AW1192" s="1"/>
    </row>
    <row r="1193" spans="37:49">
      <c r="AK1193" s="1"/>
      <c r="AQ1193" s="1"/>
      <c r="AR1193" s="1"/>
      <c r="AS1193" s="1"/>
      <c r="AT1193" s="1"/>
      <c r="AU1193" s="1"/>
      <c r="AV1193" s="1"/>
      <c r="AW1193" s="1"/>
    </row>
    <row r="1194" spans="37:49">
      <c r="AK1194" s="1"/>
      <c r="AQ1194" s="1"/>
      <c r="AR1194" s="1"/>
      <c r="AS1194" s="1"/>
      <c r="AT1194" s="1"/>
      <c r="AU1194" s="1"/>
      <c r="AV1194" s="1"/>
      <c r="AW1194" s="1"/>
    </row>
    <row r="1195" spans="37:49">
      <c r="AK1195" s="1"/>
      <c r="AQ1195" s="1"/>
      <c r="AR1195" s="1"/>
      <c r="AS1195" s="1"/>
      <c r="AT1195" s="1"/>
      <c r="AU1195" s="1"/>
      <c r="AV1195" s="1"/>
      <c r="AW1195" s="1"/>
    </row>
    <row r="1196" spans="37:49">
      <c r="AK1196" s="1"/>
      <c r="AQ1196" s="1"/>
      <c r="AR1196" s="1"/>
      <c r="AS1196" s="1"/>
      <c r="AT1196" s="1"/>
      <c r="AU1196" s="1"/>
      <c r="AV1196" s="1"/>
      <c r="AW1196" s="1"/>
    </row>
    <row r="1197" spans="37:49">
      <c r="AK1197" s="1"/>
      <c r="AQ1197" s="1"/>
      <c r="AR1197" s="1"/>
      <c r="AS1197" s="1"/>
      <c r="AT1197" s="1"/>
      <c r="AU1197" s="1"/>
      <c r="AV1197" s="1"/>
      <c r="AW1197" s="1"/>
    </row>
    <row r="1198" spans="37:49">
      <c r="AK1198" s="1"/>
      <c r="AQ1198" s="1"/>
      <c r="AR1198" s="1"/>
      <c r="AS1198" s="1"/>
      <c r="AT1198" s="1"/>
      <c r="AU1198" s="1"/>
      <c r="AV1198" s="1"/>
      <c r="AW1198" s="1"/>
    </row>
    <row r="1199" spans="37:49">
      <c r="AK1199" s="1"/>
      <c r="AQ1199" s="1"/>
      <c r="AR1199" s="1"/>
      <c r="AS1199" s="1"/>
      <c r="AT1199" s="1"/>
      <c r="AU1199" s="1"/>
      <c r="AV1199" s="1"/>
      <c r="AW1199" s="1"/>
    </row>
    <row r="1200" spans="37:49">
      <c r="AK1200" s="1"/>
      <c r="AQ1200" s="1"/>
      <c r="AR1200" s="1"/>
      <c r="AS1200" s="1"/>
      <c r="AT1200" s="1"/>
      <c r="AU1200" s="1"/>
      <c r="AV1200" s="1"/>
      <c r="AW1200" s="1"/>
    </row>
    <row r="1201" spans="37:49">
      <c r="AK1201" s="1"/>
      <c r="AQ1201" s="1"/>
      <c r="AR1201" s="1"/>
      <c r="AS1201" s="1"/>
      <c r="AT1201" s="1"/>
      <c r="AU1201" s="1"/>
      <c r="AV1201" s="1"/>
      <c r="AW1201" s="1"/>
    </row>
    <row r="1202" spans="37:49">
      <c r="AK1202" s="1"/>
      <c r="AQ1202" s="1"/>
      <c r="AR1202" s="1"/>
      <c r="AS1202" s="1"/>
      <c r="AT1202" s="1"/>
      <c r="AU1202" s="1"/>
      <c r="AV1202" s="1"/>
      <c r="AW1202" s="1"/>
    </row>
    <row r="1203" spans="37:49">
      <c r="AK1203" s="1"/>
      <c r="AQ1203" s="1"/>
      <c r="AR1203" s="1"/>
      <c r="AS1203" s="1"/>
      <c r="AT1203" s="1"/>
      <c r="AU1203" s="1"/>
      <c r="AV1203" s="1"/>
      <c r="AW1203" s="1"/>
    </row>
    <row r="1204" spans="37:49">
      <c r="AK1204" s="1"/>
      <c r="AQ1204" s="1"/>
      <c r="AR1204" s="1"/>
      <c r="AS1204" s="1"/>
      <c r="AT1204" s="1"/>
      <c r="AU1204" s="1"/>
      <c r="AV1204" s="1"/>
      <c r="AW1204" s="1"/>
    </row>
    <row r="1205" spans="37:49">
      <c r="AK1205" s="1"/>
      <c r="AQ1205" s="1"/>
      <c r="AR1205" s="1"/>
      <c r="AS1205" s="1"/>
      <c r="AT1205" s="1"/>
      <c r="AU1205" s="1"/>
      <c r="AV1205" s="1"/>
      <c r="AW1205" s="1"/>
    </row>
    <row r="1206" spans="37:49">
      <c r="AK1206" s="1"/>
      <c r="AQ1206" s="1"/>
      <c r="AR1206" s="1"/>
      <c r="AS1206" s="1"/>
      <c r="AT1206" s="1"/>
      <c r="AU1206" s="1"/>
      <c r="AV1206" s="1"/>
      <c r="AW1206" s="1"/>
    </row>
    <row r="1207" spans="37:49">
      <c r="AK1207" s="1"/>
      <c r="AQ1207" s="1"/>
      <c r="AR1207" s="1"/>
      <c r="AS1207" s="1"/>
      <c r="AT1207" s="1"/>
      <c r="AU1207" s="1"/>
      <c r="AV1207" s="1"/>
      <c r="AW1207" s="1"/>
    </row>
    <row r="1208" spans="37:49">
      <c r="AK1208" s="1"/>
      <c r="AQ1208" s="1"/>
      <c r="AR1208" s="1"/>
      <c r="AS1208" s="1"/>
      <c r="AT1208" s="1"/>
      <c r="AU1208" s="1"/>
      <c r="AV1208" s="1"/>
      <c r="AW1208" s="1"/>
    </row>
    <row r="1209" spans="37:49">
      <c r="AK1209" s="1"/>
      <c r="AQ1209" s="1"/>
      <c r="AR1209" s="1"/>
      <c r="AS1209" s="1"/>
      <c r="AT1209" s="1"/>
      <c r="AU1209" s="1"/>
      <c r="AV1209" s="1"/>
      <c r="AW1209" s="1"/>
    </row>
    <row r="1210" spans="37:49">
      <c r="AK1210" s="1"/>
      <c r="AQ1210" s="1"/>
      <c r="AR1210" s="1"/>
      <c r="AS1210" s="1"/>
      <c r="AT1210" s="1"/>
      <c r="AU1210" s="1"/>
      <c r="AV1210" s="1"/>
      <c r="AW1210" s="1"/>
    </row>
    <row r="1211" spans="37:49">
      <c r="AK1211" s="1"/>
      <c r="AQ1211" s="1"/>
      <c r="AR1211" s="1"/>
      <c r="AS1211" s="1"/>
      <c r="AT1211" s="1"/>
      <c r="AU1211" s="1"/>
      <c r="AV1211" s="1"/>
      <c r="AW1211" s="1"/>
    </row>
    <row r="1212" spans="37:49">
      <c r="AK1212" s="1"/>
      <c r="AQ1212" s="1"/>
      <c r="AR1212" s="1"/>
      <c r="AS1212" s="1"/>
      <c r="AT1212" s="1"/>
      <c r="AU1212" s="1"/>
      <c r="AV1212" s="1"/>
      <c r="AW1212" s="1"/>
    </row>
    <row r="1213" spans="37:49">
      <c r="AK1213" s="1"/>
      <c r="AQ1213" s="1"/>
      <c r="AR1213" s="1"/>
      <c r="AS1213" s="1"/>
      <c r="AT1213" s="1"/>
      <c r="AU1213" s="1"/>
      <c r="AV1213" s="1"/>
      <c r="AW1213" s="1"/>
    </row>
    <row r="1214" spans="37:49">
      <c r="AK1214" s="1"/>
      <c r="AQ1214" s="1"/>
      <c r="AR1214" s="1"/>
      <c r="AS1214" s="1"/>
      <c r="AT1214" s="1"/>
      <c r="AU1214" s="1"/>
      <c r="AV1214" s="1"/>
      <c r="AW1214" s="1"/>
    </row>
    <row r="1215" spans="37:49">
      <c r="AK1215" s="1"/>
      <c r="AQ1215" s="1"/>
      <c r="AR1215" s="1"/>
      <c r="AS1215" s="1"/>
      <c r="AT1215" s="1"/>
      <c r="AU1215" s="1"/>
      <c r="AV1215" s="1"/>
      <c r="AW1215" s="1"/>
    </row>
    <row r="1216" spans="37:49">
      <c r="AK1216" s="1"/>
      <c r="AQ1216" s="1"/>
      <c r="AR1216" s="1"/>
      <c r="AS1216" s="1"/>
      <c r="AT1216" s="1"/>
      <c r="AU1216" s="1"/>
      <c r="AV1216" s="1"/>
      <c r="AW1216" s="1"/>
    </row>
    <row r="1217" spans="37:49">
      <c r="AK1217" s="1"/>
      <c r="AQ1217" s="1"/>
      <c r="AR1217" s="1"/>
      <c r="AS1217" s="1"/>
      <c r="AT1217" s="1"/>
      <c r="AU1217" s="1"/>
      <c r="AV1217" s="1"/>
      <c r="AW1217" s="1"/>
    </row>
    <row r="1218" spans="37:49">
      <c r="AK1218" s="1"/>
      <c r="AQ1218" s="1"/>
      <c r="AR1218" s="1"/>
      <c r="AS1218" s="1"/>
      <c r="AT1218" s="1"/>
      <c r="AU1218" s="1"/>
      <c r="AV1218" s="1"/>
      <c r="AW1218" s="1"/>
    </row>
    <row r="1219" spans="37:49">
      <c r="AK1219" s="1"/>
      <c r="AQ1219" s="1"/>
      <c r="AR1219" s="1"/>
      <c r="AS1219" s="1"/>
      <c r="AT1219" s="1"/>
      <c r="AU1219" s="1"/>
      <c r="AV1219" s="1"/>
      <c r="AW1219" s="1"/>
    </row>
    <row r="1220" spans="37:49">
      <c r="AK1220" s="1"/>
      <c r="AQ1220" s="1"/>
      <c r="AR1220" s="1"/>
      <c r="AS1220" s="1"/>
      <c r="AT1220" s="1"/>
      <c r="AU1220" s="1"/>
      <c r="AV1220" s="1"/>
      <c r="AW1220" s="1"/>
    </row>
    <row r="1221" spans="37:49">
      <c r="AK1221" s="1"/>
      <c r="AQ1221" s="1"/>
      <c r="AR1221" s="1"/>
      <c r="AS1221" s="1"/>
      <c r="AT1221" s="1"/>
      <c r="AU1221" s="1"/>
      <c r="AV1221" s="1"/>
      <c r="AW1221" s="1"/>
    </row>
    <row r="1222" spans="37:49">
      <c r="AK1222" s="1"/>
      <c r="AQ1222" s="1"/>
      <c r="AR1222" s="1"/>
      <c r="AS1222" s="1"/>
      <c r="AT1222" s="1"/>
      <c r="AU1222" s="1"/>
      <c r="AV1222" s="1"/>
      <c r="AW1222" s="1"/>
    </row>
    <row r="1223" spans="37:49">
      <c r="AK1223" s="1"/>
      <c r="AQ1223" s="1"/>
      <c r="AR1223" s="1"/>
      <c r="AS1223" s="1"/>
      <c r="AT1223" s="1"/>
      <c r="AU1223" s="1"/>
      <c r="AV1223" s="1"/>
      <c r="AW1223" s="1"/>
    </row>
    <row r="1224" spans="37:49">
      <c r="AK1224" s="1"/>
      <c r="AQ1224" s="1"/>
      <c r="AR1224" s="1"/>
      <c r="AS1224" s="1"/>
      <c r="AT1224" s="1"/>
      <c r="AU1224" s="1"/>
      <c r="AV1224" s="1"/>
      <c r="AW1224" s="1"/>
    </row>
    <row r="1225" spans="37:49">
      <c r="AK1225" s="1"/>
      <c r="AQ1225" s="1"/>
      <c r="AR1225" s="1"/>
      <c r="AS1225" s="1"/>
      <c r="AT1225" s="1"/>
      <c r="AU1225" s="1"/>
      <c r="AV1225" s="1"/>
      <c r="AW1225" s="1"/>
    </row>
    <row r="1226" spans="37:49">
      <c r="AK1226" s="1"/>
      <c r="AQ1226" s="1"/>
      <c r="AR1226" s="1"/>
      <c r="AS1226" s="1"/>
      <c r="AT1226" s="1"/>
      <c r="AU1226" s="1"/>
      <c r="AV1226" s="1"/>
      <c r="AW1226" s="1"/>
    </row>
    <row r="1227" spans="37:49">
      <c r="AK1227" s="1"/>
      <c r="AQ1227" s="1"/>
      <c r="AR1227" s="1"/>
      <c r="AS1227" s="1"/>
      <c r="AT1227" s="1"/>
      <c r="AU1227" s="1"/>
      <c r="AV1227" s="1"/>
      <c r="AW1227" s="1"/>
    </row>
    <row r="1228" spans="37:49">
      <c r="AK1228" s="1"/>
      <c r="AQ1228" s="1"/>
      <c r="AR1228" s="1"/>
      <c r="AS1228" s="1"/>
      <c r="AT1228" s="1"/>
      <c r="AU1228" s="1"/>
      <c r="AV1228" s="1"/>
      <c r="AW1228" s="1"/>
    </row>
    <row r="1229" spans="37:49">
      <c r="AK1229" s="1"/>
      <c r="AQ1229" s="1"/>
      <c r="AR1229" s="1"/>
      <c r="AS1229" s="1"/>
      <c r="AT1229" s="1"/>
      <c r="AU1229" s="1"/>
      <c r="AV1229" s="1"/>
      <c r="AW1229" s="1"/>
    </row>
    <row r="1230" spans="37:49">
      <c r="AK1230" s="1"/>
      <c r="AQ1230" s="1"/>
      <c r="AR1230" s="1"/>
      <c r="AS1230" s="1"/>
      <c r="AT1230" s="1"/>
      <c r="AU1230" s="1"/>
      <c r="AV1230" s="1"/>
      <c r="AW1230" s="1"/>
    </row>
    <row r="1231" spans="37:49">
      <c r="AK1231" s="1"/>
      <c r="AQ1231" s="1"/>
      <c r="AR1231" s="1"/>
      <c r="AS1231" s="1"/>
      <c r="AT1231" s="1"/>
      <c r="AU1231" s="1"/>
      <c r="AV1231" s="1"/>
      <c r="AW1231" s="1"/>
    </row>
    <row r="1232" spans="37:49">
      <c r="AK1232" s="1"/>
      <c r="AQ1232" s="1"/>
      <c r="AR1232" s="1"/>
      <c r="AS1232" s="1"/>
      <c r="AT1232" s="1"/>
      <c r="AU1232" s="1"/>
      <c r="AV1232" s="1"/>
      <c r="AW1232" s="1"/>
    </row>
    <row r="1233" spans="37:49">
      <c r="AK1233" s="1"/>
      <c r="AQ1233" s="1"/>
      <c r="AR1233" s="1"/>
      <c r="AS1233" s="1"/>
      <c r="AT1233" s="1"/>
      <c r="AU1233" s="1"/>
      <c r="AV1233" s="1"/>
      <c r="AW1233" s="1"/>
    </row>
    <row r="1234" spans="37:49">
      <c r="AK1234" s="1"/>
      <c r="AQ1234" s="1"/>
      <c r="AR1234" s="1"/>
      <c r="AS1234" s="1"/>
      <c r="AT1234" s="1"/>
      <c r="AU1234" s="1"/>
      <c r="AV1234" s="1"/>
      <c r="AW1234" s="1"/>
    </row>
    <row r="1235" spans="37:49">
      <c r="AK1235" s="1"/>
      <c r="AQ1235" s="1"/>
      <c r="AR1235" s="1"/>
      <c r="AS1235" s="1"/>
      <c r="AT1235" s="1"/>
      <c r="AU1235" s="1"/>
      <c r="AV1235" s="1"/>
      <c r="AW1235" s="1"/>
    </row>
    <row r="1236" spans="37:49">
      <c r="AK1236" s="1"/>
      <c r="AQ1236" s="1"/>
      <c r="AR1236" s="1"/>
      <c r="AS1236" s="1"/>
      <c r="AT1236" s="1"/>
      <c r="AU1236" s="1"/>
      <c r="AV1236" s="1"/>
      <c r="AW1236" s="1"/>
    </row>
    <row r="1237" spans="37:49">
      <c r="AK1237" s="1"/>
      <c r="AQ1237" s="1"/>
      <c r="AR1237" s="1"/>
      <c r="AS1237" s="1"/>
      <c r="AT1237" s="1"/>
      <c r="AU1237" s="1"/>
      <c r="AV1237" s="1"/>
      <c r="AW1237" s="1"/>
    </row>
    <row r="1238" spans="37:49">
      <c r="AK1238" s="1"/>
      <c r="AQ1238" s="1"/>
      <c r="AR1238" s="1"/>
      <c r="AS1238" s="1"/>
      <c r="AT1238" s="1"/>
      <c r="AU1238" s="1"/>
      <c r="AV1238" s="1"/>
      <c r="AW1238" s="1"/>
    </row>
    <row r="1239" spans="37:49">
      <c r="AK1239" s="1"/>
      <c r="AQ1239" s="1"/>
      <c r="AR1239" s="1"/>
      <c r="AS1239" s="1"/>
      <c r="AT1239" s="1"/>
      <c r="AU1239" s="1"/>
      <c r="AV1239" s="1"/>
      <c r="AW1239" s="1"/>
    </row>
    <row r="1240" spans="37:49">
      <c r="AK1240" s="1"/>
      <c r="AQ1240" s="1"/>
      <c r="AR1240" s="1"/>
      <c r="AS1240" s="1"/>
      <c r="AT1240" s="1"/>
      <c r="AU1240" s="1"/>
      <c r="AV1240" s="1"/>
      <c r="AW1240" s="1"/>
    </row>
    <row r="1241" spans="37:49">
      <c r="AK1241" s="1"/>
      <c r="AQ1241" s="1"/>
      <c r="AR1241" s="1"/>
      <c r="AS1241" s="1"/>
      <c r="AT1241" s="1"/>
      <c r="AU1241" s="1"/>
      <c r="AV1241" s="1"/>
      <c r="AW1241" s="1"/>
    </row>
    <row r="1242" spans="37:49">
      <c r="AK1242" s="1"/>
      <c r="AQ1242" s="1"/>
      <c r="AR1242" s="1"/>
      <c r="AS1242" s="1"/>
      <c r="AT1242" s="1"/>
      <c r="AU1242" s="1"/>
      <c r="AV1242" s="1"/>
      <c r="AW1242" s="1"/>
    </row>
    <row r="1243" spans="37:49">
      <c r="AK1243" s="1"/>
      <c r="AQ1243" s="1"/>
      <c r="AR1243" s="1"/>
      <c r="AS1243" s="1"/>
      <c r="AT1243" s="1"/>
      <c r="AU1243" s="1"/>
      <c r="AV1243" s="1"/>
      <c r="AW1243" s="1"/>
    </row>
    <row r="1244" spans="37:49">
      <c r="AK1244" s="1"/>
      <c r="AQ1244" s="1"/>
      <c r="AR1244" s="1"/>
      <c r="AS1244" s="1"/>
      <c r="AT1244" s="1"/>
      <c r="AU1244" s="1"/>
      <c r="AV1244" s="1"/>
      <c r="AW1244" s="1"/>
    </row>
    <row r="1245" spans="37:49">
      <c r="AK1245" s="1"/>
      <c r="AQ1245" s="1"/>
      <c r="AR1245" s="1"/>
      <c r="AS1245" s="1"/>
      <c r="AT1245" s="1"/>
      <c r="AU1245" s="1"/>
      <c r="AV1245" s="1"/>
      <c r="AW1245" s="1"/>
    </row>
    <row r="1246" spans="37:49">
      <c r="AK1246" s="1"/>
      <c r="AQ1246" s="1"/>
      <c r="AR1246" s="1"/>
      <c r="AS1246" s="1"/>
      <c r="AT1246" s="1"/>
      <c r="AU1246" s="1"/>
      <c r="AV1246" s="1"/>
      <c r="AW1246" s="1"/>
    </row>
    <row r="1247" spans="37:49">
      <c r="AK1247" s="1"/>
      <c r="AQ1247" s="1"/>
      <c r="AR1247" s="1"/>
      <c r="AS1247" s="1"/>
      <c r="AT1247" s="1"/>
      <c r="AU1247" s="1"/>
      <c r="AV1247" s="1"/>
      <c r="AW1247" s="1"/>
    </row>
    <row r="1248" spans="37:49">
      <c r="AK1248" s="1"/>
      <c r="AQ1248" s="1"/>
      <c r="AR1248" s="1"/>
      <c r="AS1248" s="1"/>
      <c r="AT1248" s="1"/>
      <c r="AU1248" s="1"/>
      <c r="AV1248" s="1"/>
      <c r="AW1248" s="1"/>
    </row>
    <row r="1249" spans="37:49">
      <c r="AK1249" s="1"/>
      <c r="AQ1249" s="1"/>
      <c r="AR1249" s="1"/>
      <c r="AS1249" s="1"/>
      <c r="AT1249" s="1"/>
      <c r="AU1249" s="1"/>
      <c r="AV1249" s="1"/>
      <c r="AW1249" s="1"/>
    </row>
    <row r="1250" spans="37:49">
      <c r="AK1250" s="1"/>
      <c r="AQ1250" s="1"/>
      <c r="AR1250" s="1"/>
      <c r="AS1250" s="1"/>
      <c r="AT1250" s="1"/>
      <c r="AU1250" s="1"/>
      <c r="AV1250" s="1"/>
      <c r="AW1250" s="1"/>
    </row>
    <row r="1251" spans="37:49">
      <c r="AK1251" s="1"/>
      <c r="AQ1251" s="1"/>
      <c r="AR1251" s="1"/>
      <c r="AS1251" s="1"/>
      <c r="AT1251" s="1"/>
      <c r="AU1251" s="1"/>
      <c r="AV1251" s="1"/>
      <c r="AW1251" s="1"/>
    </row>
    <row r="1252" spans="37:49">
      <c r="AK1252" s="1"/>
      <c r="AQ1252" s="1"/>
      <c r="AR1252" s="1"/>
      <c r="AS1252" s="1"/>
      <c r="AT1252" s="1"/>
      <c r="AU1252" s="1"/>
      <c r="AV1252" s="1"/>
      <c r="AW1252" s="1"/>
    </row>
    <row r="1253" spans="37:49">
      <c r="AK1253" s="1"/>
      <c r="AQ1253" s="1"/>
      <c r="AR1253" s="1"/>
      <c r="AS1253" s="1"/>
      <c r="AT1253" s="1"/>
      <c r="AU1253" s="1"/>
      <c r="AV1253" s="1"/>
      <c r="AW1253" s="1"/>
    </row>
    <row r="1254" spans="37:49">
      <c r="AK1254" s="1"/>
      <c r="AQ1254" s="1"/>
      <c r="AR1254" s="1"/>
      <c r="AS1254" s="1"/>
      <c r="AT1254" s="1"/>
      <c r="AU1254" s="1"/>
      <c r="AV1254" s="1"/>
      <c r="AW1254" s="1"/>
    </row>
    <row r="1255" spans="37:49">
      <c r="AK1255" s="1"/>
      <c r="AQ1255" s="1"/>
      <c r="AR1255" s="1"/>
      <c r="AS1255" s="1"/>
      <c r="AT1255" s="1"/>
      <c r="AU1255" s="1"/>
      <c r="AV1255" s="1"/>
      <c r="AW1255" s="1"/>
    </row>
    <row r="1256" spans="37:49">
      <c r="AK1256" s="1"/>
      <c r="AQ1256" s="1"/>
      <c r="AR1256" s="1"/>
      <c r="AS1256" s="1"/>
      <c r="AT1256" s="1"/>
      <c r="AU1256" s="1"/>
      <c r="AV1256" s="1"/>
      <c r="AW1256" s="1"/>
    </row>
    <row r="1257" spans="37:49">
      <c r="AK1257" s="1"/>
      <c r="AQ1257" s="1"/>
      <c r="AR1257" s="1"/>
      <c r="AS1257" s="1"/>
      <c r="AT1257" s="1"/>
      <c r="AU1257" s="1"/>
      <c r="AV1257" s="1"/>
      <c r="AW1257" s="1"/>
    </row>
    <row r="1258" spans="37:49">
      <c r="AK1258" s="1"/>
      <c r="AQ1258" s="1"/>
      <c r="AR1258" s="1"/>
      <c r="AS1258" s="1"/>
      <c r="AT1258" s="1"/>
      <c r="AU1258" s="1"/>
      <c r="AV1258" s="1"/>
      <c r="AW1258" s="1"/>
    </row>
    <row r="1259" spans="37:49">
      <c r="AK1259" s="1"/>
      <c r="AQ1259" s="1"/>
      <c r="AR1259" s="1"/>
      <c r="AS1259" s="1"/>
      <c r="AT1259" s="1"/>
      <c r="AU1259" s="1"/>
      <c r="AV1259" s="1"/>
      <c r="AW1259" s="1"/>
    </row>
    <row r="1260" spans="37:49">
      <c r="AK1260" s="1"/>
      <c r="AQ1260" s="1"/>
      <c r="AR1260" s="1"/>
      <c r="AS1260" s="1"/>
      <c r="AT1260" s="1"/>
      <c r="AU1260" s="1"/>
      <c r="AV1260" s="1"/>
      <c r="AW1260" s="1"/>
    </row>
    <row r="1261" spans="37:49">
      <c r="AK1261" s="1"/>
      <c r="AQ1261" s="1"/>
      <c r="AR1261" s="1"/>
      <c r="AS1261" s="1"/>
      <c r="AT1261" s="1"/>
      <c r="AU1261" s="1"/>
      <c r="AV1261" s="1"/>
      <c r="AW1261" s="1"/>
    </row>
    <row r="1262" spans="37:49">
      <c r="AK1262" s="1"/>
      <c r="AQ1262" s="1"/>
      <c r="AR1262" s="1"/>
      <c r="AS1262" s="1"/>
      <c r="AT1262" s="1"/>
      <c r="AU1262" s="1"/>
      <c r="AV1262" s="1"/>
      <c r="AW1262" s="1"/>
    </row>
    <row r="1263" spans="37:49">
      <c r="AK1263" s="1"/>
      <c r="AQ1263" s="1"/>
      <c r="AR1263" s="1"/>
      <c r="AS1263" s="1"/>
      <c r="AT1263" s="1"/>
      <c r="AU1263" s="1"/>
      <c r="AV1263" s="1"/>
      <c r="AW1263" s="1"/>
    </row>
    <row r="1264" spans="37:49">
      <c r="AK1264" s="1"/>
      <c r="AQ1264" s="1"/>
      <c r="AR1264" s="1"/>
      <c r="AS1264" s="1"/>
      <c r="AT1264" s="1"/>
      <c r="AU1264" s="1"/>
      <c r="AV1264" s="1"/>
      <c r="AW1264" s="1"/>
    </row>
    <row r="1265" spans="37:49">
      <c r="AK1265" s="1"/>
      <c r="AQ1265" s="1"/>
      <c r="AR1265" s="1"/>
      <c r="AS1265" s="1"/>
      <c r="AT1265" s="1"/>
      <c r="AU1265" s="1"/>
      <c r="AV1265" s="1"/>
      <c r="AW1265" s="1"/>
    </row>
    <row r="1266" spans="37:49">
      <c r="AK1266" s="1"/>
      <c r="AQ1266" s="1"/>
      <c r="AR1266" s="1"/>
      <c r="AS1266" s="1"/>
      <c r="AT1266" s="1"/>
      <c r="AU1266" s="1"/>
      <c r="AV1266" s="1"/>
      <c r="AW1266" s="1"/>
    </row>
    <row r="1267" spans="37:49">
      <c r="AK1267" s="1"/>
      <c r="AQ1267" s="1"/>
      <c r="AR1267" s="1"/>
      <c r="AS1267" s="1"/>
      <c r="AT1267" s="1"/>
      <c r="AU1267" s="1"/>
      <c r="AV1267" s="1"/>
      <c r="AW1267" s="1"/>
    </row>
    <row r="1268" spans="37:49">
      <c r="AK1268" s="1"/>
      <c r="AQ1268" s="1"/>
      <c r="AR1268" s="1"/>
      <c r="AS1268" s="1"/>
      <c r="AT1268" s="1"/>
      <c r="AU1268" s="1"/>
      <c r="AV1268" s="1"/>
      <c r="AW1268" s="1"/>
    </row>
    <row r="1269" spans="37:49">
      <c r="AK1269" s="1"/>
      <c r="AQ1269" s="1"/>
      <c r="AR1269" s="1"/>
      <c r="AS1269" s="1"/>
      <c r="AT1269" s="1"/>
      <c r="AU1269" s="1"/>
      <c r="AV1269" s="1"/>
      <c r="AW1269" s="1"/>
    </row>
    <row r="1270" spans="37:49">
      <c r="AK1270" s="1"/>
      <c r="AQ1270" s="1"/>
      <c r="AR1270" s="1"/>
      <c r="AS1270" s="1"/>
      <c r="AT1270" s="1"/>
      <c r="AU1270" s="1"/>
      <c r="AV1270" s="1"/>
      <c r="AW1270" s="1"/>
    </row>
    <row r="1271" spans="37:49">
      <c r="AK1271" s="1"/>
      <c r="AQ1271" s="1"/>
      <c r="AR1271" s="1"/>
      <c r="AS1271" s="1"/>
      <c r="AT1271" s="1"/>
      <c r="AU1271" s="1"/>
      <c r="AV1271" s="1"/>
      <c r="AW1271" s="1"/>
    </row>
    <row r="1272" spans="37:49">
      <c r="AK1272" s="1"/>
      <c r="AQ1272" s="1"/>
      <c r="AR1272" s="1"/>
      <c r="AS1272" s="1"/>
      <c r="AT1272" s="1"/>
      <c r="AU1272" s="1"/>
      <c r="AV1272" s="1"/>
      <c r="AW1272" s="1"/>
    </row>
    <row r="1273" spans="37:49">
      <c r="AK1273" s="1"/>
      <c r="AQ1273" s="1"/>
      <c r="AR1273" s="1"/>
      <c r="AS1273" s="1"/>
      <c r="AT1273" s="1"/>
      <c r="AU1273" s="1"/>
      <c r="AV1273" s="1"/>
      <c r="AW1273" s="1"/>
    </row>
    <row r="1274" spans="37:49">
      <c r="AK1274" s="1"/>
      <c r="AQ1274" s="1"/>
      <c r="AR1274" s="1"/>
      <c r="AS1274" s="1"/>
      <c r="AT1274" s="1"/>
      <c r="AU1274" s="1"/>
      <c r="AV1274" s="1"/>
      <c r="AW1274" s="1"/>
    </row>
    <row r="1275" spans="37:49">
      <c r="AK1275" s="1"/>
      <c r="AQ1275" s="1"/>
      <c r="AR1275" s="1"/>
      <c r="AS1275" s="1"/>
      <c r="AT1275" s="1"/>
      <c r="AU1275" s="1"/>
      <c r="AV1275" s="1"/>
      <c r="AW1275" s="1"/>
    </row>
    <row r="1276" spans="37:49">
      <c r="AK1276" s="1"/>
      <c r="AQ1276" s="1"/>
      <c r="AR1276" s="1"/>
      <c r="AS1276" s="1"/>
      <c r="AT1276" s="1"/>
      <c r="AU1276" s="1"/>
      <c r="AV1276" s="1"/>
      <c r="AW1276" s="1"/>
    </row>
    <row r="1277" spans="37:49">
      <c r="AK1277" s="1"/>
      <c r="AQ1277" s="1"/>
      <c r="AR1277" s="1"/>
      <c r="AS1277" s="1"/>
      <c r="AT1277" s="1"/>
      <c r="AU1277" s="1"/>
      <c r="AV1277" s="1"/>
      <c r="AW1277" s="1"/>
    </row>
    <row r="1278" spans="37:49">
      <c r="AK1278" s="1"/>
      <c r="AQ1278" s="1"/>
      <c r="AR1278" s="1"/>
      <c r="AS1278" s="1"/>
      <c r="AT1278" s="1"/>
      <c r="AU1278" s="1"/>
      <c r="AV1278" s="1"/>
      <c r="AW1278" s="1"/>
    </row>
    <row r="1279" spans="37:49">
      <c r="AK1279" s="1"/>
      <c r="AQ1279" s="1"/>
      <c r="AR1279" s="1"/>
      <c r="AS1279" s="1"/>
      <c r="AT1279" s="1"/>
      <c r="AU1279" s="1"/>
      <c r="AV1279" s="1"/>
      <c r="AW1279" s="1"/>
    </row>
    <row r="1280" spans="37:49">
      <c r="AK1280" s="1"/>
      <c r="AQ1280" s="1"/>
      <c r="AR1280" s="1"/>
      <c r="AS1280" s="1"/>
      <c r="AT1280" s="1"/>
      <c r="AU1280" s="1"/>
      <c r="AV1280" s="1"/>
      <c r="AW1280" s="1"/>
    </row>
    <row r="1281" spans="37:49">
      <c r="AK1281" s="1"/>
      <c r="AQ1281" s="1"/>
      <c r="AR1281" s="1"/>
      <c r="AS1281" s="1"/>
      <c r="AT1281" s="1"/>
      <c r="AU1281" s="1"/>
      <c r="AV1281" s="1"/>
      <c r="AW1281" s="1"/>
    </row>
    <row r="1282" spans="37:49">
      <c r="AK1282" s="1"/>
      <c r="AQ1282" s="1"/>
      <c r="AR1282" s="1"/>
      <c r="AS1282" s="1"/>
      <c r="AT1282" s="1"/>
      <c r="AU1282" s="1"/>
      <c r="AV1282" s="1"/>
      <c r="AW1282" s="1"/>
    </row>
    <row r="1283" spans="37:49">
      <c r="AK1283" s="1"/>
      <c r="AQ1283" s="1"/>
      <c r="AR1283" s="1"/>
      <c r="AS1283" s="1"/>
      <c r="AT1283" s="1"/>
      <c r="AU1283" s="1"/>
      <c r="AV1283" s="1"/>
      <c r="AW1283" s="1"/>
    </row>
    <row r="1284" spans="37:49">
      <c r="AK1284" s="1"/>
      <c r="AQ1284" s="1"/>
      <c r="AR1284" s="1"/>
      <c r="AS1284" s="1"/>
      <c r="AT1284" s="1"/>
      <c r="AU1284" s="1"/>
      <c r="AV1284" s="1"/>
      <c r="AW1284" s="1"/>
    </row>
    <row r="1285" spans="37:49">
      <c r="AK1285" s="1"/>
      <c r="AQ1285" s="1"/>
      <c r="AR1285" s="1"/>
      <c r="AS1285" s="1"/>
      <c r="AT1285" s="1"/>
      <c r="AU1285" s="1"/>
      <c r="AV1285" s="1"/>
      <c r="AW1285" s="1"/>
    </row>
    <row r="1286" spans="37:49">
      <c r="AK1286" s="1"/>
      <c r="AQ1286" s="1"/>
      <c r="AR1286" s="1"/>
      <c r="AS1286" s="1"/>
      <c r="AT1286" s="1"/>
      <c r="AU1286" s="1"/>
      <c r="AV1286" s="1"/>
      <c r="AW1286" s="1"/>
    </row>
    <row r="1287" spans="37:49">
      <c r="AK1287" s="1"/>
      <c r="AQ1287" s="1"/>
      <c r="AR1287" s="1"/>
      <c r="AS1287" s="1"/>
      <c r="AT1287" s="1"/>
      <c r="AU1287" s="1"/>
      <c r="AV1287" s="1"/>
      <c r="AW1287" s="1"/>
    </row>
    <row r="1288" spans="37:49">
      <c r="AK1288" s="1"/>
      <c r="AQ1288" s="1"/>
      <c r="AR1288" s="1"/>
      <c r="AS1288" s="1"/>
      <c r="AT1288" s="1"/>
      <c r="AU1288" s="1"/>
      <c r="AV1288" s="1"/>
      <c r="AW1288" s="1"/>
    </row>
    <row r="1289" spans="37:49">
      <c r="AK1289" s="1"/>
      <c r="AQ1289" s="1"/>
      <c r="AR1289" s="1"/>
      <c r="AS1289" s="1"/>
      <c r="AT1289" s="1"/>
      <c r="AU1289" s="1"/>
      <c r="AV1289" s="1"/>
      <c r="AW1289" s="1"/>
    </row>
    <row r="1290" spans="37:49">
      <c r="AK1290" s="1"/>
      <c r="AQ1290" s="1"/>
      <c r="AR1290" s="1"/>
      <c r="AS1290" s="1"/>
      <c r="AT1290" s="1"/>
      <c r="AU1290" s="1"/>
      <c r="AV1290" s="1"/>
      <c r="AW1290" s="1"/>
    </row>
    <row r="1291" spans="37:49">
      <c r="AK1291" s="1"/>
      <c r="AQ1291" s="1"/>
      <c r="AR1291" s="1"/>
      <c r="AS1291" s="1"/>
      <c r="AT1291" s="1"/>
      <c r="AU1291" s="1"/>
      <c r="AV1291" s="1"/>
      <c r="AW1291" s="1"/>
    </row>
    <row r="1292" spans="37:49">
      <c r="AK1292" s="1"/>
      <c r="AQ1292" s="1"/>
      <c r="AR1292" s="1"/>
      <c r="AS1292" s="1"/>
      <c r="AT1292" s="1"/>
      <c r="AU1292" s="1"/>
      <c r="AV1292" s="1"/>
      <c r="AW1292" s="1"/>
    </row>
    <row r="1293" spans="37:49">
      <c r="AK1293" s="1"/>
      <c r="AQ1293" s="1"/>
      <c r="AR1293" s="1"/>
      <c r="AS1293" s="1"/>
      <c r="AT1293" s="1"/>
      <c r="AU1293" s="1"/>
      <c r="AV1293" s="1"/>
      <c r="AW1293" s="1"/>
    </row>
    <row r="1294" spans="37:49">
      <c r="AK1294" s="1"/>
      <c r="AQ1294" s="1"/>
      <c r="AR1294" s="1"/>
      <c r="AS1294" s="1"/>
      <c r="AT1294" s="1"/>
      <c r="AU1294" s="1"/>
      <c r="AV1294" s="1"/>
      <c r="AW1294" s="1"/>
    </row>
    <row r="1295" spans="37:49">
      <c r="AK1295" s="1"/>
      <c r="AQ1295" s="1"/>
      <c r="AR1295" s="1"/>
      <c r="AS1295" s="1"/>
      <c r="AT1295" s="1"/>
      <c r="AU1295" s="1"/>
      <c r="AV1295" s="1"/>
      <c r="AW1295" s="1"/>
    </row>
    <row r="1296" spans="37:49">
      <c r="AK1296" s="1"/>
      <c r="AQ1296" s="1"/>
      <c r="AR1296" s="1"/>
      <c r="AS1296" s="1"/>
      <c r="AT1296" s="1"/>
      <c r="AU1296" s="1"/>
      <c r="AV1296" s="1"/>
      <c r="AW1296" s="1"/>
    </row>
    <row r="1297" spans="37:49">
      <c r="AK1297" s="1"/>
      <c r="AQ1297" s="1"/>
      <c r="AR1297" s="1"/>
      <c r="AS1297" s="1"/>
      <c r="AT1297" s="1"/>
      <c r="AU1297" s="1"/>
      <c r="AV1297" s="1"/>
      <c r="AW1297" s="1"/>
    </row>
    <row r="1298" spans="37:49">
      <c r="AK1298" s="1"/>
      <c r="AQ1298" s="1"/>
      <c r="AR1298" s="1"/>
      <c r="AS1298" s="1"/>
      <c r="AT1298" s="1"/>
      <c r="AU1298" s="1"/>
      <c r="AV1298" s="1"/>
      <c r="AW1298" s="1"/>
    </row>
    <row r="1299" spans="37:49">
      <c r="AK1299" s="1"/>
      <c r="AQ1299" s="1"/>
      <c r="AR1299" s="1"/>
      <c r="AS1299" s="1"/>
      <c r="AT1299" s="1"/>
      <c r="AU1299" s="1"/>
      <c r="AV1299" s="1"/>
      <c r="AW1299" s="1"/>
    </row>
    <row r="1300" spans="37:49">
      <c r="AK1300" s="1"/>
      <c r="AQ1300" s="1"/>
      <c r="AR1300" s="1"/>
      <c r="AS1300" s="1"/>
      <c r="AT1300" s="1"/>
      <c r="AU1300" s="1"/>
      <c r="AV1300" s="1"/>
      <c r="AW1300" s="1"/>
    </row>
    <row r="1301" spans="37:49">
      <c r="AK1301" s="1"/>
      <c r="AQ1301" s="1"/>
      <c r="AR1301" s="1"/>
      <c r="AS1301" s="1"/>
      <c r="AT1301" s="1"/>
      <c r="AU1301" s="1"/>
      <c r="AV1301" s="1"/>
      <c r="AW1301" s="1"/>
    </row>
    <row r="1302" spans="37:49">
      <c r="AK1302" s="1"/>
      <c r="AQ1302" s="1"/>
      <c r="AR1302" s="1"/>
      <c r="AS1302" s="1"/>
      <c r="AT1302" s="1"/>
      <c r="AU1302" s="1"/>
      <c r="AV1302" s="1"/>
      <c r="AW1302" s="1"/>
    </row>
    <row r="1303" spans="37:49">
      <c r="AK1303" s="1"/>
      <c r="AQ1303" s="1"/>
      <c r="AR1303" s="1"/>
      <c r="AS1303" s="1"/>
      <c r="AT1303" s="1"/>
      <c r="AU1303" s="1"/>
      <c r="AV1303" s="1"/>
      <c r="AW1303" s="1"/>
    </row>
    <row r="1304" spans="37:49">
      <c r="AK1304" s="1"/>
      <c r="AQ1304" s="1"/>
      <c r="AR1304" s="1"/>
      <c r="AS1304" s="1"/>
      <c r="AT1304" s="1"/>
      <c r="AU1304" s="1"/>
      <c r="AV1304" s="1"/>
      <c r="AW1304" s="1"/>
    </row>
    <row r="1305" spans="37:49">
      <c r="AK1305" s="1"/>
      <c r="AQ1305" s="1"/>
      <c r="AR1305" s="1"/>
      <c r="AS1305" s="1"/>
      <c r="AT1305" s="1"/>
      <c r="AU1305" s="1"/>
      <c r="AV1305" s="1"/>
      <c r="AW1305" s="1"/>
    </row>
    <row r="1306" spans="37:49">
      <c r="AK1306" s="1"/>
      <c r="AQ1306" s="1"/>
      <c r="AR1306" s="1"/>
      <c r="AS1306" s="1"/>
      <c r="AT1306" s="1"/>
      <c r="AU1306" s="1"/>
      <c r="AV1306" s="1"/>
      <c r="AW1306" s="1"/>
    </row>
    <row r="1307" spans="37:49">
      <c r="AK1307" s="1"/>
      <c r="AQ1307" s="1"/>
      <c r="AR1307" s="1"/>
      <c r="AS1307" s="1"/>
      <c r="AT1307" s="1"/>
      <c r="AU1307" s="1"/>
      <c r="AV1307" s="1"/>
      <c r="AW1307" s="1"/>
    </row>
    <row r="1308" spans="37:49">
      <c r="AK1308" s="1"/>
      <c r="AQ1308" s="1"/>
      <c r="AR1308" s="1"/>
      <c r="AS1308" s="1"/>
      <c r="AT1308" s="1"/>
      <c r="AU1308" s="1"/>
      <c r="AV1308" s="1"/>
      <c r="AW1308" s="1"/>
    </row>
    <row r="1309" spans="37:49">
      <c r="AK1309" s="1"/>
      <c r="AQ1309" s="1"/>
      <c r="AR1309" s="1"/>
      <c r="AS1309" s="1"/>
      <c r="AT1309" s="1"/>
      <c r="AU1309" s="1"/>
      <c r="AV1309" s="1"/>
      <c r="AW1309" s="1"/>
    </row>
    <row r="1310" spans="37:49">
      <c r="AK1310" s="1"/>
      <c r="AQ1310" s="1"/>
      <c r="AR1310" s="1"/>
      <c r="AS1310" s="1"/>
      <c r="AT1310" s="1"/>
      <c r="AU1310" s="1"/>
      <c r="AV1310" s="1"/>
      <c r="AW1310" s="1"/>
    </row>
    <row r="1311" spans="37:49">
      <c r="AK1311" s="1"/>
      <c r="AQ1311" s="1"/>
      <c r="AR1311" s="1"/>
      <c r="AS1311" s="1"/>
      <c r="AT1311" s="1"/>
      <c r="AU1311" s="1"/>
      <c r="AV1311" s="1"/>
      <c r="AW1311" s="1"/>
    </row>
    <row r="1312" spans="37:49">
      <c r="AK1312" s="1"/>
      <c r="AQ1312" s="1"/>
      <c r="AR1312" s="1"/>
      <c r="AS1312" s="1"/>
      <c r="AT1312" s="1"/>
      <c r="AU1312" s="1"/>
      <c r="AV1312" s="1"/>
      <c r="AW1312" s="1"/>
    </row>
    <row r="1313" spans="37:49">
      <c r="AK1313" s="1"/>
      <c r="AQ1313" s="1"/>
      <c r="AR1313" s="1"/>
      <c r="AS1313" s="1"/>
      <c r="AT1313" s="1"/>
      <c r="AU1313" s="1"/>
      <c r="AV1313" s="1"/>
      <c r="AW1313" s="1"/>
    </row>
    <row r="1314" spans="37:49">
      <c r="AK1314" s="1"/>
      <c r="AQ1314" s="1"/>
      <c r="AR1314" s="1"/>
      <c r="AS1314" s="1"/>
      <c r="AT1314" s="1"/>
      <c r="AU1314" s="1"/>
      <c r="AV1314" s="1"/>
      <c r="AW1314" s="1"/>
    </row>
    <row r="1315" spans="37:49">
      <c r="AK1315" s="1"/>
      <c r="AQ1315" s="1"/>
      <c r="AR1315" s="1"/>
      <c r="AS1315" s="1"/>
      <c r="AT1315" s="1"/>
      <c r="AU1315" s="1"/>
      <c r="AV1315" s="1"/>
      <c r="AW1315" s="1"/>
    </row>
    <row r="1316" spans="37:49">
      <c r="AK1316" s="1"/>
      <c r="AQ1316" s="1"/>
      <c r="AR1316" s="1"/>
      <c r="AS1316" s="1"/>
      <c r="AT1316" s="1"/>
      <c r="AU1316" s="1"/>
      <c r="AV1316" s="1"/>
      <c r="AW1316" s="1"/>
    </row>
    <row r="1317" spans="37:49">
      <c r="AK1317" s="1"/>
      <c r="AQ1317" s="1"/>
      <c r="AR1317" s="1"/>
      <c r="AS1317" s="1"/>
      <c r="AT1317" s="1"/>
      <c r="AU1317" s="1"/>
      <c r="AV1317" s="1"/>
      <c r="AW1317" s="1"/>
    </row>
    <row r="1318" spans="37:49">
      <c r="AK1318" s="1"/>
      <c r="AQ1318" s="1"/>
      <c r="AR1318" s="1"/>
      <c r="AS1318" s="1"/>
      <c r="AT1318" s="1"/>
      <c r="AU1318" s="1"/>
      <c r="AV1318" s="1"/>
      <c r="AW1318" s="1"/>
    </row>
    <row r="1319" spans="37:49">
      <c r="AK1319" s="1"/>
      <c r="AQ1319" s="1"/>
      <c r="AR1319" s="1"/>
      <c r="AS1319" s="1"/>
      <c r="AT1319" s="1"/>
      <c r="AU1319" s="1"/>
      <c r="AV1319" s="1"/>
      <c r="AW1319" s="1"/>
    </row>
    <row r="1320" spans="37:49">
      <c r="AK1320" s="1"/>
      <c r="AQ1320" s="1"/>
      <c r="AR1320" s="1"/>
      <c r="AS1320" s="1"/>
      <c r="AT1320" s="1"/>
      <c r="AU1320" s="1"/>
      <c r="AV1320" s="1"/>
      <c r="AW1320" s="1"/>
    </row>
    <row r="1321" spans="37:49">
      <c r="AK1321" s="1"/>
      <c r="AQ1321" s="1"/>
      <c r="AR1321" s="1"/>
      <c r="AS1321" s="1"/>
      <c r="AT1321" s="1"/>
      <c r="AU1321" s="1"/>
      <c r="AV1321" s="1"/>
      <c r="AW1321" s="1"/>
    </row>
    <row r="1322" spans="37:49">
      <c r="AK1322" s="1"/>
      <c r="AQ1322" s="1"/>
      <c r="AR1322" s="1"/>
      <c r="AS1322" s="1"/>
      <c r="AT1322" s="1"/>
      <c r="AU1322" s="1"/>
      <c r="AV1322" s="1"/>
      <c r="AW1322" s="1"/>
    </row>
    <row r="1323" spans="37:49">
      <c r="AK1323" s="1"/>
      <c r="AQ1323" s="1"/>
      <c r="AR1323" s="1"/>
      <c r="AS1323" s="1"/>
      <c r="AT1323" s="1"/>
      <c r="AU1323" s="1"/>
      <c r="AV1323" s="1"/>
      <c r="AW1323" s="1"/>
    </row>
    <row r="1324" spans="37:49">
      <c r="AK1324" s="1"/>
      <c r="AQ1324" s="1"/>
      <c r="AR1324" s="1"/>
      <c r="AS1324" s="1"/>
      <c r="AT1324" s="1"/>
      <c r="AU1324" s="1"/>
      <c r="AV1324" s="1"/>
      <c r="AW1324" s="1"/>
    </row>
    <row r="1325" spans="37:49">
      <c r="AK1325" s="1"/>
      <c r="AQ1325" s="1"/>
      <c r="AR1325" s="1"/>
      <c r="AS1325" s="1"/>
      <c r="AT1325" s="1"/>
      <c r="AU1325" s="1"/>
      <c r="AV1325" s="1"/>
      <c r="AW1325" s="1"/>
    </row>
    <row r="1326" spans="37:49">
      <c r="AK1326" s="1"/>
      <c r="AQ1326" s="1"/>
      <c r="AR1326" s="1"/>
      <c r="AS1326" s="1"/>
      <c r="AT1326" s="1"/>
      <c r="AU1326" s="1"/>
      <c r="AV1326" s="1"/>
      <c r="AW1326" s="1"/>
    </row>
    <row r="1327" spans="37:49">
      <c r="AK1327" s="1"/>
      <c r="AQ1327" s="1"/>
      <c r="AR1327" s="1"/>
      <c r="AS1327" s="1"/>
      <c r="AT1327" s="1"/>
      <c r="AU1327" s="1"/>
      <c r="AV1327" s="1"/>
      <c r="AW1327" s="1"/>
    </row>
    <row r="1328" spans="37:49">
      <c r="AK1328" s="1"/>
      <c r="AQ1328" s="1"/>
      <c r="AR1328" s="1"/>
      <c r="AS1328" s="1"/>
      <c r="AT1328" s="1"/>
      <c r="AU1328" s="1"/>
      <c r="AV1328" s="1"/>
      <c r="AW1328" s="1"/>
    </row>
    <row r="1329" spans="37:49">
      <c r="AK1329" s="1"/>
      <c r="AQ1329" s="1"/>
      <c r="AR1329" s="1"/>
      <c r="AS1329" s="1"/>
      <c r="AT1329" s="1"/>
      <c r="AU1329" s="1"/>
      <c r="AV1329" s="1"/>
      <c r="AW1329" s="1"/>
    </row>
    <row r="1330" spans="37:49">
      <c r="AK1330" s="1"/>
      <c r="AQ1330" s="1"/>
      <c r="AR1330" s="1"/>
      <c r="AS1330" s="1"/>
      <c r="AT1330" s="1"/>
      <c r="AU1330" s="1"/>
      <c r="AV1330" s="1"/>
      <c r="AW1330" s="1"/>
    </row>
    <row r="1331" spans="37:49">
      <c r="AK1331" s="1"/>
      <c r="AQ1331" s="1"/>
      <c r="AR1331" s="1"/>
      <c r="AS1331" s="1"/>
      <c r="AT1331" s="1"/>
      <c r="AU1331" s="1"/>
      <c r="AV1331" s="1"/>
      <c r="AW1331" s="1"/>
    </row>
    <row r="1332" spans="37:49">
      <c r="AK1332" s="1"/>
      <c r="AQ1332" s="1"/>
      <c r="AR1332" s="1"/>
      <c r="AS1332" s="1"/>
      <c r="AT1332" s="1"/>
      <c r="AU1332" s="1"/>
      <c r="AV1332" s="1"/>
      <c r="AW1332" s="1"/>
    </row>
    <row r="1333" spans="37:49">
      <c r="AK1333" s="1"/>
      <c r="AQ1333" s="1"/>
      <c r="AR1333" s="1"/>
      <c r="AS1333" s="1"/>
      <c r="AT1333" s="1"/>
      <c r="AU1333" s="1"/>
      <c r="AV1333" s="1"/>
      <c r="AW1333" s="1"/>
    </row>
    <row r="1334" spans="37:49">
      <c r="AK1334" s="1"/>
      <c r="AQ1334" s="1"/>
      <c r="AR1334" s="1"/>
      <c r="AS1334" s="1"/>
      <c r="AT1334" s="1"/>
      <c r="AU1334" s="1"/>
      <c r="AV1334" s="1"/>
      <c r="AW1334" s="1"/>
    </row>
    <row r="1335" spans="37:49">
      <c r="AK1335" s="1"/>
      <c r="AQ1335" s="1"/>
      <c r="AR1335" s="1"/>
      <c r="AS1335" s="1"/>
      <c r="AT1335" s="1"/>
      <c r="AU1335" s="1"/>
      <c r="AV1335" s="1"/>
      <c r="AW1335" s="1"/>
    </row>
    <row r="1336" spans="37:49">
      <c r="AK1336" s="1"/>
      <c r="AQ1336" s="1"/>
      <c r="AR1336" s="1"/>
      <c r="AS1336" s="1"/>
      <c r="AT1336" s="1"/>
      <c r="AU1336" s="1"/>
      <c r="AV1336" s="1"/>
      <c r="AW1336" s="1"/>
    </row>
    <row r="1337" spans="37:49">
      <c r="AK1337" s="1"/>
      <c r="AQ1337" s="1"/>
      <c r="AR1337" s="1"/>
      <c r="AS1337" s="1"/>
      <c r="AT1337" s="1"/>
      <c r="AU1337" s="1"/>
      <c r="AV1337" s="1"/>
      <c r="AW1337" s="1"/>
    </row>
    <row r="1338" spans="37:49">
      <c r="AK1338" s="1"/>
      <c r="AQ1338" s="1"/>
      <c r="AR1338" s="1"/>
      <c r="AS1338" s="1"/>
      <c r="AT1338" s="1"/>
      <c r="AU1338" s="1"/>
      <c r="AV1338" s="1"/>
      <c r="AW1338" s="1"/>
    </row>
    <row r="1339" spans="37:49">
      <c r="AK1339" s="1"/>
      <c r="AQ1339" s="1"/>
      <c r="AR1339" s="1"/>
      <c r="AS1339" s="1"/>
      <c r="AT1339" s="1"/>
      <c r="AU1339" s="1"/>
      <c r="AV1339" s="1"/>
      <c r="AW1339" s="1"/>
    </row>
    <row r="1340" spans="37:49">
      <c r="AK1340" s="1"/>
      <c r="AQ1340" s="1"/>
      <c r="AR1340" s="1"/>
      <c r="AS1340" s="1"/>
      <c r="AT1340" s="1"/>
      <c r="AU1340" s="1"/>
      <c r="AV1340" s="1"/>
      <c r="AW1340" s="1"/>
    </row>
    <row r="1341" spans="37:49">
      <c r="AK1341" s="1"/>
      <c r="AQ1341" s="1"/>
      <c r="AR1341" s="1"/>
      <c r="AS1341" s="1"/>
      <c r="AT1341" s="1"/>
      <c r="AU1341" s="1"/>
      <c r="AV1341" s="1"/>
      <c r="AW1341" s="1"/>
    </row>
    <row r="1342" spans="37:49">
      <c r="AK1342" s="1"/>
      <c r="AQ1342" s="1"/>
      <c r="AR1342" s="1"/>
      <c r="AS1342" s="1"/>
      <c r="AT1342" s="1"/>
      <c r="AU1342" s="1"/>
      <c r="AV1342" s="1"/>
      <c r="AW1342" s="1"/>
    </row>
    <row r="1343" spans="37:49">
      <c r="AK1343" s="1"/>
      <c r="AQ1343" s="1"/>
      <c r="AR1343" s="1"/>
      <c r="AS1343" s="1"/>
      <c r="AT1343" s="1"/>
      <c r="AU1343" s="1"/>
      <c r="AV1343" s="1"/>
      <c r="AW1343" s="1"/>
    </row>
    <row r="1344" spans="37:49">
      <c r="AK1344" s="1"/>
      <c r="AQ1344" s="1"/>
      <c r="AR1344" s="1"/>
      <c r="AS1344" s="1"/>
      <c r="AT1344" s="1"/>
      <c r="AU1344" s="1"/>
      <c r="AV1344" s="1"/>
      <c r="AW1344" s="1"/>
    </row>
    <row r="1345" spans="37:49">
      <c r="AK1345" s="1"/>
      <c r="AQ1345" s="1"/>
      <c r="AR1345" s="1"/>
      <c r="AS1345" s="1"/>
      <c r="AT1345" s="1"/>
      <c r="AU1345" s="1"/>
      <c r="AV1345" s="1"/>
      <c r="AW1345" s="1"/>
    </row>
    <row r="1346" spans="37:49">
      <c r="AK1346" s="1"/>
      <c r="AQ1346" s="1"/>
      <c r="AR1346" s="1"/>
      <c r="AS1346" s="1"/>
      <c r="AT1346" s="1"/>
      <c r="AU1346" s="1"/>
      <c r="AV1346" s="1"/>
      <c r="AW1346" s="1"/>
    </row>
    <row r="1347" spans="37:49">
      <c r="AK1347" s="1"/>
      <c r="AQ1347" s="1"/>
      <c r="AR1347" s="1"/>
      <c r="AS1347" s="1"/>
      <c r="AT1347" s="1"/>
      <c r="AU1347" s="1"/>
      <c r="AV1347" s="1"/>
      <c r="AW1347" s="1"/>
    </row>
    <row r="1348" spans="37:49">
      <c r="AK1348" s="1"/>
      <c r="AQ1348" s="1"/>
      <c r="AR1348" s="1"/>
      <c r="AS1348" s="1"/>
      <c r="AT1348" s="1"/>
      <c r="AU1348" s="1"/>
      <c r="AV1348" s="1"/>
      <c r="AW1348" s="1"/>
    </row>
    <row r="1349" spans="37:49">
      <c r="AK1349" s="1"/>
      <c r="AQ1349" s="1"/>
      <c r="AR1349" s="1"/>
      <c r="AS1349" s="1"/>
      <c r="AT1349" s="1"/>
      <c r="AU1349" s="1"/>
      <c r="AV1349" s="1"/>
      <c r="AW1349" s="1"/>
    </row>
    <row r="1350" spans="37:49">
      <c r="AK1350" s="1"/>
      <c r="AQ1350" s="1"/>
      <c r="AR1350" s="1"/>
      <c r="AS1350" s="1"/>
      <c r="AT1350" s="1"/>
      <c r="AU1350" s="1"/>
      <c r="AV1350" s="1"/>
      <c r="AW1350" s="1"/>
    </row>
    <row r="1351" spans="37:49">
      <c r="AK1351" s="1"/>
      <c r="AQ1351" s="1"/>
      <c r="AR1351" s="1"/>
      <c r="AS1351" s="1"/>
      <c r="AT1351" s="1"/>
      <c r="AU1351" s="1"/>
      <c r="AV1351" s="1"/>
      <c r="AW1351" s="1"/>
    </row>
    <row r="1352" spans="37:49">
      <c r="AK1352" s="1"/>
      <c r="AQ1352" s="1"/>
      <c r="AR1352" s="1"/>
      <c r="AS1352" s="1"/>
      <c r="AT1352" s="1"/>
      <c r="AU1352" s="1"/>
      <c r="AV1352" s="1"/>
      <c r="AW1352" s="1"/>
    </row>
    <row r="1353" spans="37:49">
      <c r="AK1353" s="1"/>
      <c r="AQ1353" s="1"/>
      <c r="AR1353" s="1"/>
      <c r="AS1353" s="1"/>
      <c r="AT1353" s="1"/>
      <c r="AU1353" s="1"/>
      <c r="AV1353" s="1"/>
      <c r="AW1353" s="1"/>
    </row>
    <row r="1354" spans="37:49">
      <c r="AK1354" s="1"/>
      <c r="AQ1354" s="1"/>
      <c r="AR1354" s="1"/>
      <c r="AS1354" s="1"/>
      <c r="AT1354" s="1"/>
      <c r="AU1354" s="1"/>
      <c r="AV1354" s="1"/>
      <c r="AW1354" s="1"/>
    </row>
    <row r="1355" spans="37:49">
      <c r="AK1355" s="1"/>
      <c r="AQ1355" s="1"/>
      <c r="AR1355" s="1"/>
      <c r="AS1355" s="1"/>
      <c r="AT1355" s="1"/>
      <c r="AU1355" s="1"/>
      <c r="AV1355" s="1"/>
      <c r="AW1355" s="1"/>
    </row>
    <row r="1356" spans="37:49">
      <c r="AK1356" s="1"/>
      <c r="AQ1356" s="1"/>
      <c r="AR1356" s="1"/>
      <c r="AS1356" s="1"/>
      <c r="AT1356" s="1"/>
      <c r="AU1356" s="1"/>
      <c r="AV1356" s="1"/>
      <c r="AW1356" s="1"/>
    </row>
    <row r="1357" spans="37:49">
      <c r="AK1357" s="1"/>
      <c r="AQ1357" s="1"/>
      <c r="AR1357" s="1"/>
      <c r="AS1357" s="1"/>
      <c r="AT1357" s="1"/>
      <c r="AU1357" s="1"/>
      <c r="AV1357" s="1"/>
      <c r="AW1357" s="1"/>
    </row>
    <row r="1358" spans="37:49">
      <c r="AK1358" s="1"/>
      <c r="AQ1358" s="1"/>
      <c r="AR1358" s="1"/>
      <c r="AS1358" s="1"/>
      <c r="AT1358" s="1"/>
      <c r="AU1358" s="1"/>
      <c r="AV1358" s="1"/>
      <c r="AW1358" s="1"/>
    </row>
    <row r="1359" spans="37:49">
      <c r="AK1359" s="1"/>
      <c r="AQ1359" s="1"/>
      <c r="AR1359" s="1"/>
      <c r="AS1359" s="1"/>
      <c r="AT1359" s="1"/>
      <c r="AU1359" s="1"/>
      <c r="AV1359" s="1"/>
      <c r="AW1359" s="1"/>
    </row>
    <row r="1360" spans="37:49">
      <c r="AK1360" s="1"/>
      <c r="AQ1360" s="1"/>
      <c r="AR1360" s="1"/>
      <c r="AS1360" s="1"/>
      <c r="AT1360" s="1"/>
      <c r="AU1360" s="1"/>
      <c r="AV1360" s="1"/>
      <c r="AW1360" s="1"/>
    </row>
    <row r="1361" spans="37:49">
      <c r="AK1361" s="1"/>
      <c r="AQ1361" s="1"/>
      <c r="AR1361" s="1"/>
      <c r="AS1361" s="1"/>
      <c r="AT1361" s="1"/>
      <c r="AU1361" s="1"/>
      <c r="AV1361" s="1"/>
      <c r="AW1361" s="1"/>
    </row>
    <row r="1362" spans="37:49">
      <c r="AK1362" s="1"/>
      <c r="AQ1362" s="1"/>
      <c r="AR1362" s="1"/>
      <c r="AS1362" s="1"/>
      <c r="AT1362" s="1"/>
      <c r="AU1362" s="1"/>
      <c r="AV1362" s="1"/>
      <c r="AW1362" s="1"/>
    </row>
    <row r="1363" spans="37:49">
      <c r="AK1363" s="1"/>
      <c r="AQ1363" s="1"/>
      <c r="AR1363" s="1"/>
      <c r="AS1363" s="1"/>
      <c r="AT1363" s="1"/>
      <c r="AU1363" s="1"/>
      <c r="AV1363" s="1"/>
      <c r="AW1363" s="1"/>
    </row>
    <row r="1364" spans="37:49">
      <c r="AK1364" s="1"/>
      <c r="AQ1364" s="1"/>
      <c r="AR1364" s="1"/>
      <c r="AS1364" s="1"/>
      <c r="AT1364" s="1"/>
      <c r="AU1364" s="1"/>
      <c r="AV1364" s="1"/>
      <c r="AW1364" s="1"/>
    </row>
    <row r="1365" spans="37:49">
      <c r="AK1365" s="1"/>
      <c r="AQ1365" s="1"/>
      <c r="AR1365" s="1"/>
      <c r="AS1365" s="1"/>
      <c r="AT1365" s="1"/>
      <c r="AU1365" s="1"/>
      <c r="AV1365" s="1"/>
      <c r="AW1365" s="1"/>
    </row>
    <row r="1366" spans="37:49">
      <c r="AK1366" s="1"/>
      <c r="AQ1366" s="1"/>
      <c r="AR1366" s="1"/>
      <c r="AS1366" s="1"/>
      <c r="AT1366" s="1"/>
      <c r="AU1366" s="1"/>
      <c r="AV1366" s="1"/>
      <c r="AW1366" s="1"/>
    </row>
    <row r="1367" spans="37:49">
      <c r="AK1367" s="1"/>
      <c r="AQ1367" s="1"/>
      <c r="AR1367" s="1"/>
      <c r="AS1367" s="1"/>
      <c r="AT1367" s="1"/>
      <c r="AU1367" s="1"/>
      <c r="AV1367" s="1"/>
      <c r="AW1367" s="1"/>
    </row>
    <row r="1368" spans="37:49">
      <c r="AK1368" s="1"/>
      <c r="AQ1368" s="1"/>
      <c r="AR1368" s="1"/>
      <c r="AS1368" s="1"/>
      <c r="AT1368" s="1"/>
      <c r="AU1368" s="1"/>
      <c r="AV1368" s="1"/>
      <c r="AW1368" s="1"/>
    </row>
    <row r="1369" spans="37:49">
      <c r="AK1369" s="1"/>
      <c r="AQ1369" s="1"/>
      <c r="AR1369" s="1"/>
      <c r="AS1369" s="1"/>
      <c r="AT1369" s="1"/>
      <c r="AU1369" s="1"/>
      <c r="AV1369" s="1"/>
      <c r="AW1369" s="1"/>
    </row>
    <row r="1370" spans="37:49">
      <c r="AK1370" s="1"/>
      <c r="AQ1370" s="1"/>
      <c r="AR1370" s="1"/>
      <c r="AS1370" s="1"/>
      <c r="AT1370" s="1"/>
      <c r="AU1370" s="1"/>
      <c r="AV1370" s="1"/>
      <c r="AW1370" s="1"/>
    </row>
    <row r="1371" spans="37:49">
      <c r="AK1371" s="1"/>
      <c r="AQ1371" s="1"/>
      <c r="AR1371" s="1"/>
      <c r="AS1371" s="1"/>
      <c r="AT1371" s="1"/>
      <c r="AU1371" s="1"/>
      <c r="AV1371" s="1"/>
      <c r="AW1371" s="1"/>
    </row>
    <row r="1372" spans="37:49">
      <c r="AK1372" s="1"/>
      <c r="AQ1372" s="1"/>
      <c r="AR1372" s="1"/>
      <c r="AS1372" s="1"/>
      <c r="AT1372" s="1"/>
      <c r="AU1372" s="1"/>
      <c r="AV1372" s="1"/>
      <c r="AW1372" s="1"/>
    </row>
    <row r="1373" spans="37:49">
      <c r="AK1373" s="1"/>
      <c r="AQ1373" s="1"/>
      <c r="AR1373" s="1"/>
      <c r="AS1373" s="1"/>
      <c r="AT1373" s="1"/>
      <c r="AU1373" s="1"/>
      <c r="AV1373" s="1"/>
      <c r="AW1373" s="1"/>
    </row>
    <row r="1374" spans="37:49">
      <c r="AK1374" s="1"/>
      <c r="AQ1374" s="1"/>
      <c r="AR1374" s="1"/>
      <c r="AS1374" s="1"/>
      <c r="AT1374" s="1"/>
      <c r="AU1374" s="1"/>
      <c r="AV1374" s="1"/>
      <c r="AW1374" s="1"/>
    </row>
    <row r="1375" spans="37:49">
      <c r="AK1375" s="1"/>
      <c r="AQ1375" s="1"/>
      <c r="AR1375" s="1"/>
      <c r="AS1375" s="1"/>
      <c r="AT1375" s="1"/>
      <c r="AU1375" s="1"/>
      <c r="AV1375" s="1"/>
      <c r="AW1375" s="1"/>
    </row>
    <row r="1376" spans="37:49">
      <c r="AK1376" s="1"/>
      <c r="AQ1376" s="1"/>
      <c r="AR1376" s="1"/>
      <c r="AS1376" s="1"/>
      <c r="AT1376" s="1"/>
      <c r="AU1376" s="1"/>
      <c r="AV1376" s="1"/>
      <c r="AW1376" s="1"/>
    </row>
    <row r="1377" spans="37:49">
      <c r="AK1377" s="1"/>
      <c r="AQ1377" s="1"/>
      <c r="AR1377" s="1"/>
      <c r="AS1377" s="1"/>
      <c r="AT1377" s="1"/>
      <c r="AU1377" s="1"/>
      <c r="AV1377" s="1"/>
      <c r="AW1377" s="1"/>
    </row>
    <row r="1378" spans="37:49">
      <c r="AK1378" s="1"/>
      <c r="AQ1378" s="1"/>
      <c r="AR1378" s="1"/>
      <c r="AS1378" s="1"/>
      <c r="AT1378" s="1"/>
      <c r="AU1378" s="1"/>
      <c r="AV1378" s="1"/>
      <c r="AW1378" s="1"/>
    </row>
    <row r="1379" spans="37:49">
      <c r="AK1379" s="1"/>
      <c r="AQ1379" s="1"/>
      <c r="AR1379" s="1"/>
      <c r="AS1379" s="1"/>
      <c r="AT1379" s="1"/>
      <c r="AU1379" s="1"/>
      <c r="AV1379" s="1"/>
      <c r="AW1379" s="1"/>
    </row>
    <row r="1380" spans="37:49">
      <c r="AK1380" s="1"/>
      <c r="AQ1380" s="1"/>
      <c r="AR1380" s="1"/>
      <c r="AS1380" s="1"/>
      <c r="AT1380" s="1"/>
      <c r="AU1380" s="1"/>
      <c r="AV1380" s="1"/>
      <c r="AW1380" s="1"/>
    </row>
    <row r="1381" spans="37:49">
      <c r="AK1381" s="1"/>
      <c r="AQ1381" s="1"/>
      <c r="AR1381" s="1"/>
      <c r="AS1381" s="1"/>
      <c r="AT1381" s="1"/>
      <c r="AU1381" s="1"/>
      <c r="AV1381" s="1"/>
      <c r="AW1381" s="1"/>
    </row>
    <row r="1382" spans="37:49">
      <c r="AK1382" s="1"/>
      <c r="AQ1382" s="1"/>
      <c r="AR1382" s="1"/>
      <c r="AS1382" s="1"/>
      <c r="AT1382" s="1"/>
      <c r="AU1382" s="1"/>
      <c r="AV1382" s="1"/>
      <c r="AW1382" s="1"/>
    </row>
    <row r="1383" spans="37:49">
      <c r="AK1383" s="1"/>
      <c r="AQ1383" s="1"/>
      <c r="AR1383" s="1"/>
      <c r="AS1383" s="1"/>
      <c r="AT1383" s="1"/>
      <c r="AU1383" s="1"/>
      <c r="AV1383" s="1"/>
      <c r="AW1383" s="1"/>
    </row>
    <row r="1384" spans="37:49">
      <c r="AK1384" s="1"/>
      <c r="AQ1384" s="1"/>
      <c r="AR1384" s="1"/>
      <c r="AS1384" s="1"/>
      <c r="AT1384" s="1"/>
      <c r="AU1384" s="1"/>
      <c r="AV1384" s="1"/>
      <c r="AW1384" s="1"/>
    </row>
    <row r="1385" spans="37:49">
      <c r="AK1385" s="1"/>
      <c r="AQ1385" s="1"/>
      <c r="AR1385" s="1"/>
      <c r="AS1385" s="1"/>
      <c r="AT1385" s="1"/>
      <c r="AU1385" s="1"/>
      <c r="AV1385" s="1"/>
      <c r="AW1385" s="1"/>
    </row>
    <row r="1386" spans="37:49">
      <c r="AK1386" s="1"/>
      <c r="AQ1386" s="1"/>
      <c r="AR1386" s="1"/>
      <c r="AS1386" s="1"/>
      <c r="AT1386" s="1"/>
      <c r="AU1386" s="1"/>
      <c r="AV1386" s="1"/>
      <c r="AW1386" s="1"/>
    </row>
    <row r="1387" spans="37:49">
      <c r="AK1387" s="1"/>
      <c r="AQ1387" s="1"/>
      <c r="AR1387" s="1"/>
      <c r="AS1387" s="1"/>
      <c r="AT1387" s="1"/>
      <c r="AU1387" s="1"/>
      <c r="AV1387" s="1"/>
      <c r="AW1387" s="1"/>
    </row>
    <row r="1388" spans="37:49">
      <c r="AK1388" s="1"/>
      <c r="AQ1388" s="1"/>
      <c r="AR1388" s="1"/>
      <c r="AS1388" s="1"/>
      <c r="AT1388" s="1"/>
      <c r="AU1388" s="1"/>
      <c r="AV1388" s="1"/>
      <c r="AW1388" s="1"/>
    </row>
    <row r="1389" spans="37:49">
      <c r="AK1389" s="1"/>
      <c r="AQ1389" s="1"/>
      <c r="AR1389" s="1"/>
      <c r="AS1389" s="1"/>
      <c r="AT1389" s="1"/>
      <c r="AU1389" s="1"/>
      <c r="AV1389" s="1"/>
      <c r="AW1389" s="1"/>
    </row>
    <row r="1390" spans="37:49">
      <c r="AK1390" s="1"/>
      <c r="AQ1390" s="1"/>
      <c r="AR1390" s="1"/>
      <c r="AS1390" s="1"/>
      <c r="AT1390" s="1"/>
      <c r="AU1390" s="1"/>
      <c r="AV1390" s="1"/>
      <c r="AW1390" s="1"/>
    </row>
    <row r="1391" spans="37:49">
      <c r="AK1391" s="1"/>
      <c r="AQ1391" s="1"/>
      <c r="AR1391" s="1"/>
      <c r="AS1391" s="1"/>
      <c r="AT1391" s="1"/>
      <c r="AU1391" s="1"/>
      <c r="AV1391" s="1"/>
      <c r="AW1391" s="1"/>
    </row>
    <row r="1392" spans="37:49">
      <c r="AK1392" s="1"/>
      <c r="AQ1392" s="1"/>
      <c r="AR1392" s="1"/>
      <c r="AS1392" s="1"/>
      <c r="AT1392" s="1"/>
      <c r="AU1392" s="1"/>
      <c r="AV1392" s="1"/>
      <c r="AW1392" s="1"/>
    </row>
    <row r="1393" spans="37:49">
      <c r="AK1393" s="1"/>
      <c r="AQ1393" s="1"/>
      <c r="AR1393" s="1"/>
      <c r="AS1393" s="1"/>
      <c r="AT1393" s="1"/>
      <c r="AU1393" s="1"/>
      <c r="AV1393" s="1"/>
      <c r="AW1393" s="1"/>
    </row>
    <row r="1394" spans="37:49">
      <c r="AK1394" s="1"/>
      <c r="AQ1394" s="1"/>
      <c r="AR1394" s="1"/>
      <c r="AS1394" s="1"/>
      <c r="AT1394" s="1"/>
      <c r="AU1394" s="1"/>
      <c r="AV1394" s="1"/>
      <c r="AW1394" s="1"/>
    </row>
    <row r="1395" spans="37:49">
      <c r="AK1395" s="1"/>
      <c r="AQ1395" s="1"/>
      <c r="AR1395" s="1"/>
      <c r="AS1395" s="1"/>
      <c r="AT1395" s="1"/>
      <c r="AU1395" s="1"/>
      <c r="AV1395" s="1"/>
      <c r="AW1395" s="1"/>
    </row>
    <row r="1396" spans="37:49">
      <c r="AK1396" s="1"/>
      <c r="AQ1396" s="1"/>
      <c r="AR1396" s="1"/>
      <c r="AS1396" s="1"/>
      <c r="AT1396" s="1"/>
      <c r="AU1396" s="1"/>
      <c r="AV1396" s="1"/>
      <c r="AW1396" s="1"/>
    </row>
    <row r="1397" spans="37:49">
      <c r="AK1397" s="1"/>
      <c r="AQ1397" s="1"/>
      <c r="AR1397" s="1"/>
      <c r="AS1397" s="1"/>
      <c r="AT1397" s="1"/>
      <c r="AU1397" s="1"/>
      <c r="AV1397" s="1"/>
      <c r="AW1397" s="1"/>
    </row>
    <row r="1398" spans="37:49">
      <c r="AK1398" s="1"/>
      <c r="AQ1398" s="1"/>
      <c r="AR1398" s="1"/>
      <c r="AS1398" s="1"/>
      <c r="AT1398" s="1"/>
      <c r="AU1398" s="1"/>
      <c r="AV1398" s="1"/>
      <c r="AW1398" s="1"/>
    </row>
    <row r="1399" spans="37:49">
      <c r="AK1399" s="1"/>
      <c r="AQ1399" s="1"/>
      <c r="AR1399" s="1"/>
      <c r="AS1399" s="1"/>
      <c r="AT1399" s="1"/>
      <c r="AU1399" s="1"/>
      <c r="AV1399" s="1"/>
      <c r="AW1399" s="1"/>
    </row>
    <row r="1400" spans="37:49">
      <c r="AK1400" s="1"/>
      <c r="AQ1400" s="1"/>
      <c r="AR1400" s="1"/>
      <c r="AS1400" s="1"/>
      <c r="AT1400" s="1"/>
      <c r="AU1400" s="1"/>
      <c r="AV1400" s="1"/>
      <c r="AW1400" s="1"/>
    </row>
    <row r="1401" spans="37:49">
      <c r="AK1401" s="1"/>
      <c r="AQ1401" s="1"/>
      <c r="AR1401" s="1"/>
      <c r="AS1401" s="1"/>
      <c r="AT1401" s="1"/>
      <c r="AU1401" s="1"/>
      <c r="AV1401" s="1"/>
      <c r="AW1401" s="1"/>
    </row>
    <row r="1402" spans="37:49">
      <c r="AK1402" s="1"/>
      <c r="AQ1402" s="1"/>
      <c r="AR1402" s="1"/>
      <c r="AS1402" s="1"/>
      <c r="AT1402" s="1"/>
      <c r="AU1402" s="1"/>
      <c r="AV1402" s="1"/>
      <c r="AW1402" s="1"/>
    </row>
    <row r="1403" spans="37:49">
      <c r="AK1403" s="1"/>
      <c r="AQ1403" s="1"/>
      <c r="AR1403" s="1"/>
      <c r="AS1403" s="1"/>
      <c r="AT1403" s="1"/>
      <c r="AU1403" s="1"/>
      <c r="AV1403" s="1"/>
      <c r="AW1403" s="1"/>
    </row>
    <row r="1404" spans="37:49">
      <c r="AK1404" s="1"/>
      <c r="AQ1404" s="1"/>
      <c r="AR1404" s="1"/>
      <c r="AS1404" s="1"/>
      <c r="AT1404" s="1"/>
      <c r="AU1404" s="1"/>
      <c r="AV1404" s="1"/>
      <c r="AW1404" s="1"/>
    </row>
    <row r="1405" spans="37:49">
      <c r="AK1405" s="1"/>
      <c r="AQ1405" s="1"/>
      <c r="AR1405" s="1"/>
      <c r="AS1405" s="1"/>
      <c r="AT1405" s="1"/>
      <c r="AU1405" s="1"/>
      <c r="AV1405" s="1"/>
      <c r="AW1405" s="1"/>
    </row>
    <row r="1406" spans="37:49">
      <c r="AK1406" s="1"/>
      <c r="AQ1406" s="1"/>
      <c r="AR1406" s="1"/>
      <c r="AS1406" s="1"/>
      <c r="AT1406" s="1"/>
      <c r="AU1406" s="1"/>
      <c r="AV1406" s="1"/>
      <c r="AW1406" s="1"/>
    </row>
    <row r="1407" spans="37:49">
      <c r="AK1407" s="1"/>
      <c r="AQ1407" s="1"/>
      <c r="AR1407" s="1"/>
      <c r="AS1407" s="1"/>
      <c r="AT1407" s="1"/>
      <c r="AU1407" s="1"/>
      <c r="AV1407" s="1"/>
      <c r="AW1407" s="1"/>
    </row>
    <row r="1408" spans="37:49">
      <c r="AK1408" s="1"/>
      <c r="AQ1408" s="1"/>
      <c r="AR1408" s="1"/>
      <c r="AS1408" s="1"/>
      <c r="AT1408" s="1"/>
      <c r="AU1408" s="1"/>
      <c r="AV1408" s="1"/>
      <c r="AW1408" s="1"/>
    </row>
    <row r="1409" spans="37:49">
      <c r="AK1409" s="1"/>
      <c r="AQ1409" s="1"/>
      <c r="AR1409" s="1"/>
      <c r="AS1409" s="1"/>
      <c r="AT1409" s="1"/>
      <c r="AU1409" s="1"/>
      <c r="AV1409" s="1"/>
      <c r="AW1409" s="1"/>
    </row>
    <row r="1410" spans="37:49">
      <c r="AK1410" s="1"/>
      <c r="AQ1410" s="1"/>
      <c r="AR1410" s="1"/>
      <c r="AS1410" s="1"/>
      <c r="AT1410" s="1"/>
      <c r="AU1410" s="1"/>
      <c r="AV1410" s="1"/>
      <c r="AW1410" s="1"/>
    </row>
    <row r="1411" spans="37:49">
      <c r="AK1411" s="1"/>
      <c r="AQ1411" s="1"/>
      <c r="AR1411" s="1"/>
      <c r="AS1411" s="1"/>
      <c r="AT1411" s="1"/>
      <c r="AU1411" s="1"/>
      <c r="AV1411" s="1"/>
      <c r="AW1411" s="1"/>
    </row>
    <row r="1412" spans="37:49">
      <c r="AK1412" s="1"/>
      <c r="AQ1412" s="1"/>
      <c r="AR1412" s="1"/>
      <c r="AS1412" s="1"/>
      <c r="AT1412" s="1"/>
      <c r="AU1412" s="1"/>
      <c r="AV1412" s="1"/>
      <c r="AW1412" s="1"/>
    </row>
    <row r="1413" spans="37:49">
      <c r="AK1413" s="1"/>
      <c r="AQ1413" s="1"/>
      <c r="AR1413" s="1"/>
      <c r="AS1413" s="1"/>
      <c r="AT1413" s="1"/>
      <c r="AU1413" s="1"/>
      <c r="AV1413" s="1"/>
      <c r="AW1413" s="1"/>
    </row>
    <row r="1414" spans="37:49">
      <c r="AK1414" s="1"/>
      <c r="AQ1414" s="1"/>
      <c r="AR1414" s="1"/>
      <c r="AS1414" s="1"/>
      <c r="AT1414" s="1"/>
      <c r="AU1414" s="1"/>
      <c r="AV1414" s="1"/>
      <c r="AW1414" s="1"/>
    </row>
    <row r="1415" spans="37:49">
      <c r="AK1415" s="1"/>
      <c r="AQ1415" s="1"/>
      <c r="AR1415" s="1"/>
      <c r="AS1415" s="1"/>
      <c r="AT1415" s="1"/>
      <c r="AU1415" s="1"/>
      <c r="AV1415" s="1"/>
      <c r="AW1415" s="1"/>
    </row>
    <row r="1416" spans="37:49">
      <c r="AK1416" s="1"/>
      <c r="AQ1416" s="1"/>
      <c r="AR1416" s="1"/>
      <c r="AS1416" s="1"/>
      <c r="AT1416" s="1"/>
      <c r="AU1416" s="1"/>
      <c r="AV1416" s="1"/>
      <c r="AW1416" s="1"/>
    </row>
    <row r="1417" spans="37:49">
      <c r="AK1417" s="1"/>
      <c r="AQ1417" s="1"/>
      <c r="AR1417" s="1"/>
      <c r="AS1417" s="1"/>
      <c r="AT1417" s="1"/>
      <c r="AU1417" s="1"/>
      <c r="AV1417" s="1"/>
      <c r="AW1417" s="1"/>
    </row>
    <row r="1418" spans="37:49">
      <c r="AK1418" s="1"/>
      <c r="AQ1418" s="1"/>
      <c r="AR1418" s="1"/>
      <c r="AS1418" s="1"/>
      <c r="AT1418" s="1"/>
      <c r="AU1418" s="1"/>
      <c r="AV1418" s="1"/>
      <c r="AW1418" s="1"/>
    </row>
    <row r="1419" spans="37:49">
      <c r="AK1419" s="1"/>
      <c r="AQ1419" s="1"/>
      <c r="AR1419" s="1"/>
      <c r="AS1419" s="1"/>
      <c r="AT1419" s="1"/>
      <c r="AU1419" s="1"/>
      <c r="AV1419" s="1"/>
      <c r="AW1419" s="1"/>
    </row>
    <row r="1420" spans="37:49">
      <c r="AK1420" s="1"/>
      <c r="AQ1420" s="1"/>
      <c r="AR1420" s="1"/>
      <c r="AS1420" s="1"/>
      <c r="AT1420" s="1"/>
      <c r="AU1420" s="1"/>
      <c r="AV1420" s="1"/>
      <c r="AW1420" s="1"/>
    </row>
    <row r="1421" spans="37:49">
      <c r="AK1421" s="1"/>
      <c r="AQ1421" s="1"/>
      <c r="AR1421" s="1"/>
      <c r="AS1421" s="1"/>
      <c r="AT1421" s="1"/>
      <c r="AU1421" s="1"/>
      <c r="AV1421" s="1"/>
      <c r="AW1421" s="1"/>
    </row>
    <row r="1422" spans="37:49">
      <c r="AK1422" s="1"/>
      <c r="AQ1422" s="1"/>
      <c r="AR1422" s="1"/>
      <c r="AS1422" s="1"/>
      <c r="AT1422" s="1"/>
      <c r="AU1422" s="1"/>
      <c r="AV1422" s="1"/>
      <c r="AW1422" s="1"/>
    </row>
    <row r="1423" spans="37:49">
      <c r="AK1423" s="1"/>
      <c r="AQ1423" s="1"/>
      <c r="AR1423" s="1"/>
      <c r="AS1423" s="1"/>
      <c r="AT1423" s="1"/>
      <c r="AU1423" s="1"/>
      <c r="AV1423" s="1"/>
      <c r="AW1423" s="1"/>
    </row>
    <row r="1424" spans="37:49">
      <c r="AK1424" s="1"/>
      <c r="AQ1424" s="1"/>
      <c r="AR1424" s="1"/>
      <c r="AS1424" s="1"/>
      <c r="AT1424" s="1"/>
      <c r="AU1424" s="1"/>
      <c r="AV1424" s="1"/>
      <c r="AW1424" s="1"/>
    </row>
    <row r="1425" spans="37:49">
      <c r="AK1425" s="1"/>
      <c r="AQ1425" s="1"/>
      <c r="AR1425" s="1"/>
      <c r="AS1425" s="1"/>
      <c r="AT1425" s="1"/>
      <c r="AU1425" s="1"/>
      <c r="AV1425" s="1"/>
      <c r="AW1425" s="1"/>
    </row>
    <row r="1426" spans="37:49">
      <c r="AK1426" s="1"/>
      <c r="AQ1426" s="1"/>
      <c r="AR1426" s="1"/>
      <c r="AS1426" s="1"/>
      <c r="AT1426" s="1"/>
      <c r="AU1426" s="1"/>
      <c r="AV1426" s="1"/>
      <c r="AW1426" s="1"/>
    </row>
    <row r="1427" spans="37:49">
      <c r="AK1427" s="1"/>
      <c r="AQ1427" s="1"/>
      <c r="AR1427" s="1"/>
      <c r="AS1427" s="1"/>
      <c r="AT1427" s="1"/>
      <c r="AU1427" s="1"/>
      <c r="AV1427" s="1"/>
      <c r="AW1427" s="1"/>
    </row>
    <row r="1428" spans="37:49">
      <c r="AK1428" s="1"/>
      <c r="AQ1428" s="1"/>
      <c r="AR1428" s="1"/>
      <c r="AS1428" s="1"/>
      <c r="AT1428" s="1"/>
      <c r="AU1428" s="1"/>
      <c r="AV1428" s="1"/>
      <c r="AW1428" s="1"/>
    </row>
    <row r="1429" spans="37:49">
      <c r="AK1429" s="1"/>
      <c r="AQ1429" s="1"/>
      <c r="AR1429" s="1"/>
      <c r="AS1429" s="1"/>
      <c r="AT1429" s="1"/>
      <c r="AU1429" s="1"/>
      <c r="AV1429" s="1"/>
      <c r="AW1429" s="1"/>
    </row>
    <row r="1430" spans="37:49">
      <c r="AK1430" s="1"/>
      <c r="AQ1430" s="1"/>
      <c r="AR1430" s="1"/>
      <c r="AS1430" s="1"/>
      <c r="AT1430" s="1"/>
      <c r="AU1430" s="1"/>
      <c r="AV1430" s="1"/>
      <c r="AW1430" s="1"/>
    </row>
    <row r="1431" spans="37:49">
      <c r="AK1431" s="1"/>
      <c r="AQ1431" s="1"/>
      <c r="AR1431" s="1"/>
      <c r="AS1431" s="1"/>
      <c r="AT1431" s="1"/>
      <c r="AU1431" s="1"/>
      <c r="AV1431" s="1"/>
      <c r="AW1431" s="1"/>
    </row>
    <row r="1432" spans="37:49">
      <c r="AK1432" s="1"/>
      <c r="AQ1432" s="1"/>
      <c r="AR1432" s="1"/>
      <c r="AS1432" s="1"/>
      <c r="AT1432" s="1"/>
      <c r="AU1432" s="1"/>
      <c r="AV1432" s="1"/>
      <c r="AW1432" s="1"/>
    </row>
    <row r="1433" spans="37:49">
      <c r="AK1433" s="1"/>
      <c r="AQ1433" s="1"/>
      <c r="AR1433" s="1"/>
      <c r="AS1433" s="1"/>
      <c r="AT1433" s="1"/>
      <c r="AU1433" s="1"/>
      <c r="AV1433" s="1"/>
      <c r="AW1433" s="1"/>
    </row>
    <row r="1434" spans="37:49">
      <c r="AK1434" s="1"/>
      <c r="AQ1434" s="1"/>
      <c r="AR1434" s="1"/>
      <c r="AS1434" s="1"/>
      <c r="AT1434" s="1"/>
      <c r="AU1434" s="1"/>
      <c r="AV1434" s="1"/>
      <c r="AW1434" s="1"/>
    </row>
    <row r="1435" spans="37:49">
      <c r="AK1435" s="1"/>
      <c r="AQ1435" s="1"/>
      <c r="AR1435" s="1"/>
      <c r="AS1435" s="1"/>
      <c r="AT1435" s="1"/>
      <c r="AU1435" s="1"/>
      <c r="AV1435" s="1"/>
      <c r="AW1435" s="1"/>
    </row>
    <row r="1436" spans="37:49">
      <c r="AK1436" s="1"/>
      <c r="AQ1436" s="1"/>
      <c r="AR1436" s="1"/>
      <c r="AS1436" s="1"/>
      <c r="AT1436" s="1"/>
      <c r="AU1436" s="1"/>
      <c r="AV1436" s="1"/>
      <c r="AW1436" s="1"/>
    </row>
    <row r="1437" spans="37:49">
      <c r="AK1437" s="1"/>
      <c r="AQ1437" s="1"/>
      <c r="AR1437" s="1"/>
      <c r="AS1437" s="1"/>
      <c r="AT1437" s="1"/>
      <c r="AU1437" s="1"/>
      <c r="AV1437" s="1"/>
      <c r="AW1437" s="1"/>
    </row>
    <row r="1438" spans="37:49">
      <c r="AK1438" s="1"/>
      <c r="AQ1438" s="1"/>
      <c r="AR1438" s="1"/>
      <c r="AS1438" s="1"/>
      <c r="AT1438" s="1"/>
      <c r="AU1438" s="1"/>
      <c r="AV1438" s="1"/>
      <c r="AW1438" s="1"/>
    </row>
    <row r="1439" spans="37:49">
      <c r="AK1439" s="1"/>
      <c r="AQ1439" s="1"/>
      <c r="AR1439" s="1"/>
      <c r="AS1439" s="1"/>
      <c r="AT1439" s="1"/>
      <c r="AU1439" s="1"/>
      <c r="AV1439" s="1"/>
      <c r="AW1439" s="1"/>
    </row>
    <row r="1440" spans="37:49">
      <c r="AK1440" s="1"/>
      <c r="AQ1440" s="1"/>
      <c r="AR1440" s="1"/>
      <c r="AS1440" s="1"/>
      <c r="AT1440" s="1"/>
      <c r="AU1440" s="1"/>
      <c r="AV1440" s="1"/>
      <c r="AW1440" s="1"/>
    </row>
    <row r="1441" spans="37:49">
      <c r="AK1441" s="1"/>
      <c r="AQ1441" s="1"/>
      <c r="AR1441" s="1"/>
      <c r="AS1441" s="1"/>
      <c r="AT1441" s="1"/>
      <c r="AU1441" s="1"/>
      <c r="AV1441" s="1"/>
      <c r="AW1441" s="1"/>
    </row>
    <row r="1442" spans="37:49">
      <c r="AK1442" s="1"/>
      <c r="AQ1442" s="1"/>
      <c r="AR1442" s="1"/>
      <c r="AS1442" s="1"/>
      <c r="AT1442" s="1"/>
      <c r="AU1442" s="1"/>
      <c r="AV1442" s="1"/>
      <c r="AW1442" s="1"/>
    </row>
    <row r="1443" spans="37:49">
      <c r="AK1443" s="1"/>
      <c r="AQ1443" s="1"/>
      <c r="AR1443" s="1"/>
      <c r="AS1443" s="1"/>
      <c r="AT1443" s="1"/>
      <c r="AU1443" s="1"/>
      <c r="AV1443" s="1"/>
      <c r="AW1443" s="1"/>
    </row>
    <row r="1444" spans="37:49">
      <c r="AK1444" s="1"/>
      <c r="AQ1444" s="1"/>
      <c r="AR1444" s="1"/>
      <c r="AS1444" s="1"/>
      <c r="AT1444" s="1"/>
      <c r="AU1444" s="1"/>
      <c r="AV1444" s="1"/>
      <c r="AW1444" s="1"/>
    </row>
    <row r="1445" spans="37:49">
      <c r="AK1445" s="1"/>
      <c r="AQ1445" s="1"/>
      <c r="AR1445" s="1"/>
      <c r="AS1445" s="1"/>
      <c r="AT1445" s="1"/>
      <c r="AU1445" s="1"/>
      <c r="AV1445" s="1"/>
      <c r="AW1445" s="1"/>
    </row>
    <row r="1446" spans="37:49">
      <c r="AK1446" s="1"/>
      <c r="AQ1446" s="1"/>
      <c r="AR1446" s="1"/>
      <c r="AS1446" s="1"/>
      <c r="AT1446" s="1"/>
      <c r="AU1446" s="1"/>
      <c r="AV1446" s="1"/>
      <c r="AW1446" s="1"/>
    </row>
    <row r="1447" spans="37:49">
      <c r="AK1447" s="1"/>
      <c r="AQ1447" s="1"/>
      <c r="AR1447" s="1"/>
      <c r="AS1447" s="1"/>
      <c r="AT1447" s="1"/>
      <c r="AU1447" s="1"/>
      <c r="AV1447" s="1"/>
      <c r="AW1447" s="1"/>
    </row>
    <row r="1448" spans="37:49">
      <c r="AK1448" s="1"/>
      <c r="AQ1448" s="1"/>
      <c r="AR1448" s="1"/>
      <c r="AS1448" s="1"/>
      <c r="AT1448" s="1"/>
      <c r="AU1448" s="1"/>
      <c r="AV1448" s="1"/>
      <c r="AW1448" s="1"/>
    </row>
    <row r="1449" spans="37:49">
      <c r="AK1449" s="1"/>
      <c r="AQ1449" s="1"/>
      <c r="AR1449" s="1"/>
      <c r="AS1449" s="1"/>
      <c r="AT1449" s="1"/>
      <c r="AU1449" s="1"/>
      <c r="AV1449" s="1"/>
      <c r="AW1449" s="1"/>
    </row>
    <row r="1450" spans="37:49">
      <c r="AK1450" s="1"/>
      <c r="AQ1450" s="1"/>
      <c r="AR1450" s="1"/>
      <c r="AS1450" s="1"/>
      <c r="AT1450" s="1"/>
      <c r="AU1450" s="1"/>
      <c r="AV1450" s="1"/>
      <c r="AW1450" s="1"/>
    </row>
    <row r="1451" spans="37:49">
      <c r="AK1451" s="1"/>
      <c r="AQ1451" s="1"/>
      <c r="AR1451" s="1"/>
      <c r="AS1451" s="1"/>
      <c r="AT1451" s="1"/>
      <c r="AU1451" s="1"/>
      <c r="AV1451" s="1"/>
      <c r="AW1451" s="1"/>
    </row>
    <row r="1452" spans="37:49">
      <c r="AK1452" s="1"/>
      <c r="AQ1452" s="1"/>
      <c r="AR1452" s="1"/>
      <c r="AS1452" s="1"/>
      <c r="AT1452" s="1"/>
      <c r="AU1452" s="1"/>
      <c r="AV1452" s="1"/>
      <c r="AW1452" s="1"/>
    </row>
    <row r="1453" spans="37:49">
      <c r="AK1453" s="1"/>
      <c r="AQ1453" s="1"/>
      <c r="AR1453" s="1"/>
      <c r="AS1453" s="1"/>
      <c r="AT1453" s="1"/>
      <c r="AU1453" s="1"/>
      <c r="AV1453" s="1"/>
      <c r="AW1453" s="1"/>
    </row>
    <row r="1454" spans="37:49">
      <c r="AK1454" s="1"/>
      <c r="AQ1454" s="1"/>
      <c r="AR1454" s="1"/>
      <c r="AS1454" s="1"/>
      <c r="AT1454" s="1"/>
      <c r="AU1454" s="1"/>
      <c r="AV1454" s="1"/>
      <c r="AW1454" s="1"/>
    </row>
    <row r="1455" spans="37:49">
      <c r="AK1455" s="1"/>
      <c r="AQ1455" s="1"/>
      <c r="AR1455" s="1"/>
      <c r="AS1455" s="1"/>
      <c r="AT1455" s="1"/>
      <c r="AU1455" s="1"/>
      <c r="AV1455" s="1"/>
      <c r="AW1455" s="1"/>
    </row>
    <row r="1456" spans="37:49">
      <c r="AK1456" s="1"/>
      <c r="AQ1456" s="1"/>
      <c r="AR1456" s="1"/>
      <c r="AS1456" s="1"/>
      <c r="AT1456" s="1"/>
      <c r="AU1456" s="1"/>
      <c r="AV1456" s="1"/>
      <c r="AW1456" s="1"/>
    </row>
    <row r="1457" spans="37:49">
      <c r="AK1457" s="1"/>
      <c r="AQ1457" s="1"/>
      <c r="AR1457" s="1"/>
      <c r="AS1457" s="1"/>
      <c r="AT1457" s="1"/>
      <c r="AU1457" s="1"/>
      <c r="AV1457" s="1"/>
      <c r="AW1457" s="1"/>
    </row>
    <row r="1458" spans="37:49">
      <c r="AK1458" s="1"/>
      <c r="AQ1458" s="1"/>
      <c r="AR1458" s="1"/>
      <c r="AS1458" s="1"/>
      <c r="AT1458" s="1"/>
      <c r="AU1458" s="1"/>
      <c r="AV1458" s="1"/>
      <c r="AW1458" s="1"/>
    </row>
    <row r="1459" spans="37:49">
      <c r="AK1459" s="1"/>
      <c r="AQ1459" s="1"/>
      <c r="AR1459" s="1"/>
      <c r="AS1459" s="1"/>
      <c r="AT1459" s="1"/>
      <c r="AU1459" s="1"/>
      <c r="AV1459" s="1"/>
      <c r="AW1459" s="1"/>
    </row>
    <row r="1460" spans="37:49">
      <c r="AK1460" s="1"/>
      <c r="AQ1460" s="1"/>
      <c r="AR1460" s="1"/>
      <c r="AS1460" s="1"/>
      <c r="AT1460" s="1"/>
      <c r="AU1460" s="1"/>
      <c r="AV1460" s="1"/>
      <c r="AW1460" s="1"/>
    </row>
    <row r="1461" spans="37:49">
      <c r="AK1461" s="1"/>
      <c r="AQ1461" s="1"/>
      <c r="AR1461" s="1"/>
      <c r="AS1461" s="1"/>
      <c r="AT1461" s="1"/>
      <c r="AU1461" s="1"/>
      <c r="AV1461" s="1"/>
      <c r="AW1461" s="1"/>
    </row>
    <row r="1462" spans="37:49">
      <c r="AK1462" s="1"/>
      <c r="AQ1462" s="1"/>
      <c r="AR1462" s="1"/>
      <c r="AS1462" s="1"/>
      <c r="AT1462" s="1"/>
      <c r="AU1462" s="1"/>
      <c r="AV1462" s="1"/>
      <c r="AW1462" s="1"/>
    </row>
    <row r="1463" spans="37:49">
      <c r="AK1463" s="1"/>
      <c r="AQ1463" s="1"/>
      <c r="AR1463" s="1"/>
      <c r="AS1463" s="1"/>
      <c r="AT1463" s="1"/>
      <c r="AU1463" s="1"/>
      <c r="AV1463" s="1"/>
      <c r="AW1463" s="1"/>
    </row>
    <row r="1464" spans="37:49">
      <c r="AK1464" s="1"/>
      <c r="AQ1464" s="1"/>
      <c r="AR1464" s="1"/>
      <c r="AS1464" s="1"/>
      <c r="AT1464" s="1"/>
      <c r="AU1464" s="1"/>
      <c r="AV1464" s="1"/>
      <c r="AW1464" s="1"/>
    </row>
    <row r="1465" spans="37:49">
      <c r="AK1465" s="1"/>
      <c r="AQ1465" s="1"/>
      <c r="AR1465" s="1"/>
      <c r="AS1465" s="1"/>
      <c r="AT1465" s="1"/>
      <c r="AU1465" s="1"/>
      <c r="AV1465" s="1"/>
      <c r="AW1465" s="1"/>
    </row>
    <row r="1466" spans="37:49">
      <c r="AK1466" s="1"/>
      <c r="AQ1466" s="1"/>
      <c r="AR1466" s="1"/>
      <c r="AS1466" s="1"/>
      <c r="AT1466" s="1"/>
      <c r="AU1466" s="1"/>
      <c r="AV1466" s="1"/>
      <c r="AW1466" s="1"/>
    </row>
    <row r="1467" spans="37:49">
      <c r="AK1467" s="1"/>
      <c r="AQ1467" s="1"/>
      <c r="AR1467" s="1"/>
      <c r="AS1467" s="1"/>
      <c r="AT1467" s="1"/>
      <c r="AU1467" s="1"/>
      <c r="AV1467" s="1"/>
      <c r="AW1467" s="1"/>
    </row>
    <row r="1468" spans="37:49">
      <c r="AK1468" s="1"/>
      <c r="AQ1468" s="1"/>
      <c r="AR1468" s="1"/>
      <c r="AS1468" s="1"/>
      <c r="AT1468" s="1"/>
      <c r="AU1468" s="1"/>
      <c r="AV1468" s="1"/>
      <c r="AW1468" s="1"/>
    </row>
    <row r="1469" spans="37:49">
      <c r="AK1469" s="1"/>
      <c r="AQ1469" s="1"/>
      <c r="AR1469" s="1"/>
      <c r="AS1469" s="1"/>
      <c r="AT1469" s="1"/>
      <c r="AU1469" s="1"/>
      <c r="AV1469" s="1"/>
      <c r="AW1469" s="1"/>
    </row>
    <row r="1470" spans="37:49">
      <c r="AK1470" s="1"/>
      <c r="AQ1470" s="1"/>
      <c r="AR1470" s="1"/>
      <c r="AS1470" s="1"/>
      <c r="AT1470" s="1"/>
      <c r="AU1470" s="1"/>
      <c r="AV1470" s="1"/>
      <c r="AW1470" s="1"/>
    </row>
    <row r="1471" spans="37:49">
      <c r="AK1471" s="1"/>
      <c r="AQ1471" s="1"/>
      <c r="AR1471" s="1"/>
      <c r="AS1471" s="1"/>
      <c r="AT1471" s="1"/>
      <c r="AU1471" s="1"/>
      <c r="AV1471" s="1"/>
      <c r="AW1471" s="1"/>
    </row>
    <row r="1472" spans="37:49">
      <c r="AK1472" s="1"/>
      <c r="AQ1472" s="1"/>
      <c r="AR1472" s="1"/>
      <c r="AS1472" s="1"/>
      <c r="AT1472" s="1"/>
      <c r="AU1472" s="1"/>
      <c r="AV1472" s="1"/>
      <c r="AW1472" s="1"/>
    </row>
    <row r="1473" spans="37:49">
      <c r="AK1473" s="1"/>
      <c r="AQ1473" s="1"/>
      <c r="AR1473" s="1"/>
      <c r="AS1473" s="1"/>
      <c r="AT1473" s="1"/>
      <c r="AU1473" s="1"/>
      <c r="AV1473" s="1"/>
      <c r="AW1473" s="1"/>
    </row>
    <row r="1474" spans="37:49">
      <c r="AK1474" s="1"/>
      <c r="AQ1474" s="1"/>
      <c r="AR1474" s="1"/>
      <c r="AS1474" s="1"/>
      <c r="AT1474" s="1"/>
      <c r="AU1474" s="1"/>
      <c r="AV1474" s="1"/>
      <c r="AW1474" s="1"/>
    </row>
    <row r="1475" spans="37:49">
      <c r="AK1475" s="1"/>
      <c r="AQ1475" s="1"/>
      <c r="AR1475" s="1"/>
      <c r="AS1475" s="1"/>
      <c r="AT1475" s="1"/>
      <c r="AU1475" s="1"/>
      <c r="AV1475" s="1"/>
      <c r="AW1475" s="1"/>
    </row>
    <row r="1476" spans="37:49">
      <c r="AK1476" s="1"/>
      <c r="AQ1476" s="1"/>
      <c r="AR1476" s="1"/>
      <c r="AS1476" s="1"/>
      <c r="AT1476" s="1"/>
      <c r="AU1476" s="1"/>
      <c r="AV1476" s="1"/>
      <c r="AW1476" s="1"/>
    </row>
    <row r="1477" spans="37:49">
      <c r="AK1477" s="1"/>
      <c r="AQ1477" s="1"/>
      <c r="AR1477" s="1"/>
      <c r="AS1477" s="1"/>
      <c r="AT1477" s="1"/>
      <c r="AU1477" s="1"/>
      <c r="AV1477" s="1"/>
      <c r="AW1477" s="1"/>
    </row>
    <row r="1478" spans="37:49">
      <c r="AK1478" s="1"/>
      <c r="AQ1478" s="1"/>
      <c r="AR1478" s="1"/>
      <c r="AS1478" s="1"/>
      <c r="AT1478" s="1"/>
      <c r="AU1478" s="1"/>
      <c r="AV1478" s="1"/>
      <c r="AW1478" s="1"/>
    </row>
    <row r="1479" spans="37:49">
      <c r="AK1479" s="1"/>
      <c r="AQ1479" s="1"/>
      <c r="AR1479" s="1"/>
      <c r="AS1479" s="1"/>
      <c r="AT1479" s="1"/>
      <c r="AU1479" s="1"/>
      <c r="AV1479" s="1"/>
      <c r="AW1479" s="1"/>
    </row>
    <row r="1480" spans="37:49">
      <c r="AK1480" s="1"/>
      <c r="AQ1480" s="1"/>
      <c r="AR1480" s="1"/>
      <c r="AS1480" s="1"/>
      <c r="AT1480" s="1"/>
      <c r="AU1480" s="1"/>
      <c r="AV1480" s="1"/>
      <c r="AW1480" s="1"/>
    </row>
    <row r="1481" spans="37:49">
      <c r="AK1481" s="1"/>
      <c r="AQ1481" s="1"/>
      <c r="AR1481" s="1"/>
      <c r="AS1481" s="1"/>
      <c r="AT1481" s="1"/>
      <c r="AU1481" s="1"/>
      <c r="AV1481" s="1"/>
      <c r="AW1481" s="1"/>
    </row>
    <row r="1482" spans="37:49">
      <c r="AK1482" s="1"/>
      <c r="AQ1482" s="1"/>
      <c r="AR1482" s="1"/>
      <c r="AS1482" s="1"/>
      <c r="AT1482" s="1"/>
      <c r="AU1482" s="1"/>
      <c r="AV1482" s="1"/>
      <c r="AW1482" s="1"/>
    </row>
    <row r="1483" spans="37:49">
      <c r="AK1483" s="1"/>
      <c r="AQ1483" s="1"/>
      <c r="AR1483" s="1"/>
      <c r="AS1483" s="1"/>
      <c r="AT1483" s="1"/>
      <c r="AU1483" s="1"/>
      <c r="AV1483" s="1"/>
      <c r="AW1483" s="1"/>
    </row>
    <row r="1484" spans="37:49">
      <c r="AK1484" s="1"/>
      <c r="AQ1484" s="1"/>
      <c r="AR1484" s="1"/>
      <c r="AS1484" s="1"/>
      <c r="AT1484" s="1"/>
      <c r="AU1484" s="1"/>
      <c r="AV1484" s="1"/>
      <c r="AW1484" s="1"/>
    </row>
    <row r="1485" spans="37:49">
      <c r="AK1485" s="1"/>
      <c r="AQ1485" s="1"/>
      <c r="AR1485" s="1"/>
      <c r="AS1485" s="1"/>
      <c r="AT1485" s="1"/>
      <c r="AU1485" s="1"/>
      <c r="AV1485" s="1"/>
      <c r="AW1485" s="1"/>
    </row>
    <row r="1486" spans="37:49">
      <c r="AK1486" s="1"/>
      <c r="AQ1486" s="1"/>
      <c r="AR1486" s="1"/>
      <c r="AS1486" s="1"/>
      <c r="AT1486" s="1"/>
      <c r="AU1486" s="1"/>
      <c r="AV1486" s="1"/>
      <c r="AW1486" s="1"/>
    </row>
    <row r="1487" spans="37:49">
      <c r="AK1487" s="1"/>
      <c r="AQ1487" s="1"/>
      <c r="AR1487" s="1"/>
      <c r="AS1487" s="1"/>
      <c r="AT1487" s="1"/>
      <c r="AU1487" s="1"/>
      <c r="AV1487" s="1"/>
      <c r="AW1487" s="1"/>
    </row>
    <row r="1488" spans="37:49">
      <c r="AK1488" s="1"/>
      <c r="AQ1488" s="1"/>
      <c r="AR1488" s="1"/>
      <c r="AS1488" s="1"/>
      <c r="AT1488" s="1"/>
      <c r="AU1488" s="1"/>
      <c r="AV1488" s="1"/>
      <c r="AW1488" s="1"/>
    </row>
    <row r="1489" spans="37:49">
      <c r="AK1489" s="1"/>
      <c r="AQ1489" s="1"/>
      <c r="AR1489" s="1"/>
      <c r="AS1489" s="1"/>
      <c r="AT1489" s="1"/>
      <c r="AU1489" s="1"/>
      <c r="AV1489" s="1"/>
      <c r="AW1489" s="1"/>
    </row>
    <row r="1490" spans="37:49">
      <c r="AK1490" s="1"/>
      <c r="AQ1490" s="1"/>
      <c r="AR1490" s="1"/>
      <c r="AS1490" s="1"/>
      <c r="AT1490" s="1"/>
      <c r="AU1490" s="1"/>
      <c r="AV1490" s="1"/>
      <c r="AW1490" s="1"/>
    </row>
    <row r="1491" spans="37:49">
      <c r="AK1491" s="1"/>
      <c r="AQ1491" s="1"/>
      <c r="AR1491" s="1"/>
      <c r="AS1491" s="1"/>
      <c r="AT1491" s="1"/>
      <c r="AU1491" s="1"/>
      <c r="AV1491" s="1"/>
      <c r="AW1491" s="1"/>
    </row>
    <row r="1492" spans="37:49">
      <c r="AK1492" s="1"/>
      <c r="AQ1492" s="1"/>
      <c r="AR1492" s="1"/>
      <c r="AS1492" s="1"/>
      <c r="AT1492" s="1"/>
      <c r="AU1492" s="1"/>
      <c r="AV1492" s="1"/>
      <c r="AW1492" s="1"/>
    </row>
    <row r="1493" spans="37:49">
      <c r="AK1493" s="1"/>
      <c r="AQ1493" s="1"/>
      <c r="AR1493" s="1"/>
      <c r="AS1493" s="1"/>
      <c r="AT1493" s="1"/>
      <c r="AU1493" s="1"/>
      <c r="AV1493" s="1"/>
      <c r="AW1493" s="1"/>
    </row>
    <row r="1494" spans="37:49">
      <c r="AK1494" s="1"/>
      <c r="AQ1494" s="1"/>
      <c r="AR1494" s="1"/>
      <c r="AS1494" s="1"/>
      <c r="AT1494" s="1"/>
      <c r="AU1494" s="1"/>
      <c r="AV1494" s="1"/>
      <c r="AW1494" s="1"/>
    </row>
    <row r="1495" spans="37:49">
      <c r="AK1495" s="1"/>
      <c r="AQ1495" s="1"/>
      <c r="AR1495" s="1"/>
      <c r="AS1495" s="1"/>
      <c r="AT1495" s="1"/>
      <c r="AU1495" s="1"/>
      <c r="AV1495" s="1"/>
      <c r="AW1495" s="1"/>
    </row>
    <row r="1496" spans="37:49">
      <c r="AK1496" s="1"/>
      <c r="AQ1496" s="1"/>
      <c r="AR1496" s="1"/>
      <c r="AS1496" s="1"/>
      <c r="AT1496" s="1"/>
      <c r="AU1496" s="1"/>
      <c r="AV1496" s="1"/>
      <c r="AW1496" s="1"/>
    </row>
    <row r="1497" spans="37:49">
      <c r="AK1497" s="1"/>
      <c r="AQ1497" s="1"/>
      <c r="AR1497" s="1"/>
      <c r="AS1497" s="1"/>
      <c r="AT1497" s="1"/>
      <c r="AU1497" s="1"/>
      <c r="AV1497" s="1"/>
      <c r="AW1497" s="1"/>
    </row>
    <row r="1498" spans="37:49">
      <c r="AK1498" s="1"/>
      <c r="AQ1498" s="1"/>
      <c r="AR1498" s="1"/>
      <c r="AS1498" s="1"/>
      <c r="AT1498" s="1"/>
      <c r="AU1498" s="1"/>
      <c r="AV1498" s="1"/>
      <c r="AW1498" s="1"/>
    </row>
    <row r="1499" spans="37:49">
      <c r="AK1499" s="1"/>
      <c r="AQ1499" s="1"/>
      <c r="AR1499" s="1"/>
      <c r="AS1499" s="1"/>
      <c r="AT1499" s="1"/>
      <c r="AU1499" s="1"/>
      <c r="AV1499" s="1"/>
      <c r="AW1499" s="1"/>
    </row>
    <row r="1500" spans="37:49">
      <c r="AK1500" s="1"/>
      <c r="AQ1500" s="1"/>
      <c r="AR1500" s="1"/>
      <c r="AS1500" s="1"/>
      <c r="AT1500" s="1"/>
      <c r="AU1500" s="1"/>
      <c r="AV1500" s="1"/>
      <c r="AW1500" s="1"/>
    </row>
    <row r="1501" spans="37:49">
      <c r="AK1501" s="1"/>
      <c r="AQ1501" s="1"/>
      <c r="AR1501" s="1"/>
      <c r="AS1501" s="1"/>
      <c r="AT1501" s="1"/>
      <c r="AU1501" s="1"/>
      <c r="AV1501" s="1"/>
      <c r="AW1501" s="1"/>
    </row>
    <row r="1502" spans="37:49">
      <c r="AK1502" s="1"/>
      <c r="AQ1502" s="1"/>
      <c r="AR1502" s="1"/>
      <c r="AS1502" s="1"/>
      <c r="AT1502" s="1"/>
      <c r="AU1502" s="1"/>
      <c r="AV1502" s="1"/>
      <c r="AW1502" s="1"/>
    </row>
    <row r="1503" spans="37:49">
      <c r="AK1503" s="1"/>
      <c r="AQ1503" s="1"/>
      <c r="AR1503" s="1"/>
      <c r="AS1503" s="1"/>
      <c r="AT1503" s="1"/>
      <c r="AU1503" s="1"/>
      <c r="AV1503" s="1"/>
      <c r="AW1503" s="1"/>
    </row>
    <row r="1504" spans="37:49">
      <c r="AK1504" s="1"/>
      <c r="AQ1504" s="1"/>
      <c r="AR1504" s="1"/>
      <c r="AS1504" s="1"/>
      <c r="AT1504" s="1"/>
      <c r="AU1504" s="1"/>
      <c r="AV1504" s="1"/>
      <c r="AW1504" s="1"/>
    </row>
    <row r="1505" spans="37:49">
      <c r="AK1505" s="1"/>
      <c r="AQ1505" s="1"/>
      <c r="AR1505" s="1"/>
      <c r="AS1505" s="1"/>
      <c r="AT1505" s="1"/>
      <c r="AU1505" s="1"/>
      <c r="AV1505" s="1"/>
      <c r="AW1505" s="1"/>
    </row>
    <row r="1506" spans="37:49">
      <c r="AK1506" s="1"/>
      <c r="AQ1506" s="1"/>
      <c r="AR1506" s="1"/>
      <c r="AS1506" s="1"/>
      <c r="AT1506" s="1"/>
      <c r="AU1506" s="1"/>
      <c r="AV1506" s="1"/>
      <c r="AW1506" s="1"/>
    </row>
    <row r="1507" spans="37:49">
      <c r="AK1507" s="1"/>
      <c r="AQ1507" s="1"/>
      <c r="AR1507" s="1"/>
      <c r="AS1507" s="1"/>
      <c r="AT1507" s="1"/>
      <c r="AU1507" s="1"/>
      <c r="AV1507" s="1"/>
      <c r="AW1507" s="1"/>
    </row>
    <row r="1508" spans="37:49">
      <c r="AK1508" s="1"/>
      <c r="AQ1508" s="1"/>
      <c r="AR1508" s="1"/>
      <c r="AS1508" s="1"/>
      <c r="AT1508" s="1"/>
      <c r="AU1508" s="1"/>
      <c r="AV1508" s="1"/>
      <c r="AW1508" s="1"/>
    </row>
    <row r="1509" spans="37:49">
      <c r="AK1509" s="1"/>
      <c r="AQ1509" s="1"/>
      <c r="AR1509" s="1"/>
      <c r="AS1509" s="1"/>
      <c r="AT1509" s="1"/>
      <c r="AU1509" s="1"/>
      <c r="AV1509" s="1"/>
      <c r="AW1509" s="1"/>
    </row>
    <row r="1510" spans="37:49">
      <c r="AK1510" s="1"/>
      <c r="AQ1510" s="1"/>
      <c r="AR1510" s="1"/>
      <c r="AS1510" s="1"/>
      <c r="AT1510" s="1"/>
      <c r="AU1510" s="1"/>
      <c r="AV1510" s="1"/>
      <c r="AW1510" s="1"/>
    </row>
    <row r="1511" spans="37:49">
      <c r="AK1511" s="1"/>
      <c r="AQ1511" s="1"/>
      <c r="AR1511" s="1"/>
      <c r="AS1511" s="1"/>
      <c r="AT1511" s="1"/>
      <c r="AU1511" s="1"/>
      <c r="AV1511" s="1"/>
      <c r="AW1511" s="1"/>
    </row>
    <row r="1512" spans="37:49">
      <c r="AK1512" s="1"/>
      <c r="AQ1512" s="1"/>
      <c r="AR1512" s="1"/>
      <c r="AS1512" s="1"/>
      <c r="AT1512" s="1"/>
      <c r="AU1512" s="1"/>
      <c r="AV1512" s="1"/>
      <c r="AW1512" s="1"/>
    </row>
    <row r="1513" spans="37:49">
      <c r="AK1513" s="1"/>
      <c r="AQ1513" s="1"/>
      <c r="AR1513" s="1"/>
      <c r="AS1513" s="1"/>
      <c r="AT1513" s="1"/>
      <c r="AU1513" s="1"/>
      <c r="AV1513" s="1"/>
      <c r="AW1513" s="1"/>
    </row>
    <row r="1514" spans="37:49">
      <c r="AK1514" s="1"/>
      <c r="AQ1514" s="1"/>
      <c r="AR1514" s="1"/>
      <c r="AS1514" s="1"/>
      <c r="AT1514" s="1"/>
      <c r="AU1514" s="1"/>
      <c r="AV1514" s="1"/>
      <c r="AW1514" s="1"/>
    </row>
    <row r="1515" spans="37:49">
      <c r="AK1515" s="1"/>
      <c r="AQ1515" s="1"/>
      <c r="AR1515" s="1"/>
      <c r="AS1515" s="1"/>
      <c r="AT1515" s="1"/>
      <c r="AU1515" s="1"/>
      <c r="AV1515" s="1"/>
      <c r="AW1515" s="1"/>
    </row>
    <row r="1516" spans="37:49">
      <c r="AK1516" s="1"/>
      <c r="AQ1516" s="1"/>
      <c r="AR1516" s="1"/>
      <c r="AS1516" s="1"/>
      <c r="AT1516" s="1"/>
      <c r="AU1516" s="1"/>
      <c r="AV1516" s="1"/>
      <c r="AW1516" s="1"/>
    </row>
    <row r="1517" spans="37:49">
      <c r="AK1517" s="1"/>
      <c r="AQ1517" s="1"/>
      <c r="AR1517" s="1"/>
      <c r="AS1517" s="1"/>
      <c r="AT1517" s="1"/>
      <c r="AU1517" s="1"/>
      <c r="AV1517" s="1"/>
      <c r="AW1517" s="1"/>
    </row>
    <row r="1518" spans="37:49">
      <c r="AK1518" s="1"/>
      <c r="AQ1518" s="1"/>
      <c r="AR1518" s="1"/>
      <c r="AS1518" s="1"/>
      <c r="AT1518" s="1"/>
      <c r="AU1518" s="1"/>
      <c r="AV1518" s="1"/>
      <c r="AW1518" s="1"/>
    </row>
    <row r="1519" spans="37:49">
      <c r="AK1519" s="1"/>
      <c r="AQ1519" s="1"/>
      <c r="AR1519" s="1"/>
      <c r="AS1519" s="1"/>
      <c r="AT1519" s="1"/>
      <c r="AU1519" s="1"/>
      <c r="AV1519" s="1"/>
      <c r="AW1519" s="1"/>
    </row>
    <row r="1520" spans="37:49">
      <c r="AK1520" s="1"/>
      <c r="AQ1520" s="1"/>
      <c r="AR1520" s="1"/>
      <c r="AS1520" s="1"/>
      <c r="AT1520" s="1"/>
      <c r="AU1520" s="1"/>
      <c r="AV1520" s="1"/>
      <c r="AW1520" s="1"/>
    </row>
    <row r="1521" spans="37:49">
      <c r="AK1521" s="1"/>
      <c r="AQ1521" s="1"/>
      <c r="AR1521" s="1"/>
      <c r="AS1521" s="1"/>
      <c r="AT1521" s="1"/>
      <c r="AU1521" s="1"/>
      <c r="AV1521" s="1"/>
      <c r="AW1521" s="1"/>
    </row>
    <row r="1522" spans="37:49">
      <c r="AK1522" s="1"/>
      <c r="AQ1522" s="1"/>
      <c r="AR1522" s="1"/>
      <c r="AS1522" s="1"/>
      <c r="AT1522" s="1"/>
      <c r="AU1522" s="1"/>
      <c r="AV1522" s="1"/>
      <c r="AW1522" s="1"/>
    </row>
    <row r="1523" spans="37:49">
      <c r="AK1523" s="1"/>
      <c r="AQ1523" s="1"/>
      <c r="AR1523" s="1"/>
      <c r="AS1523" s="1"/>
      <c r="AT1523" s="1"/>
      <c r="AU1523" s="1"/>
      <c r="AV1523" s="1"/>
      <c r="AW1523" s="1"/>
    </row>
    <row r="1524" spans="37:49">
      <c r="AK1524" s="1"/>
      <c r="AQ1524" s="1"/>
      <c r="AR1524" s="1"/>
      <c r="AS1524" s="1"/>
      <c r="AT1524" s="1"/>
      <c r="AU1524" s="1"/>
      <c r="AV1524" s="1"/>
      <c r="AW1524" s="1"/>
    </row>
    <row r="1525" spans="37:49">
      <c r="AK1525" s="1"/>
      <c r="AQ1525" s="1"/>
      <c r="AR1525" s="1"/>
      <c r="AS1525" s="1"/>
      <c r="AT1525" s="1"/>
      <c r="AU1525" s="1"/>
      <c r="AV1525" s="1"/>
      <c r="AW1525" s="1"/>
    </row>
    <row r="1526" spans="37:49">
      <c r="AK1526" s="1"/>
      <c r="AQ1526" s="1"/>
      <c r="AR1526" s="1"/>
      <c r="AS1526" s="1"/>
      <c r="AT1526" s="1"/>
      <c r="AU1526" s="1"/>
      <c r="AV1526" s="1"/>
      <c r="AW1526" s="1"/>
    </row>
    <row r="1527" spans="37:49">
      <c r="AK1527" s="1"/>
      <c r="AQ1527" s="1"/>
      <c r="AR1527" s="1"/>
      <c r="AS1527" s="1"/>
      <c r="AT1527" s="1"/>
      <c r="AU1527" s="1"/>
      <c r="AV1527" s="1"/>
      <c r="AW1527" s="1"/>
    </row>
    <row r="1528" spans="37:49">
      <c r="AK1528" s="1"/>
      <c r="AQ1528" s="1"/>
      <c r="AR1528" s="1"/>
      <c r="AS1528" s="1"/>
      <c r="AT1528" s="1"/>
      <c r="AU1528" s="1"/>
      <c r="AV1528" s="1"/>
      <c r="AW1528" s="1"/>
    </row>
    <row r="1529" spans="37:49">
      <c r="AK1529" s="1"/>
      <c r="AQ1529" s="1"/>
      <c r="AR1529" s="1"/>
      <c r="AS1529" s="1"/>
      <c r="AT1529" s="1"/>
      <c r="AU1529" s="1"/>
      <c r="AV1529" s="1"/>
      <c r="AW1529" s="1"/>
    </row>
    <row r="1530" spans="37:49">
      <c r="AK1530" s="1"/>
      <c r="AQ1530" s="1"/>
      <c r="AR1530" s="1"/>
      <c r="AS1530" s="1"/>
      <c r="AT1530" s="1"/>
      <c r="AU1530" s="1"/>
      <c r="AV1530" s="1"/>
      <c r="AW1530" s="1"/>
    </row>
    <row r="1531" spans="37:49">
      <c r="AK1531" s="1"/>
      <c r="AQ1531" s="1"/>
      <c r="AR1531" s="1"/>
      <c r="AS1531" s="1"/>
      <c r="AT1531" s="1"/>
      <c r="AU1531" s="1"/>
      <c r="AV1531" s="1"/>
      <c r="AW1531" s="1"/>
    </row>
    <row r="1532" spans="37:49">
      <c r="AK1532" s="1"/>
      <c r="AQ1532" s="1"/>
      <c r="AR1532" s="1"/>
      <c r="AS1532" s="1"/>
      <c r="AT1532" s="1"/>
      <c r="AU1532" s="1"/>
      <c r="AV1532" s="1"/>
      <c r="AW1532" s="1"/>
    </row>
    <row r="1533" spans="37:49">
      <c r="AK1533" s="1"/>
      <c r="AQ1533" s="1"/>
      <c r="AR1533" s="1"/>
      <c r="AS1533" s="1"/>
      <c r="AT1533" s="1"/>
      <c r="AU1533" s="1"/>
      <c r="AV1533" s="1"/>
      <c r="AW1533" s="1"/>
    </row>
    <row r="1534" spans="37:49">
      <c r="AK1534" s="1"/>
      <c r="AQ1534" s="1"/>
      <c r="AR1534" s="1"/>
      <c r="AS1534" s="1"/>
      <c r="AT1534" s="1"/>
      <c r="AU1534" s="1"/>
      <c r="AV1534" s="1"/>
      <c r="AW1534" s="1"/>
    </row>
    <row r="1535" spans="37:49">
      <c r="AK1535" s="1"/>
      <c r="AQ1535" s="1"/>
      <c r="AR1535" s="1"/>
      <c r="AS1535" s="1"/>
      <c r="AT1535" s="1"/>
      <c r="AU1535" s="1"/>
      <c r="AV1535" s="1"/>
      <c r="AW1535" s="1"/>
    </row>
    <row r="1536" spans="37:49">
      <c r="AK1536" s="1"/>
      <c r="AQ1536" s="1"/>
      <c r="AR1536" s="1"/>
      <c r="AS1536" s="1"/>
      <c r="AT1536" s="1"/>
      <c r="AU1536" s="1"/>
      <c r="AV1536" s="1"/>
      <c r="AW1536" s="1"/>
    </row>
    <row r="1537" spans="37:49">
      <c r="AK1537" s="1"/>
      <c r="AQ1537" s="1"/>
      <c r="AR1537" s="1"/>
      <c r="AS1537" s="1"/>
      <c r="AT1537" s="1"/>
      <c r="AU1537" s="1"/>
      <c r="AV1537" s="1"/>
      <c r="AW1537" s="1"/>
    </row>
    <row r="1538" spans="37:49">
      <c r="AK1538" s="1"/>
      <c r="AQ1538" s="1"/>
      <c r="AR1538" s="1"/>
      <c r="AS1538" s="1"/>
      <c r="AT1538" s="1"/>
      <c r="AU1538" s="1"/>
      <c r="AV1538" s="1"/>
      <c r="AW1538" s="1"/>
    </row>
    <row r="1539" spans="37:49">
      <c r="AK1539" s="1"/>
      <c r="AQ1539" s="1"/>
      <c r="AR1539" s="1"/>
      <c r="AS1539" s="1"/>
      <c r="AT1539" s="1"/>
      <c r="AU1539" s="1"/>
      <c r="AV1539" s="1"/>
      <c r="AW1539" s="1"/>
    </row>
    <row r="1540" spans="37:49">
      <c r="AK1540" s="1"/>
      <c r="AQ1540" s="1"/>
      <c r="AR1540" s="1"/>
      <c r="AS1540" s="1"/>
      <c r="AT1540" s="1"/>
      <c r="AU1540" s="1"/>
      <c r="AV1540" s="1"/>
      <c r="AW1540" s="1"/>
    </row>
    <row r="1541" spans="37:49">
      <c r="AK1541" s="1"/>
      <c r="AQ1541" s="1"/>
      <c r="AR1541" s="1"/>
      <c r="AS1541" s="1"/>
      <c r="AT1541" s="1"/>
      <c r="AU1541" s="1"/>
      <c r="AV1541" s="1"/>
      <c r="AW1541" s="1"/>
    </row>
    <row r="1542" spans="37:49">
      <c r="AK1542" s="1"/>
      <c r="AQ1542" s="1"/>
      <c r="AR1542" s="1"/>
      <c r="AS1542" s="1"/>
      <c r="AT1542" s="1"/>
      <c r="AU1542" s="1"/>
      <c r="AV1542" s="1"/>
      <c r="AW1542" s="1"/>
    </row>
    <row r="1543" spans="37:49">
      <c r="AK1543" s="1"/>
      <c r="AQ1543" s="1"/>
      <c r="AR1543" s="1"/>
      <c r="AS1543" s="1"/>
      <c r="AT1543" s="1"/>
      <c r="AU1543" s="1"/>
      <c r="AV1543" s="1"/>
      <c r="AW1543" s="1"/>
    </row>
    <row r="1544" spans="37:49">
      <c r="AK1544" s="1"/>
      <c r="AQ1544" s="1"/>
      <c r="AR1544" s="1"/>
      <c r="AS1544" s="1"/>
      <c r="AT1544" s="1"/>
      <c r="AU1544" s="1"/>
      <c r="AV1544" s="1"/>
      <c r="AW1544" s="1"/>
    </row>
    <row r="1545" spans="37:49">
      <c r="AK1545" s="1"/>
      <c r="AQ1545" s="1"/>
      <c r="AR1545" s="1"/>
      <c r="AS1545" s="1"/>
      <c r="AT1545" s="1"/>
      <c r="AU1545" s="1"/>
      <c r="AV1545" s="1"/>
      <c r="AW1545" s="1"/>
    </row>
    <row r="1546" spans="37:49">
      <c r="AK1546" s="1"/>
      <c r="AQ1546" s="1"/>
      <c r="AR1546" s="1"/>
      <c r="AS1546" s="1"/>
      <c r="AT1546" s="1"/>
      <c r="AU1546" s="1"/>
      <c r="AV1546" s="1"/>
      <c r="AW1546" s="1"/>
    </row>
    <row r="1547" spans="37:49">
      <c r="AK1547" s="1"/>
      <c r="AQ1547" s="1"/>
      <c r="AR1547" s="1"/>
      <c r="AS1547" s="1"/>
      <c r="AT1547" s="1"/>
      <c r="AU1547" s="1"/>
      <c r="AV1547" s="1"/>
      <c r="AW1547" s="1"/>
    </row>
    <row r="1548" spans="37:49">
      <c r="AK1548" s="1"/>
      <c r="AQ1548" s="1"/>
      <c r="AR1548" s="1"/>
      <c r="AS1548" s="1"/>
      <c r="AT1548" s="1"/>
      <c r="AU1548" s="1"/>
      <c r="AV1548" s="1"/>
      <c r="AW1548" s="1"/>
    </row>
    <row r="1549" spans="37:49">
      <c r="AK1549" s="1"/>
      <c r="AQ1549" s="1"/>
      <c r="AR1549" s="1"/>
      <c r="AS1549" s="1"/>
      <c r="AT1549" s="1"/>
      <c r="AU1549" s="1"/>
      <c r="AV1549" s="1"/>
      <c r="AW1549" s="1"/>
    </row>
    <row r="1550" spans="37:49">
      <c r="AK1550" s="1"/>
      <c r="AQ1550" s="1"/>
      <c r="AR1550" s="1"/>
      <c r="AS1550" s="1"/>
      <c r="AT1550" s="1"/>
      <c r="AU1550" s="1"/>
      <c r="AV1550" s="1"/>
      <c r="AW1550" s="1"/>
    </row>
    <row r="1551" spans="37:49">
      <c r="AK1551" s="1"/>
      <c r="AQ1551" s="1"/>
      <c r="AR1551" s="1"/>
      <c r="AS1551" s="1"/>
      <c r="AT1551" s="1"/>
      <c r="AU1551" s="1"/>
      <c r="AV1551" s="1"/>
      <c r="AW1551" s="1"/>
    </row>
    <row r="1552" spans="37:49">
      <c r="AK1552" s="1"/>
      <c r="AQ1552" s="1"/>
      <c r="AR1552" s="1"/>
      <c r="AS1552" s="1"/>
      <c r="AT1552" s="1"/>
      <c r="AU1552" s="1"/>
      <c r="AV1552" s="1"/>
      <c r="AW1552" s="1"/>
    </row>
    <row r="1553" spans="37:49">
      <c r="AK1553" s="1"/>
      <c r="AQ1553" s="1"/>
      <c r="AR1553" s="1"/>
      <c r="AS1553" s="1"/>
      <c r="AT1553" s="1"/>
      <c r="AU1553" s="1"/>
      <c r="AV1553" s="1"/>
      <c r="AW1553" s="1"/>
    </row>
    <row r="1554" spans="37:49">
      <c r="AK1554" s="1"/>
      <c r="AQ1554" s="1"/>
      <c r="AR1554" s="1"/>
      <c r="AS1554" s="1"/>
      <c r="AT1554" s="1"/>
      <c r="AU1554" s="1"/>
      <c r="AV1554" s="1"/>
      <c r="AW1554" s="1"/>
    </row>
    <row r="1555" spans="37:49">
      <c r="AK1555" s="1"/>
      <c r="AQ1555" s="1"/>
      <c r="AR1555" s="1"/>
      <c r="AS1555" s="1"/>
      <c r="AT1555" s="1"/>
      <c r="AU1555" s="1"/>
      <c r="AV1555" s="1"/>
      <c r="AW1555" s="1"/>
    </row>
    <row r="1556" spans="37:49">
      <c r="AK1556" s="1"/>
      <c r="AQ1556" s="1"/>
      <c r="AR1556" s="1"/>
      <c r="AS1556" s="1"/>
      <c r="AT1556" s="1"/>
      <c r="AU1556" s="1"/>
      <c r="AV1556" s="1"/>
      <c r="AW1556" s="1"/>
    </row>
    <row r="1557" spans="37:49">
      <c r="AK1557" s="1"/>
      <c r="AQ1557" s="1"/>
      <c r="AR1557" s="1"/>
      <c r="AS1557" s="1"/>
      <c r="AT1557" s="1"/>
      <c r="AU1557" s="1"/>
      <c r="AV1557" s="1"/>
      <c r="AW1557" s="1"/>
    </row>
    <row r="1558" spans="37:49">
      <c r="AK1558" s="1"/>
      <c r="AQ1558" s="1"/>
      <c r="AR1558" s="1"/>
      <c r="AS1558" s="1"/>
      <c r="AT1558" s="1"/>
      <c r="AU1558" s="1"/>
      <c r="AV1558" s="1"/>
      <c r="AW1558" s="1"/>
    </row>
    <row r="1559" spans="37:49">
      <c r="AK1559" s="1"/>
      <c r="AQ1559" s="1"/>
      <c r="AR1559" s="1"/>
      <c r="AS1559" s="1"/>
      <c r="AT1559" s="1"/>
      <c r="AU1559" s="1"/>
      <c r="AV1559" s="1"/>
      <c r="AW1559" s="1"/>
    </row>
    <row r="1560" spans="37:49">
      <c r="AK1560" s="1"/>
      <c r="AQ1560" s="1"/>
      <c r="AR1560" s="1"/>
      <c r="AS1560" s="1"/>
      <c r="AT1560" s="1"/>
      <c r="AU1560" s="1"/>
      <c r="AV1560" s="1"/>
      <c r="AW1560" s="1"/>
    </row>
    <row r="1561" spans="37:49">
      <c r="AK1561" s="1"/>
      <c r="AQ1561" s="1"/>
      <c r="AR1561" s="1"/>
      <c r="AS1561" s="1"/>
      <c r="AT1561" s="1"/>
      <c r="AU1561" s="1"/>
      <c r="AV1561" s="1"/>
      <c r="AW1561" s="1"/>
    </row>
    <row r="1562" spans="37:49">
      <c r="AK1562" s="1"/>
      <c r="AQ1562" s="1"/>
      <c r="AR1562" s="1"/>
      <c r="AS1562" s="1"/>
      <c r="AT1562" s="1"/>
      <c r="AU1562" s="1"/>
      <c r="AV1562" s="1"/>
      <c r="AW1562" s="1"/>
    </row>
    <row r="1563" spans="37:49">
      <c r="AK1563" s="1"/>
      <c r="AQ1563" s="1"/>
      <c r="AR1563" s="1"/>
      <c r="AS1563" s="1"/>
      <c r="AT1563" s="1"/>
      <c r="AU1563" s="1"/>
      <c r="AV1563" s="1"/>
      <c r="AW1563" s="1"/>
    </row>
    <row r="1564" spans="37:49">
      <c r="AK1564" s="1"/>
      <c r="AQ1564" s="1"/>
      <c r="AR1564" s="1"/>
      <c r="AS1564" s="1"/>
      <c r="AT1564" s="1"/>
      <c r="AU1564" s="1"/>
      <c r="AV1564" s="1"/>
      <c r="AW1564" s="1"/>
    </row>
    <row r="1565" spans="37:49">
      <c r="AK1565" s="1"/>
      <c r="AQ1565" s="1"/>
      <c r="AR1565" s="1"/>
      <c r="AS1565" s="1"/>
      <c r="AT1565" s="1"/>
      <c r="AU1565" s="1"/>
      <c r="AV1565" s="1"/>
      <c r="AW1565" s="1"/>
    </row>
    <row r="1566" spans="37:49">
      <c r="AK1566" s="1"/>
      <c r="AQ1566" s="1"/>
      <c r="AR1566" s="1"/>
      <c r="AS1566" s="1"/>
      <c r="AT1566" s="1"/>
      <c r="AU1566" s="1"/>
      <c r="AV1566" s="1"/>
      <c r="AW1566" s="1"/>
    </row>
    <row r="1567" spans="37:49">
      <c r="AK1567" s="1"/>
      <c r="AQ1567" s="1"/>
      <c r="AR1567" s="1"/>
      <c r="AS1567" s="1"/>
      <c r="AT1567" s="1"/>
      <c r="AU1567" s="1"/>
      <c r="AV1567" s="1"/>
      <c r="AW1567" s="1"/>
    </row>
    <row r="1568" spans="37:49">
      <c r="AK1568" s="1"/>
      <c r="AQ1568" s="1"/>
      <c r="AR1568" s="1"/>
      <c r="AS1568" s="1"/>
      <c r="AT1568" s="1"/>
      <c r="AU1568" s="1"/>
      <c r="AV1568" s="1"/>
      <c r="AW1568" s="1"/>
    </row>
    <row r="1569" spans="37:49">
      <c r="AK1569" s="1"/>
      <c r="AQ1569" s="1"/>
      <c r="AR1569" s="1"/>
      <c r="AS1569" s="1"/>
      <c r="AT1569" s="1"/>
      <c r="AU1569" s="1"/>
      <c r="AV1569" s="1"/>
      <c r="AW1569" s="1"/>
    </row>
    <row r="1570" spans="37:49">
      <c r="AK1570" s="1"/>
      <c r="AQ1570" s="1"/>
      <c r="AR1570" s="1"/>
      <c r="AS1570" s="1"/>
      <c r="AT1570" s="1"/>
      <c r="AU1570" s="1"/>
      <c r="AV1570" s="1"/>
      <c r="AW1570" s="1"/>
    </row>
    <row r="1571" spans="37:49">
      <c r="AK1571" s="1"/>
      <c r="AQ1571" s="1"/>
      <c r="AR1571" s="1"/>
      <c r="AS1571" s="1"/>
      <c r="AT1571" s="1"/>
      <c r="AU1571" s="1"/>
      <c r="AV1571" s="1"/>
      <c r="AW1571" s="1"/>
    </row>
    <row r="1572" spans="37:49">
      <c r="AK1572" s="1"/>
      <c r="AQ1572" s="1"/>
      <c r="AR1572" s="1"/>
      <c r="AS1572" s="1"/>
      <c r="AT1572" s="1"/>
      <c r="AU1572" s="1"/>
      <c r="AV1572" s="1"/>
      <c r="AW1572" s="1"/>
    </row>
    <row r="1573" spans="37:49">
      <c r="AK1573" s="1"/>
      <c r="AQ1573" s="1"/>
      <c r="AR1573" s="1"/>
      <c r="AS1573" s="1"/>
      <c r="AT1573" s="1"/>
      <c r="AU1573" s="1"/>
      <c r="AV1573" s="1"/>
      <c r="AW1573" s="1"/>
    </row>
    <row r="1574" spans="37:49">
      <c r="AK1574" s="1"/>
      <c r="AQ1574" s="1"/>
      <c r="AR1574" s="1"/>
      <c r="AS1574" s="1"/>
      <c r="AT1574" s="1"/>
      <c r="AU1574" s="1"/>
      <c r="AV1574" s="1"/>
      <c r="AW1574" s="1"/>
    </row>
    <row r="1575" spans="37:49">
      <c r="AK1575" s="1"/>
      <c r="AQ1575" s="1"/>
      <c r="AR1575" s="1"/>
      <c r="AS1575" s="1"/>
      <c r="AT1575" s="1"/>
      <c r="AU1575" s="1"/>
      <c r="AV1575" s="1"/>
      <c r="AW1575" s="1"/>
    </row>
    <row r="1576" spans="37:49">
      <c r="AK1576" s="1"/>
      <c r="AQ1576" s="1"/>
      <c r="AR1576" s="1"/>
      <c r="AS1576" s="1"/>
      <c r="AT1576" s="1"/>
      <c r="AU1576" s="1"/>
      <c r="AV1576" s="1"/>
      <c r="AW1576" s="1"/>
    </row>
    <row r="1577" spans="37:49">
      <c r="AK1577" s="1"/>
      <c r="AQ1577" s="1"/>
      <c r="AR1577" s="1"/>
      <c r="AS1577" s="1"/>
      <c r="AT1577" s="1"/>
      <c r="AU1577" s="1"/>
      <c r="AV1577" s="1"/>
      <c r="AW1577" s="1"/>
    </row>
    <row r="1578" spans="37:49">
      <c r="AK1578" s="1"/>
      <c r="AQ1578" s="1"/>
      <c r="AR1578" s="1"/>
      <c r="AS1578" s="1"/>
      <c r="AT1578" s="1"/>
      <c r="AU1578" s="1"/>
      <c r="AV1578" s="1"/>
      <c r="AW1578" s="1"/>
    </row>
    <row r="1579" spans="37:49">
      <c r="AK1579" s="1"/>
      <c r="AQ1579" s="1"/>
      <c r="AR1579" s="1"/>
      <c r="AS1579" s="1"/>
      <c r="AT1579" s="1"/>
      <c r="AU1579" s="1"/>
      <c r="AV1579" s="1"/>
      <c r="AW1579" s="1"/>
    </row>
    <row r="1580" spans="37:49">
      <c r="AK1580" s="1"/>
      <c r="AQ1580" s="1"/>
      <c r="AR1580" s="1"/>
      <c r="AS1580" s="1"/>
      <c r="AT1580" s="1"/>
      <c r="AU1580" s="1"/>
      <c r="AV1580" s="1"/>
      <c r="AW1580" s="1"/>
    </row>
    <row r="1581" spans="37:49">
      <c r="AK1581" s="1"/>
      <c r="AQ1581" s="1"/>
      <c r="AR1581" s="1"/>
      <c r="AS1581" s="1"/>
      <c r="AT1581" s="1"/>
      <c r="AU1581" s="1"/>
      <c r="AV1581" s="1"/>
      <c r="AW1581" s="1"/>
    </row>
    <row r="1582" spans="37:49">
      <c r="AK1582" s="1"/>
      <c r="AQ1582" s="1"/>
      <c r="AR1582" s="1"/>
      <c r="AS1582" s="1"/>
      <c r="AT1582" s="1"/>
      <c r="AU1582" s="1"/>
      <c r="AV1582" s="1"/>
      <c r="AW1582" s="1"/>
    </row>
    <row r="1583" spans="37:49">
      <c r="AK1583" s="1"/>
      <c r="AQ1583" s="1"/>
      <c r="AR1583" s="1"/>
      <c r="AS1583" s="1"/>
      <c r="AT1583" s="1"/>
      <c r="AU1583" s="1"/>
      <c r="AV1583" s="1"/>
      <c r="AW1583" s="1"/>
    </row>
    <row r="1584" spans="37:49">
      <c r="AK1584" s="1"/>
      <c r="AQ1584" s="1"/>
      <c r="AR1584" s="1"/>
      <c r="AS1584" s="1"/>
      <c r="AT1584" s="1"/>
      <c r="AU1584" s="1"/>
      <c r="AV1584" s="1"/>
      <c r="AW1584" s="1"/>
    </row>
    <row r="1585" spans="37:49">
      <c r="AK1585" s="1"/>
      <c r="AQ1585" s="1"/>
      <c r="AR1585" s="1"/>
      <c r="AS1585" s="1"/>
      <c r="AT1585" s="1"/>
      <c r="AU1585" s="1"/>
      <c r="AV1585" s="1"/>
      <c r="AW1585" s="1"/>
    </row>
    <row r="1586" spans="37:49">
      <c r="AK1586" s="1"/>
      <c r="AQ1586" s="1"/>
      <c r="AR1586" s="1"/>
      <c r="AS1586" s="1"/>
      <c r="AT1586" s="1"/>
      <c r="AU1586" s="1"/>
      <c r="AV1586" s="1"/>
      <c r="AW1586" s="1"/>
    </row>
    <row r="1587" spans="37:49">
      <c r="AK1587" s="1"/>
      <c r="AQ1587" s="1"/>
      <c r="AR1587" s="1"/>
      <c r="AS1587" s="1"/>
      <c r="AT1587" s="1"/>
      <c r="AU1587" s="1"/>
      <c r="AV1587" s="1"/>
      <c r="AW1587" s="1"/>
    </row>
    <row r="1588" spans="37:49">
      <c r="AK1588" s="1"/>
      <c r="AQ1588" s="1"/>
      <c r="AR1588" s="1"/>
      <c r="AS1588" s="1"/>
      <c r="AT1588" s="1"/>
      <c r="AU1588" s="1"/>
      <c r="AV1588" s="1"/>
      <c r="AW1588" s="1"/>
    </row>
    <row r="1589" spans="37:49">
      <c r="AK1589" s="1"/>
      <c r="AQ1589" s="1"/>
      <c r="AR1589" s="1"/>
      <c r="AS1589" s="1"/>
      <c r="AT1589" s="1"/>
      <c r="AU1589" s="1"/>
      <c r="AV1589" s="1"/>
      <c r="AW1589" s="1"/>
    </row>
    <row r="1590" spans="37:49">
      <c r="AK1590" s="1"/>
      <c r="AQ1590" s="1"/>
      <c r="AR1590" s="1"/>
      <c r="AS1590" s="1"/>
      <c r="AT1590" s="1"/>
      <c r="AU1590" s="1"/>
      <c r="AV1590" s="1"/>
      <c r="AW1590" s="1"/>
    </row>
    <row r="1591" spans="37:49">
      <c r="AK1591" s="1"/>
      <c r="AQ1591" s="1"/>
      <c r="AR1591" s="1"/>
      <c r="AS1591" s="1"/>
      <c r="AT1591" s="1"/>
      <c r="AU1591" s="1"/>
      <c r="AV1591" s="1"/>
      <c r="AW1591" s="1"/>
    </row>
    <row r="1592" spans="37:49">
      <c r="AK1592" s="1"/>
      <c r="AQ1592" s="1"/>
      <c r="AR1592" s="1"/>
      <c r="AS1592" s="1"/>
      <c r="AT1592" s="1"/>
      <c r="AU1592" s="1"/>
      <c r="AV1592" s="1"/>
      <c r="AW1592" s="1"/>
    </row>
    <row r="1593" spans="37:49">
      <c r="AK1593" s="1"/>
      <c r="AQ1593" s="1"/>
      <c r="AR1593" s="1"/>
      <c r="AS1593" s="1"/>
      <c r="AT1593" s="1"/>
      <c r="AU1593" s="1"/>
      <c r="AV1593" s="1"/>
      <c r="AW1593" s="1"/>
    </row>
    <row r="1594" spans="37:49">
      <c r="AK1594" s="1"/>
      <c r="AQ1594" s="1"/>
      <c r="AR1594" s="1"/>
      <c r="AS1594" s="1"/>
      <c r="AT1594" s="1"/>
      <c r="AU1594" s="1"/>
      <c r="AV1594" s="1"/>
      <c r="AW1594" s="1"/>
    </row>
    <row r="1595" spans="37:49">
      <c r="AK1595" s="1"/>
      <c r="AQ1595" s="1"/>
      <c r="AR1595" s="1"/>
      <c r="AS1595" s="1"/>
      <c r="AT1595" s="1"/>
      <c r="AU1595" s="1"/>
      <c r="AV1595" s="1"/>
      <c r="AW1595" s="1"/>
    </row>
    <row r="1596" spans="37:49">
      <c r="AK1596" s="1"/>
      <c r="AQ1596" s="1"/>
      <c r="AR1596" s="1"/>
      <c r="AS1596" s="1"/>
      <c r="AT1596" s="1"/>
      <c r="AU1596" s="1"/>
      <c r="AV1596" s="1"/>
      <c r="AW1596" s="1"/>
    </row>
    <row r="1597" spans="37:49">
      <c r="AK1597" s="1"/>
      <c r="AQ1597" s="1"/>
      <c r="AR1597" s="1"/>
      <c r="AS1597" s="1"/>
      <c r="AT1597" s="1"/>
      <c r="AU1597" s="1"/>
      <c r="AV1597" s="1"/>
      <c r="AW1597" s="1"/>
    </row>
    <row r="1598" spans="37:49">
      <c r="AK1598" s="1"/>
      <c r="AQ1598" s="1"/>
      <c r="AR1598" s="1"/>
      <c r="AS1598" s="1"/>
      <c r="AT1598" s="1"/>
      <c r="AU1598" s="1"/>
      <c r="AV1598" s="1"/>
      <c r="AW1598" s="1"/>
    </row>
    <row r="1599" spans="37:49">
      <c r="AK1599" s="1"/>
      <c r="AQ1599" s="1"/>
      <c r="AR1599" s="1"/>
      <c r="AS1599" s="1"/>
      <c r="AT1599" s="1"/>
      <c r="AU1599" s="1"/>
      <c r="AV1599" s="1"/>
      <c r="AW1599" s="1"/>
    </row>
    <row r="1600" spans="37:49">
      <c r="AK1600" s="1"/>
      <c r="AQ1600" s="1"/>
      <c r="AR1600" s="1"/>
      <c r="AS1600" s="1"/>
      <c r="AT1600" s="1"/>
      <c r="AU1600" s="1"/>
      <c r="AV1600" s="1"/>
      <c r="AW1600" s="1"/>
    </row>
    <row r="1601" spans="37:49">
      <c r="AK1601" s="1"/>
      <c r="AQ1601" s="1"/>
      <c r="AR1601" s="1"/>
      <c r="AS1601" s="1"/>
      <c r="AT1601" s="1"/>
      <c r="AU1601" s="1"/>
      <c r="AV1601" s="1"/>
      <c r="AW1601" s="1"/>
    </row>
    <row r="1602" spans="37:49">
      <c r="AK1602" s="1"/>
      <c r="AQ1602" s="1"/>
      <c r="AR1602" s="1"/>
      <c r="AS1602" s="1"/>
      <c r="AT1602" s="1"/>
      <c r="AU1602" s="1"/>
      <c r="AV1602" s="1"/>
      <c r="AW1602" s="1"/>
    </row>
    <row r="1603" spans="37:49">
      <c r="AK1603" s="1"/>
      <c r="AQ1603" s="1"/>
      <c r="AR1603" s="1"/>
      <c r="AS1603" s="1"/>
      <c r="AT1603" s="1"/>
      <c r="AU1603" s="1"/>
      <c r="AV1603" s="1"/>
      <c r="AW1603" s="1"/>
    </row>
    <row r="1604" spans="37:49">
      <c r="AK1604" s="1"/>
      <c r="AQ1604" s="1"/>
      <c r="AR1604" s="1"/>
      <c r="AS1604" s="1"/>
      <c r="AT1604" s="1"/>
      <c r="AU1604" s="1"/>
      <c r="AV1604" s="1"/>
      <c r="AW1604" s="1"/>
    </row>
    <row r="1605" spans="37:49">
      <c r="AK1605" s="1"/>
      <c r="AQ1605" s="1"/>
      <c r="AR1605" s="1"/>
      <c r="AS1605" s="1"/>
      <c r="AT1605" s="1"/>
      <c r="AU1605" s="1"/>
      <c r="AV1605" s="1"/>
      <c r="AW1605" s="1"/>
    </row>
    <row r="1606" spans="37:49">
      <c r="AK1606" s="1"/>
      <c r="AQ1606" s="1"/>
      <c r="AR1606" s="1"/>
      <c r="AS1606" s="1"/>
      <c r="AT1606" s="1"/>
      <c r="AU1606" s="1"/>
      <c r="AV1606" s="1"/>
      <c r="AW1606" s="1"/>
    </row>
    <row r="1607" spans="37:49">
      <c r="AK1607" s="1"/>
      <c r="AQ1607" s="1"/>
      <c r="AR1607" s="1"/>
      <c r="AS1607" s="1"/>
      <c r="AT1607" s="1"/>
      <c r="AU1607" s="1"/>
      <c r="AV1607" s="1"/>
      <c r="AW1607" s="1"/>
    </row>
    <row r="1608" spans="37:49">
      <c r="AK1608" s="1"/>
      <c r="AQ1608" s="1"/>
      <c r="AR1608" s="1"/>
      <c r="AS1608" s="1"/>
      <c r="AT1608" s="1"/>
      <c r="AU1608" s="1"/>
      <c r="AV1608" s="1"/>
      <c r="AW1608" s="1"/>
    </row>
    <row r="1609" spans="37:49">
      <c r="AK1609" s="1"/>
      <c r="AQ1609" s="1"/>
      <c r="AR1609" s="1"/>
      <c r="AS1609" s="1"/>
      <c r="AT1609" s="1"/>
      <c r="AU1609" s="1"/>
      <c r="AV1609" s="1"/>
      <c r="AW1609" s="1"/>
    </row>
    <row r="1610" spans="37:49">
      <c r="AK1610" s="1"/>
      <c r="AQ1610" s="1"/>
      <c r="AR1610" s="1"/>
      <c r="AS1610" s="1"/>
      <c r="AT1610" s="1"/>
      <c r="AU1610" s="1"/>
      <c r="AV1610" s="1"/>
      <c r="AW1610" s="1"/>
    </row>
    <row r="1611" spans="37:49">
      <c r="AK1611" s="1"/>
      <c r="AQ1611" s="1"/>
      <c r="AR1611" s="1"/>
      <c r="AS1611" s="1"/>
      <c r="AT1611" s="1"/>
      <c r="AU1611" s="1"/>
      <c r="AV1611" s="1"/>
      <c r="AW1611" s="1"/>
    </row>
    <row r="1612" spans="37:49">
      <c r="AK1612" s="1"/>
      <c r="AQ1612" s="1"/>
      <c r="AR1612" s="1"/>
      <c r="AS1612" s="1"/>
      <c r="AT1612" s="1"/>
      <c r="AU1612" s="1"/>
      <c r="AV1612" s="1"/>
      <c r="AW1612" s="1"/>
    </row>
    <row r="1613" spans="37:49">
      <c r="AK1613" s="1"/>
      <c r="AQ1613" s="1"/>
      <c r="AR1613" s="1"/>
      <c r="AS1613" s="1"/>
      <c r="AT1613" s="1"/>
      <c r="AU1613" s="1"/>
      <c r="AV1613" s="1"/>
      <c r="AW1613" s="1"/>
    </row>
    <row r="1614" spans="37:49">
      <c r="AK1614" s="1"/>
      <c r="AQ1614" s="1"/>
      <c r="AR1614" s="1"/>
      <c r="AS1614" s="1"/>
      <c r="AT1614" s="1"/>
      <c r="AU1614" s="1"/>
      <c r="AV1614" s="1"/>
      <c r="AW1614" s="1"/>
    </row>
    <row r="1615" spans="37:49">
      <c r="AK1615" s="1"/>
      <c r="AQ1615" s="1"/>
      <c r="AR1615" s="1"/>
      <c r="AS1615" s="1"/>
      <c r="AT1615" s="1"/>
      <c r="AU1615" s="1"/>
      <c r="AV1615" s="1"/>
      <c r="AW1615" s="1"/>
    </row>
    <row r="1616" spans="37:49">
      <c r="AK1616" s="1"/>
      <c r="AQ1616" s="1"/>
      <c r="AR1616" s="1"/>
      <c r="AS1616" s="1"/>
      <c r="AT1616" s="1"/>
      <c r="AU1616" s="1"/>
      <c r="AV1616" s="1"/>
      <c r="AW1616" s="1"/>
    </row>
    <row r="1617" spans="37:49">
      <c r="AK1617" s="1"/>
      <c r="AQ1617" s="1"/>
      <c r="AR1617" s="1"/>
      <c r="AS1617" s="1"/>
      <c r="AT1617" s="1"/>
      <c r="AU1617" s="1"/>
      <c r="AV1617" s="1"/>
      <c r="AW1617" s="1"/>
    </row>
    <row r="1618" spans="37:49">
      <c r="AK1618" s="1"/>
      <c r="AQ1618" s="1"/>
      <c r="AR1618" s="1"/>
      <c r="AS1618" s="1"/>
      <c r="AT1618" s="1"/>
      <c r="AU1618" s="1"/>
      <c r="AV1618" s="1"/>
      <c r="AW1618" s="1"/>
    </row>
    <row r="1619" spans="37:49">
      <c r="AK1619" s="1"/>
      <c r="AQ1619" s="1"/>
      <c r="AR1619" s="1"/>
      <c r="AS1619" s="1"/>
      <c r="AT1619" s="1"/>
      <c r="AU1619" s="1"/>
      <c r="AV1619" s="1"/>
      <c r="AW1619" s="1"/>
    </row>
    <row r="1620" spans="37:49">
      <c r="AK1620" s="1"/>
      <c r="AQ1620" s="1"/>
      <c r="AR1620" s="1"/>
      <c r="AS1620" s="1"/>
      <c r="AT1620" s="1"/>
      <c r="AU1620" s="1"/>
      <c r="AV1620" s="1"/>
      <c r="AW1620" s="1"/>
    </row>
    <row r="1621" spans="37:49">
      <c r="AK1621" s="1"/>
      <c r="AQ1621" s="1"/>
      <c r="AR1621" s="1"/>
      <c r="AS1621" s="1"/>
      <c r="AT1621" s="1"/>
      <c r="AU1621" s="1"/>
      <c r="AV1621" s="1"/>
      <c r="AW1621" s="1"/>
    </row>
    <row r="1622" spans="37:49">
      <c r="AK1622" s="1"/>
      <c r="AQ1622" s="1"/>
      <c r="AR1622" s="1"/>
      <c r="AS1622" s="1"/>
      <c r="AT1622" s="1"/>
      <c r="AU1622" s="1"/>
      <c r="AV1622" s="1"/>
      <c r="AW1622" s="1"/>
    </row>
    <row r="1623" spans="37:49">
      <c r="AK1623" s="1"/>
      <c r="AQ1623" s="1"/>
      <c r="AR1623" s="1"/>
      <c r="AS1623" s="1"/>
      <c r="AT1623" s="1"/>
      <c r="AU1623" s="1"/>
      <c r="AV1623" s="1"/>
      <c r="AW1623" s="1"/>
    </row>
    <row r="1624" spans="37:49">
      <c r="AK1624" s="1"/>
      <c r="AQ1624" s="1"/>
      <c r="AR1624" s="1"/>
      <c r="AS1624" s="1"/>
      <c r="AT1624" s="1"/>
      <c r="AU1624" s="1"/>
      <c r="AV1624" s="1"/>
      <c r="AW1624" s="1"/>
    </row>
    <row r="1625" spans="37:49">
      <c r="AK1625" s="1"/>
      <c r="AQ1625" s="1"/>
      <c r="AR1625" s="1"/>
      <c r="AS1625" s="1"/>
      <c r="AT1625" s="1"/>
      <c r="AU1625" s="1"/>
      <c r="AV1625" s="1"/>
      <c r="AW1625" s="1"/>
    </row>
    <row r="1626" spans="37:49">
      <c r="AK1626" s="1"/>
      <c r="AQ1626" s="1"/>
      <c r="AR1626" s="1"/>
      <c r="AS1626" s="1"/>
      <c r="AT1626" s="1"/>
      <c r="AU1626" s="1"/>
      <c r="AV1626" s="1"/>
      <c r="AW1626" s="1"/>
    </row>
    <row r="1627" spans="37:49">
      <c r="AK1627" s="1"/>
      <c r="AQ1627" s="1"/>
      <c r="AR1627" s="1"/>
      <c r="AS1627" s="1"/>
      <c r="AT1627" s="1"/>
      <c r="AU1627" s="1"/>
      <c r="AV1627" s="1"/>
      <c r="AW1627" s="1"/>
    </row>
    <row r="1628" spans="37:49">
      <c r="AK1628" s="1"/>
      <c r="AQ1628" s="1"/>
      <c r="AR1628" s="1"/>
      <c r="AS1628" s="1"/>
      <c r="AT1628" s="1"/>
      <c r="AU1628" s="1"/>
      <c r="AV1628" s="1"/>
      <c r="AW1628" s="1"/>
    </row>
    <row r="1629" spans="37:49">
      <c r="AK1629" s="1"/>
      <c r="AQ1629" s="1"/>
      <c r="AR1629" s="1"/>
      <c r="AS1629" s="1"/>
      <c r="AT1629" s="1"/>
      <c r="AU1629" s="1"/>
      <c r="AV1629" s="1"/>
      <c r="AW1629" s="1"/>
    </row>
    <row r="1630" spans="37:49">
      <c r="AK1630" s="1"/>
      <c r="AQ1630" s="1"/>
      <c r="AR1630" s="1"/>
      <c r="AS1630" s="1"/>
      <c r="AT1630" s="1"/>
      <c r="AU1630" s="1"/>
      <c r="AV1630" s="1"/>
      <c r="AW1630" s="1"/>
    </row>
    <row r="1631" spans="37:49">
      <c r="AK1631" s="1"/>
      <c r="AQ1631" s="1"/>
      <c r="AR1631" s="1"/>
      <c r="AS1631" s="1"/>
      <c r="AT1631" s="1"/>
      <c r="AU1631" s="1"/>
      <c r="AV1631" s="1"/>
      <c r="AW1631" s="1"/>
    </row>
    <row r="1632" spans="37:49">
      <c r="AK1632" s="1"/>
      <c r="AQ1632" s="1"/>
      <c r="AR1632" s="1"/>
      <c r="AS1632" s="1"/>
      <c r="AT1632" s="1"/>
      <c r="AU1632" s="1"/>
      <c r="AV1632" s="1"/>
      <c r="AW1632" s="1"/>
    </row>
    <row r="1633" spans="37:49">
      <c r="AK1633" s="1"/>
      <c r="AQ1633" s="1"/>
      <c r="AR1633" s="1"/>
      <c r="AS1633" s="1"/>
      <c r="AT1633" s="1"/>
      <c r="AU1633" s="1"/>
      <c r="AV1633" s="1"/>
      <c r="AW1633" s="1"/>
    </row>
    <row r="1634" spans="37:49">
      <c r="AK1634" s="1"/>
      <c r="AQ1634" s="1"/>
      <c r="AR1634" s="1"/>
      <c r="AS1634" s="1"/>
      <c r="AT1634" s="1"/>
      <c r="AU1634" s="1"/>
      <c r="AV1634" s="1"/>
      <c r="AW1634" s="1"/>
    </row>
    <row r="1635" spans="37:49">
      <c r="AK1635" s="1"/>
      <c r="AQ1635" s="1"/>
      <c r="AR1635" s="1"/>
      <c r="AS1635" s="1"/>
      <c r="AT1635" s="1"/>
      <c r="AU1635" s="1"/>
      <c r="AV1635" s="1"/>
      <c r="AW1635" s="1"/>
    </row>
    <row r="1636" spans="37:49">
      <c r="AK1636" s="1"/>
      <c r="AQ1636" s="1"/>
      <c r="AR1636" s="1"/>
      <c r="AS1636" s="1"/>
      <c r="AT1636" s="1"/>
      <c r="AU1636" s="1"/>
      <c r="AV1636" s="1"/>
      <c r="AW1636" s="1"/>
    </row>
    <row r="1637" spans="37:49">
      <c r="AK1637" s="1"/>
      <c r="AQ1637" s="1"/>
      <c r="AR1637" s="1"/>
      <c r="AS1637" s="1"/>
      <c r="AT1637" s="1"/>
      <c r="AU1637" s="1"/>
      <c r="AV1637" s="1"/>
      <c r="AW1637" s="1"/>
    </row>
    <row r="1638" spans="37:49">
      <c r="AK1638" s="1"/>
      <c r="AQ1638" s="1"/>
      <c r="AR1638" s="1"/>
      <c r="AS1638" s="1"/>
      <c r="AT1638" s="1"/>
      <c r="AU1638" s="1"/>
      <c r="AV1638" s="1"/>
      <c r="AW1638" s="1"/>
    </row>
    <row r="1639" spans="37:49">
      <c r="AK1639" s="1"/>
      <c r="AQ1639" s="1"/>
      <c r="AR1639" s="1"/>
      <c r="AS1639" s="1"/>
      <c r="AT1639" s="1"/>
      <c r="AU1639" s="1"/>
      <c r="AV1639" s="1"/>
      <c r="AW1639" s="1"/>
    </row>
    <row r="1640" spans="37:49">
      <c r="AK1640" s="1"/>
      <c r="AQ1640" s="1"/>
      <c r="AR1640" s="1"/>
      <c r="AS1640" s="1"/>
      <c r="AT1640" s="1"/>
      <c r="AU1640" s="1"/>
      <c r="AV1640" s="1"/>
      <c r="AW1640" s="1"/>
    </row>
    <row r="1641" spans="37:49">
      <c r="AK1641" s="1"/>
      <c r="AQ1641" s="1"/>
      <c r="AR1641" s="1"/>
      <c r="AS1641" s="1"/>
      <c r="AT1641" s="1"/>
      <c r="AU1641" s="1"/>
      <c r="AV1641" s="1"/>
      <c r="AW1641" s="1"/>
    </row>
    <row r="1642" spans="37:49">
      <c r="AK1642" s="1"/>
      <c r="AQ1642" s="1"/>
      <c r="AR1642" s="1"/>
      <c r="AS1642" s="1"/>
      <c r="AT1642" s="1"/>
      <c r="AU1642" s="1"/>
      <c r="AV1642" s="1"/>
      <c r="AW1642" s="1"/>
    </row>
    <row r="1643" spans="37:49">
      <c r="AK1643" s="1"/>
      <c r="AQ1643" s="1"/>
      <c r="AR1643" s="1"/>
      <c r="AS1643" s="1"/>
      <c r="AT1643" s="1"/>
      <c r="AU1643" s="1"/>
      <c r="AV1643" s="1"/>
      <c r="AW1643" s="1"/>
    </row>
    <row r="1644" spans="37:49">
      <c r="AK1644" s="1"/>
      <c r="AQ1644" s="1"/>
      <c r="AR1644" s="1"/>
      <c r="AS1644" s="1"/>
      <c r="AT1644" s="1"/>
      <c r="AU1644" s="1"/>
      <c r="AV1644" s="1"/>
      <c r="AW1644" s="1"/>
    </row>
    <row r="1645" spans="37:49">
      <c r="AK1645" s="1"/>
      <c r="AQ1645" s="1"/>
      <c r="AR1645" s="1"/>
      <c r="AS1645" s="1"/>
      <c r="AT1645" s="1"/>
      <c r="AU1645" s="1"/>
      <c r="AV1645" s="1"/>
      <c r="AW1645" s="1"/>
    </row>
    <row r="1646" spans="37:49">
      <c r="AK1646" s="1"/>
      <c r="AQ1646" s="1"/>
      <c r="AR1646" s="1"/>
      <c r="AS1646" s="1"/>
      <c r="AT1646" s="1"/>
      <c r="AU1646" s="1"/>
      <c r="AV1646" s="1"/>
      <c r="AW1646" s="1"/>
    </row>
    <row r="1647" spans="37:49">
      <c r="AK1647" s="1"/>
      <c r="AQ1647" s="1"/>
      <c r="AR1647" s="1"/>
      <c r="AS1647" s="1"/>
      <c r="AT1647" s="1"/>
      <c r="AU1647" s="1"/>
      <c r="AV1647" s="1"/>
      <c r="AW1647" s="1"/>
    </row>
    <row r="1648" spans="37:49">
      <c r="AK1648" s="1"/>
      <c r="AQ1648" s="1"/>
      <c r="AR1648" s="1"/>
      <c r="AS1648" s="1"/>
      <c r="AT1648" s="1"/>
      <c r="AU1648" s="1"/>
      <c r="AV1648" s="1"/>
      <c r="AW1648" s="1"/>
    </row>
    <row r="1649" spans="37:49">
      <c r="AK1649" s="1"/>
      <c r="AQ1649" s="1"/>
      <c r="AR1649" s="1"/>
      <c r="AS1649" s="1"/>
      <c r="AT1649" s="1"/>
      <c r="AU1649" s="1"/>
      <c r="AV1649" s="1"/>
      <c r="AW1649" s="1"/>
    </row>
    <row r="1650" spans="37:49">
      <c r="AK1650" s="1"/>
      <c r="AQ1650" s="1"/>
      <c r="AR1650" s="1"/>
      <c r="AS1650" s="1"/>
      <c r="AT1650" s="1"/>
      <c r="AU1650" s="1"/>
      <c r="AV1650" s="1"/>
      <c r="AW1650" s="1"/>
    </row>
    <row r="1651" spans="37:49">
      <c r="AK1651" s="1"/>
      <c r="AQ1651" s="1"/>
      <c r="AR1651" s="1"/>
      <c r="AS1651" s="1"/>
      <c r="AT1651" s="1"/>
      <c r="AU1651" s="1"/>
      <c r="AV1651" s="1"/>
      <c r="AW1651" s="1"/>
    </row>
    <row r="1652" spans="37:49">
      <c r="AK1652" s="1"/>
      <c r="AQ1652" s="1"/>
      <c r="AR1652" s="1"/>
      <c r="AS1652" s="1"/>
      <c r="AT1652" s="1"/>
      <c r="AU1652" s="1"/>
      <c r="AV1652" s="1"/>
      <c r="AW1652" s="1"/>
    </row>
    <row r="1653" spans="37:49">
      <c r="AK1653" s="1"/>
      <c r="AQ1653" s="1"/>
      <c r="AR1653" s="1"/>
      <c r="AS1653" s="1"/>
      <c r="AT1653" s="1"/>
      <c r="AU1653" s="1"/>
      <c r="AV1653" s="1"/>
      <c r="AW1653" s="1"/>
    </row>
    <row r="1654" spans="37:49">
      <c r="AK1654" s="1"/>
      <c r="AQ1654" s="1"/>
      <c r="AR1654" s="1"/>
      <c r="AS1654" s="1"/>
      <c r="AT1654" s="1"/>
      <c r="AU1654" s="1"/>
      <c r="AV1654" s="1"/>
      <c r="AW1654" s="1"/>
    </row>
    <row r="1655" spans="37:49">
      <c r="AK1655" s="1"/>
      <c r="AQ1655" s="1"/>
      <c r="AR1655" s="1"/>
      <c r="AS1655" s="1"/>
      <c r="AT1655" s="1"/>
      <c r="AU1655" s="1"/>
      <c r="AV1655" s="1"/>
      <c r="AW1655" s="1"/>
    </row>
    <row r="1656" spans="37:49">
      <c r="AK1656" s="1"/>
      <c r="AQ1656" s="1"/>
      <c r="AR1656" s="1"/>
      <c r="AS1656" s="1"/>
      <c r="AT1656" s="1"/>
      <c r="AU1656" s="1"/>
      <c r="AV1656" s="1"/>
      <c r="AW1656" s="1"/>
    </row>
    <row r="1657" spans="37:49">
      <c r="AK1657" s="1"/>
      <c r="AQ1657" s="1"/>
      <c r="AR1657" s="1"/>
      <c r="AS1657" s="1"/>
      <c r="AT1657" s="1"/>
      <c r="AU1657" s="1"/>
      <c r="AV1657" s="1"/>
      <c r="AW1657" s="1"/>
    </row>
    <row r="1658" spans="37:49">
      <c r="AK1658" s="1"/>
      <c r="AQ1658" s="1"/>
      <c r="AR1658" s="1"/>
      <c r="AS1658" s="1"/>
      <c r="AT1658" s="1"/>
      <c r="AU1658" s="1"/>
      <c r="AV1658" s="1"/>
      <c r="AW1658" s="1"/>
    </row>
    <row r="1659" spans="37:49">
      <c r="AK1659" s="1"/>
      <c r="AQ1659" s="1"/>
      <c r="AR1659" s="1"/>
      <c r="AS1659" s="1"/>
      <c r="AT1659" s="1"/>
      <c r="AU1659" s="1"/>
      <c r="AV1659" s="1"/>
      <c r="AW1659" s="1"/>
    </row>
    <row r="1660" spans="37:49">
      <c r="AK1660" s="1"/>
      <c r="AQ1660" s="1"/>
      <c r="AR1660" s="1"/>
      <c r="AS1660" s="1"/>
      <c r="AT1660" s="1"/>
      <c r="AU1660" s="1"/>
      <c r="AV1660" s="1"/>
      <c r="AW1660" s="1"/>
    </row>
    <row r="1661" spans="37:49">
      <c r="AK1661" s="1"/>
      <c r="AQ1661" s="1"/>
      <c r="AR1661" s="1"/>
      <c r="AS1661" s="1"/>
      <c r="AT1661" s="1"/>
      <c r="AU1661" s="1"/>
      <c r="AV1661" s="1"/>
      <c r="AW1661" s="1"/>
    </row>
    <row r="1662" spans="37:49">
      <c r="AK1662" s="1"/>
      <c r="AQ1662" s="1"/>
      <c r="AR1662" s="1"/>
      <c r="AS1662" s="1"/>
      <c r="AT1662" s="1"/>
      <c r="AU1662" s="1"/>
      <c r="AV1662" s="1"/>
      <c r="AW1662" s="1"/>
    </row>
    <row r="1663" spans="37:49">
      <c r="AK1663" s="1"/>
      <c r="AQ1663" s="1"/>
      <c r="AR1663" s="1"/>
      <c r="AS1663" s="1"/>
      <c r="AT1663" s="1"/>
      <c r="AU1663" s="1"/>
      <c r="AV1663" s="1"/>
      <c r="AW1663" s="1"/>
    </row>
    <row r="1664" spans="37:49">
      <c r="AK1664" s="1"/>
      <c r="AQ1664" s="1"/>
      <c r="AR1664" s="1"/>
      <c r="AS1664" s="1"/>
      <c r="AT1664" s="1"/>
      <c r="AU1664" s="1"/>
      <c r="AV1664" s="1"/>
      <c r="AW1664" s="1"/>
    </row>
    <row r="1665" spans="37:49">
      <c r="AK1665" s="1"/>
      <c r="AQ1665" s="1"/>
      <c r="AR1665" s="1"/>
      <c r="AS1665" s="1"/>
      <c r="AT1665" s="1"/>
      <c r="AU1665" s="1"/>
      <c r="AV1665" s="1"/>
      <c r="AW1665" s="1"/>
    </row>
    <row r="1666" spans="37:49">
      <c r="AK1666" s="1"/>
      <c r="AQ1666" s="1"/>
      <c r="AR1666" s="1"/>
      <c r="AS1666" s="1"/>
      <c r="AT1666" s="1"/>
      <c r="AU1666" s="1"/>
      <c r="AV1666" s="1"/>
      <c r="AW1666" s="1"/>
    </row>
    <row r="1667" spans="37:49">
      <c r="AK1667" s="1"/>
      <c r="AQ1667" s="1"/>
      <c r="AR1667" s="1"/>
      <c r="AS1667" s="1"/>
      <c r="AT1667" s="1"/>
      <c r="AU1667" s="1"/>
      <c r="AV1667" s="1"/>
      <c r="AW1667" s="1"/>
    </row>
    <row r="1668" spans="37:49">
      <c r="AK1668" s="1"/>
      <c r="AQ1668" s="1"/>
      <c r="AR1668" s="1"/>
      <c r="AS1668" s="1"/>
      <c r="AT1668" s="1"/>
      <c r="AU1668" s="1"/>
      <c r="AV1668" s="1"/>
      <c r="AW1668" s="1"/>
    </row>
    <row r="1669" spans="37:49">
      <c r="AK1669" s="1"/>
      <c r="AQ1669" s="1"/>
      <c r="AR1669" s="1"/>
      <c r="AS1669" s="1"/>
      <c r="AT1669" s="1"/>
      <c r="AU1669" s="1"/>
      <c r="AV1669" s="1"/>
      <c r="AW1669" s="1"/>
    </row>
    <row r="1670" spans="37:49">
      <c r="AK1670" s="1"/>
      <c r="AQ1670" s="1"/>
      <c r="AR1670" s="1"/>
      <c r="AS1670" s="1"/>
      <c r="AT1670" s="1"/>
      <c r="AU1670" s="1"/>
      <c r="AV1670" s="1"/>
      <c r="AW1670" s="1"/>
    </row>
    <row r="1671" spans="37:49">
      <c r="AK1671" s="1"/>
      <c r="AQ1671" s="1"/>
      <c r="AR1671" s="1"/>
      <c r="AS1671" s="1"/>
      <c r="AT1671" s="1"/>
      <c r="AU1671" s="1"/>
      <c r="AV1671" s="1"/>
      <c r="AW1671" s="1"/>
    </row>
    <row r="1672" spans="37:49">
      <c r="AK1672" s="1"/>
      <c r="AQ1672" s="1"/>
      <c r="AR1672" s="1"/>
      <c r="AS1672" s="1"/>
      <c r="AT1672" s="1"/>
      <c r="AU1672" s="1"/>
      <c r="AV1672" s="1"/>
      <c r="AW1672" s="1"/>
    </row>
    <row r="1673" spans="37:49">
      <c r="AK1673" s="1"/>
      <c r="AQ1673" s="1"/>
      <c r="AR1673" s="1"/>
      <c r="AS1673" s="1"/>
      <c r="AT1673" s="1"/>
      <c r="AU1673" s="1"/>
      <c r="AV1673" s="1"/>
      <c r="AW1673" s="1"/>
    </row>
    <row r="1674" spans="37:49">
      <c r="AK1674" s="1"/>
      <c r="AQ1674" s="1"/>
      <c r="AR1674" s="1"/>
      <c r="AS1674" s="1"/>
      <c r="AT1674" s="1"/>
      <c r="AU1674" s="1"/>
      <c r="AV1674" s="1"/>
      <c r="AW1674" s="1"/>
    </row>
    <row r="1675" spans="37:49">
      <c r="AK1675" s="1"/>
      <c r="AQ1675" s="1"/>
      <c r="AR1675" s="1"/>
      <c r="AS1675" s="1"/>
      <c r="AT1675" s="1"/>
      <c r="AU1675" s="1"/>
      <c r="AV1675" s="1"/>
      <c r="AW1675" s="1"/>
    </row>
    <row r="1676" spans="37:49">
      <c r="AK1676" s="1"/>
      <c r="AQ1676" s="1"/>
      <c r="AR1676" s="1"/>
      <c r="AS1676" s="1"/>
      <c r="AT1676" s="1"/>
      <c r="AU1676" s="1"/>
      <c r="AV1676" s="1"/>
      <c r="AW1676" s="1"/>
    </row>
    <row r="1677" spans="37:49">
      <c r="AK1677" s="1"/>
      <c r="AQ1677" s="1"/>
      <c r="AR1677" s="1"/>
      <c r="AS1677" s="1"/>
      <c r="AT1677" s="1"/>
      <c r="AU1677" s="1"/>
      <c r="AV1677" s="1"/>
      <c r="AW1677" s="1"/>
    </row>
    <row r="1678" spans="37:49">
      <c r="AK1678" s="1"/>
      <c r="AQ1678" s="1"/>
      <c r="AR1678" s="1"/>
      <c r="AS1678" s="1"/>
      <c r="AT1678" s="1"/>
      <c r="AU1678" s="1"/>
      <c r="AV1678" s="1"/>
      <c r="AW1678" s="1"/>
    </row>
    <row r="1679" spans="37:49">
      <c r="AK1679" s="1"/>
      <c r="AQ1679" s="1"/>
      <c r="AR1679" s="1"/>
      <c r="AS1679" s="1"/>
      <c r="AT1679" s="1"/>
      <c r="AU1679" s="1"/>
      <c r="AV1679" s="1"/>
      <c r="AW1679" s="1"/>
    </row>
    <row r="1680" spans="37:49">
      <c r="AK1680" s="1"/>
      <c r="AQ1680" s="1"/>
      <c r="AR1680" s="1"/>
      <c r="AS1680" s="1"/>
      <c r="AT1680" s="1"/>
      <c r="AU1680" s="1"/>
      <c r="AV1680" s="1"/>
      <c r="AW1680" s="1"/>
    </row>
    <row r="1681" spans="37:49">
      <c r="AK1681" s="1"/>
      <c r="AQ1681" s="1"/>
      <c r="AR1681" s="1"/>
      <c r="AS1681" s="1"/>
      <c r="AT1681" s="1"/>
      <c r="AU1681" s="1"/>
      <c r="AV1681" s="1"/>
      <c r="AW1681" s="1"/>
    </row>
    <row r="1682" spans="37:49">
      <c r="AK1682" s="1"/>
      <c r="AQ1682" s="1"/>
      <c r="AR1682" s="1"/>
      <c r="AS1682" s="1"/>
      <c r="AT1682" s="1"/>
      <c r="AU1682" s="1"/>
      <c r="AV1682" s="1"/>
      <c r="AW1682" s="1"/>
    </row>
    <row r="1683" spans="37:49">
      <c r="AK1683" s="1"/>
      <c r="AQ1683" s="1"/>
      <c r="AR1683" s="1"/>
      <c r="AS1683" s="1"/>
      <c r="AT1683" s="1"/>
      <c r="AU1683" s="1"/>
      <c r="AV1683" s="1"/>
      <c r="AW1683" s="1"/>
    </row>
    <row r="1684" spans="37:49">
      <c r="AK1684" s="1"/>
      <c r="AQ1684" s="1"/>
      <c r="AR1684" s="1"/>
      <c r="AS1684" s="1"/>
      <c r="AT1684" s="1"/>
      <c r="AU1684" s="1"/>
      <c r="AV1684" s="1"/>
      <c r="AW1684" s="1"/>
    </row>
    <row r="1685" spans="37:49">
      <c r="AK1685" s="1"/>
      <c r="AQ1685" s="1"/>
      <c r="AR1685" s="1"/>
      <c r="AS1685" s="1"/>
      <c r="AT1685" s="1"/>
      <c r="AU1685" s="1"/>
      <c r="AV1685" s="1"/>
      <c r="AW1685" s="1"/>
    </row>
    <row r="1686" spans="37:49">
      <c r="AK1686" s="1"/>
      <c r="AQ1686" s="1"/>
      <c r="AR1686" s="1"/>
      <c r="AS1686" s="1"/>
      <c r="AT1686" s="1"/>
      <c r="AU1686" s="1"/>
      <c r="AV1686" s="1"/>
      <c r="AW1686" s="1"/>
    </row>
    <row r="1687" spans="37:49">
      <c r="AK1687" s="1"/>
      <c r="AQ1687" s="1"/>
      <c r="AR1687" s="1"/>
      <c r="AS1687" s="1"/>
      <c r="AT1687" s="1"/>
      <c r="AU1687" s="1"/>
      <c r="AV1687" s="1"/>
      <c r="AW1687" s="1"/>
    </row>
    <row r="1688" spans="37:49">
      <c r="AK1688" s="1"/>
      <c r="AQ1688" s="1"/>
      <c r="AR1688" s="1"/>
      <c r="AS1688" s="1"/>
      <c r="AT1688" s="1"/>
      <c r="AU1688" s="1"/>
      <c r="AV1688" s="1"/>
      <c r="AW1688" s="1"/>
    </row>
    <row r="1689" spans="37:49">
      <c r="AK1689" s="1"/>
      <c r="AQ1689" s="1"/>
      <c r="AR1689" s="1"/>
      <c r="AS1689" s="1"/>
      <c r="AT1689" s="1"/>
      <c r="AU1689" s="1"/>
      <c r="AV1689" s="1"/>
      <c r="AW1689" s="1"/>
    </row>
    <row r="1690" spans="37:49">
      <c r="AK1690" s="1"/>
      <c r="AQ1690" s="1"/>
      <c r="AR1690" s="1"/>
      <c r="AS1690" s="1"/>
      <c r="AT1690" s="1"/>
      <c r="AU1690" s="1"/>
      <c r="AV1690" s="1"/>
      <c r="AW1690" s="1"/>
    </row>
    <row r="1691" spans="37:49">
      <c r="AK1691" s="1"/>
      <c r="AQ1691" s="1"/>
      <c r="AR1691" s="1"/>
      <c r="AS1691" s="1"/>
      <c r="AT1691" s="1"/>
      <c r="AU1691" s="1"/>
      <c r="AV1691" s="1"/>
      <c r="AW1691" s="1"/>
    </row>
    <row r="1692" spans="37:49">
      <c r="AK1692" s="1"/>
      <c r="AQ1692" s="1"/>
      <c r="AR1692" s="1"/>
      <c r="AS1692" s="1"/>
      <c r="AT1692" s="1"/>
      <c r="AU1692" s="1"/>
      <c r="AV1692" s="1"/>
      <c r="AW1692" s="1"/>
    </row>
    <row r="1693" spans="37:49">
      <c r="AK1693" s="1"/>
      <c r="AQ1693" s="1"/>
      <c r="AR1693" s="1"/>
      <c r="AS1693" s="1"/>
      <c r="AT1693" s="1"/>
      <c r="AU1693" s="1"/>
      <c r="AV1693" s="1"/>
      <c r="AW1693" s="1"/>
    </row>
    <row r="1694" spans="37:49">
      <c r="AK1694" s="1"/>
      <c r="AQ1694" s="1"/>
      <c r="AR1694" s="1"/>
      <c r="AS1694" s="1"/>
      <c r="AT1694" s="1"/>
      <c r="AU1694" s="1"/>
      <c r="AV1694" s="1"/>
      <c r="AW1694" s="1"/>
    </row>
    <row r="1695" spans="37:49">
      <c r="AK1695" s="1"/>
      <c r="AQ1695" s="1"/>
      <c r="AR1695" s="1"/>
      <c r="AS1695" s="1"/>
      <c r="AT1695" s="1"/>
      <c r="AU1695" s="1"/>
      <c r="AV1695" s="1"/>
      <c r="AW1695" s="1"/>
    </row>
    <row r="1696" spans="37:49">
      <c r="AK1696" s="1"/>
      <c r="AQ1696" s="1"/>
      <c r="AR1696" s="1"/>
      <c r="AS1696" s="1"/>
      <c r="AT1696" s="1"/>
      <c r="AU1696" s="1"/>
      <c r="AV1696" s="1"/>
      <c r="AW1696" s="1"/>
    </row>
    <row r="1697" spans="37:49">
      <c r="AK1697" s="1"/>
      <c r="AQ1697" s="1"/>
      <c r="AR1697" s="1"/>
      <c r="AS1697" s="1"/>
      <c r="AT1697" s="1"/>
      <c r="AU1697" s="1"/>
      <c r="AV1697" s="1"/>
      <c r="AW1697" s="1"/>
    </row>
    <row r="1698" spans="37:49">
      <c r="AK1698" s="1"/>
      <c r="AQ1698" s="1"/>
      <c r="AR1698" s="1"/>
      <c r="AS1698" s="1"/>
      <c r="AT1698" s="1"/>
      <c r="AU1698" s="1"/>
      <c r="AV1698" s="1"/>
      <c r="AW1698" s="1"/>
    </row>
    <row r="1699" spans="37:49">
      <c r="AK1699" s="1"/>
      <c r="AQ1699" s="1"/>
      <c r="AR1699" s="1"/>
      <c r="AS1699" s="1"/>
      <c r="AT1699" s="1"/>
      <c r="AU1699" s="1"/>
      <c r="AV1699" s="1"/>
      <c r="AW1699" s="1"/>
    </row>
    <row r="1700" spans="37:49">
      <c r="AK1700" s="1"/>
      <c r="AQ1700" s="1"/>
      <c r="AR1700" s="1"/>
      <c r="AS1700" s="1"/>
      <c r="AT1700" s="1"/>
      <c r="AU1700" s="1"/>
      <c r="AV1700" s="1"/>
      <c r="AW1700" s="1"/>
    </row>
    <row r="1701" spans="37:49">
      <c r="AK1701" s="1"/>
      <c r="AQ1701" s="1"/>
      <c r="AR1701" s="1"/>
      <c r="AS1701" s="1"/>
      <c r="AT1701" s="1"/>
      <c r="AU1701" s="1"/>
      <c r="AV1701" s="1"/>
      <c r="AW1701" s="1"/>
    </row>
    <row r="1702" spans="37:49">
      <c r="AK1702" s="1"/>
      <c r="AQ1702" s="1"/>
      <c r="AR1702" s="1"/>
      <c r="AS1702" s="1"/>
      <c r="AT1702" s="1"/>
      <c r="AU1702" s="1"/>
      <c r="AV1702" s="1"/>
      <c r="AW1702" s="1"/>
    </row>
    <row r="1703" spans="37:49">
      <c r="AK1703" s="1"/>
      <c r="AQ1703" s="1"/>
      <c r="AR1703" s="1"/>
      <c r="AS1703" s="1"/>
      <c r="AT1703" s="1"/>
      <c r="AU1703" s="1"/>
      <c r="AV1703" s="1"/>
      <c r="AW1703" s="1"/>
    </row>
    <row r="1704" spans="37:49">
      <c r="AK1704" s="1"/>
      <c r="AQ1704" s="1"/>
      <c r="AR1704" s="1"/>
      <c r="AS1704" s="1"/>
      <c r="AT1704" s="1"/>
      <c r="AU1704" s="1"/>
      <c r="AV1704" s="1"/>
      <c r="AW1704" s="1"/>
    </row>
    <row r="1705" spans="37:49">
      <c r="AK1705" s="1"/>
      <c r="AQ1705" s="1"/>
      <c r="AR1705" s="1"/>
      <c r="AS1705" s="1"/>
      <c r="AT1705" s="1"/>
      <c r="AU1705" s="1"/>
      <c r="AV1705" s="1"/>
      <c r="AW1705" s="1"/>
    </row>
    <row r="1706" spans="37:49">
      <c r="AK1706" s="1"/>
      <c r="AQ1706" s="1"/>
      <c r="AR1706" s="1"/>
      <c r="AS1706" s="1"/>
      <c r="AT1706" s="1"/>
      <c r="AU1706" s="1"/>
      <c r="AV1706" s="1"/>
      <c r="AW1706" s="1"/>
    </row>
    <row r="1707" spans="37:49">
      <c r="AK1707" s="1"/>
      <c r="AQ1707" s="1"/>
      <c r="AR1707" s="1"/>
      <c r="AS1707" s="1"/>
      <c r="AT1707" s="1"/>
      <c r="AU1707" s="1"/>
      <c r="AV1707" s="1"/>
      <c r="AW1707" s="1"/>
    </row>
    <row r="1708" spans="37:49">
      <c r="AK1708" s="1"/>
      <c r="AQ1708" s="1"/>
      <c r="AR1708" s="1"/>
      <c r="AS1708" s="1"/>
      <c r="AT1708" s="1"/>
      <c r="AU1708" s="1"/>
      <c r="AV1708" s="1"/>
      <c r="AW1708" s="1"/>
    </row>
    <row r="1709" spans="37:49">
      <c r="AK1709" s="1"/>
      <c r="AQ1709" s="1"/>
      <c r="AR1709" s="1"/>
      <c r="AS1709" s="1"/>
      <c r="AT1709" s="1"/>
      <c r="AU1709" s="1"/>
      <c r="AV1709" s="1"/>
      <c r="AW1709" s="1"/>
    </row>
    <row r="1710" spans="37:49">
      <c r="AK1710" s="1"/>
      <c r="AQ1710" s="1"/>
      <c r="AR1710" s="1"/>
      <c r="AS1710" s="1"/>
      <c r="AT1710" s="1"/>
      <c r="AU1710" s="1"/>
      <c r="AV1710" s="1"/>
      <c r="AW1710" s="1"/>
    </row>
    <row r="1711" spans="37:49">
      <c r="AK1711" s="1"/>
      <c r="AQ1711" s="1"/>
      <c r="AR1711" s="1"/>
      <c r="AS1711" s="1"/>
      <c r="AT1711" s="1"/>
      <c r="AU1711" s="1"/>
      <c r="AV1711" s="1"/>
      <c r="AW1711" s="1"/>
    </row>
    <row r="1712" spans="37:49">
      <c r="AK1712" s="1"/>
      <c r="AQ1712" s="1"/>
      <c r="AR1712" s="1"/>
      <c r="AS1712" s="1"/>
      <c r="AT1712" s="1"/>
      <c r="AU1712" s="1"/>
      <c r="AV1712" s="1"/>
      <c r="AW1712" s="1"/>
    </row>
    <row r="1713" spans="37:49">
      <c r="AK1713" s="1"/>
      <c r="AQ1713" s="1"/>
      <c r="AR1713" s="1"/>
      <c r="AS1713" s="1"/>
      <c r="AT1713" s="1"/>
      <c r="AU1713" s="1"/>
      <c r="AV1713" s="1"/>
      <c r="AW1713" s="1"/>
    </row>
    <row r="1714" spans="37:49">
      <c r="AK1714" s="1"/>
      <c r="AQ1714" s="1"/>
      <c r="AR1714" s="1"/>
      <c r="AS1714" s="1"/>
      <c r="AT1714" s="1"/>
      <c r="AU1714" s="1"/>
      <c r="AV1714" s="1"/>
      <c r="AW1714" s="1"/>
    </row>
    <row r="1715" spans="37:49">
      <c r="AK1715" s="1"/>
      <c r="AQ1715" s="1"/>
      <c r="AR1715" s="1"/>
      <c r="AS1715" s="1"/>
      <c r="AT1715" s="1"/>
      <c r="AU1715" s="1"/>
      <c r="AV1715" s="1"/>
      <c r="AW1715" s="1"/>
    </row>
    <row r="1716" spans="37:49">
      <c r="AK1716" s="1"/>
      <c r="AQ1716" s="1"/>
      <c r="AR1716" s="1"/>
      <c r="AS1716" s="1"/>
      <c r="AT1716" s="1"/>
      <c r="AU1716" s="1"/>
      <c r="AV1716" s="1"/>
      <c r="AW1716" s="1"/>
    </row>
    <row r="1717" spans="37:49">
      <c r="AK1717" s="1"/>
      <c r="AQ1717" s="1"/>
      <c r="AR1717" s="1"/>
      <c r="AS1717" s="1"/>
      <c r="AT1717" s="1"/>
      <c r="AU1717" s="1"/>
      <c r="AV1717" s="1"/>
      <c r="AW1717" s="1"/>
    </row>
    <row r="1718" spans="37:49">
      <c r="AK1718" s="1"/>
      <c r="AQ1718" s="1"/>
      <c r="AR1718" s="1"/>
      <c r="AS1718" s="1"/>
      <c r="AT1718" s="1"/>
      <c r="AU1718" s="1"/>
      <c r="AV1718" s="1"/>
      <c r="AW1718" s="1"/>
    </row>
    <row r="1719" spans="37:49">
      <c r="AK1719" s="1"/>
      <c r="AQ1719" s="1"/>
      <c r="AR1719" s="1"/>
      <c r="AS1719" s="1"/>
      <c r="AT1719" s="1"/>
      <c r="AU1719" s="1"/>
      <c r="AV1719" s="1"/>
      <c r="AW1719" s="1"/>
    </row>
    <row r="1720" spans="37:49">
      <c r="AK1720" s="1"/>
      <c r="AQ1720" s="1"/>
      <c r="AR1720" s="1"/>
      <c r="AS1720" s="1"/>
      <c r="AT1720" s="1"/>
      <c r="AU1720" s="1"/>
      <c r="AV1720" s="1"/>
      <c r="AW1720" s="1"/>
    </row>
    <row r="1721" spans="37:49">
      <c r="AK1721" s="1"/>
      <c r="AQ1721" s="1"/>
      <c r="AR1721" s="1"/>
      <c r="AS1721" s="1"/>
      <c r="AT1721" s="1"/>
      <c r="AU1721" s="1"/>
      <c r="AV1721" s="1"/>
      <c r="AW1721" s="1"/>
    </row>
    <row r="1722" spans="37:49">
      <c r="AK1722" s="1"/>
      <c r="AQ1722" s="1"/>
      <c r="AR1722" s="1"/>
      <c r="AS1722" s="1"/>
      <c r="AT1722" s="1"/>
      <c r="AU1722" s="1"/>
      <c r="AV1722" s="1"/>
      <c r="AW1722" s="1"/>
    </row>
    <row r="1723" spans="37:49">
      <c r="AK1723" s="1"/>
      <c r="AQ1723" s="1"/>
      <c r="AR1723" s="1"/>
      <c r="AS1723" s="1"/>
      <c r="AT1723" s="1"/>
      <c r="AU1723" s="1"/>
      <c r="AV1723" s="1"/>
      <c r="AW1723" s="1"/>
    </row>
    <row r="1724" spans="37:49">
      <c r="AK1724" s="1"/>
      <c r="AQ1724" s="1"/>
      <c r="AR1724" s="1"/>
      <c r="AS1724" s="1"/>
      <c r="AT1724" s="1"/>
      <c r="AU1724" s="1"/>
      <c r="AV1724" s="1"/>
      <c r="AW1724" s="1"/>
    </row>
    <row r="1725" spans="37:49">
      <c r="AK1725" s="1"/>
      <c r="AQ1725" s="1"/>
      <c r="AR1725" s="1"/>
      <c r="AS1725" s="1"/>
      <c r="AT1725" s="1"/>
      <c r="AU1725" s="1"/>
      <c r="AV1725" s="1"/>
      <c r="AW1725" s="1"/>
    </row>
    <row r="1726" spans="37:49">
      <c r="AK1726" s="1"/>
      <c r="AQ1726" s="1"/>
      <c r="AR1726" s="1"/>
      <c r="AS1726" s="1"/>
      <c r="AT1726" s="1"/>
      <c r="AU1726" s="1"/>
      <c r="AV1726" s="1"/>
      <c r="AW1726" s="1"/>
    </row>
    <row r="1727" spans="37:49">
      <c r="AK1727" s="1"/>
      <c r="AQ1727" s="1"/>
      <c r="AR1727" s="1"/>
      <c r="AS1727" s="1"/>
      <c r="AT1727" s="1"/>
      <c r="AU1727" s="1"/>
      <c r="AV1727" s="1"/>
      <c r="AW1727" s="1"/>
    </row>
    <row r="1728" spans="37:49">
      <c r="AK1728" s="1"/>
      <c r="AQ1728" s="1"/>
      <c r="AR1728" s="1"/>
      <c r="AS1728" s="1"/>
      <c r="AT1728" s="1"/>
      <c r="AU1728" s="1"/>
      <c r="AV1728" s="1"/>
      <c r="AW1728" s="1"/>
    </row>
    <row r="1729" spans="37:49">
      <c r="AK1729" s="1"/>
      <c r="AQ1729" s="1"/>
      <c r="AR1729" s="1"/>
      <c r="AS1729" s="1"/>
      <c r="AT1729" s="1"/>
      <c r="AU1729" s="1"/>
      <c r="AV1729" s="1"/>
      <c r="AW1729" s="1"/>
    </row>
    <row r="1730" spans="37:49">
      <c r="AK1730" s="1"/>
      <c r="AQ1730" s="1"/>
      <c r="AR1730" s="1"/>
      <c r="AS1730" s="1"/>
      <c r="AT1730" s="1"/>
      <c r="AU1730" s="1"/>
      <c r="AV1730" s="1"/>
      <c r="AW1730" s="1"/>
    </row>
    <row r="1731" spans="37:49">
      <c r="AK1731" s="1"/>
      <c r="AQ1731" s="1"/>
      <c r="AR1731" s="1"/>
      <c r="AS1731" s="1"/>
      <c r="AT1731" s="1"/>
      <c r="AU1731" s="1"/>
      <c r="AV1731" s="1"/>
      <c r="AW1731" s="1"/>
    </row>
    <row r="1732" spans="37:49">
      <c r="AK1732" s="1"/>
      <c r="AQ1732" s="1"/>
      <c r="AR1732" s="1"/>
      <c r="AS1732" s="1"/>
      <c r="AT1732" s="1"/>
      <c r="AU1732" s="1"/>
      <c r="AV1732" s="1"/>
      <c r="AW1732" s="1"/>
    </row>
    <row r="1733" spans="37:49">
      <c r="AK1733" s="1"/>
      <c r="AQ1733" s="1"/>
      <c r="AR1733" s="1"/>
      <c r="AS1733" s="1"/>
      <c r="AT1733" s="1"/>
      <c r="AU1733" s="1"/>
      <c r="AV1733" s="1"/>
      <c r="AW1733" s="1"/>
    </row>
    <row r="1734" spans="37:49">
      <c r="AK1734" s="1"/>
      <c r="AQ1734" s="1"/>
      <c r="AR1734" s="1"/>
      <c r="AS1734" s="1"/>
      <c r="AT1734" s="1"/>
      <c r="AU1734" s="1"/>
      <c r="AV1734" s="1"/>
      <c r="AW1734" s="1"/>
    </row>
    <row r="1735" spans="37:49">
      <c r="AK1735" s="1"/>
      <c r="AQ1735" s="1"/>
      <c r="AR1735" s="1"/>
      <c r="AS1735" s="1"/>
      <c r="AT1735" s="1"/>
      <c r="AU1735" s="1"/>
      <c r="AV1735" s="1"/>
      <c r="AW1735" s="1"/>
    </row>
    <row r="1736" spans="37:49">
      <c r="AK1736" s="1"/>
      <c r="AQ1736" s="1"/>
      <c r="AR1736" s="1"/>
      <c r="AS1736" s="1"/>
      <c r="AT1736" s="1"/>
      <c r="AU1736" s="1"/>
      <c r="AV1736" s="1"/>
      <c r="AW1736" s="1"/>
    </row>
    <row r="1737" spans="37:49">
      <c r="AK1737" s="1"/>
      <c r="AQ1737" s="1"/>
      <c r="AR1737" s="1"/>
      <c r="AS1737" s="1"/>
      <c r="AT1737" s="1"/>
      <c r="AU1737" s="1"/>
      <c r="AV1737" s="1"/>
      <c r="AW1737" s="1"/>
    </row>
    <row r="1738" spans="37:49">
      <c r="AK1738" s="1"/>
      <c r="AQ1738" s="1"/>
      <c r="AR1738" s="1"/>
      <c r="AS1738" s="1"/>
      <c r="AT1738" s="1"/>
      <c r="AU1738" s="1"/>
      <c r="AV1738" s="1"/>
      <c r="AW1738" s="1"/>
    </row>
    <row r="1739" spans="37:49">
      <c r="AK1739" s="1"/>
      <c r="AQ1739" s="1"/>
      <c r="AR1739" s="1"/>
      <c r="AS1739" s="1"/>
      <c r="AT1739" s="1"/>
      <c r="AU1739" s="1"/>
      <c r="AV1739" s="1"/>
      <c r="AW1739" s="1"/>
    </row>
    <row r="1740" spans="37:49">
      <c r="AK1740" s="1"/>
      <c r="AQ1740" s="1"/>
      <c r="AR1740" s="1"/>
      <c r="AS1740" s="1"/>
      <c r="AT1740" s="1"/>
      <c r="AU1740" s="1"/>
      <c r="AV1740" s="1"/>
      <c r="AW1740" s="1"/>
    </row>
    <row r="1741" spans="37:49">
      <c r="AK1741" s="1"/>
      <c r="AQ1741" s="1"/>
      <c r="AR1741" s="1"/>
      <c r="AS1741" s="1"/>
      <c r="AT1741" s="1"/>
      <c r="AU1741" s="1"/>
      <c r="AV1741" s="1"/>
      <c r="AW1741" s="1"/>
    </row>
    <row r="1742" spans="37:49">
      <c r="AK1742" s="1"/>
      <c r="AQ1742" s="1"/>
      <c r="AR1742" s="1"/>
      <c r="AS1742" s="1"/>
      <c r="AT1742" s="1"/>
      <c r="AU1742" s="1"/>
      <c r="AV1742" s="1"/>
      <c r="AW1742" s="1"/>
    </row>
    <row r="1743" spans="37:49">
      <c r="AK1743" s="1"/>
      <c r="AQ1743" s="1"/>
      <c r="AR1743" s="1"/>
      <c r="AS1743" s="1"/>
      <c r="AT1743" s="1"/>
      <c r="AU1743" s="1"/>
      <c r="AV1743" s="1"/>
      <c r="AW1743" s="1"/>
    </row>
    <row r="1744" spans="37:49">
      <c r="AK1744" s="1"/>
      <c r="AQ1744" s="1"/>
      <c r="AR1744" s="1"/>
      <c r="AS1744" s="1"/>
      <c r="AT1744" s="1"/>
      <c r="AU1744" s="1"/>
      <c r="AV1744" s="1"/>
      <c r="AW1744" s="1"/>
    </row>
    <row r="1745" spans="37:49">
      <c r="AK1745" s="1"/>
      <c r="AQ1745" s="1"/>
      <c r="AR1745" s="1"/>
      <c r="AS1745" s="1"/>
      <c r="AT1745" s="1"/>
      <c r="AU1745" s="1"/>
      <c r="AV1745" s="1"/>
      <c r="AW1745" s="1"/>
    </row>
    <row r="1746" spans="37:49">
      <c r="AK1746" s="1"/>
      <c r="AQ1746" s="1"/>
      <c r="AR1746" s="1"/>
      <c r="AS1746" s="1"/>
      <c r="AT1746" s="1"/>
      <c r="AU1746" s="1"/>
      <c r="AV1746" s="1"/>
      <c r="AW1746" s="1"/>
    </row>
    <row r="1747" spans="37:49">
      <c r="AK1747" s="1"/>
      <c r="AQ1747" s="1"/>
      <c r="AR1747" s="1"/>
      <c r="AS1747" s="1"/>
      <c r="AT1747" s="1"/>
      <c r="AU1747" s="1"/>
      <c r="AV1747" s="1"/>
      <c r="AW1747" s="1"/>
    </row>
    <row r="1748" spans="37:49">
      <c r="AK1748" s="1"/>
      <c r="AQ1748" s="1"/>
      <c r="AR1748" s="1"/>
      <c r="AS1748" s="1"/>
      <c r="AT1748" s="1"/>
      <c r="AU1748" s="1"/>
      <c r="AV1748" s="1"/>
      <c r="AW1748" s="1"/>
    </row>
    <row r="1749" spans="37:49">
      <c r="AK1749" s="1"/>
      <c r="AQ1749" s="1"/>
      <c r="AR1749" s="1"/>
      <c r="AS1749" s="1"/>
      <c r="AT1749" s="1"/>
      <c r="AU1749" s="1"/>
      <c r="AV1749" s="1"/>
      <c r="AW1749" s="1"/>
    </row>
    <row r="1750" spans="37:49">
      <c r="AK1750" s="1"/>
      <c r="AQ1750" s="1"/>
      <c r="AR1750" s="1"/>
      <c r="AS1750" s="1"/>
      <c r="AT1750" s="1"/>
      <c r="AU1750" s="1"/>
      <c r="AV1750" s="1"/>
      <c r="AW1750" s="1"/>
    </row>
    <row r="1751" spans="37:49">
      <c r="AK1751" s="1"/>
      <c r="AQ1751" s="1"/>
      <c r="AR1751" s="1"/>
      <c r="AS1751" s="1"/>
      <c r="AT1751" s="1"/>
      <c r="AU1751" s="1"/>
      <c r="AV1751" s="1"/>
      <c r="AW1751" s="1"/>
    </row>
    <row r="1752" spans="37:49">
      <c r="AK1752" s="1"/>
      <c r="AQ1752" s="1"/>
      <c r="AR1752" s="1"/>
      <c r="AS1752" s="1"/>
      <c r="AT1752" s="1"/>
      <c r="AU1752" s="1"/>
      <c r="AV1752" s="1"/>
      <c r="AW1752" s="1"/>
    </row>
    <row r="1753" spans="37:49">
      <c r="AK1753" s="1"/>
      <c r="AQ1753" s="1"/>
      <c r="AR1753" s="1"/>
      <c r="AS1753" s="1"/>
      <c r="AT1753" s="1"/>
      <c r="AU1753" s="1"/>
      <c r="AV1753" s="1"/>
      <c r="AW1753" s="1"/>
    </row>
    <row r="1754" spans="37:49">
      <c r="AK1754" s="1"/>
      <c r="AQ1754" s="1"/>
      <c r="AR1754" s="1"/>
      <c r="AS1754" s="1"/>
      <c r="AT1754" s="1"/>
      <c r="AU1754" s="1"/>
      <c r="AV1754" s="1"/>
      <c r="AW1754" s="1"/>
    </row>
    <row r="1755" spans="37:49">
      <c r="AK1755" s="1"/>
      <c r="AQ1755" s="1"/>
      <c r="AR1755" s="1"/>
      <c r="AS1755" s="1"/>
      <c r="AT1755" s="1"/>
      <c r="AU1755" s="1"/>
      <c r="AV1755" s="1"/>
      <c r="AW1755" s="1"/>
    </row>
    <row r="1756" spans="37:49">
      <c r="AK1756" s="1"/>
      <c r="AQ1756" s="1"/>
      <c r="AR1756" s="1"/>
      <c r="AS1756" s="1"/>
      <c r="AT1756" s="1"/>
      <c r="AU1756" s="1"/>
      <c r="AV1756" s="1"/>
      <c r="AW1756" s="1"/>
    </row>
    <row r="1757" spans="37:49">
      <c r="AK1757" s="1"/>
      <c r="AQ1757" s="1"/>
      <c r="AR1757" s="1"/>
      <c r="AS1757" s="1"/>
      <c r="AT1757" s="1"/>
      <c r="AU1757" s="1"/>
      <c r="AV1757" s="1"/>
      <c r="AW1757" s="1"/>
    </row>
    <row r="1758" spans="37:49">
      <c r="AK1758" s="1"/>
      <c r="AQ1758" s="1"/>
      <c r="AR1758" s="1"/>
      <c r="AS1758" s="1"/>
      <c r="AT1758" s="1"/>
      <c r="AU1758" s="1"/>
      <c r="AV1758" s="1"/>
      <c r="AW1758" s="1"/>
    </row>
    <row r="1759" spans="37:49">
      <c r="AK1759" s="1"/>
      <c r="AQ1759" s="1"/>
      <c r="AR1759" s="1"/>
      <c r="AS1759" s="1"/>
      <c r="AT1759" s="1"/>
      <c r="AU1759" s="1"/>
      <c r="AV1759" s="1"/>
      <c r="AW1759" s="1"/>
    </row>
    <row r="1760" spans="37:49">
      <c r="AK1760" s="1"/>
      <c r="AQ1760" s="1"/>
      <c r="AR1760" s="1"/>
      <c r="AS1760" s="1"/>
      <c r="AT1760" s="1"/>
      <c r="AU1760" s="1"/>
      <c r="AV1760" s="1"/>
      <c r="AW1760" s="1"/>
    </row>
    <row r="1761" spans="37:49">
      <c r="AK1761" s="1"/>
      <c r="AQ1761" s="1"/>
      <c r="AR1761" s="1"/>
      <c r="AS1761" s="1"/>
      <c r="AT1761" s="1"/>
      <c r="AU1761" s="1"/>
      <c r="AV1761" s="1"/>
      <c r="AW1761" s="1"/>
    </row>
    <row r="1762" spans="37:49">
      <c r="AK1762" s="1"/>
      <c r="AQ1762" s="1"/>
      <c r="AR1762" s="1"/>
      <c r="AS1762" s="1"/>
      <c r="AT1762" s="1"/>
      <c r="AU1762" s="1"/>
      <c r="AV1762" s="1"/>
      <c r="AW1762" s="1"/>
    </row>
    <row r="1763" spans="37:49">
      <c r="AK1763" s="1"/>
      <c r="AQ1763" s="1"/>
      <c r="AR1763" s="1"/>
      <c r="AS1763" s="1"/>
      <c r="AT1763" s="1"/>
      <c r="AU1763" s="1"/>
      <c r="AV1763" s="1"/>
      <c r="AW1763" s="1"/>
    </row>
    <row r="1764" spans="37:49">
      <c r="AK1764" s="1"/>
      <c r="AQ1764" s="1"/>
      <c r="AR1764" s="1"/>
      <c r="AS1764" s="1"/>
      <c r="AT1764" s="1"/>
      <c r="AU1764" s="1"/>
      <c r="AV1764" s="1"/>
      <c r="AW1764" s="1"/>
    </row>
    <row r="1765" spans="37:49">
      <c r="AK1765" s="1"/>
      <c r="AQ1765" s="1"/>
      <c r="AR1765" s="1"/>
      <c r="AS1765" s="1"/>
      <c r="AT1765" s="1"/>
      <c r="AU1765" s="1"/>
      <c r="AV1765" s="1"/>
      <c r="AW1765" s="1"/>
    </row>
    <row r="1766" spans="37:49">
      <c r="AK1766" s="1"/>
      <c r="AQ1766" s="1"/>
      <c r="AR1766" s="1"/>
      <c r="AS1766" s="1"/>
      <c r="AT1766" s="1"/>
      <c r="AU1766" s="1"/>
      <c r="AV1766" s="1"/>
      <c r="AW1766" s="1"/>
    </row>
    <row r="1767" spans="37:49">
      <c r="AK1767" s="1"/>
      <c r="AQ1767" s="1"/>
      <c r="AR1767" s="1"/>
      <c r="AS1767" s="1"/>
      <c r="AT1767" s="1"/>
      <c r="AU1767" s="1"/>
      <c r="AV1767" s="1"/>
      <c r="AW1767" s="1"/>
    </row>
    <row r="1768" spans="37:49">
      <c r="AK1768" s="1"/>
      <c r="AQ1768" s="1"/>
      <c r="AR1768" s="1"/>
      <c r="AS1768" s="1"/>
      <c r="AT1768" s="1"/>
      <c r="AU1768" s="1"/>
      <c r="AV1768" s="1"/>
      <c r="AW1768" s="1"/>
    </row>
    <row r="1769" spans="37:49">
      <c r="AK1769" s="1"/>
      <c r="AQ1769" s="1"/>
      <c r="AR1769" s="1"/>
      <c r="AS1769" s="1"/>
      <c r="AT1769" s="1"/>
      <c r="AU1769" s="1"/>
      <c r="AV1769" s="1"/>
      <c r="AW1769" s="1"/>
    </row>
    <row r="1770" spans="37:49">
      <c r="AK1770" s="1"/>
      <c r="AQ1770" s="1"/>
      <c r="AR1770" s="1"/>
      <c r="AS1770" s="1"/>
      <c r="AT1770" s="1"/>
      <c r="AU1770" s="1"/>
      <c r="AV1770" s="1"/>
      <c r="AW1770" s="1"/>
    </row>
    <row r="1771" spans="37:49">
      <c r="AK1771" s="1"/>
      <c r="AQ1771" s="1"/>
      <c r="AR1771" s="1"/>
      <c r="AS1771" s="1"/>
      <c r="AT1771" s="1"/>
      <c r="AU1771" s="1"/>
      <c r="AV1771" s="1"/>
      <c r="AW1771" s="1"/>
    </row>
    <row r="1772" spans="37:49">
      <c r="AK1772" s="1"/>
      <c r="AQ1772" s="1"/>
      <c r="AR1772" s="1"/>
      <c r="AS1772" s="1"/>
      <c r="AT1772" s="1"/>
      <c r="AU1772" s="1"/>
      <c r="AV1772" s="1"/>
      <c r="AW1772" s="1"/>
    </row>
    <row r="1773" spans="37:49">
      <c r="AK1773" s="1"/>
      <c r="AQ1773" s="1"/>
      <c r="AR1773" s="1"/>
      <c r="AS1773" s="1"/>
      <c r="AT1773" s="1"/>
      <c r="AU1773" s="1"/>
      <c r="AV1773" s="1"/>
      <c r="AW1773" s="1"/>
    </row>
    <row r="1774" spans="37:49">
      <c r="AK1774" s="1"/>
      <c r="AQ1774" s="1"/>
      <c r="AR1774" s="1"/>
      <c r="AS1774" s="1"/>
      <c r="AT1774" s="1"/>
      <c r="AU1774" s="1"/>
      <c r="AV1774" s="1"/>
      <c r="AW1774" s="1"/>
    </row>
    <row r="1775" spans="37:49">
      <c r="AK1775" s="1"/>
      <c r="AQ1775" s="1"/>
      <c r="AR1775" s="1"/>
      <c r="AS1775" s="1"/>
      <c r="AT1775" s="1"/>
      <c r="AU1775" s="1"/>
      <c r="AV1775" s="1"/>
      <c r="AW1775" s="1"/>
    </row>
  </sheetData>
  <mergeCells count="1">
    <mergeCell ref="Q4:R4"/>
  </mergeCells>
  <phoneticPr fontId="11" type="noConversion"/>
  <conditionalFormatting sqref="F10:F61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L10:L61">
    <cfRule type="cellIs" dxfId="128" priority="3" operator="lessThan">
      <formula>0</formula>
    </cfRule>
    <cfRule type="cellIs" dxfId="127" priority="4" operator="greaterThan">
      <formula>0</formula>
    </cfRule>
  </conditionalFormatting>
  <conditionalFormatting sqref="N10:N61">
    <cfRule type="cellIs" dxfId="126" priority="1" operator="lessThan">
      <formula>0</formula>
    </cfRule>
    <cfRule type="cellIs" dxfId="125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Q93:R93"/>
  <sheetViews>
    <sheetView zoomScale="86" zoomScaleNormal="86" workbookViewId="0">
      <selection activeCell="Q26" sqref="Q26"/>
    </sheetView>
  </sheetViews>
  <sheetFormatPr baseColWidth="10" defaultRowHeight="15"/>
  <sheetData>
    <row r="93" spans="17:18" ht="15.6">
      <c r="Q93" s="5">
        <f>+År!L35</f>
        <v>58.905010927255702</v>
      </c>
      <c r="R93" s="3" t="s">
        <v>662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7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G31" sqref="G31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customWidth="1"/>
    <col min="8" max="8" width="5.54296875" customWidth="1"/>
    <col min="9" max="9" width="7.08984375" customWidth="1"/>
    <col min="10" max="10" width="6.81640625" style="96" customWidth="1"/>
    <col min="11" max="11" width="4.90625" style="96" customWidth="1"/>
    <col min="12" max="12" width="5.1796875" style="96" customWidth="1"/>
    <col min="13" max="13" width="2.08984375" style="96" customWidth="1"/>
    <col min="14" max="14" width="6.36328125" customWidth="1"/>
    <col min="15" max="15" width="4.9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100"/>
      <c r="M1" s="100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6" customFormat="1" ht="31.8">
      <c r="A2" s="144"/>
      <c r="B2" s="144"/>
      <c r="C2" s="145" t="s">
        <v>58</v>
      </c>
      <c r="D2" s="144"/>
      <c r="E2" s="144"/>
      <c r="F2" s="144"/>
      <c r="G2" s="144"/>
      <c r="H2" s="144"/>
      <c r="I2" s="144"/>
      <c r="J2" s="145" t="s">
        <v>502</v>
      </c>
      <c r="K2" s="150"/>
      <c r="L2" s="147"/>
      <c r="M2" s="147"/>
      <c r="N2" s="147"/>
      <c r="O2" s="144"/>
      <c r="P2" s="165" t="str">
        <f>+År!B2</f>
        <v>Skålda purke</v>
      </c>
      <c r="Q2" s="151"/>
      <c r="R2" s="165"/>
      <c r="S2" s="144"/>
      <c r="T2" s="151"/>
      <c r="U2" s="151"/>
      <c r="V2" s="144"/>
      <c r="W2" s="144"/>
      <c r="X2" s="24"/>
      <c r="Y2" s="146"/>
      <c r="Z2" s="146"/>
      <c r="AA2" s="146"/>
      <c r="AG2" s="128"/>
    </row>
    <row r="3" spans="1:34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100"/>
      <c r="M3" s="100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100"/>
      <c r="M4" s="100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4" customFormat="1" ht="24.6">
      <c r="A5" s="141"/>
      <c r="B5" s="141"/>
      <c r="C5" s="141"/>
      <c r="D5" s="141"/>
      <c r="E5" s="181" t="s">
        <v>503</v>
      </c>
      <c r="F5" s="181"/>
      <c r="G5" s="183">
        <v>23</v>
      </c>
      <c r="H5" s="141"/>
      <c r="I5" s="141"/>
      <c r="J5" s="141"/>
      <c r="K5" s="141"/>
      <c r="L5" s="141"/>
      <c r="M5" s="141"/>
      <c r="N5" s="141"/>
      <c r="O5" s="188" t="s">
        <v>458</v>
      </c>
      <c r="P5" s="187"/>
      <c r="Q5" s="181"/>
      <c r="R5" s="181"/>
      <c r="S5" s="326">
        <f>SUM(G11:G14)</f>
        <v>25666</v>
      </c>
      <c r="T5" s="325"/>
      <c r="U5" s="64"/>
      <c r="V5" s="141"/>
      <c r="W5" s="64"/>
      <c r="X5" s="24"/>
      <c r="Y5" s="24"/>
      <c r="Z5" s="24"/>
      <c r="AE5" s="143"/>
      <c r="AG5" s="185"/>
    </row>
    <row r="6" spans="1:34" ht="15.6">
      <c r="A6" s="45"/>
      <c r="B6" s="45"/>
      <c r="C6" s="45"/>
      <c r="D6" s="45"/>
      <c r="E6" s="45"/>
      <c r="F6" s="45"/>
      <c r="G6" s="45"/>
      <c r="H6" s="45"/>
      <c r="I6" s="45"/>
      <c r="J6" s="148"/>
      <c r="K6" s="148"/>
      <c r="L6" s="148"/>
      <c r="M6" s="148"/>
      <c r="N6" s="45"/>
      <c r="O6" s="45"/>
      <c r="P6" s="82"/>
      <c r="Q6" s="82"/>
      <c r="R6" s="82"/>
      <c r="S6" s="45"/>
      <c r="T6" s="82"/>
      <c r="U6" s="82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45"/>
      <c r="H7" s="45"/>
      <c r="I7" s="45"/>
      <c r="J7" s="148"/>
      <c r="K7" s="148"/>
      <c r="L7" s="148"/>
      <c r="M7" s="148"/>
      <c r="N7" s="45"/>
      <c r="O7" s="45"/>
      <c r="P7" s="82"/>
      <c r="Q7" s="82"/>
      <c r="R7" s="82"/>
      <c r="S7" s="45"/>
      <c r="T7" s="82"/>
      <c r="U7" s="82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45"/>
      <c r="H8" s="45"/>
      <c r="I8" s="72" t="s">
        <v>3</v>
      </c>
      <c r="J8" s="148"/>
      <c r="K8" s="148"/>
      <c r="L8" s="148"/>
      <c r="M8" s="148"/>
      <c r="N8" s="45"/>
      <c r="O8" s="45"/>
      <c r="P8" s="72" t="s">
        <v>18</v>
      </c>
      <c r="Q8" s="72"/>
      <c r="R8" s="72" t="s">
        <v>476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526</v>
      </c>
      <c r="F9" s="45"/>
      <c r="G9" s="72" t="s">
        <v>3</v>
      </c>
      <c r="H9" s="72"/>
      <c r="I9" s="72" t="s">
        <v>482</v>
      </c>
      <c r="J9" s="95" t="s">
        <v>3</v>
      </c>
      <c r="K9" s="95"/>
      <c r="L9" s="95" t="s">
        <v>1</v>
      </c>
      <c r="M9" s="95"/>
      <c r="N9" s="34" t="s">
        <v>18</v>
      </c>
      <c r="O9" s="72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452</v>
      </c>
      <c r="D10" s="28"/>
      <c r="E10" s="34" t="s">
        <v>505</v>
      </c>
      <c r="F10" s="115" t="s">
        <v>532</v>
      </c>
      <c r="G10" s="72" t="s">
        <v>11</v>
      </c>
      <c r="H10" s="115" t="s">
        <v>532</v>
      </c>
      <c r="I10" s="72" t="s">
        <v>475</v>
      </c>
      <c r="J10" s="95" t="s">
        <v>444</v>
      </c>
      <c r="K10" s="130" t="s">
        <v>532</v>
      </c>
      <c r="L10" s="95" t="s">
        <v>444</v>
      </c>
      <c r="M10" s="95"/>
      <c r="N10" s="34" t="s">
        <v>475</v>
      </c>
      <c r="O10" s="115" t="s">
        <v>532</v>
      </c>
      <c r="P10" s="72" t="s">
        <v>529</v>
      </c>
      <c r="Q10" s="115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+'Ark1'!C307</f>
        <v>2024</v>
      </c>
      <c r="C11" s="2">
        <f>+'Ark1'!G307</f>
        <v>1</v>
      </c>
      <c r="D11" s="2" t="s">
        <v>459</v>
      </c>
      <c r="E11" s="2">
        <f>+'Ark1'!Q307</f>
        <v>311</v>
      </c>
      <c r="F11" s="2">
        <f>+E11-E16</f>
        <v>-15</v>
      </c>
      <c r="G11" s="18">
        <f>+'Ark1'!R307</f>
        <v>10680</v>
      </c>
      <c r="H11" s="18">
        <f>+G11-G16</f>
        <v>-126</v>
      </c>
      <c r="I11" s="18">
        <f>+'Ark1'!S307</f>
        <v>10670</v>
      </c>
      <c r="J11" s="51">
        <f>+'Ark1'!T307</f>
        <v>41.611470427803312</v>
      </c>
      <c r="K11" s="51">
        <f>+J11-J16</f>
        <v>0.68275290640340813</v>
      </c>
      <c r="L11" s="51">
        <f>+'Ark1'!U307</f>
        <v>42.87650578526565</v>
      </c>
      <c r="M11" s="95"/>
      <c r="N11" s="5">
        <f>+'Ark1'!W307</f>
        <v>58.368603561387054</v>
      </c>
      <c r="O11" s="5">
        <f>+N11-N16</f>
        <v>-4.5879261096509083E-2</v>
      </c>
      <c r="P11" s="18">
        <f>+'Ark1'!Y307</f>
        <v>157.46367041198471</v>
      </c>
      <c r="Q11" s="18">
        <f>+P11-P16</f>
        <v>-1.4323873337120006</v>
      </c>
      <c r="R11" s="18">
        <f>+'Ark1'!AA307</f>
        <v>31.441755632090615</v>
      </c>
      <c r="S11" s="5">
        <f>+'Ark1'!AB307</f>
        <v>5.1031835093397033</v>
      </c>
      <c r="T11" s="18">
        <f>+'Ark1'!AC307</f>
        <v>-35.850077816503358</v>
      </c>
      <c r="U11" s="18">
        <f t="shared" ref="U11:U47" si="0">+G11/E11</f>
        <v>34.340836012861736</v>
      </c>
      <c r="V11" s="5">
        <f>+'Ark1'!V307</f>
        <v>6.5326779026217219</v>
      </c>
      <c r="W11" s="39"/>
      <c r="X11" s="24"/>
      <c r="Y11" s="24"/>
      <c r="Z11" s="24"/>
      <c r="AF11" s="43"/>
    </row>
    <row r="12" spans="1:34" ht="15.6">
      <c r="A12" s="39"/>
      <c r="B12" s="2">
        <f>+'Ark1'!C308</f>
        <v>2024</v>
      </c>
      <c r="C12" s="2">
        <f>+'Ark1'!G308</f>
        <v>2</v>
      </c>
      <c r="D12" s="2" t="s">
        <v>68</v>
      </c>
      <c r="E12" s="2">
        <f>+'Ark1'!Q308</f>
        <v>254</v>
      </c>
      <c r="F12" s="2">
        <f>+E12-E17</f>
        <v>-25</v>
      </c>
      <c r="G12" s="18">
        <f>+'Ark1'!R308</f>
        <v>12112</v>
      </c>
      <c r="H12" s="18">
        <f>+G12-G17</f>
        <v>-300</v>
      </c>
      <c r="I12" s="18">
        <f>+'Ark1'!S308</f>
        <v>12087</v>
      </c>
      <c r="J12" s="51">
        <f>+'Ark1'!T308</f>
        <v>47.190836125613643</v>
      </c>
      <c r="K12" s="51">
        <f>+J12-J17</f>
        <v>0.17924609455538842</v>
      </c>
      <c r="L12" s="51">
        <f>+'Ark1'!U308</f>
        <v>46.309727550904491</v>
      </c>
      <c r="M12" s="95"/>
      <c r="N12" s="5">
        <f>+'Ark1'!W308</f>
        <v>59.5136096632746</v>
      </c>
      <c r="O12" s="5">
        <f>+N12-N17</f>
        <v>-4.6971919924096994E-2</v>
      </c>
      <c r="P12" s="18">
        <f>+'Ark1'!Y308</f>
        <v>149.96454755614278</v>
      </c>
      <c r="Q12" s="18">
        <f>+P12-P17</f>
        <v>-3.1442100977408529</v>
      </c>
      <c r="R12" s="18">
        <f>+'Ark1'!AA308</f>
        <v>29.889427746197153</v>
      </c>
      <c r="S12" s="5">
        <f>+'Ark1'!AB308</f>
        <v>4.14125046622895</v>
      </c>
      <c r="T12" s="18">
        <f>+'Ark1'!AC308</f>
        <v>-40.560992920509904</v>
      </c>
      <c r="U12" s="18">
        <f t="shared" si="0"/>
        <v>47.685039370078741</v>
      </c>
      <c r="V12" s="5">
        <f>+'Ark1'!V308</f>
        <v>5.3779722589167775</v>
      </c>
      <c r="W12" s="39"/>
      <c r="X12" s="24"/>
      <c r="Y12" s="24"/>
      <c r="Z12" s="24"/>
      <c r="AF12" s="43"/>
    </row>
    <row r="13" spans="1:34" ht="15.6">
      <c r="A13" s="39"/>
      <c r="B13" s="2">
        <f>+'Ark1'!C309</f>
        <v>2024</v>
      </c>
      <c r="C13" s="2">
        <f>+'Ark1'!G309</f>
        <v>3</v>
      </c>
      <c r="D13" s="2" t="s">
        <v>587</v>
      </c>
      <c r="E13" s="2">
        <f>+'Ark1'!Q309</f>
        <v>92</v>
      </c>
      <c r="F13" s="2">
        <f>+E13-E18</f>
        <v>-35</v>
      </c>
      <c r="G13" s="18">
        <f>+'Ark1'!R309</f>
        <v>575</v>
      </c>
      <c r="H13" s="18">
        <f>+G13-G18</f>
        <v>-287</v>
      </c>
      <c r="I13" s="18">
        <f>+'Ark1'!S309</f>
        <v>572</v>
      </c>
      <c r="J13" s="51">
        <f>+'Ark1'!T309</f>
        <v>2.2403179303358525</v>
      </c>
      <c r="K13" s="51">
        <f>+J13-J18</f>
        <v>-1.0245862435903659</v>
      </c>
      <c r="L13" s="51">
        <f>+'Ark1'!U309</f>
        <v>1.9978799775413063</v>
      </c>
      <c r="M13" s="95"/>
      <c r="N13" s="5">
        <f>+'Ark1'!W309</f>
        <v>57.557692307692307</v>
      </c>
      <c r="O13" s="5">
        <f>+N13-N18</f>
        <v>-5.6793673616091667E-2</v>
      </c>
      <c r="P13" s="18">
        <f>+'Ark1'!Y309</f>
        <v>136.28052173913048</v>
      </c>
      <c r="Q13" s="18">
        <f>+P13-P18</f>
        <v>-2.7632137597093731</v>
      </c>
      <c r="R13" s="18">
        <f>+'Ark1'!AA309</f>
        <v>22.487614199916219</v>
      </c>
      <c r="S13" s="5">
        <f>+'Ark1'!AB309</f>
        <v>4.1529112195703011</v>
      </c>
      <c r="T13" s="18">
        <f>+'Ark1'!AC309</f>
        <v>-39.481970332957751</v>
      </c>
      <c r="U13" s="18">
        <f t="shared" si="0"/>
        <v>6.25</v>
      </c>
      <c r="V13" s="5">
        <f>+'Ark1'!V309</f>
        <v>8.1634782608695655</v>
      </c>
      <c r="W13" s="39"/>
      <c r="X13" s="24"/>
      <c r="Y13" s="24"/>
      <c r="Z13" s="24"/>
      <c r="AF13" s="43"/>
    </row>
    <row r="14" spans="1:34" ht="15.6">
      <c r="A14" s="39"/>
      <c r="B14" s="2">
        <f>+'Ark1'!C310</f>
        <v>2024</v>
      </c>
      <c r="C14" s="2">
        <f>+'Ark1'!G310</f>
        <v>4</v>
      </c>
      <c r="D14" s="2" t="s">
        <v>69</v>
      </c>
      <c r="E14" s="2">
        <f>+'Ark1'!Q310</f>
        <v>55</v>
      </c>
      <c r="F14" s="2">
        <f>+E14-E19</f>
        <v>2</v>
      </c>
      <c r="G14" s="18">
        <f>+'Ark1'!R310</f>
        <v>2299</v>
      </c>
      <c r="H14" s="18">
        <f>+G14-G19</f>
        <v>-23</v>
      </c>
      <c r="I14" s="18">
        <f>+'Ark1'!S310</f>
        <v>2295</v>
      </c>
      <c r="J14" s="51">
        <f>+'Ark1'!T310</f>
        <v>8.9573755162471738</v>
      </c>
      <c r="K14" s="51">
        <f>+J14-J19</f>
        <v>0.16258724263153823</v>
      </c>
      <c r="L14" s="51">
        <f>+'Ark1'!U310</f>
        <v>8.8158866862885432</v>
      </c>
      <c r="M14" s="95"/>
      <c r="N14" s="5">
        <f>+'Ark1'!W310</f>
        <v>58.529411764705877</v>
      </c>
      <c r="O14" s="5">
        <f>+N14-N19</f>
        <v>-0.64437003779520552</v>
      </c>
      <c r="P14" s="18">
        <f>+'Ark1'!Y310</f>
        <v>150.40395824271437</v>
      </c>
      <c r="Q14" s="18">
        <f>+P14-P19</f>
        <v>0.31446642531571456</v>
      </c>
      <c r="R14" s="18">
        <f>+'Ark1'!AA310</f>
        <v>30.164925906492659</v>
      </c>
      <c r="S14" s="5">
        <f>+'Ark1'!AB310</f>
        <v>4.4826348415177009</v>
      </c>
      <c r="T14" s="18">
        <f>+'Ark1'!AC310</f>
        <v>-38.061641798949211</v>
      </c>
      <c r="U14" s="18">
        <f t="shared" si="0"/>
        <v>41.8</v>
      </c>
      <c r="V14" s="5">
        <f>+'Ark1'!V310</f>
        <v>6.6267942583732076</v>
      </c>
      <c r="W14" s="39"/>
      <c r="X14" s="24"/>
      <c r="Y14" s="24"/>
      <c r="Z14" s="24"/>
      <c r="AF14" s="43"/>
    </row>
    <row r="15" spans="1:34" ht="15.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95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+'Ark1'!C311</f>
        <v>2023</v>
      </c>
      <c r="C16" s="40">
        <f>+'Ark1'!G311</f>
        <v>1</v>
      </c>
      <c r="D16" s="40" t="str">
        <f>+D11</f>
        <v>Øst</v>
      </c>
      <c r="E16" s="40">
        <f>+'Ark1'!Q311</f>
        <v>326</v>
      </c>
      <c r="F16" s="75"/>
      <c r="G16" s="75">
        <f>+'Ark1'!R311</f>
        <v>10806</v>
      </c>
      <c r="H16" s="75"/>
      <c r="I16" s="75">
        <f>+'Ark1'!S311</f>
        <v>10799</v>
      </c>
      <c r="J16" s="149">
        <f>+'Ark1'!T311</f>
        <v>40.928717521399903</v>
      </c>
      <c r="K16" s="149"/>
      <c r="L16" s="149">
        <f>+'Ark1'!U311</f>
        <v>42.024551394125368</v>
      </c>
      <c r="M16" s="95"/>
      <c r="N16" s="41">
        <f>+'Ark1'!W311</f>
        <v>58.414482822483563</v>
      </c>
      <c r="O16" s="75"/>
      <c r="P16" s="75">
        <f>+'Ark1'!Y311</f>
        <v>158.89605774569671</v>
      </c>
      <c r="Q16" s="75"/>
      <c r="R16" s="75">
        <f>+'Ark1'!AA311</f>
        <v>32.406121431149522</v>
      </c>
      <c r="S16" s="41">
        <f>+'Ark1'!AB311</f>
        <v>5.269202443171551</v>
      </c>
      <c r="T16" s="75">
        <f>+'Ark1'!AC311</f>
        <v>-36.46706015092181</v>
      </c>
      <c r="U16" s="75">
        <f t="shared" si="0"/>
        <v>33.147239263803684</v>
      </c>
      <c r="V16" s="41">
        <f>+'Ark1'!V311</f>
        <v>6.3864519711271504</v>
      </c>
      <c r="W16" s="39"/>
      <c r="X16" s="24"/>
      <c r="Y16" s="24"/>
      <c r="Z16" s="24"/>
      <c r="AF16" s="43"/>
    </row>
    <row r="17" spans="1:32" ht="15.6">
      <c r="A17" s="39"/>
      <c r="B17" s="40">
        <f>+'Ark1'!C312</f>
        <v>2023</v>
      </c>
      <c r="C17" s="40">
        <f>+'Ark1'!G312</f>
        <v>2</v>
      </c>
      <c r="D17" s="40" t="str">
        <f>+D12</f>
        <v>Vest</v>
      </c>
      <c r="E17" s="40">
        <f>+'Ark1'!Q312</f>
        <v>279</v>
      </c>
      <c r="F17" s="75"/>
      <c r="G17" s="75">
        <f>+'Ark1'!R312</f>
        <v>12412</v>
      </c>
      <c r="H17" s="75"/>
      <c r="I17" s="75">
        <f>+'Ark1'!S312</f>
        <v>12380</v>
      </c>
      <c r="J17" s="149">
        <f>+'Ark1'!T312</f>
        <v>47.011590031058255</v>
      </c>
      <c r="K17" s="149"/>
      <c r="L17" s="149">
        <f>+'Ark1'!U312</f>
        <v>46.512191233390439</v>
      </c>
      <c r="M17" s="95"/>
      <c r="N17" s="41">
        <f>+'Ark1'!W312</f>
        <v>59.560581583198697</v>
      </c>
      <c r="O17" s="75"/>
      <c r="P17" s="75">
        <f>+'Ark1'!Y312</f>
        <v>153.10875765388363</v>
      </c>
      <c r="Q17" s="75"/>
      <c r="R17" s="75">
        <f>+'Ark1'!AA312</f>
        <v>29.713233695970061</v>
      </c>
      <c r="S17" s="41">
        <f>+'Ark1'!AB312</f>
        <v>4.2781856765179116</v>
      </c>
      <c r="T17" s="75">
        <f>+'Ark1'!AC312</f>
        <v>-43.100187775368354</v>
      </c>
      <c r="U17" s="75">
        <f t="shared" si="0"/>
        <v>44.487455197132618</v>
      </c>
      <c r="V17" s="41">
        <f>+'Ark1'!V312</f>
        <v>5.3636803093780223</v>
      </c>
      <c r="W17" s="39"/>
      <c r="X17" s="24"/>
      <c r="Y17" s="24"/>
      <c r="Z17" s="24"/>
      <c r="AF17" s="43"/>
    </row>
    <row r="18" spans="1:32" ht="15.6">
      <c r="A18" s="39"/>
      <c r="B18" s="40">
        <f>+'Ark1'!C313</f>
        <v>2023</v>
      </c>
      <c r="C18" s="40">
        <f>+'Ark1'!G313</f>
        <v>3</v>
      </c>
      <c r="D18" s="40" t="str">
        <f>+D13</f>
        <v>Midt</v>
      </c>
      <c r="E18" s="40">
        <f>+'Ark1'!Q313</f>
        <v>127</v>
      </c>
      <c r="F18" s="75"/>
      <c r="G18" s="75">
        <f>+'Ark1'!R313</f>
        <v>862</v>
      </c>
      <c r="H18" s="75"/>
      <c r="I18" s="75">
        <f>+'Ark1'!S313</f>
        <v>856</v>
      </c>
      <c r="J18" s="149">
        <f>+'Ark1'!T313</f>
        <v>3.2649041739262183</v>
      </c>
      <c r="K18" s="149"/>
      <c r="L18" s="149">
        <f>+'Ark1'!U313</f>
        <v>2.9334837933768436</v>
      </c>
      <c r="M18" s="95"/>
      <c r="N18" s="41">
        <f>+'Ark1'!W313</f>
        <v>57.614485981308398</v>
      </c>
      <c r="O18" s="75"/>
      <c r="P18" s="75">
        <f>+'Ark1'!Y313</f>
        <v>139.04373549883985</v>
      </c>
      <c r="Q18" s="75"/>
      <c r="R18" s="75">
        <f>+'Ark1'!AA313</f>
        <v>23.380603982258943</v>
      </c>
      <c r="S18" s="41">
        <f>+'Ark1'!AB313</f>
        <v>4.3630217029765692</v>
      </c>
      <c r="T18" s="75">
        <f>+'Ark1'!AC313</f>
        <v>-36.024874276218114</v>
      </c>
      <c r="U18" s="75">
        <f t="shared" si="0"/>
        <v>6.78740157480315</v>
      </c>
      <c r="V18" s="41">
        <f>+'Ark1'!V313</f>
        <v>8.2494199535962878</v>
      </c>
      <c r="W18" s="39"/>
      <c r="X18" s="24"/>
      <c r="Y18" s="24"/>
      <c r="Z18" s="24"/>
      <c r="AF18" s="43"/>
    </row>
    <row r="19" spans="1:32" ht="15.6">
      <c r="A19" s="39"/>
      <c r="B19" s="40">
        <f>+'Ark1'!C314</f>
        <v>2023</v>
      </c>
      <c r="C19" s="40">
        <f>+'Ark1'!G314</f>
        <v>4</v>
      </c>
      <c r="D19" s="40" t="str">
        <f>+D14</f>
        <v>Nord</v>
      </c>
      <c r="E19" s="40">
        <f>+'Ark1'!Q314</f>
        <v>53</v>
      </c>
      <c r="F19" s="75"/>
      <c r="G19" s="75">
        <f>+'Ark1'!R314</f>
        <v>2322</v>
      </c>
      <c r="H19" s="75"/>
      <c r="I19" s="75">
        <f>+'Ark1'!S314</f>
        <v>2319</v>
      </c>
      <c r="J19" s="149">
        <f>+'Ark1'!T314</f>
        <v>8.7947882736156355</v>
      </c>
      <c r="K19" s="149"/>
      <c r="L19" s="149">
        <f>+'Ark1'!U314</f>
        <v>8.529773579107351</v>
      </c>
      <c r="M19" s="95"/>
      <c r="N19" s="41">
        <f>+'Ark1'!W314</f>
        <v>59.173781802501082</v>
      </c>
      <c r="O19" s="75"/>
      <c r="P19" s="75">
        <f>+'Ark1'!Y314</f>
        <v>150.08949181739865</v>
      </c>
      <c r="Q19" s="75"/>
      <c r="R19" s="75">
        <f>+'Ark1'!AA314</f>
        <v>31.417946482643895</v>
      </c>
      <c r="S19" s="41">
        <f>+'Ark1'!AB314</f>
        <v>4.2450268157563809</v>
      </c>
      <c r="T19" s="75">
        <f>+'Ark1'!AC314</f>
        <v>-38.71286332326985</v>
      </c>
      <c r="U19" s="75">
        <f t="shared" si="0"/>
        <v>43.811320754716981</v>
      </c>
      <c r="V19" s="41">
        <f>+'Ark1'!V314</f>
        <v>6.2028423772609811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95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+'Ark1'!C315</f>
        <v>2022</v>
      </c>
      <c r="C21" s="3">
        <f>+'Ark1'!G315</f>
        <v>1</v>
      </c>
      <c r="D21" s="3" t="str">
        <f>+D16</f>
        <v>Øst</v>
      </c>
      <c r="E21" s="3">
        <f>+'Ark1'!Q315</f>
        <v>369</v>
      </c>
      <c r="F21" s="14"/>
      <c r="G21" s="14">
        <f>+'Ark1'!R315</f>
        <v>11295</v>
      </c>
      <c r="H21" s="14"/>
      <c r="I21" s="14">
        <f>+'Ark1'!S315</f>
        <v>11267</v>
      </c>
      <c r="J21" s="52">
        <f>+'Ark1'!T315</f>
        <v>41.201575837163489</v>
      </c>
      <c r="K21" s="52"/>
      <c r="L21" s="52">
        <f>+'Ark1'!U315</f>
        <v>42.100589961389304</v>
      </c>
      <c r="M21" s="95"/>
      <c r="N21" s="11">
        <f>+'Ark1'!W315</f>
        <v>58.629271323333647</v>
      </c>
      <c r="O21" s="14"/>
      <c r="P21" s="14">
        <f>+'Ark1'!Y315</f>
        <v>157.51650553342213</v>
      </c>
      <c r="Q21" s="14"/>
      <c r="R21" s="14">
        <f>+'Ark1'!AA315</f>
        <v>31.98000531541209</v>
      </c>
      <c r="S21" s="11">
        <f>+'Ark1'!AB315</f>
        <v>5.05071876422413</v>
      </c>
      <c r="T21" s="14">
        <f>+'Ark1'!AC315</f>
        <v>-39.936532433200867</v>
      </c>
      <c r="U21" s="14">
        <f t="shared" si="0"/>
        <v>30.609756097560975</v>
      </c>
      <c r="V21" s="11">
        <f>+'Ark1'!V315</f>
        <v>6.1697211155378495</v>
      </c>
      <c r="W21" s="39"/>
      <c r="X21" s="24"/>
      <c r="Y21" s="24"/>
      <c r="Z21" s="24"/>
      <c r="AF21" s="43"/>
    </row>
    <row r="22" spans="1:32" ht="15.6">
      <c r="A22" s="39"/>
      <c r="B22" s="3">
        <f>+'Ark1'!C316</f>
        <v>2022</v>
      </c>
      <c r="C22" s="3">
        <f>+'Ark1'!G316</f>
        <v>2</v>
      </c>
      <c r="D22" s="3" t="str">
        <f>+D17</f>
        <v>Vest</v>
      </c>
      <c r="E22" s="3">
        <f>+'Ark1'!Q316</f>
        <v>283</v>
      </c>
      <c r="F22" s="14"/>
      <c r="G22" s="14">
        <f>+'Ark1'!R316</f>
        <v>12355</v>
      </c>
      <c r="H22" s="14"/>
      <c r="I22" s="14">
        <f>+'Ark1'!S316</f>
        <v>12330</v>
      </c>
      <c r="J22" s="52">
        <f>+'Ark1'!T316</f>
        <v>45.068213321660465</v>
      </c>
      <c r="K22" s="52"/>
      <c r="L22" s="52">
        <f>+'Ark1'!U316</f>
        <v>45.125707588613089</v>
      </c>
      <c r="M22" s="95"/>
      <c r="N22" s="11">
        <f>+'Ark1'!W316</f>
        <v>59.308759124087594</v>
      </c>
      <c r="O22" s="14"/>
      <c r="P22" s="14">
        <f>+'Ark1'!Y316</f>
        <v>154.34956050182177</v>
      </c>
      <c r="Q22" s="14"/>
      <c r="R22" s="14">
        <f>+'Ark1'!AA316</f>
        <v>29.711741610859303</v>
      </c>
      <c r="S22" s="11">
        <f>+'Ark1'!AB316</f>
        <v>4.4258288020579579</v>
      </c>
      <c r="T22" s="14">
        <f>+'Ark1'!AC316</f>
        <v>-45.115945563847006</v>
      </c>
      <c r="U22" s="14">
        <f t="shared" si="0"/>
        <v>43.657243816254415</v>
      </c>
      <c r="V22" s="11">
        <f>+'Ark1'!V316</f>
        <v>5.5813031161473088</v>
      </c>
      <c r="W22" s="39"/>
      <c r="X22" s="24"/>
      <c r="Y22" s="24"/>
      <c r="Z22" s="24"/>
      <c r="AF22" s="43"/>
    </row>
    <row r="23" spans="1:32" ht="15.6">
      <c r="A23" s="39"/>
      <c r="B23" s="3">
        <f>+'Ark1'!C317</f>
        <v>2022</v>
      </c>
      <c r="C23" s="3">
        <f>+'Ark1'!G317</f>
        <v>3</v>
      </c>
      <c r="D23" s="3" t="str">
        <f>+D18</f>
        <v>Midt</v>
      </c>
      <c r="E23" s="3">
        <f>+'Ark1'!Q317</f>
        <v>157</v>
      </c>
      <c r="F23" s="14"/>
      <c r="G23" s="14">
        <f>+'Ark1'!R317</f>
        <v>1473</v>
      </c>
      <c r="H23" s="14"/>
      <c r="I23" s="14">
        <f>+'Ark1'!S317</f>
        <v>1465</v>
      </c>
      <c r="J23" s="52">
        <f>+'Ark1'!T317</f>
        <v>5.3731669949660761</v>
      </c>
      <c r="K23" s="52"/>
      <c r="L23" s="52">
        <f>+'Ark1'!U317</f>
        <v>4.7343290146791919</v>
      </c>
      <c r="M23" s="95"/>
      <c r="N23" s="11">
        <f>+'Ark1'!W317</f>
        <v>58.507849829351549</v>
      </c>
      <c r="O23" s="14"/>
      <c r="P23" s="14">
        <f>+'Ark1'!Y317</f>
        <v>135.82503054989823</v>
      </c>
      <c r="Q23" s="14"/>
      <c r="R23" s="14">
        <f>+'Ark1'!AA317</f>
        <v>22.899661860236439</v>
      </c>
      <c r="S23" s="11">
        <f>+'Ark1'!AB317</f>
        <v>4.2627171490502542</v>
      </c>
      <c r="T23" s="14">
        <f>+'Ark1'!AC317</f>
        <v>-36.924919237313425</v>
      </c>
      <c r="U23" s="14">
        <f t="shared" si="0"/>
        <v>9.3821656050955422</v>
      </c>
      <c r="V23" s="11">
        <f>+'Ark1'!V317</f>
        <v>6.9253224711473198</v>
      </c>
      <c r="W23" s="39"/>
      <c r="X23" s="24"/>
      <c r="Y23" s="24"/>
      <c r="Z23" s="24"/>
      <c r="AF23" s="19"/>
    </row>
    <row r="24" spans="1:32" ht="15.6">
      <c r="A24" s="39"/>
      <c r="B24" s="3">
        <f>+'Ark1'!C318</f>
        <v>2022</v>
      </c>
      <c r="C24" s="3">
        <f>+'Ark1'!G318</f>
        <v>4</v>
      </c>
      <c r="D24" s="3" t="str">
        <f>+D19</f>
        <v>Nord</v>
      </c>
      <c r="E24" s="3">
        <f>+'Ark1'!Q318</f>
        <v>60</v>
      </c>
      <c r="F24" s="14"/>
      <c r="G24" s="14">
        <f>+'Ark1'!R318</f>
        <v>2291</v>
      </c>
      <c r="H24" s="14"/>
      <c r="I24" s="14">
        <f>+'Ark1'!S318</f>
        <v>2290</v>
      </c>
      <c r="J24" s="52">
        <f>+'Ark1'!T318</f>
        <v>8.3570438462099617</v>
      </c>
      <c r="K24" s="52"/>
      <c r="L24" s="52">
        <f>+'Ark1'!U318</f>
        <v>8.0393734353184314</v>
      </c>
      <c r="M24" s="95"/>
      <c r="N24" s="11">
        <f>+'Ark1'!W318</f>
        <v>59.452401746724888</v>
      </c>
      <c r="O24" s="14"/>
      <c r="P24" s="14">
        <f>+'Ark1'!Y318</f>
        <v>148.29319947621153</v>
      </c>
      <c r="Q24" s="14"/>
      <c r="R24" s="14">
        <f>+'Ark1'!AA318</f>
        <v>30.629662418002955</v>
      </c>
      <c r="S24" s="11">
        <f>+'Ark1'!AB318</f>
        <v>4.4023272820166941</v>
      </c>
      <c r="T24" s="14">
        <f>+'Ark1'!AC318</f>
        <v>-47.044783203525469</v>
      </c>
      <c r="U24" s="14">
        <f t="shared" si="0"/>
        <v>38.18333333333333</v>
      </c>
      <c r="V24" s="11">
        <f>+'Ark1'!V318</f>
        <v>5.6652116979484948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95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+'Ark1'!C319</f>
        <v>2021</v>
      </c>
      <c r="C26" s="40">
        <f>+'Ark1'!G319</f>
        <v>1</v>
      </c>
      <c r="D26" s="40" t="str">
        <f>+D21</f>
        <v>Øst</v>
      </c>
      <c r="E26" s="40">
        <f>+'Ark1'!Q319</f>
        <v>349</v>
      </c>
      <c r="F26" s="75"/>
      <c r="G26" s="75">
        <f>+'Ark1'!R319</f>
        <v>11779</v>
      </c>
      <c r="H26" s="75"/>
      <c r="I26" s="75">
        <f>+'Ark1'!S319</f>
        <v>11780</v>
      </c>
      <c r="J26" s="149">
        <f>+'Ark1'!T319</f>
        <v>42.251954946552821</v>
      </c>
      <c r="K26" s="149"/>
      <c r="L26" s="149">
        <f>+'Ark1'!U319</f>
        <v>43.212084166971742</v>
      </c>
      <c r="M26" s="95"/>
      <c r="N26" s="41">
        <f>+'Ark1'!W319</f>
        <v>59.033361629881149</v>
      </c>
      <c r="O26" s="75"/>
      <c r="P26" s="75">
        <f>+'Ark1'!Y319</f>
        <v>157.17152814330623</v>
      </c>
      <c r="Q26" s="75"/>
      <c r="R26" s="75">
        <f>+'Ark1'!AA319</f>
        <v>30.936283161824289</v>
      </c>
      <c r="S26" s="41">
        <f>+'Ark1'!AB319</f>
        <v>4.7155046151864255</v>
      </c>
      <c r="T26" s="75">
        <f>+'Ark1'!AC319</f>
        <v>-35.822549806628807</v>
      </c>
      <c r="U26" s="75">
        <f t="shared" si="0"/>
        <v>33.750716332378225</v>
      </c>
      <c r="V26" s="41">
        <f>+'Ark1'!V319</f>
        <v>14.979539859071227</v>
      </c>
      <c r="W26" s="39"/>
      <c r="X26" s="24"/>
      <c r="Y26" s="24"/>
      <c r="Z26" s="24"/>
      <c r="AF26" s="19"/>
    </row>
    <row r="27" spans="1:32" ht="15.6">
      <c r="A27" s="39"/>
      <c r="B27" s="40">
        <f>+'Ark1'!C320</f>
        <v>2021</v>
      </c>
      <c r="C27" s="40">
        <f>+'Ark1'!G320</f>
        <v>2</v>
      </c>
      <c r="D27" s="40" t="str">
        <f>+D22</f>
        <v>Vest</v>
      </c>
      <c r="E27" s="40">
        <f>+'Ark1'!Q320</f>
        <v>300</v>
      </c>
      <c r="F27" s="75"/>
      <c r="G27" s="75">
        <f>+'Ark1'!R320</f>
        <v>12887</v>
      </c>
      <c r="H27" s="75"/>
      <c r="I27" s="75">
        <f>+'Ark1'!S320</f>
        <v>12888</v>
      </c>
      <c r="J27" s="149">
        <f>+'Ark1'!T320</f>
        <v>46.226415094339607</v>
      </c>
      <c r="K27" s="149"/>
      <c r="L27" s="149">
        <f>+'Ark1'!U320</f>
        <v>45.850053402765688</v>
      </c>
      <c r="M27" s="95"/>
      <c r="N27" s="41">
        <f>+'Ark1'!W320</f>
        <v>59.321849782743641</v>
      </c>
      <c r="O27" s="75"/>
      <c r="P27" s="75">
        <f>+'Ark1'!Y320</f>
        <v>152.42812291456437</v>
      </c>
      <c r="Q27" s="75"/>
      <c r="R27" s="75">
        <f>+'Ark1'!AA320</f>
        <v>29.509257111250509</v>
      </c>
      <c r="S27" s="41">
        <f>+'Ark1'!AB320</f>
        <v>4.3838992764802009</v>
      </c>
      <c r="T27" s="75">
        <f>+'Ark1'!AC320</f>
        <v>-46.624226758779109</v>
      </c>
      <c r="U27" s="75">
        <f t="shared" si="0"/>
        <v>42.956666666666663</v>
      </c>
      <c r="V27" s="41">
        <f>+'Ark1'!V320</f>
        <v>15.194925118336304</v>
      </c>
      <c r="W27" s="39"/>
      <c r="X27" s="24"/>
      <c r="Y27" s="24"/>
      <c r="Z27" s="24"/>
      <c r="AF27" s="19"/>
    </row>
    <row r="28" spans="1:32" ht="15.6">
      <c r="A28" s="39"/>
      <c r="B28" s="40">
        <f>+'Ark1'!C321</f>
        <v>2021</v>
      </c>
      <c r="C28" s="40">
        <f>+'Ark1'!G321</f>
        <v>3</v>
      </c>
      <c r="D28" s="40" t="str">
        <f>+D23</f>
        <v>Midt</v>
      </c>
      <c r="E28" s="40">
        <f>+'Ark1'!Q321</f>
        <v>123</v>
      </c>
      <c r="F28" s="75"/>
      <c r="G28" s="75">
        <f>+'Ark1'!R321</f>
        <v>728</v>
      </c>
      <c r="H28" s="75"/>
      <c r="I28" s="75">
        <f>+'Ark1'!S321</f>
        <v>728</v>
      </c>
      <c r="J28" s="149">
        <f>+'Ark1'!T321</f>
        <v>2.6113781476433031</v>
      </c>
      <c r="K28" s="149"/>
      <c r="L28" s="149">
        <f>+'Ark1'!U321</f>
        <v>2.3430372477149297</v>
      </c>
      <c r="M28" s="95"/>
      <c r="N28" s="41">
        <f>+'Ark1'!W321</f>
        <v>58.484890109890131</v>
      </c>
      <c r="O28" s="75"/>
      <c r="P28" s="75">
        <f>+'Ark1'!Y321</f>
        <v>137.88750000000002</v>
      </c>
      <c r="Q28" s="75"/>
      <c r="R28" s="75">
        <f>+'Ark1'!AA321</f>
        <v>21.105735934914829</v>
      </c>
      <c r="S28" s="41">
        <f>+'Ark1'!AB321</f>
        <v>4.428900123801129</v>
      </c>
      <c r="T28" s="75">
        <f>+'Ark1'!AC321</f>
        <v>-31.423196761225238</v>
      </c>
      <c r="U28" s="75">
        <f t="shared" si="0"/>
        <v>5.9186991869918701</v>
      </c>
      <c r="V28" s="41">
        <f>+'Ark1'!V321</f>
        <v>14.725274725274724</v>
      </c>
      <c r="W28" s="39"/>
      <c r="X28" s="24"/>
      <c r="Y28" s="24"/>
      <c r="Z28" s="24"/>
      <c r="AF28" s="19"/>
    </row>
    <row r="29" spans="1:32" ht="15.6">
      <c r="A29" s="39"/>
      <c r="B29" s="40">
        <f>+'Ark1'!C322</f>
        <v>2021</v>
      </c>
      <c r="C29" s="40">
        <f>+'Ark1'!G322</f>
        <v>4</v>
      </c>
      <c r="D29" s="40" t="str">
        <f>+D24</f>
        <v>Nord</v>
      </c>
      <c r="E29" s="40">
        <f>+'Ark1'!Q322</f>
        <v>59</v>
      </c>
      <c r="F29" s="75"/>
      <c r="G29" s="75">
        <f>+'Ark1'!R322</f>
        <v>2484</v>
      </c>
      <c r="H29" s="75"/>
      <c r="I29" s="75">
        <f>+'Ark1'!S322</f>
        <v>2484</v>
      </c>
      <c r="J29" s="149">
        <f>+'Ark1'!T322</f>
        <v>8.9102518114642368</v>
      </c>
      <c r="K29" s="149"/>
      <c r="L29" s="149">
        <f>+'Ark1'!U322</f>
        <v>8.5948251825476749</v>
      </c>
      <c r="M29" s="95"/>
      <c r="N29" s="41">
        <f>+'Ark1'!W322</f>
        <v>58.881642512077285</v>
      </c>
      <c r="O29" s="75"/>
      <c r="P29" s="75">
        <f>+'Ark1'!Y322</f>
        <v>148.23902173913004</v>
      </c>
      <c r="Q29" s="75"/>
      <c r="R29" s="75">
        <f>+'Ark1'!AA322</f>
        <v>30.150553636551784</v>
      </c>
      <c r="S29" s="41">
        <f>+'Ark1'!AB322</f>
        <v>4.4787565714322595</v>
      </c>
      <c r="T29" s="75">
        <f>+'Ark1'!AC322</f>
        <v>-48.656393599390782</v>
      </c>
      <c r="U29" s="75">
        <f t="shared" si="0"/>
        <v>42.101694915254235</v>
      </c>
      <c r="V29" s="41">
        <f>+'Ark1'!V322</f>
        <v>14.913043478260869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95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+'Ark1'!C323</f>
        <v>2020</v>
      </c>
      <c r="C31" s="3">
        <f>+'Ark1'!G323</f>
        <v>1</v>
      </c>
      <c r="D31" s="3" t="s">
        <v>459</v>
      </c>
      <c r="E31" s="3">
        <f>+'Ark1'!Q323</f>
        <v>328</v>
      </c>
      <c r="F31" s="14"/>
      <c r="G31" s="14">
        <f>+'Ark1'!R323</f>
        <v>10154</v>
      </c>
      <c r="H31" s="14"/>
      <c r="I31" s="14">
        <f>+'Ark1'!S323</f>
        <v>10154</v>
      </c>
      <c r="J31" s="52">
        <f>+'Ark1'!T323</f>
        <v>37.214586769287152</v>
      </c>
      <c r="K31" s="52"/>
      <c r="L31" s="52">
        <f>+'Ark1'!U323</f>
        <v>37.963256658829408</v>
      </c>
      <c r="M31" s="95"/>
      <c r="N31" s="11">
        <f>+'Ark1'!W323</f>
        <v>59.344396297025774</v>
      </c>
      <c r="O31" s="14"/>
      <c r="P31" s="14">
        <f>+'Ark1'!Y323</f>
        <v>155.32016742170629</v>
      </c>
      <c r="Q31" s="14"/>
      <c r="R31" s="14">
        <f>+'Ark1'!AA323</f>
        <v>31.170167563614996</v>
      </c>
      <c r="S31" s="11">
        <f>+'Ark1'!AB323</f>
        <v>4.754466153988778</v>
      </c>
      <c r="T31" s="14">
        <f>+'Ark1'!AC323</f>
        <v>-40.09725908614319</v>
      </c>
      <c r="U31" s="14">
        <f t="shared" si="0"/>
        <v>30.957317073170731</v>
      </c>
      <c r="V31" s="11">
        <f>+'Ark1'!V323</f>
        <v>15.13068741382706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+'Ark1'!C324</f>
        <v>2020</v>
      </c>
      <c r="C32" s="3">
        <f>+'Ark1'!G324</f>
        <v>2</v>
      </c>
      <c r="D32" s="3" t="s">
        <v>68</v>
      </c>
      <c r="E32" s="3">
        <f>+'Ark1'!Q324</f>
        <v>290</v>
      </c>
      <c r="F32" s="14"/>
      <c r="G32" s="14">
        <f>+'Ark1'!R324</f>
        <v>12993</v>
      </c>
      <c r="H32" s="14"/>
      <c r="I32" s="14">
        <f>+'Ark1'!S324</f>
        <v>12993</v>
      </c>
      <c r="J32" s="52">
        <f>+'Ark1'!T324</f>
        <v>47.619571192963157</v>
      </c>
      <c r="K32" s="52"/>
      <c r="L32" s="52">
        <f>+'Ark1'!U324</f>
        <v>47.509489676918975</v>
      </c>
      <c r="M32" s="95"/>
      <c r="N32" s="11">
        <f>+'Ark1'!W324</f>
        <v>59.112983914415445</v>
      </c>
      <c r="O32" s="14"/>
      <c r="P32" s="14">
        <f>+'Ark1'!Y324</f>
        <v>151.9051419995385</v>
      </c>
      <c r="Q32" s="14"/>
      <c r="R32" s="14">
        <f>+'Ark1'!AA324</f>
        <v>29.968928013075061</v>
      </c>
      <c r="S32" s="11">
        <f>+'Ark1'!AB324</f>
        <v>4.4469918074909804</v>
      </c>
      <c r="T32" s="14">
        <f>+'Ark1'!AC324</f>
        <v>-46.702500415177845</v>
      </c>
      <c r="U32" s="14">
        <f t="shared" si="0"/>
        <v>44.803448275862067</v>
      </c>
      <c r="V32" s="11">
        <f>+'Ark1'!V324</f>
        <v>15.078503809743712</v>
      </c>
      <c r="W32" s="39"/>
      <c r="X32" s="24"/>
      <c r="Y32" s="24"/>
      <c r="Z32" s="24"/>
    </row>
    <row r="33" spans="1:26" ht="15.6">
      <c r="A33" s="39"/>
      <c r="B33" s="3">
        <f>+'Ark1'!C325</f>
        <v>2020</v>
      </c>
      <c r="C33" s="3">
        <f>+'Ark1'!G325</f>
        <v>3</v>
      </c>
      <c r="D33" s="3" t="s">
        <v>587</v>
      </c>
      <c r="E33" s="3">
        <f>+'Ark1'!Q325</f>
        <v>109</v>
      </c>
      <c r="F33" s="14"/>
      <c r="G33" s="14">
        <f>+'Ark1'!R325</f>
        <v>1369</v>
      </c>
      <c r="H33" s="14"/>
      <c r="I33" s="14">
        <f>+'Ark1'!S325</f>
        <v>1369</v>
      </c>
      <c r="J33" s="52">
        <f>+'Ark1'!T325</f>
        <v>5.017408832691955</v>
      </c>
      <c r="K33" s="52"/>
      <c r="L33" s="52">
        <f>+'Ark1'!U325</f>
        <v>4.6710177453850692</v>
      </c>
      <c r="M33" s="95"/>
      <c r="N33" s="11">
        <f>+'Ark1'!W325</f>
        <v>59.85317750182616</v>
      </c>
      <c r="O33" s="14"/>
      <c r="P33" s="14">
        <f>+'Ark1'!Y325</f>
        <v>141.7456099342586</v>
      </c>
      <c r="Q33" s="14"/>
      <c r="R33" s="14">
        <f>+'Ark1'!AA325</f>
        <v>24.995252959329644</v>
      </c>
      <c r="S33" s="11">
        <f>+'Ark1'!AB325</f>
        <v>3.8586690724729911</v>
      </c>
      <c r="T33" s="14">
        <f>+'Ark1'!AC325</f>
        <v>-26.335476100933032</v>
      </c>
      <c r="U33" s="14">
        <f t="shared" si="0"/>
        <v>12.559633027522937</v>
      </c>
      <c r="V33" s="11">
        <f>+'Ark1'!V325</f>
        <v>15.459459459459456</v>
      </c>
      <c r="W33" s="39"/>
      <c r="X33" s="24"/>
      <c r="Y33" s="24"/>
      <c r="Z33" s="24"/>
    </row>
    <row r="34" spans="1:26" ht="15.6">
      <c r="A34" s="39"/>
      <c r="B34" s="3">
        <f>+'Ark1'!C326</f>
        <v>2020</v>
      </c>
      <c r="C34" s="3">
        <f>+'Ark1'!G326</f>
        <v>4</v>
      </c>
      <c r="D34" s="3" t="s">
        <v>69</v>
      </c>
      <c r="E34" s="3">
        <f>+'Ark1'!Q326</f>
        <v>56</v>
      </c>
      <c r="F34" s="14"/>
      <c r="G34" s="14">
        <f>+'Ark1'!R326</f>
        <v>2769</v>
      </c>
      <c r="H34" s="14"/>
      <c r="I34" s="14">
        <f>+'Ark1'!S326</f>
        <v>2769</v>
      </c>
      <c r="J34" s="52">
        <f>+'Ark1'!T326</f>
        <v>10.148433205057726</v>
      </c>
      <c r="K34" s="52"/>
      <c r="L34" s="52">
        <f>+'Ark1'!U326</f>
        <v>9.8562359188665472</v>
      </c>
      <c r="M34" s="95"/>
      <c r="N34" s="11">
        <f>+'Ark1'!W326</f>
        <v>58.859516070783677</v>
      </c>
      <c r="O34" s="14"/>
      <c r="P34" s="14">
        <f>+'Ark1'!Y326</f>
        <v>147.87327193932839</v>
      </c>
      <c r="Q34" s="14"/>
      <c r="R34" s="14">
        <f>+'Ark1'!AA326</f>
        <v>31.625835305615698</v>
      </c>
      <c r="S34" s="11">
        <f>+'Ark1'!AB326</f>
        <v>4.6944313518699348</v>
      </c>
      <c r="T34" s="14">
        <f>+'Ark1'!AC326</f>
        <v>-47.272455355178494</v>
      </c>
      <c r="U34" s="14">
        <f t="shared" si="0"/>
        <v>49.446428571428569</v>
      </c>
      <c r="V34" s="11">
        <f>+'Ark1'!V326</f>
        <v>14.923076923076923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95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+'Ark1'!C327</f>
        <v>2019</v>
      </c>
      <c r="C36" s="40">
        <f>+'Ark1'!G327</f>
        <v>1</v>
      </c>
      <c r="D36" s="40" t="s">
        <v>459</v>
      </c>
      <c r="E36" s="40">
        <f>+'Ark1'!Q327</f>
        <v>339</v>
      </c>
      <c r="F36" s="75"/>
      <c r="G36" s="75">
        <f>+'Ark1'!R327</f>
        <v>10774</v>
      </c>
      <c r="H36" s="75"/>
      <c r="I36" s="75">
        <f>+'Ark1'!S327</f>
        <v>10774</v>
      </c>
      <c r="J36" s="149">
        <f>+'Ark1'!T327</f>
        <v>38.457968945207931</v>
      </c>
      <c r="K36" s="149"/>
      <c r="L36" s="149">
        <f>+'Ark1'!U327</f>
        <v>39.040227764316825</v>
      </c>
      <c r="M36" s="95"/>
      <c r="N36" s="41">
        <f>+'Ark1'!W327</f>
        <v>59.267495823278253</v>
      </c>
      <c r="O36" s="75"/>
      <c r="P36" s="75">
        <f>+'Ark1'!Y327</f>
        <v>154.31768145535557</v>
      </c>
      <c r="Q36" s="75"/>
      <c r="R36" s="75">
        <f>+'Ark1'!AA327</f>
        <v>31.436758910731861</v>
      </c>
      <c r="S36" s="41">
        <f>+'Ark1'!AB327</f>
        <v>4.8373880064379886</v>
      </c>
      <c r="T36" s="75">
        <f>+'Ark1'!AC327</f>
        <v>-45.32417465573311</v>
      </c>
      <c r="U36" s="75">
        <f t="shared" si="0"/>
        <v>31.781710914454276</v>
      </c>
      <c r="V36" s="41">
        <f>+'Ark1'!V327</f>
        <v>15.0962502320401</v>
      </c>
      <c r="W36" s="39"/>
      <c r="X36" s="24"/>
      <c r="Y36" s="24"/>
      <c r="Z36" s="24"/>
    </row>
    <row r="37" spans="1:26" ht="15.6">
      <c r="A37" s="39"/>
      <c r="B37" s="40">
        <f>+'Ark1'!C328</f>
        <v>2019</v>
      </c>
      <c r="C37" s="40">
        <f>+'Ark1'!G328</f>
        <v>2</v>
      </c>
      <c r="D37" s="40" t="s">
        <v>68</v>
      </c>
      <c r="E37" s="40">
        <f>+'Ark1'!Q328</f>
        <v>317</v>
      </c>
      <c r="F37" s="75"/>
      <c r="G37" s="75">
        <f>+'Ark1'!R328</f>
        <v>12939</v>
      </c>
      <c r="H37" s="75"/>
      <c r="I37" s="75">
        <f>+'Ark1'!S328</f>
        <v>12904</v>
      </c>
      <c r="J37" s="149">
        <f>+'Ark1'!T328</f>
        <v>46.185971800820994</v>
      </c>
      <c r="K37" s="149"/>
      <c r="L37" s="149">
        <f>+'Ark1'!U328</f>
        <v>46.219246424675745</v>
      </c>
      <c r="M37" s="95"/>
      <c r="N37" s="41">
        <f>+'Ark1'!W328</f>
        <v>59.043164910105389</v>
      </c>
      <c r="O37" s="75"/>
      <c r="P37" s="75">
        <f>+'Ark1'!Y328</f>
        <v>152.12565654223584</v>
      </c>
      <c r="Q37" s="75"/>
      <c r="R37" s="75">
        <f>+'Ark1'!AA328</f>
        <v>30.753449641182183</v>
      </c>
      <c r="S37" s="41">
        <f>+'Ark1'!AB328</f>
        <v>4.6155932399514707</v>
      </c>
      <c r="T37" s="75">
        <f>+'Ark1'!AC328</f>
        <v>-44.646280374148553</v>
      </c>
      <c r="U37" s="75">
        <f t="shared" si="0"/>
        <v>40.81703470031546</v>
      </c>
      <c r="V37" s="41">
        <f>+'Ark1'!V328</f>
        <v>15.020403431486201</v>
      </c>
      <c r="W37" s="39"/>
      <c r="X37" s="24"/>
      <c r="Y37" s="24"/>
      <c r="Z37" s="24"/>
    </row>
    <row r="38" spans="1:26" ht="15.6">
      <c r="A38" s="39"/>
      <c r="B38" s="40">
        <f>+'Ark1'!C329</f>
        <v>2019</v>
      </c>
      <c r="C38" s="40">
        <f>+'Ark1'!G329</f>
        <v>3</v>
      </c>
      <c r="D38" s="40" t="s">
        <v>587</v>
      </c>
      <c r="E38" s="40">
        <f>+'Ark1'!Q329</f>
        <v>93</v>
      </c>
      <c r="F38" s="75"/>
      <c r="G38" s="75">
        <f>+'Ark1'!R329</f>
        <v>842</v>
      </c>
      <c r="H38" s="75"/>
      <c r="I38" s="75">
        <f>+'Ark1'!S329</f>
        <v>842</v>
      </c>
      <c r="J38" s="149">
        <f>+'Ark1'!T329</f>
        <v>3.0055327503123319</v>
      </c>
      <c r="K38" s="149"/>
      <c r="L38" s="149">
        <f>+'Ark1'!U329</f>
        <v>2.9569481697870774</v>
      </c>
      <c r="M38" s="95"/>
      <c r="N38" s="41">
        <f>+'Ark1'!W329</f>
        <v>59.119952494061756</v>
      </c>
      <c r="O38" s="75"/>
      <c r="P38" s="75">
        <f>+'Ark1'!Y329</f>
        <v>149.55878859857484</v>
      </c>
      <c r="Q38" s="75"/>
      <c r="R38" s="75">
        <f>+'Ark1'!AA329</f>
        <v>25.466014798087375</v>
      </c>
      <c r="S38" s="41">
        <f>+'Ark1'!AB329</f>
        <v>4.2270597585104852</v>
      </c>
      <c r="T38" s="75">
        <f>+'Ark1'!AC329</f>
        <v>-17.80676408043033</v>
      </c>
      <c r="U38" s="75">
        <f t="shared" si="0"/>
        <v>9.0537634408602159</v>
      </c>
      <c r="V38" s="41">
        <f>+'Ark1'!V329</f>
        <v>15.061757719714963</v>
      </c>
      <c r="W38" s="39"/>
      <c r="X38" s="24"/>
      <c r="Y38" s="24"/>
      <c r="Z38" s="24"/>
    </row>
    <row r="39" spans="1:26" ht="15.6">
      <c r="A39" s="39"/>
      <c r="B39" s="40">
        <f>+'Ark1'!C330</f>
        <v>2019</v>
      </c>
      <c r="C39" s="40">
        <f>+'Ark1'!G330</f>
        <v>4</v>
      </c>
      <c r="D39" s="40" t="s">
        <v>69</v>
      </c>
      <c r="E39" s="40">
        <f>+'Ark1'!Q330</f>
        <v>57</v>
      </c>
      <c r="F39" s="75"/>
      <c r="G39" s="75">
        <f>+'Ark1'!R330</f>
        <v>3460</v>
      </c>
      <c r="H39" s="75"/>
      <c r="I39" s="75">
        <f>+'Ark1'!S330</f>
        <v>3460</v>
      </c>
      <c r="J39" s="149">
        <f>+'Ark1'!T330</f>
        <v>12.350526503658752</v>
      </c>
      <c r="K39" s="149"/>
      <c r="L39" s="149">
        <f>+'Ark1'!U330</f>
        <v>11.78357764122036</v>
      </c>
      <c r="M39" s="95"/>
      <c r="N39" s="41">
        <f>+'Ark1'!W330</f>
        <v>59.538728323699431</v>
      </c>
      <c r="O39" s="75"/>
      <c r="P39" s="75">
        <f>+'Ark1'!Y330</f>
        <v>145.03786127167629</v>
      </c>
      <c r="Q39" s="75"/>
      <c r="R39" s="75">
        <f>+'Ark1'!AA330</f>
        <v>31.458864507790487</v>
      </c>
      <c r="S39" s="41">
        <f>+'Ark1'!AB330</f>
        <v>4.4783296588268282</v>
      </c>
      <c r="T39" s="75">
        <f>+'Ark1'!AC330</f>
        <v>-51.997083062082226</v>
      </c>
      <c r="U39" s="75">
        <f t="shared" si="0"/>
        <v>60.701754385964911</v>
      </c>
      <c r="V39" s="41">
        <f>+'Ark1'!V330</f>
        <v>15.274566473988441</v>
      </c>
      <c r="W39" s="39"/>
      <c r="X39" s="24"/>
      <c r="Y39" s="24"/>
      <c r="Z39" s="24"/>
    </row>
    <row r="40" spans="1:26" ht="15.6">
      <c r="A40" s="39"/>
      <c r="B40" s="3">
        <f>+'Ark1'!C331</f>
        <v>2018</v>
      </c>
      <c r="C40" s="3">
        <f>+'Ark1'!G331</f>
        <v>1</v>
      </c>
      <c r="D40" s="3" t="s">
        <v>459</v>
      </c>
      <c r="E40" s="3">
        <f>+'Ark1'!Q331</f>
        <v>359</v>
      </c>
      <c r="F40" s="14"/>
      <c r="G40" s="14">
        <f>+'Ark1'!R331</f>
        <v>12099</v>
      </c>
      <c r="H40" s="14"/>
      <c r="I40" s="14">
        <f>+'Ark1'!S331</f>
        <v>12099</v>
      </c>
      <c r="J40" s="52">
        <f>+'Ark1'!T331</f>
        <v>41.818747407714625</v>
      </c>
      <c r="K40" s="52"/>
      <c r="L40" s="52">
        <f>+'Ark1'!U331</f>
        <v>42.637716101690849</v>
      </c>
      <c r="M40" s="95"/>
      <c r="N40" s="11">
        <f>+'Ark1'!W331</f>
        <v>58.77543598644516</v>
      </c>
      <c r="O40" s="14"/>
      <c r="P40" s="14">
        <f>+'Ark1'!Y331</f>
        <v>156.07236961732323</v>
      </c>
      <c r="Q40" s="14"/>
      <c r="R40" s="14">
        <f>+'Ark1'!AA331</f>
        <v>30.962852244627687</v>
      </c>
      <c r="S40" s="11">
        <f>+'Ark1'!AB331</f>
        <v>5.1476172578138302</v>
      </c>
      <c r="T40" s="14">
        <f>+'Ark1'!AC331</f>
        <v>-48.123335756228109</v>
      </c>
      <c r="U40" s="14">
        <f t="shared" si="0"/>
        <v>33.701949860724234</v>
      </c>
      <c r="V40" s="11">
        <f>+'Ark1'!V331</f>
        <v>14.83783783783784</v>
      </c>
      <c r="W40" s="39"/>
      <c r="X40" s="24"/>
      <c r="Y40" s="24"/>
      <c r="Z40" s="24"/>
    </row>
    <row r="41" spans="1:26" ht="15.6">
      <c r="A41" s="39"/>
      <c r="B41" s="3">
        <f>+'Ark1'!C332</f>
        <v>2018</v>
      </c>
      <c r="C41" s="3">
        <f>+'Ark1'!G332</f>
        <v>2</v>
      </c>
      <c r="D41" s="3" t="s">
        <v>68</v>
      </c>
      <c r="E41" s="3">
        <f>+'Ark1'!Q332</f>
        <v>294</v>
      </c>
      <c r="F41" s="14"/>
      <c r="G41" s="14">
        <f>+'Ark1'!R332</f>
        <v>12250</v>
      </c>
      <c r="H41" s="14"/>
      <c r="I41" s="14">
        <f>+'Ark1'!S332</f>
        <v>12249</v>
      </c>
      <c r="J41" s="52">
        <f>+'Ark1'!T332</f>
        <v>42.340660859947455</v>
      </c>
      <c r="K41" s="52"/>
      <c r="L41" s="52">
        <f>+'Ark1'!U332</f>
        <v>42.159170679627614</v>
      </c>
      <c r="M41" s="95"/>
      <c r="N41" s="11">
        <f>+'Ark1'!W332</f>
        <v>58.520532288350097</v>
      </c>
      <c r="O41" s="14"/>
      <c r="P41" s="14">
        <f>+'Ark1'!Y332</f>
        <v>152.41844897959228</v>
      </c>
      <c r="Q41" s="14"/>
      <c r="R41" s="14">
        <f>+'Ark1'!AA332</f>
        <v>30.279160258340276</v>
      </c>
      <c r="S41" s="11">
        <f>+'Ark1'!AB332</f>
        <v>4.63323004490287</v>
      </c>
      <c r="T41" s="14">
        <f>+'Ark1'!AC332</f>
        <v>-44.053235016232797</v>
      </c>
      <c r="U41" s="14">
        <f t="shared" si="0"/>
        <v>41.666666666666664</v>
      </c>
      <c r="V41" s="11">
        <f>+'Ark1'!V332</f>
        <v>14.76285714285714</v>
      </c>
      <c r="W41" s="39"/>
      <c r="X41" s="24"/>
      <c r="Y41" s="24"/>
      <c r="Z41" s="24"/>
    </row>
    <row r="42" spans="1:26" ht="15.6">
      <c r="A42" s="39"/>
      <c r="B42" s="3">
        <f>+'Ark1'!C333</f>
        <v>2018</v>
      </c>
      <c r="C42" s="3">
        <f>+'Ark1'!G333</f>
        <v>3</v>
      </c>
      <c r="D42" s="3" t="s">
        <v>587</v>
      </c>
      <c r="E42" s="3">
        <f>+'Ark1'!Q333</f>
        <v>87</v>
      </c>
      <c r="F42" s="14"/>
      <c r="G42" s="14">
        <f>+'Ark1'!R333</f>
        <v>826</v>
      </c>
      <c r="H42" s="14"/>
      <c r="I42" s="14">
        <f>+'Ark1'!S333</f>
        <v>825</v>
      </c>
      <c r="J42" s="52">
        <f>+'Ark1'!T333</f>
        <v>2.8549702751278878</v>
      </c>
      <c r="K42" s="52"/>
      <c r="L42" s="52">
        <f>+'Ark1'!U333</f>
        <v>2.7692619014453745</v>
      </c>
      <c r="M42" s="95"/>
      <c r="N42" s="11">
        <f>+'Ark1'!W333</f>
        <v>58.430303030303023</v>
      </c>
      <c r="O42" s="14"/>
      <c r="P42" s="14">
        <f>+'Ark1'!Y333</f>
        <v>148.47917675544795</v>
      </c>
      <c r="Q42" s="14"/>
      <c r="R42" s="14">
        <f>+'Ark1'!AA333</f>
        <v>27.525611509592725</v>
      </c>
      <c r="S42" s="11">
        <f>+'Ark1'!AB333</f>
        <v>5.113291346385501</v>
      </c>
      <c r="T42" s="14">
        <f>+'Ark1'!AC333</f>
        <v>-33.004884795376107</v>
      </c>
      <c r="U42" s="14">
        <f t="shared" si="0"/>
        <v>9.4942528735632177</v>
      </c>
      <c r="V42" s="11">
        <f>+'Ark1'!V333</f>
        <v>14.671912832929786</v>
      </c>
      <c r="W42" s="39"/>
      <c r="X42" s="24"/>
      <c r="Y42" s="24"/>
      <c r="Z42" s="24"/>
    </row>
    <row r="43" spans="1:26" ht="15.6">
      <c r="A43" s="39"/>
      <c r="B43" s="3">
        <f>+'Ark1'!C334</f>
        <v>2018</v>
      </c>
      <c r="C43" s="3">
        <f>+'Ark1'!G334</f>
        <v>4</v>
      </c>
      <c r="D43" s="3" t="s">
        <v>69</v>
      </c>
      <c r="E43" s="3">
        <f>+'Ark1'!Q334</f>
        <v>56</v>
      </c>
      <c r="F43" s="14"/>
      <c r="G43" s="14">
        <f>+'Ark1'!R334</f>
        <v>3757</v>
      </c>
      <c r="H43" s="14"/>
      <c r="I43" s="14">
        <f>+'Ark1'!S334</f>
        <v>3757</v>
      </c>
      <c r="J43" s="52">
        <f>+'Ark1'!T334</f>
        <v>12.985621457210009</v>
      </c>
      <c r="K43" s="52"/>
      <c r="L43" s="52">
        <f>+'Ark1'!U334</f>
        <v>12.433851317236172</v>
      </c>
      <c r="M43" s="95"/>
      <c r="N43" s="11">
        <f>+'Ark1'!W334</f>
        <v>58.778546712802793</v>
      </c>
      <c r="O43" s="14"/>
      <c r="P43" s="14">
        <f>+'Ark1'!Y334</f>
        <v>146.57032206547797</v>
      </c>
      <c r="Q43" s="14"/>
      <c r="R43" s="14">
        <f>+'Ark1'!AA334</f>
        <v>32.148288306213402</v>
      </c>
      <c r="S43" s="11">
        <f>+'Ark1'!AB334</f>
        <v>4.7380616646244382</v>
      </c>
      <c r="T43" s="14">
        <f>+'Ark1'!AC334</f>
        <v>-48.057082409443389</v>
      </c>
      <c r="U43" s="14">
        <f t="shared" si="0"/>
        <v>67.089285714285708</v>
      </c>
      <c r="V43" s="11">
        <f>+'Ark1'!V334</f>
        <v>14.863188714399781</v>
      </c>
      <c r="W43" s="39"/>
      <c r="X43" s="24"/>
      <c r="Y43" s="24"/>
      <c r="Z43" s="24"/>
    </row>
    <row r="44" spans="1:26" ht="15.6">
      <c r="A44" s="39"/>
      <c r="B44" s="40">
        <f>+'Ark1'!C335</f>
        <v>2017</v>
      </c>
      <c r="C44" s="40">
        <f>+'Ark1'!G335</f>
        <v>1</v>
      </c>
      <c r="D44" s="40" t="s">
        <v>459</v>
      </c>
      <c r="E44" s="40">
        <f>+'Ark1'!Q335</f>
        <v>391</v>
      </c>
      <c r="F44" s="75"/>
      <c r="G44" s="75">
        <f>+'Ark1'!R335</f>
        <v>11984</v>
      </c>
      <c r="H44" s="75"/>
      <c r="I44" s="75">
        <f>+'Ark1'!S335</f>
        <v>11984</v>
      </c>
      <c r="J44" s="149">
        <f>+'Ark1'!T335</f>
        <v>42.764871712521845</v>
      </c>
      <c r="K44" s="149"/>
      <c r="L44" s="149">
        <f>+'Ark1'!U335</f>
        <v>43.407495103228207</v>
      </c>
      <c r="M44" s="95"/>
      <c r="N44" s="41">
        <f>+'Ark1'!W335</f>
        <v>58.471879172229613</v>
      </c>
      <c r="O44" s="75"/>
      <c r="P44" s="75">
        <f>+'Ark1'!Y335</f>
        <v>154.021278371161</v>
      </c>
      <c r="Q44" s="75"/>
      <c r="R44" s="75">
        <f>+'Ark1'!AA335</f>
        <v>29.774443114609433</v>
      </c>
      <c r="S44" s="41">
        <f>+'Ark1'!AB335</f>
        <v>5.3591203103451743</v>
      </c>
      <c r="T44" s="75">
        <f>+'Ark1'!AC335</f>
        <v>-39.669013529038637</v>
      </c>
      <c r="U44" s="75">
        <f t="shared" si="0"/>
        <v>30.649616368286445</v>
      </c>
      <c r="V44" s="41">
        <f>+'Ark1'!V335</f>
        <v>14.650617489986644</v>
      </c>
      <c r="W44" s="39"/>
      <c r="X44" s="24"/>
      <c r="Y44" s="24"/>
      <c r="Z44" s="24"/>
    </row>
    <row r="45" spans="1:26" ht="15.6">
      <c r="A45" s="39"/>
      <c r="B45" s="40">
        <f>+'Ark1'!C336</f>
        <v>2017</v>
      </c>
      <c r="C45" s="40">
        <f>+'Ark1'!G336</f>
        <v>2</v>
      </c>
      <c r="D45" s="40" t="s">
        <v>68</v>
      </c>
      <c r="E45" s="40">
        <f>+'Ark1'!Q336</f>
        <v>297</v>
      </c>
      <c r="F45" s="75"/>
      <c r="G45" s="75">
        <f>+'Ark1'!R336</f>
        <v>11331</v>
      </c>
      <c r="H45" s="75"/>
      <c r="I45" s="75">
        <f>+'Ark1'!S336</f>
        <v>11331</v>
      </c>
      <c r="J45" s="149">
        <f>+'Ark1'!T336</f>
        <v>40.434642971844553</v>
      </c>
      <c r="K45" s="149"/>
      <c r="L45" s="149">
        <f>+'Ark1'!U336</f>
        <v>40.746692984401747</v>
      </c>
      <c r="M45" s="95"/>
      <c r="N45" s="41">
        <f>+'Ark1'!W336</f>
        <v>58.615832671432344</v>
      </c>
      <c r="O45" s="75"/>
      <c r="P45" s="75">
        <f>+'Ark1'!Y336</f>
        <v>152.91212602594661</v>
      </c>
      <c r="Q45" s="75"/>
      <c r="R45" s="75">
        <f>+'Ark1'!AA336</f>
        <v>30.010685817718457</v>
      </c>
      <c r="S45" s="41">
        <f>+'Ark1'!AB336</f>
        <v>4.6507986928104943</v>
      </c>
      <c r="T45" s="75">
        <f>+'Ark1'!AC336</f>
        <v>-47.05491132382312</v>
      </c>
      <c r="U45" s="75">
        <f t="shared" si="0"/>
        <v>38.151515151515149</v>
      </c>
      <c r="V45" s="41">
        <f>+'Ark1'!V336</f>
        <v>14.7765422292825</v>
      </c>
      <c r="W45" s="39"/>
      <c r="X45" s="24"/>
      <c r="Y45" s="24"/>
      <c r="Z45" s="24"/>
    </row>
    <row r="46" spans="1:26" ht="15.6">
      <c r="A46" s="39"/>
      <c r="B46" s="40">
        <f>+'Ark1'!C337</f>
        <v>2017</v>
      </c>
      <c r="C46" s="40">
        <f>+'Ark1'!G337</f>
        <v>3</v>
      </c>
      <c r="D46" s="40" t="s">
        <v>587</v>
      </c>
      <c r="E46" s="40">
        <f>+'Ark1'!Q337</f>
        <v>95</v>
      </c>
      <c r="F46" s="75"/>
      <c r="G46" s="75">
        <f>+'Ark1'!R337</f>
        <v>854</v>
      </c>
      <c r="H46" s="75"/>
      <c r="I46" s="75">
        <f>+'Ark1'!S337</f>
        <v>854</v>
      </c>
      <c r="J46" s="149">
        <f>+'Ark1'!T337</f>
        <v>3.0474966991399928</v>
      </c>
      <c r="K46" s="149"/>
      <c r="L46" s="149">
        <f>+'Ark1'!U337</f>
        <v>2.8124562950969674</v>
      </c>
      <c r="M46" s="95"/>
      <c r="N46" s="41">
        <f>+'Ark1'!W337</f>
        <v>59.516393442622949</v>
      </c>
      <c r="O46" s="75"/>
      <c r="P46" s="75">
        <f>+'Ark1'!Y337</f>
        <v>140.03793911007023</v>
      </c>
      <c r="Q46" s="75"/>
      <c r="R46" s="75">
        <f>+'Ark1'!AA337</f>
        <v>20.873580412061436</v>
      </c>
      <c r="S46" s="41">
        <f>+'Ark1'!AB337</f>
        <v>4.3805069712644968</v>
      </c>
      <c r="T46" s="75">
        <f>+'Ark1'!AC337</f>
        <v>-25.741557447906938</v>
      </c>
      <c r="U46" s="75">
        <f t="shared" si="0"/>
        <v>8.9894736842105267</v>
      </c>
      <c r="V46" s="41">
        <f>+'Ark1'!V337</f>
        <v>15.190866510538644</v>
      </c>
      <c r="W46" s="39"/>
      <c r="X46" s="24"/>
      <c r="Y46" s="24"/>
      <c r="Z46" s="24"/>
    </row>
    <row r="47" spans="1:26" ht="15.6">
      <c r="A47" s="39"/>
      <c r="B47" s="40">
        <f>+'Ark1'!C338</f>
        <v>2017</v>
      </c>
      <c r="C47" s="40">
        <f>+'Ark1'!G338</f>
        <v>4</v>
      </c>
      <c r="D47" s="40" t="s">
        <v>69</v>
      </c>
      <c r="E47" s="40">
        <f>+'Ark1'!Q338</f>
        <v>63</v>
      </c>
      <c r="F47" s="75"/>
      <c r="G47" s="75">
        <f>+'Ark1'!R338</f>
        <v>3854</v>
      </c>
      <c r="H47" s="75"/>
      <c r="I47" s="75">
        <f>+'Ark1'!S338</f>
        <v>3854</v>
      </c>
      <c r="J47" s="149">
        <f>+'Ark1'!T338</f>
        <v>13.752988616493596</v>
      </c>
      <c r="K47" s="149"/>
      <c r="L47" s="149">
        <f>+'Ark1'!U338</f>
        <v>13.033355617273097</v>
      </c>
      <c r="M47" s="95"/>
      <c r="N47" s="41">
        <f>+'Ark1'!W338</f>
        <v>59.067721847431251</v>
      </c>
      <c r="O47" s="75"/>
      <c r="P47" s="75">
        <f>+'Ark1'!Y338</f>
        <v>143.80114167099097</v>
      </c>
      <c r="Q47" s="75"/>
      <c r="R47" s="75">
        <f>+'Ark1'!AA338</f>
        <v>30.497446595187796</v>
      </c>
      <c r="S47" s="41">
        <f>+'Ark1'!AB338</f>
        <v>4.5768909334803611</v>
      </c>
      <c r="T47" s="75">
        <f>+'Ark1'!AC338</f>
        <v>-50.407007996253483</v>
      </c>
      <c r="U47" s="75">
        <f t="shared" si="0"/>
        <v>61.174603174603178</v>
      </c>
      <c r="V47" s="41">
        <f>+'Ark1'!V338</f>
        <v>15.022055007784122</v>
      </c>
      <c r="W47" s="39"/>
      <c r="X47" s="24"/>
      <c r="Y47" s="24"/>
      <c r="Z47" s="24"/>
    </row>
    <row r="48" spans="1:26" ht="15.6">
      <c r="A48" s="39"/>
      <c r="B48" s="3">
        <f>+'Ark1'!C339</f>
        <v>2016</v>
      </c>
      <c r="C48" s="3">
        <f>+'Ark1'!G339</f>
        <v>1</v>
      </c>
      <c r="D48" s="3" t="s">
        <v>459</v>
      </c>
      <c r="E48" s="3">
        <f>+'Ark1'!Q339</f>
        <v>372</v>
      </c>
      <c r="F48" s="14"/>
      <c r="G48" s="14">
        <f>+'Ark1'!R339</f>
        <v>12756</v>
      </c>
      <c r="H48" s="14"/>
      <c r="I48" s="14">
        <f>+'Ark1'!S339</f>
        <v>12756</v>
      </c>
      <c r="J48" s="52">
        <f>+'Ark1'!T339</f>
        <v>44.293204625160605</v>
      </c>
      <c r="K48" s="52"/>
      <c r="L48" s="52">
        <f>+'Ark1'!U339</f>
        <v>44.568872028045718</v>
      </c>
      <c r="M48" s="95"/>
      <c r="N48" s="11">
        <f>+'Ark1'!W339</f>
        <v>58.896440890561301</v>
      </c>
      <c r="O48" s="14"/>
      <c r="P48" s="14">
        <f>+'Ark1'!Y339</f>
        <v>151.51773283160901</v>
      </c>
      <c r="Q48" s="14"/>
      <c r="R48" s="14">
        <f>+'Ark1'!AA339</f>
        <v>30.127228163722521</v>
      </c>
      <c r="S48" s="11">
        <f>+'Ark1'!AB339</f>
        <v>5.015280807863272</v>
      </c>
      <c r="T48" s="14">
        <f>+'Ark1'!AC339</f>
        <v>-41.61190488563718</v>
      </c>
      <c r="U48" s="14">
        <f t="shared" ref="U48:U81" si="1">+G48/E48</f>
        <v>34.29032258064516</v>
      </c>
      <c r="V48" s="11">
        <f>+'Ark1'!V339</f>
        <v>14.88852304797742</v>
      </c>
      <c r="W48" s="39"/>
      <c r="X48" s="24"/>
      <c r="Y48" s="24"/>
      <c r="Z48" s="24"/>
    </row>
    <row r="49" spans="1:26" ht="15.6">
      <c r="A49" s="39"/>
      <c r="B49" s="3">
        <f>+'Ark1'!C340</f>
        <v>2016</v>
      </c>
      <c r="C49" s="3">
        <f>+'Ark1'!G340</f>
        <v>2</v>
      </c>
      <c r="D49" s="3" t="s">
        <v>68</v>
      </c>
      <c r="E49" s="3">
        <f>+'Ark1'!Q340</f>
        <v>303</v>
      </c>
      <c r="F49" s="14"/>
      <c r="G49" s="14">
        <f>+'Ark1'!R340</f>
        <v>11790</v>
      </c>
      <c r="H49" s="14"/>
      <c r="I49" s="14">
        <f>+'Ark1'!S340</f>
        <v>11790</v>
      </c>
      <c r="J49" s="52">
        <f>+'Ark1'!T340</f>
        <v>40.938921490329527</v>
      </c>
      <c r="K49" s="52"/>
      <c r="L49" s="52">
        <f>+'Ark1'!U340</f>
        <v>41.16032310053712</v>
      </c>
      <c r="M49" s="95"/>
      <c r="N49" s="11">
        <f>+'Ark1'!W340</f>
        <v>59.009584393553837</v>
      </c>
      <c r="O49" s="14"/>
      <c r="P49" s="14">
        <f>+'Ark1'!Y340</f>
        <v>151.3949194232394</v>
      </c>
      <c r="Q49" s="14"/>
      <c r="R49" s="14">
        <f>+'Ark1'!AA340</f>
        <v>29.625528107760523</v>
      </c>
      <c r="S49" s="11">
        <f>+'Ark1'!AB340</f>
        <v>4.553907781052648</v>
      </c>
      <c r="T49" s="14">
        <f>+'Ark1'!AC340</f>
        <v>-41.519842908689377</v>
      </c>
      <c r="U49" s="14">
        <f t="shared" si="1"/>
        <v>38.910891089108908</v>
      </c>
      <c r="V49" s="11">
        <f>+'Ark1'!V340</f>
        <v>14.98905852417303</v>
      </c>
      <c r="W49" s="39"/>
      <c r="X49" s="24"/>
      <c r="Y49" s="24"/>
      <c r="Z49" s="24"/>
    </row>
    <row r="50" spans="1:26" ht="15.6">
      <c r="A50" s="39"/>
      <c r="B50" s="3">
        <f>+'Ark1'!C341</f>
        <v>2016</v>
      </c>
      <c r="C50" s="3">
        <f>+'Ark1'!G341</f>
        <v>3</v>
      </c>
      <c r="D50" s="3" t="s">
        <v>587</v>
      </c>
      <c r="E50" s="3">
        <f>+'Ark1'!Q341</f>
        <v>112</v>
      </c>
      <c r="F50" s="14"/>
      <c r="G50" s="14">
        <f>+'Ark1'!R341</f>
        <v>879</v>
      </c>
      <c r="H50" s="14"/>
      <c r="I50" s="14">
        <f>+'Ark1'!S341</f>
        <v>853</v>
      </c>
      <c r="J50" s="52">
        <f>+'Ark1'!T341</f>
        <v>3.052189312128895</v>
      </c>
      <c r="K50" s="52"/>
      <c r="L50" s="52">
        <f>+'Ark1'!U341</f>
        <v>2.7760835943672277</v>
      </c>
      <c r="M50" s="95"/>
      <c r="N50" s="11">
        <f>+'Ark1'!W341</f>
        <v>59.451348182883947</v>
      </c>
      <c r="O50" s="14"/>
      <c r="P50" s="14">
        <f>+'Ark1'!Y341</f>
        <v>136.95881683731523</v>
      </c>
      <c r="Q50" s="14"/>
      <c r="R50" s="14">
        <f>+'Ark1'!AA341</f>
        <v>22.032302241358433</v>
      </c>
      <c r="S50" s="11">
        <f>+'Ark1'!AB341</f>
        <v>4.743012500986362</v>
      </c>
      <c r="T50" s="14">
        <f>+'Ark1'!AC341</f>
        <v>-27.68992643358316</v>
      </c>
      <c r="U50" s="14">
        <f t="shared" si="1"/>
        <v>7.8482142857142856</v>
      </c>
      <c r="V50" s="11">
        <f>+'Ark1'!V341</f>
        <v>15.00227531285552</v>
      </c>
      <c r="W50" s="39"/>
      <c r="X50" s="24"/>
      <c r="Y50" s="24"/>
      <c r="Z50" s="24"/>
    </row>
    <row r="51" spans="1:26" ht="15.6">
      <c r="A51" s="39"/>
      <c r="B51" s="3">
        <f>+'Ark1'!C342</f>
        <v>2016</v>
      </c>
      <c r="C51" s="3">
        <f>+'Ark1'!G342</f>
        <v>4</v>
      </c>
      <c r="D51" s="3" t="s">
        <v>69</v>
      </c>
      <c r="E51" s="3">
        <f>+'Ark1'!Q342</f>
        <v>64</v>
      </c>
      <c r="F51" s="14"/>
      <c r="G51" s="14">
        <f>+'Ark1'!R342</f>
        <v>3374</v>
      </c>
      <c r="H51" s="14"/>
      <c r="I51" s="14">
        <f>+'Ark1'!S342</f>
        <v>3367</v>
      </c>
      <c r="J51" s="52">
        <f>+'Ark1'!T342</f>
        <v>11.715684572380985</v>
      </c>
      <c r="K51" s="52"/>
      <c r="L51" s="52">
        <f>+'Ark1'!U342</f>
        <v>11.494721277049941</v>
      </c>
      <c r="M51" s="95"/>
      <c r="N51" s="11">
        <f>+'Ark1'!W342</f>
        <v>58.694980694980714</v>
      </c>
      <c r="O51" s="14"/>
      <c r="P51" s="14">
        <f>+'Ark1'!Y342</f>
        <v>147.74054534676955</v>
      </c>
      <c r="Q51" s="14"/>
      <c r="R51" s="14">
        <f>+'Ark1'!AA342</f>
        <v>31.75647189901472</v>
      </c>
      <c r="S51" s="11">
        <f>+'Ark1'!AB342</f>
        <v>4.9060597617665236</v>
      </c>
      <c r="T51" s="14">
        <f>+'Ark1'!AC342</f>
        <v>-60.161001189384358</v>
      </c>
      <c r="U51" s="14">
        <f t="shared" si="1"/>
        <v>52.71875</v>
      </c>
      <c r="V51" s="11">
        <f>+'Ark1'!V342</f>
        <v>14.733550681683463</v>
      </c>
      <c r="W51" s="39"/>
      <c r="X51" s="24"/>
      <c r="Y51" s="24"/>
      <c r="Z51" s="24"/>
    </row>
    <row r="52" spans="1:26" ht="15.6">
      <c r="A52" s="39"/>
      <c r="B52" s="40">
        <f>+'Ark1'!C343</f>
        <v>2015</v>
      </c>
      <c r="C52" s="40">
        <f>+'Ark1'!G343</f>
        <v>1</v>
      </c>
      <c r="D52" s="40" t="s">
        <v>459</v>
      </c>
      <c r="E52" s="40">
        <f>+'Ark1'!Q343</f>
        <v>619</v>
      </c>
      <c r="F52" s="75"/>
      <c r="G52" s="75">
        <f>+'Ark1'!R343</f>
        <v>19371</v>
      </c>
      <c r="H52" s="75"/>
      <c r="I52" s="75">
        <f>+'Ark1'!S343</f>
        <v>19371</v>
      </c>
      <c r="J52" s="149">
        <f>+'Ark1'!T343</f>
        <v>46.881579902708189</v>
      </c>
      <c r="K52" s="149"/>
      <c r="L52" s="149">
        <f>+'Ark1'!U343</f>
        <v>46.738563998434337</v>
      </c>
      <c r="M52" s="95"/>
      <c r="N52" s="41">
        <f>+'Ark1'!W343</f>
        <v>59.024727685715774</v>
      </c>
      <c r="O52" s="75"/>
      <c r="P52" s="75">
        <f>+'Ark1'!Y343</f>
        <v>138.54457178256217</v>
      </c>
      <c r="Q52" s="75"/>
      <c r="R52" s="75">
        <f>+'Ark1'!AA343</f>
        <v>30.908404990908696</v>
      </c>
      <c r="S52" s="41">
        <f>+'Ark1'!AB343</f>
        <v>4.4069554436136409</v>
      </c>
      <c r="T52" s="75">
        <f>+'Ark1'!AC343</f>
        <v>-23.035799878560969</v>
      </c>
      <c r="U52" s="75">
        <f t="shared" si="1"/>
        <v>31.294022617124394</v>
      </c>
      <c r="V52" s="41">
        <f>+'Ark1'!V343</f>
        <v>15.008053275514939</v>
      </c>
      <c r="W52" s="39"/>
      <c r="X52" s="24"/>
      <c r="Y52" s="24"/>
      <c r="Z52" s="24"/>
    </row>
    <row r="53" spans="1:26" ht="15.6">
      <c r="A53" s="39"/>
      <c r="B53" s="40">
        <f>+'Ark1'!C344</f>
        <v>2015</v>
      </c>
      <c r="C53" s="40">
        <f>+'Ark1'!G344</f>
        <v>2</v>
      </c>
      <c r="D53" s="40" t="s">
        <v>68</v>
      </c>
      <c r="E53" s="40">
        <f>+'Ark1'!Q344</f>
        <v>530</v>
      </c>
      <c r="F53" s="75"/>
      <c r="G53" s="75">
        <f>+'Ark1'!R344</f>
        <v>15297</v>
      </c>
      <c r="H53" s="75"/>
      <c r="I53" s="75">
        <f>+'Ark1'!S344</f>
        <v>15297</v>
      </c>
      <c r="J53" s="149">
        <f>+'Ark1'!T344</f>
        <v>37.021709141073117</v>
      </c>
      <c r="K53" s="149"/>
      <c r="L53" s="149">
        <f>+'Ark1'!U344</f>
        <v>37.481296062790989</v>
      </c>
      <c r="M53" s="95"/>
      <c r="N53" s="41">
        <f>+'Ark1'!W344</f>
        <v>59.686082238347389</v>
      </c>
      <c r="O53" s="75"/>
      <c r="P53" s="75">
        <f>+'Ark1'!Y344</f>
        <v>140.69365888736343</v>
      </c>
      <c r="Q53" s="75"/>
      <c r="R53" s="75">
        <f>+'Ark1'!AA344</f>
        <v>30.827886090732822</v>
      </c>
      <c r="S53" s="41">
        <f>+'Ark1'!AB344</f>
        <v>4.1550218417117888</v>
      </c>
      <c r="T53" s="75">
        <f>+'Ark1'!AC344</f>
        <v>-37.030799379717855</v>
      </c>
      <c r="U53" s="75">
        <f t="shared" si="1"/>
        <v>28.862264150943396</v>
      </c>
      <c r="V53" s="41">
        <f>+'Ark1'!V344</f>
        <v>15.348499705824677</v>
      </c>
      <c r="W53" s="39"/>
      <c r="X53" s="24"/>
      <c r="Y53" s="24"/>
      <c r="Z53" s="24"/>
    </row>
    <row r="54" spans="1:26" ht="15.6">
      <c r="A54" s="39"/>
      <c r="B54" s="40">
        <f>+'Ark1'!C345</f>
        <v>2015</v>
      </c>
      <c r="C54" s="40">
        <f>+'Ark1'!G345</f>
        <v>3</v>
      </c>
      <c r="D54" s="40" t="s">
        <v>587</v>
      </c>
      <c r="E54" s="40">
        <f>+'Ark1'!Q345</f>
        <v>249</v>
      </c>
      <c r="F54" s="75"/>
      <c r="G54" s="75">
        <f>+'Ark1'!R345</f>
        <v>2681</v>
      </c>
      <c r="H54" s="75"/>
      <c r="I54" s="75">
        <f>+'Ark1'!S345</f>
        <v>2670</v>
      </c>
      <c r="J54" s="149">
        <f>+'Ark1'!T345</f>
        <v>6.4885403809385513</v>
      </c>
      <c r="K54" s="149"/>
      <c r="L54" s="149">
        <f>+'Ark1'!U345</f>
        <v>5.8673680016527765</v>
      </c>
      <c r="M54" s="95"/>
      <c r="N54" s="41">
        <f>+'Ark1'!W345</f>
        <v>59.335955056179778</v>
      </c>
      <c r="O54" s="75"/>
      <c r="P54" s="75">
        <f>+'Ark1'!Y345</f>
        <v>125.66452816113382</v>
      </c>
      <c r="Q54" s="75"/>
      <c r="R54" s="75">
        <f>+'Ark1'!AA345</f>
        <v>25.390734239331326</v>
      </c>
      <c r="S54" s="41">
        <f>+'Ark1'!AB345</f>
        <v>3.9338942173545712</v>
      </c>
      <c r="T54" s="75">
        <f>+'Ark1'!AC345</f>
        <v>-26.993838065347976</v>
      </c>
      <c r="U54" s="75">
        <f t="shared" si="1"/>
        <v>10.76706827309237</v>
      </c>
      <c r="V54" s="41">
        <f>+'Ark1'!V345</f>
        <v>15.153674002237972</v>
      </c>
      <c r="W54" s="39"/>
      <c r="X54" s="24"/>
      <c r="Y54" s="24"/>
      <c r="Z54" s="24"/>
    </row>
    <row r="55" spans="1:26" ht="15.6">
      <c r="A55" s="39"/>
      <c r="B55" s="40">
        <f>+'Ark1'!C346</f>
        <v>2015</v>
      </c>
      <c r="C55" s="40">
        <f>+'Ark1'!G346</f>
        <v>4</v>
      </c>
      <c r="D55" s="40" t="s">
        <v>69</v>
      </c>
      <c r="E55" s="40">
        <f>+'Ark1'!Q346</f>
        <v>105</v>
      </c>
      <c r="F55" s="75"/>
      <c r="G55" s="75">
        <f>+'Ark1'!R346</f>
        <v>3970</v>
      </c>
      <c r="H55" s="75"/>
      <c r="I55" s="75">
        <f>+'Ark1'!S346</f>
        <v>3970</v>
      </c>
      <c r="J55" s="149">
        <f>+'Ark1'!T346</f>
        <v>9.6081705752801376</v>
      </c>
      <c r="K55" s="149"/>
      <c r="L55" s="149">
        <f>+'Ark1'!U346</f>
        <v>9.912771937121903</v>
      </c>
      <c r="M55" s="95"/>
      <c r="N55" s="41">
        <f>+'Ark1'!W346</f>
        <v>58.921662468513858</v>
      </c>
      <c r="O55" s="75"/>
      <c r="P55" s="75">
        <f>+'Ark1'!Y346</f>
        <v>143.37413098236769</v>
      </c>
      <c r="Q55" s="75"/>
      <c r="R55" s="75">
        <f>+'Ark1'!AA346</f>
        <v>34.517187604350632</v>
      </c>
      <c r="S55" s="41">
        <f>+'Ark1'!AB346</f>
        <v>5.2423060337088891</v>
      </c>
      <c r="T55" s="75">
        <f>+'Ark1'!AC346</f>
        <v>-58.592000681247846</v>
      </c>
      <c r="U55" s="75">
        <f t="shared" si="1"/>
        <v>37.80952380952381</v>
      </c>
      <c r="V55" s="41">
        <f>+'Ark1'!V346</f>
        <v>14.921914357682621</v>
      </c>
      <c r="W55" s="39"/>
      <c r="X55" s="24"/>
      <c r="Y55" s="24"/>
      <c r="Z55" s="24"/>
    </row>
    <row r="56" spans="1:26" ht="15.6">
      <c r="A56" s="39"/>
      <c r="B56" s="40">
        <f>+'Ark1'!C347</f>
        <v>2014</v>
      </c>
      <c r="C56" s="40">
        <f>+'Ark1'!G347</f>
        <v>1</v>
      </c>
      <c r="D56" s="40" t="s">
        <v>459</v>
      </c>
      <c r="E56" s="40">
        <f>+'Ark1'!Q347</f>
        <v>533</v>
      </c>
      <c r="F56" s="75"/>
      <c r="G56" s="75">
        <f>+'Ark1'!R347</f>
        <v>18118</v>
      </c>
      <c r="H56" s="75"/>
      <c r="I56" s="75">
        <f>+'Ark1'!S347</f>
        <v>18104</v>
      </c>
      <c r="J56" s="149">
        <f>+'Ark1'!T347</f>
        <v>48.599785407725321</v>
      </c>
      <c r="K56" s="149"/>
      <c r="L56" s="149">
        <f>+'Ark1'!U347</f>
        <v>48.697178203640803</v>
      </c>
      <c r="M56" s="95"/>
      <c r="N56" s="41">
        <f>+'Ark1'!W347</f>
        <v>59.151679186920013</v>
      </c>
      <c r="O56" s="75"/>
      <c r="P56" s="75">
        <f>+'Ark1'!Y347</f>
        <v>143.09842697869655</v>
      </c>
      <c r="Q56" s="75"/>
      <c r="R56" s="75">
        <f>+'Ark1'!AA347</f>
        <v>33.028015812435989</v>
      </c>
      <c r="S56" s="41">
        <f>+'Ark1'!AB347</f>
        <v>4.577796908273899</v>
      </c>
      <c r="T56" s="75">
        <f>+'Ark1'!AC347</f>
        <v>-35.107822919295081</v>
      </c>
      <c r="U56" s="75">
        <f t="shared" si="1"/>
        <v>33.992495309568483</v>
      </c>
      <c r="V56" s="41">
        <f>+'Ark1'!V347</f>
        <v>15.699856496302022</v>
      </c>
      <c r="W56" s="39"/>
      <c r="X56" s="24"/>
      <c r="Y56" s="24"/>
      <c r="Z56" s="24"/>
    </row>
    <row r="57" spans="1:26" ht="15.6">
      <c r="A57" s="39"/>
      <c r="B57" s="40">
        <f>+'Ark1'!C348</f>
        <v>2014</v>
      </c>
      <c r="C57" s="40">
        <f>+'Ark1'!G348</f>
        <v>2</v>
      </c>
      <c r="D57" s="40" t="s">
        <v>68</v>
      </c>
      <c r="E57" s="40">
        <f>+'Ark1'!Q348</f>
        <v>450</v>
      </c>
      <c r="F57" s="75"/>
      <c r="G57" s="75">
        <f>+'Ark1'!R348</f>
        <v>13924</v>
      </c>
      <c r="H57" s="75"/>
      <c r="I57" s="75">
        <f>+'Ark1'!S348</f>
        <v>13912</v>
      </c>
      <c r="J57" s="149">
        <f>+'Ark1'!T348</f>
        <v>37.349785407725328</v>
      </c>
      <c r="K57" s="149"/>
      <c r="L57" s="149">
        <f>+'Ark1'!U348</f>
        <v>37.734484874119239</v>
      </c>
      <c r="M57" s="95"/>
      <c r="N57" s="41">
        <f>+'Ark1'!W348</f>
        <v>59.454212190914319</v>
      </c>
      <c r="O57" s="75"/>
      <c r="P57" s="75">
        <f>+'Ark1'!Y348</f>
        <v>144.28318802068361</v>
      </c>
      <c r="Q57" s="75"/>
      <c r="R57" s="75">
        <f>+'Ark1'!AA348</f>
        <v>30.634283899536776</v>
      </c>
      <c r="S57" s="41">
        <f>+'Ark1'!AB348</f>
        <v>4.3606369684239805</v>
      </c>
      <c r="T57" s="75">
        <f>+'Ark1'!AC348</f>
        <v>-42.77266123993293</v>
      </c>
      <c r="U57" s="75">
        <f t="shared" si="1"/>
        <v>30.942222222222224</v>
      </c>
      <c r="V57" s="41">
        <f>+'Ark1'!V348</f>
        <v>16.196854352197644</v>
      </c>
      <c r="W57" s="39"/>
      <c r="X57" s="24"/>
      <c r="Y57" s="24"/>
      <c r="Z57" s="24"/>
    </row>
    <row r="58" spans="1:26" ht="15.6">
      <c r="A58" s="39"/>
      <c r="B58" s="40">
        <f>+'Ark1'!C349</f>
        <v>2014</v>
      </c>
      <c r="C58" s="40">
        <f>+'Ark1'!G349</f>
        <v>3</v>
      </c>
      <c r="D58" s="40" t="s">
        <v>587</v>
      </c>
      <c r="E58" s="40">
        <f>+'Ark1'!Q349</f>
        <v>200</v>
      </c>
      <c r="F58" s="75"/>
      <c r="G58" s="75">
        <f>+'Ark1'!R349</f>
        <v>1532</v>
      </c>
      <c r="H58" s="75"/>
      <c r="I58" s="75">
        <f>+'Ark1'!S349</f>
        <v>1494</v>
      </c>
      <c r="J58" s="149">
        <f>+'Ark1'!T349</f>
        <v>4.1094420600858372</v>
      </c>
      <c r="K58" s="149"/>
      <c r="L58" s="149">
        <f>+'Ark1'!U349</f>
        <v>3.6810879698650383</v>
      </c>
      <c r="M58" s="95"/>
      <c r="N58" s="41">
        <f>+'Ark1'!W349</f>
        <v>59.550870147255694</v>
      </c>
      <c r="O58" s="75"/>
      <c r="P58" s="75">
        <f>+'Ark1'!Y349</f>
        <v>127.92597911227163</v>
      </c>
      <c r="Q58" s="75"/>
      <c r="R58" s="75">
        <f>+'Ark1'!AA349</f>
        <v>27.299088273601871</v>
      </c>
      <c r="S58" s="41">
        <f>+'Ark1'!AB349</f>
        <v>4.2114170274849458</v>
      </c>
      <c r="T58" s="75">
        <f>+'Ark1'!AC349</f>
        <v>-24.989621417382882</v>
      </c>
      <c r="U58" s="75">
        <f t="shared" si="1"/>
        <v>7.66</v>
      </c>
      <c r="V58" s="41">
        <f>+'Ark1'!V349</f>
        <v>15.795691906005223</v>
      </c>
      <c r="W58" s="39"/>
      <c r="X58" s="24"/>
      <c r="Y58" s="24"/>
      <c r="Z58" s="24"/>
    </row>
    <row r="59" spans="1:26" ht="15.6">
      <c r="A59" s="39"/>
      <c r="B59" s="40">
        <f>+'Ark1'!C350</f>
        <v>2014</v>
      </c>
      <c r="C59" s="40">
        <f>+'Ark1'!G350</f>
        <v>4</v>
      </c>
      <c r="D59" s="40" t="s">
        <v>69</v>
      </c>
      <c r="E59" s="40">
        <f>+'Ark1'!Q350</f>
        <v>87</v>
      </c>
      <c r="F59" s="75"/>
      <c r="G59" s="75">
        <f>+'Ark1'!R350</f>
        <v>3706</v>
      </c>
      <c r="H59" s="75"/>
      <c r="I59" s="75">
        <f>+'Ark1'!S350</f>
        <v>3698</v>
      </c>
      <c r="J59" s="149">
        <f>+'Ark1'!T350</f>
        <v>9.9409871244635237</v>
      </c>
      <c r="K59" s="149"/>
      <c r="L59" s="149">
        <f>+'Ark1'!U350</f>
        <v>9.8872489523749376</v>
      </c>
      <c r="M59" s="95"/>
      <c r="N59" s="41">
        <f>+'Ark1'!W350</f>
        <v>59.404542996214161</v>
      </c>
      <c r="O59" s="75"/>
      <c r="P59" s="75">
        <f>+'Ark1'!Y350</f>
        <v>142.04023205612481</v>
      </c>
      <c r="Q59" s="75"/>
      <c r="R59" s="75">
        <f>+'Ark1'!AA350</f>
        <v>32.462673919059874</v>
      </c>
      <c r="S59" s="41">
        <f>+'Ark1'!AB350</f>
        <v>4.6282226045713122</v>
      </c>
      <c r="T59" s="75">
        <f>+'Ark1'!AC350</f>
        <v>-53.908724346140112</v>
      </c>
      <c r="U59" s="75">
        <f t="shared" si="1"/>
        <v>42.597701149425291</v>
      </c>
      <c r="V59" s="41">
        <f>+'Ark1'!V350</f>
        <v>17.633297355639499</v>
      </c>
      <c r="W59" s="39"/>
      <c r="X59" s="24"/>
      <c r="Y59" s="24"/>
      <c r="Z59" s="2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24"/>
      <c r="Y60" s="24"/>
      <c r="Z60" s="24"/>
    </row>
    <row r="61" spans="1:26" ht="15.6">
      <c r="A61" s="39"/>
      <c r="B61" s="40">
        <f>+'Ark1'!C351</f>
        <v>2013</v>
      </c>
      <c r="C61" s="40">
        <f>+'Ark1'!G351</f>
        <v>1</v>
      </c>
      <c r="D61" s="40" t="s">
        <v>459</v>
      </c>
      <c r="E61" s="40">
        <f>+'Ark1'!Q351</f>
        <v>510</v>
      </c>
      <c r="F61" s="75"/>
      <c r="G61" s="75">
        <f>+'Ark1'!R351</f>
        <v>17031</v>
      </c>
      <c r="H61" s="75"/>
      <c r="I61" s="75">
        <f>+'Ark1'!S351</f>
        <v>17006</v>
      </c>
      <c r="J61" s="149">
        <f>+'Ark1'!T351</f>
        <v>46.340335219851994</v>
      </c>
      <c r="K61" s="149"/>
      <c r="L61" s="149">
        <f>+'Ark1'!U351</f>
        <v>46.825081648733885</v>
      </c>
      <c r="M61" s="95"/>
      <c r="N61" s="41">
        <f>+'Ark1'!W351</f>
        <v>59.133952722568509</v>
      </c>
      <c r="O61" s="75"/>
      <c r="P61" s="75">
        <f>+'Ark1'!Y351</f>
        <v>145.02811931184317</v>
      </c>
      <c r="Q61" s="75"/>
      <c r="R61" s="75">
        <f>+'Ark1'!AA351</f>
        <v>33.654324617258069</v>
      </c>
      <c r="S61" s="41">
        <f>+'Ark1'!AB351</f>
        <v>4.4643902884815487</v>
      </c>
      <c r="T61" s="75">
        <f>+'Ark1'!AC351</f>
        <v>-36.344929242054931</v>
      </c>
      <c r="U61" s="75">
        <f t="shared" si="1"/>
        <v>33.39411764705882</v>
      </c>
      <c r="V61" s="41">
        <f>+'Ark1'!V351</f>
        <v>15.803828313076156</v>
      </c>
      <c r="W61" s="39"/>
      <c r="X61" s="24"/>
      <c r="Y61" s="24"/>
      <c r="Z61" s="24"/>
    </row>
    <row r="62" spans="1:26" ht="15.6">
      <c r="A62" s="39"/>
      <c r="B62" s="40">
        <f>+'Ark1'!C352</f>
        <v>2013</v>
      </c>
      <c r="C62" s="40">
        <f>+'Ark1'!G352</f>
        <v>2</v>
      </c>
      <c r="D62" s="40" t="s">
        <v>68</v>
      </c>
      <c r="E62" s="40">
        <f>+'Ark1'!Q352</f>
        <v>435</v>
      </c>
      <c r="F62" s="75"/>
      <c r="G62" s="75">
        <f>+'Ark1'!R352</f>
        <v>14881</v>
      </c>
      <c r="H62" s="75"/>
      <c r="I62" s="75">
        <f>+'Ark1'!S352</f>
        <v>14864</v>
      </c>
      <c r="J62" s="149">
        <f>+'Ark1'!T352</f>
        <v>40.490313452329126</v>
      </c>
      <c r="K62" s="149"/>
      <c r="L62" s="149">
        <f>+'Ark1'!U352</f>
        <v>40.045020649529526</v>
      </c>
      <c r="M62" s="95"/>
      <c r="N62" s="41">
        <f>+'Ark1'!W352</f>
        <v>59.510629709364913</v>
      </c>
      <c r="O62" s="75"/>
      <c r="P62" s="75">
        <f>+'Ark1'!Y352</f>
        <v>141.94830992540881</v>
      </c>
      <c r="Q62" s="75"/>
      <c r="R62" s="75">
        <f>+'Ark1'!AA352</f>
        <v>30.739484374701274</v>
      </c>
      <c r="S62" s="41">
        <f>+'Ark1'!AB352</f>
        <v>4.1932778528696808</v>
      </c>
      <c r="T62" s="75">
        <f>+'Ark1'!AC352</f>
        <v>-41.653820752010198</v>
      </c>
      <c r="U62" s="75">
        <f t="shared" si="1"/>
        <v>34.209195402298853</v>
      </c>
      <c r="V62" s="41">
        <f>+'Ark1'!V352</f>
        <v>16.597943686580201</v>
      </c>
      <c r="W62" s="39"/>
      <c r="X62" s="24"/>
      <c r="Y62" s="24"/>
      <c r="Z62" s="24"/>
    </row>
    <row r="63" spans="1:26" ht="15.6">
      <c r="A63" s="39"/>
      <c r="B63" s="40">
        <f>+'Ark1'!C353</f>
        <v>2013</v>
      </c>
      <c r="C63" s="40">
        <f>+'Ark1'!G353</f>
        <v>3</v>
      </c>
      <c r="D63" s="40" t="s">
        <v>587</v>
      </c>
      <c r="E63" s="40">
        <f>+'Ark1'!Q353</f>
        <v>141</v>
      </c>
      <c r="F63" s="75"/>
      <c r="G63" s="75">
        <f>+'Ark1'!R353</f>
        <v>1057</v>
      </c>
      <c r="H63" s="75"/>
      <c r="I63" s="75">
        <f>+'Ark1'!S353</f>
        <v>993</v>
      </c>
      <c r="J63" s="149">
        <f>+'Ark1'!T353</f>
        <v>2.8760339573356557</v>
      </c>
      <c r="K63" s="149"/>
      <c r="L63" s="149">
        <f>+'Ark1'!U353</f>
        <v>2.4923661893085409</v>
      </c>
      <c r="M63" s="95"/>
      <c r="N63" s="41">
        <f>+'Ark1'!W353</f>
        <v>60.354481369587113</v>
      </c>
      <c r="O63" s="75"/>
      <c r="P63" s="75">
        <f>+'Ark1'!Y353</f>
        <v>124.38003784295196</v>
      </c>
      <c r="Q63" s="75"/>
      <c r="R63" s="75">
        <f>+'Ark1'!AA353</f>
        <v>26.866441097853546</v>
      </c>
      <c r="S63" s="41">
        <f>+'Ark1'!AB353</f>
        <v>4.035494900448513</v>
      </c>
      <c r="T63" s="75">
        <f>+'Ark1'!AC353</f>
        <v>-30.84703733817264</v>
      </c>
      <c r="U63" s="75">
        <f t="shared" si="1"/>
        <v>7.4964539007092199</v>
      </c>
      <c r="V63" s="41">
        <f>+'Ark1'!V353</f>
        <v>17.082308420056766</v>
      </c>
      <c r="W63" s="39"/>
      <c r="X63" s="24"/>
      <c r="Y63" s="24"/>
      <c r="Z63" s="24"/>
    </row>
    <row r="64" spans="1:26" ht="15.6">
      <c r="A64" s="39"/>
      <c r="B64" s="40">
        <f>+'Ark1'!C354</f>
        <v>2013</v>
      </c>
      <c r="C64" s="40">
        <f>+'Ark1'!G354</f>
        <v>4</v>
      </c>
      <c r="D64" s="40" t="s">
        <v>69</v>
      </c>
      <c r="E64" s="40">
        <f>+'Ark1'!Q354</f>
        <v>90</v>
      </c>
      <c r="F64" s="75"/>
      <c r="G64" s="75">
        <f>+'Ark1'!R354</f>
        <v>3783</v>
      </c>
      <c r="H64" s="75"/>
      <c r="I64" s="75">
        <f>+'Ark1'!S354</f>
        <v>3778</v>
      </c>
      <c r="J64" s="149">
        <f>+'Ark1'!T354</f>
        <v>10.293317370483239</v>
      </c>
      <c r="K64" s="149"/>
      <c r="L64" s="149">
        <f>+'Ark1'!U354</f>
        <v>10.637531512428039</v>
      </c>
      <c r="M64" s="95"/>
      <c r="N64" s="41">
        <f>+'Ark1'!W354</f>
        <v>58.505558496559026</v>
      </c>
      <c r="O64" s="75"/>
      <c r="P64" s="75">
        <f>+'Ark1'!Y354</f>
        <v>148.32636003172036</v>
      </c>
      <c r="Q64" s="75"/>
      <c r="R64" s="75">
        <f>+'Ark1'!AA354</f>
        <v>34.924819747755095</v>
      </c>
      <c r="S64" s="41">
        <f>+'Ark1'!AB354</f>
        <v>5.1166484011176596</v>
      </c>
      <c r="T64" s="75">
        <f>+'Ark1'!AC354</f>
        <v>-57.789334061595419</v>
      </c>
      <c r="U64" s="75">
        <f t="shared" si="1"/>
        <v>42.033333333333331</v>
      </c>
      <c r="V64" s="41">
        <f>+'Ark1'!V354</f>
        <v>16.771609833465501</v>
      </c>
      <c r="W64" s="39"/>
      <c r="X64" s="24"/>
      <c r="Y64" s="24"/>
      <c r="Z64" s="2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24"/>
      <c r="Y65" s="24"/>
      <c r="Z65" s="24"/>
    </row>
    <row r="66" spans="1:26" ht="15.6">
      <c r="A66" s="39"/>
      <c r="B66" s="40">
        <f>+'Ark1'!C355</f>
        <v>2012</v>
      </c>
      <c r="C66" s="40">
        <f>+'Ark1'!G355</f>
        <v>1</v>
      </c>
      <c r="D66" s="40" t="s">
        <v>459</v>
      </c>
      <c r="E66" s="40">
        <f>+'Ark1'!Q355</f>
        <v>546</v>
      </c>
      <c r="F66" s="75"/>
      <c r="G66" s="75">
        <f>+'Ark1'!R355</f>
        <v>17605</v>
      </c>
      <c r="H66" s="75"/>
      <c r="I66" s="75">
        <f>+'Ark1'!S355</f>
        <v>17577</v>
      </c>
      <c r="J66" s="149">
        <f>+'Ark1'!T355</f>
        <v>46.789454100887681</v>
      </c>
      <c r="K66" s="149"/>
      <c r="L66" s="149">
        <f>+'Ark1'!U355</f>
        <v>46.959696834229135</v>
      </c>
      <c r="M66" s="95"/>
      <c r="N66" s="41">
        <f>+'Ark1'!W355</f>
        <v>59.045172668828592</v>
      </c>
      <c r="O66" s="75"/>
      <c r="P66" s="75">
        <f>+'Ark1'!Y355</f>
        <v>144.37790400454395</v>
      </c>
      <c r="Q66" s="75"/>
      <c r="R66" s="75">
        <f>+'Ark1'!AA355</f>
        <v>33.727721354975245</v>
      </c>
      <c r="S66" s="41">
        <f>+'Ark1'!AB355</f>
        <v>4.4767904678507069</v>
      </c>
      <c r="T66" s="75">
        <f>+'Ark1'!AC355</f>
        <v>-38.619903006979747</v>
      </c>
      <c r="U66" s="75">
        <f t="shared" si="1"/>
        <v>32.243589743589745</v>
      </c>
      <c r="V66" s="41">
        <f>+'Ark1'!V355</f>
        <v>15.957284862255037</v>
      </c>
      <c r="W66" s="39"/>
      <c r="X66" s="24"/>
      <c r="Y66" s="24"/>
      <c r="Z66" s="24"/>
    </row>
    <row r="67" spans="1:26" ht="15.6">
      <c r="A67" s="39"/>
      <c r="B67" s="40">
        <f>+'Ark1'!C356</f>
        <v>2012</v>
      </c>
      <c r="C67" s="40">
        <f>+'Ark1'!G356</f>
        <v>2</v>
      </c>
      <c r="D67" s="40" t="s">
        <v>68</v>
      </c>
      <c r="E67" s="40">
        <f>+'Ark1'!Q356</f>
        <v>499</v>
      </c>
      <c r="F67" s="75"/>
      <c r="G67" s="75">
        <f>+'Ark1'!R356</f>
        <v>15235</v>
      </c>
      <c r="H67" s="75"/>
      <c r="I67" s="75">
        <f>+'Ark1'!S356</f>
        <v>15205</v>
      </c>
      <c r="J67" s="149">
        <f>+'Ark1'!T356</f>
        <v>40.490618189549778</v>
      </c>
      <c r="K67" s="149"/>
      <c r="L67" s="149">
        <f>+'Ark1'!U356</f>
        <v>40.489646780735157</v>
      </c>
      <c r="M67" s="95"/>
      <c r="N67" s="41">
        <f>+'Ark1'!W356</f>
        <v>59.331535679052955</v>
      </c>
      <c r="O67" s="75"/>
      <c r="P67" s="75">
        <f>+'Ark1'!Y356</f>
        <v>143.85104036757423</v>
      </c>
      <c r="Q67" s="75"/>
      <c r="R67" s="75">
        <f>+'Ark1'!AA356</f>
        <v>31.523674205878965</v>
      </c>
      <c r="S67" s="41">
        <f>+'Ark1'!AB356</f>
        <v>4.2234195290517675</v>
      </c>
      <c r="T67" s="75">
        <f>+'Ark1'!AC356</f>
        <v>-40.079217576902593</v>
      </c>
      <c r="U67" s="75">
        <f t="shared" si="1"/>
        <v>30.531062124248496</v>
      </c>
      <c r="V67" s="41">
        <f>+'Ark1'!V356</f>
        <v>16.716179849031835</v>
      </c>
      <c r="W67" s="39"/>
      <c r="X67" s="24"/>
      <c r="Y67" s="24"/>
      <c r="Z67" s="24"/>
    </row>
    <row r="68" spans="1:26" ht="15.6">
      <c r="A68" s="39"/>
      <c r="B68" s="40">
        <f>+'Ark1'!C357</f>
        <v>2012</v>
      </c>
      <c r="C68" s="40">
        <f>+'Ark1'!G357</f>
        <v>3</v>
      </c>
      <c r="D68" s="40" t="s">
        <v>587</v>
      </c>
      <c r="E68" s="40">
        <f>+'Ark1'!Q357</f>
        <v>166</v>
      </c>
      <c r="F68" s="75"/>
      <c r="G68" s="75">
        <f>+'Ark1'!R357</f>
        <v>1156</v>
      </c>
      <c r="H68" s="75"/>
      <c r="I68" s="75">
        <f>+'Ark1'!S357</f>
        <v>1123</v>
      </c>
      <c r="J68" s="149">
        <f>+'Ark1'!T357</f>
        <v>3.0723435921968845</v>
      </c>
      <c r="K68" s="149"/>
      <c r="L68" s="149">
        <f>+'Ark1'!U357</f>
        <v>2.6193287891920161</v>
      </c>
      <c r="M68" s="95"/>
      <c r="N68" s="41">
        <f>+'Ark1'!W357</f>
        <v>60.367764915405161</v>
      </c>
      <c r="O68" s="75"/>
      <c r="P68" s="75">
        <f>+'Ark1'!Y357</f>
        <v>122.64325259515584</v>
      </c>
      <c r="Q68" s="75"/>
      <c r="R68" s="75">
        <f>+'Ark1'!AA357</f>
        <v>26.0344083345935</v>
      </c>
      <c r="S68" s="41">
        <f>+'Ark1'!AB357</f>
        <v>4.1349791556828501</v>
      </c>
      <c r="T68" s="75">
        <f>+'Ark1'!AC357</f>
        <v>-19.693457332087089</v>
      </c>
      <c r="U68" s="75">
        <f t="shared" si="1"/>
        <v>6.9638554216867474</v>
      </c>
      <c r="V68" s="41">
        <f>+'Ark1'!V357</f>
        <v>16.78287197231834</v>
      </c>
      <c r="W68" s="39"/>
      <c r="X68" s="24"/>
      <c r="Y68" s="24"/>
      <c r="Z68" s="24"/>
    </row>
    <row r="69" spans="1:26" ht="15.6">
      <c r="A69" s="39"/>
      <c r="B69" s="40">
        <f>+'Ark1'!C358</f>
        <v>2012</v>
      </c>
      <c r="C69" s="40">
        <f>+'Ark1'!G358</f>
        <v>4</v>
      </c>
      <c r="D69" s="40" t="s">
        <v>69</v>
      </c>
      <c r="E69" s="40">
        <f>+'Ark1'!Q358</f>
        <v>104</v>
      </c>
      <c r="F69" s="75"/>
      <c r="G69" s="75">
        <f>+'Ark1'!R358</f>
        <v>3630</v>
      </c>
      <c r="H69" s="75"/>
      <c r="I69" s="75">
        <f>+'Ark1'!S358</f>
        <v>3626</v>
      </c>
      <c r="J69" s="149">
        <f>+'Ark1'!T358</f>
        <v>9.647584117365648</v>
      </c>
      <c r="K69" s="149"/>
      <c r="L69" s="149">
        <f>+'Ark1'!U358</f>
        <v>9.9313275958436567</v>
      </c>
      <c r="M69" s="95"/>
      <c r="N69" s="41">
        <f>+'Ark1'!W358</f>
        <v>58.109762824048531</v>
      </c>
      <c r="O69" s="75"/>
      <c r="P69" s="75">
        <f>+'Ark1'!Y358</f>
        <v>148.08537190082694</v>
      </c>
      <c r="Q69" s="75"/>
      <c r="R69" s="75">
        <f>+'Ark1'!AA358</f>
        <v>33.335337838457001</v>
      </c>
      <c r="S69" s="41">
        <f>+'Ark1'!AB358</f>
        <v>4.9531816424192492</v>
      </c>
      <c r="T69" s="75">
        <f>+'Ark1'!AC358</f>
        <v>-50.991500330596473</v>
      </c>
      <c r="U69" s="75">
        <f t="shared" si="1"/>
        <v>34.903846153846153</v>
      </c>
      <c r="V69" s="41">
        <f>+'Ark1'!V358</f>
        <v>15.949035812672172</v>
      </c>
      <c r="W69" s="39"/>
      <c r="X69" s="24"/>
      <c r="Y69" s="24"/>
      <c r="Z69" s="24"/>
    </row>
    <row r="70" spans="1:26" ht="15.6">
      <c r="A70" s="39"/>
      <c r="B70" s="40">
        <f>+'Ark1'!C359</f>
        <v>2011</v>
      </c>
      <c r="C70" s="40">
        <f>+'Ark1'!G359</f>
        <v>1</v>
      </c>
      <c r="D70" s="40" t="s">
        <v>459</v>
      </c>
      <c r="E70" s="40">
        <f>+'Ark1'!Q359</f>
        <v>607</v>
      </c>
      <c r="F70" s="75"/>
      <c r="G70" s="75">
        <f>+'Ark1'!R359</f>
        <v>18220</v>
      </c>
      <c r="H70" s="75"/>
      <c r="I70" s="75">
        <f>+'Ark1'!S359</f>
        <v>18200</v>
      </c>
      <c r="J70" s="149">
        <f>+'Ark1'!T359</f>
        <v>48.835401645715514</v>
      </c>
      <c r="K70" s="149"/>
      <c r="L70" s="149">
        <f>+'Ark1'!U359</f>
        <v>49.099726355759202</v>
      </c>
      <c r="M70" s="95"/>
      <c r="N70" s="41">
        <f>+'Ark1'!W359</f>
        <v>58.92450549450551</v>
      </c>
      <c r="O70" s="75"/>
      <c r="P70" s="75">
        <f>+'Ark1'!Y359</f>
        <v>144.00796377607011</v>
      </c>
      <c r="Q70" s="75"/>
      <c r="R70" s="75">
        <f>+'Ark1'!AA359</f>
        <v>32.807507973094459</v>
      </c>
      <c r="S70" s="41">
        <f>+'Ark1'!AB359</f>
        <v>4.5272815907140052</v>
      </c>
      <c r="T70" s="75">
        <f>+'Ark1'!AC359</f>
        <v>-36.515349245311931</v>
      </c>
      <c r="U70" s="75">
        <f t="shared" si="1"/>
        <v>30.0164744645799</v>
      </c>
      <c r="V70" s="41">
        <f>+'Ark1'!V359</f>
        <v>15.760428100987919</v>
      </c>
      <c r="W70" s="39"/>
      <c r="X70" s="24"/>
      <c r="Y70" s="24"/>
      <c r="Z70" s="24"/>
    </row>
    <row r="71" spans="1:26" ht="15.6">
      <c r="A71" s="39"/>
      <c r="B71" s="40">
        <f>+'Ark1'!C360</f>
        <v>2011</v>
      </c>
      <c r="C71" s="40">
        <f>+'Ark1'!G360</f>
        <v>2</v>
      </c>
      <c r="D71" s="40" t="s">
        <v>68</v>
      </c>
      <c r="E71" s="40">
        <f>+'Ark1'!Q360</f>
        <v>562</v>
      </c>
      <c r="F71" s="75"/>
      <c r="G71" s="75">
        <f>+'Ark1'!R360</f>
        <v>14038</v>
      </c>
      <c r="H71" s="75"/>
      <c r="I71" s="75">
        <f>+'Ark1'!S360</f>
        <v>14001</v>
      </c>
      <c r="J71" s="149">
        <f>+'Ark1'!T360</f>
        <v>37.626310005628675</v>
      </c>
      <c r="K71" s="149"/>
      <c r="L71" s="149">
        <f>+'Ark1'!U360</f>
        <v>37.600210000653313</v>
      </c>
      <c r="M71" s="95"/>
      <c r="N71" s="41">
        <f>+'Ark1'!W360</f>
        <v>58.73930433540459</v>
      </c>
      <c r="O71" s="75"/>
      <c r="P71" s="75">
        <f>+'Ark1'!Y360</f>
        <v>143.13335232939161</v>
      </c>
      <c r="Q71" s="75"/>
      <c r="R71" s="75">
        <f>+'Ark1'!AA360</f>
        <v>32.03486987541455</v>
      </c>
      <c r="S71" s="41">
        <f>+'Ark1'!AB360</f>
        <v>4.2907545977137085</v>
      </c>
      <c r="T71" s="75">
        <f>+'Ark1'!AC360</f>
        <v>-36.40817963643989</v>
      </c>
      <c r="U71" s="75">
        <f t="shared" si="1"/>
        <v>24.978647686832741</v>
      </c>
      <c r="V71" s="41">
        <f>+'Ark1'!V360</f>
        <v>16.685781450349051</v>
      </c>
      <c r="W71" s="39"/>
      <c r="X71" s="24"/>
      <c r="Y71" s="24"/>
      <c r="Z71" s="24"/>
    </row>
    <row r="72" spans="1:26" ht="15.6">
      <c r="A72" s="39"/>
      <c r="B72" s="40">
        <f>+'Ark1'!C361</f>
        <v>2011</v>
      </c>
      <c r="C72" s="40">
        <f>+'Ark1'!G361</f>
        <v>3</v>
      </c>
      <c r="D72" s="40" t="s">
        <v>587</v>
      </c>
      <c r="E72" s="40">
        <f>+'Ark1'!Q361</f>
        <v>221</v>
      </c>
      <c r="F72" s="75"/>
      <c r="G72" s="75">
        <f>+'Ark1'!R361</f>
        <v>1437</v>
      </c>
      <c r="H72" s="75"/>
      <c r="I72" s="75">
        <f>+'Ark1'!S361</f>
        <v>1435</v>
      </c>
      <c r="J72" s="149">
        <f>+'Ark1'!T361</f>
        <v>3.8516175721675743</v>
      </c>
      <c r="K72" s="149"/>
      <c r="L72" s="149">
        <f>+'Ark1'!U361</f>
        <v>3.3504787820317001</v>
      </c>
      <c r="M72" s="95"/>
      <c r="N72" s="41">
        <f>+'Ark1'!W361</f>
        <v>59.603484320557484</v>
      </c>
      <c r="O72" s="75"/>
      <c r="P72" s="75">
        <f>+'Ark1'!Y361</f>
        <v>124.59652052887978</v>
      </c>
      <c r="Q72" s="75"/>
      <c r="R72" s="75">
        <f>+'Ark1'!AA361</f>
        <v>26.02823397929826</v>
      </c>
      <c r="S72" s="41">
        <f>+'Ark1'!AB361</f>
        <v>4.2092798243877807</v>
      </c>
      <c r="T72" s="75">
        <f>+'Ark1'!AC361</f>
        <v>-27.437671854978301</v>
      </c>
      <c r="U72" s="75">
        <f t="shared" si="1"/>
        <v>6.502262443438914</v>
      </c>
      <c r="V72" s="41">
        <f>+'Ark1'!V361</f>
        <v>16.96381350034795</v>
      </c>
      <c r="W72" s="39"/>
      <c r="X72" s="24"/>
      <c r="Y72" s="24"/>
      <c r="Z72" s="24"/>
    </row>
    <row r="73" spans="1:26" ht="15.6">
      <c r="A73" s="39"/>
      <c r="B73" s="40">
        <f>+'Ark1'!C362</f>
        <v>2011</v>
      </c>
      <c r="C73" s="40">
        <f>+'Ark1'!G362</f>
        <v>4</v>
      </c>
      <c r="D73" s="40" t="s">
        <v>69</v>
      </c>
      <c r="E73" s="40">
        <f>+'Ark1'!Q362</f>
        <v>119</v>
      </c>
      <c r="F73" s="75"/>
      <c r="G73" s="75">
        <f>+'Ark1'!R362</f>
        <v>3614</v>
      </c>
      <c r="H73" s="75"/>
      <c r="I73" s="75">
        <f>+'Ark1'!S362</f>
        <v>3603</v>
      </c>
      <c r="J73" s="149">
        <f>+'Ark1'!T362</f>
        <v>9.6866707764882438</v>
      </c>
      <c r="K73" s="149"/>
      <c r="L73" s="149">
        <f>+'Ark1'!U362</f>
        <v>9.9495848615558025</v>
      </c>
      <c r="M73" s="95"/>
      <c r="N73" s="41">
        <f>+'Ark1'!W362</f>
        <v>58.090480155426022</v>
      </c>
      <c r="O73" s="75"/>
      <c r="P73" s="75">
        <f>+'Ark1'!Y362</f>
        <v>147.12030713890411</v>
      </c>
      <c r="Q73" s="75"/>
      <c r="R73" s="75">
        <f>+'Ark1'!AA362</f>
        <v>32.930736566586454</v>
      </c>
      <c r="S73" s="41">
        <f>+'Ark1'!AB362</f>
        <v>4.7461366169107606</v>
      </c>
      <c r="T73" s="75">
        <f>+'Ark1'!AC362</f>
        <v>-49.935558217185317</v>
      </c>
      <c r="U73" s="75">
        <f t="shared" si="1"/>
        <v>30.369747899159663</v>
      </c>
      <c r="V73" s="41">
        <f>+'Ark1'!V362</f>
        <v>15.788046485888213</v>
      </c>
      <c r="W73" s="39"/>
      <c r="X73" s="24"/>
      <c r="Y73" s="24"/>
      <c r="Z73" s="24"/>
    </row>
    <row r="74" spans="1:26" ht="15.6">
      <c r="A74" s="39"/>
      <c r="B74" s="40">
        <f>+'Ark1'!C363</f>
        <v>2010</v>
      </c>
      <c r="C74" s="40">
        <f>+'Ark1'!G363</f>
        <v>1</v>
      </c>
      <c r="D74" s="40" t="s">
        <v>459</v>
      </c>
      <c r="E74" s="40">
        <f>+'Ark1'!Q363</f>
        <v>625</v>
      </c>
      <c r="F74" s="75"/>
      <c r="G74" s="75">
        <f>+'Ark1'!R363</f>
        <v>17156</v>
      </c>
      <c r="H74" s="75"/>
      <c r="I74" s="75">
        <f>+'Ark1'!S363</f>
        <v>17121</v>
      </c>
      <c r="J74" s="149">
        <f>+'Ark1'!T363</f>
        <v>46.251314264146878</v>
      </c>
      <c r="K74" s="149"/>
      <c r="L74" s="149">
        <f>+'Ark1'!U363</f>
        <v>46.676568057189925</v>
      </c>
      <c r="M74" s="95"/>
      <c r="N74" s="41">
        <f>+'Ark1'!W363</f>
        <v>58.877635652123118</v>
      </c>
      <c r="O74" s="75"/>
      <c r="P74" s="75">
        <f>+'Ark1'!Y363</f>
        <v>145.33001865236693</v>
      </c>
      <c r="Q74" s="75"/>
      <c r="R74" s="75">
        <f>+'Ark1'!AA363</f>
        <v>32.5200002835875</v>
      </c>
      <c r="S74" s="41">
        <f>+'Ark1'!AB363</f>
        <v>4.5442784981959763</v>
      </c>
      <c r="T74" s="75">
        <f>+'Ark1'!AC363</f>
        <v>-39.222887793169697</v>
      </c>
      <c r="U74" s="75">
        <f t="shared" si="1"/>
        <v>27.4496</v>
      </c>
      <c r="V74" s="41">
        <f>+'Ark1'!V363</f>
        <v>14.83591746327815</v>
      </c>
      <c r="W74" s="39"/>
      <c r="X74" s="24"/>
      <c r="Y74" s="24"/>
      <c r="Z74" s="24"/>
    </row>
    <row r="75" spans="1:26" ht="15.6">
      <c r="A75" s="39"/>
      <c r="B75" s="40">
        <f>+'Ark1'!C364</f>
        <v>2010</v>
      </c>
      <c r="C75" s="40">
        <f>+'Ark1'!G364</f>
        <v>2</v>
      </c>
      <c r="D75" s="40" t="s">
        <v>68</v>
      </c>
      <c r="E75" s="40">
        <f>+'Ark1'!Q364</f>
        <v>560</v>
      </c>
      <c r="F75" s="75"/>
      <c r="G75" s="75">
        <f>+'Ark1'!R364</f>
        <v>13489</v>
      </c>
      <c r="H75" s="75"/>
      <c r="I75" s="75">
        <f>+'Ark1'!S364</f>
        <v>13412</v>
      </c>
      <c r="J75" s="149">
        <f>+'Ark1'!T364</f>
        <v>36.365351953198719</v>
      </c>
      <c r="K75" s="149"/>
      <c r="L75" s="149">
        <f>+'Ark1'!U364</f>
        <v>36.075724065367801</v>
      </c>
      <c r="M75" s="95"/>
      <c r="N75" s="41">
        <f>+'Ark1'!W364</f>
        <v>57.654264837458989</v>
      </c>
      <c r="O75" s="75"/>
      <c r="P75" s="75">
        <f>+'Ark1'!Y364</f>
        <v>142.85904811327703</v>
      </c>
      <c r="Q75" s="75"/>
      <c r="R75" s="75">
        <f>+'Ark1'!AA364</f>
        <v>31.300741874451848</v>
      </c>
      <c r="S75" s="41">
        <f>+'Ark1'!AB364</f>
        <v>4.5269829756871101</v>
      </c>
      <c r="T75" s="75">
        <f>+'Ark1'!AC364</f>
        <v>-39.909428162208442</v>
      </c>
      <c r="U75" s="75">
        <f t="shared" si="1"/>
        <v>24.087499999999999</v>
      </c>
      <c r="V75" s="41">
        <f>+'Ark1'!V364</f>
        <v>14.354288679664911</v>
      </c>
      <c r="W75" s="39"/>
      <c r="X75" s="24"/>
      <c r="Y75" s="24"/>
      <c r="Z75" s="24"/>
    </row>
    <row r="76" spans="1:26" ht="15.6">
      <c r="A76" s="39"/>
      <c r="B76" s="40">
        <f>+'Ark1'!C365</f>
        <v>2010</v>
      </c>
      <c r="C76" s="40">
        <f>+'Ark1'!G365</f>
        <v>3</v>
      </c>
      <c r="D76" s="40" t="s">
        <v>587</v>
      </c>
      <c r="E76" s="40">
        <f>+'Ark1'!Q365</f>
        <v>279</v>
      </c>
      <c r="F76" s="75"/>
      <c r="G76" s="75">
        <f>+'Ark1'!R365</f>
        <v>2993</v>
      </c>
      <c r="H76" s="75"/>
      <c r="I76" s="75">
        <f>+'Ark1'!S365</f>
        <v>2990</v>
      </c>
      <c r="J76" s="149">
        <f>+'Ark1'!T365</f>
        <v>8.0689078801930272</v>
      </c>
      <c r="K76" s="149"/>
      <c r="L76" s="149">
        <f>+'Ark1'!U365</f>
        <v>7.8469494320589313</v>
      </c>
      <c r="M76" s="95"/>
      <c r="N76" s="41">
        <f>+'Ark1'!W365</f>
        <v>58.042809364548503</v>
      </c>
      <c r="O76" s="75"/>
      <c r="P76" s="75">
        <f>+'Ark1'!Y365</f>
        <v>140.04467089876348</v>
      </c>
      <c r="Q76" s="75"/>
      <c r="R76" s="75">
        <f>+'Ark1'!AA365</f>
        <v>33.724506901791017</v>
      </c>
      <c r="S76" s="41">
        <f>+'Ark1'!AB365</f>
        <v>5.1178264225564369</v>
      </c>
      <c r="T76" s="75">
        <f>+'Ark1'!AC365</f>
        <v>-53.756700699385917</v>
      </c>
      <c r="U76" s="75">
        <f t="shared" si="1"/>
        <v>10.727598566308243</v>
      </c>
      <c r="V76" s="41">
        <f>+'Ark1'!V365</f>
        <v>15.222185098563322</v>
      </c>
      <c r="W76" s="39"/>
      <c r="X76" s="24"/>
      <c r="Y76" s="24"/>
      <c r="Z76" s="24"/>
    </row>
    <row r="77" spans="1:26" ht="15.6">
      <c r="A77" s="39"/>
      <c r="B77" s="40">
        <f>+'Ark1'!C366</f>
        <v>2010</v>
      </c>
      <c r="C77" s="40">
        <f>+'Ark1'!G366</f>
        <v>4</v>
      </c>
      <c r="D77" s="40" t="s">
        <v>69</v>
      </c>
      <c r="E77" s="40">
        <f>+'Ark1'!Q366</f>
        <v>114</v>
      </c>
      <c r="F77" s="75"/>
      <c r="G77" s="75">
        <f>+'Ark1'!R366</f>
        <v>3455</v>
      </c>
      <c r="H77" s="75"/>
      <c r="I77" s="75">
        <f>+'Ark1'!S366</f>
        <v>3448</v>
      </c>
      <c r="J77" s="149">
        <f>+'Ark1'!T366</f>
        <v>9.3144259024613785</v>
      </c>
      <c r="K77" s="149"/>
      <c r="L77" s="149">
        <f>+'Ark1'!U366</f>
        <v>9.400758445383337</v>
      </c>
      <c r="M77" s="95"/>
      <c r="N77" s="41">
        <f>+'Ark1'!W366</f>
        <v>58.173723897911835</v>
      </c>
      <c r="O77" s="75"/>
      <c r="P77" s="75">
        <f>+'Ark1'!Y366</f>
        <v>145.34071490593359</v>
      </c>
      <c r="Q77" s="75"/>
      <c r="R77" s="75">
        <f>+'Ark1'!AA366</f>
        <v>35.8064421995198</v>
      </c>
      <c r="S77" s="41">
        <f>+'Ark1'!AB366</f>
        <v>4.5655492507353683</v>
      </c>
      <c r="T77" s="75">
        <f>+'Ark1'!AC366</f>
        <v>-42.030918874411725</v>
      </c>
      <c r="U77" s="75">
        <f t="shared" si="1"/>
        <v>30.307017543859651</v>
      </c>
      <c r="V77" s="41">
        <f>+'Ark1'!V366</f>
        <v>14.486830680173661</v>
      </c>
      <c r="W77" s="39"/>
      <c r="X77" s="24"/>
      <c r="Y77" s="24"/>
      <c r="Z77" s="24"/>
    </row>
    <row r="78" spans="1:26" ht="15.6">
      <c r="A78" s="39"/>
      <c r="B78" s="40">
        <f>+'Ark1'!C367</f>
        <v>2009</v>
      </c>
      <c r="C78" s="40">
        <f>+'Ark1'!G367</f>
        <v>1</v>
      </c>
      <c r="D78" s="40" t="s">
        <v>459</v>
      </c>
      <c r="E78" s="40">
        <f>+'Ark1'!Q367</f>
        <v>656</v>
      </c>
      <c r="F78" s="75"/>
      <c r="G78" s="75">
        <f>+'Ark1'!R367</f>
        <v>19325</v>
      </c>
      <c r="H78" s="75"/>
      <c r="I78" s="75">
        <f>+'Ark1'!S367</f>
        <v>19281</v>
      </c>
      <c r="J78" s="149">
        <f>+'Ark1'!T367</f>
        <v>50.512311150609023</v>
      </c>
      <c r="K78" s="149"/>
      <c r="L78" s="149">
        <f>+'Ark1'!U367</f>
        <v>50.084087891565552</v>
      </c>
      <c r="M78" s="95"/>
      <c r="N78" s="41">
        <f>+'Ark1'!W367</f>
        <v>57.363674083294448</v>
      </c>
      <c r="O78" s="75"/>
      <c r="P78" s="75">
        <f>+'Ark1'!Y367</f>
        <v>143.62126261319543</v>
      </c>
      <c r="Q78" s="75"/>
      <c r="R78" s="75">
        <f>+'Ark1'!AA367</f>
        <v>32.229467220535305</v>
      </c>
      <c r="S78" s="41">
        <f>+'Ark1'!AB367</f>
        <v>4.7083825908095118</v>
      </c>
      <c r="T78" s="75">
        <f>+'Ark1'!AC367</f>
        <v>-36.522434277940029</v>
      </c>
      <c r="U78" s="75">
        <f t="shared" si="1"/>
        <v>29.458841463414632</v>
      </c>
      <c r="V78" s="41">
        <f>+'Ark1'!V367</f>
        <v>15.172522639068564</v>
      </c>
      <c r="W78" s="39"/>
      <c r="X78" s="24"/>
      <c r="Y78" s="24"/>
      <c r="Z78" s="24"/>
    </row>
    <row r="79" spans="1:26" ht="15.6">
      <c r="A79" s="39"/>
      <c r="B79" s="40">
        <f>+'Ark1'!C368</f>
        <v>2009</v>
      </c>
      <c r="C79" s="40">
        <f>+'Ark1'!G368</f>
        <v>2</v>
      </c>
      <c r="D79" s="40" t="s">
        <v>68</v>
      </c>
      <c r="E79" s="40">
        <f>+'Ark1'!Q368</f>
        <v>559</v>
      </c>
      <c r="F79" s="75"/>
      <c r="G79" s="75">
        <f>+'Ark1'!R368</f>
        <v>12866</v>
      </c>
      <c r="H79" s="75"/>
      <c r="I79" s="75">
        <f>+'Ark1'!S368</f>
        <v>12818</v>
      </c>
      <c r="J79" s="149">
        <f>+'Ark1'!T368</f>
        <v>33.629567672120857</v>
      </c>
      <c r="K79" s="149"/>
      <c r="L79" s="149">
        <f>+'Ark1'!U368</f>
        <v>33.931415383176834</v>
      </c>
      <c r="M79" s="95"/>
      <c r="N79" s="41">
        <f>+'Ark1'!W368</f>
        <v>56.883601185832411</v>
      </c>
      <c r="O79" s="75"/>
      <c r="P79" s="75">
        <f>+'Ark1'!Y368</f>
        <v>146.14935488885473</v>
      </c>
      <c r="Q79" s="75"/>
      <c r="R79" s="75">
        <f>+'Ark1'!AA368</f>
        <v>32.714501420540429</v>
      </c>
      <c r="S79" s="41">
        <f>+'Ark1'!AB368</f>
        <v>4.990131726605334</v>
      </c>
      <c r="T79" s="75">
        <f>+'Ark1'!AC368</f>
        <v>-49.842299395160531</v>
      </c>
      <c r="U79" s="75">
        <f t="shared" si="1"/>
        <v>23.016100178890877</v>
      </c>
      <c r="V79" s="41">
        <f>+'Ark1'!V368</f>
        <v>15.589538318047563</v>
      </c>
      <c r="W79" s="39"/>
      <c r="X79" s="24"/>
      <c r="Y79" s="24"/>
      <c r="Z79" s="24"/>
    </row>
    <row r="80" spans="1:26" ht="15.6">
      <c r="A80" s="39"/>
      <c r="B80" s="40">
        <f>+'Ark1'!C369</f>
        <v>2009</v>
      </c>
      <c r="C80" s="40">
        <f>+'Ark1'!G369</f>
        <v>3</v>
      </c>
      <c r="D80" s="40" t="s">
        <v>587</v>
      </c>
      <c r="E80" s="40">
        <f>+'Ark1'!Q369</f>
        <v>240</v>
      </c>
      <c r="F80" s="75"/>
      <c r="G80" s="75">
        <f>+'Ark1'!R369</f>
        <v>3408</v>
      </c>
      <c r="H80" s="75"/>
      <c r="I80" s="75">
        <f>+'Ark1'!S369</f>
        <v>3381</v>
      </c>
      <c r="J80" s="149">
        <f>+'Ark1'!T369</f>
        <v>8.9079408228344388</v>
      </c>
      <c r="K80" s="149"/>
      <c r="L80" s="149">
        <f>+'Ark1'!U369</f>
        <v>8.6712907713762117</v>
      </c>
      <c r="M80" s="95"/>
      <c r="N80" s="41">
        <f>+'Ark1'!W369</f>
        <v>57.565217391304351</v>
      </c>
      <c r="O80" s="75"/>
      <c r="P80" s="75">
        <f>+'Ark1'!Y369</f>
        <v>141.00114436619702</v>
      </c>
      <c r="Q80" s="75"/>
      <c r="R80" s="75">
        <f>+'Ark1'!AA369</f>
        <v>32.985557178758675</v>
      </c>
      <c r="S80" s="41">
        <f>+'Ark1'!AB369</f>
        <v>4.803653518281231</v>
      </c>
      <c r="T80" s="75">
        <f>+'Ark1'!AC369</f>
        <v>-53.366429723030159</v>
      </c>
      <c r="U80" s="75">
        <f t="shared" si="1"/>
        <v>14.2</v>
      </c>
      <c r="V80" s="41">
        <f>+'Ark1'!V369</f>
        <v>16.872065727699528</v>
      </c>
      <c r="W80" s="39"/>
      <c r="X80" s="24"/>
      <c r="Y80" s="24"/>
      <c r="Z80" s="24"/>
    </row>
    <row r="81" spans="1:33" ht="15.6">
      <c r="A81" s="39"/>
      <c r="B81" s="40">
        <f>+'Ark1'!C370</f>
        <v>2009</v>
      </c>
      <c r="C81" s="40">
        <f>+'Ark1'!G370</f>
        <v>4</v>
      </c>
      <c r="D81" s="40" t="s">
        <v>69</v>
      </c>
      <c r="E81" s="40">
        <f>+'Ark1'!Q370</f>
        <v>124</v>
      </c>
      <c r="F81" s="75"/>
      <c r="G81" s="75">
        <f>+'Ark1'!R370</f>
        <v>2659</v>
      </c>
      <c r="H81" s="75"/>
      <c r="I81" s="75">
        <f>+'Ark1'!S370</f>
        <v>2659</v>
      </c>
      <c r="J81" s="149">
        <f>+'Ark1'!T370</f>
        <v>6.9501803544356724</v>
      </c>
      <c r="K81" s="149"/>
      <c r="L81" s="149">
        <f>+'Ark1'!U370</f>
        <v>7.3132059538814111</v>
      </c>
      <c r="M81" s="95"/>
      <c r="N81" s="41">
        <f>+'Ark1'!W370</f>
        <v>56.404663407295999</v>
      </c>
      <c r="O81" s="75"/>
      <c r="P81" s="75">
        <f>+'Ark1'!Y370</f>
        <v>152.41508085746489</v>
      </c>
      <c r="Q81" s="75"/>
      <c r="R81" s="75">
        <f>+'Ark1'!AA370</f>
        <v>34.692813585826677</v>
      </c>
      <c r="S81" s="41">
        <f>+'Ark1'!AB370</f>
        <v>5.0582385694284717</v>
      </c>
      <c r="T81" s="75">
        <f>+'Ark1'!AC370</f>
        <v>-55.318417667991937</v>
      </c>
      <c r="U81" s="75">
        <f t="shared" si="1"/>
        <v>21.443548387096776</v>
      </c>
      <c r="V81" s="41">
        <f>+'Ark1'!V370</f>
        <v>15.329447160586692</v>
      </c>
      <c r="W81" s="39"/>
      <c r="X81" s="24"/>
      <c r="Y81" s="24"/>
      <c r="Z81" s="24"/>
    </row>
    <row r="82" spans="1:33" ht="15.6">
      <c r="A82" s="39"/>
      <c r="B82" s="40">
        <f>+'Ark1'!C371</f>
        <v>2008</v>
      </c>
      <c r="C82" s="40">
        <f>+'Ark1'!G371</f>
        <v>1</v>
      </c>
      <c r="D82" s="40" t="s">
        <v>459</v>
      </c>
      <c r="E82" s="40">
        <f>+'Ark1'!Q371</f>
        <v>728</v>
      </c>
      <c r="F82" s="75"/>
      <c r="G82" s="75">
        <f>+'Ark1'!R371</f>
        <v>19659</v>
      </c>
      <c r="H82" s="75"/>
      <c r="I82" s="75">
        <f>+'Ark1'!S371</f>
        <v>19592</v>
      </c>
      <c r="J82" s="149">
        <f>+'Ark1'!T371</f>
        <v>53.965247467676839</v>
      </c>
      <c r="K82" s="149"/>
      <c r="L82" s="149">
        <f>+'Ark1'!U371</f>
        <v>53.903074370743049</v>
      </c>
      <c r="M82" s="95"/>
      <c r="N82" s="41">
        <f>+'Ark1'!W371</f>
        <v>56.637913434054703</v>
      </c>
      <c r="O82" s="75"/>
      <c r="P82" s="75">
        <f>+'Ark1'!Y371</f>
        <v>146.14739813825696</v>
      </c>
      <c r="Q82" s="75"/>
      <c r="R82" s="75">
        <f>+'Ark1'!AA371</f>
        <v>32.803316832203443</v>
      </c>
      <c r="S82" s="41">
        <f>+'Ark1'!AB371</f>
        <v>4.7217566224156409</v>
      </c>
      <c r="T82" s="75">
        <f>+'Ark1'!AC371</f>
        <v>-42.795713176976093</v>
      </c>
      <c r="U82" s="75">
        <f t="shared" ref="U82:U97" si="2">+G82/E82</f>
        <v>27.00412087912088</v>
      </c>
      <c r="V82" s="41">
        <f>+'Ark1'!V371</f>
        <v>14.89134747443919</v>
      </c>
      <c r="W82" s="39"/>
      <c r="X82" s="24"/>
      <c r="Y82" s="24"/>
      <c r="Z82" s="24"/>
    </row>
    <row r="83" spans="1:33" ht="15.6">
      <c r="A83" s="39"/>
      <c r="B83" s="40">
        <f>+'Ark1'!C372</f>
        <v>2008</v>
      </c>
      <c r="C83" s="40">
        <f>+'Ark1'!G372</f>
        <v>2</v>
      </c>
      <c r="D83" s="40" t="s">
        <v>68</v>
      </c>
      <c r="E83" s="40">
        <f>+'Ark1'!Q372</f>
        <v>572</v>
      </c>
      <c r="F83" s="75"/>
      <c r="G83" s="75">
        <f>+'Ark1'!R372</f>
        <v>10401</v>
      </c>
      <c r="H83" s="75"/>
      <c r="I83" s="75">
        <f>+'Ark1'!S372</f>
        <v>10371</v>
      </c>
      <c r="J83" s="149">
        <f>+'Ark1'!T372</f>
        <v>28.551428806719922</v>
      </c>
      <c r="K83" s="149"/>
      <c r="L83" s="149">
        <f>+'Ark1'!U372</f>
        <v>28.742919234983631</v>
      </c>
      <c r="M83" s="95"/>
      <c r="N83" s="41">
        <f>+'Ark1'!W372</f>
        <v>57.095747758171825</v>
      </c>
      <c r="O83" s="75"/>
      <c r="P83" s="75">
        <f>+'Ark1'!Y372</f>
        <v>147.29728872223828</v>
      </c>
      <c r="Q83" s="75"/>
      <c r="R83" s="75">
        <f>+'Ark1'!AA372</f>
        <v>33.784197578430614</v>
      </c>
      <c r="S83" s="41">
        <f>+'Ark1'!AB372</f>
        <v>4.6181750178225283</v>
      </c>
      <c r="T83" s="75">
        <f>+'Ark1'!AC372</f>
        <v>-50.063473620149566</v>
      </c>
      <c r="U83" s="75">
        <f t="shared" si="2"/>
        <v>18.183566433566433</v>
      </c>
      <c r="V83" s="41">
        <f>+'Ark1'!V372</f>
        <v>15.375348524180373</v>
      </c>
      <c r="W83" s="39"/>
      <c r="X83" s="24"/>
      <c r="Y83" s="24"/>
      <c r="Z83" s="24"/>
    </row>
    <row r="84" spans="1:33" ht="15.6">
      <c r="A84" s="39"/>
      <c r="B84" s="40">
        <f>+'Ark1'!C373</f>
        <v>2008</v>
      </c>
      <c r="C84" s="40">
        <f>+'Ark1'!G373</f>
        <v>3</v>
      </c>
      <c r="D84" s="40" t="s">
        <v>587</v>
      </c>
      <c r="E84" s="40">
        <f>+'Ark1'!Q373</f>
        <v>274</v>
      </c>
      <c r="F84" s="75"/>
      <c r="G84" s="75">
        <f>+'Ark1'!R373</f>
        <v>3623</v>
      </c>
      <c r="H84" s="75"/>
      <c r="I84" s="75">
        <f>+'Ark1'!S373</f>
        <v>3606</v>
      </c>
      <c r="J84" s="149">
        <f>+'Ark1'!T373</f>
        <v>9.9453731916879384</v>
      </c>
      <c r="K84" s="149"/>
      <c r="L84" s="149">
        <f>+'Ark1'!U373</f>
        <v>9.6096139534231177</v>
      </c>
      <c r="M84" s="95"/>
      <c r="N84" s="41">
        <f>+'Ark1'!W373</f>
        <v>57.077371048252921</v>
      </c>
      <c r="O84" s="75"/>
      <c r="P84" s="75">
        <f>+'Ark1'!Y373</f>
        <v>141.3762903670991</v>
      </c>
      <c r="Q84" s="75"/>
      <c r="R84" s="75">
        <f>+'Ark1'!AA373</f>
        <v>32.970020363951626</v>
      </c>
      <c r="S84" s="41">
        <f>+'Ark1'!AB373</f>
        <v>4.474721427902657</v>
      </c>
      <c r="T84" s="75">
        <f>+'Ark1'!AC373</f>
        <v>-47.259010959468142</v>
      </c>
      <c r="U84" s="75">
        <f t="shared" si="2"/>
        <v>13.222627737226277</v>
      </c>
      <c r="V84" s="41">
        <f>+'Ark1'!V373</f>
        <v>16.191829975158704</v>
      </c>
      <c r="W84" s="39"/>
      <c r="X84" s="24"/>
      <c r="Y84" s="24"/>
      <c r="Z84" s="24"/>
      <c r="AG84" s="1"/>
    </row>
    <row r="85" spans="1:33" ht="15.6">
      <c r="A85" s="39"/>
      <c r="B85" s="40">
        <f>+'Ark1'!C374</f>
        <v>2008</v>
      </c>
      <c r="C85" s="40">
        <f>+'Ark1'!G374</f>
        <v>4</v>
      </c>
      <c r="D85" s="40" t="s">
        <v>69</v>
      </c>
      <c r="E85" s="40">
        <f>+'Ark1'!Q374</f>
        <v>127</v>
      </c>
      <c r="F85" s="75"/>
      <c r="G85" s="75">
        <f>+'Ark1'!R374</f>
        <v>2746</v>
      </c>
      <c r="H85" s="75"/>
      <c r="I85" s="75">
        <f>+'Ark1'!S374</f>
        <v>2745</v>
      </c>
      <c r="J85" s="149">
        <f>+'Ark1'!T374</f>
        <v>7.5379505339152848</v>
      </c>
      <c r="K85" s="149"/>
      <c r="L85" s="149">
        <f>+'Ark1'!U374</f>
        <v>7.7443924408502065</v>
      </c>
      <c r="M85" s="95"/>
      <c r="N85" s="41">
        <f>+'Ark1'!W374</f>
        <v>56.055737704918009</v>
      </c>
      <c r="O85" s="75"/>
      <c r="P85" s="75">
        <f>+'Ark1'!Y374</f>
        <v>150.32312454479248</v>
      </c>
      <c r="Q85" s="75"/>
      <c r="R85" s="75">
        <f>+'Ark1'!AA374</f>
        <v>33.179653100517378</v>
      </c>
      <c r="S85" s="41">
        <f>+'Ark1'!AB374</f>
        <v>4.6046809212555484</v>
      </c>
      <c r="T85" s="75">
        <f>+'Ark1'!AC374</f>
        <v>-52.348604037852645</v>
      </c>
      <c r="U85" s="75">
        <f t="shared" si="2"/>
        <v>21.622047244094489</v>
      </c>
      <c r="V85" s="41">
        <f>+'Ark1'!V374</f>
        <v>15.101966496722502</v>
      </c>
      <c r="W85" s="39"/>
      <c r="X85" s="24"/>
      <c r="Y85" s="24"/>
      <c r="Z85" s="24"/>
      <c r="AG85" s="1"/>
    </row>
    <row r="86" spans="1:33" ht="15.6">
      <c r="A86" s="39"/>
      <c r="B86" s="40">
        <f>+'Ark1'!C375</f>
        <v>2007</v>
      </c>
      <c r="C86" s="40">
        <f>+'Ark1'!G375</f>
        <v>1</v>
      </c>
      <c r="D86" s="40" t="s">
        <v>459</v>
      </c>
      <c r="E86" s="40">
        <f>+'Ark1'!Q375</f>
        <v>734</v>
      </c>
      <c r="F86" s="75"/>
      <c r="G86" s="75">
        <f>+'Ark1'!R375</f>
        <v>21585</v>
      </c>
      <c r="H86" s="75"/>
      <c r="I86" s="75">
        <f>+'Ark1'!S375</f>
        <v>21503</v>
      </c>
      <c r="J86" s="149">
        <f>+'Ark1'!T375</f>
        <v>56.225579578015086</v>
      </c>
      <c r="K86" s="149"/>
      <c r="L86" s="149">
        <f>+'Ark1'!U375</f>
        <v>56.151439940798873</v>
      </c>
      <c r="M86" s="95"/>
      <c r="N86" s="41">
        <f>+'Ark1'!W375</f>
        <v>56.724596567920749</v>
      </c>
      <c r="O86" s="75"/>
      <c r="P86" s="75">
        <f>+'Ark1'!Y375</f>
        <v>147.39853138753821</v>
      </c>
      <c r="Q86" s="75"/>
      <c r="R86" s="75">
        <f>+'Ark1'!AA375</f>
        <v>32.004295340832662</v>
      </c>
      <c r="S86" s="41">
        <f>+'Ark1'!AB375</f>
        <v>4.5179632419706444</v>
      </c>
      <c r="T86" s="75">
        <f>+'Ark1'!AC375</f>
        <v>-44.959549440032625</v>
      </c>
      <c r="U86" s="75">
        <f t="shared" si="2"/>
        <v>29.407356948228884</v>
      </c>
      <c r="V86" s="41">
        <f>+'Ark1'!V375</f>
        <v>14.965207319898076</v>
      </c>
      <c r="W86" s="39"/>
      <c r="X86" s="24"/>
      <c r="Y86" s="24"/>
      <c r="Z86" s="24"/>
      <c r="AG86" s="1"/>
    </row>
    <row r="87" spans="1:33" ht="15.6">
      <c r="A87" s="39"/>
      <c r="B87" s="40">
        <f>+'Ark1'!C376</f>
        <v>2007</v>
      </c>
      <c r="C87" s="40">
        <f>+'Ark1'!G376</f>
        <v>2</v>
      </c>
      <c r="D87" s="40" t="s">
        <v>68</v>
      </c>
      <c r="E87" s="40">
        <f>+'Ark1'!Q376</f>
        <v>537</v>
      </c>
      <c r="F87" s="75"/>
      <c r="G87" s="75">
        <f>+'Ark1'!R376</f>
        <v>10439</v>
      </c>
      <c r="H87" s="75"/>
      <c r="I87" s="75">
        <f>+'Ark1'!S376</f>
        <v>10395</v>
      </c>
      <c r="J87" s="149">
        <f>+'Ark1'!T376</f>
        <v>27.191977077363902</v>
      </c>
      <c r="K87" s="149"/>
      <c r="L87" s="149">
        <f>+'Ark1'!U376</f>
        <v>27.332931410859015</v>
      </c>
      <c r="M87" s="95"/>
      <c r="N87" s="41">
        <f>+'Ark1'!W376</f>
        <v>56.873304473304451</v>
      </c>
      <c r="O87" s="75"/>
      <c r="P87" s="75">
        <f>+'Ark1'!Y376</f>
        <v>148.35822396781307</v>
      </c>
      <c r="Q87" s="75"/>
      <c r="R87" s="75">
        <f>+'Ark1'!AA376</f>
        <v>33.353888567030715</v>
      </c>
      <c r="S87" s="41">
        <f>+'Ark1'!AB376</f>
        <v>4.8115235851367082</v>
      </c>
      <c r="T87" s="75">
        <f>+'Ark1'!AC376</f>
        <v>-50.453589574929687</v>
      </c>
      <c r="U87" s="75">
        <f t="shared" si="2"/>
        <v>19.439478584729983</v>
      </c>
      <c r="V87" s="41">
        <f>+'Ark1'!V376</f>
        <v>15.379059296867521</v>
      </c>
      <c r="W87" s="39"/>
      <c r="X87" s="24"/>
      <c r="Y87" s="24"/>
      <c r="Z87" s="24"/>
      <c r="AG87" s="1"/>
    </row>
    <row r="88" spans="1:33" ht="15.6">
      <c r="A88" s="39"/>
      <c r="B88" s="40">
        <f>+'Ark1'!C377</f>
        <v>2007</v>
      </c>
      <c r="C88" s="40">
        <f>+'Ark1'!G377</f>
        <v>3</v>
      </c>
      <c r="D88" s="40" t="s">
        <v>587</v>
      </c>
      <c r="E88" s="40">
        <f>+'Ark1'!Q377</f>
        <v>281</v>
      </c>
      <c r="F88" s="75"/>
      <c r="G88" s="75">
        <f>+'Ark1'!R377</f>
        <v>3770</v>
      </c>
      <c r="H88" s="75"/>
      <c r="I88" s="75">
        <f>+'Ark1'!S377</f>
        <v>3759</v>
      </c>
      <c r="J88" s="149">
        <f>+'Ark1'!T377</f>
        <v>9.8202656941911961</v>
      </c>
      <c r="K88" s="149"/>
      <c r="L88" s="149">
        <f>+'Ark1'!U377</f>
        <v>9.6079879267947987</v>
      </c>
      <c r="M88" s="95"/>
      <c r="N88" s="41">
        <f>+'Ark1'!W377</f>
        <v>56.886671987230642</v>
      </c>
      <c r="O88" s="75"/>
      <c r="P88" s="75">
        <f>+'Ark1'!Y377</f>
        <v>144.40273209549082</v>
      </c>
      <c r="Q88" s="75"/>
      <c r="R88" s="75">
        <f>+'Ark1'!AA377</f>
        <v>34.191958095640089</v>
      </c>
      <c r="S88" s="41">
        <f>+'Ark1'!AB377</f>
        <v>4.6461007593083092</v>
      </c>
      <c r="T88" s="75">
        <f>+'Ark1'!AC377</f>
        <v>-48.166346573041679</v>
      </c>
      <c r="U88" s="75">
        <f t="shared" si="2"/>
        <v>13.416370106761565</v>
      </c>
      <c r="V88" s="41">
        <f>+'Ark1'!V377</f>
        <v>15.604509283819628</v>
      </c>
      <c r="W88" s="39"/>
      <c r="X88" s="24"/>
      <c r="Y88" s="24"/>
      <c r="Z88" s="24"/>
      <c r="AG88" s="1"/>
    </row>
    <row r="89" spans="1:33" ht="15.6">
      <c r="A89" s="39"/>
      <c r="B89" s="40">
        <f>+'Ark1'!C378</f>
        <v>2007</v>
      </c>
      <c r="C89" s="40">
        <f>+'Ark1'!G378</f>
        <v>4</v>
      </c>
      <c r="D89" s="40" t="s">
        <v>69</v>
      </c>
      <c r="E89" s="40">
        <f>+'Ark1'!Q378</f>
        <v>127</v>
      </c>
      <c r="F89" s="75"/>
      <c r="G89" s="75">
        <f>+'Ark1'!R378</f>
        <v>2596</v>
      </c>
      <c r="H89" s="75"/>
      <c r="I89" s="75">
        <f>+'Ark1'!S378</f>
        <v>2596</v>
      </c>
      <c r="J89" s="149">
        <f>+'Ark1'!T378</f>
        <v>6.7621776504298001</v>
      </c>
      <c r="K89" s="149"/>
      <c r="L89" s="149">
        <f>+'Ark1'!U378</f>
        <v>6.9076407215473106</v>
      </c>
      <c r="M89" s="95"/>
      <c r="N89" s="41">
        <f>+'Ark1'!W378</f>
        <v>56.195685670261952</v>
      </c>
      <c r="O89" s="75"/>
      <c r="P89" s="75">
        <f>+'Ark1'!Y378</f>
        <v>150.76806625577819</v>
      </c>
      <c r="Q89" s="75"/>
      <c r="R89" s="75">
        <f>+'Ark1'!AA378</f>
        <v>32.008324000977353</v>
      </c>
      <c r="S89" s="41">
        <f>+'Ark1'!AB378</f>
        <v>4.5779749931962845</v>
      </c>
      <c r="T89" s="75">
        <f>+'Ark1'!AC378</f>
        <v>-49.709213122193873</v>
      </c>
      <c r="U89" s="75">
        <f t="shared" si="2"/>
        <v>20.440944881889763</v>
      </c>
      <c r="V89" s="41">
        <f>+'Ark1'!V378</f>
        <v>15.427580893682595</v>
      </c>
      <c r="W89" s="39"/>
      <c r="X89" s="24"/>
      <c r="Y89" s="24"/>
      <c r="Z89" s="24"/>
      <c r="AG89" s="1"/>
    </row>
    <row r="90" spans="1:33" ht="15.6">
      <c r="A90" s="39"/>
      <c r="B90" s="40">
        <f>+'Ark1'!C379</f>
        <v>2006</v>
      </c>
      <c r="C90" s="40">
        <f>+'Ark1'!G379</f>
        <v>1</v>
      </c>
      <c r="D90" s="40" t="s">
        <v>459</v>
      </c>
      <c r="E90" s="40">
        <f>+'Ark1'!Q379</f>
        <v>778</v>
      </c>
      <c r="F90" s="75"/>
      <c r="G90" s="75">
        <f>+'Ark1'!R379</f>
        <v>20887</v>
      </c>
      <c r="H90" s="75"/>
      <c r="I90" s="75">
        <f>+'Ark1'!S379</f>
        <v>20772</v>
      </c>
      <c r="J90" s="149">
        <f>+'Ark1'!T379</f>
        <v>54.50820741668624</v>
      </c>
      <c r="K90" s="149"/>
      <c r="L90" s="149">
        <f>+'Ark1'!U379</f>
        <v>54.529544466604882</v>
      </c>
      <c r="M90" s="95"/>
      <c r="N90" s="41">
        <f>+'Ark1'!W379</f>
        <v>56.690015405353357</v>
      </c>
      <c r="O90" s="75"/>
      <c r="P90" s="75">
        <f>+'Ark1'!Y379</f>
        <v>145.12463254655972</v>
      </c>
      <c r="Q90" s="75"/>
      <c r="R90" s="75">
        <f>+'Ark1'!AA379</f>
        <v>31.531248866005367</v>
      </c>
      <c r="S90" s="41">
        <f>+'Ark1'!AB379</f>
        <v>4.5309822525665933</v>
      </c>
      <c r="T90" s="75">
        <f>+'Ark1'!AC379</f>
        <v>-45.29949728989947</v>
      </c>
      <c r="U90" s="75">
        <f t="shared" si="2"/>
        <v>26.847043701799485</v>
      </c>
      <c r="V90" s="41">
        <f>+'Ark1'!V379</f>
        <v>15.232201848039452</v>
      </c>
      <c r="W90" s="39"/>
      <c r="X90" s="24"/>
      <c r="Y90" s="24"/>
      <c r="Z90" s="24"/>
      <c r="AG90" s="1"/>
    </row>
    <row r="91" spans="1:33" ht="15.6">
      <c r="A91" s="39"/>
      <c r="B91" s="40">
        <f>+'Ark1'!C380</f>
        <v>2006</v>
      </c>
      <c r="C91" s="40">
        <f>+'Ark1'!G380</f>
        <v>2</v>
      </c>
      <c r="D91" s="40" t="s">
        <v>68</v>
      </c>
      <c r="E91" s="40">
        <f>+'Ark1'!Q380</f>
        <v>519</v>
      </c>
      <c r="F91" s="75"/>
      <c r="G91" s="75">
        <f>+'Ark1'!R380</f>
        <v>11086</v>
      </c>
      <c r="H91" s="75"/>
      <c r="I91" s="75">
        <f>+'Ark1'!S380</f>
        <v>10990</v>
      </c>
      <c r="J91" s="149">
        <f>+'Ark1'!T380</f>
        <v>28.930817610062899</v>
      </c>
      <c r="K91" s="149"/>
      <c r="L91" s="149">
        <f>+'Ark1'!U380</f>
        <v>28.834233986467833</v>
      </c>
      <c r="M91" s="95"/>
      <c r="N91" s="41">
        <f>+'Ark1'!W380</f>
        <v>57.395723384895319</v>
      </c>
      <c r="O91" s="75"/>
      <c r="P91" s="75">
        <f>+'Ark1'!Y380</f>
        <v>144.58354681580323</v>
      </c>
      <c r="Q91" s="75"/>
      <c r="R91" s="75">
        <f>+'Ark1'!AA380</f>
        <v>32.616485029509434</v>
      </c>
      <c r="S91" s="41">
        <f>+'Ark1'!AB380</f>
        <v>4.4081362341767267</v>
      </c>
      <c r="T91" s="75">
        <f>+'Ark1'!AC380</f>
        <v>-45.887631906914578</v>
      </c>
      <c r="U91" s="75">
        <f t="shared" si="2"/>
        <v>21.360308285163775</v>
      </c>
      <c r="V91" s="41">
        <f>+'Ark1'!V380</f>
        <v>15.798033555836188</v>
      </c>
      <c r="W91" s="39"/>
      <c r="X91" s="24"/>
      <c r="Y91" s="24"/>
      <c r="Z91" s="24"/>
      <c r="AG91" s="1"/>
    </row>
    <row r="92" spans="1:33" ht="15.6">
      <c r="A92" s="39"/>
      <c r="B92" s="40">
        <f>+'Ark1'!C381</f>
        <v>2006</v>
      </c>
      <c r="C92" s="40">
        <f>+'Ark1'!G381</f>
        <v>3</v>
      </c>
      <c r="D92" s="40" t="s">
        <v>587</v>
      </c>
      <c r="E92" s="40">
        <f>+'Ark1'!Q381</f>
        <v>338</v>
      </c>
      <c r="F92" s="75"/>
      <c r="G92" s="75">
        <f>+'Ark1'!R381</f>
        <v>4190</v>
      </c>
      <c r="H92" s="75"/>
      <c r="I92" s="75">
        <f>+'Ark1'!S381</f>
        <v>4171</v>
      </c>
      <c r="J92" s="149">
        <f>+'Ark1'!T381</f>
        <v>10.934523343511048</v>
      </c>
      <c r="K92" s="149"/>
      <c r="L92" s="149">
        <f>+'Ark1'!U381</f>
        <v>10.859823141989612</v>
      </c>
      <c r="M92" s="95"/>
      <c r="N92" s="41">
        <f>+'Ark1'!W381</f>
        <v>56.730040757612095</v>
      </c>
      <c r="O92" s="75"/>
      <c r="P92" s="75">
        <f>+'Ark1'!Y381</f>
        <v>144.07680190930759</v>
      </c>
      <c r="Q92" s="75"/>
      <c r="R92" s="75">
        <f>+'Ark1'!AA381</f>
        <v>33.601456088260939</v>
      </c>
      <c r="S92" s="41">
        <f>+'Ark1'!AB381</f>
        <v>4.9018177530750684</v>
      </c>
      <c r="T92" s="75">
        <f>+'Ark1'!AC381</f>
        <v>-51.842223571995824</v>
      </c>
      <c r="U92" s="75">
        <f t="shared" si="2"/>
        <v>12.396449704142011</v>
      </c>
      <c r="V92" s="41">
        <f>+'Ark1'!V381</f>
        <v>15.80310262529833</v>
      </c>
      <c r="W92" s="39"/>
      <c r="X92" s="24"/>
      <c r="Y92" s="24"/>
      <c r="Z92" s="24"/>
      <c r="AG92" s="1"/>
    </row>
    <row r="93" spans="1:33" ht="15.6">
      <c r="A93" s="39"/>
      <c r="B93" s="40">
        <f>+'Ark1'!C382</f>
        <v>2006</v>
      </c>
      <c r="C93" s="40">
        <f>+'Ark1'!G382</f>
        <v>4</v>
      </c>
      <c r="D93" s="40" t="s">
        <v>69</v>
      </c>
      <c r="E93" s="40">
        <f>+'Ark1'!Q382</f>
        <v>132</v>
      </c>
      <c r="F93" s="75"/>
      <c r="G93" s="75">
        <f>+'Ark1'!R382</f>
        <v>2156</v>
      </c>
      <c r="H93" s="75"/>
      <c r="I93" s="75">
        <f>+'Ark1'!S382</f>
        <v>2155</v>
      </c>
      <c r="J93" s="149">
        <f>+'Ark1'!T382</f>
        <v>5.6264516297398144</v>
      </c>
      <c r="K93" s="149"/>
      <c r="L93" s="149">
        <f>+'Ark1'!U382</f>
        <v>5.776398404937674</v>
      </c>
      <c r="M93" s="95"/>
      <c r="N93" s="41">
        <f>+'Ark1'!W382</f>
        <v>56.619025522041774</v>
      </c>
      <c r="O93" s="75"/>
      <c r="P93" s="75">
        <f>+'Ark1'!Y382</f>
        <v>148.93395176252346</v>
      </c>
      <c r="Q93" s="75"/>
      <c r="R93" s="75">
        <f>+'Ark1'!AA382</f>
        <v>31.213611016060376</v>
      </c>
      <c r="S93" s="41">
        <f>+'Ark1'!AB382</f>
        <v>4.6877546930266476</v>
      </c>
      <c r="T93" s="75">
        <f>+'Ark1'!AC382</f>
        <v>-51.728891271146011</v>
      </c>
      <c r="U93" s="75">
        <f t="shared" si="2"/>
        <v>16.333333333333332</v>
      </c>
      <c r="V93" s="41">
        <f>+'Ark1'!V382</f>
        <v>15.544063079777365</v>
      </c>
      <c r="W93" s="39"/>
      <c r="X93" s="24"/>
      <c r="Y93" s="24"/>
      <c r="Z93" s="24"/>
      <c r="AG93" s="1"/>
    </row>
    <row r="94" spans="1:33" ht="15.6">
      <c r="A94" s="39"/>
      <c r="B94" s="40">
        <f>+'Ark1'!C383</f>
        <v>2005</v>
      </c>
      <c r="C94" s="40">
        <f>+'Ark1'!G383</f>
        <v>1</v>
      </c>
      <c r="D94" s="40" t="s">
        <v>459</v>
      </c>
      <c r="E94" s="40">
        <f>+'Ark1'!Q383</f>
        <v>801</v>
      </c>
      <c r="F94" s="75"/>
      <c r="G94" s="75">
        <f>+'Ark1'!R383</f>
        <v>16743.25</v>
      </c>
      <c r="H94" s="75"/>
      <c r="I94" s="75">
        <f>+'Ark1'!S383</f>
        <v>16629</v>
      </c>
      <c r="J94" s="149">
        <f>+'Ark1'!T383</f>
        <v>49.20541624727241</v>
      </c>
      <c r="K94" s="149"/>
      <c r="L94" s="149">
        <f>+'Ark1'!U383</f>
        <v>49.21380142423309</v>
      </c>
      <c r="M94" s="95"/>
      <c r="N94" s="41">
        <f>+'Ark1'!W383</f>
        <v>56.555715917974609</v>
      </c>
      <c r="O94" s="75"/>
      <c r="P94" s="75">
        <f>+'Ark1'!Y383</f>
        <v>143.18097740880589</v>
      </c>
      <c r="Q94" s="75"/>
      <c r="R94" s="75">
        <f>+'Ark1'!AA383</f>
        <v>30.935881749313271</v>
      </c>
      <c r="S94" s="41">
        <f>+'Ark1'!AB383</f>
        <v>4.6252920632533794</v>
      </c>
      <c r="T94" s="75">
        <f>+'Ark1'!AC383</f>
        <v>-46.966364821842838</v>
      </c>
      <c r="U94" s="75">
        <f t="shared" si="2"/>
        <v>20.902933832709113</v>
      </c>
      <c r="V94" s="41">
        <f>+'Ark1'!V383</f>
        <v>15.218491033700154</v>
      </c>
      <c r="W94" s="39"/>
      <c r="X94" s="24"/>
      <c r="Y94" s="24"/>
      <c r="Z94" s="24"/>
      <c r="AG94" s="1"/>
    </row>
    <row r="95" spans="1:33" ht="15.6">
      <c r="A95" s="39"/>
      <c r="B95" s="40">
        <f>+'Ark1'!C384</f>
        <v>2005</v>
      </c>
      <c r="C95" s="40">
        <f>+'Ark1'!G384</f>
        <v>2</v>
      </c>
      <c r="D95" s="40" t="s">
        <v>68</v>
      </c>
      <c r="E95" s="40">
        <f>+'Ark1'!Q384</f>
        <v>575</v>
      </c>
      <c r="F95" s="75"/>
      <c r="G95" s="75">
        <f>+'Ark1'!R384</f>
        <v>11239</v>
      </c>
      <c r="H95" s="75"/>
      <c r="I95" s="75">
        <f>+'Ark1'!S384</f>
        <v>11028</v>
      </c>
      <c r="J95" s="149">
        <f>+'Ark1'!T384</f>
        <v>33.029410252077383</v>
      </c>
      <c r="K95" s="149"/>
      <c r="L95" s="149">
        <f>+'Ark1'!U384</f>
        <v>33.352129427490198</v>
      </c>
      <c r="M95" s="95"/>
      <c r="N95" s="41">
        <f>+'Ark1'!W384</f>
        <v>57.184348929996389</v>
      </c>
      <c r="O95" s="75"/>
      <c r="P95" s="75">
        <f>+'Ark1'!Y384</f>
        <v>144.55531630927985</v>
      </c>
      <c r="Q95" s="75"/>
      <c r="R95" s="75">
        <f>+'Ark1'!AA384</f>
        <v>33.185821125280121</v>
      </c>
      <c r="S95" s="41">
        <f>+'Ark1'!AB384</f>
        <v>4.5050471295628398</v>
      </c>
      <c r="T95" s="75">
        <f>+'Ark1'!AC384</f>
        <v>-46.146006409680034</v>
      </c>
      <c r="U95" s="75">
        <f t="shared" si="2"/>
        <v>19.546086956521741</v>
      </c>
      <c r="V95" s="41">
        <f>+'Ark1'!V384</f>
        <v>15.513924726399143</v>
      </c>
      <c r="W95" s="39"/>
      <c r="X95" s="24"/>
      <c r="Y95" s="24"/>
      <c r="Z95" s="24"/>
      <c r="AG95" s="1"/>
    </row>
    <row r="96" spans="1:33" ht="15.6">
      <c r="A96" s="39"/>
      <c r="B96" s="40">
        <f>+'Ark1'!C385</f>
        <v>2005</v>
      </c>
      <c r="C96" s="40">
        <f>+'Ark1'!G385</f>
        <v>3</v>
      </c>
      <c r="D96" s="40" t="s">
        <v>587</v>
      </c>
      <c r="E96" s="40">
        <f>+'Ark1'!Q385</f>
        <v>384</v>
      </c>
      <c r="F96" s="75"/>
      <c r="G96" s="75">
        <f>+'Ark1'!R385</f>
        <v>3989</v>
      </c>
      <c r="H96" s="75"/>
      <c r="I96" s="75">
        <f>+'Ark1'!S385</f>
        <v>3804</v>
      </c>
      <c r="J96" s="149">
        <f>+'Ark1'!T385</f>
        <v>11.722957335664798</v>
      </c>
      <c r="K96" s="149"/>
      <c r="L96" s="149">
        <f>+'Ark1'!U385</f>
        <v>11.236365030823489</v>
      </c>
      <c r="M96" s="95"/>
      <c r="N96" s="41">
        <f>+'Ark1'!W385</f>
        <v>56.90772870662461</v>
      </c>
      <c r="O96" s="75"/>
      <c r="P96" s="75">
        <f>+'Ark1'!Y385</f>
        <v>137.21448984707951</v>
      </c>
      <c r="Q96" s="75"/>
      <c r="R96" s="75">
        <f>+'Ark1'!AA385</f>
        <v>32.723844193251722</v>
      </c>
      <c r="S96" s="41">
        <f>+'Ark1'!AB385</f>
        <v>4.9116969333944924</v>
      </c>
      <c r="T96" s="75">
        <f>+'Ark1'!AC385</f>
        <v>-51.332421046492485</v>
      </c>
      <c r="U96" s="75">
        <f t="shared" si="2"/>
        <v>10.388020833333334</v>
      </c>
      <c r="V96" s="41">
        <f>+'Ark1'!V385</f>
        <v>16.003008272750058</v>
      </c>
      <c r="W96" s="39"/>
      <c r="X96" s="24"/>
      <c r="Y96" s="24"/>
      <c r="Z96" s="24"/>
      <c r="AG96" s="1"/>
    </row>
    <row r="97" spans="1:33" ht="15.6">
      <c r="A97" s="39"/>
      <c r="B97" s="40">
        <f>+'Ark1'!C386</f>
        <v>2005</v>
      </c>
      <c r="C97" s="40">
        <f>+'Ark1'!G386</f>
        <v>4</v>
      </c>
      <c r="D97" s="40" t="s">
        <v>69</v>
      </c>
      <c r="E97" s="40">
        <f>+'Ark1'!Q386</f>
        <v>135</v>
      </c>
      <c r="F97" s="75"/>
      <c r="G97" s="75">
        <f>+'Ark1'!R386</f>
        <v>2056</v>
      </c>
      <c r="H97" s="75"/>
      <c r="I97" s="75">
        <f>+'Ark1'!S386</f>
        <v>2055</v>
      </c>
      <c r="J97" s="149">
        <f>+'Ark1'!T386</f>
        <v>6.042216164985418</v>
      </c>
      <c r="K97" s="149"/>
      <c r="L97" s="149">
        <f>+'Ark1'!U386</f>
        <v>6.1977041174531946</v>
      </c>
      <c r="M97" s="95"/>
      <c r="N97" s="41">
        <f>+'Ark1'!W386</f>
        <v>56.309489051094893</v>
      </c>
      <c r="O97" s="75"/>
      <c r="P97" s="75">
        <f>+'Ark1'!Y386</f>
        <v>146.84051556420243</v>
      </c>
      <c r="Q97" s="75"/>
      <c r="R97" s="75">
        <f>+'Ark1'!AA386</f>
        <v>30.17963127350103</v>
      </c>
      <c r="S97" s="41">
        <f>+'Ark1'!AB386</f>
        <v>4.7627490560649806</v>
      </c>
      <c r="T97" s="75">
        <f>+'Ark1'!AC386</f>
        <v>-58.185718697880851</v>
      </c>
      <c r="U97" s="75">
        <f t="shared" si="2"/>
        <v>15.229629629629629</v>
      </c>
      <c r="V97" s="41">
        <f>+'Ark1'!V386</f>
        <v>16.402723735408557</v>
      </c>
      <c r="W97" s="39"/>
      <c r="X97" s="24"/>
      <c r="Y97" s="24"/>
      <c r="Z97" s="24"/>
      <c r="AG97" s="1"/>
    </row>
    <row r="98" spans="1:3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24"/>
      <c r="Y98" s="24"/>
      <c r="Z98" s="24"/>
      <c r="AG98" s="1"/>
    </row>
    <row r="99" spans="1:33" ht="15.6">
      <c r="A99" s="39"/>
      <c r="B99" s="40">
        <f>+'Ark1'!C387</f>
        <v>2004</v>
      </c>
      <c r="C99" s="40">
        <f>+'Ark1'!G387</f>
        <v>1</v>
      </c>
      <c r="D99" s="40" t="s">
        <v>459</v>
      </c>
      <c r="E99" s="40">
        <f>+'Ark1'!Q387</f>
        <v>804</v>
      </c>
      <c r="F99" s="75"/>
      <c r="G99" s="75">
        <f>+'Ark1'!R387</f>
        <v>16057</v>
      </c>
      <c r="H99" s="75"/>
      <c r="I99" s="75">
        <f>+'Ark1'!S387</f>
        <v>15970</v>
      </c>
      <c r="J99" s="149">
        <f>+'Ark1'!T387</f>
        <v>49.170137187653118</v>
      </c>
      <c r="K99" s="149"/>
      <c r="L99" s="149">
        <f>+'Ark1'!U387</f>
        <v>48.995529508417846</v>
      </c>
      <c r="M99" s="95"/>
      <c r="N99" s="41">
        <f>+'Ark1'!W387</f>
        <v>56.202755165936125</v>
      </c>
      <c r="O99" s="75"/>
      <c r="P99" s="75">
        <f>+'Ark1'!Y387</f>
        <v>141.63465155383963</v>
      </c>
      <c r="Q99" s="75"/>
      <c r="R99" s="75">
        <f>+'Ark1'!AA387</f>
        <v>30.893216674456461</v>
      </c>
      <c r="S99" s="41">
        <f>+'Ark1'!AB387</f>
        <v>4.40092691589129</v>
      </c>
      <c r="T99" s="75">
        <f>+'Ark1'!AC387</f>
        <v>-46.728292638728917</v>
      </c>
      <c r="U99" s="75">
        <f>+G99/E99</f>
        <v>19.971393034825869</v>
      </c>
      <c r="V99" s="41">
        <f>+'Ark1'!V387</f>
        <v>14.712337298374537</v>
      </c>
      <c r="W99" s="39"/>
      <c r="X99" s="24"/>
      <c r="Y99" s="24"/>
      <c r="Z99" s="24"/>
      <c r="AG99" s="1"/>
    </row>
    <row r="100" spans="1:33" ht="15.6">
      <c r="A100" s="39"/>
      <c r="B100" s="40">
        <f>+'Ark1'!C388</f>
        <v>2004</v>
      </c>
      <c r="C100" s="40">
        <f>+'Ark1'!G388</f>
        <v>2</v>
      </c>
      <c r="D100" s="40" t="s">
        <v>68</v>
      </c>
      <c r="E100" s="40">
        <f>+'Ark1'!Q388</f>
        <v>612</v>
      </c>
      <c r="F100" s="75"/>
      <c r="G100" s="75">
        <f>+'Ark1'!R388</f>
        <v>10326</v>
      </c>
      <c r="H100" s="75"/>
      <c r="I100" s="75">
        <f>+'Ark1'!S388</f>
        <v>10162</v>
      </c>
      <c r="J100" s="149">
        <f>+'Ark1'!T388</f>
        <v>31.620529152376289</v>
      </c>
      <c r="K100" s="149"/>
      <c r="L100" s="149">
        <f>+'Ark1'!U388</f>
        <v>32.474968299897974</v>
      </c>
      <c r="M100" s="95"/>
      <c r="N100" s="41">
        <f>+'Ark1'!W388</f>
        <v>56.51623696122811</v>
      </c>
      <c r="O100" s="75"/>
      <c r="P100" s="75">
        <f>+'Ark1'!Y388</f>
        <v>145.98024404416063</v>
      </c>
      <c r="Q100" s="75"/>
      <c r="R100" s="75">
        <f>+'Ark1'!AA388</f>
        <v>33.139992074246827</v>
      </c>
      <c r="S100" s="41">
        <f>+'Ark1'!AB388</f>
        <v>4.6787764127880491</v>
      </c>
      <c r="T100" s="75">
        <f>+'Ark1'!AC388</f>
        <v>-50.549950383754734</v>
      </c>
      <c r="U100" s="75">
        <f>+G100/E100</f>
        <v>16.872549019607842</v>
      </c>
      <c r="V100" s="41">
        <f>+'Ark1'!V388</f>
        <v>14.702595390276972</v>
      </c>
      <c r="W100" s="39"/>
      <c r="AG100" s="1"/>
    </row>
    <row r="101" spans="1:33" ht="15.6">
      <c r="A101" s="39"/>
      <c r="B101" s="40">
        <f>+'Ark1'!C389</f>
        <v>2004</v>
      </c>
      <c r="C101" s="40">
        <f>+'Ark1'!G389</f>
        <v>3</v>
      </c>
      <c r="D101" s="40" t="s">
        <v>587</v>
      </c>
      <c r="E101" s="40">
        <f>+'Ark1'!Q389</f>
        <v>476</v>
      </c>
      <c r="F101" s="75"/>
      <c r="G101" s="75">
        <f>+'Ark1'!R389</f>
        <v>4369</v>
      </c>
      <c r="H101" s="75"/>
      <c r="I101" s="75">
        <f>+'Ark1'!S389</f>
        <v>4195</v>
      </c>
      <c r="J101" s="149">
        <f>+'Ark1'!T389</f>
        <v>13.378858402743752</v>
      </c>
      <c r="K101" s="149"/>
      <c r="L101" s="149">
        <f>+'Ark1'!U389</f>
        <v>12.67074466591934</v>
      </c>
      <c r="M101" s="95"/>
      <c r="N101" s="41">
        <f>+'Ark1'!W389</f>
        <v>56.559475566150176</v>
      </c>
      <c r="O101" s="75"/>
      <c r="P101" s="75">
        <f>+'Ark1'!Y389</f>
        <v>134.61627374685264</v>
      </c>
      <c r="Q101" s="75"/>
      <c r="R101" s="75">
        <f>+'Ark1'!AA389</f>
        <v>30.463033069214848</v>
      </c>
      <c r="S101" s="41">
        <f>+'Ark1'!AB389</f>
        <v>4.6145314044372796</v>
      </c>
      <c r="T101" s="75">
        <f>+'Ark1'!AC389</f>
        <v>-50.240790031226489</v>
      </c>
      <c r="U101" s="75">
        <f>+G101/E101</f>
        <v>9.1785714285714288</v>
      </c>
      <c r="V101" s="41">
        <f>+'Ark1'!V389</f>
        <v>14.887159533073927</v>
      </c>
      <c r="W101" s="39"/>
      <c r="AG101" s="1"/>
    </row>
    <row r="102" spans="1:33" ht="15.6">
      <c r="A102" s="39"/>
      <c r="B102" s="40">
        <f>+'Ark1'!C390</f>
        <v>2004</v>
      </c>
      <c r="C102" s="40">
        <f>+'Ark1'!G390</f>
        <v>4</v>
      </c>
      <c r="D102" s="40" t="s">
        <v>69</v>
      </c>
      <c r="E102" s="40">
        <f>+'Ark1'!Q390</f>
        <v>150</v>
      </c>
      <c r="F102" s="75"/>
      <c r="G102" s="75">
        <f>+'Ark1'!R390</f>
        <v>1904</v>
      </c>
      <c r="H102" s="75"/>
      <c r="I102" s="75">
        <f>+'Ark1'!S390</f>
        <v>1904</v>
      </c>
      <c r="J102" s="149">
        <f>+'Ark1'!T390</f>
        <v>5.8304752572268477</v>
      </c>
      <c r="K102" s="149"/>
      <c r="L102" s="149">
        <f>+'Ark1'!U390</f>
        <v>5.8587575257648243</v>
      </c>
      <c r="M102" s="95"/>
      <c r="N102" s="41">
        <f>+'Ark1'!W390</f>
        <v>56.629201680672253</v>
      </c>
      <c r="O102" s="75"/>
      <c r="P102" s="75">
        <f>+'Ark1'!Y390</f>
        <v>142.82888655462162</v>
      </c>
      <c r="Q102" s="75"/>
      <c r="R102" s="75">
        <f>+'Ark1'!AA390</f>
        <v>28.238831279598024</v>
      </c>
      <c r="S102" s="41">
        <f>+'Ark1'!AB390</f>
        <v>4.3478126676455267</v>
      </c>
      <c r="T102" s="75">
        <f>+'Ark1'!AC390</f>
        <v>-51.000420910138118</v>
      </c>
      <c r="U102" s="75">
        <f>+G102/E102</f>
        <v>12.693333333333333</v>
      </c>
      <c r="V102" s="41">
        <f>+'Ark1'!V390</f>
        <v>15.473214285714288</v>
      </c>
      <c r="W102" s="39"/>
      <c r="AG102" s="1"/>
    </row>
    <row r="103" spans="1:33" ht="15.6">
      <c r="A103" s="39"/>
      <c r="B103" s="39"/>
      <c r="C103" s="39"/>
      <c r="D103" s="39"/>
      <c r="E103" s="39"/>
      <c r="F103" s="39"/>
      <c r="G103" s="39"/>
      <c r="H103" s="39"/>
      <c r="I103" s="39"/>
      <c r="J103" s="100"/>
      <c r="K103" s="100"/>
      <c r="L103" s="100"/>
      <c r="M103" s="95"/>
      <c r="N103" s="39"/>
      <c r="O103" s="39"/>
      <c r="P103" s="64"/>
      <c r="Q103" s="64"/>
      <c r="R103" s="64"/>
      <c r="S103" s="39"/>
      <c r="T103" s="64"/>
      <c r="U103" s="64"/>
      <c r="V103" s="39"/>
      <c r="W103" s="39"/>
    </row>
    <row r="104" spans="1:33">
      <c r="A104" s="39"/>
      <c r="B104" s="39"/>
      <c r="C104" s="39"/>
      <c r="D104" s="39"/>
      <c r="E104" s="39"/>
      <c r="F104" s="39"/>
      <c r="G104" s="39"/>
      <c r="H104" s="39"/>
      <c r="I104" s="39"/>
      <c r="J104" s="100"/>
      <c r="K104" s="100"/>
      <c r="L104" s="100"/>
      <c r="M104" s="100"/>
      <c r="N104" s="39"/>
      <c r="O104" s="39"/>
      <c r="P104" s="64"/>
      <c r="Q104" s="64"/>
      <c r="R104" s="64"/>
      <c r="S104" s="39"/>
      <c r="T104" s="64"/>
      <c r="U104" s="64"/>
      <c r="V104" s="39"/>
      <c r="W104" s="39"/>
    </row>
    <row r="105" spans="1:33">
      <c r="J105" s="52"/>
      <c r="L105" s="52"/>
      <c r="M105" s="5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>
      <c r="J106" s="52"/>
      <c r="L106" s="52"/>
      <c r="M106" s="5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>
      <c r="J107" s="52"/>
      <c r="L107" s="52"/>
      <c r="M107" s="5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J108" s="52"/>
      <c r="L108" s="52"/>
      <c r="M108" s="5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>
      <c r="J109" s="52"/>
      <c r="L109" s="52"/>
      <c r="M109" s="5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>
      <c r="J110" s="52"/>
      <c r="L110" s="52"/>
      <c r="M110" s="5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>
      <c r="J111" s="52"/>
      <c r="L111" s="52"/>
      <c r="M111" s="5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>
      <c r="J112" s="52"/>
      <c r="L112" s="52"/>
      <c r="M112" s="5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0:32">
      <c r="J113" s="52"/>
      <c r="L113" s="52"/>
      <c r="M113" s="5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0:32">
      <c r="J114" s="52"/>
      <c r="L114" s="52"/>
      <c r="M114" s="5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0:32">
      <c r="J115" s="52"/>
      <c r="L115" s="52"/>
      <c r="M115" s="5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0:32">
      <c r="J116" s="52"/>
      <c r="L116" s="52"/>
      <c r="M116" s="5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0:32">
      <c r="J117" s="52"/>
      <c r="L117" s="52"/>
      <c r="M117" s="5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0:32">
      <c r="J118" s="52"/>
      <c r="L118" s="52"/>
      <c r="M118" s="5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0:32">
      <c r="J119" s="52"/>
      <c r="L119" s="52"/>
      <c r="M119" s="5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0:32">
      <c r="J120" s="52"/>
      <c r="L120" s="52"/>
      <c r="M120" s="5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0:32">
      <c r="J121" s="52"/>
      <c r="L121" s="52"/>
      <c r="M121" s="5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0:32">
      <c r="J122" s="52"/>
      <c r="L122" s="52"/>
      <c r="M122" s="5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0:32">
      <c r="J123" s="52"/>
      <c r="L123" s="52"/>
      <c r="M123" s="5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0:32">
      <c r="J124" s="52"/>
      <c r="L124" s="52"/>
      <c r="M124" s="5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0:32">
      <c r="J125" s="52"/>
      <c r="L125" s="52"/>
      <c r="M125" s="5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0:32">
      <c r="J126" s="52"/>
      <c r="L126" s="52"/>
      <c r="M126" s="5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0:32">
      <c r="J127" s="52"/>
      <c r="L127" s="52"/>
      <c r="M127" s="5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0:32">
      <c r="J128" s="52"/>
      <c r="L128" s="52"/>
      <c r="M128" s="5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0:32">
      <c r="J129" s="52"/>
      <c r="L129" s="52"/>
      <c r="M129" s="5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0:32">
      <c r="J130" s="52"/>
      <c r="L130" s="52"/>
      <c r="M130" s="5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0:32">
      <c r="J131" s="52"/>
      <c r="L131" s="52"/>
      <c r="M131" s="5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0:32">
      <c r="J132" s="52"/>
      <c r="L132" s="52"/>
      <c r="M132" s="5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0:32">
      <c r="J133" s="52"/>
      <c r="L133" s="52"/>
      <c r="M133" s="5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0:32">
      <c r="J134" s="52"/>
      <c r="L134" s="52"/>
      <c r="M134" s="5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0:32">
      <c r="J135" s="52"/>
      <c r="L135" s="52"/>
      <c r="M135" s="5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0:32">
      <c r="J136" s="52"/>
      <c r="L136" s="52"/>
      <c r="M136" s="5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0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0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0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0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0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0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0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0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 ht="12.75" customHeight="1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R201" s="189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R202" s="189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9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9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P205" s="190"/>
      <c r="R205" s="189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P206" s="190"/>
      <c r="R206" s="189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90"/>
      <c r="R207" s="189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90"/>
      <c r="R208" s="189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90"/>
      <c r="R209" s="189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90"/>
      <c r="R210" s="189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90"/>
      <c r="R211" s="189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90"/>
      <c r="R212" s="189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90"/>
      <c r="R213" s="189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90"/>
      <c r="R214" s="189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90"/>
      <c r="R215" s="189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90"/>
      <c r="R216" s="189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90"/>
      <c r="R217" s="189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90"/>
      <c r="R218" s="189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90"/>
      <c r="R219" s="189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90"/>
      <c r="R220" s="189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90"/>
      <c r="R221" s="189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90"/>
      <c r="R222" s="189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90"/>
      <c r="R223" s="189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90"/>
      <c r="R224" s="189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90"/>
      <c r="R225" s="189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90"/>
      <c r="R226" s="189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90"/>
      <c r="R227" s="189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90"/>
      <c r="R228" s="189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90"/>
      <c r="R229" s="189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90"/>
      <c r="R230" s="189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90"/>
      <c r="R231" s="189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90"/>
      <c r="R232" s="189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90"/>
      <c r="R233" s="189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90"/>
      <c r="R234" s="189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90"/>
      <c r="R235" s="189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90"/>
      <c r="R236" s="189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90"/>
      <c r="R237" s="189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90"/>
      <c r="R238" s="189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90"/>
      <c r="R239" s="189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90"/>
      <c r="R240" s="189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90"/>
      <c r="R241" s="189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90"/>
      <c r="R242" s="189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90"/>
      <c r="R243" s="189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90"/>
      <c r="R244" s="189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90"/>
      <c r="R245" s="189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90"/>
      <c r="R246" s="189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90"/>
      <c r="R247" s="189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90"/>
      <c r="R248" s="189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90"/>
      <c r="R249" s="189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90"/>
      <c r="R250" s="189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0:33">
      <c r="J251" s="52"/>
      <c r="L251" s="52"/>
      <c r="M251" s="52"/>
      <c r="P251" s="190"/>
      <c r="R251" s="189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0:33">
      <c r="J252" s="52"/>
      <c r="L252" s="52"/>
      <c r="M252" s="52"/>
      <c r="P252" s="190"/>
      <c r="R252" s="189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90"/>
      <c r="R253" s="189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90"/>
      <c r="R254" s="189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90"/>
      <c r="R255" s="189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90"/>
      <c r="R256" s="189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90"/>
      <c r="R257" s="189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90"/>
      <c r="R258" s="189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90"/>
      <c r="R259" s="189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90"/>
      <c r="R260" s="189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90"/>
      <c r="R261" s="189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90"/>
      <c r="R262" s="189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90"/>
      <c r="R263" s="189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90"/>
      <c r="R264" s="189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90"/>
      <c r="R265" s="189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90"/>
      <c r="R266" s="189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90"/>
      <c r="R267" s="189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90"/>
      <c r="R268" s="189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90"/>
      <c r="R269" s="189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90"/>
      <c r="R270" s="189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90"/>
      <c r="R271" s="189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90"/>
      <c r="R272" s="189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90"/>
      <c r="R273" s="189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90"/>
      <c r="R274" s="189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90"/>
      <c r="R275" s="189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90"/>
      <c r="R276" s="189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90"/>
      <c r="R277" s="189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90"/>
      <c r="R278" s="189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90"/>
      <c r="R279" s="189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90"/>
      <c r="R280" s="189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90"/>
      <c r="R281" s="189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90"/>
      <c r="R282" s="189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90"/>
      <c r="R283" s="189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90"/>
      <c r="R284" s="189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90"/>
      <c r="R285" s="189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90"/>
      <c r="R286" s="189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90"/>
      <c r="R287" s="189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90"/>
      <c r="R288" s="189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90"/>
      <c r="R289" s="189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90"/>
      <c r="R290" s="189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90"/>
      <c r="R291" s="189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90"/>
      <c r="R292" s="189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90"/>
      <c r="R293" s="189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90"/>
      <c r="R294" s="189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90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90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90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90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</sheetData>
  <mergeCells count="1">
    <mergeCell ref="S5:T5"/>
  </mergeCells>
  <phoneticPr fontId="11" type="noConversion"/>
  <conditionalFormatting sqref="H11:H14">
    <cfRule type="cellIs" dxfId="124" priority="9" operator="lessThan">
      <formula>0</formula>
    </cfRule>
    <cfRule type="cellIs" dxfId="123" priority="10" operator="greaterThan">
      <formula>0</formula>
    </cfRule>
  </conditionalFormatting>
  <conditionalFormatting sqref="F11:F14">
    <cfRule type="cellIs" dxfId="122" priority="7" operator="lessThan">
      <formula>0</formula>
    </cfRule>
    <cfRule type="cellIs" dxfId="121" priority="8" operator="greaterThan">
      <formula>0</formula>
    </cfRule>
  </conditionalFormatting>
  <conditionalFormatting sqref="O11:O14">
    <cfRule type="cellIs" dxfId="120" priority="5" operator="lessThan">
      <formula>0</formula>
    </cfRule>
    <cfRule type="cellIs" dxfId="119" priority="6" operator="greaterThan">
      <formula>0</formula>
    </cfRule>
  </conditionalFormatting>
  <conditionalFormatting sqref="Q11:Q14">
    <cfRule type="cellIs" dxfId="118" priority="3" operator="lessThan">
      <formula>0</formula>
    </cfRule>
    <cfRule type="cellIs" dxfId="117" priority="4" operator="greaterThan">
      <formula>0</formula>
    </cfRule>
  </conditionalFormatting>
  <conditionalFormatting sqref="K11:K14">
    <cfRule type="cellIs" dxfId="116" priority="1" operator="lessThan">
      <formula>0</formula>
    </cfRule>
    <cfRule type="cellIs" dxfId="1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AA1:BB299"/>
  <sheetViews>
    <sheetView topLeftCell="A34" zoomScale="96" zoomScaleNormal="96" workbookViewId="0">
      <selection activeCell="A46" sqref="A46"/>
    </sheetView>
  </sheetViews>
  <sheetFormatPr baseColWidth="10" defaultRowHeight="15"/>
  <cols>
    <col min="27" max="27" width="3.81640625" customWidth="1"/>
    <col min="28" max="28" width="5.6328125" customWidth="1"/>
    <col min="29" max="29" width="3.90625" customWidth="1"/>
    <col min="31" max="31" width="7.453125" customWidth="1"/>
    <col min="32" max="32" width="7.1796875" customWidth="1"/>
    <col min="33" max="33" width="7.08984375" customWidth="1"/>
    <col min="34" max="34" width="6.81640625" style="96" customWidth="1"/>
    <col min="35" max="35" width="5.1796875" style="96" customWidth="1"/>
    <col min="36" max="36" width="6.36328125" customWidth="1"/>
    <col min="37" max="37" width="6.36328125" style="9" customWidth="1"/>
    <col min="38" max="38" width="6.6328125" style="9" customWidth="1"/>
    <col min="39" max="39" width="7.453125" customWidth="1"/>
    <col min="40" max="40" width="11" style="9" customWidth="1"/>
    <col min="41" max="41" width="6.54296875" style="9" customWidth="1"/>
    <col min="42" max="42" width="7.90625" customWidth="1"/>
    <col min="43" max="43" width="9" style="9" customWidth="1"/>
    <col min="44" max="44" width="9" customWidth="1"/>
    <col min="45" max="45" width="9.36328125" customWidth="1"/>
    <col min="46" max="46" width="9.90625" customWidth="1"/>
    <col min="47" max="47" width="9.36328125" customWidth="1"/>
    <col min="48" max="48" width="8.81640625" customWidth="1"/>
    <col min="49" max="49" width="10.6328125" customWidth="1"/>
    <col min="50" max="50" width="9.54296875" customWidth="1"/>
    <col min="51" max="51" width="7.6328125" customWidth="1"/>
    <col min="53" max="53" width="15" customWidth="1"/>
  </cols>
  <sheetData>
    <row r="1" spans="27:54">
      <c r="AH1"/>
      <c r="AI1"/>
      <c r="AK1"/>
      <c r="AL1"/>
      <c r="AN1"/>
      <c r="AO1"/>
      <c r="AQ1"/>
      <c r="AZ1" s="4"/>
    </row>
    <row r="2" spans="27:54" s="126" customFormat="1" ht="15" customHeight="1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 s="128"/>
    </row>
    <row r="3" spans="27:54">
      <c r="AH3"/>
      <c r="AI3"/>
      <c r="AK3"/>
      <c r="AL3"/>
      <c r="AN3"/>
      <c r="AO3"/>
      <c r="AQ3"/>
      <c r="AZ3" s="4"/>
    </row>
    <row r="4" spans="27:54">
      <c r="AH4"/>
      <c r="AI4"/>
      <c r="AK4"/>
      <c r="AL4"/>
      <c r="AN4"/>
      <c r="AO4"/>
      <c r="AQ4"/>
      <c r="AZ4" s="4"/>
    </row>
    <row r="5" spans="27:54" s="124" customFormat="1" ht="16.2"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143"/>
      <c r="AX5" s="185"/>
    </row>
    <row r="6" spans="27:54">
      <c r="AH6"/>
      <c r="AI6"/>
      <c r="AK6"/>
      <c r="AL6"/>
      <c r="AN6"/>
      <c r="AO6"/>
      <c r="AQ6"/>
      <c r="AZ6" s="4"/>
      <c r="BB6" s="24"/>
    </row>
    <row r="7" spans="27:54">
      <c r="AH7"/>
      <c r="AI7"/>
      <c r="AK7"/>
      <c r="AL7"/>
      <c r="AN7"/>
      <c r="AO7"/>
      <c r="AQ7"/>
      <c r="AZ7" s="4"/>
      <c r="BB7" s="24"/>
    </row>
    <row r="8" spans="27:54">
      <c r="AH8"/>
      <c r="AI8"/>
      <c r="AK8"/>
      <c r="AL8"/>
      <c r="AN8"/>
      <c r="AO8"/>
      <c r="AQ8"/>
      <c r="AZ8" s="4"/>
    </row>
    <row r="9" spans="27:54">
      <c r="AH9"/>
      <c r="AI9"/>
      <c r="AK9"/>
      <c r="AL9"/>
      <c r="AN9"/>
      <c r="AO9"/>
      <c r="AQ9"/>
      <c r="AZ9" s="4"/>
    </row>
    <row r="10" spans="27:54">
      <c r="AH10" s="52"/>
      <c r="AI10" s="52"/>
      <c r="AM10" s="3"/>
      <c r="AN10" s="14"/>
      <c r="AO10" s="14"/>
      <c r="AQ10" s="14"/>
      <c r="AR10" s="3"/>
      <c r="AS10" s="3"/>
      <c r="AT10" s="3"/>
      <c r="AU10" s="3"/>
      <c r="AZ10" s="43"/>
    </row>
    <row r="11" spans="27:54">
      <c r="AH11" s="52"/>
      <c r="AI11" s="52"/>
      <c r="AM11" s="3"/>
      <c r="AN11" s="14"/>
      <c r="AO11" s="14"/>
      <c r="AQ11" s="14"/>
      <c r="AR11" s="3"/>
      <c r="AS11" s="3"/>
      <c r="AT11" s="3"/>
      <c r="AU11" s="3"/>
      <c r="AZ11" s="43"/>
    </row>
    <row r="12" spans="27:54">
      <c r="AH12" s="52"/>
      <c r="AI12" s="52"/>
      <c r="AM12" s="3"/>
      <c r="AN12" s="14"/>
      <c r="AO12" s="14"/>
      <c r="AQ12" s="14"/>
      <c r="AR12" s="3"/>
      <c r="AS12" s="3"/>
      <c r="AT12" s="3"/>
      <c r="AU12" s="3"/>
      <c r="AZ12" s="43"/>
    </row>
    <row r="13" spans="27:54">
      <c r="AH13" s="52"/>
      <c r="AI13" s="52"/>
      <c r="AM13" s="3"/>
      <c r="AN13" s="14"/>
      <c r="AO13" s="14"/>
      <c r="AQ13" s="14"/>
      <c r="AR13" s="3"/>
      <c r="AS13" s="3"/>
      <c r="AT13" s="3"/>
      <c r="AU13" s="3"/>
      <c r="AZ13" s="43"/>
    </row>
    <row r="14" spans="27:54">
      <c r="AH14" s="52"/>
      <c r="AI14" s="52"/>
      <c r="AM14" s="3"/>
      <c r="AN14" s="14"/>
      <c r="AO14" s="14"/>
      <c r="AQ14" s="14"/>
      <c r="AR14" s="3"/>
      <c r="AS14" s="3"/>
      <c r="AT14" s="3"/>
      <c r="AU14" s="3"/>
      <c r="AZ14" s="43"/>
    </row>
    <row r="15" spans="27:54">
      <c r="AH15" s="52"/>
      <c r="AI15" s="52"/>
      <c r="AM15" s="3"/>
      <c r="AN15" s="14"/>
      <c r="AO15" s="14"/>
      <c r="AQ15" s="14"/>
      <c r="AR15" s="3"/>
      <c r="AS15" s="3"/>
      <c r="AT15" s="3"/>
      <c r="AU15" s="3"/>
      <c r="AZ15" s="43"/>
    </row>
    <row r="16" spans="27:54">
      <c r="AH16" s="52"/>
      <c r="AI16" s="52"/>
      <c r="AM16" s="3"/>
      <c r="AN16" s="14"/>
      <c r="AO16" s="14"/>
      <c r="AQ16" s="14"/>
      <c r="AR16" s="3"/>
      <c r="AS16" s="3"/>
      <c r="AT16" s="3"/>
      <c r="AU16" s="3"/>
      <c r="AZ16" s="43"/>
    </row>
    <row r="17" spans="34:52">
      <c r="AH17" s="52"/>
      <c r="AI17" s="52"/>
      <c r="AM17" s="3"/>
      <c r="AN17" s="14"/>
      <c r="AO17" s="14"/>
      <c r="AQ17" s="14"/>
      <c r="AR17" s="3"/>
      <c r="AS17" s="3"/>
      <c r="AT17" s="3"/>
      <c r="AU17" s="3"/>
      <c r="AZ17" s="43"/>
    </row>
    <row r="18" spans="34:52">
      <c r="AH18" s="52"/>
      <c r="AI18" s="52"/>
      <c r="AM18" s="3"/>
      <c r="AN18" s="14"/>
      <c r="AO18" s="14"/>
      <c r="AQ18" s="14"/>
      <c r="AR18" s="3"/>
      <c r="AS18" s="3"/>
      <c r="AT18" s="3"/>
      <c r="AU18" s="3"/>
      <c r="AZ18" s="43"/>
    </row>
    <row r="19" spans="34:52">
      <c r="AH19" s="52"/>
      <c r="AI19" s="52"/>
      <c r="AM19" s="3"/>
      <c r="AN19" s="14"/>
      <c r="AO19" s="14"/>
      <c r="AQ19" s="14"/>
      <c r="AR19" s="3"/>
      <c r="AS19" s="3"/>
      <c r="AT19" s="3"/>
      <c r="AU19" s="3"/>
      <c r="AZ19" s="43"/>
    </row>
    <row r="20" spans="34:52">
      <c r="AH20" s="52"/>
      <c r="AI20" s="52"/>
      <c r="AM20" s="3"/>
      <c r="AN20" s="14"/>
      <c r="AO20" s="14"/>
      <c r="AQ20" s="14"/>
      <c r="AR20" s="3"/>
      <c r="AS20" s="3"/>
      <c r="AT20" s="3"/>
      <c r="AU20" s="3"/>
      <c r="AZ20" s="43"/>
    </row>
    <row r="21" spans="34:52">
      <c r="AH21" s="52"/>
      <c r="AI21" s="52"/>
      <c r="AM21" s="3"/>
      <c r="AN21" s="14"/>
      <c r="AO21" s="14"/>
      <c r="AQ21" s="14"/>
      <c r="AR21" s="3"/>
      <c r="AS21" s="3"/>
      <c r="AT21" s="3"/>
      <c r="AU21" s="3"/>
      <c r="AZ21" s="19"/>
    </row>
    <row r="22" spans="34:52">
      <c r="AH22" s="52"/>
      <c r="AI22" s="52"/>
      <c r="AM22" s="3"/>
      <c r="AN22" s="14"/>
      <c r="AO22" s="14"/>
      <c r="AQ22" s="14"/>
      <c r="AR22" s="3"/>
      <c r="AS22" s="3"/>
      <c r="AT22" s="3"/>
      <c r="AU22" s="3"/>
      <c r="AZ22" s="19"/>
    </row>
    <row r="23" spans="34:52">
      <c r="AH23" s="52"/>
      <c r="AI23" s="52"/>
      <c r="AM23" s="3"/>
      <c r="AN23" s="14"/>
      <c r="AO23" s="14"/>
      <c r="AQ23" s="14"/>
      <c r="AR23" s="3"/>
      <c r="AS23" s="3"/>
      <c r="AT23" s="3"/>
      <c r="AU23" s="3"/>
      <c r="AZ23" s="19"/>
    </row>
    <row r="24" spans="34:52">
      <c r="AH24" s="52"/>
      <c r="AI24" s="52"/>
      <c r="AM24" s="3"/>
      <c r="AN24" s="14"/>
      <c r="AO24" s="14"/>
      <c r="AQ24" s="14"/>
      <c r="AR24" s="3"/>
      <c r="AS24" s="3"/>
      <c r="AT24" s="3"/>
      <c r="AU24" s="3"/>
      <c r="AZ24" s="19"/>
    </row>
    <row r="25" spans="34:52">
      <c r="AH25" s="52"/>
      <c r="AI25" s="52"/>
      <c r="AM25" s="3"/>
      <c r="AN25" s="14"/>
      <c r="AO25" s="14"/>
      <c r="AQ25" s="14"/>
      <c r="AR25" s="3"/>
      <c r="AS25" s="3"/>
      <c r="AT25" s="3"/>
      <c r="AU25" s="3"/>
      <c r="AZ25" s="19"/>
    </row>
    <row r="26" spans="34:52" ht="15.6">
      <c r="AH26" s="52"/>
      <c r="AI26" s="52"/>
      <c r="AM26" s="3"/>
      <c r="AN26" s="14"/>
      <c r="AO26" s="14"/>
      <c r="AQ26" s="14"/>
      <c r="AR26" s="3"/>
      <c r="AS26" s="3"/>
      <c r="AT26" s="3"/>
      <c r="AU26" s="3"/>
      <c r="AZ26" s="44"/>
    </row>
    <row r="27" spans="34:52">
      <c r="AH27" s="52"/>
      <c r="AI27" s="52"/>
      <c r="AM27" s="3"/>
      <c r="AN27" s="14"/>
      <c r="AO27" s="14"/>
      <c r="AQ27" s="14"/>
      <c r="AR27" s="3"/>
      <c r="AS27" s="3"/>
      <c r="AT27" s="3"/>
      <c r="AU27" s="3"/>
      <c r="AW27" s="1"/>
      <c r="AX27" s="1"/>
      <c r="AY27" s="1"/>
    </row>
    <row r="28" spans="34:52">
      <c r="AH28" s="52"/>
      <c r="AI28" s="52"/>
      <c r="AM28" s="3"/>
      <c r="AN28" s="14"/>
      <c r="AO28" s="14"/>
      <c r="AQ28" s="14"/>
      <c r="AR28" s="3"/>
      <c r="AS28" s="3"/>
      <c r="AT28" s="3"/>
      <c r="AU28" s="3"/>
    </row>
    <row r="29" spans="34:52">
      <c r="AH29" s="52"/>
      <c r="AI29" s="52"/>
      <c r="AM29" s="3"/>
      <c r="AN29" s="14"/>
      <c r="AO29" s="14"/>
      <c r="AQ29" s="14"/>
      <c r="AR29" s="3"/>
      <c r="AS29" s="3"/>
      <c r="AT29" s="3"/>
      <c r="AU29" s="3"/>
    </row>
    <row r="30" spans="34:52">
      <c r="AH30" s="52"/>
      <c r="AI30" s="52"/>
      <c r="AM30" s="3"/>
      <c r="AN30" s="14"/>
      <c r="AO30" s="14"/>
      <c r="AQ30" s="14"/>
      <c r="AR30" s="3"/>
      <c r="AS30" s="3"/>
      <c r="AT30" s="3"/>
      <c r="AU30" s="3"/>
    </row>
    <row r="31" spans="34:52">
      <c r="AH31" s="52"/>
      <c r="AI31" s="52"/>
      <c r="AM31" s="3"/>
      <c r="AN31" s="14"/>
      <c r="AO31" s="14"/>
      <c r="AQ31" s="14"/>
      <c r="AR31" s="3"/>
      <c r="AS31" s="3"/>
      <c r="AT31" s="3"/>
      <c r="AU31" s="3"/>
    </row>
    <row r="32" spans="34:52">
      <c r="AH32" s="52"/>
      <c r="AI32" s="52"/>
      <c r="AM32" s="3"/>
      <c r="AN32" s="14"/>
      <c r="AO32" s="14"/>
      <c r="AQ32" s="14"/>
      <c r="AR32" s="3"/>
      <c r="AS32" s="3"/>
      <c r="AT32" s="3"/>
      <c r="AU32" s="3"/>
    </row>
    <row r="33" spans="34:47">
      <c r="AH33" s="52"/>
      <c r="AI33" s="52"/>
      <c r="AM33" s="3"/>
      <c r="AN33" s="14"/>
      <c r="AO33" s="14"/>
      <c r="AQ33" s="14"/>
      <c r="AR33" s="3"/>
      <c r="AS33" s="3"/>
      <c r="AT33" s="3"/>
      <c r="AU33" s="3"/>
    </row>
    <row r="34" spans="34:47">
      <c r="AH34" s="52"/>
      <c r="AI34" s="52"/>
      <c r="AM34" s="3"/>
      <c r="AN34" s="14"/>
      <c r="AO34" s="14"/>
      <c r="AQ34" s="14"/>
      <c r="AR34" s="3"/>
      <c r="AS34" s="3"/>
      <c r="AT34" s="3"/>
      <c r="AU34" s="3"/>
    </row>
    <row r="35" spans="34:47">
      <c r="AH35" s="52"/>
      <c r="AI35" s="52"/>
      <c r="AM35" s="3"/>
      <c r="AN35" s="14"/>
      <c r="AO35" s="14"/>
      <c r="AQ35" s="14"/>
      <c r="AR35" s="3"/>
      <c r="AS35" s="3"/>
      <c r="AT35" s="3"/>
      <c r="AU35" s="3"/>
    </row>
    <row r="36" spans="34:47">
      <c r="AH36" s="52"/>
      <c r="AI36" s="52"/>
      <c r="AM36" s="3"/>
      <c r="AN36" s="14"/>
      <c r="AO36" s="14"/>
      <c r="AQ36" s="14"/>
      <c r="AR36" s="3"/>
      <c r="AS36" s="3"/>
      <c r="AT36" s="3"/>
      <c r="AU36" s="3"/>
    </row>
    <row r="37" spans="34:47">
      <c r="AH37" s="52"/>
      <c r="AI37" s="52"/>
      <c r="AM37" s="3"/>
      <c r="AN37" s="14"/>
      <c r="AO37" s="14"/>
      <c r="AQ37" s="14"/>
      <c r="AR37" s="3"/>
      <c r="AS37" s="3"/>
      <c r="AT37" s="3"/>
      <c r="AU37" s="3"/>
    </row>
    <row r="38" spans="34:47">
      <c r="AH38" s="52"/>
      <c r="AI38" s="52"/>
      <c r="AM38" s="3"/>
      <c r="AN38" s="14"/>
      <c r="AO38" s="14"/>
      <c r="AQ38" s="14"/>
      <c r="AR38" s="3"/>
      <c r="AS38" s="3"/>
      <c r="AT38" s="3"/>
      <c r="AU38" s="3"/>
    </row>
    <row r="39" spans="34:47">
      <c r="AH39" s="52"/>
      <c r="AI39" s="52"/>
      <c r="AM39" s="3"/>
      <c r="AN39" s="14"/>
      <c r="AO39" s="14"/>
      <c r="AQ39" s="14"/>
      <c r="AR39" s="3"/>
      <c r="AS39" s="3"/>
      <c r="AT39" s="3"/>
      <c r="AU39" s="3"/>
    </row>
    <row r="40" spans="34:47">
      <c r="AH40" s="52"/>
      <c r="AI40" s="52"/>
      <c r="AM40" s="3"/>
      <c r="AN40" s="14"/>
      <c r="AO40" s="14"/>
      <c r="AQ40" s="14"/>
      <c r="AR40" s="3"/>
      <c r="AS40" s="3"/>
      <c r="AT40" s="3"/>
      <c r="AU40" s="3"/>
    </row>
    <row r="41" spans="34:47">
      <c r="AH41" s="52"/>
      <c r="AI41" s="52"/>
      <c r="AM41" s="3"/>
      <c r="AN41" s="14"/>
      <c r="AO41" s="14"/>
      <c r="AQ41" s="14"/>
      <c r="AR41" s="3"/>
      <c r="AS41" s="3"/>
      <c r="AT41" s="3"/>
      <c r="AU41" s="3"/>
    </row>
    <row r="42" spans="34:47">
      <c r="AH42" s="52"/>
      <c r="AI42" s="52"/>
      <c r="AM42" s="3"/>
      <c r="AN42" s="14"/>
      <c r="AO42" s="14"/>
      <c r="AQ42" s="14"/>
      <c r="AR42" s="3"/>
      <c r="AS42" s="3"/>
      <c r="AT42" s="3"/>
      <c r="AU42" s="3"/>
    </row>
    <row r="43" spans="34:47">
      <c r="AH43" s="52"/>
      <c r="AI43" s="52"/>
      <c r="AM43" s="3"/>
      <c r="AN43" s="14"/>
      <c r="AO43" s="14"/>
      <c r="AQ43" s="14"/>
      <c r="AR43" s="3"/>
      <c r="AS43" s="3"/>
      <c r="AT43" s="3"/>
      <c r="AU43" s="3"/>
    </row>
    <row r="44" spans="34:47">
      <c r="AH44" s="52"/>
      <c r="AI44" s="52"/>
      <c r="AM44" s="3"/>
      <c r="AN44" s="14"/>
      <c r="AO44" s="14"/>
      <c r="AQ44" s="14"/>
      <c r="AR44" s="3"/>
      <c r="AS44" s="3"/>
      <c r="AT44" s="3"/>
      <c r="AU44" s="3"/>
    </row>
    <row r="45" spans="34:47">
      <c r="AH45" s="52"/>
      <c r="AI45" s="52"/>
      <c r="AM45" s="3"/>
      <c r="AN45" s="14"/>
      <c r="AO45" s="14"/>
      <c r="AQ45" s="14"/>
      <c r="AR45" s="3"/>
      <c r="AS45" s="3"/>
      <c r="AT45" s="3"/>
      <c r="AU45" s="3"/>
    </row>
    <row r="46" spans="34:47">
      <c r="AH46" s="52"/>
      <c r="AI46" s="52"/>
      <c r="AM46" s="3"/>
      <c r="AN46" s="14"/>
      <c r="AO46" s="14"/>
      <c r="AQ46" s="14"/>
      <c r="AR46" s="3"/>
      <c r="AS46" s="3"/>
      <c r="AT46" s="3"/>
      <c r="AU46" s="3"/>
    </row>
    <row r="47" spans="34:47">
      <c r="AH47" s="52"/>
      <c r="AI47" s="52"/>
      <c r="AM47" s="3"/>
      <c r="AN47" s="14"/>
      <c r="AO47" s="14"/>
      <c r="AQ47" s="14"/>
      <c r="AR47" s="3"/>
      <c r="AS47" s="3"/>
      <c r="AT47" s="3"/>
      <c r="AU47" s="3"/>
    </row>
    <row r="48" spans="34:47">
      <c r="AH48" s="52"/>
      <c r="AI48" s="52"/>
      <c r="AM48" s="3"/>
      <c r="AN48" s="14"/>
      <c r="AO48" s="14"/>
      <c r="AQ48" s="14"/>
      <c r="AR48" s="3"/>
      <c r="AS48" s="3"/>
      <c r="AT48" s="3"/>
      <c r="AU48" s="3"/>
    </row>
    <row r="49" spans="34:47">
      <c r="AH49" s="52"/>
      <c r="AI49" s="52"/>
      <c r="AM49" s="3"/>
      <c r="AN49" s="14"/>
      <c r="AO49" s="14"/>
      <c r="AQ49" s="14"/>
      <c r="AR49" s="3"/>
      <c r="AS49" s="3"/>
      <c r="AT49" s="3"/>
      <c r="AU49" s="3"/>
    </row>
    <row r="50" spans="34:47">
      <c r="AH50" s="52"/>
      <c r="AI50" s="52"/>
      <c r="AM50" s="3"/>
      <c r="AN50" s="14"/>
      <c r="AO50" s="14"/>
      <c r="AQ50" s="14"/>
      <c r="AR50" s="3"/>
      <c r="AS50" s="3"/>
      <c r="AT50" s="3"/>
      <c r="AU50" s="3"/>
    </row>
    <row r="51" spans="34:47">
      <c r="AH51" s="52"/>
      <c r="AI51" s="52"/>
      <c r="AM51" s="3"/>
      <c r="AN51" s="14"/>
      <c r="AO51" s="14"/>
      <c r="AQ51" s="14"/>
      <c r="AR51" s="3"/>
      <c r="AS51" s="3"/>
      <c r="AT51" s="3"/>
      <c r="AU51" s="3"/>
    </row>
    <row r="52" spans="34:47">
      <c r="AH52" s="52"/>
      <c r="AI52" s="52"/>
      <c r="AM52" s="3"/>
      <c r="AN52" s="14"/>
      <c r="AO52" s="14"/>
      <c r="AQ52" s="14"/>
      <c r="AR52" s="3"/>
      <c r="AS52" s="3"/>
      <c r="AT52" s="3"/>
      <c r="AU52" s="3"/>
    </row>
    <row r="53" spans="34:47">
      <c r="AH53" s="52"/>
      <c r="AI53" s="52"/>
      <c r="AM53" s="3"/>
      <c r="AN53" s="14"/>
      <c r="AO53" s="14"/>
      <c r="AQ53" s="14"/>
      <c r="AR53" s="3"/>
      <c r="AS53" s="3"/>
      <c r="AT53" s="3"/>
      <c r="AU53" s="3"/>
    </row>
    <row r="54" spans="34:47">
      <c r="AH54" s="52"/>
      <c r="AI54" s="52"/>
      <c r="AM54" s="3"/>
      <c r="AN54" s="14"/>
      <c r="AO54" s="14"/>
      <c r="AQ54" s="14"/>
      <c r="AR54" s="3"/>
      <c r="AS54" s="3"/>
      <c r="AT54" s="3"/>
      <c r="AU54" s="3"/>
    </row>
    <row r="55" spans="34:47">
      <c r="AH55" s="52"/>
      <c r="AI55" s="52"/>
      <c r="AM55" s="3"/>
      <c r="AN55" s="14"/>
      <c r="AO55" s="14"/>
      <c r="AQ55" s="14"/>
      <c r="AR55" s="3"/>
      <c r="AS55" s="3"/>
      <c r="AT55" s="3"/>
      <c r="AU55" s="3"/>
    </row>
    <row r="56" spans="34:47">
      <c r="AH56" s="52"/>
      <c r="AI56" s="52"/>
      <c r="AM56" s="3"/>
      <c r="AN56" s="14"/>
      <c r="AO56" s="14"/>
      <c r="AQ56" s="14"/>
      <c r="AR56" s="3"/>
      <c r="AS56" s="3"/>
      <c r="AT56" s="3"/>
      <c r="AU56" s="3"/>
    </row>
    <row r="57" spans="34:47">
      <c r="AH57" s="52"/>
      <c r="AI57" s="52"/>
      <c r="AM57" s="3"/>
      <c r="AN57" s="14"/>
      <c r="AO57" s="14"/>
      <c r="AQ57" s="14"/>
      <c r="AR57" s="3"/>
      <c r="AS57" s="3"/>
      <c r="AT57" s="3"/>
      <c r="AU57" s="3"/>
    </row>
    <row r="58" spans="34:47">
      <c r="AH58" s="52"/>
      <c r="AI58" s="52"/>
      <c r="AM58" s="3"/>
      <c r="AN58" s="14"/>
      <c r="AO58" s="14"/>
      <c r="AQ58" s="14"/>
      <c r="AR58" s="3"/>
      <c r="AS58" s="3"/>
      <c r="AT58" s="3"/>
      <c r="AU58" s="3"/>
    </row>
    <row r="59" spans="34:47">
      <c r="AH59" s="52"/>
      <c r="AI59" s="52"/>
      <c r="AM59" s="3"/>
      <c r="AN59" s="14"/>
      <c r="AO59" s="14"/>
      <c r="AQ59" s="14"/>
      <c r="AR59" s="3"/>
      <c r="AS59" s="3"/>
      <c r="AT59" s="3"/>
      <c r="AU59" s="3"/>
    </row>
    <row r="60" spans="34:47">
      <c r="AH60" s="52"/>
      <c r="AI60" s="52"/>
      <c r="AM60" s="3"/>
      <c r="AN60" s="14"/>
      <c r="AO60" s="14"/>
      <c r="AQ60" s="14"/>
      <c r="AR60" s="3"/>
      <c r="AS60" s="3"/>
      <c r="AT60" s="3"/>
      <c r="AU60" s="3"/>
    </row>
    <row r="61" spans="34:47">
      <c r="AH61" s="52"/>
      <c r="AI61" s="52"/>
      <c r="AM61" s="3"/>
      <c r="AN61" s="14"/>
      <c r="AO61" s="14"/>
      <c r="AQ61" s="14"/>
      <c r="AR61" s="3"/>
      <c r="AS61" s="3"/>
      <c r="AT61" s="3"/>
      <c r="AU61" s="3"/>
    </row>
    <row r="62" spans="34:47">
      <c r="AH62" s="52"/>
      <c r="AI62" s="52"/>
      <c r="AM62" s="3"/>
      <c r="AN62" s="14"/>
      <c r="AO62" s="14"/>
      <c r="AQ62" s="14"/>
      <c r="AR62" s="3"/>
      <c r="AS62" s="3"/>
      <c r="AT62" s="3"/>
      <c r="AU62" s="3"/>
    </row>
    <row r="63" spans="34:47">
      <c r="AH63" s="52"/>
      <c r="AI63" s="52"/>
      <c r="AM63" s="3"/>
      <c r="AN63" s="14"/>
      <c r="AO63" s="14"/>
      <c r="AQ63" s="14"/>
      <c r="AR63" s="3"/>
      <c r="AS63" s="3"/>
      <c r="AT63" s="3"/>
      <c r="AU63" s="3"/>
    </row>
    <row r="64" spans="34:47">
      <c r="AH64" s="52"/>
      <c r="AI64" s="52"/>
      <c r="AM64" s="3"/>
      <c r="AN64" s="14"/>
      <c r="AO64" s="14"/>
      <c r="AQ64" s="14"/>
      <c r="AR64" s="3"/>
      <c r="AS64" s="3"/>
      <c r="AT64" s="3"/>
      <c r="AU64" s="3"/>
    </row>
    <row r="65" spans="34:53">
      <c r="AH65" s="52"/>
      <c r="AI65" s="52"/>
      <c r="AM65" s="3"/>
      <c r="AN65" s="14"/>
      <c r="AO65" s="14"/>
      <c r="AQ65" s="14"/>
      <c r="AR65" s="3"/>
      <c r="AS65" s="3"/>
      <c r="AT65" s="3"/>
      <c r="AU65" s="3"/>
    </row>
    <row r="66" spans="34:53">
      <c r="AH66" s="52"/>
      <c r="AI66" s="52"/>
      <c r="AM66" s="3"/>
      <c r="AN66" s="14"/>
      <c r="AO66" s="14"/>
      <c r="AQ66" s="14"/>
      <c r="AR66" s="3"/>
      <c r="AS66" s="3"/>
      <c r="AT66" s="3"/>
      <c r="AU66" s="3"/>
    </row>
    <row r="67" spans="34:53">
      <c r="AH67" s="52"/>
      <c r="AI67" s="52"/>
      <c r="AM67" s="3"/>
      <c r="AN67" s="14"/>
      <c r="AO67" s="14"/>
      <c r="AQ67" s="14"/>
      <c r="AR67" s="3"/>
      <c r="AS67" s="3"/>
      <c r="AT67" s="3"/>
      <c r="AU67" s="3"/>
    </row>
    <row r="68" spans="34:53">
      <c r="AH68" s="52"/>
      <c r="AI68" s="52"/>
      <c r="AM68" s="3"/>
      <c r="AN68" s="14"/>
      <c r="AO68" s="14"/>
      <c r="AQ68" s="14"/>
      <c r="AR68" s="3"/>
      <c r="AS68" s="3"/>
      <c r="AT68" s="3"/>
      <c r="AU68" s="3"/>
    </row>
    <row r="69" spans="34:53">
      <c r="AH69" s="52"/>
      <c r="AI69" s="52"/>
      <c r="AM69" s="3"/>
      <c r="AN69" s="14"/>
      <c r="AO69" s="14"/>
      <c r="AQ69" s="14"/>
      <c r="AR69" s="3"/>
      <c r="AS69" s="3"/>
      <c r="AT69" s="3"/>
      <c r="AU69" s="3"/>
    </row>
    <row r="70" spans="34:53">
      <c r="AH70" s="52"/>
      <c r="AI70" s="52"/>
      <c r="AM70" s="3"/>
      <c r="AN70" s="14"/>
      <c r="AO70" s="14"/>
      <c r="AQ70" s="14"/>
      <c r="AR70" s="3"/>
      <c r="AS70" s="3"/>
      <c r="AT70" s="3"/>
      <c r="AU70" s="3"/>
    </row>
    <row r="71" spans="34:53">
      <c r="AH71" s="52"/>
      <c r="AI71" s="52"/>
      <c r="AM71" s="3"/>
      <c r="AN71" s="14"/>
      <c r="AO71" s="14"/>
      <c r="AQ71" s="14"/>
      <c r="AR71" s="3"/>
      <c r="AS71" s="3"/>
      <c r="AT71" s="3"/>
      <c r="AU71" s="3"/>
    </row>
    <row r="72" spans="34:53">
      <c r="AH72" s="52"/>
      <c r="AI72" s="52"/>
      <c r="AM72" s="3"/>
      <c r="AN72" s="14"/>
      <c r="AO72" s="14"/>
      <c r="AQ72" s="14"/>
      <c r="AR72" s="3"/>
      <c r="AS72" s="3"/>
      <c r="AT72" s="3"/>
      <c r="AU72" s="3"/>
    </row>
    <row r="73" spans="34:53">
      <c r="AH73" s="52"/>
      <c r="AI73" s="52"/>
      <c r="AM73" s="3"/>
      <c r="AN73" s="14"/>
      <c r="AO73" s="14"/>
      <c r="AQ73" s="14"/>
      <c r="AR73" s="3"/>
      <c r="AS73" s="3"/>
      <c r="AT73" s="3"/>
      <c r="AU73" s="3"/>
    </row>
    <row r="74" spans="34:53">
      <c r="AH74" s="52"/>
      <c r="AI74" s="52"/>
      <c r="AM74" s="3"/>
      <c r="AN74" s="14"/>
      <c r="AO74" s="14"/>
      <c r="AQ74" s="14"/>
      <c r="AR74" s="3"/>
      <c r="AS74" s="3"/>
      <c r="AT74" s="3"/>
      <c r="AU74" s="3"/>
    </row>
    <row r="75" spans="34:53">
      <c r="AH75" s="52"/>
      <c r="AI75" s="52"/>
      <c r="AM75" s="3"/>
      <c r="AN75" s="14"/>
      <c r="AO75" s="14"/>
      <c r="AQ75" s="14"/>
      <c r="AR75" s="3"/>
      <c r="AS75" s="3"/>
      <c r="AT75" s="3"/>
      <c r="AU75" s="3"/>
    </row>
    <row r="76" spans="34:53">
      <c r="AH76" s="52"/>
      <c r="AI76" s="52"/>
      <c r="AM76" s="3"/>
      <c r="AN76" s="14"/>
      <c r="AO76" s="14"/>
      <c r="AQ76" s="14"/>
      <c r="AR76" s="3"/>
      <c r="AS76" s="3"/>
      <c r="AT76" s="3"/>
      <c r="AU76" s="3"/>
    </row>
    <row r="77" spans="34:53">
      <c r="AH77" s="52"/>
      <c r="AI77" s="52"/>
      <c r="AM77" s="3"/>
      <c r="AN77" s="14"/>
      <c r="AO77" s="14"/>
      <c r="AQ77" s="14"/>
      <c r="AR77" s="3"/>
      <c r="AS77" s="3"/>
      <c r="AT77" s="3"/>
      <c r="AU77" s="3"/>
      <c r="BA77" s="1"/>
    </row>
    <row r="78" spans="34:53">
      <c r="AH78" s="52"/>
      <c r="AI78" s="52"/>
      <c r="AM78" s="3"/>
      <c r="AN78" s="14"/>
      <c r="AO78" s="14"/>
      <c r="AQ78" s="14"/>
      <c r="AR78" s="3"/>
      <c r="AS78" s="3"/>
      <c r="AT78" s="3"/>
      <c r="AU78" s="3"/>
      <c r="BA78" s="1"/>
    </row>
    <row r="79" spans="34:53">
      <c r="AH79" s="52"/>
      <c r="AI79" s="52"/>
      <c r="AM79" s="3"/>
      <c r="AN79" s="14"/>
      <c r="AO79" s="14"/>
      <c r="AQ79" s="14"/>
      <c r="AR79" s="3"/>
      <c r="AS79" s="3"/>
      <c r="AT79" s="3"/>
      <c r="AU79" s="3"/>
      <c r="BA79" s="1"/>
    </row>
    <row r="80" spans="34:53">
      <c r="AH80" s="52"/>
      <c r="AI80" s="52"/>
      <c r="AM80" s="3"/>
      <c r="AN80" s="14"/>
      <c r="AO80" s="14"/>
      <c r="AQ80" s="14"/>
      <c r="AR80" s="3"/>
      <c r="AS80" s="3"/>
      <c r="AT80" s="3"/>
      <c r="AU80" s="3"/>
      <c r="BA80" s="1"/>
    </row>
    <row r="81" spans="34:53">
      <c r="AH81" s="52"/>
      <c r="AI81" s="52"/>
      <c r="AM81" s="3"/>
      <c r="AN81" s="14"/>
      <c r="AO81" s="14"/>
      <c r="AQ81" s="14"/>
      <c r="AR81" s="3"/>
      <c r="AS81" s="3"/>
      <c r="AT81" s="3"/>
      <c r="AU81" s="3"/>
      <c r="BA81" s="1"/>
    </row>
    <row r="82" spans="34:53">
      <c r="AH82" s="52"/>
      <c r="AI82" s="52"/>
      <c r="AM82" s="3"/>
      <c r="AN82" s="14"/>
      <c r="AO82" s="14"/>
      <c r="AQ82" s="14"/>
      <c r="AR82" s="3"/>
      <c r="AS82" s="3"/>
      <c r="AT82" s="3"/>
      <c r="AU82" s="3"/>
      <c r="BA82" s="1"/>
    </row>
    <row r="83" spans="34:53">
      <c r="AH83" s="52"/>
      <c r="AI83" s="52"/>
      <c r="AM83" s="3"/>
      <c r="AN83" s="14"/>
      <c r="AO83" s="14"/>
      <c r="AQ83" s="14"/>
      <c r="AR83" s="3"/>
      <c r="AS83" s="3"/>
      <c r="AT83" s="3"/>
      <c r="AU83" s="3"/>
      <c r="BA83" s="1"/>
    </row>
    <row r="84" spans="34:53">
      <c r="AH84" s="52"/>
      <c r="AI84" s="52"/>
      <c r="AM84" s="3"/>
      <c r="AN84" s="14"/>
      <c r="AO84" s="14"/>
      <c r="AQ84" s="14"/>
      <c r="AR84" s="3"/>
      <c r="AS84" s="3"/>
      <c r="AT84" s="3"/>
      <c r="AU84" s="3"/>
      <c r="BA84" s="1"/>
    </row>
    <row r="85" spans="34:53">
      <c r="AH85" s="52"/>
      <c r="AI85" s="52"/>
      <c r="AM85" s="3"/>
      <c r="AN85" s="14"/>
      <c r="AO85" s="14"/>
      <c r="AQ85" s="14"/>
      <c r="AR85" s="3"/>
      <c r="AS85" s="3"/>
      <c r="AT85" s="3"/>
      <c r="AU85" s="3"/>
      <c r="BA85" s="1"/>
    </row>
    <row r="86" spans="34:53">
      <c r="AH86" s="52"/>
      <c r="AI86" s="52"/>
      <c r="AM86" s="3"/>
      <c r="AN86" s="14"/>
      <c r="AO86" s="14"/>
      <c r="AQ86" s="14"/>
      <c r="AR86" s="3"/>
      <c r="AS86" s="3"/>
      <c r="AT86" s="3"/>
      <c r="AU86" s="3"/>
      <c r="BA86" s="1"/>
    </row>
    <row r="87" spans="34:53">
      <c r="AH87" s="52"/>
      <c r="AI87" s="52"/>
      <c r="AM87" s="3"/>
      <c r="AN87" s="14"/>
      <c r="AO87" s="14"/>
      <c r="AQ87" s="14"/>
      <c r="AR87" s="3"/>
      <c r="AS87" s="3"/>
      <c r="AT87" s="3"/>
      <c r="AU87" s="3"/>
      <c r="BA87" s="1"/>
    </row>
    <row r="88" spans="34:53">
      <c r="AH88" s="52"/>
      <c r="AI88" s="52"/>
      <c r="AM88" s="3"/>
      <c r="AN88" s="14"/>
      <c r="AO88" s="14"/>
      <c r="AQ88" s="14"/>
      <c r="AR88" s="3"/>
      <c r="AS88" s="3"/>
      <c r="AT88" s="3"/>
      <c r="AU88" s="3"/>
      <c r="BA88" s="1"/>
    </row>
    <row r="89" spans="34:53">
      <c r="AH89" s="52"/>
      <c r="AI89" s="52"/>
      <c r="AM89" s="3"/>
      <c r="AN89" s="14"/>
      <c r="AO89" s="14"/>
      <c r="AQ89" s="14"/>
      <c r="AR89" s="3"/>
      <c r="AS89" s="3"/>
      <c r="AT89" s="3"/>
      <c r="AU89" s="3"/>
      <c r="BA89" s="1"/>
    </row>
    <row r="90" spans="34:53">
      <c r="AH90" s="52"/>
      <c r="AI90" s="52"/>
      <c r="AM90" s="3"/>
      <c r="AN90" s="14"/>
      <c r="AO90" s="14"/>
      <c r="AQ90" s="14"/>
      <c r="AR90" s="3"/>
      <c r="AS90" s="3"/>
      <c r="AT90" s="3"/>
      <c r="AU90" s="3"/>
      <c r="BA90" s="1"/>
    </row>
    <row r="91" spans="34:53">
      <c r="AH91" s="52"/>
      <c r="AI91" s="52"/>
      <c r="AM91" s="3"/>
      <c r="AN91" s="14"/>
      <c r="AO91" s="14"/>
      <c r="AQ91" s="14"/>
      <c r="AR91" s="3"/>
      <c r="AS91" s="3"/>
      <c r="AT91" s="3"/>
      <c r="AU91" s="3"/>
      <c r="BA91" s="1"/>
    </row>
    <row r="92" spans="34:53">
      <c r="AH92" s="52"/>
      <c r="AI92" s="52"/>
      <c r="AM92" s="3"/>
      <c r="AN92" s="14"/>
      <c r="AO92" s="14"/>
      <c r="AQ92" s="14"/>
      <c r="AR92" s="3"/>
      <c r="AS92" s="3"/>
      <c r="AT92" s="3"/>
      <c r="AU92" s="3"/>
      <c r="BA92" s="1"/>
    </row>
    <row r="93" spans="34:53">
      <c r="AH93" s="52"/>
      <c r="AI93" s="52"/>
      <c r="AM93" s="3"/>
      <c r="AN93" s="14"/>
      <c r="AO93" s="14"/>
      <c r="AQ93" s="14"/>
      <c r="AR93" s="3"/>
      <c r="AS93" s="3"/>
      <c r="AT93" s="3"/>
      <c r="AU93" s="3"/>
      <c r="BA93" s="1"/>
    </row>
    <row r="94" spans="34:53">
      <c r="AH94" s="52"/>
      <c r="AI94" s="52"/>
      <c r="AM94" s="3"/>
      <c r="AN94" s="14"/>
      <c r="AO94" s="14"/>
      <c r="AQ94" s="14"/>
      <c r="AR94" s="3"/>
      <c r="AS94" s="3"/>
      <c r="AT94" s="3"/>
      <c r="AU94" s="3"/>
      <c r="BA94" s="1"/>
    </row>
    <row r="95" spans="34:53">
      <c r="AH95" s="52"/>
      <c r="AI95" s="52"/>
      <c r="AM95" s="3"/>
      <c r="AN95" s="14"/>
      <c r="AO95" s="14"/>
      <c r="AQ95" s="14"/>
      <c r="AR95" s="3"/>
      <c r="AS95" s="3"/>
      <c r="AT95" s="3"/>
      <c r="AU95" s="3"/>
    </row>
    <row r="96" spans="34:53">
      <c r="AH96" s="52"/>
      <c r="AI96" s="52"/>
      <c r="AM96" s="3"/>
      <c r="AN96" s="14"/>
      <c r="AO96" s="14"/>
      <c r="AQ96" s="14"/>
      <c r="AR96" s="3"/>
      <c r="AS96" s="3"/>
      <c r="AT96" s="3"/>
      <c r="AU96" s="3"/>
    </row>
    <row r="97" spans="34:52">
      <c r="AH97" s="52"/>
      <c r="AI97" s="52"/>
      <c r="AM97" s="3"/>
      <c r="AN97" s="14"/>
      <c r="AO97" s="14"/>
      <c r="AQ97" s="14"/>
      <c r="AR97" s="3"/>
      <c r="AS97" s="3"/>
      <c r="AT97" s="3"/>
      <c r="AU97" s="3"/>
      <c r="AV97" s="3"/>
      <c r="AW97" s="3"/>
      <c r="AX97" s="3"/>
      <c r="AY97" s="3"/>
      <c r="AZ97" s="3"/>
    </row>
    <row r="98" spans="34:52">
      <c r="AH98" s="52"/>
      <c r="AI98" s="52"/>
      <c r="AM98" s="3"/>
      <c r="AN98" s="14"/>
      <c r="AO98" s="14"/>
      <c r="AQ98" s="14"/>
      <c r="AR98" s="3"/>
      <c r="AS98" s="3"/>
      <c r="AT98" s="3"/>
      <c r="AU98" s="3"/>
      <c r="AV98" s="3"/>
      <c r="AW98" s="3"/>
      <c r="AX98" s="3"/>
      <c r="AY98" s="3"/>
      <c r="AZ98" s="3"/>
    </row>
    <row r="99" spans="34:52">
      <c r="AH99" s="52"/>
      <c r="AI99" s="52"/>
      <c r="AM99" s="3"/>
      <c r="AN99" s="14"/>
      <c r="AO99" s="14"/>
      <c r="AQ99" s="14"/>
      <c r="AR99" s="3"/>
      <c r="AS99" s="3"/>
      <c r="AT99" s="3"/>
      <c r="AU99" s="3"/>
      <c r="AV99" s="3"/>
      <c r="AW99" s="3"/>
      <c r="AX99" s="3"/>
      <c r="AY99" s="3"/>
      <c r="AZ99" s="3"/>
    </row>
    <row r="100" spans="34:52">
      <c r="AH100" s="52"/>
      <c r="AI100" s="52"/>
      <c r="AM100" s="3"/>
      <c r="AN100" s="14"/>
      <c r="AO100" s="14"/>
      <c r="AQ100" s="14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34:52">
      <c r="AH101" s="52"/>
      <c r="AI101" s="52"/>
      <c r="AM101" s="3"/>
      <c r="AN101" s="14"/>
      <c r="AO101" s="14"/>
      <c r="AQ101" s="14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34:52">
      <c r="AH102" s="52"/>
      <c r="AI102" s="52"/>
      <c r="AM102" s="3"/>
      <c r="AN102" s="14"/>
      <c r="AO102" s="14"/>
      <c r="AQ102" s="14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34:52">
      <c r="AH103" s="52"/>
      <c r="AI103" s="52"/>
      <c r="AM103" s="3"/>
      <c r="AN103" s="14"/>
      <c r="AO103" s="14"/>
      <c r="AQ103" s="14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34:52">
      <c r="AH104" s="52"/>
      <c r="AI104" s="52"/>
      <c r="AM104" s="3"/>
      <c r="AN104" s="14"/>
      <c r="AO104" s="14"/>
      <c r="AQ104" s="14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34:52">
      <c r="AH105" s="52"/>
      <c r="AI105" s="52"/>
      <c r="AM105" s="3"/>
      <c r="AN105" s="14"/>
      <c r="AO105" s="14"/>
      <c r="AQ105" s="14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34:52">
      <c r="AH106" s="52"/>
      <c r="AI106" s="52"/>
      <c r="AM106" s="3"/>
      <c r="AN106" s="14"/>
      <c r="AO106" s="14"/>
      <c r="AQ106" s="14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34:52">
      <c r="AH107" s="52"/>
      <c r="AI107" s="52"/>
      <c r="AM107" s="3"/>
      <c r="AN107" s="14"/>
      <c r="AO107" s="14"/>
      <c r="AQ107" s="14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34:52">
      <c r="AH108" s="52"/>
      <c r="AI108" s="52"/>
      <c r="AM108" s="3"/>
      <c r="AN108" s="14"/>
      <c r="AO108" s="14"/>
      <c r="AQ108" s="14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34:52">
      <c r="AH109" s="52"/>
      <c r="AI109" s="52"/>
      <c r="AM109" s="3"/>
      <c r="AN109" s="14"/>
      <c r="AO109" s="14"/>
      <c r="AQ109" s="14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34:52">
      <c r="AH110" s="52"/>
      <c r="AI110" s="52"/>
      <c r="AM110" s="3"/>
      <c r="AN110" s="14"/>
      <c r="AO110" s="14"/>
      <c r="AQ110" s="14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34:52">
      <c r="AH111" s="52"/>
      <c r="AI111" s="52"/>
      <c r="AM111" s="3"/>
      <c r="AN111" s="14"/>
      <c r="AO111" s="14"/>
      <c r="AQ111" s="14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34:52">
      <c r="AH112" s="52"/>
      <c r="AI112" s="52"/>
      <c r="AM112" s="3"/>
      <c r="AN112" s="14"/>
      <c r="AO112" s="14"/>
      <c r="AQ112" s="14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34:52">
      <c r="AH113" s="52"/>
      <c r="AI113" s="52"/>
      <c r="AM113" s="3"/>
      <c r="AN113" s="14"/>
      <c r="AO113" s="14"/>
      <c r="AQ113" s="14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34:52">
      <c r="AH114" s="52"/>
      <c r="AI114" s="52"/>
      <c r="AM114" s="3"/>
      <c r="AN114" s="14"/>
      <c r="AO114" s="14"/>
      <c r="AQ114" s="14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34:52">
      <c r="AH115" s="52"/>
      <c r="AI115" s="52"/>
      <c r="AM115" s="3"/>
      <c r="AN115" s="14"/>
      <c r="AO115" s="14"/>
      <c r="AQ115" s="14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34:52">
      <c r="AH116" s="52"/>
      <c r="AI116" s="52"/>
      <c r="AM116" s="3"/>
      <c r="AN116" s="14"/>
      <c r="AO116" s="14"/>
      <c r="AQ116" s="14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34:52">
      <c r="AH117" s="52"/>
      <c r="AI117" s="52"/>
      <c r="AM117" s="3"/>
      <c r="AN117" s="14"/>
      <c r="AO117" s="14"/>
      <c r="AQ117" s="14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34:52">
      <c r="AH118" s="52"/>
      <c r="AI118" s="52"/>
      <c r="AM118" s="3"/>
      <c r="AN118" s="14"/>
      <c r="AO118" s="14"/>
      <c r="AQ118" s="14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34:52">
      <c r="AH119" s="52"/>
      <c r="AI119" s="52"/>
      <c r="AM119" s="3"/>
      <c r="AN119" s="14"/>
      <c r="AO119" s="14"/>
      <c r="AQ119" s="14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34:52">
      <c r="AH120" s="52"/>
      <c r="AI120" s="52"/>
      <c r="AM120" s="3"/>
      <c r="AN120" s="14"/>
      <c r="AO120" s="14"/>
      <c r="AQ120" s="14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34:52">
      <c r="AH121" s="52"/>
      <c r="AI121" s="52"/>
      <c r="AM121" s="3"/>
      <c r="AN121" s="14"/>
      <c r="AO121" s="14"/>
      <c r="AQ121" s="14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34:52">
      <c r="AH122" s="52"/>
      <c r="AI122" s="52"/>
      <c r="AM122" s="3"/>
      <c r="AN122" s="14"/>
      <c r="AO122" s="14"/>
      <c r="AQ122" s="14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34:52">
      <c r="AH123" s="52"/>
      <c r="AI123" s="52"/>
      <c r="AM123" s="3"/>
      <c r="AN123" s="14"/>
      <c r="AO123" s="14"/>
      <c r="AQ123" s="14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34:52">
      <c r="AH124" s="52"/>
      <c r="AI124" s="52"/>
      <c r="AM124" s="3"/>
      <c r="AN124" s="14"/>
      <c r="AO124" s="14"/>
      <c r="AQ124" s="14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34:52">
      <c r="AH125" s="52"/>
      <c r="AI125" s="52"/>
      <c r="AM125" s="3"/>
      <c r="AN125" s="14"/>
      <c r="AO125" s="14"/>
      <c r="AQ125" s="14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34:52">
      <c r="AH126" s="52"/>
      <c r="AI126" s="52"/>
      <c r="AM126" s="3"/>
      <c r="AN126" s="14"/>
      <c r="AO126" s="14"/>
      <c r="AQ126" s="14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34:52">
      <c r="AH127" s="52"/>
      <c r="AI127" s="52"/>
      <c r="AM127" s="3"/>
      <c r="AN127" s="14"/>
      <c r="AO127" s="14"/>
      <c r="AQ127" s="14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34:52">
      <c r="AH128" s="52"/>
      <c r="AI128" s="52"/>
      <c r="AM128" s="3"/>
      <c r="AN128" s="14"/>
      <c r="AO128" s="14"/>
      <c r="AQ128" s="14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34:53">
      <c r="AH129" s="52"/>
      <c r="AI129" s="52"/>
      <c r="AM129" s="3"/>
      <c r="AN129" s="14"/>
      <c r="AO129" s="14"/>
      <c r="AQ129" s="14"/>
      <c r="AR129" s="3"/>
      <c r="AS129" s="3"/>
      <c r="AT129" s="3"/>
      <c r="AU129" s="3"/>
      <c r="AV129" s="3"/>
      <c r="AW129" s="3"/>
      <c r="AX129" s="3"/>
      <c r="AY129" s="3"/>
      <c r="AZ129" s="3"/>
    </row>
    <row r="130" spans="34:53">
      <c r="AH130" s="52"/>
      <c r="AI130" s="52"/>
      <c r="AM130" s="3"/>
      <c r="AN130" s="14"/>
      <c r="AO130" s="14"/>
      <c r="AQ130" s="14"/>
      <c r="AR130" s="3"/>
      <c r="AS130" s="3"/>
      <c r="AT130" s="3"/>
      <c r="AU130" s="3"/>
      <c r="AV130" s="3"/>
      <c r="AW130" s="3"/>
      <c r="AX130" s="3"/>
      <c r="AY130" s="3"/>
      <c r="AZ130" s="3"/>
    </row>
    <row r="131" spans="34:53">
      <c r="AH131" s="52"/>
      <c r="AI131" s="52"/>
      <c r="AM131" s="3"/>
      <c r="AN131" s="14"/>
      <c r="AO131" s="14"/>
      <c r="AQ131" s="14"/>
      <c r="AR131" s="3"/>
      <c r="AS131" s="3"/>
      <c r="AT131" s="3"/>
      <c r="AU131" s="3"/>
      <c r="AV131" s="3"/>
      <c r="AW131" s="3"/>
      <c r="AX131" s="3"/>
      <c r="AY131" s="3"/>
      <c r="AZ131" s="3"/>
    </row>
    <row r="132" spans="34:53">
      <c r="AH132" s="52"/>
      <c r="AI132" s="52"/>
      <c r="AM132" s="3"/>
      <c r="AN132" s="14"/>
      <c r="AO132" s="14"/>
      <c r="AQ132" s="14"/>
      <c r="AR132" s="3"/>
      <c r="AS132" s="3"/>
      <c r="AT132" s="3"/>
      <c r="AU132" s="3"/>
      <c r="AV132" s="3"/>
      <c r="AW132" s="3"/>
      <c r="AX132" s="3"/>
      <c r="AY132" s="3"/>
      <c r="AZ132" s="3"/>
    </row>
    <row r="133" spans="34:53">
      <c r="AH133" s="52"/>
      <c r="AI133" s="52"/>
      <c r="AM133" s="3"/>
      <c r="AN133" s="14"/>
      <c r="AO133" s="14"/>
      <c r="AQ133" s="14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34:53">
      <c r="AH134" s="52"/>
      <c r="AI134" s="52"/>
      <c r="AM134" s="3"/>
      <c r="AN134" s="14"/>
      <c r="AO134" s="14"/>
      <c r="AQ134" s="14"/>
      <c r="AR134" s="3"/>
      <c r="AS134" s="3"/>
      <c r="AT134" s="3"/>
      <c r="AU134" s="3"/>
      <c r="AV134" s="3"/>
      <c r="AW134" s="3"/>
      <c r="AX134" s="3"/>
      <c r="AY134" s="3"/>
      <c r="AZ134" s="3"/>
    </row>
    <row r="135" spans="34:53">
      <c r="AH135" s="52"/>
      <c r="AI135" s="52"/>
      <c r="AM135" s="3"/>
      <c r="AN135" s="14"/>
      <c r="AO135" s="14"/>
      <c r="AQ135" s="14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34:53">
      <c r="AH136" s="52"/>
      <c r="AI136" s="52"/>
      <c r="AM136" s="3"/>
      <c r="AN136" s="14"/>
      <c r="AO136" s="14"/>
      <c r="AQ136" s="14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34:53">
      <c r="AH137" s="52"/>
      <c r="AI137" s="52"/>
      <c r="AM137" s="3"/>
      <c r="AN137" s="14"/>
      <c r="AO137" s="14"/>
      <c r="AQ137" s="14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34:53">
      <c r="AH138" s="52"/>
      <c r="AI138" s="52"/>
      <c r="AM138" s="3"/>
      <c r="AN138" s="14"/>
      <c r="AO138" s="14"/>
      <c r="AQ138" s="14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34:53">
      <c r="AH139" s="52"/>
      <c r="AI139" s="52"/>
      <c r="AM139" s="3"/>
      <c r="AN139" s="14"/>
      <c r="AO139" s="14"/>
      <c r="AQ139" s="14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34:53">
      <c r="AH140" s="52"/>
      <c r="AI140" s="52"/>
      <c r="AM140" s="3"/>
      <c r="AN140" s="14"/>
      <c r="AO140" s="14"/>
      <c r="AQ140" s="14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34:53">
      <c r="AH141" s="52"/>
      <c r="AI141" s="52"/>
      <c r="AM141" s="3"/>
      <c r="AN141" s="14"/>
      <c r="AO141" s="14"/>
      <c r="AQ141" s="14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34:53">
      <c r="AH142" s="52"/>
      <c r="AI142" s="52"/>
      <c r="AM142" s="3"/>
      <c r="AN142" s="14"/>
      <c r="AO142" s="14"/>
      <c r="AQ142" s="14"/>
      <c r="AR142" s="3"/>
      <c r="AS142" s="3"/>
      <c r="AT142" s="3"/>
      <c r="AU142" s="3"/>
      <c r="AV142" s="3"/>
      <c r="AW142" s="3"/>
      <c r="AX142" s="3"/>
      <c r="AY142" s="3"/>
      <c r="AZ142" s="3"/>
      <c r="BA142" s="24"/>
    </row>
    <row r="143" spans="34:53">
      <c r="AH143" s="52"/>
      <c r="AI143" s="52"/>
      <c r="AM143" s="3"/>
      <c r="AN143" s="14"/>
      <c r="AO143" s="14"/>
      <c r="AQ143" s="14"/>
      <c r="AR143" s="3"/>
      <c r="AS143" s="3"/>
      <c r="AT143" s="3"/>
      <c r="AU143" s="3"/>
      <c r="AV143" s="3"/>
      <c r="AW143" s="3"/>
      <c r="AX143" s="3"/>
      <c r="AY143" s="3"/>
      <c r="AZ143" s="3"/>
      <c r="BA143" s="24"/>
    </row>
    <row r="144" spans="34:53">
      <c r="AH144" s="52"/>
      <c r="AI144" s="52"/>
      <c r="AM144" s="3"/>
      <c r="AN144" s="14"/>
      <c r="AO144" s="14"/>
      <c r="AQ144" s="14"/>
      <c r="AR144" s="3"/>
      <c r="AS144" s="3"/>
      <c r="AT144" s="3"/>
      <c r="AU144" s="3"/>
      <c r="AV144" s="3"/>
      <c r="AW144" s="3"/>
      <c r="AX144" s="3"/>
      <c r="AY144" s="3"/>
      <c r="AZ144" s="3"/>
      <c r="BA144" s="24"/>
    </row>
    <row r="145" spans="34:53">
      <c r="AH145" s="52"/>
      <c r="AI145" s="52"/>
      <c r="AM145" s="3"/>
      <c r="AN145" s="14"/>
      <c r="AO145" s="14"/>
      <c r="AQ145" s="14"/>
      <c r="AR145" s="3"/>
      <c r="AS145" s="3"/>
      <c r="AT145" s="3"/>
      <c r="AU145" s="3"/>
      <c r="AV145" s="3"/>
      <c r="AW145" s="3"/>
      <c r="AX145" s="3"/>
      <c r="AY145" s="3"/>
      <c r="AZ145" s="3"/>
      <c r="BA145" s="24"/>
    </row>
    <row r="146" spans="34:53">
      <c r="AH146" s="52"/>
      <c r="AI146" s="52"/>
      <c r="AM146" s="3"/>
      <c r="AN146" s="14"/>
      <c r="AO146" s="14"/>
      <c r="AQ146" s="14"/>
      <c r="AR146" s="3"/>
      <c r="AS146" s="3"/>
      <c r="AT146" s="3"/>
      <c r="AU146" s="3"/>
      <c r="AV146" s="3"/>
      <c r="AW146" s="3"/>
      <c r="AX146" s="3"/>
      <c r="AY146" s="3"/>
      <c r="AZ146" s="3"/>
      <c r="BA146" s="24"/>
    </row>
    <row r="147" spans="34:53" ht="12.75" customHeight="1">
      <c r="AH147" s="52"/>
      <c r="AI147" s="52"/>
      <c r="AM147" s="3"/>
      <c r="AN147" s="14"/>
      <c r="AO147" s="14"/>
      <c r="AQ147" s="14"/>
      <c r="AR147" s="3"/>
      <c r="AS147" s="3"/>
      <c r="AT147" s="3"/>
      <c r="AU147" s="3"/>
      <c r="AV147" s="3"/>
      <c r="AW147" s="3"/>
      <c r="AX147" s="3"/>
      <c r="AY147" s="3"/>
      <c r="AZ147" s="3"/>
      <c r="BA147" s="24"/>
    </row>
    <row r="148" spans="34:53">
      <c r="AH148" s="52"/>
      <c r="AI148" s="52"/>
      <c r="AM148" s="3"/>
      <c r="AN148" s="14"/>
      <c r="AO148" s="14"/>
      <c r="AQ148" s="14"/>
      <c r="AR148" s="3"/>
      <c r="AS148" s="3"/>
      <c r="AT148" s="3"/>
      <c r="AU148" s="3"/>
      <c r="AV148" s="3"/>
      <c r="AW148" s="3"/>
      <c r="AX148" s="3"/>
      <c r="AY148" s="3"/>
      <c r="AZ148" s="3"/>
      <c r="BA148" s="24"/>
    </row>
    <row r="149" spans="34:53">
      <c r="AH149" s="52"/>
      <c r="AI149" s="52"/>
      <c r="AM149" s="3"/>
      <c r="AN149" s="14"/>
      <c r="AO149" s="14"/>
      <c r="AQ149" s="14"/>
      <c r="AR149" s="3"/>
      <c r="AS149" s="3"/>
      <c r="AT149" s="3"/>
      <c r="AU149" s="3"/>
      <c r="AV149" s="3"/>
      <c r="AW149" s="3"/>
      <c r="AX149" s="3"/>
      <c r="AY149" s="3"/>
      <c r="AZ149" s="3"/>
      <c r="BA149" s="24"/>
    </row>
    <row r="150" spans="34:53">
      <c r="AH150" s="52"/>
      <c r="AI150" s="52"/>
      <c r="AM150" s="3"/>
      <c r="AN150" s="14"/>
      <c r="AO150" s="14"/>
      <c r="AQ150" s="14"/>
      <c r="AR150" s="3"/>
      <c r="AS150" s="3"/>
      <c r="AT150" s="3"/>
      <c r="AU150" s="3"/>
      <c r="AV150" s="3"/>
      <c r="AW150" s="3"/>
      <c r="AX150" s="3"/>
      <c r="AY150" s="3"/>
      <c r="AZ150" s="3"/>
      <c r="BA150" s="24"/>
    </row>
    <row r="151" spans="34:53">
      <c r="AH151" s="52"/>
      <c r="AI151" s="52"/>
      <c r="AM151" s="3"/>
      <c r="AN151" s="14"/>
      <c r="AO151" s="14"/>
      <c r="AQ151" s="14"/>
      <c r="AR151" s="3"/>
      <c r="AS151" s="3"/>
      <c r="AT151" s="3"/>
      <c r="AU151" s="3"/>
      <c r="AV151" s="3"/>
      <c r="AW151" s="3"/>
      <c r="AX151" s="3"/>
      <c r="AY151" s="3"/>
      <c r="AZ151" s="3"/>
      <c r="BA151" s="24"/>
    </row>
    <row r="152" spans="34:53">
      <c r="AH152" s="52"/>
      <c r="AI152" s="52"/>
      <c r="AM152" s="3"/>
      <c r="AN152" s="14"/>
      <c r="AO152" s="14"/>
      <c r="AQ152" s="14"/>
      <c r="AR152" s="3"/>
      <c r="AS152" s="3"/>
      <c r="AT152" s="3"/>
      <c r="AU152" s="3"/>
      <c r="AV152" s="3"/>
      <c r="AW152" s="3"/>
      <c r="AX152" s="3"/>
      <c r="AY152" s="3"/>
      <c r="AZ152" s="3"/>
      <c r="BA152" s="24"/>
    </row>
    <row r="153" spans="34:53">
      <c r="AH153" s="52"/>
      <c r="AI153" s="52"/>
      <c r="AM153" s="3"/>
      <c r="AN153" s="14"/>
      <c r="AO153" s="14"/>
      <c r="AQ153" s="14"/>
      <c r="AR153" s="3"/>
      <c r="AS153" s="3"/>
      <c r="AT153" s="3"/>
      <c r="AU153" s="3"/>
      <c r="AV153" s="3"/>
      <c r="AW153" s="3"/>
      <c r="AX153" s="3"/>
      <c r="AY153" s="3"/>
      <c r="AZ153" s="3"/>
      <c r="BA153" s="24"/>
    </row>
    <row r="154" spans="34:53">
      <c r="AH154" s="52"/>
      <c r="AI154" s="52"/>
      <c r="AM154" s="3"/>
      <c r="AN154" s="14"/>
      <c r="AO154" s="14"/>
      <c r="AQ154" s="14"/>
      <c r="AR154" s="3"/>
      <c r="AS154" s="3"/>
      <c r="AT154" s="3"/>
      <c r="AU154" s="3"/>
      <c r="AV154" s="3"/>
      <c r="AW154" s="3"/>
      <c r="AX154" s="3"/>
      <c r="AY154" s="3"/>
      <c r="AZ154" s="3"/>
      <c r="BA154" s="24"/>
    </row>
    <row r="155" spans="34:53">
      <c r="AH155" s="52"/>
      <c r="AI155" s="52"/>
      <c r="AM155" s="3"/>
      <c r="AN155" s="14"/>
      <c r="AO155" s="14"/>
      <c r="AQ155" s="14"/>
      <c r="AR155" s="3"/>
      <c r="AS155" s="3"/>
      <c r="AT155" s="3"/>
      <c r="AU155" s="3"/>
      <c r="AV155" s="3"/>
      <c r="AW155" s="3"/>
      <c r="AX155" s="3"/>
      <c r="AY155" s="3"/>
      <c r="AZ155" s="3"/>
      <c r="BA155" s="24"/>
    </row>
    <row r="156" spans="34:53">
      <c r="AH156" s="52"/>
      <c r="AI156" s="52"/>
      <c r="AM156" s="3"/>
      <c r="AN156" s="14"/>
      <c r="AO156" s="14"/>
      <c r="AQ156" s="14"/>
      <c r="AR156" s="3"/>
      <c r="AS156" s="3"/>
      <c r="AT156" s="3"/>
      <c r="AU156" s="3"/>
      <c r="AV156" s="3"/>
      <c r="AW156" s="3"/>
      <c r="AX156" s="3"/>
      <c r="AY156" s="3"/>
      <c r="AZ156" s="3"/>
      <c r="BA156" s="24"/>
    </row>
    <row r="157" spans="34:53">
      <c r="AH157" s="52"/>
      <c r="AI157" s="52"/>
      <c r="AM157" s="3"/>
      <c r="AN157" s="14"/>
      <c r="AO157" s="14"/>
      <c r="AQ157" s="14"/>
      <c r="AR157" s="3"/>
      <c r="AS157" s="3"/>
      <c r="AT157" s="3"/>
      <c r="AU157" s="3"/>
      <c r="AV157" s="3"/>
      <c r="AW157" s="3"/>
      <c r="AX157" s="3"/>
      <c r="AY157" s="3"/>
      <c r="AZ157" s="3"/>
      <c r="BA157" s="24"/>
    </row>
    <row r="158" spans="34:53">
      <c r="AH158" s="52"/>
      <c r="AI158" s="52"/>
      <c r="AM158" s="3"/>
      <c r="AN158" s="14"/>
      <c r="AO158" s="14"/>
      <c r="AQ158" s="14"/>
      <c r="AR158" s="3"/>
      <c r="AS158" s="3"/>
      <c r="AT158" s="3"/>
      <c r="AU158" s="3"/>
      <c r="AV158" s="3"/>
      <c r="AW158" s="3"/>
      <c r="AX158" s="3"/>
      <c r="AY158" s="3"/>
      <c r="AZ158" s="3"/>
      <c r="BA158" s="24"/>
    </row>
    <row r="159" spans="34:53">
      <c r="AH159" s="52"/>
      <c r="AI159" s="52"/>
      <c r="AM159" s="3"/>
      <c r="AN159" s="14"/>
      <c r="AO159" s="14"/>
      <c r="AQ159" s="14"/>
      <c r="AR159" s="3"/>
      <c r="AS159" s="3"/>
      <c r="AT159" s="3"/>
      <c r="AU159" s="3"/>
      <c r="AV159" s="3"/>
      <c r="AW159" s="3"/>
      <c r="AX159" s="3"/>
      <c r="AY159" s="3"/>
      <c r="AZ159" s="3"/>
      <c r="BA159" s="24"/>
    </row>
    <row r="160" spans="34:53">
      <c r="AH160" s="52"/>
      <c r="AI160" s="52"/>
      <c r="AM160" s="3"/>
      <c r="AN160" s="14"/>
      <c r="AO160" s="14"/>
      <c r="AQ160" s="14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34:53">
      <c r="AH161" s="52"/>
      <c r="AI161" s="52"/>
      <c r="AM161" s="3"/>
      <c r="AN161" s="14"/>
      <c r="AO161" s="14"/>
      <c r="AQ161" s="14"/>
      <c r="AR161" s="3"/>
      <c r="AS161" s="3"/>
      <c r="AT161" s="3"/>
      <c r="AU161" s="3"/>
      <c r="AV161" s="3"/>
      <c r="AW161" s="3"/>
      <c r="AX161" s="3"/>
      <c r="AY161" s="3"/>
      <c r="AZ161" s="3"/>
      <c r="BA161" s="24"/>
    </row>
    <row r="162" spans="34:53">
      <c r="AH162" s="52"/>
      <c r="AI162" s="52"/>
      <c r="AM162" s="3"/>
      <c r="AN162" s="14"/>
      <c r="AO162" s="14"/>
      <c r="AQ162" s="14"/>
      <c r="AR162" s="3"/>
      <c r="AS162" s="3"/>
      <c r="AT162" s="3"/>
      <c r="AU162" s="3"/>
      <c r="AV162" s="3"/>
      <c r="AW162" s="3"/>
      <c r="AX162" s="3"/>
      <c r="AY162" s="3"/>
      <c r="AZ162" s="3"/>
      <c r="BA162" s="24"/>
    </row>
    <row r="163" spans="34:53">
      <c r="AH163" s="52"/>
      <c r="AI163" s="52"/>
      <c r="AM163" s="3"/>
      <c r="AN163" s="14"/>
      <c r="AO163" s="14"/>
      <c r="AQ163" s="14"/>
      <c r="AR163" s="3"/>
      <c r="AS163" s="3"/>
      <c r="AT163" s="3"/>
      <c r="AU163" s="3"/>
      <c r="AV163" s="3"/>
      <c r="AW163" s="3"/>
      <c r="AX163" s="3"/>
      <c r="AY163" s="3"/>
      <c r="AZ163" s="3"/>
      <c r="BA163" s="24"/>
    </row>
    <row r="164" spans="34:53">
      <c r="AH164" s="52"/>
      <c r="AI164" s="52"/>
      <c r="AM164" s="3"/>
      <c r="AN164" s="14"/>
      <c r="AO164" s="14"/>
      <c r="AQ164" s="14"/>
      <c r="AR164" s="3"/>
      <c r="AS164" s="3"/>
      <c r="AT164" s="3"/>
      <c r="AU164" s="3"/>
      <c r="AV164" s="3"/>
      <c r="AW164" s="3"/>
      <c r="AX164" s="3"/>
      <c r="AY164" s="3"/>
      <c r="AZ164" s="3"/>
      <c r="BA164" s="24"/>
    </row>
    <row r="165" spans="34:53">
      <c r="AH165" s="52"/>
      <c r="AI165" s="52"/>
      <c r="AM165" s="3"/>
      <c r="AN165" s="14"/>
      <c r="AO165" s="14"/>
      <c r="AQ165" s="14"/>
      <c r="AR165" s="3"/>
      <c r="AS165" s="3"/>
      <c r="AT165" s="3"/>
      <c r="AU165" s="3"/>
      <c r="AV165" s="3"/>
      <c r="AW165" s="3"/>
      <c r="AX165" s="3"/>
      <c r="AY165" s="3"/>
      <c r="AZ165" s="3"/>
      <c r="BA165" s="24"/>
    </row>
    <row r="166" spans="34:53">
      <c r="AH166" s="52"/>
      <c r="AI166" s="52"/>
      <c r="AM166" s="3"/>
      <c r="AN166" s="14"/>
      <c r="AO166" s="14"/>
      <c r="AQ166" s="14"/>
      <c r="AR166" s="3"/>
      <c r="AS166" s="3"/>
      <c r="AT166" s="3"/>
      <c r="AU166" s="3"/>
      <c r="AV166" s="3"/>
      <c r="AW166" s="3"/>
      <c r="AX166" s="3"/>
      <c r="AY166" s="3"/>
      <c r="AZ166" s="3"/>
      <c r="BA166" s="24"/>
    </row>
    <row r="167" spans="34:53">
      <c r="AH167" s="52"/>
      <c r="AI167" s="52"/>
      <c r="AM167" s="3"/>
      <c r="AN167" s="14"/>
      <c r="AO167" s="14"/>
      <c r="AQ167" s="14"/>
      <c r="AR167" s="3"/>
      <c r="AS167" s="3"/>
      <c r="AT167" s="3"/>
      <c r="AU167" s="3"/>
      <c r="AV167" s="3"/>
      <c r="AW167" s="3"/>
      <c r="AX167" s="3"/>
      <c r="AY167" s="3"/>
      <c r="AZ167" s="3"/>
      <c r="BA167" s="24"/>
    </row>
    <row r="168" spans="34:53">
      <c r="AH168" s="52"/>
      <c r="AI168" s="52"/>
      <c r="AM168" s="3"/>
      <c r="AN168" s="14"/>
      <c r="AO168" s="14"/>
      <c r="AQ168" s="14"/>
      <c r="AR168" s="3"/>
      <c r="AS168" s="3"/>
      <c r="AT168" s="3"/>
      <c r="AU168" s="3"/>
      <c r="AV168" s="3"/>
      <c r="AW168" s="3"/>
      <c r="AX168" s="3"/>
      <c r="AY168" s="3"/>
      <c r="AZ168" s="3"/>
      <c r="BA168" s="24"/>
    </row>
    <row r="169" spans="34:53">
      <c r="AH169" s="52"/>
      <c r="AI169" s="52"/>
      <c r="AM169" s="3"/>
      <c r="AN169" s="14"/>
      <c r="AO169" s="14"/>
      <c r="AQ169" s="14"/>
      <c r="AR169" s="3"/>
      <c r="AS169" s="3"/>
      <c r="AT169" s="3"/>
      <c r="AU169" s="3"/>
      <c r="AV169" s="3"/>
      <c r="AW169" s="3"/>
      <c r="AX169" s="3"/>
      <c r="AY169" s="3"/>
      <c r="AZ169" s="3"/>
      <c r="BA169" s="24"/>
    </row>
    <row r="170" spans="34:53">
      <c r="AH170" s="52"/>
      <c r="AI170" s="52"/>
      <c r="AM170" s="3"/>
      <c r="AN170" s="14"/>
      <c r="AO170" s="14"/>
      <c r="AQ170" s="14"/>
      <c r="AR170" s="3"/>
      <c r="AS170" s="3"/>
      <c r="AT170" s="3"/>
      <c r="AU170" s="3"/>
      <c r="AV170" s="3"/>
      <c r="AW170" s="3"/>
      <c r="AX170" s="3"/>
      <c r="AY170" s="3"/>
      <c r="AZ170" s="3"/>
      <c r="BA170" s="24"/>
    </row>
    <row r="171" spans="34:53">
      <c r="AH171" s="52"/>
      <c r="AI171" s="52"/>
      <c r="AM171" s="3"/>
      <c r="AN171" s="14"/>
      <c r="AO171" s="14"/>
      <c r="AQ171" s="14"/>
      <c r="AR171" s="3"/>
      <c r="AS171" s="3"/>
      <c r="AT171" s="3"/>
      <c r="AU171" s="3"/>
      <c r="AV171" s="3"/>
      <c r="AW171" s="3"/>
      <c r="AX171" s="3"/>
      <c r="AY171" s="3"/>
      <c r="AZ171" s="3"/>
      <c r="BA171" s="24"/>
    </row>
    <row r="172" spans="34:53">
      <c r="AH172" s="52"/>
      <c r="AI172" s="52"/>
      <c r="AM172" s="3"/>
      <c r="AN172" s="14"/>
      <c r="AO172" s="14"/>
      <c r="AQ172" s="14"/>
      <c r="AR172" s="3"/>
      <c r="AS172" s="3"/>
      <c r="AT172" s="3"/>
      <c r="AU172" s="3"/>
      <c r="AV172" s="3"/>
      <c r="AW172" s="3"/>
      <c r="AX172" s="3"/>
      <c r="AY172" s="3"/>
      <c r="AZ172" s="3"/>
      <c r="BA172" s="24"/>
    </row>
    <row r="173" spans="34:53">
      <c r="AH173" s="52"/>
      <c r="AI173" s="52"/>
      <c r="AM173" s="3"/>
      <c r="AN173" s="14"/>
      <c r="AO173" s="14"/>
      <c r="AQ173" s="14"/>
      <c r="AR173" s="3"/>
      <c r="AS173" s="3"/>
      <c r="AT173" s="3"/>
      <c r="AU173" s="3"/>
      <c r="AV173" s="3"/>
      <c r="AW173" s="3"/>
      <c r="AX173" s="3"/>
      <c r="AY173" s="3"/>
      <c r="AZ173" s="3"/>
      <c r="BA173" s="24"/>
    </row>
    <row r="174" spans="34:53">
      <c r="AH174" s="52"/>
      <c r="AI174" s="52"/>
      <c r="AM174" s="3"/>
      <c r="AN174" s="14"/>
      <c r="AO174" s="14"/>
      <c r="AQ174" s="14"/>
      <c r="AR174" s="3"/>
      <c r="AS174" s="3"/>
      <c r="AT174" s="3"/>
      <c r="AU174" s="3"/>
      <c r="AV174" s="3"/>
      <c r="AW174" s="3"/>
      <c r="AX174" s="3"/>
      <c r="AY174" s="3"/>
      <c r="AZ174" s="3"/>
      <c r="BA174" s="24"/>
    </row>
    <row r="175" spans="34:53">
      <c r="AH175" s="52"/>
      <c r="AI175" s="52"/>
      <c r="AM175" s="3"/>
      <c r="AN175" s="14"/>
      <c r="AO175" s="14"/>
      <c r="AQ175" s="14"/>
      <c r="AR175" s="3"/>
      <c r="AS175" s="3"/>
      <c r="AT175" s="3"/>
      <c r="AU175" s="3"/>
      <c r="AV175" s="3"/>
      <c r="AW175" s="3"/>
      <c r="AX175" s="3"/>
      <c r="AY175" s="3"/>
      <c r="AZ175" s="3"/>
      <c r="BA175" s="24"/>
    </row>
    <row r="176" spans="34:53">
      <c r="AH176" s="52"/>
      <c r="AI176" s="52"/>
      <c r="AM176" s="3"/>
      <c r="AN176" s="14"/>
      <c r="AO176" s="14"/>
      <c r="AQ176" s="14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34:53">
      <c r="AH177" s="52"/>
      <c r="AI177" s="52"/>
      <c r="AM177" s="3"/>
      <c r="AN177" s="14"/>
      <c r="AO177" s="14"/>
      <c r="AQ177" s="14"/>
      <c r="AR177" s="3"/>
      <c r="AS177" s="3"/>
      <c r="AT177" s="3"/>
      <c r="AU177" s="3"/>
      <c r="AV177" s="3"/>
      <c r="AW177" s="3"/>
      <c r="AX177" s="3"/>
      <c r="AY177" s="3"/>
      <c r="AZ177" s="3"/>
      <c r="BA177" s="24"/>
    </row>
    <row r="178" spans="34:53">
      <c r="AH178" s="52"/>
      <c r="AI178" s="52"/>
      <c r="AM178" s="3"/>
      <c r="AN178" s="14"/>
      <c r="AO178" s="14"/>
      <c r="AQ178" s="14"/>
      <c r="AR178" s="3"/>
      <c r="AS178" s="3"/>
      <c r="AT178" s="3"/>
      <c r="AU178" s="3"/>
      <c r="AV178" s="3"/>
      <c r="AW178" s="3"/>
      <c r="AX178" s="3"/>
      <c r="AY178" s="3"/>
      <c r="AZ178" s="3"/>
      <c r="BA178" s="24"/>
    </row>
    <row r="179" spans="34:53">
      <c r="AH179" s="52"/>
      <c r="AI179" s="52"/>
      <c r="AM179" s="3"/>
      <c r="AN179" s="14"/>
      <c r="AO179" s="14"/>
      <c r="AQ179" s="14"/>
      <c r="AR179" s="3"/>
      <c r="AS179" s="3"/>
      <c r="AT179" s="3"/>
      <c r="AU179" s="3"/>
      <c r="AV179" s="3"/>
      <c r="AW179" s="3"/>
      <c r="AX179" s="3"/>
      <c r="AY179" s="3"/>
      <c r="AZ179" s="3"/>
      <c r="BA179" s="24"/>
    </row>
    <row r="180" spans="34:53">
      <c r="AH180" s="52"/>
      <c r="AI180" s="52"/>
      <c r="AM180" s="3"/>
      <c r="AN180" s="14"/>
      <c r="AO180" s="14"/>
      <c r="AQ180" s="14"/>
      <c r="AR180" s="3"/>
      <c r="AS180" s="3"/>
      <c r="AT180" s="3"/>
      <c r="AU180" s="3"/>
      <c r="AV180" s="3"/>
      <c r="AW180" s="3"/>
      <c r="AX180" s="3"/>
      <c r="AY180" s="3"/>
      <c r="AZ180" s="3"/>
      <c r="BA180" s="24"/>
    </row>
    <row r="181" spans="34:53">
      <c r="AH181" s="52"/>
      <c r="AI181" s="52"/>
      <c r="AM181" s="3"/>
      <c r="AN181" s="14"/>
      <c r="AO181" s="14"/>
      <c r="AQ181" s="14"/>
      <c r="AR181" s="3"/>
      <c r="AS181" s="3"/>
      <c r="AT181" s="3"/>
      <c r="AU181" s="3"/>
      <c r="AV181" s="3"/>
      <c r="AW181" s="3"/>
      <c r="AX181" s="3"/>
      <c r="AY181" s="3"/>
      <c r="AZ181" s="3"/>
      <c r="BA181" s="24"/>
    </row>
    <row r="182" spans="34:53">
      <c r="AH182" s="52"/>
      <c r="AI182" s="52"/>
      <c r="AM182" s="3"/>
      <c r="AN182" s="14"/>
      <c r="AO182" s="14"/>
      <c r="AQ182" s="14"/>
      <c r="AR182" s="3"/>
      <c r="AS182" s="3"/>
      <c r="AT182" s="3"/>
      <c r="AU182" s="3"/>
      <c r="AV182" s="3"/>
      <c r="AW182" s="3"/>
      <c r="AX182" s="3"/>
      <c r="AY182" s="3"/>
      <c r="AZ182" s="3"/>
      <c r="BA182" s="24"/>
    </row>
    <row r="183" spans="34:53">
      <c r="AH183" s="52"/>
      <c r="AI183" s="52"/>
      <c r="AM183" s="3"/>
      <c r="AN183" s="14"/>
      <c r="AO183" s="14"/>
      <c r="AQ183" s="14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34:53">
      <c r="AH184" s="52"/>
      <c r="AI184" s="52"/>
      <c r="AM184" s="3"/>
      <c r="AN184" s="14"/>
      <c r="AO184" s="14"/>
      <c r="AQ184" s="14"/>
      <c r="AR184" s="3"/>
      <c r="AS184" s="3"/>
      <c r="AT184" s="3"/>
      <c r="AU184" s="3"/>
      <c r="AV184" s="3"/>
      <c r="AW184" s="3"/>
      <c r="AX184" s="3"/>
      <c r="AY184" s="3"/>
      <c r="AZ184" s="3"/>
      <c r="BA184" s="24"/>
    </row>
    <row r="185" spans="34:53">
      <c r="AH185" s="52"/>
      <c r="AI185" s="52"/>
      <c r="AM185" s="3"/>
      <c r="AN185" s="14"/>
      <c r="AO185" s="14"/>
      <c r="AQ185" s="14"/>
      <c r="AR185" s="3"/>
      <c r="AS185" s="3"/>
      <c r="AT185" s="3"/>
      <c r="AU185" s="3"/>
      <c r="AV185" s="3"/>
      <c r="AW185" s="3"/>
      <c r="AX185" s="3"/>
      <c r="AY185" s="3"/>
      <c r="AZ185" s="3"/>
      <c r="BA185" s="24"/>
    </row>
    <row r="186" spans="34:53">
      <c r="AH186" s="52"/>
      <c r="AI186" s="52"/>
      <c r="AM186" s="3"/>
      <c r="AN186" s="14"/>
      <c r="AO186" s="14"/>
      <c r="AQ186" s="14"/>
      <c r="AR186" s="3"/>
      <c r="AS186" s="3"/>
      <c r="AT186" s="3"/>
      <c r="AU186" s="3"/>
      <c r="AV186" s="3"/>
      <c r="AW186" s="3"/>
      <c r="AX186" s="3"/>
      <c r="AY186" s="3"/>
      <c r="AZ186" s="3"/>
      <c r="BA186" s="24"/>
    </row>
    <row r="187" spans="34:53">
      <c r="AH187" s="52"/>
      <c r="AI187" s="52"/>
      <c r="AM187" s="3"/>
      <c r="AN187" s="14"/>
      <c r="AO187" s="14"/>
      <c r="AQ187" s="14"/>
      <c r="AR187" s="3"/>
      <c r="AS187" s="3"/>
      <c r="AT187" s="3"/>
      <c r="AU187" s="3"/>
      <c r="AV187" s="3"/>
      <c r="AW187" s="3"/>
      <c r="AX187" s="3"/>
      <c r="AY187" s="3"/>
      <c r="AZ187" s="3"/>
      <c r="BA187" s="24"/>
    </row>
    <row r="188" spans="34:53">
      <c r="AH188" s="52"/>
      <c r="AI188" s="52"/>
      <c r="AM188" s="3"/>
      <c r="AN188" s="14"/>
      <c r="AO188" s="14"/>
      <c r="AQ188" s="14"/>
      <c r="AR188" s="3"/>
      <c r="AS188" s="3"/>
      <c r="AT188" s="3"/>
      <c r="AU188" s="3"/>
      <c r="AV188" s="3"/>
      <c r="AW188" s="3"/>
      <c r="AX188" s="3"/>
      <c r="AY188" s="3"/>
      <c r="AZ188" s="3"/>
      <c r="BA188" s="24"/>
    </row>
    <row r="189" spans="34:53">
      <c r="AH189" s="52"/>
      <c r="AI189" s="52"/>
      <c r="AM189" s="3"/>
      <c r="AN189" s="14"/>
      <c r="AO189" s="14"/>
      <c r="AQ189" s="14"/>
      <c r="AR189" s="3"/>
      <c r="AS189" s="3"/>
      <c r="AT189" s="3"/>
      <c r="AU189" s="3"/>
      <c r="AV189" s="3"/>
      <c r="AW189" s="3"/>
      <c r="AX189" s="3"/>
      <c r="AY189" s="3"/>
      <c r="AZ189" s="3"/>
      <c r="BA189" s="24"/>
    </row>
    <row r="190" spans="34:53">
      <c r="AH190" s="52"/>
      <c r="AI190" s="52"/>
      <c r="AM190" s="3"/>
      <c r="AN190" s="14"/>
      <c r="AO190" s="14"/>
      <c r="AQ190" s="14"/>
      <c r="AR190" s="3"/>
      <c r="AS190" s="3"/>
      <c r="AT190" s="3"/>
      <c r="AU190" s="3"/>
      <c r="AV190" s="3"/>
      <c r="AW190" s="3"/>
      <c r="AX190" s="3"/>
      <c r="AY190" s="3"/>
      <c r="AZ190" s="3"/>
      <c r="BA190" s="24"/>
    </row>
    <row r="191" spans="34:53">
      <c r="AH191" s="52"/>
      <c r="AI191" s="52"/>
      <c r="AM191" s="3"/>
      <c r="AN191" s="14"/>
      <c r="AO191" s="14"/>
      <c r="AQ191" s="14"/>
      <c r="AR191" s="3"/>
      <c r="AS191" s="3"/>
      <c r="AT191" s="3"/>
      <c r="AU191" s="3"/>
      <c r="AV191" s="3"/>
      <c r="AW191" s="3"/>
      <c r="AX191" s="3"/>
      <c r="AY191" s="3"/>
      <c r="AZ191" s="3"/>
      <c r="BA191" s="24"/>
    </row>
    <row r="192" spans="34:53">
      <c r="AH192" s="52"/>
      <c r="AI192" s="52"/>
      <c r="AM192" s="3"/>
      <c r="AN192" s="14"/>
      <c r="AO192" s="14"/>
      <c r="AQ192" s="14"/>
      <c r="AR192" s="3"/>
      <c r="AS192" s="3"/>
      <c r="AT192" s="3"/>
      <c r="AU192" s="3"/>
      <c r="AV192" s="3"/>
      <c r="AW192" s="3"/>
      <c r="AX192" s="3"/>
      <c r="AY192" s="3"/>
      <c r="AZ192" s="3"/>
      <c r="BA192" s="24"/>
    </row>
    <row r="193" spans="34:53">
      <c r="AH193" s="52"/>
      <c r="AI193" s="52"/>
      <c r="AL193" s="189"/>
      <c r="AM193" s="3"/>
      <c r="AN193" s="14"/>
      <c r="AO193" s="14"/>
      <c r="AQ193" s="14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34:53">
      <c r="AH194" s="52"/>
      <c r="AI194" s="52"/>
      <c r="AL194" s="189"/>
      <c r="AM194" s="3"/>
      <c r="AN194" s="14"/>
      <c r="AO194" s="14"/>
      <c r="AQ194" s="14"/>
      <c r="AR194" s="3"/>
      <c r="AS194" s="3"/>
      <c r="AT194" s="3"/>
      <c r="AU194" s="3"/>
      <c r="AV194" s="3"/>
      <c r="AW194" s="3"/>
      <c r="AX194" s="3"/>
      <c r="AY194" s="3"/>
      <c r="AZ194" s="3"/>
      <c r="BA194" s="24"/>
    </row>
    <row r="195" spans="34:53">
      <c r="AH195" s="52"/>
      <c r="AI195" s="52"/>
      <c r="AL195" s="189"/>
      <c r="AM195" s="3"/>
      <c r="AN195" s="14"/>
      <c r="AO195" s="14"/>
      <c r="AQ195" s="14"/>
      <c r="AR195" s="3"/>
      <c r="AS195" s="3"/>
      <c r="AT195" s="3"/>
      <c r="AU195" s="3"/>
      <c r="AV195" s="3"/>
      <c r="AW195" s="3"/>
      <c r="AX195" s="3"/>
      <c r="AY195" s="3"/>
      <c r="AZ195" s="3"/>
      <c r="BA195" s="24"/>
    </row>
    <row r="196" spans="34:53">
      <c r="AH196" s="52"/>
      <c r="AI196" s="52"/>
      <c r="AL196" s="189"/>
      <c r="AM196" s="3"/>
      <c r="AN196" s="14"/>
      <c r="AO196" s="14"/>
      <c r="AQ196" s="14"/>
      <c r="AR196" s="3"/>
      <c r="AS196" s="3"/>
      <c r="AT196" s="3"/>
      <c r="AU196" s="3"/>
      <c r="AV196" s="3"/>
      <c r="AW196" s="3"/>
      <c r="AX196" s="3"/>
      <c r="AY196" s="3"/>
      <c r="AZ196" s="3"/>
      <c r="BA196" s="24"/>
    </row>
    <row r="197" spans="34:53">
      <c r="AH197" s="52"/>
      <c r="AI197" s="52"/>
      <c r="AK197" s="190"/>
      <c r="AL197" s="189"/>
      <c r="AM197" s="3"/>
      <c r="AN197" s="14"/>
      <c r="AO197" s="14"/>
      <c r="AQ197" s="14"/>
      <c r="AR197" s="3"/>
      <c r="AS197" s="3"/>
      <c r="AT197" s="3"/>
      <c r="AU197" s="3"/>
      <c r="AV197" s="3"/>
      <c r="AW197" s="3"/>
      <c r="AX197" s="3"/>
      <c r="AY197" s="3"/>
      <c r="AZ197" s="3"/>
      <c r="BA197" s="24"/>
    </row>
    <row r="198" spans="34:53">
      <c r="AH198" s="52"/>
      <c r="AI198" s="52"/>
      <c r="AK198" s="190"/>
      <c r="AL198" s="189"/>
      <c r="AM198" s="3"/>
      <c r="AN198" s="14"/>
      <c r="AO198" s="14"/>
      <c r="AQ198" s="14"/>
      <c r="AR198" s="3"/>
      <c r="AS198" s="3"/>
      <c r="AT198" s="3"/>
      <c r="AU198" s="3"/>
      <c r="AV198" s="3"/>
      <c r="AW198" s="3"/>
      <c r="AX198" s="3"/>
      <c r="AY198" s="3"/>
      <c r="AZ198" s="3"/>
      <c r="BA198" s="24"/>
    </row>
    <row r="199" spans="34:53">
      <c r="AH199" s="52"/>
      <c r="AI199" s="52"/>
      <c r="AK199" s="190"/>
      <c r="AL199" s="189"/>
      <c r="AM199" s="3"/>
      <c r="AN199" s="14"/>
      <c r="AO199" s="14"/>
      <c r="AQ199" s="14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34:53">
      <c r="AH200" s="52"/>
      <c r="AI200" s="52"/>
      <c r="AK200" s="190"/>
      <c r="AL200" s="189"/>
      <c r="AM200" s="3"/>
      <c r="AN200" s="14"/>
      <c r="AO200" s="14"/>
      <c r="AQ200" s="14"/>
      <c r="AR200" s="3"/>
      <c r="AS200" s="3"/>
      <c r="AT200" s="3"/>
      <c r="AU200" s="3"/>
      <c r="AV200" s="3"/>
      <c r="AW200" s="3"/>
      <c r="AX200" s="3"/>
      <c r="AY200" s="3"/>
      <c r="AZ200" s="3"/>
      <c r="BA200" s="24"/>
    </row>
    <row r="201" spans="34:53">
      <c r="AH201" s="52"/>
      <c r="AI201" s="52"/>
      <c r="AK201" s="190"/>
      <c r="AL201" s="189"/>
      <c r="AM201" s="3"/>
      <c r="AN201" s="14"/>
      <c r="AO201" s="14"/>
      <c r="AQ201" s="14"/>
      <c r="AR201" s="3"/>
      <c r="AS201" s="3"/>
      <c r="AT201" s="3"/>
      <c r="AU201" s="3"/>
      <c r="AV201" s="3"/>
      <c r="AW201" s="3"/>
      <c r="AX201" s="3"/>
      <c r="AY201" s="3"/>
      <c r="AZ201" s="3"/>
      <c r="BA201" s="24"/>
    </row>
    <row r="202" spans="34:53">
      <c r="AH202" s="52"/>
      <c r="AI202" s="52"/>
      <c r="AK202" s="190"/>
      <c r="AL202" s="189"/>
      <c r="AM202" s="3"/>
      <c r="AN202" s="14"/>
      <c r="AO202" s="14"/>
      <c r="AQ202" s="14"/>
      <c r="AR202" s="3"/>
      <c r="AS202" s="3"/>
      <c r="AT202" s="3"/>
      <c r="AU202" s="3"/>
      <c r="AV202" s="3"/>
      <c r="AW202" s="3"/>
      <c r="AX202" s="3"/>
      <c r="AY202" s="3"/>
      <c r="AZ202" s="3"/>
      <c r="BA202" s="24"/>
    </row>
    <row r="203" spans="34:53">
      <c r="AH203" s="52"/>
      <c r="AI203" s="52"/>
      <c r="AK203" s="190"/>
      <c r="AL203" s="189"/>
      <c r="AM203" s="3"/>
      <c r="AN203" s="14"/>
      <c r="AO203" s="14"/>
      <c r="AQ203" s="14"/>
      <c r="AR203" s="3"/>
      <c r="AS203" s="3"/>
      <c r="AT203" s="3"/>
      <c r="AU203" s="3"/>
      <c r="AV203" s="3"/>
      <c r="AW203" s="3"/>
      <c r="AX203" s="3"/>
      <c r="AY203" s="3"/>
      <c r="AZ203" s="3"/>
      <c r="BA203" s="24"/>
    </row>
    <row r="204" spans="34:53">
      <c r="AH204" s="52"/>
      <c r="AI204" s="52"/>
      <c r="AK204" s="190"/>
      <c r="AL204" s="189"/>
      <c r="AM204" s="3"/>
      <c r="AN204" s="14"/>
      <c r="AO204" s="14"/>
      <c r="AQ204" s="14"/>
      <c r="AR204" s="3"/>
      <c r="AS204" s="3"/>
      <c r="AT204" s="3"/>
      <c r="AU204" s="3"/>
      <c r="AV204" s="3"/>
      <c r="AW204" s="3"/>
      <c r="AX204" s="3"/>
      <c r="AY204" s="3"/>
      <c r="AZ204" s="3"/>
      <c r="BA204" s="24"/>
    </row>
    <row r="205" spans="34:53">
      <c r="AH205" s="52"/>
      <c r="AI205" s="52"/>
      <c r="AK205" s="190"/>
      <c r="AL205" s="189"/>
      <c r="AM205" s="3"/>
      <c r="AN205" s="14"/>
      <c r="AO205" s="14"/>
      <c r="AQ205" s="14"/>
      <c r="AR205" s="3"/>
      <c r="AS205" s="3"/>
      <c r="AT205" s="3"/>
      <c r="AU205" s="3"/>
      <c r="AV205" s="3"/>
      <c r="AW205" s="3"/>
      <c r="AX205" s="3"/>
      <c r="AY205" s="3"/>
      <c r="AZ205" s="3"/>
      <c r="BA205" s="24"/>
    </row>
    <row r="206" spans="34:53">
      <c r="AH206" s="52"/>
      <c r="AI206" s="52"/>
      <c r="AK206" s="190"/>
      <c r="AL206" s="189"/>
      <c r="AM206" s="3"/>
      <c r="AN206" s="14"/>
      <c r="AO206" s="14"/>
      <c r="AQ206" s="14"/>
      <c r="AR206" s="3"/>
      <c r="AS206" s="3"/>
      <c r="AT206" s="3"/>
      <c r="AU206" s="3"/>
      <c r="AV206" s="3"/>
      <c r="AW206" s="3"/>
      <c r="AX206" s="3"/>
      <c r="AY206" s="3"/>
      <c r="AZ206" s="3"/>
      <c r="BA206" s="24"/>
    </row>
    <row r="207" spans="34:53">
      <c r="AH207" s="52"/>
      <c r="AI207" s="52"/>
      <c r="AK207" s="190"/>
      <c r="AL207" s="189"/>
      <c r="AM207" s="3"/>
      <c r="AN207" s="14"/>
      <c r="AO207" s="14"/>
      <c r="AQ207" s="14"/>
      <c r="AR207" s="3"/>
      <c r="AS207" s="3"/>
      <c r="AT207" s="3"/>
      <c r="AU207" s="3"/>
      <c r="AV207" s="3"/>
      <c r="AW207" s="3"/>
      <c r="AX207" s="3"/>
      <c r="AY207" s="3"/>
      <c r="AZ207" s="3"/>
      <c r="BA207" s="24"/>
    </row>
    <row r="208" spans="34:53">
      <c r="AH208" s="52"/>
      <c r="AI208" s="52"/>
      <c r="AK208" s="190"/>
      <c r="AL208" s="189"/>
      <c r="AM208" s="3"/>
      <c r="AN208" s="14"/>
      <c r="AO208" s="14"/>
      <c r="AQ208" s="14"/>
      <c r="AR208" s="3"/>
      <c r="AS208" s="3"/>
      <c r="AT208" s="3"/>
      <c r="AU208" s="3"/>
      <c r="AV208" s="3"/>
      <c r="AW208" s="3"/>
      <c r="AX208" s="3"/>
      <c r="AY208" s="3"/>
      <c r="AZ208" s="3"/>
      <c r="BA208" s="24"/>
    </row>
    <row r="209" spans="34:53">
      <c r="AH209" s="52"/>
      <c r="AI209" s="52"/>
      <c r="AK209" s="190"/>
      <c r="AL209" s="189"/>
      <c r="AM209" s="3"/>
      <c r="AN209" s="14"/>
      <c r="AO209" s="14"/>
      <c r="AQ209" s="14"/>
      <c r="AR209" s="3"/>
      <c r="AS209" s="3"/>
      <c r="AT209" s="3"/>
      <c r="AU209" s="3"/>
      <c r="AV209" s="3"/>
      <c r="AW209" s="3"/>
      <c r="AX209" s="3"/>
      <c r="AY209" s="3"/>
      <c r="AZ209" s="3"/>
      <c r="BA209" s="24"/>
    </row>
    <row r="210" spans="34:53">
      <c r="AH210" s="52"/>
      <c r="AI210" s="52"/>
      <c r="AK210" s="190"/>
      <c r="AL210" s="189"/>
      <c r="AM210" s="3"/>
      <c r="AN210" s="14"/>
      <c r="AO210" s="14"/>
      <c r="AQ210" s="14"/>
      <c r="AR210" s="3"/>
      <c r="AS210" s="3"/>
      <c r="AT210" s="3"/>
      <c r="AU210" s="3"/>
      <c r="AV210" s="3"/>
      <c r="AW210" s="3"/>
      <c r="AX210" s="3"/>
      <c r="AY210" s="3"/>
      <c r="AZ210" s="3"/>
      <c r="BA210" s="24"/>
    </row>
    <row r="211" spans="34:53">
      <c r="AH211" s="52"/>
      <c r="AI211" s="52"/>
      <c r="AK211" s="190"/>
      <c r="AL211" s="189"/>
      <c r="AM211" s="3"/>
      <c r="AN211" s="14"/>
      <c r="AO211" s="14"/>
      <c r="AQ211" s="14"/>
      <c r="AR211" s="3"/>
      <c r="AS211" s="3"/>
      <c r="AT211" s="3"/>
      <c r="AU211" s="3"/>
      <c r="AV211" s="3"/>
      <c r="AW211" s="3"/>
      <c r="AX211" s="3"/>
      <c r="AY211" s="3"/>
      <c r="AZ211" s="3"/>
      <c r="BA211" s="24"/>
    </row>
    <row r="212" spans="34:53">
      <c r="AH212" s="52"/>
      <c r="AI212" s="52"/>
      <c r="AK212" s="190"/>
      <c r="AL212" s="189"/>
      <c r="AM212" s="3"/>
      <c r="AN212" s="14"/>
      <c r="AO212" s="14"/>
      <c r="AQ212" s="14"/>
      <c r="AR212" s="3"/>
      <c r="AS212" s="3"/>
      <c r="AT212" s="3"/>
      <c r="AU212" s="3"/>
      <c r="AV212" s="3"/>
      <c r="AW212" s="3"/>
      <c r="AX212" s="3"/>
      <c r="AY212" s="3"/>
      <c r="AZ212" s="3"/>
      <c r="BA212" s="24"/>
    </row>
    <row r="213" spans="34:53">
      <c r="AH213" s="52"/>
      <c r="AI213" s="52"/>
      <c r="AK213" s="190"/>
      <c r="AL213" s="189"/>
      <c r="AM213" s="3"/>
      <c r="AN213" s="14"/>
      <c r="AO213" s="14"/>
      <c r="AQ213" s="14"/>
      <c r="AR213" s="3"/>
      <c r="AS213" s="3"/>
      <c r="AT213" s="3"/>
      <c r="AU213" s="3"/>
      <c r="AV213" s="3"/>
      <c r="AW213" s="3"/>
      <c r="AX213" s="3"/>
      <c r="AY213" s="3"/>
      <c r="AZ213" s="3"/>
      <c r="BA213" s="24"/>
    </row>
    <row r="214" spans="34:53">
      <c r="AH214" s="52"/>
      <c r="AI214" s="52"/>
      <c r="AK214" s="190"/>
      <c r="AL214" s="189"/>
      <c r="AM214" s="3"/>
      <c r="AN214" s="14"/>
      <c r="AO214" s="14"/>
      <c r="AQ214" s="14"/>
      <c r="AR214" s="3"/>
      <c r="AS214" s="3"/>
      <c r="AT214" s="3"/>
      <c r="AU214" s="3"/>
      <c r="AV214" s="3"/>
      <c r="AW214" s="3"/>
      <c r="AX214" s="3"/>
      <c r="AY214" s="3"/>
      <c r="AZ214" s="3"/>
      <c r="BA214" s="24"/>
    </row>
    <row r="215" spans="34:53">
      <c r="AH215" s="52"/>
      <c r="AI215" s="52"/>
      <c r="AK215" s="190"/>
      <c r="AL215" s="189"/>
      <c r="AM215" s="3"/>
      <c r="AN215" s="14"/>
      <c r="AO215" s="14"/>
      <c r="AQ215" s="14"/>
      <c r="AR215" s="3"/>
      <c r="AS215" s="3"/>
      <c r="AT215" s="3"/>
      <c r="AU215" s="3"/>
      <c r="AV215" s="3"/>
      <c r="AW215" s="3"/>
      <c r="AX215" s="3"/>
      <c r="AY215" s="3"/>
      <c r="AZ215" s="3"/>
      <c r="BA215" s="24"/>
    </row>
    <row r="216" spans="34:53">
      <c r="AH216" s="52"/>
      <c r="AI216" s="52"/>
      <c r="AK216" s="190"/>
      <c r="AL216" s="189"/>
      <c r="AM216" s="3"/>
      <c r="AN216" s="14"/>
      <c r="AO216" s="14"/>
      <c r="AQ216" s="14"/>
      <c r="AR216" s="3"/>
      <c r="AS216" s="3"/>
      <c r="AT216" s="3"/>
      <c r="AU216" s="3"/>
      <c r="AV216" s="3"/>
      <c r="AW216" s="3"/>
      <c r="AX216" s="3"/>
      <c r="AY216" s="3"/>
      <c r="AZ216" s="3"/>
      <c r="BA216" s="24"/>
    </row>
    <row r="217" spans="34:53">
      <c r="AH217" s="52"/>
      <c r="AI217" s="52"/>
      <c r="AK217" s="190"/>
      <c r="AL217" s="189"/>
      <c r="AM217" s="3"/>
      <c r="AN217" s="14"/>
      <c r="AO217" s="14"/>
      <c r="AQ217" s="14"/>
      <c r="AR217" s="3"/>
      <c r="AS217" s="3"/>
      <c r="AT217" s="3"/>
      <c r="AU217" s="3"/>
      <c r="AV217" s="3"/>
      <c r="AW217" s="3"/>
      <c r="AX217" s="3"/>
      <c r="AY217" s="3"/>
      <c r="AZ217" s="3"/>
      <c r="BA217" s="24"/>
    </row>
    <row r="218" spans="34:53">
      <c r="AH218" s="52"/>
      <c r="AI218" s="52"/>
      <c r="AK218" s="190"/>
      <c r="AL218" s="189"/>
      <c r="AM218" s="3"/>
      <c r="AN218" s="14"/>
      <c r="AO218" s="14"/>
      <c r="AQ218" s="14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34:53">
      <c r="AH219" s="52"/>
      <c r="AI219" s="52"/>
      <c r="AK219" s="190"/>
      <c r="AL219" s="189"/>
      <c r="AM219" s="3"/>
      <c r="AN219" s="14"/>
      <c r="AO219" s="14"/>
      <c r="AQ219" s="14"/>
      <c r="AR219" s="3"/>
      <c r="AS219" s="3"/>
      <c r="AT219" s="3"/>
      <c r="AU219" s="3"/>
      <c r="AV219" s="3"/>
      <c r="AW219" s="3"/>
      <c r="AX219" s="3"/>
      <c r="AY219" s="3"/>
      <c r="AZ219" s="3"/>
      <c r="BA219" s="24"/>
    </row>
    <row r="220" spans="34:53">
      <c r="AH220" s="52"/>
      <c r="AI220" s="52"/>
      <c r="AK220" s="190"/>
      <c r="AL220" s="189"/>
      <c r="AM220" s="3"/>
      <c r="AN220" s="14"/>
      <c r="AO220" s="14"/>
      <c r="AQ220" s="14"/>
      <c r="AR220" s="3"/>
      <c r="AS220" s="3"/>
      <c r="AT220" s="3"/>
      <c r="AU220" s="3"/>
      <c r="AV220" s="3"/>
      <c r="AW220" s="3"/>
      <c r="AX220" s="3"/>
      <c r="AY220" s="3"/>
      <c r="AZ220" s="3"/>
      <c r="BA220" s="24"/>
    </row>
    <row r="221" spans="34:53">
      <c r="AH221" s="52"/>
      <c r="AI221" s="52"/>
      <c r="AK221" s="190"/>
      <c r="AL221" s="189"/>
      <c r="AM221" s="3"/>
      <c r="AN221" s="14"/>
      <c r="AO221" s="14"/>
      <c r="AQ221" s="14"/>
      <c r="AR221" s="3"/>
      <c r="AS221" s="3"/>
      <c r="AT221" s="3"/>
      <c r="AU221" s="3"/>
      <c r="AV221" s="3"/>
      <c r="AW221" s="3"/>
      <c r="AX221" s="3"/>
      <c r="AY221" s="3"/>
      <c r="AZ221" s="3"/>
      <c r="BA221" s="24"/>
    </row>
    <row r="222" spans="34:53">
      <c r="AH222" s="52"/>
      <c r="AI222" s="52"/>
      <c r="AK222" s="190"/>
      <c r="AL222" s="189"/>
      <c r="AM222" s="3"/>
      <c r="AN222" s="14"/>
      <c r="AO222" s="14"/>
      <c r="AQ222" s="14"/>
      <c r="AR222" s="3"/>
      <c r="AS222" s="3"/>
      <c r="AT222" s="3"/>
      <c r="AU222" s="3"/>
      <c r="AV222" s="3"/>
      <c r="AW222" s="3"/>
      <c r="AX222" s="3"/>
      <c r="AY222" s="3"/>
      <c r="AZ222" s="3"/>
      <c r="BA222" s="24"/>
    </row>
    <row r="223" spans="34:53">
      <c r="AH223" s="52"/>
      <c r="AI223" s="52"/>
      <c r="AK223" s="190"/>
      <c r="AL223" s="189"/>
      <c r="AM223" s="3"/>
      <c r="AN223" s="14"/>
      <c r="AO223" s="14"/>
      <c r="AQ223" s="14"/>
      <c r="AR223" s="3"/>
      <c r="AS223" s="3"/>
      <c r="AT223" s="3"/>
      <c r="AU223" s="3"/>
      <c r="AV223" s="3"/>
      <c r="AW223" s="3"/>
      <c r="AX223" s="3"/>
      <c r="AY223" s="3"/>
      <c r="AZ223" s="3"/>
      <c r="BA223" s="24"/>
    </row>
    <row r="224" spans="34:53">
      <c r="AH224" s="52"/>
      <c r="AI224" s="52"/>
      <c r="AK224" s="190"/>
      <c r="AL224" s="189"/>
      <c r="AM224" s="3"/>
      <c r="AN224" s="14"/>
      <c r="AO224" s="14"/>
      <c r="AQ224" s="14"/>
      <c r="AR224" s="3"/>
      <c r="AS224" s="3"/>
      <c r="AT224" s="3"/>
      <c r="AU224" s="3"/>
      <c r="AV224" s="3"/>
      <c r="AW224" s="3"/>
      <c r="AX224" s="3"/>
      <c r="AY224" s="3"/>
      <c r="AZ224" s="3"/>
      <c r="BA224" s="24"/>
    </row>
    <row r="225" spans="34:53">
      <c r="AH225" s="52"/>
      <c r="AI225" s="52"/>
      <c r="AK225" s="190"/>
      <c r="AL225" s="189"/>
      <c r="AM225" s="3"/>
      <c r="AN225" s="14"/>
      <c r="AO225" s="14"/>
      <c r="AQ225" s="14"/>
      <c r="AR225" s="3"/>
      <c r="AS225" s="3"/>
      <c r="AT225" s="3"/>
      <c r="AU225" s="3"/>
      <c r="AV225" s="3"/>
      <c r="AW225" s="3"/>
      <c r="AX225" s="3"/>
      <c r="AY225" s="3"/>
      <c r="AZ225" s="3"/>
      <c r="BA225" s="24"/>
    </row>
    <row r="226" spans="34:53">
      <c r="AH226" s="52"/>
      <c r="AI226" s="52"/>
      <c r="AK226" s="190"/>
      <c r="AL226" s="189"/>
      <c r="AM226" s="3"/>
      <c r="AN226" s="14"/>
      <c r="AO226" s="14"/>
      <c r="AQ226" s="14"/>
      <c r="AR226" s="3"/>
      <c r="AS226" s="3"/>
      <c r="AT226" s="3"/>
      <c r="AU226" s="3"/>
      <c r="AV226" s="3"/>
      <c r="AW226" s="3"/>
      <c r="AX226" s="3"/>
      <c r="AY226" s="3"/>
      <c r="AZ226" s="3"/>
      <c r="BA226" s="24"/>
    </row>
    <row r="227" spans="34:53">
      <c r="AH227" s="52"/>
      <c r="AI227" s="52"/>
      <c r="AK227" s="190"/>
      <c r="AL227" s="189"/>
      <c r="AM227" s="3"/>
      <c r="AN227" s="14"/>
      <c r="AO227" s="14"/>
      <c r="AQ227" s="14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34:53">
      <c r="AH228" s="52"/>
      <c r="AI228" s="52"/>
      <c r="AK228" s="190"/>
      <c r="AL228" s="189"/>
      <c r="AM228" s="3"/>
      <c r="AN228" s="14"/>
      <c r="AO228" s="14"/>
      <c r="AQ228" s="14"/>
      <c r="AR228" s="3"/>
      <c r="AS228" s="3"/>
      <c r="AT228" s="3"/>
      <c r="AU228" s="3"/>
      <c r="AV228" s="3"/>
      <c r="AW228" s="3"/>
      <c r="AX228" s="3"/>
      <c r="AY228" s="3"/>
      <c r="AZ228" s="3"/>
      <c r="BA228" s="24"/>
    </row>
    <row r="229" spans="34:53">
      <c r="AH229" s="52"/>
      <c r="AI229" s="52"/>
      <c r="AK229" s="190"/>
      <c r="AL229" s="189"/>
      <c r="AM229" s="3"/>
      <c r="AN229" s="14"/>
      <c r="AO229" s="14"/>
      <c r="AQ229" s="14"/>
      <c r="AR229" s="3"/>
      <c r="AS229" s="3"/>
      <c r="AT229" s="3"/>
      <c r="AU229" s="3"/>
      <c r="AV229" s="3"/>
      <c r="AW229" s="3"/>
      <c r="AX229" s="3"/>
      <c r="AY229" s="3"/>
      <c r="AZ229" s="3"/>
      <c r="BA229" s="24"/>
    </row>
    <row r="230" spans="34:53">
      <c r="AH230" s="52"/>
      <c r="AI230" s="52"/>
      <c r="AK230" s="190"/>
      <c r="AL230" s="189"/>
      <c r="AM230" s="3"/>
      <c r="AN230" s="14"/>
      <c r="AO230" s="14"/>
      <c r="AQ230" s="14"/>
      <c r="AR230" s="3"/>
      <c r="AS230" s="3"/>
      <c r="AT230" s="3"/>
      <c r="AU230" s="3"/>
      <c r="AV230" s="3"/>
      <c r="AW230" s="3"/>
      <c r="AX230" s="3"/>
      <c r="AY230" s="3"/>
      <c r="AZ230" s="3"/>
      <c r="BA230" s="24"/>
    </row>
    <row r="231" spans="34:53">
      <c r="AH231" s="52"/>
      <c r="AI231" s="52"/>
      <c r="AK231" s="190"/>
      <c r="AL231" s="189"/>
      <c r="AM231" s="3"/>
      <c r="AN231" s="14"/>
      <c r="AO231" s="14"/>
      <c r="AQ231" s="14"/>
      <c r="AR231" s="3"/>
      <c r="AS231" s="3"/>
      <c r="AT231" s="3"/>
      <c r="AU231" s="3"/>
      <c r="AV231" s="3"/>
      <c r="AW231" s="3"/>
      <c r="AX231" s="3"/>
      <c r="AY231" s="3"/>
      <c r="AZ231" s="3"/>
      <c r="BA231" s="24"/>
    </row>
    <row r="232" spans="34:53">
      <c r="AH232" s="52"/>
      <c r="AI232" s="52"/>
      <c r="AK232" s="190"/>
      <c r="AL232" s="189"/>
      <c r="AM232" s="3"/>
      <c r="AN232" s="14"/>
      <c r="AO232" s="14"/>
      <c r="AQ232" s="14"/>
      <c r="AR232" s="3"/>
      <c r="AS232" s="3"/>
      <c r="AT232" s="3"/>
      <c r="AU232" s="3"/>
      <c r="AV232" s="3"/>
      <c r="AW232" s="3"/>
      <c r="AX232" s="3"/>
      <c r="AY232" s="3"/>
      <c r="AZ232" s="3"/>
      <c r="BA232" s="24"/>
    </row>
    <row r="233" spans="34:53">
      <c r="AH233" s="52"/>
      <c r="AI233" s="52"/>
      <c r="AK233" s="190"/>
      <c r="AL233" s="189"/>
      <c r="AM233" s="3"/>
      <c r="AN233" s="14"/>
      <c r="AO233" s="14"/>
      <c r="AQ233" s="14"/>
      <c r="AR233" s="3"/>
      <c r="AS233" s="3"/>
      <c r="AT233" s="3"/>
      <c r="AU233" s="3"/>
      <c r="AV233" s="3"/>
      <c r="AW233" s="3"/>
      <c r="AX233" s="3"/>
      <c r="AY233" s="3"/>
      <c r="AZ233" s="3"/>
      <c r="BA233" s="24"/>
    </row>
    <row r="234" spans="34:53">
      <c r="AH234" s="52"/>
      <c r="AI234" s="52"/>
      <c r="AK234" s="190"/>
      <c r="AL234" s="189"/>
      <c r="AM234" s="3"/>
      <c r="AN234" s="14"/>
      <c r="AO234" s="14"/>
      <c r="AQ234" s="14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34:53">
      <c r="AH235" s="52"/>
      <c r="AI235" s="52"/>
      <c r="AK235" s="190"/>
      <c r="AL235" s="189"/>
      <c r="AM235" s="3"/>
      <c r="AN235" s="14"/>
      <c r="AO235" s="14"/>
      <c r="AQ235" s="14"/>
      <c r="AR235" s="3"/>
      <c r="AS235" s="3"/>
      <c r="AT235" s="3"/>
      <c r="AU235" s="3"/>
      <c r="AV235" s="3"/>
      <c r="AW235" s="3"/>
      <c r="AX235" s="3"/>
      <c r="AY235" s="3"/>
      <c r="AZ235" s="3"/>
      <c r="BA235" s="24"/>
    </row>
    <row r="236" spans="34:53">
      <c r="AH236" s="52"/>
      <c r="AI236" s="52"/>
      <c r="AK236" s="190"/>
      <c r="AL236" s="189"/>
      <c r="AM236" s="3"/>
      <c r="AN236" s="14"/>
      <c r="AO236" s="14"/>
      <c r="AQ236" s="14"/>
      <c r="AR236" s="3"/>
      <c r="AS236" s="3"/>
      <c r="AT236" s="3"/>
      <c r="AU236" s="3"/>
      <c r="AV236" s="3"/>
      <c r="AW236" s="3"/>
      <c r="AX236" s="3"/>
      <c r="AY236" s="3"/>
      <c r="AZ236" s="3"/>
      <c r="BA236" s="24"/>
    </row>
    <row r="237" spans="34:53">
      <c r="AH237" s="52"/>
      <c r="AI237" s="52"/>
      <c r="AK237" s="190"/>
      <c r="AL237" s="189"/>
      <c r="AM237" s="3"/>
      <c r="AN237" s="14"/>
      <c r="AO237" s="14"/>
      <c r="AQ237" s="14"/>
      <c r="AR237" s="3"/>
      <c r="AS237" s="3"/>
      <c r="AT237" s="3"/>
      <c r="AU237" s="3"/>
      <c r="AV237" s="3"/>
      <c r="AW237" s="3"/>
      <c r="AX237" s="3"/>
      <c r="AY237" s="3"/>
      <c r="AZ237" s="3"/>
      <c r="BA237" s="24"/>
    </row>
    <row r="238" spans="34:53">
      <c r="AH238" s="52"/>
      <c r="AI238" s="52"/>
      <c r="AK238" s="190"/>
      <c r="AL238" s="189"/>
      <c r="AM238" s="3"/>
      <c r="AN238" s="14"/>
      <c r="AO238" s="14"/>
      <c r="AQ238" s="14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34:53">
      <c r="AH239" s="52"/>
      <c r="AI239" s="52"/>
      <c r="AK239" s="190"/>
      <c r="AL239" s="189"/>
      <c r="AM239" s="3"/>
      <c r="AN239" s="14"/>
      <c r="AO239" s="14"/>
      <c r="AQ239" s="14"/>
      <c r="AR239" s="3"/>
      <c r="AS239" s="3"/>
      <c r="AT239" s="3"/>
      <c r="AU239" s="3"/>
      <c r="AV239" s="3"/>
      <c r="AW239" s="3"/>
      <c r="AX239" s="3"/>
      <c r="AY239" s="3"/>
      <c r="AZ239" s="3"/>
      <c r="BA239" s="24"/>
    </row>
    <row r="240" spans="34:53">
      <c r="AH240" s="52"/>
      <c r="AI240" s="52"/>
      <c r="AK240" s="190"/>
      <c r="AL240" s="189"/>
      <c r="AM240" s="3"/>
      <c r="AN240" s="14"/>
      <c r="AO240" s="14"/>
      <c r="AQ240" s="14"/>
      <c r="AR240" s="3"/>
      <c r="AS240" s="3"/>
      <c r="AT240" s="3"/>
      <c r="AU240" s="3"/>
      <c r="AV240" s="3"/>
      <c r="AW240" s="3"/>
      <c r="AX240" s="3"/>
      <c r="AY240" s="3"/>
      <c r="AZ240" s="3"/>
      <c r="BA240" s="24"/>
    </row>
    <row r="241" spans="34:53">
      <c r="AH241" s="52"/>
      <c r="AI241" s="52"/>
      <c r="AK241" s="190"/>
      <c r="AL241" s="189"/>
      <c r="AM241" s="3"/>
      <c r="AN241" s="14"/>
      <c r="AO241" s="14"/>
      <c r="AQ241" s="14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34:53">
      <c r="AH242" s="52"/>
      <c r="AI242" s="52"/>
      <c r="AK242" s="190"/>
      <c r="AL242" s="189"/>
      <c r="AM242" s="3"/>
      <c r="AN242" s="14"/>
      <c r="AO242" s="14"/>
      <c r="AQ242" s="14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34:53">
      <c r="AH243" s="52"/>
      <c r="AI243" s="52"/>
      <c r="AK243" s="190"/>
      <c r="AL243" s="189"/>
      <c r="AM243" s="3"/>
      <c r="AN243" s="14"/>
      <c r="AO243" s="14"/>
      <c r="AQ243" s="14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34:53">
      <c r="AH244" s="52"/>
      <c r="AI244" s="52"/>
      <c r="AK244" s="190"/>
      <c r="AL244" s="189"/>
      <c r="AM244" s="3"/>
      <c r="AN244" s="14"/>
      <c r="AO244" s="14"/>
      <c r="AQ244" s="14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34:53">
      <c r="AH245" s="52"/>
      <c r="AI245" s="52"/>
      <c r="AK245" s="190"/>
      <c r="AL245" s="189"/>
      <c r="AM245" s="3"/>
      <c r="AN245" s="14"/>
      <c r="AO245" s="14"/>
      <c r="AQ245" s="14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34:53">
      <c r="AH246" s="52"/>
      <c r="AI246" s="52"/>
      <c r="AK246" s="190"/>
      <c r="AL246" s="189"/>
      <c r="AM246" s="3"/>
      <c r="AN246" s="14"/>
      <c r="AO246" s="14"/>
      <c r="AQ246" s="14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34:53">
      <c r="AH247" s="52"/>
      <c r="AI247" s="52"/>
      <c r="AK247" s="190"/>
      <c r="AL247" s="189"/>
      <c r="AM247" s="3"/>
      <c r="AN247" s="14"/>
      <c r="AO247" s="14"/>
      <c r="AQ247" s="14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34:53">
      <c r="AH248" s="52"/>
      <c r="AI248" s="52"/>
      <c r="AK248" s="190"/>
      <c r="AL248" s="189"/>
      <c r="AM248" s="3"/>
      <c r="AN248" s="14"/>
      <c r="AO248" s="14"/>
      <c r="AQ248" s="14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34:53">
      <c r="AH249" s="52"/>
      <c r="AI249" s="52"/>
      <c r="AK249" s="190"/>
      <c r="AL249" s="189"/>
      <c r="AM249" s="3"/>
      <c r="AN249" s="14"/>
      <c r="AO249" s="14"/>
      <c r="AQ249" s="14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34:53">
      <c r="AH250" s="52"/>
      <c r="AI250" s="52"/>
      <c r="AK250" s="190"/>
      <c r="AL250" s="189"/>
      <c r="AM250" s="3"/>
      <c r="AN250" s="14"/>
      <c r="AO250" s="14"/>
      <c r="AQ250" s="14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34:53">
      <c r="AH251" s="52"/>
      <c r="AI251" s="52"/>
      <c r="AK251" s="190"/>
      <c r="AL251" s="189"/>
      <c r="AM251" s="3"/>
      <c r="AN251" s="14"/>
      <c r="AO251" s="14"/>
      <c r="AQ251" s="14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34:53">
      <c r="AH252" s="52"/>
      <c r="AI252" s="52"/>
      <c r="AK252" s="190"/>
      <c r="AL252" s="189"/>
      <c r="AM252" s="3"/>
      <c r="AN252" s="14"/>
      <c r="AO252" s="14"/>
      <c r="AQ252" s="14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34:53">
      <c r="AH253" s="52"/>
      <c r="AI253" s="52"/>
      <c r="AK253" s="190"/>
      <c r="AL253" s="189"/>
      <c r="AM253" s="3"/>
      <c r="AN253" s="14"/>
      <c r="AO253" s="14"/>
      <c r="AQ253" s="14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34:53">
      <c r="AH254" s="52"/>
      <c r="AI254" s="52"/>
      <c r="AK254" s="190"/>
      <c r="AL254" s="189"/>
      <c r="AM254" s="3"/>
      <c r="AN254" s="14"/>
      <c r="AO254" s="14"/>
      <c r="AQ254" s="14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34:53">
      <c r="AH255" s="52"/>
      <c r="AI255" s="52"/>
      <c r="AK255" s="190"/>
      <c r="AL255" s="189"/>
      <c r="AM255" s="3"/>
      <c r="AN255" s="14"/>
      <c r="AO255" s="14"/>
      <c r="AQ255" s="14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34:53">
      <c r="AH256" s="52"/>
      <c r="AI256" s="52"/>
      <c r="AK256" s="190"/>
      <c r="AL256" s="189"/>
      <c r="AM256" s="3"/>
      <c r="AN256" s="14"/>
      <c r="AO256" s="14"/>
      <c r="AQ256" s="14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34:52">
      <c r="AH257" s="52"/>
      <c r="AI257" s="52"/>
      <c r="AK257" s="190"/>
      <c r="AL257" s="189"/>
      <c r="AM257" s="3"/>
      <c r="AN257" s="14"/>
      <c r="AO257" s="14"/>
      <c r="AQ257" s="14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34:52">
      <c r="AH258" s="52"/>
      <c r="AI258" s="52"/>
      <c r="AK258" s="190"/>
      <c r="AL258" s="189"/>
      <c r="AM258" s="3"/>
      <c r="AN258" s="14"/>
      <c r="AO258" s="14"/>
      <c r="AQ258" s="14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34:52">
      <c r="AH259" s="52"/>
      <c r="AI259" s="52"/>
      <c r="AK259" s="190"/>
      <c r="AL259" s="189"/>
      <c r="AM259" s="3"/>
      <c r="AN259" s="14"/>
      <c r="AO259" s="14"/>
      <c r="AQ259" s="14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34:52">
      <c r="AH260" s="52"/>
      <c r="AI260" s="52"/>
      <c r="AK260" s="190"/>
      <c r="AL260" s="189"/>
      <c r="AM260" s="3"/>
      <c r="AN260" s="14"/>
      <c r="AO260" s="14"/>
      <c r="AQ260" s="14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34:52">
      <c r="AH261" s="52"/>
      <c r="AI261" s="52"/>
      <c r="AK261" s="190"/>
      <c r="AL261" s="189"/>
      <c r="AM261" s="3"/>
      <c r="AN261" s="14"/>
      <c r="AO261" s="14"/>
      <c r="AQ261" s="14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34:52">
      <c r="AH262" s="52"/>
      <c r="AI262" s="52"/>
      <c r="AK262" s="190"/>
      <c r="AL262" s="189"/>
      <c r="AM262" s="3"/>
      <c r="AN262" s="14"/>
      <c r="AO262" s="14"/>
      <c r="AQ262" s="14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34:52">
      <c r="AH263" s="52"/>
      <c r="AI263" s="52"/>
      <c r="AK263" s="190"/>
      <c r="AL263" s="189"/>
      <c r="AM263" s="3"/>
      <c r="AN263" s="14"/>
      <c r="AO263" s="14"/>
      <c r="AQ263" s="14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34:52">
      <c r="AH264" s="52"/>
      <c r="AI264" s="52"/>
      <c r="AK264" s="190"/>
      <c r="AL264" s="189"/>
      <c r="AM264" s="3"/>
      <c r="AN264" s="14"/>
      <c r="AO264" s="14"/>
      <c r="AQ264" s="14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34:52">
      <c r="AH265" s="52"/>
      <c r="AI265" s="52"/>
      <c r="AK265" s="190"/>
      <c r="AL265" s="189"/>
      <c r="AM265" s="3"/>
      <c r="AN265" s="14"/>
      <c r="AO265" s="14"/>
      <c r="AQ265" s="14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34:52">
      <c r="AH266" s="52"/>
      <c r="AI266" s="52"/>
      <c r="AK266" s="190"/>
      <c r="AL266" s="189"/>
      <c r="AM266" s="3"/>
      <c r="AN266" s="14"/>
      <c r="AO266" s="14"/>
      <c r="AQ266" s="14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34:52">
      <c r="AH267" s="52"/>
      <c r="AI267" s="52"/>
      <c r="AK267" s="190"/>
      <c r="AL267" s="189"/>
      <c r="AM267" s="3"/>
      <c r="AN267" s="14"/>
      <c r="AO267" s="14"/>
      <c r="AQ267" s="14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34:52">
      <c r="AH268" s="52"/>
      <c r="AI268" s="52"/>
      <c r="AK268" s="190"/>
      <c r="AL268" s="189"/>
      <c r="AM268" s="3"/>
      <c r="AN268" s="14"/>
      <c r="AO268" s="14"/>
      <c r="AQ268" s="14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34:52">
      <c r="AH269" s="52"/>
      <c r="AI269" s="52"/>
      <c r="AK269" s="190"/>
      <c r="AL269" s="189"/>
      <c r="AM269" s="3"/>
      <c r="AN269" s="14"/>
      <c r="AO269" s="14"/>
      <c r="AQ269" s="14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34:52">
      <c r="AH270" s="52"/>
      <c r="AI270" s="52"/>
      <c r="AK270" s="190"/>
      <c r="AL270" s="189"/>
      <c r="AM270" s="3"/>
      <c r="AN270" s="14"/>
      <c r="AO270" s="14"/>
      <c r="AQ270" s="14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34:52">
      <c r="AH271" s="52"/>
      <c r="AI271" s="52"/>
      <c r="AK271" s="190"/>
      <c r="AL271" s="189"/>
      <c r="AM271" s="3"/>
      <c r="AN271" s="14"/>
      <c r="AO271" s="14"/>
      <c r="AQ271" s="14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34:52">
      <c r="AH272" s="52"/>
      <c r="AI272" s="52"/>
      <c r="AK272" s="190"/>
      <c r="AL272" s="189"/>
      <c r="AM272" s="3"/>
      <c r="AN272" s="14"/>
      <c r="AO272" s="14"/>
      <c r="AQ272" s="14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34:52">
      <c r="AH273" s="52"/>
      <c r="AI273" s="52"/>
      <c r="AK273" s="190"/>
      <c r="AL273" s="189"/>
      <c r="AM273" s="3"/>
      <c r="AN273" s="14"/>
      <c r="AO273" s="14"/>
      <c r="AQ273" s="14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34:52">
      <c r="AH274" s="52"/>
      <c r="AI274" s="52"/>
      <c r="AK274" s="190"/>
      <c r="AL274" s="189"/>
      <c r="AM274" s="3"/>
      <c r="AN274" s="14"/>
      <c r="AO274" s="14"/>
      <c r="AQ274" s="14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34:52">
      <c r="AH275" s="52"/>
      <c r="AI275" s="52"/>
      <c r="AK275" s="190"/>
      <c r="AL275" s="189"/>
      <c r="AM275" s="3"/>
      <c r="AN275" s="14"/>
      <c r="AO275" s="14"/>
      <c r="AQ275" s="14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34:52">
      <c r="AH276" s="52"/>
      <c r="AI276" s="52"/>
      <c r="AK276" s="190"/>
      <c r="AL276" s="189"/>
      <c r="AM276" s="3"/>
      <c r="AN276" s="14"/>
      <c r="AO276" s="14"/>
      <c r="AQ276" s="14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34:52">
      <c r="AH277" s="52"/>
      <c r="AI277" s="52"/>
      <c r="AK277" s="190"/>
      <c r="AL277" s="189"/>
      <c r="AM277" s="3"/>
      <c r="AN277" s="14"/>
      <c r="AO277" s="14"/>
      <c r="AQ277" s="14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34:52">
      <c r="AH278" s="52"/>
      <c r="AI278" s="52"/>
      <c r="AK278" s="190"/>
      <c r="AL278" s="189"/>
      <c r="AM278" s="3"/>
      <c r="AN278" s="14"/>
      <c r="AO278" s="14"/>
      <c r="AQ278" s="14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34:52">
      <c r="AH279" s="52"/>
      <c r="AI279" s="52"/>
      <c r="AK279" s="190"/>
      <c r="AL279" s="189"/>
      <c r="AM279" s="3"/>
      <c r="AN279" s="14"/>
      <c r="AO279" s="14"/>
      <c r="AQ279" s="14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34:52">
      <c r="AH280" s="52"/>
      <c r="AI280" s="52"/>
      <c r="AK280" s="190"/>
      <c r="AL280" s="189"/>
      <c r="AM280" s="3"/>
      <c r="AN280" s="14"/>
      <c r="AO280" s="14"/>
      <c r="AQ280" s="14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34:52">
      <c r="AH281" s="52"/>
      <c r="AI281" s="52"/>
      <c r="AK281" s="190"/>
      <c r="AL281" s="189"/>
      <c r="AM281" s="3"/>
      <c r="AN281" s="14"/>
      <c r="AO281" s="14"/>
      <c r="AQ281" s="14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34:52">
      <c r="AH282" s="52"/>
      <c r="AI282" s="52"/>
      <c r="AK282" s="190"/>
      <c r="AL282" s="189"/>
      <c r="AM282" s="3"/>
      <c r="AN282" s="14"/>
      <c r="AO282" s="14"/>
      <c r="AQ282" s="14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34:52">
      <c r="AH283" s="52"/>
      <c r="AI283" s="52"/>
      <c r="AK283" s="190"/>
      <c r="AL283" s="189"/>
      <c r="AM283" s="3"/>
      <c r="AN283" s="14"/>
      <c r="AO283" s="14"/>
      <c r="AQ283" s="14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34:52">
      <c r="AH284" s="52"/>
      <c r="AI284" s="52"/>
      <c r="AK284" s="190"/>
      <c r="AL284" s="189"/>
      <c r="AM284" s="3"/>
      <c r="AN284" s="14"/>
      <c r="AO284" s="14"/>
      <c r="AQ284" s="14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34:52">
      <c r="AH285" s="52"/>
      <c r="AI285" s="52"/>
      <c r="AK285" s="190"/>
      <c r="AL285" s="189"/>
      <c r="AM285" s="3"/>
      <c r="AN285" s="14"/>
      <c r="AO285" s="14"/>
      <c r="AQ285" s="14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34:52">
      <c r="AH286" s="52"/>
      <c r="AI286" s="52"/>
      <c r="AK286" s="190"/>
      <c r="AL286" s="189"/>
      <c r="AM286" s="3"/>
      <c r="AN286" s="14"/>
      <c r="AO286" s="14"/>
      <c r="AQ286" s="14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34:52">
      <c r="AH287" s="52"/>
      <c r="AI287" s="52"/>
      <c r="AK287" s="190"/>
      <c r="AM287" s="3"/>
      <c r="AN287" s="14"/>
      <c r="AO287" s="14"/>
      <c r="AQ287" s="14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34:52">
      <c r="AH288" s="52"/>
      <c r="AI288" s="52"/>
      <c r="AK288" s="190"/>
      <c r="AM288" s="3"/>
      <c r="AN288" s="14"/>
      <c r="AO288" s="14"/>
      <c r="AQ288" s="14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34:52">
      <c r="AH289" s="52"/>
      <c r="AI289" s="52"/>
      <c r="AK289" s="190"/>
      <c r="AM289" s="3"/>
      <c r="AN289" s="14"/>
      <c r="AO289" s="14"/>
      <c r="AQ289" s="14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34:52">
      <c r="AH290" s="52"/>
      <c r="AI290" s="52"/>
      <c r="AK290" s="190"/>
      <c r="AM290" s="3"/>
      <c r="AN290" s="14"/>
      <c r="AO290" s="14"/>
      <c r="AQ290" s="14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34:52">
      <c r="AH291" s="52"/>
      <c r="AI291" s="52"/>
      <c r="AM291" s="3"/>
      <c r="AN291" s="14"/>
      <c r="AO291" s="14"/>
      <c r="AQ291" s="14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34:52">
      <c r="AH292" s="52"/>
      <c r="AI292" s="52"/>
      <c r="AM292" s="3"/>
      <c r="AN292" s="14"/>
      <c r="AO292" s="14"/>
      <c r="AQ292" s="14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34:52">
      <c r="AH293" s="52"/>
      <c r="AI293" s="52"/>
      <c r="AM293" s="3"/>
      <c r="AN293" s="14"/>
      <c r="AO293" s="14"/>
      <c r="AQ293" s="14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34:52">
      <c r="AH294" s="52"/>
      <c r="AI294" s="52"/>
      <c r="AM294" s="3"/>
      <c r="AN294" s="14"/>
      <c r="AO294" s="14"/>
      <c r="AQ294" s="14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34:52">
      <c r="AH295" s="52"/>
      <c r="AI295" s="52"/>
      <c r="AM295" s="3"/>
      <c r="AN295" s="14"/>
      <c r="AO295" s="14"/>
      <c r="AQ295" s="14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34:52">
      <c r="AH296" s="52"/>
      <c r="AI296" s="52"/>
      <c r="AM296" s="3"/>
      <c r="AN296" s="14"/>
      <c r="AO296" s="14"/>
      <c r="AQ296" s="14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34:52">
      <c r="AH297" s="52"/>
      <c r="AI297" s="52"/>
      <c r="AM297" s="3"/>
      <c r="AN297" s="14"/>
      <c r="AO297" s="14"/>
      <c r="AQ297" s="14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34:52">
      <c r="AH298" s="52"/>
      <c r="AI298" s="52"/>
      <c r="AM298" s="3"/>
      <c r="AN298" s="14"/>
      <c r="AO298" s="14"/>
      <c r="AQ298" s="14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34:52">
      <c r="AH299" s="52"/>
      <c r="AI299" s="52"/>
      <c r="AM299" s="3"/>
      <c r="AN299" s="14"/>
      <c r="AO299" s="14"/>
      <c r="AQ299" s="14"/>
      <c r="AR299" s="3"/>
      <c r="AS299" s="3"/>
      <c r="AT299" s="3"/>
      <c r="AU299" s="3"/>
      <c r="AV299" s="3"/>
      <c r="AW299" s="3"/>
      <c r="AX299" s="3"/>
      <c r="AY299" s="3"/>
      <c r="AZ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4ACA36-838F-4840-B8AA-18BED4266C29}">
  <ds:schemaRefs>
    <ds:schemaRef ds:uri="8bae7a49-658a-4f4f-955c-b11fe1869e53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5ceb456-b444-4e4d-8de2-1136182d0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171951-CC13-4A6E-A573-98C6FB3222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80FEC3-61F6-4E03-A9D2-2D515982B5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Navngitte områder</vt:lpstr>
      </vt:variant>
      <vt:variant>
        <vt:i4>2</vt:i4>
      </vt:variant>
    </vt:vector>
  </HeadingPairs>
  <TitlesOfParts>
    <vt:vector size="35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Klasse</vt:lpstr>
      <vt:lpstr>K</vt:lpstr>
      <vt:lpstr>Kjøtt%</vt:lpstr>
      <vt:lpstr>KJ</vt:lpstr>
      <vt:lpstr>Vektgrupper</vt:lpstr>
      <vt:lpstr>V</vt:lpstr>
      <vt:lpstr>Variant</vt:lpstr>
      <vt:lpstr>Va</vt:lpstr>
      <vt:lpstr>Fylker</vt:lpstr>
      <vt:lpstr>F</vt:lpstr>
      <vt:lpstr>Ark2</vt:lpstr>
      <vt:lpstr>Kommune_nummer</vt:lpstr>
      <vt:lpstr>Variant per måned</vt:lpstr>
      <vt:lpstr>RNR</vt:lpstr>
      <vt:lpstr>VPM graf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2024-11-17T14:52:14Z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